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EA9E1F1D-8B9B-479A-AA3B-B527A59D485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汇总排名表 (去争议)" sheetId="4" r:id="rId1"/>
    <sheet name="透视" sheetId="7" r:id="rId2"/>
    <sheet name="all0701-0731" sheetId="1" r:id="rId3"/>
    <sheet name="退款订单明细" sheetId="6" r:id="rId4"/>
    <sheet name="争议透视" sheetId="5" r:id="rId5"/>
    <sheet name="争议数据订单" sheetId="2" r:id="rId6"/>
    <sheet name="争议数据报表" sheetId="3" r:id="rId7"/>
    <sheet name="合同业绩" sheetId="8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2" hidden="1">'all0701-0731'!$A$1:$U$3574</definedName>
    <definedName name="_xlnm._FilterDatabase" localSheetId="6" hidden="1">争议数据报表!$A$3:$F$22</definedName>
  </definedNames>
  <calcPr calcId="162913"/>
  <pivotCaches>
    <pivotCache cacheId="22" r:id="rId13"/>
    <pivotCache cacheId="23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4" l="1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E19" i="4" l="1"/>
  <c r="E20" i="4"/>
  <c r="E21" i="4"/>
  <c r="E22" i="4"/>
  <c r="E23" i="4"/>
  <c r="E18" i="4"/>
  <c r="K39" i="4" l="1"/>
  <c r="Y17" i="4"/>
  <c r="Y18" i="4"/>
  <c r="Y19" i="4"/>
  <c r="Y16" i="4"/>
  <c r="N22" i="4"/>
  <c r="M34" i="4"/>
  <c r="N32" i="4"/>
  <c r="N33" i="4"/>
  <c r="N31" i="4"/>
  <c r="N36" i="4"/>
  <c r="I49" i="4" l="1"/>
  <c r="AB23" i="4"/>
  <c r="AB17" i="4"/>
  <c r="AB18" i="4"/>
  <c r="AB19" i="4"/>
  <c r="AB20" i="4"/>
  <c r="AB16" i="4"/>
  <c r="AB11" i="4"/>
  <c r="AB9" i="4"/>
  <c r="AB5" i="4"/>
  <c r="AB6" i="4"/>
  <c r="AB7" i="4"/>
  <c r="AB8" i="4"/>
  <c r="AB4" i="4"/>
  <c r="V23" i="4" l="1"/>
  <c r="Y23" i="4" s="1"/>
  <c r="F5" i="3"/>
  <c r="F6" i="3"/>
  <c r="F8" i="3"/>
  <c r="F7" i="3"/>
  <c r="F11" i="3"/>
  <c r="F10" i="3"/>
  <c r="F9" i="3"/>
  <c r="F13" i="3"/>
  <c r="F15" i="3"/>
  <c r="F17" i="3"/>
  <c r="F14" i="3"/>
  <c r="F16" i="3"/>
  <c r="F19" i="3"/>
  <c r="F21" i="3"/>
  <c r="F20" i="3"/>
  <c r="F12" i="3"/>
  <c r="F18" i="3"/>
  <c r="F22" i="3"/>
  <c r="F4" i="3"/>
  <c r="AC23" i="4"/>
  <c r="N21" i="4"/>
  <c r="N20" i="4"/>
  <c r="AA20" i="4"/>
  <c r="Z20" i="4"/>
  <c r="W20" i="4"/>
  <c r="V20" i="4"/>
  <c r="N19" i="4"/>
  <c r="AC19" i="4"/>
  <c r="N18" i="4"/>
  <c r="AC18" i="4"/>
  <c r="N17" i="4"/>
  <c r="AC17" i="4"/>
  <c r="N16" i="4"/>
  <c r="AC16" i="4"/>
  <c r="N15" i="4"/>
  <c r="AA15" i="4"/>
  <c r="X15" i="4"/>
  <c r="W15" i="4"/>
  <c r="N14" i="4"/>
  <c r="X14" i="4"/>
  <c r="N13" i="4"/>
  <c r="X13" i="4"/>
  <c r="N12" i="4"/>
  <c r="N11" i="4"/>
  <c r="W11" i="4"/>
  <c r="AS10" i="4" s="1"/>
  <c r="V11" i="4"/>
  <c r="U11" i="4"/>
  <c r="N10" i="4"/>
  <c r="AQ10" i="4"/>
  <c r="AO10" i="4"/>
  <c r="N9" i="4"/>
  <c r="AS9" i="4"/>
  <c r="AT9" i="4" s="1"/>
  <c r="AC9" i="4"/>
  <c r="Y9" i="4"/>
  <c r="N8" i="4"/>
  <c r="AS8" i="4"/>
  <c r="AR8" i="4"/>
  <c r="AC8" i="4"/>
  <c r="Y8" i="4"/>
  <c r="N7" i="4"/>
  <c r="AS7" i="4"/>
  <c r="AR7" i="4"/>
  <c r="AM7" i="4"/>
  <c r="AC7" i="4"/>
  <c r="Y7" i="4"/>
  <c r="N6" i="4"/>
  <c r="AS6" i="4"/>
  <c r="AR6" i="4"/>
  <c r="AM6" i="4"/>
  <c r="AC6" i="4"/>
  <c r="Y6" i="4"/>
  <c r="AS5" i="4"/>
  <c r="AP5" i="4"/>
  <c r="AR5" i="4" s="1"/>
  <c r="AM5" i="4"/>
  <c r="AC5" i="4"/>
  <c r="Y5" i="4"/>
  <c r="N5" i="4"/>
  <c r="AS4" i="4"/>
  <c r="AR4" i="4"/>
  <c r="AM4" i="4"/>
  <c r="AC4" i="4"/>
  <c r="Y4" i="4"/>
  <c r="N4" i="4"/>
  <c r="AP3" i="4"/>
  <c r="AM3" i="4"/>
  <c r="G5" i="4" l="1"/>
  <c r="E10" i="4"/>
  <c r="G13" i="4"/>
  <c r="E14" i="4"/>
  <c r="G16" i="4"/>
  <c r="E16" i="4"/>
  <c r="G18" i="4"/>
  <c r="E4" i="4"/>
  <c r="G7" i="4"/>
  <c r="E7" i="4"/>
  <c r="G10" i="4"/>
  <c r="G21" i="4"/>
  <c r="G22" i="4"/>
  <c r="G20" i="4"/>
  <c r="G8" i="4"/>
  <c r="G9" i="4"/>
  <c r="E9" i="4"/>
  <c r="G12" i="4"/>
  <c r="E12" i="4"/>
  <c r="G14" i="4"/>
  <c r="E13" i="4"/>
  <c r="G15" i="4"/>
  <c r="E15" i="4"/>
  <c r="G17" i="4"/>
  <c r="E17" i="4"/>
  <c r="G19" i="4"/>
  <c r="E5" i="4"/>
  <c r="G6" i="4"/>
  <c r="E8" i="4"/>
  <c r="G11" i="4"/>
  <c r="Y20" i="4"/>
  <c r="AP10" i="4"/>
  <c r="AC20" i="4"/>
  <c r="F23" i="3"/>
  <c r="Y11" i="4"/>
  <c r="AT4" i="4"/>
  <c r="R9" i="4"/>
  <c r="R4" i="4"/>
  <c r="AT6" i="4"/>
  <c r="E6" i="4"/>
  <c r="E11" i="4"/>
  <c r="AT5" i="4"/>
  <c r="AT7" i="4"/>
  <c r="AT8" i="4"/>
  <c r="R6" i="4"/>
  <c r="R5" i="4"/>
  <c r="AR3" i="4"/>
  <c r="G4" i="4"/>
  <c r="AA11" i="4"/>
  <c r="R7" i="4"/>
  <c r="R8" i="4"/>
  <c r="A15" i="4" l="1"/>
  <c r="A26" i="4"/>
  <c r="A25" i="4"/>
  <c r="A17" i="4"/>
  <c r="A6" i="4"/>
  <c r="A4" i="4"/>
  <c r="A10" i="4"/>
  <c r="A19" i="4"/>
  <c r="A8" i="4"/>
  <c r="A22" i="4"/>
  <c r="A18" i="4"/>
  <c r="A20" i="4"/>
  <c r="A9" i="4"/>
  <c r="A7" i="4"/>
  <c r="A16" i="4"/>
  <c r="A5" i="4"/>
  <c r="A14" i="4"/>
  <c r="A13" i="4"/>
  <c r="A21" i="4"/>
  <c r="A11" i="4"/>
  <c r="A12" i="4"/>
  <c r="A23" i="4"/>
  <c r="A24" i="4"/>
  <c r="AC11" i="4"/>
  <c r="AR10" i="4"/>
  <c r="AT3" i="4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8" i="1"/>
  <c r="U29" i="1"/>
  <c r="U30" i="1"/>
  <c r="U31" i="1"/>
  <c r="U32" i="1"/>
  <c r="U33" i="1"/>
  <c r="U34" i="1"/>
  <c r="U36" i="1"/>
  <c r="U37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8" i="1"/>
  <c r="U75" i="1"/>
  <c r="U76" i="1"/>
  <c r="U77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9" i="1"/>
  <c r="U110" i="1"/>
  <c r="U111" i="1"/>
  <c r="U114" i="1"/>
  <c r="U116" i="1"/>
  <c r="U117" i="1"/>
  <c r="U118" i="1"/>
  <c r="U119" i="1"/>
  <c r="U122" i="1"/>
  <c r="U124" i="1"/>
  <c r="U125" i="1"/>
  <c r="U126" i="1"/>
  <c r="U127" i="1"/>
  <c r="U128" i="1"/>
  <c r="U129" i="1"/>
  <c r="U130" i="1"/>
  <c r="U131" i="1"/>
  <c r="U138" i="1"/>
  <c r="U141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6" i="1"/>
  <c r="U167" i="1"/>
  <c r="U168" i="1"/>
  <c r="U169" i="1"/>
  <c r="U170" i="1"/>
  <c r="U171" i="1"/>
  <c r="U172" i="1"/>
  <c r="U173" i="1"/>
  <c r="U181" i="1"/>
  <c r="U182" i="1"/>
  <c r="U183" i="1"/>
  <c r="U184" i="1"/>
  <c r="U185" i="1"/>
  <c r="U186" i="1"/>
  <c r="U188" i="1"/>
  <c r="U189" i="1"/>
  <c r="U190" i="1"/>
  <c r="U191" i="1"/>
  <c r="U192" i="1"/>
  <c r="U193" i="1"/>
  <c r="U194" i="1"/>
  <c r="U195" i="1"/>
  <c r="U196" i="1"/>
  <c r="U197" i="1"/>
  <c r="U200" i="1"/>
  <c r="U201" i="1"/>
  <c r="U202" i="1"/>
  <c r="U203" i="1"/>
  <c r="U204" i="1"/>
  <c r="U205" i="1"/>
  <c r="U216" i="1"/>
  <c r="U220" i="1"/>
  <c r="U221" i="1"/>
  <c r="U222" i="1"/>
  <c r="U225" i="1"/>
  <c r="U226" i="1"/>
  <c r="U227" i="1"/>
  <c r="U228" i="1"/>
  <c r="U229" i="1"/>
  <c r="U230" i="1"/>
  <c r="U232" i="1"/>
  <c r="U233" i="1"/>
  <c r="U234" i="1"/>
  <c r="U235" i="1"/>
  <c r="U238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75" i="1"/>
  <c r="U276" i="1"/>
  <c r="U277" i="1"/>
  <c r="U278" i="1"/>
  <c r="U279" i="1"/>
  <c r="U280" i="1"/>
  <c r="U282" i="1"/>
  <c r="U283" i="1"/>
  <c r="U284" i="1"/>
  <c r="U293" i="1"/>
  <c r="U294" i="1"/>
  <c r="U295" i="1"/>
  <c r="U307" i="1"/>
  <c r="U308" i="1"/>
  <c r="U309" i="1"/>
  <c r="U310" i="1"/>
  <c r="U313" i="1"/>
  <c r="U314" i="1"/>
  <c r="U315" i="1"/>
  <c r="U317" i="1"/>
  <c r="U318" i="1"/>
  <c r="U319" i="1"/>
  <c r="U320" i="1"/>
  <c r="U321" i="1"/>
  <c r="U328" i="1"/>
  <c r="U329" i="1"/>
  <c r="U330" i="1"/>
  <c r="U331" i="1"/>
  <c r="U333" i="1"/>
  <c r="U334" i="1"/>
  <c r="U336" i="1"/>
  <c r="U337" i="1"/>
  <c r="U338" i="1"/>
  <c r="U339" i="1"/>
  <c r="U340" i="1"/>
  <c r="U341" i="1"/>
  <c r="U342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8" i="1"/>
  <c r="U379" i="1"/>
  <c r="U380" i="1"/>
  <c r="U381" i="1"/>
  <c r="U386" i="1"/>
  <c r="U387" i="1"/>
  <c r="U388" i="1"/>
  <c r="U389" i="1"/>
  <c r="U390" i="1"/>
  <c r="U391" i="1"/>
  <c r="U392" i="1"/>
  <c r="U393" i="1"/>
  <c r="U394" i="1"/>
  <c r="U395" i="1"/>
  <c r="U396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2" i="1"/>
  <c r="U413" i="1"/>
  <c r="U414" i="1"/>
  <c r="U415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7" i="1"/>
  <c r="U448" i="1"/>
  <c r="U449" i="1"/>
  <c r="U453" i="1"/>
  <c r="U454" i="1"/>
  <c r="U455" i="1"/>
  <c r="U457" i="1"/>
  <c r="U458" i="1"/>
  <c r="U459" i="1"/>
  <c r="U460" i="1"/>
  <c r="U461" i="1"/>
  <c r="U462" i="1"/>
  <c r="U463" i="1"/>
  <c r="U471" i="1"/>
  <c r="U479" i="1"/>
  <c r="U490" i="1"/>
  <c r="U491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5" i="1"/>
  <c r="U526" i="1"/>
  <c r="U527" i="1"/>
  <c r="U528" i="1"/>
  <c r="U531" i="1"/>
  <c r="U532" i="1"/>
  <c r="U533" i="1"/>
  <c r="U534" i="1"/>
  <c r="U535" i="1"/>
  <c r="U537" i="1"/>
  <c r="U539" i="1"/>
  <c r="U540" i="1"/>
  <c r="U541" i="1"/>
  <c r="U542" i="1"/>
  <c r="U543" i="1"/>
  <c r="U544" i="1"/>
  <c r="U545" i="1"/>
  <c r="U548" i="1"/>
  <c r="U549" i="1"/>
  <c r="U551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1" i="1"/>
  <c r="U592" i="1"/>
  <c r="U593" i="1"/>
  <c r="U594" i="1"/>
  <c r="U596" i="1"/>
  <c r="U597" i="1"/>
  <c r="U598" i="1"/>
  <c r="U599" i="1"/>
  <c r="U601" i="1"/>
  <c r="U602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9" i="1"/>
  <c r="U630" i="1"/>
  <c r="U632" i="1"/>
  <c r="U634" i="1"/>
  <c r="U635" i="1"/>
  <c r="U636" i="1"/>
  <c r="U637" i="1"/>
  <c r="U638" i="1"/>
  <c r="U641" i="1"/>
  <c r="U643" i="1"/>
  <c r="U647" i="1"/>
  <c r="U648" i="1"/>
  <c r="U649" i="1"/>
  <c r="U650" i="1"/>
  <c r="U651" i="1"/>
  <c r="U653" i="1"/>
  <c r="U654" i="1"/>
  <c r="U655" i="1"/>
  <c r="U656" i="1"/>
  <c r="U676" i="1"/>
  <c r="U677" i="1"/>
  <c r="U678" i="1"/>
  <c r="U679" i="1"/>
  <c r="U680" i="1"/>
  <c r="U681" i="1"/>
  <c r="U683" i="1"/>
  <c r="U684" i="1"/>
  <c r="U685" i="1"/>
  <c r="U686" i="1"/>
  <c r="U696" i="1"/>
  <c r="U697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2" i="1"/>
  <c r="U725" i="1"/>
  <c r="U726" i="1"/>
  <c r="U727" i="1"/>
  <c r="U728" i="1"/>
  <c r="U730" i="1"/>
  <c r="U732" i="1"/>
  <c r="U733" i="1"/>
  <c r="U734" i="1"/>
  <c r="U735" i="1"/>
  <c r="U736" i="1"/>
  <c r="U739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70" i="1"/>
  <c r="U771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5" i="1"/>
  <c r="U807" i="1"/>
  <c r="U810" i="1"/>
  <c r="U811" i="1"/>
  <c r="U812" i="1"/>
  <c r="U813" i="1"/>
  <c r="U814" i="1"/>
  <c r="U815" i="1"/>
  <c r="U816" i="1"/>
  <c r="U818" i="1"/>
  <c r="U819" i="1"/>
  <c r="U820" i="1"/>
  <c r="U821" i="1"/>
  <c r="U822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9" i="1"/>
  <c r="U881" i="1"/>
  <c r="U882" i="1"/>
  <c r="U883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4" i="1"/>
  <c r="U909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9" i="1"/>
  <c r="U950" i="1"/>
  <c r="U951" i="1"/>
  <c r="U952" i="1"/>
  <c r="U953" i="1"/>
  <c r="U954" i="1"/>
  <c r="U955" i="1"/>
  <c r="U956" i="1"/>
  <c r="U959" i="1"/>
  <c r="U960" i="1"/>
  <c r="U961" i="1"/>
  <c r="U962" i="1"/>
  <c r="U963" i="1"/>
  <c r="U965" i="1"/>
  <c r="U966" i="1"/>
  <c r="U967" i="1"/>
  <c r="U968" i="1"/>
  <c r="U970" i="1"/>
  <c r="U971" i="1"/>
  <c r="U979" i="1"/>
  <c r="U980" i="1"/>
  <c r="U981" i="1"/>
  <c r="U982" i="1"/>
  <c r="U983" i="1"/>
  <c r="U984" i="1"/>
  <c r="U985" i="1"/>
  <c r="U986" i="1"/>
  <c r="U1006" i="1"/>
  <c r="U1007" i="1"/>
  <c r="U1008" i="1"/>
  <c r="U1009" i="1"/>
  <c r="U1010" i="1"/>
  <c r="U1011" i="1"/>
  <c r="U1012" i="1"/>
  <c r="U1013" i="1"/>
  <c r="U1014" i="1"/>
  <c r="U1015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30" i="1"/>
  <c r="U1031" i="1"/>
  <c r="U1032" i="1"/>
  <c r="U1033" i="1"/>
  <c r="U1034" i="1"/>
  <c r="U1035" i="1"/>
  <c r="U1038" i="1"/>
  <c r="U1039" i="1"/>
  <c r="U1040" i="1"/>
  <c r="U1041" i="1"/>
  <c r="U1042" i="1"/>
  <c r="U1043" i="1"/>
  <c r="U1044" i="1"/>
  <c r="U1048" i="1"/>
  <c r="U1049" i="1"/>
  <c r="U1050" i="1"/>
  <c r="U1053" i="1"/>
  <c r="U1054" i="1"/>
  <c r="U1055" i="1"/>
  <c r="U1056" i="1"/>
  <c r="U1059" i="1"/>
  <c r="U1060" i="1"/>
  <c r="U1061" i="1"/>
  <c r="U1062" i="1"/>
  <c r="U1063" i="1"/>
  <c r="U1064" i="1"/>
  <c r="U1065" i="1"/>
  <c r="U1066" i="1"/>
  <c r="U1068" i="1"/>
  <c r="U1069" i="1"/>
  <c r="U1070" i="1"/>
  <c r="U1071" i="1"/>
  <c r="U1075" i="1"/>
  <c r="U1077" i="1"/>
  <c r="U1078" i="1"/>
  <c r="U1079" i="1"/>
  <c r="U1081" i="1"/>
  <c r="U1090" i="1"/>
  <c r="U1104" i="1"/>
  <c r="U1105" i="1"/>
  <c r="U1107" i="1"/>
  <c r="U1108" i="1"/>
  <c r="U1112" i="1"/>
  <c r="U1113" i="1"/>
  <c r="U1114" i="1"/>
  <c r="U1115" i="1"/>
  <c r="U1116" i="1"/>
  <c r="U1118" i="1"/>
  <c r="U1119" i="1"/>
  <c r="U1120" i="1"/>
  <c r="U1122" i="1"/>
  <c r="U1123" i="1"/>
  <c r="U1127" i="1"/>
  <c r="U1128" i="1"/>
  <c r="U1129" i="1"/>
  <c r="U1130" i="1"/>
  <c r="U1131" i="1"/>
  <c r="U1132" i="1"/>
  <c r="U1133" i="1"/>
  <c r="U1134" i="1"/>
  <c r="U1138" i="1"/>
  <c r="U1140" i="1"/>
  <c r="U1141" i="1"/>
  <c r="U1142" i="1"/>
  <c r="U1143" i="1"/>
  <c r="U1144" i="1"/>
  <c r="U1145" i="1"/>
  <c r="U1146" i="1"/>
  <c r="U1149" i="1"/>
  <c r="U1150" i="1"/>
  <c r="U1154" i="1"/>
  <c r="U1157" i="1"/>
  <c r="U1158" i="1"/>
  <c r="U1165" i="1"/>
  <c r="U1166" i="1"/>
  <c r="U1167" i="1"/>
  <c r="U1170" i="1"/>
  <c r="U1172" i="1"/>
  <c r="U1173" i="1"/>
  <c r="U1176" i="1"/>
  <c r="U1181" i="1"/>
  <c r="U1184" i="1"/>
  <c r="U1185" i="1"/>
  <c r="U1190" i="1"/>
  <c r="U1191" i="1"/>
  <c r="U1192" i="1"/>
  <c r="U1193" i="1"/>
  <c r="U1194" i="1"/>
  <c r="U1195" i="1"/>
  <c r="U1196" i="1"/>
  <c r="U1197" i="1"/>
  <c r="U1201" i="1"/>
  <c r="U1202" i="1"/>
  <c r="U1204" i="1"/>
  <c r="U1214" i="1"/>
  <c r="U1215" i="1"/>
  <c r="U1216" i="1"/>
  <c r="U1217" i="1"/>
  <c r="U1218" i="1"/>
  <c r="U1219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3" i="1"/>
  <c r="U1244" i="1"/>
  <c r="U1245" i="1"/>
  <c r="U1248" i="1"/>
  <c r="U1249" i="1"/>
  <c r="U125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7" i="1"/>
  <c r="U1338" i="1"/>
  <c r="U1339" i="1"/>
  <c r="U1340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6" i="1"/>
  <c r="U1391" i="1"/>
  <c r="U1392" i="1"/>
  <c r="U1393" i="1"/>
  <c r="U1394" i="1"/>
  <c r="U1397" i="1"/>
  <c r="U1398" i="1"/>
  <c r="U1399" i="1"/>
  <c r="U1400" i="1"/>
  <c r="U1401" i="1"/>
  <c r="U1402" i="1"/>
  <c r="U1403" i="1"/>
  <c r="U1405" i="1"/>
  <c r="U1406" i="1"/>
  <c r="U1408" i="1"/>
  <c r="U1409" i="1"/>
  <c r="U1412" i="1"/>
  <c r="U1413" i="1"/>
  <c r="U1415" i="1"/>
  <c r="U1416" i="1"/>
  <c r="U1417" i="1"/>
  <c r="U1418" i="1"/>
  <c r="U1420" i="1"/>
  <c r="U1422" i="1"/>
  <c r="U1423" i="1"/>
  <c r="U1425" i="1"/>
  <c r="U1426" i="1"/>
  <c r="U1428" i="1"/>
  <c r="U1429" i="1"/>
  <c r="U1430" i="1"/>
  <c r="U1431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8" i="1"/>
  <c r="U1459" i="1"/>
  <c r="U1460" i="1"/>
  <c r="U1462" i="1"/>
  <c r="U1463" i="1"/>
  <c r="U1464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1" i="1"/>
  <c r="U1482" i="1"/>
  <c r="U1483" i="1"/>
  <c r="U1484" i="1"/>
  <c r="U1485" i="1"/>
  <c r="U1491" i="1"/>
  <c r="U1492" i="1"/>
  <c r="U1493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11" i="1"/>
  <c r="U1512" i="1"/>
  <c r="U1513" i="1"/>
  <c r="U1514" i="1"/>
  <c r="U1516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7" i="1"/>
  <c r="U1558" i="1"/>
  <c r="U1559" i="1"/>
  <c r="U1560" i="1"/>
  <c r="U1561" i="1"/>
  <c r="U1563" i="1"/>
  <c r="U1569" i="1"/>
  <c r="U1570" i="1"/>
  <c r="U1571" i="1"/>
  <c r="U1572" i="1"/>
  <c r="U1573" i="1"/>
  <c r="U1574" i="1"/>
  <c r="U1575" i="1"/>
  <c r="U1576" i="1"/>
  <c r="U1577" i="1"/>
  <c r="U1578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1" i="1"/>
  <c r="U1602" i="1"/>
  <c r="U1604" i="1"/>
  <c r="U1605" i="1"/>
  <c r="U1606" i="1"/>
  <c r="U1607" i="1"/>
  <c r="U1608" i="1"/>
  <c r="U1609" i="1"/>
  <c r="U1610" i="1"/>
  <c r="U1611" i="1"/>
  <c r="U1612" i="1"/>
  <c r="U1613" i="1"/>
  <c r="U1614" i="1"/>
  <c r="U1616" i="1"/>
  <c r="U1617" i="1"/>
  <c r="U1619" i="1"/>
  <c r="U1620" i="1"/>
  <c r="U1621" i="1"/>
  <c r="U1623" i="1"/>
  <c r="U1624" i="1"/>
  <c r="U1625" i="1"/>
  <c r="U1626" i="1"/>
  <c r="U1631" i="1"/>
  <c r="U1636" i="1"/>
  <c r="U1637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9" i="1"/>
  <c r="U1670" i="1"/>
  <c r="U1671" i="1"/>
  <c r="U1673" i="1"/>
  <c r="U1674" i="1"/>
  <c r="U1675" i="1"/>
  <c r="U1676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710" i="1"/>
  <c r="U1715" i="1"/>
  <c r="U1716" i="1"/>
  <c r="U1717" i="1"/>
  <c r="U1718" i="1"/>
  <c r="U1720" i="1"/>
  <c r="U1723" i="1"/>
  <c r="U1724" i="1"/>
  <c r="U1725" i="1"/>
  <c r="U1726" i="1"/>
  <c r="U1733" i="1"/>
  <c r="U1751" i="1"/>
  <c r="U1752" i="1"/>
  <c r="U1755" i="1"/>
  <c r="U1757" i="1"/>
  <c r="U1758" i="1"/>
  <c r="U1759" i="1"/>
  <c r="U1760" i="1"/>
  <c r="U1761" i="1"/>
  <c r="U1762" i="1"/>
  <c r="U1769" i="1"/>
  <c r="U1770" i="1"/>
  <c r="U1771" i="1"/>
  <c r="U1772" i="1"/>
  <c r="U1773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2" i="1"/>
  <c r="U1793" i="1"/>
  <c r="U1794" i="1"/>
  <c r="U1795" i="1"/>
  <c r="U1796" i="1"/>
  <c r="U1797" i="1"/>
  <c r="U1798" i="1"/>
  <c r="U1802" i="1"/>
  <c r="U1803" i="1"/>
  <c r="U1804" i="1"/>
  <c r="U1805" i="1"/>
  <c r="U1806" i="1"/>
  <c r="U1813" i="1"/>
  <c r="U1814" i="1"/>
  <c r="U1815" i="1"/>
  <c r="U1816" i="1"/>
  <c r="U1822" i="1"/>
  <c r="U1823" i="1"/>
  <c r="U1824" i="1"/>
  <c r="U1826" i="1"/>
  <c r="U1827" i="1"/>
  <c r="U1828" i="1"/>
  <c r="U1829" i="1"/>
  <c r="U1830" i="1"/>
  <c r="U1831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6" i="1"/>
  <c r="U1857" i="1"/>
  <c r="U1858" i="1"/>
  <c r="U1859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4" i="1"/>
  <c r="U1885" i="1"/>
  <c r="U1886" i="1"/>
  <c r="U1887" i="1"/>
  <c r="U1889" i="1"/>
  <c r="U1890" i="1"/>
  <c r="U1891" i="1"/>
  <c r="U1892" i="1"/>
  <c r="U1894" i="1"/>
  <c r="U1895" i="1"/>
  <c r="U1896" i="1"/>
  <c r="U1897" i="1"/>
  <c r="U1898" i="1"/>
  <c r="U1900" i="1"/>
  <c r="U1901" i="1"/>
  <c r="U1902" i="1"/>
  <c r="U1920" i="1"/>
  <c r="U1927" i="1"/>
  <c r="U1928" i="1"/>
  <c r="U1929" i="1"/>
  <c r="U1930" i="1"/>
  <c r="U1933" i="1"/>
  <c r="U1934" i="1"/>
  <c r="U1935" i="1"/>
  <c r="U1936" i="1"/>
  <c r="U1940" i="1"/>
  <c r="U1941" i="1"/>
  <c r="U1942" i="1"/>
  <c r="U1943" i="1"/>
  <c r="U1944" i="1"/>
  <c r="U1945" i="1"/>
  <c r="U1946" i="1"/>
  <c r="U1947" i="1"/>
  <c r="U1948" i="1"/>
  <c r="U1949" i="1"/>
  <c r="U1950" i="1"/>
  <c r="U1952" i="1"/>
  <c r="U1969" i="1"/>
  <c r="U1970" i="1"/>
  <c r="U1971" i="1"/>
  <c r="U1972" i="1"/>
  <c r="U1973" i="1"/>
  <c r="U1974" i="1"/>
  <c r="U1975" i="1"/>
  <c r="U1976" i="1"/>
  <c r="U1977" i="1"/>
  <c r="U1979" i="1"/>
  <c r="U1980" i="1"/>
  <c r="U1981" i="1"/>
  <c r="U1982" i="1"/>
  <c r="U1983" i="1"/>
  <c r="U1984" i="1"/>
  <c r="U1985" i="1"/>
  <c r="U1986" i="1"/>
  <c r="U1987" i="1"/>
  <c r="U1988" i="1"/>
  <c r="U1989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4" i="1"/>
  <c r="U2015" i="1"/>
  <c r="U2016" i="1"/>
  <c r="U2017" i="1"/>
  <c r="U2018" i="1"/>
  <c r="U2019" i="1"/>
  <c r="U2020" i="1"/>
  <c r="U2026" i="1"/>
  <c r="U2028" i="1"/>
  <c r="U2030" i="1"/>
  <c r="U2032" i="1"/>
  <c r="U2033" i="1"/>
  <c r="U2034" i="1"/>
  <c r="U2035" i="1"/>
  <c r="U2036" i="1"/>
  <c r="U2037" i="1"/>
  <c r="U2038" i="1"/>
  <c r="U2039" i="1"/>
  <c r="U2040" i="1"/>
  <c r="U2043" i="1"/>
  <c r="U2045" i="1"/>
  <c r="U2048" i="1"/>
  <c r="U2050" i="1"/>
  <c r="U2051" i="1"/>
  <c r="U2052" i="1"/>
  <c r="U2053" i="1"/>
  <c r="U2054" i="1"/>
  <c r="U2055" i="1"/>
  <c r="U2056" i="1"/>
  <c r="U2058" i="1"/>
  <c r="U2059" i="1"/>
  <c r="U2060" i="1"/>
  <c r="U2061" i="1"/>
  <c r="U2062" i="1"/>
  <c r="U2063" i="1"/>
  <c r="U2064" i="1"/>
  <c r="U2067" i="1"/>
  <c r="U2068" i="1"/>
  <c r="U2071" i="1"/>
  <c r="U2072" i="1"/>
  <c r="U2073" i="1"/>
  <c r="U2074" i="1"/>
  <c r="U2075" i="1"/>
  <c r="U2076" i="1"/>
  <c r="U2077" i="1"/>
  <c r="U2078" i="1"/>
  <c r="U2079" i="1"/>
  <c r="U2080" i="1"/>
  <c r="U2081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22" i="1"/>
  <c r="U2123" i="1"/>
  <c r="U2127" i="1"/>
  <c r="U2129" i="1"/>
  <c r="U2130" i="1"/>
  <c r="U2131" i="1"/>
  <c r="U2132" i="1"/>
  <c r="U2133" i="1"/>
  <c r="U2134" i="1"/>
  <c r="U2135" i="1"/>
  <c r="U2136" i="1"/>
  <c r="U2146" i="1"/>
  <c r="U2159" i="1"/>
  <c r="U2161" i="1"/>
  <c r="U2162" i="1"/>
  <c r="U2163" i="1"/>
  <c r="U2165" i="1"/>
  <c r="U2166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9" i="1"/>
  <c r="U2190" i="1"/>
  <c r="U2191" i="1"/>
  <c r="U2192" i="1"/>
  <c r="U2193" i="1"/>
  <c r="U2194" i="1"/>
  <c r="U2196" i="1"/>
  <c r="U2197" i="1"/>
  <c r="U2198" i="1"/>
  <c r="U2199" i="1"/>
  <c r="U2200" i="1"/>
  <c r="U2201" i="1"/>
  <c r="U2202" i="1"/>
  <c r="U2203" i="1"/>
  <c r="U2204" i="1"/>
  <c r="U2207" i="1"/>
  <c r="U2208" i="1"/>
  <c r="U2209" i="1"/>
  <c r="U2210" i="1"/>
  <c r="U2211" i="1"/>
  <c r="U2212" i="1"/>
  <c r="U2213" i="1"/>
  <c r="U2214" i="1"/>
  <c r="U2215" i="1"/>
  <c r="U2216" i="1"/>
  <c r="U2217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4" i="1"/>
  <c r="U2247" i="1"/>
  <c r="U2249" i="1"/>
  <c r="U2250" i="1"/>
  <c r="U2252" i="1"/>
  <c r="U2253" i="1"/>
  <c r="U2254" i="1"/>
  <c r="U2255" i="1"/>
  <c r="U2256" i="1"/>
  <c r="U2258" i="1"/>
  <c r="U2259" i="1"/>
  <c r="U2260" i="1"/>
  <c r="U2261" i="1"/>
  <c r="U2263" i="1"/>
  <c r="U2268" i="1"/>
  <c r="U2273" i="1"/>
  <c r="U2274" i="1"/>
  <c r="U2276" i="1"/>
  <c r="U2277" i="1"/>
  <c r="U2278" i="1"/>
  <c r="U2279" i="1"/>
  <c r="U2280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22" i="1"/>
  <c r="U2323" i="1"/>
  <c r="U2324" i="1"/>
  <c r="U2325" i="1"/>
  <c r="U2327" i="1"/>
  <c r="U2328" i="1"/>
  <c r="U2329" i="1"/>
  <c r="U2330" i="1"/>
  <c r="U2331" i="1"/>
  <c r="U2332" i="1"/>
  <c r="U2334" i="1"/>
  <c r="U2335" i="1"/>
  <c r="U2336" i="1"/>
  <c r="U2341" i="1"/>
  <c r="U2343" i="1"/>
  <c r="U2351" i="1"/>
  <c r="U2353" i="1"/>
  <c r="U2354" i="1"/>
  <c r="U2355" i="1"/>
  <c r="U2356" i="1"/>
  <c r="U2357" i="1"/>
  <c r="U2358" i="1"/>
  <c r="U2359" i="1"/>
  <c r="U2360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3" i="1"/>
  <c r="U2389" i="1"/>
  <c r="U2390" i="1"/>
  <c r="U2391" i="1"/>
  <c r="U2392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8" i="1"/>
  <c r="U2409" i="1"/>
  <c r="U2410" i="1"/>
  <c r="U2411" i="1"/>
  <c r="U2412" i="1"/>
  <c r="U2415" i="1"/>
  <c r="U2416" i="1"/>
  <c r="U2417" i="1"/>
  <c r="U2418" i="1"/>
  <c r="U2420" i="1"/>
  <c r="U2421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8" i="1"/>
  <c r="U2459" i="1"/>
  <c r="U2460" i="1"/>
  <c r="U2462" i="1"/>
  <c r="U2463" i="1"/>
  <c r="U2464" i="1"/>
  <c r="U2465" i="1"/>
  <c r="U2466" i="1"/>
  <c r="U2467" i="1"/>
  <c r="U2469" i="1"/>
  <c r="U2470" i="1"/>
  <c r="U2471" i="1"/>
  <c r="U2472" i="1"/>
  <c r="U2473" i="1"/>
  <c r="U2474" i="1"/>
  <c r="U2475" i="1"/>
  <c r="U2480" i="1"/>
  <c r="U2481" i="1"/>
  <c r="U2482" i="1"/>
  <c r="U2483" i="1"/>
  <c r="U2484" i="1"/>
  <c r="U2485" i="1"/>
  <c r="U2490" i="1"/>
  <c r="U2491" i="1"/>
  <c r="U2492" i="1"/>
  <c r="U2493" i="1"/>
  <c r="U2494" i="1"/>
  <c r="U2496" i="1"/>
  <c r="U2497" i="1"/>
  <c r="U2498" i="1"/>
  <c r="U2499" i="1"/>
  <c r="U2500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5" i="1"/>
  <c r="U2628" i="1"/>
  <c r="U2629" i="1"/>
  <c r="U2630" i="1"/>
  <c r="U2631" i="1"/>
  <c r="U2634" i="1"/>
  <c r="U2635" i="1"/>
  <c r="U2636" i="1"/>
  <c r="U2637" i="1"/>
  <c r="U2638" i="1"/>
  <c r="U2639" i="1"/>
  <c r="U2640" i="1"/>
  <c r="U2641" i="1"/>
  <c r="U2642" i="1"/>
  <c r="U2647" i="1"/>
  <c r="U2648" i="1"/>
  <c r="U2649" i="1"/>
  <c r="U2650" i="1"/>
  <c r="U2651" i="1"/>
  <c r="U2652" i="1"/>
  <c r="U2656" i="1"/>
  <c r="U2657" i="1"/>
  <c r="U2658" i="1"/>
  <c r="U2659" i="1"/>
  <c r="U2660" i="1"/>
  <c r="U2661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30" i="1"/>
  <c r="U2731" i="1"/>
  <c r="U2733" i="1"/>
  <c r="U2734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6" i="1"/>
  <c r="U2767" i="1"/>
  <c r="U2768" i="1"/>
  <c r="U2775" i="1"/>
  <c r="U2776" i="1"/>
  <c r="U2777" i="1"/>
  <c r="U2778" i="1"/>
  <c r="U2779" i="1"/>
  <c r="U2780" i="1"/>
  <c r="U2781" i="1"/>
  <c r="U2782" i="1"/>
  <c r="U2783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7" i="1"/>
  <c r="U2808" i="1"/>
  <c r="U2809" i="1"/>
  <c r="U2810" i="1"/>
  <c r="U2811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31" i="1"/>
  <c r="U2832" i="1"/>
  <c r="U2833" i="1"/>
  <c r="U2834" i="1"/>
  <c r="U2835" i="1"/>
  <c r="U2836" i="1"/>
  <c r="U2837" i="1"/>
  <c r="U2839" i="1"/>
  <c r="U2840" i="1"/>
  <c r="U2841" i="1"/>
  <c r="U2842" i="1"/>
  <c r="U2843" i="1"/>
  <c r="U2844" i="1"/>
  <c r="U2845" i="1"/>
  <c r="U2857" i="1"/>
  <c r="U2858" i="1"/>
  <c r="U2859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2" i="1"/>
  <c r="U3043" i="1"/>
  <c r="U3044" i="1"/>
  <c r="U3045" i="1"/>
  <c r="U3046" i="1"/>
  <c r="U3047" i="1"/>
  <c r="U3048" i="1"/>
  <c r="U3049" i="1"/>
  <c r="U3051" i="1"/>
  <c r="U3052" i="1"/>
  <c r="U3054" i="1"/>
  <c r="U3058" i="1"/>
  <c r="U3059" i="1"/>
  <c r="U3060" i="1"/>
  <c r="U3061" i="1"/>
  <c r="U3062" i="1"/>
  <c r="U3064" i="1"/>
  <c r="U3065" i="1"/>
  <c r="U3066" i="1"/>
  <c r="U3067" i="1"/>
  <c r="U3070" i="1"/>
  <c r="U3071" i="1"/>
  <c r="U3072" i="1"/>
  <c r="U3073" i="1"/>
  <c r="U3074" i="1"/>
  <c r="U3076" i="1"/>
  <c r="U3077" i="1"/>
  <c r="U3078" i="1"/>
  <c r="U3079" i="1"/>
  <c r="U3080" i="1"/>
  <c r="U3081" i="1"/>
  <c r="U3084" i="1"/>
  <c r="U3085" i="1"/>
  <c r="U3086" i="1"/>
  <c r="U3087" i="1"/>
  <c r="U3088" i="1"/>
  <c r="U3089" i="1"/>
  <c r="U3090" i="1"/>
  <c r="U3091" i="1"/>
  <c r="U3093" i="1"/>
  <c r="U3094" i="1"/>
  <c r="U3095" i="1"/>
  <c r="U3096" i="1"/>
  <c r="U3097" i="1"/>
  <c r="U3098" i="1"/>
  <c r="U3100" i="1"/>
  <c r="U3101" i="1"/>
  <c r="U3104" i="1"/>
  <c r="U3105" i="1"/>
  <c r="U3106" i="1"/>
  <c r="U3107" i="1"/>
  <c r="U3108" i="1"/>
  <c r="U3109" i="1"/>
  <c r="U3110" i="1"/>
  <c r="U3112" i="1"/>
  <c r="U3113" i="1"/>
  <c r="U3114" i="1"/>
  <c r="U3115" i="1"/>
  <c r="U3116" i="1"/>
  <c r="U3117" i="1"/>
  <c r="U3120" i="1"/>
  <c r="U3121" i="1"/>
  <c r="U3122" i="1"/>
  <c r="U3123" i="1"/>
  <c r="U3124" i="1"/>
  <c r="U3125" i="1"/>
  <c r="U3126" i="1"/>
  <c r="U3127" i="1"/>
  <c r="U3128" i="1"/>
  <c r="U3129" i="1"/>
  <c r="U3130" i="1"/>
  <c r="U3133" i="1"/>
  <c r="U3134" i="1"/>
  <c r="U3135" i="1"/>
  <c r="U3136" i="1"/>
  <c r="U3137" i="1"/>
  <c r="U3138" i="1"/>
  <c r="U3151" i="1"/>
  <c r="U3154" i="1"/>
  <c r="U3155" i="1"/>
  <c r="U3156" i="1"/>
  <c r="U3157" i="1"/>
  <c r="U3158" i="1"/>
  <c r="U3159" i="1"/>
  <c r="U3164" i="1"/>
  <c r="U3165" i="1"/>
  <c r="U3166" i="1"/>
  <c r="U3167" i="1"/>
  <c r="U3170" i="1"/>
  <c r="U3174" i="1"/>
  <c r="U3175" i="1"/>
  <c r="U3176" i="1"/>
  <c r="U3177" i="1"/>
  <c r="U3178" i="1"/>
  <c r="U3179" i="1"/>
  <c r="U3181" i="1"/>
  <c r="U3182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6" i="1"/>
  <c r="U3358" i="1"/>
  <c r="U3359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7" i="1"/>
  <c r="U3388" i="1"/>
  <c r="U3389" i="1"/>
  <c r="U3392" i="1"/>
  <c r="U3394" i="1"/>
  <c r="U3395" i="1"/>
  <c r="U3396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2" i="1"/>
  <c r="F2368" i="1" l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3399" i="1"/>
  <c r="F3400" i="1"/>
  <c r="F3401" i="1"/>
  <c r="F3402" i="1"/>
  <c r="F3403" i="1"/>
  <c r="F3404" i="1"/>
  <c r="F3405" i="1"/>
  <c r="F3406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92" i="1"/>
  <c r="F2460" i="1"/>
  <c r="F2473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2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3399" i="1"/>
  <c r="E3400" i="1"/>
  <c r="E3401" i="1"/>
  <c r="E3402" i="1"/>
  <c r="E3403" i="1"/>
  <c r="E3404" i="1"/>
  <c r="E3405" i="1"/>
  <c r="E3406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92" i="1"/>
  <c r="E2460" i="1"/>
  <c r="E2473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2" i="1"/>
  <c r="D2382" i="1"/>
  <c r="D2383" i="1"/>
  <c r="D2384" i="1"/>
  <c r="D2385" i="1"/>
  <c r="D2386" i="1"/>
  <c r="D2387" i="1"/>
  <c r="D2388" i="1"/>
  <c r="D2389" i="1"/>
  <c r="D2390" i="1"/>
  <c r="D2391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3399" i="1"/>
  <c r="D3400" i="1"/>
  <c r="D3401" i="1"/>
  <c r="D3402" i="1"/>
  <c r="D3403" i="1"/>
  <c r="D3404" i="1"/>
  <c r="D3405" i="1"/>
  <c r="D340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92" i="1"/>
  <c r="D2460" i="1"/>
  <c r="D2473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2" i="1"/>
  <c r="C2382" i="1"/>
  <c r="C2383" i="1"/>
  <c r="C2384" i="1"/>
  <c r="C2385" i="1"/>
  <c r="C2386" i="1"/>
  <c r="C2387" i="1"/>
  <c r="C2388" i="1"/>
  <c r="C2389" i="1"/>
  <c r="C2390" i="1"/>
  <c r="C2391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3399" i="1"/>
  <c r="C3400" i="1"/>
  <c r="C3401" i="1"/>
  <c r="C3402" i="1"/>
  <c r="C3403" i="1"/>
  <c r="C3404" i="1"/>
  <c r="C3405" i="1"/>
  <c r="C340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92" i="1"/>
  <c r="C2460" i="1"/>
  <c r="C2473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2" i="1"/>
  <c r="B2382" i="1" l="1"/>
  <c r="B2383" i="1"/>
  <c r="B2384" i="1"/>
  <c r="B2385" i="1"/>
  <c r="B2386" i="1"/>
  <c r="B2387" i="1"/>
  <c r="B2388" i="1"/>
  <c r="B2389" i="1"/>
  <c r="B2390" i="1"/>
  <c r="B2391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3399" i="1"/>
  <c r="B3400" i="1"/>
  <c r="B3401" i="1"/>
  <c r="B3402" i="1"/>
  <c r="B3403" i="1"/>
  <c r="B3404" i="1"/>
  <c r="B3405" i="1"/>
  <c r="B340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92" i="1"/>
  <c r="B2460" i="1"/>
  <c r="B2473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2" i="1"/>
</calcChain>
</file>

<file path=xl/sharedStrings.xml><?xml version="1.0" encoding="utf-8"?>
<sst xmlns="http://schemas.openxmlformats.org/spreadsheetml/2006/main" count="56025" uniqueCount="11709">
  <si>
    <t>创建者</t>
  </si>
  <si>
    <t>订单号</t>
  </si>
  <si>
    <t>产品名称</t>
  </si>
  <si>
    <t>类型</t>
  </si>
  <si>
    <t>订单原价</t>
  </si>
  <si>
    <t>订单折扣</t>
  </si>
  <si>
    <t>应付金额（实付+代金券）</t>
  </si>
  <si>
    <t>代金券金额</t>
  </si>
  <si>
    <t>实付金额</t>
  </si>
  <si>
    <t>状态</t>
  </si>
  <si>
    <t>创建时间</t>
  </si>
  <si>
    <t>支付时间</t>
  </si>
  <si>
    <t>机房</t>
  </si>
  <si>
    <t>项目ID</t>
  </si>
  <si>
    <t>客户类型</t>
  </si>
  <si>
    <t>hi20613880@aliyun.com</t>
  </si>
  <si>
    <t>202327013380779</t>
  </si>
  <si>
    <t>云服务器ECS(包月)</t>
  </si>
  <si>
    <t>升级</t>
  </si>
  <si>
    <t>201.71</t>
  </si>
  <si>
    <t>1.00</t>
  </si>
  <si>
    <t/>
  </si>
  <si>
    <t>已支付</t>
  </si>
  <si>
    <t>2018-07-31 20:59:09</t>
  </si>
  <si>
    <t>2018-07-31 20:59:18</t>
  </si>
  <si>
    <t>分销客户</t>
  </si>
  <si>
    <t>bufeng2005@gmail.com</t>
  </si>
  <si>
    <t>202330806370796</t>
  </si>
  <si>
    <t>RDS只读实例</t>
  </si>
  <si>
    <t>0.00</t>
  </si>
  <si>
    <t>0</t>
  </si>
  <si>
    <t>完成</t>
  </si>
  <si>
    <t>2018-07-31 20:25:56</t>
  </si>
  <si>
    <t>202329309600796</t>
  </si>
  <si>
    <t>2018-07-31 20:24:16</t>
  </si>
  <si>
    <t>202329608430796</t>
  </si>
  <si>
    <t>关系型数据库RDS(包月)</t>
  </si>
  <si>
    <t>223.50</t>
  </si>
  <si>
    <t>0.70</t>
  </si>
  <si>
    <t>156.45</t>
  </si>
  <si>
    <t>2018-07-31 20:23:32</t>
  </si>
  <si>
    <t>2018-07-31 20:23:38</t>
  </si>
  <si>
    <t>tuoke传媒</t>
  </si>
  <si>
    <t>202327107270971</t>
  </si>
  <si>
    <t>补偿续费</t>
  </si>
  <si>
    <t>2018-07-31 18:12:03</t>
  </si>
  <si>
    <t>itdept@yunkanghealth.com</t>
  </si>
  <si>
    <t>202327206640578</t>
  </si>
  <si>
    <t>负载均衡SLB（按量付费）</t>
  </si>
  <si>
    <t>新购</t>
  </si>
  <si>
    <t>2018-07-31 17:48:28</t>
  </si>
  <si>
    <t>2018-07-31 17:48:29</t>
  </si>
  <si>
    <t>gdyzhw56</t>
  </si>
  <si>
    <t>202328402350082</t>
  </si>
  <si>
    <t>云盾证书服务(包年)</t>
  </si>
  <si>
    <t>2018-07-31 16:27:36</t>
  </si>
  <si>
    <t>2018-07-31 16:27:45</t>
  </si>
  <si>
    <t>百人开船</t>
  </si>
  <si>
    <t>202323842070646</t>
  </si>
  <si>
    <t>续费</t>
  </si>
  <si>
    <t>504.00</t>
  </si>
  <si>
    <t>2018-07-31 15:54:03</t>
  </si>
  <si>
    <t>2018-07-31 16:02:27</t>
  </si>
  <si>
    <t>dannet@qq.com</t>
  </si>
  <si>
    <t>202328100960654</t>
  </si>
  <si>
    <t>数据传输服务（按量付费）</t>
  </si>
  <si>
    <t>2018-07-31 15:45:04</t>
  </si>
  <si>
    <t>nd0331</t>
  </si>
  <si>
    <t>202327000130972</t>
  </si>
  <si>
    <t>193.00</t>
  </si>
  <si>
    <t>2018-07-31 15:12:53</t>
  </si>
  <si>
    <t>2018-07-31 15:13:02</t>
  </si>
  <si>
    <t>dingyou168</t>
  </si>
  <si>
    <t>202325338180889</t>
  </si>
  <si>
    <t>443.00</t>
  </si>
  <si>
    <t>2018-07-31 14:39:01</t>
  </si>
  <si>
    <t>2018-07-31 14:39:21</t>
  </si>
  <si>
    <t>huayinlab@aliyun.com</t>
  </si>
  <si>
    <t>202323738820105</t>
  </si>
  <si>
    <t>云盘</t>
  </si>
  <si>
    <t>2018-07-31 14:38:44</t>
  </si>
  <si>
    <t>欧浦智网股份有限公司2017</t>
  </si>
  <si>
    <t>202325038490016</t>
  </si>
  <si>
    <t>6678.00</t>
  </si>
  <si>
    <t>0.85</t>
  </si>
  <si>
    <t>5676.30</t>
  </si>
  <si>
    <t>2018-07-31 14:37:22</t>
  </si>
  <si>
    <t>2018-07-31 14:37:29</t>
  </si>
  <si>
    <t>202322839560654</t>
  </si>
  <si>
    <t>对象存储OSS资源包(包月)</t>
  </si>
  <si>
    <t>39816.00</t>
  </si>
  <si>
    <t>0.03</t>
  </si>
  <si>
    <t>999.00</t>
  </si>
  <si>
    <t>2018-07-31 14:30:35</t>
  </si>
  <si>
    <t>2018-07-31 14:30:42</t>
  </si>
  <si>
    <t>202322039770105</t>
  </si>
  <si>
    <t>共享带宽(后付费)</t>
  </si>
  <si>
    <t>2018-07-31 14:30:25</t>
  </si>
  <si>
    <t>jiangshan@inman.cc</t>
  </si>
  <si>
    <t>202322740170007</t>
  </si>
  <si>
    <t>EDAS JAVA 环境 (普通 ECS)</t>
  </si>
  <si>
    <t>2018-07-31 14:26:18</t>
  </si>
  <si>
    <t>202323838180007</t>
  </si>
  <si>
    <t>1176.00</t>
  </si>
  <si>
    <t>0.80</t>
  </si>
  <si>
    <t>942.00</t>
  </si>
  <si>
    <t>2018-07-31 14:23:08</t>
  </si>
  <si>
    <t>2018-07-31 14:23:14</t>
  </si>
  <si>
    <t>202324237890007</t>
  </si>
  <si>
    <t>2018-07-31 14:21:12</t>
  </si>
  <si>
    <t>2018-07-31 14:21:13</t>
  </si>
  <si>
    <t>202325736280007</t>
  </si>
  <si>
    <t>888.00</t>
  </si>
  <si>
    <t>0.82</t>
  </si>
  <si>
    <t>726.00</t>
  </si>
  <si>
    <t>2018-07-31 14:15:58</t>
  </si>
  <si>
    <t>2018-07-31 14:16:03</t>
  </si>
  <si>
    <t>yk_system</t>
  </si>
  <si>
    <t>202323638120014</t>
  </si>
  <si>
    <t>2018-07-31 14:01:29</t>
  </si>
  <si>
    <t>2018-07-31 14:01:30</t>
  </si>
  <si>
    <t>202323933550654</t>
  </si>
  <si>
    <t>218.61</t>
  </si>
  <si>
    <t>2018-07-31 12:34:54</t>
  </si>
  <si>
    <t>2018-07-31 12:35:02</t>
  </si>
  <si>
    <t>202323733890014</t>
  </si>
  <si>
    <t>2018-07-31 12:29:20</t>
  </si>
  <si>
    <t>2018-07-31 12:29:21</t>
  </si>
  <si>
    <t>mofengtecg</t>
  </si>
  <si>
    <t>202325732300587</t>
  </si>
  <si>
    <t>云服务器（按量付费）</t>
  </si>
  <si>
    <t>退款</t>
  </si>
  <si>
    <t>2018-07-31 12:05:55</t>
  </si>
  <si>
    <t>202325134130587</t>
  </si>
  <si>
    <t>186.00</t>
  </si>
  <si>
    <t>2018-07-31 12:05:30</t>
  </si>
  <si>
    <t>2018-07-31 12:05:51</t>
  </si>
  <si>
    <t>ab纵思网络</t>
  </si>
  <si>
    <t>202322833740313</t>
  </si>
  <si>
    <t>130.00</t>
  </si>
  <si>
    <t>2018-07-31 11:55:58</t>
  </si>
  <si>
    <t>2018-07-31 11:56:02</t>
  </si>
  <si>
    <t>202325832000313</t>
  </si>
  <si>
    <t>2018-07-31 11:55:30</t>
  </si>
  <si>
    <t>2018-07-31 11:55:33</t>
  </si>
  <si>
    <t>202324332400007</t>
  </si>
  <si>
    <t>2018-07-31 11:36:46</t>
  </si>
  <si>
    <t>2018-07-31 11:36:52</t>
  </si>
  <si>
    <t>judian2017</t>
  </si>
  <si>
    <t>202324430770465</t>
  </si>
  <si>
    <t>高性能时间序列数据库HiTSDB</t>
  </si>
  <si>
    <t>2018-07-31 11:26:04</t>
  </si>
  <si>
    <t>384128105@qq.com</t>
  </si>
  <si>
    <t>202324430250470</t>
  </si>
  <si>
    <t>95.59</t>
  </si>
  <si>
    <t>2018-07-31 11:12:25</t>
  </si>
  <si>
    <t>2018-07-31 11:13:10</t>
  </si>
  <si>
    <t>yikel_dongguan</t>
  </si>
  <si>
    <t>202322332320584</t>
  </si>
  <si>
    <t>1260.00</t>
  </si>
  <si>
    <t>2018-07-31 11:06:48</t>
  </si>
  <si>
    <t>2018-07-31 11:07:38</t>
  </si>
  <si>
    <t>202325132210584</t>
  </si>
  <si>
    <t>Java多版本环境（Tomcat | JDK | MySql）</t>
  </si>
  <si>
    <t>2018-07-31 11:06:47</t>
  </si>
  <si>
    <t>202324929600082</t>
  </si>
  <si>
    <t>弹性公网IP（按量付费）</t>
  </si>
  <si>
    <t>2018-07-31 10:46:14</t>
  </si>
  <si>
    <t>2018-07-31 10:46:15</t>
  </si>
  <si>
    <t>cedarcloud</t>
  </si>
  <si>
    <t>202323131520280</t>
  </si>
  <si>
    <t>2018-07-31 10:30:13</t>
  </si>
  <si>
    <t>深圳前海金智慧</t>
  </si>
  <si>
    <t>202323029400864</t>
  </si>
  <si>
    <t>数据管理(包年包月)</t>
  </si>
  <si>
    <t>128.00</t>
  </si>
  <si>
    <t>2018-07-31 10:20:04</t>
  </si>
  <si>
    <t>2018-07-31 10:20:08</t>
  </si>
  <si>
    <t>皇家八号</t>
  </si>
  <si>
    <t>202324528230269</t>
  </si>
  <si>
    <t>402.00</t>
  </si>
  <si>
    <t>2018-07-31 10:18:51</t>
  </si>
  <si>
    <t>2018-07-31 10:19:05</t>
  </si>
  <si>
    <t>oppeingroup</t>
  </si>
  <si>
    <t>202326429510162</t>
  </si>
  <si>
    <t>4784.36</t>
  </si>
  <si>
    <t>2018-07-31 10:17:49</t>
  </si>
  <si>
    <t>2018-07-31 10:20:12</t>
  </si>
  <si>
    <t>202323728910007</t>
  </si>
  <si>
    <t>9396.00</t>
  </si>
  <si>
    <t>0.86</t>
  </si>
  <si>
    <t>8040.60</t>
  </si>
  <si>
    <t>2018-07-31 10:03:38</t>
  </si>
  <si>
    <t>2018-07-31 10:03:47</t>
  </si>
  <si>
    <t>金链子银链子</t>
  </si>
  <si>
    <t>202323528630318</t>
  </si>
  <si>
    <t>87.36</t>
  </si>
  <si>
    <t>2018-07-31 09:49:42</t>
  </si>
  <si>
    <t>2018-07-31 09:49:43</t>
  </si>
  <si>
    <t>灯网商城</t>
  </si>
  <si>
    <t>202325726870512</t>
  </si>
  <si>
    <t>CDN流量包(国内版)</t>
  </si>
  <si>
    <t>2400.00</t>
  </si>
  <si>
    <t>0.75</t>
  </si>
  <si>
    <t>1800.00</t>
  </si>
  <si>
    <t>2018-07-31 09:49:34</t>
  </si>
  <si>
    <t>2018-07-31 09:49:38</t>
  </si>
  <si>
    <t>202322828370318</t>
  </si>
  <si>
    <t>2018-07-31 09:47:48</t>
  </si>
  <si>
    <t>2018-07-31 09:47:50</t>
  </si>
  <si>
    <t>202323827810318</t>
  </si>
  <si>
    <t>2018-07-31 09:47:20</t>
  </si>
  <si>
    <t>2018-07-31 09:47:22</t>
  </si>
  <si>
    <t>202323927070318</t>
  </si>
  <si>
    <t>2018-07-31 09:46:14</t>
  </si>
  <si>
    <t>2018-07-31 09:46:15</t>
  </si>
  <si>
    <t>202326127890318</t>
  </si>
  <si>
    <t>it@biostime.com.cn</t>
  </si>
  <si>
    <t>202323827600682</t>
  </si>
  <si>
    <t>2018-07-31 09:45:30</t>
  </si>
  <si>
    <t>212983912@qq.com</t>
  </si>
  <si>
    <t>202324727440489</t>
  </si>
  <si>
    <t>10464.00</t>
  </si>
  <si>
    <t>8894.40</t>
  </si>
  <si>
    <t>2018-07-31 09:44:48</t>
  </si>
  <si>
    <t>2018-07-31 09:45:00</t>
  </si>
  <si>
    <t>202324426130489</t>
  </si>
  <si>
    <t>2018-07-31 09:41:49</t>
  </si>
  <si>
    <t>2018-07-31 09:42:10</t>
  </si>
  <si>
    <t>202326126270465</t>
  </si>
  <si>
    <t>2018-07-31 09:31:15</t>
  </si>
  <si>
    <t>202323426490465</t>
  </si>
  <si>
    <t>2018-07-31 09:31:12</t>
  </si>
  <si>
    <t>202323326870465</t>
  </si>
  <si>
    <t>202323826270465</t>
  </si>
  <si>
    <t>2018-07-31 09:31:11</t>
  </si>
  <si>
    <t>202324924970465</t>
  </si>
  <si>
    <t>E-MapReduce（按量计费）</t>
  </si>
  <si>
    <t>2018-07-31 09:31:05</t>
  </si>
  <si>
    <t>202325524860489</t>
  </si>
  <si>
    <t>通用储值卡(CBM大客户专享)</t>
  </si>
  <si>
    <t>10000.00</t>
  </si>
  <si>
    <t>2018-07-31 09:19:43</t>
  </si>
  <si>
    <t>2018-07-31 09:20:10</t>
  </si>
  <si>
    <t>iexbuy</t>
  </si>
  <si>
    <t>202325323400503</t>
  </si>
  <si>
    <t>468.00</t>
  </si>
  <si>
    <t>2018-07-31 09:15:48</t>
  </si>
  <si>
    <t>2018-07-31 09:15:49</t>
  </si>
  <si>
    <t>202323425190503</t>
  </si>
  <si>
    <t>云邮箱</t>
  </si>
  <si>
    <t>2018-07-31 09:15:46</t>
  </si>
  <si>
    <t>2018-07-31 09:15:47</t>
  </si>
  <si>
    <t>202325622850489</t>
  </si>
  <si>
    <t>2018-07-31 09:14:29</t>
  </si>
  <si>
    <t>2018-07-31 09:15:02</t>
  </si>
  <si>
    <t>202325425730972</t>
  </si>
  <si>
    <t>2018-07-31 09:14:16</t>
  </si>
  <si>
    <t>202324824390972</t>
  </si>
  <si>
    <t>2018-07-31 09:14:15</t>
  </si>
  <si>
    <t>202326222290503</t>
  </si>
  <si>
    <t>344.00</t>
  </si>
  <si>
    <t>2018-07-31 09:13:02</t>
  </si>
  <si>
    <t>202325723180972</t>
  </si>
  <si>
    <t>7636.80</t>
  </si>
  <si>
    <t>6491.28</t>
  </si>
  <si>
    <t>2018-07-31 09:12:02</t>
  </si>
  <si>
    <t>2018-07-31 09:14:11</t>
  </si>
  <si>
    <t>202322523660654</t>
  </si>
  <si>
    <t>云数据库MongoDB版(包月)</t>
  </si>
  <si>
    <t>674.00</t>
  </si>
  <si>
    <t>2018-07-31 09:10:18</t>
  </si>
  <si>
    <t>2018-07-31 09:10:19</t>
  </si>
  <si>
    <t>202324124170489</t>
  </si>
  <si>
    <t>936.00</t>
  </si>
  <si>
    <t>2018-07-31 09:08:35</t>
  </si>
  <si>
    <t>2018-07-31 09:08:36</t>
  </si>
  <si>
    <t>202324522920489</t>
  </si>
  <si>
    <t>228.00</t>
  </si>
  <si>
    <t>2018-07-31 09:06:10</t>
  </si>
  <si>
    <t>2018-07-31 09:06:11</t>
  </si>
  <si>
    <t>202325722730489</t>
  </si>
  <si>
    <t>484.00</t>
  </si>
  <si>
    <t>2018-07-31 09:06:08</t>
  </si>
  <si>
    <t>2018-07-31 09:06:09</t>
  </si>
  <si>
    <t>202323125420489</t>
  </si>
  <si>
    <t>2018-07-31 09:04:25</t>
  </si>
  <si>
    <t>2018-07-31 09:04:26</t>
  </si>
  <si>
    <t>202324922700489</t>
  </si>
  <si>
    <t>2018-07-31 09:04:15</t>
  </si>
  <si>
    <t>2018-07-31 09:04:16</t>
  </si>
  <si>
    <t>202326523020489</t>
  </si>
  <si>
    <t>2018-07-31 09:04:13</t>
  </si>
  <si>
    <t>2018-07-31 09:04:14</t>
  </si>
  <si>
    <t>欧浦智网股份有限公司2005</t>
  </si>
  <si>
    <t>202326023940822</t>
  </si>
  <si>
    <t>NAT共享带宽包（按量付费）</t>
  </si>
  <si>
    <t>2018-07-31 08:56:12</t>
  </si>
  <si>
    <t>2018-07-31 08:56:13</t>
  </si>
  <si>
    <t>393620317@qq.com</t>
  </si>
  <si>
    <t>202324519980967</t>
  </si>
  <si>
    <t>792.00</t>
  </si>
  <si>
    <t>2018-07-31 08:28:28</t>
  </si>
  <si>
    <t>2018-07-31 08:28:29</t>
  </si>
  <si>
    <t>hi20412990@aliyun.com</t>
  </si>
  <si>
    <t>202325520320411</t>
  </si>
  <si>
    <t>云数据库KVStore版（包月）</t>
  </si>
  <si>
    <t>180.00</t>
  </si>
  <si>
    <t>135.00</t>
  </si>
  <si>
    <t>2018-07-31 08:22:15</t>
  </si>
  <si>
    <t>202326120550411</t>
  </si>
  <si>
    <t>945.00</t>
  </si>
  <si>
    <t>2018-07-31 08:21:38</t>
  </si>
  <si>
    <t>2018-07-31 08:21:39</t>
  </si>
  <si>
    <t>202323820170411</t>
  </si>
  <si>
    <t>930.00</t>
  </si>
  <si>
    <t>697.50</t>
  </si>
  <si>
    <t>2018-07-31 08:21:36</t>
  </si>
  <si>
    <t>2018-07-31 08:21:37</t>
  </si>
  <si>
    <t>202324419720411</t>
  </si>
  <si>
    <t>533.00</t>
  </si>
  <si>
    <t>399.75</t>
  </si>
  <si>
    <t>2018-07-31 08:20:16</t>
  </si>
  <si>
    <t>2018-07-31 08:20:19</t>
  </si>
  <si>
    <t>pjeverygold@163.com</t>
  </si>
  <si>
    <t>202323520080622</t>
  </si>
  <si>
    <t>13980.00</t>
  </si>
  <si>
    <t>11883.00</t>
  </si>
  <si>
    <t>2018-07-31 08:02:50</t>
  </si>
  <si>
    <t>2018-07-31 08:03:01</t>
  </si>
  <si>
    <t>taomijinrong@126.com</t>
  </si>
  <si>
    <t>202325811230417</t>
  </si>
  <si>
    <t>2018-07-31 00:01:03</t>
  </si>
  <si>
    <t>2018-07-31 00:01:04</t>
  </si>
  <si>
    <t>202324911530417</t>
  </si>
  <si>
    <t>2018-07-31 00:01:01</t>
  </si>
  <si>
    <t>2018-07-31 00:01:02</t>
  </si>
  <si>
    <t>hi30771007@aliyun.com</t>
  </si>
  <si>
    <t>202324909630779</t>
  </si>
  <si>
    <t>2018-07-30 23:01:02</t>
  </si>
  <si>
    <t>admin@yiguotech.com</t>
  </si>
  <si>
    <t>202325806510526</t>
  </si>
  <si>
    <t>1201.42</t>
  </si>
  <si>
    <t>1031.77</t>
  </si>
  <si>
    <t>2018-07-30 21:10:08</t>
  </si>
  <si>
    <t>2018-07-30 21:10:36</t>
  </si>
  <si>
    <t>michael@figo.cn</t>
  </si>
  <si>
    <t>202325500360710</t>
  </si>
  <si>
    <t>540.00</t>
  </si>
  <si>
    <t>0.87</t>
  </si>
  <si>
    <t>468.45</t>
  </si>
  <si>
    <t>2018-07-30 17:35:21</t>
  </si>
  <si>
    <t>2018-07-30 17:36:00</t>
  </si>
  <si>
    <t>202323600750822</t>
  </si>
  <si>
    <t>网站威胁扫描系统</t>
  </si>
  <si>
    <t>24000.00</t>
  </si>
  <si>
    <t>2018-07-30 17:31:33</t>
  </si>
  <si>
    <t>zhonghu147</t>
  </si>
  <si>
    <t>202316561130810</t>
  </si>
  <si>
    <t>926.39</t>
  </si>
  <si>
    <t>0.96</t>
  </si>
  <si>
    <t>885.32</t>
  </si>
  <si>
    <t>2018-07-30 17:27:46</t>
  </si>
  <si>
    <t>2018-07-30 17:27:50</t>
  </si>
  <si>
    <t>202323300690810</t>
  </si>
  <si>
    <t>822.05</t>
  </si>
  <si>
    <t>786.20</t>
  </si>
  <si>
    <t>2018-07-30 17:27:25</t>
  </si>
  <si>
    <t>2018-07-30 17:27:29</t>
  </si>
  <si>
    <t>202322900870810</t>
  </si>
  <si>
    <t>1133.67</t>
  </si>
  <si>
    <t>0.97</t>
  </si>
  <si>
    <t>1094.91</t>
  </si>
  <si>
    <t>2018-07-30 17:27:02</t>
  </si>
  <si>
    <t>2018-07-30 17:27:05</t>
  </si>
  <si>
    <t>202324700070465</t>
  </si>
  <si>
    <t>弹性公网IP（后付费）</t>
  </si>
  <si>
    <t>2018-07-30 17:22:43</t>
  </si>
  <si>
    <t>202322201080465</t>
  </si>
  <si>
    <t>2018-07-30 17:22:39</t>
  </si>
  <si>
    <t>2018-07-30 17:22:40</t>
  </si>
  <si>
    <t>202319362240465</t>
  </si>
  <si>
    <t>2018-07-30 17:22:37</t>
  </si>
  <si>
    <t>202318361980654</t>
  </si>
  <si>
    <t>钉钉智能通讯中心C1</t>
  </si>
  <si>
    <t>1299.00</t>
  </si>
  <si>
    <t>2018-07-30 17:13:37</t>
  </si>
  <si>
    <t>2018-07-30 17:13:46</t>
  </si>
  <si>
    <t>税银科技</t>
  </si>
  <si>
    <t>202320860160887</t>
  </si>
  <si>
    <t>2018-07-30 17:10:34</t>
  </si>
  <si>
    <t>2018-07-30 17:10:35</t>
  </si>
  <si>
    <t>services@zdnst.com</t>
  </si>
  <si>
    <t>202322400790460</t>
  </si>
  <si>
    <t>1789.40</t>
  </si>
  <si>
    <t>2018-07-30 17:05:51</t>
  </si>
  <si>
    <t>2018-07-30 17:05:57</t>
  </si>
  <si>
    <t>202317059390465</t>
  </si>
  <si>
    <t>2018-07-30 16:47:26</t>
  </si>
  <si>
    <t>202320961350465</t>
  </si>
  <si>
    <t>2018-07-30 16:47:22</t>
  </si>
  <si>
    <t>202318661790465</t>
  </si>
  <si>
    <t>202320659400465</t>
  </si>
  <si>
    <t>2018-07-30 16:47:23</t>
  </si>
  <si>
    <t>202316559590465</t>
  </si>
  <si>
    <t>2018-07-30 16:47:19</t>
  </si>
  <si>
    <t>202320858690822</t>
  </si>
  <si>
    <t>EIP（包月）</t>
  </si>
  <si>
    <t>852.00</t>
  </si>
  <si>
    <t>724.20</t>
  </si>
  <si>
    <t>2018-07-30 16:28:43</t>
  </si>
  <si>
    <t>2018-07-30 16:28:47</t>
  </si>
  <si>
    <t>202318661070822</t>
  </si>
  <si>
    <t>NAT网关（按量付费）</t>
  </si>
  <si>
    <t>2018-07-30 16:26:17</t>
  </si>
  <si>
    <t>2018-07-30 16:26:18</t>
  </si>
  <si>
    <t>202320756910822</t>
  </si>
  <si>
    <t>堡垒机</t>
  </si>
  <si>
    <t>5916.00</t>
  </si>
  <si>
    <t>2018-07-30 16:23:21</t>
  </si>
  <si>
    <t>2018-07-30 16:23:26</t>
  </si>
  <si>
    <t>202319757130822</t>
  </si>
  <si>
    <t>276.00</t>
  </si>
  <si>
    <t>234.60</t>
  </si>
  <si>
    <t>2018-07-30 16:18:18</t>
  </si>
  <si>
    <t>2018-07-30 16:18:23</t>
  </si>
  <si>
    <t>devops@sq580.com</t>
  </si>
  <si>
    <t>202317459240855</t>
  </si>
  <si>
    <t>降级</t>
  </si>
  <si>
    <t>-47.24</t>
  </si>
  <si>
    <t>2018-07-30 16:17:43</t>
  </si>
  <si>
    <t>2018-07-30 16:17:44</t>
  </si>
  <si>
    <t>202319560400822</t>
  </si>
  <si>
    <t>负载均衡SLB（包年包月）</t>
  </si>
  <si>
    <t>6438.24</t>
  </si>
  <si>
    <t>5472.50</t>
  </si>
  <si>
    <t>2018-07-30 16:16:32</t>
  </si>
  <si>
    <t>2018-07-30 16:16:36</t>
  </si>
  <si>
    <t>202320559420822</t>
  </si>
  <si>
    <t>10716.00</t>
  </si>
  <si>
    <t>9108.60</t>
  </si>
  <si>
    <t>2018-07-30 16:14:37</t>
  </si>
  <si>
    <t>2018-07-30 16:14:41</t>
  </si>
  <si>
    <t>202317459040822</t>
  </si>
  <si>
    <t>2018-07-30 16:12:42</t>
  </si>
  <si>
    <t>2018-07-30 16:12:54</t>
  </si>
  <si>
    <t>202317558570796</t>
  </si>
  <si>
    <t>2018-07-30 15:29:01</t>
  </si>
  <si>
    <t>越秀地产</t>
  </si>
  <si>
    <t>202318455320640</t>
  </si>
  <si>
    <t>API网关</t>
  </si>
  <si>
    <t>2018-07-30 15:24:31</t>
  </si>
  <si>
    <t>202318454590489</t>
  </si>
  <si>
    <t>2018-07-30 15:20:42</t>
  </si>
  <si>
    <t>2018-07-30 15:21:27</t>
  </si>
  <si>
    <t>liweiai2008</t>
  </si>
  <si>
    <t>202320356160395</t>
  </si>
  <si>
    <t>918.00</t>
  </si>
  <si>
    <t>2018-07-30 15:14:31</t>
  </si>
  <si>
    <t>2018-07-30 15:14:40</t>
  </si>
  <si>
    <t>longyue2018</t>
  </si>
  <si>
    <t>202317157120171</t>
  </si>
  <si>
    <t>2018-07-30 15:11:18</t>
  </si>
  <si>
    <t>2018-07-30 15:11:21</t>
  </si>
  <si>
    <t>it@51homevip.com</t>
  </si>
  <si>
    <t>202320753770382</t>
  </si>
  <si>
    <t>2652.00</t>
  </si>
  <si>
    <t>1989.00</t>
  </si>
  <si>
    <t>2018-07-30 14:56:13</t>
  </si>
  <si>
    <t>2018-07-31 16:23:25</t>
  </si>
  <si>
    <t>liaozy@79643.com</t>
  </si>
  <si>
    <t>202316656180115</t>
  </si>
  <si>
    <t>400.00</t>
  </si>
  <si>
    <t>2018-07-30 14:55:33</t>
  </si>
  <si>
    <t>2018-07-30 14:55:40</t>
  </si>
  <si>
    <t>gialen2005</t>
  </si>
  <si>
    <t>202317356860373</t>
  </si>
  <si>
    <t>2183.00</t>
  </si>
  <si>
    <t>2018-07-30 14:50:50</t>
  </si>
  <si>
    <t>2018-07-31 11:44:32</t>
  </si>
  <si>
    <t>202317156190373</t>
  </si>
  <si>
    <t>F5 v13 全功能阿里云版</t>
  </si>
  <si>
    <t>2018-07-30 14:50:49</t>
  </si>
  <si>
    <t>tech01@kingvision.com.cn</t>
  </si>
  <si>
    <t>202317752930041</t>
  </si>
  <si>
    <t>1622.00</t>
  </si>
  <si>
    <t>2018-07-30 14:50:29</t>
  </si>
  <si>
    <t>2018-07-30 14:50:33</t>
  </si>
  <si>
    <t>202318556550041</t>
  </si>
  <si>
    <t>965.00</t>
  </si>
  <si>
    <t>2018-07-30 14:50:07</t>
  </si>
  <si>
    <t>2018-07-30 14:50:11</t>
  </si>
  <si>
    <t>202320154750682</t>
  </si>
  <si>
    <t>2018-07-30 14:49:12</t>
  </si>
  <si>
    <t>202320254400041</t>
  </si>
  <si>
    <t>390.00</t>
  </si>
  <si>
    <t>2018-07-30 14:48:24</t>
  </si>
  <si>
    <t>2018-07-30 14:48:29</t>
  </si>
  <si>
    <t>202318256350682</t>
  </si>
  <si>
    <t>2018-07-30 14:41:07</t>
  </si>
  <si>
    <t>202316957340682</t>
  </si>
  <si>
    <t>2018-07-30 14:10:57</t>
  </si>
  <si>
    <t>2018-07-30 14:10:58</t>
  </si>
  <si>
    <t>hi30206835@aliyun.com</t>
  </si>
  <si>
    <t>202317354430786</t>
  </si>
  <si>
    <t>213.00</t>
  </si>
  <si>
    <t>2018-07-30 13:22:09</t>
  </si>
  <si>
    <t>2018-07-30 13:22:18</t>
  </si>
  <si>
    <t>贵人大数据</t>
  </si>
  <si>
    <t>202317950650393</t>
  </si>
  <si>
    <t>对象存储OSS</t>
  </si>
  <si>
    <t>2018-07-30 12:23:06</t>
  </si>
  <si>
    <t>xiaoxielc@163.com</t>
  </si>
  <si>
    <t>202319648720638</t>
  </si>
  <si>
    <t>197.40</t>
  </si>
  <si>
    <t>2018-07-30 11:51:44</t>
  </si>
  <si>
    <t>2018-07-30 11:51:47</t>
  </si>
  <si>
    <t>202317451570638</t>
  </si>
  <si>
    <t>2018-07-30 11:51:07</t>
  </si>
  <si>
    <t>2018-07-30 11:51:10</t>
  </si>
  <si>
    <t>202318950040638</t>
  </si>
  <si>
    <t>1025.10</t>
  </si>
  <si>
    <t>2018-07-30 11:49:54</t>
  </si>
  <si>
    <t>2018-07-30 11:49:58</t>
  </si>
  <si>
    <t>hi30403397@aliyun.com</t>
  </si>
  <si>
    <t>202320748230828</t>
  </si>
  <si>
    <t>37.24</t>
  </si>
  <si>
    <t>2018-07-30 11:37:51</t>
  </si>
  <si>
    <t>2018-07-30 11:38:03</t>
  </si>
  <si>
    <t>yun@mu-ke.com</t>
  </si>
  <si>
    <t>202318250850761</t>
  </si>
  <si>
    <t>增量带宽</t>
  </si>
  <si>
    <t>15.56</t>
  </si>
  <si>
    <t>2018-07-30 11:23:52</t>
  </si>
  <si>
    <t>2018-07-30 11:23:56</t>
  </si>
  <si>
    <t>202319948500465</t>
  </si>
  <si>
    <t>2018-07-30 11:00:42</t>
  </si>
  <si>
    <t>202316547930465</t>
  </si>
  <si>
    <t>2018-07-30 11:00:38</t>
  </si>
  <si>
    <t>202316748900465</t>
  </si>
  <si>
    <t>2018-07-30 11:00:37</t>
  </si>
  <si>
    <t>202317946720465</t>
  </si>
  <si>
    <t>202320347620465</t>
  </si>
  <si>
    <t>2018-07-30 11:00:34</t>
  </si>
  <si>
    <t>2018-07-30 11:00:35</t>
  </si>
  <si>
    <t>202319547420162</t>
  </si>
  <si>
    <t>视频点播</t>
  </si>
  <si>
    <t>2018-07-30 10:13:18</t>
  </si>
  <si>
    <t>ecwalkuser</t>
  </si>
  <si>
    <t>202316843590478</t>
  </si>
  <si>
    <t>服务器安全(安骑士)(包月)</t>
  </si>
  <si>
    <t>207.22</t>
  </si>
  <si>
    <t>2018-07-30 09:22:35</t>
  </si>
  <si>
    <t>2018-07-30 09:22:49</t>
  </si>
  <si>
    <t>202319440860654</t>
  </si>
  <si>
    <t>218.00</t>
  </si>
  <si>
    <t>2018-07-30 09:06:30</t>
  </si>
  <si>
    <t>2018-07-30 09:06:31</t>
  </si>
  <si>
    <t>202317842630654</t>
  </si>
  <si>
    <t>98.00</t>
  </si>
  <si>
    <t>2018-07-30 09:06:20</t>
  </si>
  <si>
    <t>2018-07-30 09:06:21</t>
  </si>
  <si>
    <t>202318439470682</t>
  </si>
  <si>
    <t>586.00</t>
  </si>
  <si>
    <t>0.95</t>
  </si>
  <si>
    <t>557.40</t>
  </si>
  <si>
    <t>2018-07-30 08:58:47</t>
  </si>
  <si>
    <t>2018-07-30 08:58:48</t>
  </si>
  <si>
    <t>202320640740682</t>
  </si>
  <si>
    <t>2018-07-30 08:57:55</t>
  </si>
  <si>
    <t>2018-07-30 08:57:56</t>
  </si>
  <si>
    <t>202319341700682</t>
  </si>
  <si>
    <t>2018-07-30 08:57:53</t>
  </si>
  <si>
    <t>2018-07-30 08:57:54</t>
  </si>
  <si>
    <t>202319239840682</t>
  </si>
  <si>
    <t>2018-07-30 08:57:32</t>
  </si>
  <si>
    <t>2018-07-30 08:57:35</t>
  </si>
  <si>
    <t>ur云平台</t>
  </si>
  <si>
    <t>202320239830366</t>
  </si>
  <si>
    <t>94.00</t>
  </si>
  <si>
    <t>2018-07-30 08:49:56</t>
  </si>
  <si>
    <t>2018-07-30 08:49:57</t>
  </si>
  <si>
    <t>avsystemmsg@meiya.com</t>
  </si>
  <si>
    <t>202319541020197</t>
  </si>
  <si>
    <t>606.00</t>
  </si>
  <si>
    <t>2018-07-30 08:44:43</t>
  </si>
  <si>
    <t>2018-07-30 08:44:44</t>
  </si>
  <si>
    <t>202320837820638</t>
  </si>
  <si>
    <t>330.90</t>
  </si>
  <si>
    <t>2018-07-30 08:44:25</t>
  </si>
  <si>
    <t>2018-07-30 08:44:29</t>
  </si>
  <si>
    <t>ljqmem</t>
  </si>
  <si>
    <t>202320038020921</t>
  </si>
  <si>
    <t>38.00</t>
  </si>
  <si>
    <t>36.80</t>
  </si>
  <si>
    <t>2018-07-30 08:33:26</t>
  </si>
  <si>
    <t>2018-07-30 08:33:27</t>
  </si>
  <si>
    <t>202318437490967</t>
  </si>
  <si>
    <t>296.00</t>
  </si>
  <si>
    <t>2018-07-30 08:30:46</t>
  </si>
  <si>
    <t>2018-07-30 08:30:47</t>
  </si>
  <si>
    <t>202320836900967</t>
  </si>
  <si>
    <t>428.00</t>
  </si>
  <si>
    <t>2018-07-30 08:30:37</t>
  </si>
  <si>
    <t>2018-07-30 08:30:38</t>
  </si>
  <si>
    <t>homeway.1984@163.com</t>
  </si>
  <si>
    <t>202320137190217</t>
  </si>
  <si>
    <t>211.00</t>
  </si>
  <si>
    <t>2018-07-30 08:25:27</t>
  </si>
  <si>
    <t>2018-07-30 08:25:28</t>
  </si>
  <si>
    <t>202318638910115</t>
  </si>
  <si>
    <t>324.00</t>
  </si>
  <si>
    <t>2018-07-30 08:22:08</t>
  </si>
  <si>
    <t>2018-07-30 08:22:09</t>
  </si>
  <si>
    <t>202318137830411</t>
  </si>
  <si>
    <t>502.00</t>
  </si>
  <si>
    <t>376.50</t>
  </si>
  <si>
    <t>2018-07-30 08:21:04</t>
  </si>
  <si>
    <t>2018-07-30 08:21:06</t>
  </si>
  <si>
    <t>202317532860971</t>
  </si>
  <si>
    <t>2018-07-30 00:30:53</t>
  </si>
  <si>
    <t>2018-07-30 00:48:32</t>
  </si>
  <si>
    <t>hi_zfs_pro</t>
  </si>
  <si>
    <t>202320330650906</t>
  </si>
  <si>
    <t>105.28</t>
  </si>
  <si>
    <t>2018-07-29 23:39:18</t>
  </si>
  <si>
    <t>2018-07-29 23:39:22</t>
  </si>
  <si>
    <t>庆丰裕科技</t>
  </si>
  <si>
    <t>202319928530288</t>
  </si>
  <si>
    <t>169.97</t>
  </si>
  <si>
    <t>2018-07-29 21:57:12</t>
  </si>
  <si>
    <t>2018-07-29 21:57:36</t>
  </si>
  <si>
    <t>202316730190288</t>
  </si>
  <si>
    <t>194.87</t>
  </si>
  <si>
    <t>2018-07-29 21:53:25</t>
  </si>
  <si>
    <t>2018-07-29 21:54:35</t>
  </si>
  <si>
    <t>广州实地地产</t>
  </si>
  <si>
    <t>202317429690872</t>
  </si>
  <si>
    <t>4884.00</t>
  </si>
  <si>
    <t>4151.40</t>
  </si>
  <si>
    <t>2018-07-29 21:41:05</t>
  </si>
  <si>
    <t>2018-07-29 21:41:14</t>
  </si>
  <si>
    <t>云网联合</t>
  </si>
  <si>
    <t>202318125260004</t>
  </si>
  <si>
    <t>国内短信套餐包</t>
  </si>
  <si>
    <t>2000.00</t>
  </si>
  <si>
    <t>2018-07-29 18:34:57</t>
  </si>
  <si>
    <t>2018-07-29 18:36:28</t>
  </si>
  <si>
    <t>202316524220465</t>
  </si>
  <si>
    <t>2018-07-29 16:01:16</t>
  </si>
  <si>
    <t>2018-07-29 16:01:17</t>
  </si>
  <si>
    <t>202320121760465</t>
  </si>
  <si>
    <t>2018-07-29 16:01:12</t>
  </si>
  <si>
    <t>202318223190465</t>
  </si>
  <si>
    <t>202320523680465</t>
  </si>
  <si>
    <t>2018-07-29 16:01:13</t>
  </si>
  <si>
    <t>202320223480465</t>
  </si>
  <si>
    <t>2018-07-29 16:01:09</t>
  </si>
  <si>
    <t>202318122300465</t>
  </si>
  <si>
    <t>2018-07-29 14:51:00</t>
  </si>
  <si>
    <t>202318321720465</t>
  </si>
  <si>
    <t>2018-07-29 14:50:56</t>
  </si>
  <si>
    <t>202318822520465</t>
  </si>
  <si>
    <t>202317222890465</t>
  </si>
  <si>
    <t>2018-07-29 14:50:57</t>
  </si>
  <si>
    <t>202317122100465</t>
  </si>
  <si>
    <t>2018-07-29 14:50:53</t>
  </si>
  <si>
    <t>weibuwsy</t>
  </si>
  <si>
    <t>202317320780327</t>
  </si>
  <si>
    <t>9132.00</t>
  </si>
  <si>
    <t>0.81</t>
  </si>
  <si>
    <t>7362.60</t>
  </si>
  <si>
    <t>2018-07-29 12:32:03</t>
  </si>
  <si>
    <t>2018-07-30 10:33:14</t>
  </si>
  <si>
    <t>202316420870327</t>
  </si>
  <si>
    <t>WDCP V3.2管理面板多版本PHP共存和SSL CentOS6.8</t>
  </si>
  <si>
    <t>2018-07-29 12:32:02</t>
  </si>
  <si>
    <t>hi31042991@aliyun.com</t>
  </si>
  <si>
    <t>202320118690169</t>
  </si>
  <si>
    <t>轻量应用服务器</t>
  </si>
  <si>
    <t>306.00</t>
  </si>
  <si>
    <t>2018-07-29 12:13:34</t>
  </si>
  <si>
    <t>2018-07-29 12:13:41</t>
  </si>
  <si>
    <t>202318418750465</t>
  </si>
  <si>
    <t>2018-07-29 11:48:32</t>
  </si>
  <si>
    <t>202320620380465</t>
  </si>
  <si>
    <t>2018-07-29 11:48:28</t>
  </si>
  <si>
    <t>202319918960465</t>
  </si>
  <si>
    <t>202319118890465</t>
  </si>
  <si>
    <t>202320319180465</t>
  </si>
  <si>
    <t>2018-07-29 11:48:25</t>
  </si>
  <si>
    <t>eyoupin@aliyun.com</t>
  </si>
  <si>
    <t>202318519400865</t>
  </si>
  <si>
    <t>12.00</t>
  </si>
  <si>
    <t>9.00</t>
  </si>
  <si>
    <t>2018-07-29 11:06:47</t>
  </si>
  <si>
    <t>2018-07-29 11:06:53</t>
  </si>
  <si>
    <t>绵泽科技</t>
  </si>
  <si>
    <t>202316419460597</t>
  </si>
  <si>
    <t>身份证实名认证</t>
  </si>
  <si>
    <t>210.00</t>
  </si>
  <si>
    <t>2018-07-29 10:39:39</t>
  </si>
  <si>
    <t>2018-07-29 10:39:59</t>
  </si>
  <si>
    <t>202318819080597</t>
  </si>
  <si>
    <t>身份证基本信息查询</t>
  </si>
  <si>
    <t>59.00</t>
  </si>
  <si>
    <t>2018-07-29 10:38:30</t>
  </si>
  <si>
    <t>2018-07-29 10:38:34</t>
  </si>
  <si>
    <t>dw10066</t>
  </si>
  <si>
    <t>202318018090734</t>
  </si>
  <si>
    <t>3999.00</t>
  </si>
  <si>
    <t>2018-07-29 09:24:33</t>
  </si>
  <si>
    <t>2018-07-29 09:24:34</t>
  </si>
  <si>
    <t>202320014910654</t>
  </si>
  <si>
    <t>82.00</t>
  </si>
  <si>
    <t>2018-07-29 09:04:19</t>
  </si>
  <si>
    <t>2018-07-29 09:04:20</t>
  </si>
  <si>
    <t>keya2016@qq.com</t>
  </si>
  <si>
    <t>202318714760855</t>
  </si>
  <si>
    <t>272.00</t>
  </si>
  <si>
    <t>2018-07-29 09:01:43</t>
  </si>
  <si>
    <t>2018-07-29 09:01:44</t>
  </si>
  <si>
    <t>202320712640967</t>
  </si>
  <si>
    <t>1300.00</t>
  </si>
  <si>
    <t>2018-07-29 08:30:06</t>
  </si>
  <si>
    <t>202316713770967</t>
  </si>
  <si>
    <t>1880.00</t>
  </si>
  <si>
    <t>2018-07-29 08:29:45</t>
  </si>
  <si>
    <t>2018-07-29 08:29:46</t>
  </si>
  <si>
    <t>202318712730967</t>
  </si>
  <si>
    <t>148.00</t>
  </si>
  <si>
    <t>2018-07-29 08:29:44</t>
  </si>
  <si>
    <t>202316812540411</t>
  </si>
  <si>
    <t>1190.00</t>
  </si>
  <si>
    <t>892.50</t>
  </si>
  <si>
    <t>2018-07-29 08:22:08</t>
  </si>
  <si>
    <t>2018-07-29 08:22:10</t>
  </si>
  <si>
    <t>202311381580796</t>
  </si>
  <si>
    <t>云数据库KVStore 版（按量付费）</t>
  </si>
  <si>
    <t>2018-07-28 18:02:11</t>
  </si>
  <si>
    <t>202313977690465</t>
  </si>
  <si>
    <t>2018-07-28 18:01:37</t>
  </si>
  <si>
    <t>202312478490465</t>
  </si>
  <si>
    <t>2018-07-28 18:01:33</t>
  </si>
  <si>
    <t>202311881760465</t>
  </si>
  <si>
    <t>202313876580465</t>
  </si>
  <si>
    <t>202312478450465</t>
  </si>
  <si>
    <t>2018-07-28 18:01:30</t>
  </si>
  <si>
    <t>2018-07-28 18:01:31</t>
  </si>
  <si>
    <t>202315376210313</t>
  </si>
  <si>
    <t>2018-07-28 17:29:16</t>
  </si>
  <si>
    <t>2018-07-28 17:29:19</t>
  </si>
  <si>
    <t>202312675350465</t>
  </si>
  <si>
    <t>2018-07-28 17:01:28</t>
  </si>
  <si>
    <t>202314176340465</t>
  </si>
  <si>
    <t>2018-07-28 17:01:24</t>
  </si>
  <si>
    <t>2018-07-28 17:01:25</t>
  </si>
  <si>
    <t>202313377480465</t>
  </si>
  <si>
    <t>202314679000465</t>
  </si>
  <si>
    <t>202314575330465</t>
  </si>
  <si>
    <t>2018-07-28 17:01:21</t>
  </si>
  <si>
    <t>2018-07-28 17:01:22</t>
  </si>
  <si>
    <t>3392218208@qq.com</t>
  </si>
  <si>
    <t>202315070340766</t>
  </si>
  <si>
    <t>62.51</t>
  </si>
  <si>
    <t>2018-07-28 13:23:19</t>
  </si>
  <si>
    <t>2018-07-28 13:23:58</t>
  </si>
  <si>
    <t>202313271740766</t>
  </si>
  <si>
    <t>宝塔Linux面板（LAMP/LNMP/Tomcat/Node.js）</t>
  </si>
  <si>
    <t>2018-07-28 13:23:18</t>
  </si>
  <si>
    <t>jamespace@163.com</t>
  </si>
  <si>
    <t>202311874710663</t>
  </si>
  <si>
    <t>6.00</t>
  </si>
  <si>
    <t>0.83</t>
  </si>
  <si>
    <t>5.00</t>
  </si>
  <si>
    <t>2018-07-28 12:20:57</t>
  </si>
  <si>
    <t>2018-07-28 12:21:12</t>
  </si>
  <si>
    <t>wanji35666</t>
  </si>
  <si>
    <t>202314069340489</t>
  </si>
  <si>
    <t>125.00</t>
  </si>
  <si>
    <t>2018-07-28 10:14:40</t>
  </si>
  <si>
    <t>2018-07-28 10:16:35</t>
  </si>
  <si>
    <t>202313867450489</t>
  </si>
  <si>
    <t>1.95</t>
  </si>
  <si>
    <t>2018-07-28 10:13:35</t>
  </si>
  <si>
    <t>2018-07-28 10:13:42</t>
  </si>
  <si>
    <t>易教优培</t>
  </si>
  <si>
    <t>202313069640519</t>
  </si>
  <si>
    <t>332.25</t>
  </si>
  <si>
    <t>2018-07-28 09:39:47</t>
  </si>
  <si>
    <t>2018-07-28 09:39:48</t>
  </si>
  <si>
    <t>202313967220519</t>
  </si>
  <si>
    <t>2018-07-28 09:38:40</t>
  </si>
  <si>
    <t>2018-07-28 09:38:42</t>
  </si>
  <si>
    <t>202314464660889</t>
  </si>
  <si>
    <t>458.00</t>
  </si>
  <si>
    <t>2018-07-28 09:30:01</t>
  </si>
  <si>
    <t>2018-07-28 09:30:06</t>
  </si>
  <si>
    <t>haihuodianzi</t>
  </si>
  <si>
    <t>202312965020466</t>
  </si>
  <si>
    <t>1064.50</t>
  </si>
  <si>
    <t>2018-07-28 09:09:42</t>
  </si>
  <si>
    <t>202313166410466</t>
  </si>
  <si>
    <t>871.50</t>
  </si>
  <si>
    <t>842.90</t>
  </si>
  <si>
    <t>2018-07-28 09:08:34</t>
  </si>
  <si>
    <t>202311768090466</t>
  </si>
  <si>
    <t>1087.50</t>
  </si>
  <si>
    <t>2018-07-28 09:08:15</t>
  </si>
  <si>
    <t>2018-07-28 09:08:16</t>
  </si>
  <si>
    <t>202311668880503</t>
  </si>
  <si>
    <t>268.00</t>
  </si>
  <si>
    <t>2018-07-28 09:05:49</t>
  </si>
  <si>
    <t>2018-07-28 09:05:50</t>
  </si>
  <si>
    <t>202313964500503</t>
  </si>
  <si>
    <t>护卫神全能环境（安全加固版Win2008 64位 | ASP | PHP | ASP.NET）</t>
  </si>
  <si>
    <t>2018-07-28 09:05:48</t>
  </si>
  <si>
    <t>202313466980489</t>
  </si>
  <si>
    <t>288.00</t>
  </si>
  <si>
    <t>2018-07-28 08:58:41</t>
  </si>
  <si>
    <t>2018-07-28 08:58:42</t>
  </si>
  <si>
    <t>202314766100489</t>
  </si>
  <si>
    <t>2018-07-28 08:58:16</t>
  </si>
  <si>
    <t>2018-07-28 08:58:17</t>
  </si>
  <si>
    <t>202311867650489</t>
  </si>
  <si>
    <t>2018-07-28 08:58:14</t>
  </si>
  <si>
    <t>202311172000489</t>
  </si>
  <si>
    <t>2018-07-28 08:55:49</t>
  </si>
  <si>
    <t>2018-07-28 08:55:50</t>
  </si>
  <si>
    <t>se7en_kuo@foxmail.com</t>
  </si>
  <si>
    <t>202314163610302</t>
  </si>
  <si>
    <t>100.00</t>
  </si>
  <si>
    <t>2018-07-28 08:49:26</t>
  </si>
  <si>
    <t>qygaming</t>
  </si>
  <si>
    <t>202314962210375</t>
  </si>
  <si>
    <t>693.00</t>
  </si>
  <si>
    <t>664.40</t>
  </si>
  <si>
    <t>2018-07-28 08:42:05</t>
  </si>
  <si>
    <t>2018-07-28 08:42:06</t>
  </si>
  <si>
    <t>202311765790375</t>
  </si>
  <si>
    <t>2018-07-28 08:40:11</t>
  </si>
  <si>
    <t>2018-07-28 08:40:12</t>
  </si>
  <si>
    <t>xyedai</t>
  </si>
  <si>
    <t>202313563330957</t>
  </si>
  <si>
    <t>790.00</t>
  </si>
  <si>
    <t>2018-07-28 08:37:25</t>
  </si>
  <si>
    <t>2018-07-28 08:37:26</t>
  </si>
  <si>
    <t>202313363120411</t>
  </si>
  <si>
    <t>343.00</t>
  </si>
  <si>
    <t>257.25</t>
  </si>
  <si>
    <t>2018-07-28 08:20:16</t>
  </si>
  <si>
    <t>2018-07-28 08:20:18</t>
  </si>
  <si>
    <t>202315055270622</t>
  </si>
  <si>
    <t>9120.00</t>
  </si>
  <si>
    <t>7752.00</t>
  </si>
  <si>
    <t>2018-07-28 01:57:31</t>
  </si>
  <si>
    <t>2018-07-28 01:57:42</t>
  </si>
  <si>
    <t>202314355310889</t>
  </si>
  <si>
    <t>152.32</t>
  </si>
  <si>
    <t>2018-07-28 00:16:36</t>
  </si>
  <si>
    <t>2018-07-28 00:16:41</t>
  </si>
  <si>
    <t>202312455960460</t>
  </si>
  <si>
    <t>913.00</t>
  </si>
  <si>
    <t>2018-07-27 23:52:50</t>
  </si>
  <si>
    <t>2018-07-27 23:52:54</t>
  </si>
  <si>
    <t>202312955380460</t>
  </si>
  <si>
    <t>2020.00</t>
  </si>
  <si>
    <t>2018-07-27 23:52:10</t>
  </si>
  <si>
    <t>2018-07-27 23:52:17</t>
  </si>
  <si>
    <t>xiliedu@968666.net</t>
  </si>
  <si>
    <t>202313546230351</t>
  </si>
  <si>
    <t>359.00</t>
  </si>
  <si>
    <t>2018-07-27 18:48:30</t>
  </si>
  <si>
    <t>2018-07-27 18:48:37</t>
  </si>
  <si>
    <t>202313147060865</t>
  </si>
  <si>
    <t>2018-07-27 18:43:10</t>
  </si>
  <si>
    <t>202313146620865</t>
  </si>
  <si>
    <t>2112.00</t>
  </si>
  <si>
    <t>0.48</t>
  </si>
  <si>
    <t>1009.00</t>
  </si>
  <si>
    <t>2018-07-27 18:17:33</t>
  </si>
  <si>
    <t>2018-07-27 18:18:24</t>
  </si>
  <si>
    <t>202311846670313</t>
  </si>
  <si>
    <t>650.00</t>
  </si>
  <si>
    <t>2018-07-27 17:53:11</t>
  </si>
  <si>
    <t>2018-07-27 17:53:14</t>
  </si>
  <si>
    <t>202314743310313</t>
  </si>
  <si>
    <t>2018-07-27 17:50:32</t>
  </si>
  <si>
    <t>2018-07-27 17:50:35</t>
  </si>
  <si>
    <t>202311746470313</t>
  </si>
  <si>
    <t>2018-07-27 17:45:48</t>
  </si>
  <si>
    <t>2018-07-27 17:45:51</t>
  </si>
  <si>
    <t>中天软件开发</t>
  </si>
  <si>
    <t>202314344230127</t>
  </si>
  <si>
    <t>共享流量包</t>
  </si>
  <si>
    <t>45.00</t>
  </si>
  <si>
    <t>2018-07-27 17:28:18</t>
  </si>
  <si>
    <t>2018-07-27 17:28:22</t>
  </si>
  <si>
    <t>树华环保</t>
  </si>
  <si>
    <t>202314842740098</t>
  </si>
  <si>
    <t>717.00</t>
  </si>
  <si>
    <t>688.40</t>
  </si>
  <si>
    <t>2018-07-27 16:57:19</t>
  </si>
  <si>
    <t>2018-07-27 16:57:43</t>
  </si>
  <si>
    <t>assondeng</t>
  </si>
  <si>
    <t>202312842560648</t>
  </si>
  <si>
    <t>156.00</t>
  </si>
  <si>
    <t>117.00</t>
  </si>
  <si>
    <t>2018-07-27 16:34:36</t>
  </si>
  <si>
    <t>2018-07-27 16:35:07</t>
  </si>
  <si>
    <t>202311049410796</t>
  </si>
  <si>
    <t>2018-07-27 16:29:15</t>
  </si>
  <si>
    <t>202313642530638</t>
  </si>
  <si>
    <t>248.07</t>
  </si>
  <si>
    <t>2018-07-27 16:22:09</t>
  </si>
  <si>
    <t>2018-07-27 16:22:14</t>
  </si>
  <si>
    <t>阳光康众968309</t>
  </si>
  <si>
    <t>202313240330538</t>
  </si>
  <si>
    <t>2018-07-27 16:15:11</t>
  </si>
  <si>
    <t>creatson</t>
  </si>
  <si>
    <t>202311243040320</t>
  </si>
  <si>
    <t>109008.00</t>
  </si>
  <si>
    <t>92656.80</t>
  </si>
  <si>
    <t>2018-07-27 15:54:06</t>
  </si>
  <si>
    <t>2018-07-27 15:56:34</t>
  </si>
  <si>
    <t>mashang_vxiao</t>
  </si>
  <si>
    <t>202312142230321</t>
  </si>
  <si>
    <t>3617.86</t>
  </si>
  <si>
    <t>2018-07-27 15:50:54</t>
  </si>
  <si>
    <t>2018-07-27 15:51:00</t>
  </si>
  <si>
    <t>202313040550796</t>
  </si>
  <si>
    <t>2018-07-27 15:47:15</t>
  </si>
  <si>
    <t>2018-07-27 15:47:16</t>
  </si>
  <si>
    <t>广州威花珊服饰有限公司</t>
  </si>
  <si>
    <t>202314838590381</t>
  </si>
  <si>
    <t>25614.00</t>
  </si>
  <si>
    <t>0.59</t>
  </si>
  <si>
    <t>15091.20</t>
  </si>
  <si>
    <t>2018-07-27 15:46:10</t>
  </si>
  <si>
    <t>2018-07-27 15:47:23</t>
  </si>
  <si>
    <t>202312540150197</t>
  </si>
  <si>
    <t>2018-07-27 15:43:06</t>
  </si>
  <si>
    <t>202311340650828</t>
  </si>
  <si>
    <t>2018-07-27 15:20:09</t>
  </si>
  <si>
    <t>2018-07-27 15:20:24</t>
  </si>
  <si>
    <t>202313035990828</t>
  </si>
  <si>
    <t>139.16</t>
  </si>
  <si>
    <t>2018-07-27 14:50:19</t>
  </si>
  <si>
    <t>2018-07-27 14:51:07</t>
  </si>
  <si>
    <t>202312536260864</t>
  </si>
  <si>
    <t>内容分发网络CDN（按量付费）</t>
  </si>
  <si>
    <t>2018-07-27 14:49:40</t>
  </si>
  <si>
    <t>zixl@holike.com</t>
  </si>
  <si>
    <t>202312934720464</t>
  </si>
  <si>
    <t>NAS存储包</t>
  </si>
  <si>
    <t>150.00</t>
  </si>
  <si>
    <t>2018-07-27 14:36:05</t>
  </si>
  <si>
    <t>2018-07-27 14:36:20</t>
  </si>
  <si>
    <t>202312236280464</t>
  </si>
  <si>
    <t>829.00</t>
  </si>
  <si>
    <t>2018-07-27 14:33:48</t>
  </si>
  <si>
    <t>2018-07-27 14:34:12</t>
  </si>
  <si>
    <t>bamboonetworks</t>
  </si>
  <si>
    <t>202311141310930</t>
  </si>
  <si>
    <t>应用配置管理</t>
  </si>
  <si>
    <t>2018-07-27 14:28:25</t>
  </si>
  <si>
    <t>2018-07-27 14:28:26</t>
  </si>
  <si>
    <t>rkphadmin</t>
  </si>
  <si>
    <t>202311834930850</t>
  </si>
  <si>
    <t>1152.00</t>
  </si>
  <si>
    <t>979.20</t>
  </si>
  <si>
    <t>2018-07-27 14:14:18</t>
  </si>
  <si>
    <t>2018-07-27 14:14:24</t>
  </si>
  <si>
    <t>202313633020640</t>
  </si>
  <si>
    <t>22320.00</t>
  </si>
  <si>
    <t>18972.00</t>
  </si>
  <si>
    <t>2018-07-27 14:13:32</t>
  </si>
  <si>
    <t>2018-07-27 16:22:05</t>
  </si>
  <si>
    <t>202311040630850</t>
  </si>
  <si>
    <t>9252.00</t>
  </si>
  <si>
    <t>0.77</t>
  </si>
  <si>
    <t>7081.80</t>
  </si>
  <si>
    <t>2018-07-27 14:11:30</t>
  </si>
  <si>
    <t>2018-07-27 14:11:36</t>
  </si>
  <si>
    <t>202314931350640</t>
  </si>
  <si>
    <t>6300.00</t>
  </si>
  <si>
    <t>5355.00</t>
  </si>
  <si>
    <t>2018-07-27 14:11:01</t>
  </si>
  <si>
    <t>202314431290640</t>
  </si>
  <si>
    <t>11580.00</t>
  </si>
  <si>
    <t>9843.00</t>
  </si>
  <si>
    <t>2018-07-27 14:08:45</t>
  </si>
  <si>
    <t>202313032640313</t>
  </si>
  <si>
    <t>3084.00</t>
  </si>
  <si>
    <t>0.91</t>
  </si>
  <si>
    <t>2800.32</t>
  </si>
  <si>
    <t>2018-07-27 13:59:03</t>
  </si>
  <si>
    <t>2018-07-27 13:59:06</t>
  </si>
  <si>
    <t>202314631460538</t>
  </si>
  <si>
    <t>2018-07-27 13:45:16</t>
  </si>
  <si>
    <t>2018-07-27 13:45:17</t>
  </si>
  <si>
    <t>yunwei2014@sellercube.cn</t>
  </si>
  <si>
    <t>202312932130545</t>
  </si>
  <si>
    <t>2018-07-27 13:42:23</t>
  </si>
  <si>
    <t>kaichuanginfo</t>
  </si>
  <si>
    <t>202314928780866</t>
  </si>
  <si>
    <t>日志服务</t>
  </si>
  <si>
    <t>2018-07-27 12:49:50</t>
  </si>
  <si>
    <t>2018-07-27 12:49:51</t>
  </si>
  <si>
    <t>admin@fuanna.com</t>
  </si>
  <si>
    <t>202314326770252</t>
  </si>
  <si>
    <t>19.58</t>
  </si>
  <si>
    <t>2018-07-27 11:29:41</t>
  </si>
  <si>
    <t>2018-07-27 11:29:44</t>
  </si>
  <si>
    <t>202314225320906</t>
  </si>
  <si>
    <t>672.00</t>
  </si>
  <si>
    <t>2018-07-27 11:00:04</t>
  </si>
  <si>
    <t>2018-07-27 11:00:11</t>
  </si>
  <si>
    <t>202312527240682</t>
  </si>
  <si>
    <t>2018-07-27 10:53:59</t>
  </si>
  <si>
    <t>202312926580761</t>
  </si>
  <si>
    <t>43.69</t>
  </si>
  <si>
    <t>2018-07-27 10:53:35</t>
  </si>
  <si>
    <t>2018-07-27 10:53:39</t>
  </si>
  <si>
    <t>锋游科技</t>
  </si>
  <si>
    <t>202312027060202</t>
  </si>
  <si>
    <t>2018-07-27 10:45:15</t>
  </si>
  <si>
    <t>2018-07-27 10:45:33</t>
  </si>
  <si>
    <t>202312926090202</t>
  </si>
  <si>
    <t>239.00</t>
  </si>
  <si>
    <t>2018-07-27 10:43:23</t>
  </si>
  <si>
    <t>2018-07-27 10:44:19</t>
  </si>
  <si>
    <t>202312326970682</t>
  </si>
  <si>
    <t>2018-07-27 10:43:22</t>
  </si>
  <si>
    <t>202315323250465</t>
  </si>
  <si>
    <t>2018-07-27 10:33:05</t>
  </si>
  <si>
    <t>202315421780465</t>
  </si>
  <si>
    <t>2018-07-27 10:33:01</t>
  </si>
  <si>
    <t>202311328050465</t>
  </si>
  <si>
    <t>202314524080465</t>
  </si>
  <si>
    <t>2018-07-27 10:33:00</t>
  </si>
  <si>
    <t>202311527540465</t>
  </si>
  <si>
    <t>2018-07-27 10:32:58</t>
  </si>
  <si>
    <t>gz461321</t>
  </si>
  <si>
    <t>202313624770853</t>
  </si>
  <si>
    <t>638.00</t>
  </si>
  <si>
    <t>2018-07-27 10:28:27</t>
  </si>
  <si>
    <t>2018-07-27 10:29:37</t>
  </si>
  <si>
    <t>202315221320850</t>
  </si>
  <si>
    <t>1444.53</t>
  </si>
  <si>
    <t>2018-07-27 10:25:05</t>
  </si>
  <si>
    <t>2018-07-27 10:25:15</t>
  </si>
  <si>
    <t>202315521260855</t>
  </si>
  <si>
    <t>2018-07-27 10:19:12</t>
  </si>
  <si>
    <t>202315121870313</t>
  </si>
  <si>
    <t>72.80</t>
  </si>
  <si>
    <t>2018-07-27 10:12:04</t>
  </si>
  <si>
    <t>2018-07-27 10:12:07</t>
  </si>
  <si>
    <t>202314922970313</t>
  </si>
  <si>
    <t>2018-07-27 10:11:40</t>
  </si>
  <si>
    <t>2018-07-27 10:11:43</t>
  </si>
  <si>
    <t>202314123210313</t>
  </si>
  <si>
    <t>2018-07-27 10:11:16</t>
  </si>
  <si>
    <t>2018-07-27 10:11:19</t>
  </si>
  <si>
    <t>202312624700313</t>
  </si>
  <si>
    <t>2018-07-27 10:10:54</t>
  </si>
  <si>
    <t>2018-07-27 10:10:57</t>
  </si>
  <si>
    <t>202314922910313</t>
  </si>
  <si>
    <t>2018-07-27 10:10:28</t>
  </si>
  <si>
    <t>2018-07-27 10:10:31</t>
  </si>
  <si>
    <t>202314323530313</t>
  </si>
  <si>
    <t>2018-07-27 10:10:05</t>
  </si>
  <si>
    <t>2018-07-27 10:10:08</t>
  </si>
  <si>
    <t>202311825530313</t>
  </si>
  <si>
    <t>2018-07-27 10:09:44</t>
  </si>
  <si>
    <t>2018-07-27 10:09:48</t>
  </si>
  <si>
    <t>202311825510313</t>
  </si>
  <si>
    <t>2018-07-27 10:09:23</t>
  </si>
  <si>
    <t>2018-07-27 10:09:25</t>
  </si>
  <si>
    <t>202313923530313</t>
  </si>
  <si>
    <t>2018-07-27 10:08:55</t>
  </si>
  <si>
    <t>2018-07-27 10:08:58</t>
  </si>
  <si>
    <t>202311924170682</t>
  </si>
  <si>
    <t>2018-07-27 09:40:31</t>
  </si>
  <si>
    <t>202311224780318</t>
  </si>
  <si>
    <t>92.60</t>
  </si>
  <si>
    <t>2018-07-27 09:33:54</t>
  </si>
  <si>
    <t>2018-07-27 09:33:55</t>
  </si>
  <si>
    <t>202313321310318</t>
  </si>
  <si>
    <t>2018-07-27 09:33:25</t>
  </si>
  <si>
    <t>2018-07-27 09:33:26</t>
  </si>
  <si>
    <t>202312122970318</t>
  </si>
  <si>
    <t>2018-07-27 09:32:22</t>
  </si>
  <si>
    <t>2018-07-27 09:32:24</t>
  </si>
  <si>
    <t>202313121120318</t>
  </si>
  <si>
    <t>2018-07-27 09:32:04</t>
  </si>
  <si>
    <t>2018-07-27 09:32:05</t>
  </si>
  <si>
    <t>202313021160318</t>
  </si>
  <si>
    <t>2018-07-27 09:31:59</t>
  </si>
  <si>
    <t>2018-07-27 09:32:01</t>
  </si>
  <si>
    <t>202312121760464</t>
  </si>
  <si>
    <t>4899.00</t>
  </si>
  <si>
    <t>2018-07-27 09:21:17</t>
  </si>
  <si>
    <t>2018-07-27 09:21:28</t>
  </si>
  <si>
    <t>深圳前海融通</t>
  </si>
  <si>
    <t>202311522350216</t>
  </si>
  <si>
    <t>2018-07-27 09:16:45</t>
  </si>
  <si>
    <t>202314617800503</t>
  </si>
  <si>
    <t>164.00</t>
  </si>
  <si>
    <t>2018-07-27 09:06:36</t>
  </si>
  <si>
    <t>desn1</t>
  </si>
  <si>
    <t>202313319010500</t>
  </si>
  <si>
    <t>13320.00</t>
  </si>
  <si>
    <t>11322.00</t>
  </si>
  <si>
    <t>2018-07-27 09:05:58</t>
  </si>
  <si>
    <t>2018-07-27 09:07:00</t>
  </si>
  <si>
    <t>202311520950654</t>
  </si>
  <si>
    <t>262.00</t>
  </si>
  <si>
    <t>2018-07-27 09:01:46</t>
  </si>
  <si>
    <t>2018-07-27 09:01:47</t>
  </si>
  <si>
    <t>202313318420654</t>
  </si>
  <si>
    <t>1272.00</t>
  </si>
  <si>
    <t>2018-07-27 09:00:27</t>
  </si>
  <si>
    <t>intexh@sina.cn</t>
  </si>
  <si>
    <t>202315314880296</t>
  </si>
  <si>
    <t>350.00</t>
  </si>
  <si>
    <t>2018-07-27 08:40:25</t>
  </si>
  <si>
    <t>2018-07-27 08:40:26</t>
  </si>
  <si>
    <t>202314816170296</t>
  </si>
  <si>
    <t>2018-07-27 08:39:30</t>
  </si>
  <si>
    <t>202312317290411</t>
  </si>
  <si>
    <t>1225.00</t>
  </si>
  <si>
    <t>918.75</t>
  </si>
  <si>
    <t>2018-07-27 08:21:08</t>
  </si>
  <si>
    <t>2018-07-27 08:21:09</t>
  </si>
  <si>
    <t>202312216780411</t>
  </si>
  <si>
    <t>2018-07-27 08:20:47</t>
  </si>
  <si>
    <t>2018-07-27 08:20:48</t>
  </si>
  <si>
    <t>202312016920411</t>
  </si>
  <si>
    <t>553.00</t>
  </si>
  <si>
    <t>414.75</t>
  </si>
  <si>
    <t>2018-07-27 08:20:41</t>
  </si>
  <si>
    <t>2018-07-27 08:20:42</t>
  </si>
  <si>
    <t>202311617430411</t>
  </si>
  <si>
    <t>2018-07-27 08:20:39</t>
  </si>
  <si>
    <t>202315312240796</t>
  </si>
  <si>
    <t>2018-07-27 07:43:14</t>
  </si>
  <si>
    <t>202312914850796</t>
  </si>
  <si>
    <t>2018-07-27 07:25:16</t>
  </si>
  <si>
    <t>202315410930638</t>
  </si>
  <si>
    <t>2018-07-27 06:51:11</t>
  </si>
  <si>
    <t>2018-07-27 06:51:12</t>
  </si>
  <si>
    <t>202315203500864</t>
  </si>
  <si>
    <t>3800.00</t>
  </si>
  <si>
    <t>2018-07-27 00:42:50</t>
  </si>
  <si>
    <t>2018-07-27 00:42:53</t>
  </si>
  <si>
    <t>202315403280864</t>
  </si>
  <si>
    <t>234.00</t>
  </si>
  <si>
    <t>2018-07-27 00:37:25</t>
  </si>
  <si>
    <t>2018-07-27 00:37:28</t>
  </si>
  <si>
    <t>202312706630864</t>
  </si>
  <si>
    <t>842.50</t>
  </si>
  <si>
    <t>808.20</t>
  </si>
  <si>
    <t>2018-07-27 00:35:36</t>
  </si>
  <si>
    <t>2018-07-27 00:35:39</t>
  </si>
  <si>
    <t>202313505330864</t>
  </si>
  <si>
    <t>951.00</t>
  </si>
  <si>
    <t>922.40</t>
  </si>
  <si>
    <t>2018-07-27 00:35:09</t>
  </si>
  <si>
    <t>2018-07-27 00:35:13</t>
  </si>
  <si>
    <t>202313705740864</t>
  </si>
  <si>
    <t>2018-07-27 00:34:47</t>
  </si>
  <si>
    <t>2018-07-27 00:34:50</t>
  </si>
  <si>
    <t>202311209440864</t>
  </si>
  <si>
    <t>727.00</t>
  </si>
  <si>
    <t>2018-07-27 00:33:36</t>
  </si>
  <si>
    <t>2018-07-27 00:33:40</t>
  </si>
  <si>
    <t>202312606900864</t>
  </si>
  <si>
    <t>241.00</t>
  </si>
  <si>
    <t>2018-07-27 00:33:17</t>
  </si>
  <si>
    <t>2018-07-27 00:33:20</t>
  </si>
  <si>
    <t>202313705560864</t>
  </si>
  <si>
    <t>711.00</t>
  </si>
  <si>
    <t>2018-07-27 00:32:56</t>
  </si>
  <si>
    <t>2018-07-27 00:33:01</t>
  </si>
  <si>
    <t>202312906110864</t>
  </si>
  <si>
    <t>2018-07-27 00:21:00</t>
  </si>
  <si>
    <t>2018-07-27 00:23:15</t>
  </si>
  <si>
    <t>202313704780864</t>
  </si>
  <si>
    <t>2018-07-27 00:20:07</t>
  </si>
  <si>
    <t>2018-07-27 00:20:20</t>
  </si>
  <si>
    <t>hi31071696@aliyun.com</t>
  </si>
  <si>
    <t>202311107410655</t>
  </si>
  <si>
    <t>1960.00</t>
  </si>
  <si>
    <t>2018-07-26 21:39:31</t>
  </si>
  <si>
    <t>2018-07-26 21:39:39</t>
  </si>
  <si>
    <t>广州6余香信息科技有限公司</t>
  </si>
  <si>
    <t>202308610690965</t>
  </si>
  <si>
    <t>379.52</t>
  </si>
  <si>
    <t>361.59</t>
  </si>
  <si>
    <t>2018-07-26 19:17:28</t>
  </si>
  <si>
    <t>2018-07-26 19:17:53</t>
  </si>
  <si>
    <t>202306812150965</t>
  </si>
  <si>
    <t>2018-07-26 19:06:48</t>
  </si>
  <si>
    <t>2018-07-26 19:07:51</t>
  </si>
  <si>
    <t>202306511260538</t>
  </si>
  <si>
    <t>共享带宽(包月)</t>
  </si>
  <si>
    <t>-12088.12</t>
  </si>
  <si>
    <t>2018-07-26 18:19:52</t>
  </si>
  <si>
    <t>202307207770655</t>
  </si>
  <si>
    <t>分析型数据库（按量付费）</t>
  </si>
  <si>
    <t>2018-07-26 17:35:49</t>
  </si>
  <si>
    <t>202309804610578</t>
  </si>
  <si>
    <t>2235.00</t>
  </si>
  <si>
    <t>2018-07-26 17:25:48</t>
  </si>
  <si>
    <t>2018-07-26 17:25:57</t>
  </si>
  <si>
    <t>202306607360578</t>
  </si>
  <si>
    <t>5370.00</t>
  </si>
  <si>
    <t>2018-07-26 17:24:29</t>
  </si>
  <si>
    <t>2018-07-26 17:24:45</t>
  </si>
  <si>
    <t>ebon@ebon.com</t>
  </si>
  <si>
    <t>202307206330627</t>
  </si>
  <si>
    <t>1550.27</t>
  </si>
  <si>
    <t>1240.22</t>
  </si>
  <si>
    <t>2018-07-26 17:15:58</t>
  </si>
  <si>
    <t>2018-07-27 13:23:53</t>
  </si>
  <si>
    <t>202306606350313</t>
  </si>
  <si>
    <t>144.00</t>
  </si>
  <si>
    <t>108.00</t>
  </si>
  <si>
    <t>2018-07-26 17:07:27</t>
  </si>
  <si>
    <t>2018-07-26 17:07:30</t>
  </si>
  <si>
    <t>202307405310971</t>
  </si>
  <si>
    <t>478.00</t>
  </si>
  <si>
    <t>2018-07-26 16:55:02</t>
  </si>
  <si>
    <t>2018-07-26 16:55:27</t>
  </si>
  <si>
    <t>202307604980512</t>
  </si>
  <si>
    <t>351.68</t>
  </si>
  <si>
    <t>2018-07-26 16:52:52</t>
  </si>
  <si>
    <t>2018-07-26 16:52:55</t>
  </si>
  <si>
    <t>202310702630512</t>
  </si>
  <si>
    <t>2018-07-26 16:52:25</t>
  </si>
  <si>
    <t>202310303220512</t>
  </si>
  <si>
    <t>202308603730512</t>
  </si>
  <si>
    <t>202308404700512</t>
  </si>
  <si>
    <t>202306205970512</t>
  </si>
  <si>
    <t>1256.00</t>
  </si>
  <si>
    <t>2018-07-26 16:52:16</t>
  </si>
  <si>
    <t>2018-07-26 16:52:20</t>
  </si>
  <si>
    <t>202307604820512</t>
  </si>
  <si>
    <t>2679.00</t>
  </si>
  <si>
    <t>2587.35</t>
  </si>
  <si>
    <t>2018-07-26 16:46:55</t>
  </si>
  <si>
    <t>2018-07-26 16:47:19</t>
  </si>
  <si>
    <t>202308203860512</t>
  </si>
  <si>
    <t>2018-07-26 16:45:48</t>
  </si>
  <si>
    <t>2018-07-26 16:46:10</t>
  </si>
  <si>
    <t>202306904380512</t>
  </si>
  <si>
    <t>web应用防火墙(包月)</t>
  </si>
  <si>
    <t>2018-07-26 16:45:02</t>
  </si>
  <si>
    <t>2018-07-26 16:45:23</t>
  </si>
  <si>
    <t>202309303130512</t>
  </si>
  <si>
    <t>2018-07-26 16:41:28</t>
  </si>
  <si>
    <t>2018-07-26 16:43:38</t>
  </si>
  <si>
    <t>202309602780512</t>
  </si>
  <si>
    <t>1114.00</t>
  </si>
  <si>
    <t>2018-07-26 16:40:25</t>
  </si>
  <si>
    <t>2018-07-26 16:40:29</t>
  </si>
  <si>
    <t>202310502670512</t>
  </si>
  <si>
    <t>800.00</t>
  </si>
  <si>
    <t>771.40</t>
  </si>
  <si>
    <t>2018-07-26 16:39:55</t>
  </si>
  <si>
    <t>2018-07-26 16:39:59</t>
  </si>
  <si>
    <t>202308803300796</t>
  </si>
  <si>
    <t>2018-07-26 16:26:02</t>
  </si>
  <si>
    <t>202309502530796</t>
  </si>
  <si>
    <t>2018-07-26 16:23:16</t>
  </si>
  <si>
    <t>猪兼强ql</t>
  </si>
  <si>
    <t>202308102330047</t>
  </si>
  <si>
    <t>11484.00</t>
  </si>
  <si>
    <t>9761.40</t>
  </si>
  <si>
    <t>2018-07-26 16:06:56</t>
  </si>
  <si>
    <t>2018-07-26 16:07:23</t>
  </si>
  <si>
    <t>202307702430766</t>
  </si>
  <si>
    <t>云效</t>
  </si>
  <si>
    <t>74.43</t>
  </si>
  <si>
    <t>2018-07-26 16:06:04</t>
  </si>
  <si>
    <t>2018-07-26 16:07:46</t>
  </si>
  <si>
    <t>202309901240796</t>
  </si>
  <si>
    <t>152.00</t>
  </si>
  <si>
    <t>2018-07-26 16:02:38</t>
  </si>
  <si>
    <t>2018-07-26 16:03:32</t>
  </si>
  <si>
    <t>202310000720796</t>
  </si>
  <si>
    <t>2018-07-26 15:55:43</t>
  </si>
  <si>
    <t>2018-07-26 15:55:51</t>
  </si>
  <si>
    <t>202310500380796</t>
  </si>
  <si>
    <t>2018-07-26 15:55:15</t>
  </si>
  <si>
    <t>2018-07-26 15:55:16</t>
  </si>
  <si>
    <t>202307301950967</t>
  </si>
  <si>
    <t>2018-07-26 15:48:23</t>
  </si>
  <si>
    <t>202308301440796</t>
  </si>
  <si>
    <t>2018-07-26 15:47:48</t>
  </si>
  <si>
    <t>2018-07-26 15:47:49</t>
  </si>
  <si>
    <t>202302781420682</t>
  </si>
  <si>
    <t>2018-07-26 15:05:28</t>
  </si>
  <si>
    <t>2018-07-26 15:05:29</t>
  </si>
  <si>
    <t>202299084780545</t>
  </si>
  <si>
    <t>2018-07-26 14:43:00</t>
  </si>
  <si>
    <t>202298681930972</t>
  </si>
  <si>
    <t>2018-07-26 14:40:07</t>
  </si>
  <si>
    <t>2018-07-26 14:40:11</t>
  </si>
  <si>
    <t>gloria_it</t>
  </si>
  <si>
    <t>202301283630245</t>
  </si>
  <si>
    <t>6051.00</t>
  </si>
  <si>
    <t>2018-07-26 14:38:02</t>
  </si>
  <si>
    <t>2018-07-26 14:43:48</t>
  </si>
  <si>
    <t>hzyfzx@pv.cc</t>
  </si>
  <si>
    <t>202299483120828</t>
  </si>
  <si>
    <t>2018-07-26 14:19:02</t>
  </si>
  <si>
    <t>广东傲智创新科技有限公司</t>
  </si>
  <si>
    <t>202301180560647</t>
  </si>
  <si>
    <t>2018-07-26 13:02:26</t>
  </si>
  <si>
    <t>202298780150682</t>
  </si>
  <si>
    <t>3584.00</t>
  </si>
  <si>
    <t>2018-07-26 12:47:34</t>
  </si>
  <si>
    <t>2018-07-26 12:47:40</t>
  </si>
  <si>
    <t>202300277810411</t>
  </si>
  <si>
    <t>2018-07-26 11:46:50</t>
  </si>
  <si>
    <t>mutongxinxi</t>
  </si>
  <si>
    <t>202298877280824</t>
  </si>
  <si>
    <t>云·速成美站（阿里云自营）</t>
  </si>
  <si>
    <t>698.00</t>
  </si>
  <si>
    <t>0.43</t>
  </si>
  <si>
    <t>298.00</t>
  </si>
  <si>
    <t>2018-07-26 11:30:48</t>
  </si>
  <si>
    <t>2018-07-26 11:33:49</t>
  </si>
  <si>
    <t>iwamei@163.com</t>
  </si>
  <si>
    <t>202299374270508</t>
  </si>
  <si>
    <t>邮件推送</t>
  </si>
  <si>
    <t>2018-07-26 11:26:38</t>
  </si>
  <si>
    <t>202301873310761</t>
  </si>
  <si>
    <t>2018-07-26 11:22:16</t>
  </si>
  <si>
    <t>2018-07-26 11:22:17</t>
  </si>
  <si>
    <t>chkg2017</t>
  </si>
  <si>
    <t>202299978500176</t>
  </si>
  <si>
    <t>1030.00</t>
  </si>
  <si>
    <t>2018-07-26 11:21:15</t>
  </si>
  <si>
    <t>2018-07-26 11:21:27</t>
  </si>
  <si>
    <t>202298777790761</t>
  </si>
  <si>
    <t>81.78</t>
  </si>
  <si>
    <t>2018-07-26 11:20:27</t>
  </si>
  <si>
    <t>2018-07-26 11:21:24</t>
  </si>
  <si>
    <t>57514919@qq.com</t>
  </si>
  <si>
    <t>202302574080896</t>
  </si>
  <si>
    <t>数据集成（按量付费）</t>
  </si>
  <si>
    <t>2018-07-26 11:14:20</t>
  </si>
  <si>
    <t>202301276070796</t>
  </si>
  <si>
    <t>2018-07-26 11:03:15</t>
  </si>
  <si>
    <t>202300875290465</t>
  </si>
  <si>
    <t>2018-07-26 10:52:28</t>
  </si>
  <si>
    <t>202299873010465</t>
  </si>
  <si>
    <t>2018-07-26 10:52:25</t>
  </si>
  <si>
    <t>202300673160465</t>
  </si>
  <si>
    <t>202298576690465</t>
  </si>
  <si>
    <t>202299276780465</t>
  </si>
  <si>
    <t>2018-07-26 10:52:22</t>
  </si>
  <si>
    <t>rfits</t>
  </si>
  <si>
    <t>202298874250296</t>
  </si>
  <si>
    <t>348.32</t>
  </si>
  <si>
    <t>2018-07-26 10:19:56</t>
  </si>
  <si>
    <t>2018-07-26 10:20:28</t>
  </si>
  <si>
    <t>202299574450855</t>
  </si>
  <si>
    <t>2018-07-26 10:15:57</t>
  </si>
  <si>
    <t>202299474870016</t>
  </si>
  <si>
    <t>553.64</t>
  </si>
  <si>
    <t>2018-07-26 10:08:06</t>
  </si>
  <si>
    <t>2018-07-26 10:08:13</t>
  </si>
  <si>
    <t>202298774560654</t>
  </si>
  <si>
    <t>2018-07-26 10:04:27</t>
  </si>
  <si>
    <t>2018-07-26 10:04:32</t>
  </si>
  <si>
    <t>202300970670465</t>
  </si>
  <si>
    <t>2018-07-26 09:51:29</t>
  </si>
  <si>
    <t>202299869890465</t>
  </si>
  <si>
    <t>2018-07-26 09:51:26</t>
  </si>
  <si>
    <t>202302868390465</t>
  </si>
  <si>
    <t>2018-07-26 09:51:25</t>
  </si>
  <si>
    <t>202299073960465</t>
  </si>
  <si>
    <t>202300872380465</t>
  </si>
  <si>
    <t>2018-07-26 09:51:23</t>
  </si>
  <si>
    <t>202302368510318</t>
  </si>
  <si>
    <t>86.69</t>
  </si>
  <si>
    <t>2018-07-26 09:46:33</t>
  </si>
  <si>
    <t>2018-07-26 09:46:34</t>
  </si>
  <si>
    <t>202299073390318</t>
  </si>
  <si>
    <t>2018-07-26 09:44:26</t>
  </si>
  <si>
    <t>202300871580318</t>
  </si>
  <si>
    <t>2018-07-26 09:44:15</t>
  </si>
  <si>
    <t>202298971630526</t>
  </si>
  <si>
    <t>472.00</t>
  </si>
  <si>
    <t>401.20</t>
  </si>
  <si>
    <t>2018-07-26 09:38:45</t>
  </si>
  <si>
    <t>2018-07-26 09:38:52</t>
  </si>
  <si>
    <t>202301069430318</t>
  </si>
  <si>
    <t>2018-07-26 09:32:44</t>
  </si>
  <si>
    <t>2018-07-26 09:32:45</t>
  </si>
  <si>
    <t>202300467350896</t>
  </si>
  <si>
    <t>云解析(包月)</t>
  </si>
  <si>
    <t>89.20</t>
  </si>
  <si>
    <t>75.82</t>
  </si>
  <si>
    <t>2018-07-26 09:30:03</t>
  </si>
  <si>
    <t>2018-07-26 09:30:08</t>
  </si>
  <si>
    <t>202298970810318</t>
  </si>
  <si>
    <t>2018-07-26 09:29:43</t>
  </si>
  <si>
    <t>2018-07-26 09:29:44</t>
  </si>
  <si>
    <t>宇罡科技</t>
  </si>
  <si>
    <t>202302766160279</t>
  </si>
  <si>
    <t>772.00</t>
  </si>
  <si>
    <t>2018-07-26 09:25:58</t>
  </si>
  <si>
    <t>2018-07-26 09:25:59</t>
  </si>
  <si>
    <t>202301467790279</t>
  </si>
  <si>
    <t>2018-07-26 09:22:17</t>
  </si>
  <si>
    <t>2018-07-26 09:22:18</t>
  </si>
  <si>
    <t>202298869960279</t>
  </si>
  <si>
    <t>2018-07-26 09:22:15</t>
  </si>
  <si>
    <t>2018-07-26 09:22:16</t>
  </si>
  <si>
    <t>hi35409218@aliyun.com</t>
  </si>
  <si>
    <t>202299270440155</t>
  </si>
  <si>
    <t>10668.00</t>
  </si>
  <si>
    <t>9067.80</t>
  </si>
  <si>
    <t>2018-07-26 09:11:40</t>
  </si>
  <si>
    <t>2018-07-26 09:12:14</t>
  </si>
  <si>
    <t>202302164570654</t>
  </si>
  <si>
    <t>3000.00</t>
  </si>
  <si>
    <t>2018-07-26 09:03:14</t>
  </si>
  <si>
    <t>2018-07-26 09:03:15</t>
  </si>
  <si>
    <t>202298667370761</t>
  </si>
  <si>
    <t>66.57</t>
  </si>
  <si>
    <t>2018-07-26 09:01:17</t>
  </si>
  <si>
    <t>2018-07-26 09:01:21</t>
  </si>
  <si>
    <t>202301962490796</t>
  </si>
  <si>
    <t>2018-07-26 08:54:03</t>
  </si>
  <si>
    <t>otc_bi</t>
  </si>
  <si>
    <t>202299266310610</t>
  </si>
  <si>
    <t>2713.57</t>
  </si>
  <si>
    <t>2642.09</t>
  </si>
  <si>
    <t>2018-07-26 08:31:22</t>
  </si>
  <si>
    <t>2018-07-26 08:31:23</t>
  </si>
  <si>
    <t>202302860590610</t>
  </si>
  <si>
    <t>1000.00</t>
  </si>
  <si>
    <t>2018-07-26 08:31:21</t>
  </si>
  <si>
    <t>202301064200967</t>
  </si>
  <si>
    <t>313.00</t>
  </si>
  <si>
    <t>2018-07-26 08:30:30</t>
  </si>
  <si>
    <t>202302859600411</t>
  </si>
  <si>
    <t>457.00</t>
  </si>
  <si>
    <t>342.75</t>
  </si>
  <si>
    <t>2018-07-26 08:21:10</t>
  </si>
  <si>
    <t>202301462420411</t>
  </si>
  <si>
    <t>1220.00</t>
  </si>
  <si>
    <t>915.00</t>
  </si>
  <si>
    <t>2018-07-26 08:20:23</t>
  </si>
  <si>
    <t>2018-07-26 08:20:24</t>
  </si>
  <si>
    <t>202298963740411</t>
  </si>
  <si>
    <t>603.00</t>
  </si>
  <si>
    <t>452.25</t>
  </si>
  <si>
    <t>2018-07-26 08:20:08</t>
  </si>
  <si>
    <t>2018-07-26 08:20:10</t>
  </si>
  <si>
    <t>202302458890796</t>
  </si>
  <si>
    <t>2018-07-26 07:44:03</t>
  </si>
  <si>
    <t>202301762100796</t>
  </si>
  <si>
    <t>2018-07-26 07:26:02</t>
  </si>
  <si>
    <t>202301562140796</t>
  </si>
  <si>
    <t>2018-07-26 06:56:02</t>
  </si>
  <si>
    <t>2018-07-26 06:56:03</t>
  </si>
  <si>
    <t>202299152130972</t>
  </si>
  <si>
    <t>2018-07-25 21:22:51</t>
  </si>
  <si>
    <t>2018-07-25 21:22:52</t>
  </si>
  <si>
    <t>202302646110972</t>
  </si>
  <si>
    <t>2018-07-25 20:22:37</t>
  </si>
  <si>
    <t>202300848750972</t>
  </si>
  <si>
    <t>2018-07-25 20:22:23</t>
  </si>
  <si>
    <t>202301747470538</t>
  </si>
  <si>
    <t>2018-07-25 20:02:58</t>
  </si>
  <si>
    <t>202302644300538</t>
  </si>
  <si>
    <t>2154.50</t>
  </si>
  <si>
    <t>2018-07-25 19:48:04</t>
  </si>
  <si>
    <t>2018-07-25 19:48:57</t>
  </si>
  <si>
    <t>202299747870041</t>
  </si>
  <si>
    <t>2018-07-25 19:40:41</t>
  </si>
  <si>
    <t>深圳市酷达通讯公司</t>
  </si>
  <si>
    <t>202301843860766</t>
  </si>
  <si>
    <t>136.52</t>
  </si>
  <si>
    <t>2018-07-25 19:04:25</t>
  </si>
  <si>
    <t>2018-07-25 19:04:30</t>
  </si>
  <si>
    <t>haoyong2018</t>
  </si>
  <si>
    <t>202300744120004</t>
  </si>
  <si>
    <t>303.50</t>
  </si>
  <si>
    <t>289.20</t>
  </si>
  <si>
    <t>2018-07-25 18:14:55</t>
  </si>
  <si>
    <t>2018-07-25 18:15:28</t>
  </si>
  <si>
    <t>xujianliang@gzliuhe.com</t>
  </si>
  <si>
    <t>202301544130026</t>
  </si>
  <si>
    <t>2018-07-25 17:35:15</t>
  </si>
  <si>
    <t>2018-07-25 17:35:16</t>
  </si>
  <si>
    <t>202299841460464</t>
  </si>
  <si>
    <t>2018-07-25 17:01:27</t>
  </si>
  <si>
    <t>2018-07-25 17:02:05</t>
  </si>
  <si>
    <t>202300041490866</t>
  </si>
  <si>
    <t>物联网平台</t>
  </si>
  <si>
    <t>2018-07-25 16:43:06</t>
  </si>
  <si>
    <t>2018-07-25 16:43:07</t>
  </si>
  <si>
    <t>202299741420796</t>
  </si>
  <si>
    <t>2018-07-25 16:28:07</t>
  </si>
  <si>
    <t>202301242540464</t>
  </si>
  <si>
    <t>2018-07-25 16:21:40</t>
  </si>
  <si>
    <t>202301038980796</t>
  </si>
  <si>
    <t>2018-07-25 16:12:02</t>
  </si>
  <si>
    <t>202299138780655</t>
  </si>
  <si>
    <t>2018-07-25 15:35:06</t>
  </si>
  <si>
    <t>202299738860655</t>
  </si>
  <si>
    <t>2018-07-25 15:32:56</t>
  </si>
  <si>
    <t>2018-07-25 15:32:57</t>
  </si>
  <si>
    <t>202301437390526</t>
  </si>
  <si>
    <t>2018-07-25 15:28:31</t>
  </si>
  <si>
    <t>2018-07-25 15:28:36</t>
  </si>
  <si>
    <t>202299440540526</t>
  </si>
  <si>
    <t>2018-07-25 15:26:21</t>
  </si>
  <si>
    <t>202302434970761</t>
  </si>
  <si>
    <t>38.22</t>
  </si>
  <si>
    <t>2018-07-25 15:24:03</t>
  </si>
  <si>
    <t>2018-07-25 15:24:06</t>
  </si>
  <si>
    <t>202300736300655</t>
  </si>
  <si>
    <t>2018-07-25 15:18:49</t>
  </si>
  <si>
    <t>2018-07-25 15:18:50</t>
  </si>
  <si>
    <t>202299938720115</t>
  </si>
  <si>
    <t>740.00</t>
  </si>
  <si>
    <t>2018-07-25 15:13:04</t>
  </si>
  <si>
    <t>2018-07-25 15:13:09</t>
  </si>
  <si>
    <t>xh1985210@163.com</t>
  </si>
  <si>
    <t>202300037800871</t>
  </si>
  <si>
    <t>2018-07-25 15:08:35</t>
  </si>
  <si>
    <t>2018-07-25 15:08:36</t>
  </si>
  <si>
    <t>202301536880967</t>
  </si>
  <si>
    <t>202302732800004</t>
  </si>
  <si>
    <t>3642.00</t>
  </si>
  <si>
    <t>0.76</t>
  </si>
  <si>
    <t>2752.50</t>
  </si>
  <si>
    <t>2018-07-25 14:35:01</t>
  </si>
  <si>
    <t>2018-07-25 14:35:55</t>
  </si>
  <si>
    <t>202299835950004</t>
  </si>
  <si>
    <t>访问控制</t>
  </si>
  <si>
    <t>2018-07-25 14:32:54</t>
  </si>
  <si>
    <t>202302233630464</t>
  </si>
  <si>
    <t>文件云Online</t>
  </si>
  <si>
    <t>试用</t>
  </si>
  <si>
    <t>2018-07-25 14:21:44</t>
  </si>
  <si>
    <t>2018-07-25 14:21:45</t>
  </si>
  <si>
    <t>202300035730004</t>
  </si>
  <si>
    <t>专有网络VPC</t>
  </si>
  <si>
    <t>2018-07-25 14:15:37</t>
  </si>
  <si>
    <t>serveradmin@superlinksoft.com</t>
  </si>
  <si>
    <t>202298934680884</t>
  </si>
  <si>
    <t>1054.00</t>
  </si>
  <si>
    <t>2018-07-25 13:52:35</t>
  </si>
  <si>
    <t>2018-07-25 13:53:06</t>
  </si>
  <si>
    <t>202300231320828</t>
  </si>
  <si>
    <t>2018-07-25 12:01:59</t>
  </si>
  <si>
    <t>2018-07-25 12:02:11</t>
  </si>
  <si>
    <t>202300532540766</t>
  </si>
  <si>
    <t>容器服务（按量付费）</t>
  </si>
  <si>
    <t>2018-07-25 11:59:57</t>
  </si>
  <si>
    <t>202301029270655</t>
  </si>
  <si>
    <t>2018-07-25 11:51:32</t>
  </si>
  <si>
    <t>2018-07-26 11:19:18</t>
  </si>
  <si>
    <t>202299932210545</t>
  </si>
  <si>
    <t>扩容</t>
  </si>
  <si>
    <t>104.11</t>
  </si>
  <si>
    <t>2018-07-25 11:50:35</t>
  </si>
  <si>
    <t>2018-07-25 11:50:46</t>
  </si>
  <si>
    <t>202301428970489</t>
  </si>
  <si>
    <t>475.00</t>
  </si>
  <si>
    <t>460.70</t>
  </si>
  <si>
    <t>2018-07-25 11:39:52</t>
  </si>
  <si>
    <t>2018-07-25 11:40:34</t>
  </si>
  <si>
    <t>202302627720489</t>
  </si>
  <si>
    <t>2018-07-25 11:39:51</t>
  </si>
  <si>
    <t>202299730820466</t>
  </si>
  <si>
    <t>2018-07-25 11:38:42</t>
  </si>
  <si>
    <t>2018-07-25 11:38:43</t>
  </si>
  <si>
    <t>202301827430610</t>
  </si>
  <si>
    <t>1532.10</t>
  </si>
  <si>
    <t>1460.40</t>
  </si>
  <si>
    <t>2018-07-25 11:37:47</t>
  </si>
  <si>
    <t>2018-07-25 11:37:53</t>
  </si>
  <si>
    <t>202298930520489</t>
  </si>
  <si>
    <t>580.00</t>
  </si>
  <si>
    <t>2018-07-25 11:37:06</t>
  </si>
  <si>
    <t>2018-07-25 11:38:12</t>
  </si>
  <si>
    <t>202300530670464</t>
  </si>
  <si>
    <t>关系型数据库（按量付费）</t>
  </si>
  <si>
    <t>2018-07-25 11:21:10</t>
  </si>
  <si>
    <t>202300030060016</t>
  </si>
  <si>
    <t>1600.00</t>
  </si>
  <si>
    <t>2018-07-25 11:19:06</t>
  </si>
  <si>
    <t>2018-07-25 11:19:30</t>
  </si>
  <si>
    <t>202299929660016</t>
  </si>
  <si>
    <t>2700.00</t>
  </si>
  <si>
    <t>2018-07-25 11:11:51</t>
  </si>
  <si>
    <t>2018-07-25 11:17:21</t>
  </si>
  <si>
    <t>202298332340016</t>
  </si>
  <si>
    <t>5148.00</t>
  </si>
  <si>
    <t>4375.80</t>
  </si>
  <si>
    <t>2018-07-25 11:03:31</t>
  </si>
  <si>
    <t>2018-07-25 11:22:24</t>
  </si>
  <si>
    <t>202299929320682</t>
  </si>
  <si>
    <t>2018-07-25 11:02:17</t>
  </si>
  <si>
    <t>小康科技有限公司</t>
  </si>
  <si>
    <t>202300127340750</t>
  </si>
  <si>
    <t>1809.41</t>
  </si>
  <si>
    <t>0.88</t>
  </si>
  <si>
    <t>1592.28</t>
  </si>
  <si>
    <t>2018-07-25 10:54:33</t>
  </si>
  <si>
    <t>2018-07-25 10:59:32</t>
  </si>
  <si>
    <t>202301324540216</t>
  </si>
  <si>
    <t>126.12</t>
  </si>
  <si>
    <t>2018-07-25 10:18:52</t>
  </si>
  <si>
    <t>2018-07-25 10:18:57</t>
  </si>
  <si>
    <t>202301724790855</t>
  </si>
  <si>
    <t>2018-07-25 10:17:32</t>
  </si>
  <si>
    <t>2018-07-25 10:17:33</t>
  </si>
  <si>
    <t>202298429080216</t>
  </si>
  <si>
    <t>118.87</t>
  </si>
  <si>
    <t>2018-07-25 10:17:08</t>
  </si>
  <si>
    <t>2018-07-25 10:17:14</t>
  </si>
  <si>
    <t>202300724870216</t>
  </si>
  <si>
    <t>110.57</t>
  </si>
  <si>
    <t>2018-07-25 10:15:47</t>
  </si>
  <si>
    <t>2018-07-25 10:15:52</t>
  </si>
  <si>
    <t>202301824080216</t>
  </si>
  <si>
    <t>110.60</t>
  </si>
  <si>
    <t>2018-07-25 10:09:01</t>
  </si>
  <si>
    <t>2018-07-25 10:09:09</t>
  </si>
  <si>
    <t>202298826280682</t>
  </si>
  <si>
    <t>2018-07-25 10:03:03</t>
  </si>
  <si>
    <t>2018-07-25 10:03:04</t>
  </si>
  <si>
    <t>202299126540655</t>
  </si>
  <si>
    <t>1325.31</t>
  </si>
  <si>
    <t>2018-07-25 09:59:04</t>
  </si>
  <si>
    <t>2018-07-25 09:59:09</t>
  </si>
  <si>
    <t>13500008011@139.com</t>
  </si>
  <si>
    <t>202301622630394</t>
  </si>
  <si>
    <t>54.00</t>
  </si>
  <si>
    <t>2018-07-25 09:58:34</t>
  </si>
  <si>
    <t>2018-07-25 09:58:39</t>
  </si>
  <si>
    <t>202299226590465</t>
  </si>
  <si>
    <t>2018-07-25 09:52:18</t>
  </si>
  <si>
    <t>202302322480465</t>
  </si>
  <si>
    <t>2018-07-25 09:52:14</t>
  </si>
  <si>
    <t>2018-07-25 09:52:15</t>
  </si>
  <si>
    <t>202299525420465</t>
  </si>
  <si>
    <t>202301322850465</t>
  </si>
  <si>
    <t>2018-07-25 09:52:13</t>
  </si>
  <si>
    <t>202300324400465</t>
  </si>
  <si>
    <t>2018-07-25 09:52:11</t>
  </si>
  <si>
    <t>hlbdc</t>
  </si>
  <si>
    <t>202301524330050</t>
  </si>
  <si>
    <t>351.55</t>
  </si>
  <si>
    <t>2018-07-25 09:48:05</t>
  </si>
  <si>
    <t>2018-07-25 09:48:12</t>
  </si>
  <si>
    <t>202298626740828</t>
  </si>
  <si>
    <t>2018-07-25 09:46:02</t>
  </si>
  <si>
    <t>2018-07-25 09:47:02</t>
  </si>
  <si>
    <t>202300824720796</t>
  </si>
  <si>
    <t>sc兴科</t>
  </si>
  <si>
    <t>202299225560525</t>
  </si>
  <si>
    <t>2018-07-25 09:43:25</t>
  </si>
  <si>
    <t>202301423010538</t>
  </si>
  <si>
    <t>1200.00</t>
  </si>
  <si>
    <t>900.00</t>
  </si>
  <si>
    <t>2018-07-25 09:41:09</t>
  </si>
  <si>
    <t>2018-07-25 09:41:28</t>
  </si>
  <si>
    <t>202300524760828</t>
  </si>
  <si>
    <t>1674.35</t>
  </si>
  <si>
    <t>0.99</t>
  </si>
  <si>
    <t>1650.99</t>
  </si>
  <si>
    <t>2018-07-25 09:39:15</t>
  </si>
  <si>
    <t>2018-07-25 09:39:23</t>
  </si>
  <si>
    <t>202300223590519</t>
  </si>
  <si>
    <t>568.00</t>
  </si>
  <si>
    <t>426.00</t>
  </si>
  <si>
    <t>2018-07-25 09:38:25</t>
  </si>
  <si>
    <t>202300823810519</t>
  </si>
  <si>
    <t>1936.00</t>
  </si>
  <si>
    <t>1452.00</t>
  </si>
  <si>
    <t>2018-07-25 09:38:21</t>
  </si>
  <si>
    <t>2018-07-25 09:38:24</t>
  </si>
  <si>
    <t>202302721340682</t>
  </si>
  <si>
    <t>2018-07-25 09:36:49</t>
  </si>
  <si>
    <t>2018-07-25 09:36:50</t>
  </si>
  <si>
    <t>202298426440538</t>
  </si>
  <si>
    <t>CDN HTTPS请求包</t>
  </si>
  <si>
    <t>50.00</t>
  </si>
  <si>
    <t>40.00</t>
  </si>
  <si>
    <t>2018-07-25 09:36:28</t>
  </si>
  <si>
    <t>2018-07-25 09:36:39</t>
  </si>
  <si>
    <t>202302321090318</t>
  </si>
  <si>
    <t>77.60</t>
  </si>
  <si>
    <t>2018-07-25 09:35:56</t>
  </si>
  <si>
    <t>2018-07-25 09:35:57</t>
  </si>
  <si>
    <t>202299124570828</t>
  </si>
  <si>
    <t>7944.00</t>
  </si>
  <si>
    <t>6613.20</t>
  </si>
  <si>
    <t>2018-07-25 09:35:15</t>
  </si>
  <si>
    <t>2018-07-25 09:35:35</t>
  </si>
  <si>
    <t>202302521510318</t>
  </si>
  <si>
    <t>2018-07-25 09:34:11</t>
  </si>
  <si>
    <t>2018-07-25 09:34:12</t>
  </si>
  <si>
    <t>202302021340318</t>
  </si>
  <si>
    <t>2018-07-25 09:33:43</t>
  </si>
  <si>
    <t>2018-07-25 09:33:44</t>
  </si>
  <si>
    <t>202300823310318</t>
  </si>
  <si>
    <t>2018-07-25 09:32:57</t>
  </si>
  <si>
    <t>2018-07-25 09:32:58</t>
  </si>
  <si>
    <t>202299622670682</t>
  </si>
  <si>
    <t>35.42</t>
  </si>
  <si>
    <t>2018-07-25 09:31:28</t>
  </si>
  <si>
    <t>2018-07-25 09:31:35</t>
  </si>
  <si>
    <t>202302521270318</t>
  </si>
  <si>
    <t>2018-07-25 09:31:22</t>
  </si>
  <si>
    <t>2018-07-25 09:31:23</t>
  </si>
  <si>
    <t>202300623230503</t>
  </si>
  <si>
    <t>1478.00</t>
  </si>
  <si>
    <t>1256.30</t>
  </si>
  <si>
    <t>2018-07-25 09:29:15</t>
  </si>
  <si>
    <t>2018-07-25 09:29:27</t>
  </si>
  <si>
    <t>202298822610638</t>
  </si>
  <si>
    <t>126.72</t>
  </si>
  <si>
    <t>2018-07-25 09:16:51</t>
  </si>
  <si>
    <t>2018-07-25 09:16:58</t>
  </si>
  <si>
    <t>202298423650654</t>
  </si>
  <si>
    <t>1840.00</t>
  </si>
  <si>
    <t>1782.80</t>
  </si>
  <si>
    <t>2018-07-25 09:07:35</t>
  </si>
  <si>
    <t>2018-07-25 09:07:36</t>
  </si>
  <si>
    <t>202302318800654</t>
  </si>
  <si>
    <t>202.00</t>
  </si>
  <si>
    <t>2018-07-25 09:07:32</t>
  </si>
  <si>
    <t>2018-07-25 09:07:34</t>
  </si>
  <si>
    <t>202301618070654</t>
  </si>
  <si>
    <t>2892.00</t>
  </si>
  <si>
    <t>2782.20</t>
  </si>
  <si>
    <t>2018-07-25 09:05:40</t>
  </si>
  <si>
    <t>2018-07-25 09:05:41</t>
  </si>
  <si>
    <t>202301120670654</t>
  </si>
  <si>
    <t>300.00</t>
  </si>
  <si>
    <t>285.70</t>
  </si>
  <si>
    <t>2018-07-25 09:05:01</t>
  </si>
  <si>
    <t>2018-07-25 09:05:02</t>
  </si>
  <si>
    <t>202300820960654</t>
  </si>
  <si>
    <t>628.00</t>
  </si>
  <si>
    <t>599.40</t>
  </si>
  <si>
    <t>2018-07-25 09:04:19</t>
  </si>
  <si>
    <t>2018-07-25 09:04:20</t>
  </si>
  <si>
    <t>202299321160654</t>
  </si>
  <si>
    <t>2018-07-25 09:03:48</t>
  </si>
  <si>
    <t>2018-07-25 09:03:49</t>
  </si>
  <si>
    <t>202299422150654</t>
  </si>
  <si>
    <t>183.20</t>
  </si>
  <si>
    <t>2018-07-25 09:03:43</t>
  </si>
  <si>
    <t>2018-07-25 09:03:44</t>
  </si>
  <si>
    <t>202301717770796</t>
  </si>
  <si>
    <t>2018-07-25 08:56:02</t>
  </si>
  <si>
    <t>202300219160302</t>
  </si>
  <si>
    <t>46.00</t>
  </si>
  <si>
    <t>2018-07-25 08:50:54</t>
  </si>
  <si>
    <t>2018-07-25 08:50:55</t>
  </si>
  <si>
    <t>202300717920302</t>
  </si>
  <si>
    <t>192.00</t>
  </si>
  <si>
    <t>2018-07-25 08:50:41</t>
  </si>
  <si>
    <t>202302316820638</t>
  </si>
  <si>
    <t>云监控-服务套餐(包年包月)</t>
  </si>
  <si>
    <t>2198.00</t>
  </si>
  <si>
    <t>2018-07-25 08:45:48</t>
  </si>
  <si>
    <t>2018-07-25 08:45:55</t>
  </si>
  <si>
    <t>202302316680375</t>
  </si>
  <si>
    <t>643.40</t>
  </si>
  <si>
    <t>2018-07-25 08:43:30</t>
  </si>
  <si>
    <t>2018-07-25 08:43:31</t>
  </si>
  <si>
    <t>202301317210197</t>
  </si>
  <si>
    <t>274.00</t>
  </si>
  <si>
    <t>2018-07-25 08:43:14</t>
  </si>
  <si>
    <t>2018-07-25 08:43:15</t>
  </si>
  <si>
    <t>202300717310197</t>
  </si>
  <si>
    <t>2018-07-25 08:43:11</t>
  </si>
  <si>
    <t>2018-07-25 08:43:12</t>
  </si>
  <si>
    <t>202300619110375</t>
  </si>
  <si>
    <t>732.00</t>
  </si>
  <si>
    <t>703.40</t>
  </si>
  <si>
    <t>2018-07-25 08:42:15</t>
  </si>
  <si>
    <t>2018-07-25 08:42:16</t>
  </si>
  <si>
    <t>202302016790525</t>
  </si>
  <si>
    <t>2018-07-25 08:42:14</t>
  </si>
  <si>
    <t>202301916230375</t>
  </si>
  <si>
    <t>2018-07-25 08:40:28</t>
  </si>
  <si>
    <t>2018-07-25 08:40:29</t>
  </si>
  <si>
    <t>202301315880967</t>
  </si>
  <si>
    <t>592.00</t>
  </si>
  <si>
    <t>2018-07-25 08:28:34</t>
  </si>
  <si>
    <t>2018-07-25 08:28:35</t>
  </si>
  <si>
    <t>202302115240411</t>
  </si>
  <si>
    <t>6354.00</t>
  </si>
  <si>
    <t>4765.50</t>
  </si>
  <si>
    <t>2018-07-25 08:21:33</t>
  </si>
  <si>
    <t>2018-07-25 08:21:34</t>
  </si>
  <si>
    <t>202302115230411</t>
  </si>
  <si>
    <t>3742.00</t>
  </si>
  <si>
    <t>2806.50</t>
  </si>
  <si>
    <t>2018-07-25 08:21:31</t>
  </si>
  <si>
    <t>2018-07-25 08:21:32</t>
  </si>
  <si>
    <t>202301516930411</t>
  </si>
  <si>
    <t>846.00</t>
  </si>
  <si>
    <t>634.50</t>
  </si>
  <si>
    <t>2018-07-25 08:20:56</t>
  </si>
  <si>
    <t>2018-07-25 08:20:57</t>
  </si>
  <si>
    <t>202302314780411</t>
  </si>
  <si>
    <t>2018-07-25 08:20:54</t>
  </si>
  <si>
    <t>2018-07-25 08:20:55</t>
  </si>
  <si>
    <t>202299616870411</t>
  </si>
  <si>
    <t>3902.00</t>
  </si>
  <si>
    <t>2926.50</t>
  </si>
  <si>
    <t>2018-07-25 08:20:52</t>
  </si>
  <si>
    <t>2018-07-25 08:20:53</t>
  </si>
  <si>
    <t>202300316400411</t>
  </si>
  <si>
    <t>230.00</t>
  </si>
  <si>
    <t>172.50</t>
  </si>
  <si>
    <t>2018-07-25 08:20:45</t>
  </si>
  <si>
    <t>2018-07-25 08:20:46</t>
  </si>
  <si>
    <t>202299817650411</t>
  </si>
  <si>
    <t>221.00</t>
  </si>
  <si>
    <t>165.75</t>
  </si>
  <si>
    <t>2018-07-25 08:20:43</t>
  </si>
  <si>
    <t>2018-07-25 08:20:44</t>
  </si>
  <si>
    <t>202301815190411</t>
  </si>
  <si>
    <t>2018-07-25 08:20:09</t>
  </si>
  <si>
    <t>2018-07-25 08:20:11</t>
  </si>
  <si>
    <t>202302214300796</t>
  </si>
  <si>
    <t>2018-07-25 07:42:02</t>
  </si>
  <si>
    <t>202300415230796</t>
  </si>
  <si>
    <t>2018-07-25 07:24:03</t>
  </si>
  <si>
    <t>202298509350351</t>
  </si>
  <si>
    <t>90.72</t>
  </si>
  <si>
    <t>2018-07-24 21:23:37</t>
  </si>
  <si>
    <t>2018-07-24 21:23:41</t>
  </si>
  <si>
    <t>202298401770796</t>
  </si>
  <si>
    <t>2018-07-24 18:08:08</t>
  </si>
  <si>
    <t>2018-07-24 18:08:09</t>
  </si>
  <si>
    <t>202294851840538</t>
  </si>
  <si>
    <t>24.00</t>
  </si>
  <si>
    <t>20.00</t>
  </si>
  <si>
    <t>2018-07-24 18:03:13</t>
  </si>
  <si>
    <t>2018-07-24 18:03:26</t>
  </si>
  <si>
    <t>202292853340655</t>
  </si>
  <si>
    <t>VPN网关（包月）</t>
  </si>
  <si>
    <t>563.00</t>
  </si>
  <si>
    <t>2018-07-24 17:29:56</t>
  </si>
  <si>
    <t>2018-07-24 17:30:05</t>
  </si>
  <si>
    <t>202291555350682</t>
  </si>
  <si>
    <t>2018-07-24 17:12:47</t>
  </si>
  <si>
    <t>202293351310682</t>
  </si>
  <si>
    <t>2018-07-24 17:12:46</t>
  </si>
  <si>
    <t>202295348150682</t>
  </si>
  <si>
    <t>2018-07-24 16:52:40</t>
  </si>
  <si>
    <t>202291554220682</t>
  </si>
  <si>
    <t>2018-07-24 16:38:18</t>
  </si>
  <si>
    <t>202296641850796</t>
  </si>
  <si>
    <t>2018-07-24 16:26:02</t>
  </si>
  <si>
    <t>15520700688@163.com</t>
  </si>
  <si>
    <t>202293946810120</t>
  </si>
  <si>
    <t>短信服务</t>
  </si>
  <si>
    <t>2018-07-24 16:18:41</t>
  </si>
  <si>
    <t>ifelumelic</t>
  </si>
  <si>
    <t>202296441510523</t>
  </si>
  <si>
    <t>225.00</t>
  </si>
  <si>
    <t>2018-07-24 16:12:19</t>
  </si>
  <si>
    <t>2018-07-24 16:12:28</t>
  </si>
  <si>
    <t>202296441490523</t>
  </si>
  <si>
    <t>2018-07-24 16:11:42</t>
  </si>
  <si>
    <t>2018-07-24 16:11:52</t>
  </si>
  <si>
    <t>ucheer1109</t>
  </si>
  <si>
    <t>202295645100139</t>
  </si>
  <si>
    <t>2018-07-24 16:11:03</t>
  </si>
  <si>
    <t>广东优程</t>
  </si>
  <si>
    <t>202294046590103</t>
  </si>
  <si>
    <t>2018-07-24 16:10:35</t>
  </si>
  <si>
    <t>202295744600655</t>
  </si>
  <si>
    <t>2018-07-24 15:59:04</t>
  </si>
  <si>
    <t>2018-07-24 15:59:11</t>
  </si>
  <si>
    <t>202294944360796</t>
  </si>
  <si>
    <t>2018-07-24 15:54:03</t>
  </si>
  <si>
    <t>202295643990766</t>
  </si>
  <si>
    <t>快照</t>
  </si>
  <si>
    <t>2018-07-24 15:51:00</t>
  </si>
  <si>
    <t>索菲亚司米橱柜</t>
  </si>
  <si>
    <t>202292447990650</t>
  </si>
  <si>
    <t>14400.00</t>
  </si>
  <si>
    <t>12240.00</t>
  </si>
  <si>
    <t>2018-07-24 15:38:43</t>
  </si>
  <si>
    <t>2018-07-24 15:38:52</t>
  </si>
  <si>
    <t>202294445660896</t>
  </si>
  <si>
    <t>大数据计算服务MaxCompute（按量付费）</t>
  </si>
  <si>
    <t>2018-07-24 15:35:43</t>
  </si>
  <si>
    <t>hi20634089@aliyun.com</t>
  </si>
  <si>
    <t>202295643060619</t>
  </si>
  <si>
    <t>21732.00</t>
  </si>
  <si>
    <t>18472.20</t>
  </si>
  <si>
    <t>2018-07-24 15:32:03</t>
  </si>
  <si>
    <t>2018-07-24 15:32:09</t>
  </si>
  <si>
    <t>东莞戎马家具有限公司</t>
  </si>
  <si>
    <t>202292648120291</t>
  </si>
  <si>
    <t>2018-07-24 15:22:45</t>
  </si>
  <si>
    <t>202294343590761</t>
  </si>
  <si>
    <t>79.56</t>
  </si>
  <si>
    <t>2018-07-24 15:17:34</t>
  </si>
  <si>
    <t>2018-07-24 15:17:37</t>
  </si>
  <si>
    <t>202293846640761</t>
  </si>
  <si>
    <t>66.22</t>
  </si>
  <si>
    <t>2018-07-24 15:16:48</t>
  </si>
  <si>
    <t>2018-07-24 15:16:53</t>
  </si>
  <si>
    <t>广州算力云</t>
  </si>
  <si>
    <t>202295642070160</t>
  </si>
  <si>
    <t>5096.10</t>
  </si>
  <si>
    <t>2018-07-24 15:06:53</t>
  </si>
  <si>
    <t>2018-07-24 15:10:34</t>
  </si>
  <si>
    <t>202295642060160</t>
  </si>
  <si>
    <t>6282.00</t>
  </si>
  <si>
    <t>4745.80</t>
  </si>
  <si>
    <t>202296437990216</t>
  </si>
  <si>
    <t>-227.93</t>
  </si>
  <si>
    <t>2018-07-24 14:59:44</t>
  </si>
  <si>
    <t>202294342660216</t>
  </si>
  <si>
    <t>-134.43</t>
  </si>
  <si>
    <t>2018-07-24 14:59:09</t>
  </si>
  <si>
    <t>202292544160216</t>
  </si>
  <si>
    <t>-123.32</t>
  </si>
  <si>
    <t>2018-07-24 14:36:24</t>
  </si>
  <si>
    <t>2018-07-24 14:36:25</t>
  </si>
  <si>
    <t>202295341330587</t>
  </si>
  <si>
    <t>2018-07-24 14:24:08</t>
  </si>
  <si>
    <t>202293644170216</t>
  </si>
  <si>
    <t>-123.26</t>
  </si>
  <si>
    <t>2018-07-24 14:22:22</t>
  </si>
  <si>
    <t>202292245500682</t>
  </si>
  <si>
    <t>2018-07-24 14:14:55</t>
  </si>
  <si>
    <t>2018-07-24 14:14:56</t>
  </si>
  <si>
    <t>202294240870638</t>
  </si>
  <si>
    <t>931.22</t>
  </si>
  <si>
    <t>2018-07-24 13:59:14</t>
  </si>
  <si>
    <t>2018-07-24 13:59:37</t>
  </si>
  <si>
    <t>202292542490654</t>
  </si>
  <si>
    <t>3131.00</t>
  </si>
  <si>
    <t>2018-07-24 13:48:51</t>
  </si>
  <si>
    <t>2018-07-24 13:49:00</t>
  </si>
  <si>
    <t>guanwl888</t>
  </si>
  <si>
    <t>202296136690622</t>
  </si>
  <si>
    <t>5004.00</t>
  </si>
  <si>
    <t>0.78</t>
  </si>
  <si>
    <t>3910.20</t>
  </si>
  <si>
    <t>2018-07-24 13:11:54</t>
  </si>
  <si>
    <t>2018-07-24 13:13:05</t>
  </si>
  <si>
    <t>202296334060638</t>
  </si>
  <si>
    <t>2018-07-24 11:52:52</t>
  </si>
  <si>
    <t>202295536390291</t>
  </si>
  <si>
    <t>2018-07-24 11:49:18</t>
  </si>
  <si>
    <t>202295833670313</t>
  </si>
  <si>
    <t>182.00</t>
  </si>
  <si>
    <t>2018-07-24 11:46:46</t>
  </si>
  <si>
    <t>2018-07-24 11:46:50</t>
  </si>
  <si>
    <t>202295833580313</t>
  </si>
  <si>
    <t>36.40</t>
  </si>
  <si>
    <t>2018-07-24 11:44:34</t>
  </si>
  <si>
    <t>2018-07-24 11:44:37</t>
  </si>
  <si>
    <t>202292040300313</t>
  </si>
  <si>
    <t>2018-07-24 11:44:05</t>
  </si>
  <si>
    <t>2018-07-24 11:44:07</t>
  </si>
  <si>
    <t>202293936380761</t>
  </si>
  <si>
    <t>35.48</t>
  </si>
  <si>
    <t>2018-07-24 11:38:20</t>
  </si>
  <si>
    <t>2018-07-24 11:38:22</t>
  </si>
  <si>
    <t>doudou130703</t>
  </si>
  <si>
    <t>202292937920747</t>
  </si>
  <si>
    <t>2018-07-24 11:22:04</t>
  </si>
  <si>
    <t>202296132910971</t>
  </si>
  <si>
    <t>417.00</t>
  </si>
  <si>
    <t>402.70</t>
  </si>
  <si>
    <t>2018-07-24 11:20:34</t>
  </si>
  <si>
    <t>2018-07-24 11:21:08</t>
  </si>
  <si>
    <t>202291840940965</t>
  </si>
  <si>
    <t>190.00</t>
  </si>
  <si>
    <t>2018-07-24 11:19:07</t>
  </si>
  <si>
    <t>2018-07-24 11:19:48</t>
  </si>
  <si>
    <t>202294933880313</t>
  </si>
  <si>
    <t>8172.00</t>
  </si>
  <si>
    <t>0.93</t>
  </si>
  <si>
    <t>7604.64</t>
  </si>
  <si>
    <t>2018-07-24 10:48:32</t>
  </si>
  <si>
    <t>2018-07-24 10:48:36</t>
  </si>
  <si>
    <t>hi20744530@aliyun.com</t>
  </si>
  <si>
    <t>202292237750241</t>
  </si>
  <si>
    <t>1277.64</t>
  </si>
  <si>
    <t>2018-07-24 10:31:57</t>
  </si>
  <si>
    <t>2018-07-24 10:32:02</t>
  </si>
  <si>
    <t>202296429400578</t>
  </si>
  <si>
    <t>高速通道（包月）</t>
  </si>
  <si>
    <t>2018-07-24 10:31:14</t>
  </si>
  <si>
    <t>2018-07-24 10:31:19</t>
  </si>
  <si>
    <t>baiyuebaitai</t>
  </si>
  <si>
    <t>202296330170411</t>
  </si>
  <si>
    <t>2018-07-24 10:29:01</t>
  </si>
  <si>
    <t>2018-07-24 10:29:05</t>
  </si>
  <si>
    <t>202293137520291</t>
  </si>
  <si>
    <t>2018-07-24 10:23:49</t>
  </si>
  <si>
    <t>2018-07-24 10:23:53</t>
  </si>
  <si>
    <t>202295830580291</t>
  </si>
  <si>
    <t>2018-07-24 10:21:39</t>
  </si>
  <si>
    <t>202293436870766</t>
  </si>
  <si>
    <t>态势感知SAS(包月)</t>
  </si>
  <si>
    <t>5400.00</t>
  </si>
  <si>
    <t>4590.00</t>
  </si>
  <si>
    <t>2018-07-24 10:20:42</t>
  </si>
  <si>
    <t>2018-07-24 15:19:50</t>
  </si>
  <si>
    <t>202293534550766</t>
  </si>
  <si>
    <t>12720.00</t>
  </si>
  <si>
    <t>10812.00</t>
  </si>
  <si>
    <t>2018-07-24 10:19:53</t>
  </si>
  <si>
    <t>2018-07-24 15:19:15</t>
  </si>
  <si>
    <t>202294932020766</t>
  </si>
  <si>
    <t>22740.00</t>
  </si>
  <si>
    <t>17572.20</t>
  </si>
  <si>
    <t>2018-07-24 10:01:26</t>
  </si>
  <si>
    <t>2018-07-24 15:10:21</t>
  </si>
  <si>
    <t>202295130660766</t>
  </si>
  <si>
    <t>38976.00</t>
  </si>
  <si>
    <t>29616.00</t>
  </si>
  <si>
    <t>2018-07-24 09:57:39</t>
  </si>
  <si>
    <t>2018-07-24 15:18:41</t>
  </si>
  <si>
    <t>202295330750855</t>
  </si>
  <si>
    <t>2018-07-24 09:40:50</t>
  </si>
  <si>
    <t>202294330120519</t>
  </si>
  <si>
    <t>179.25</t>
  </si>
  <si>
    <t>2018-07-24 09:30:46</t>
  </si>
  <si>
    <t>2018-07-24 09:30:47</t>
  </si>
  <si>
    <t>202292733800519</t>
  </si>
  <si>
    <t>2018-07-24 09:30:02</t>
  </si>
  <si>
    <t>2018-07-24 09:30:03</t>
  </si>
  <si>
    <t>202295827060545</t>
  </si>
  <si>
    <t>2018-07-24 09:21:42</t>
  </si>
  <si>
    <t>202294927630796</t>
  </si>
  <si>
    <t>2018-07-24 09:06:01</t>
  </si>
  <si>
    <t>2018-07-24 09:06:02</t>
  </si>
  <si>
    <t>13825606640@139.com</t>
  </si>
  <si>
    <t>202294826780456</t>
  </si>
  <si>
    <t>2018-07-24 08:47:29</t>
  </si>
  <si>
    <t>2018-07-24 08:47:30</t>
  </si>
  <si>
    <t>202293429890796</t>
  </si>
  <si>
    <t>2018-07-24 08:46:01</t>
  </si>
  <si>
    <t>202291828870411</t>
  </si>
  <si>
    <t>2018-07-24 08:21:57</t>
  </si>
  <si>
    <t>2018-07-24 08:21:58</t>
  </si>
  <si>
    <t>202292627780411</t>
  </si>
  <si>
    <t>2018-07-24 08:21:56</t>
  </si>
  <si>
    <t>202293026250411</t>
  </si>
  <si>
    <t>552.00</t>
  </si>
  <si>
    <t>414.00</t>
  </si>
  <si>
    <t>2018-07-24 08:21:02</t>
  </si>
  <si>
    <t>2018-07-24 08:21:04</t>
  </si>
  <si>
    <t>202293923950796</t>
  </si>
  <si>
    <t>2018-07-24 08:00:02</t>
  </si>
  <si>
    <t>2018-07-24 08:00:03</t>
  </si>
  <si>
    <t>202296616890796</t>
  </si>
  <si>
    <t>2018-07-24 07:36:01</t>
  </si>
  <si>
    <t>2018-07-24 07:36:02</t>
  </si>
  <si>
    <t>202293923500796</t>
  </si>
  <si>
    <t>2018-07-24 07:20:01</t>
  </si>
  <si>
    <t>2018-07-24 07:20:02</t>
  </si>
  <si>
    <t>中融汇区块链公司</t>
  </si>
  <si>
    <t>202295814360834</t>
  </si>
  <si>
    <t>633.80</t>
  </si>
  <si>
    <t>2018-07-23 23:33:35</t>
  </si>
  <si>
    <t>2018-07-24 07:30:17</t>
  </si>
  <si>
    <t>cuiyin2087@126.com</t>
  </si>
  <si>
    <t>202294815270314</t>
  </si>
  <si>
    <t>1942.89</t>
  </si>
  <si>
    <t>2018-07-23 22:25:50</t>
  </si>
  <si>
    <t>2018-07-23 22:25:57</t>
  </si>
  <si>
    <t>202294408220655</t>
  </si>
  <si>
    <t>2018-07-23 18:41:43</t>
  </si>
  <si>
    <t>202292809010216</t>
  </si>
  <si>
    <t>-482.62</t>
  </si>
  <si>
    <t>2018-07-23 17:54:44</t>
  </si>
  <si>
    <t>2018-07-23 17:54:45</t>
  </si>
  <si>
    <t>深圳智盟</t>
  </si>
  <si>
    <t>202296302930105</t>
  </si>
  <si>
    <t>648.00</t>
  </si>
  <si>
    <t>486.00</t>
  </si>
  <si>
    <t>2018-07-23 17:49:08</t>
  </si>
  <si>
    <t>2018-07-23 17:50:51</t>
  </si>
  <si>
    <t>202296202260682</t>
  </si>
  <si>
    <t>2018-07-23 17:36:05</t>
  </si>
  <si>
    <t>202295803920682</t>
  </si>
  <si>
    <t>202295004690682</t>
  </si>
  <si>
    <t>202293507700682</t>
  </si>
  <si>
    <t>202294007720682</t>
  </si>
  <si>
    <t>202293207650682</t>
  </si>
  <si>
    <t>202291910030682</t>
  </si>
  <si>
    <t>202292808200682</t>
  </si>
  <si>
    <t>202295803830682</t>
  </si>
  <si>
    <t>2588.00</t>
  </si>
  <si>
    <t>2473.60</t>
  </si>
  <si>
    <t>2018-07-23 17:35:25</t>
  </si>
  <si>
    <t>2018-07-23 17:36:03</t>
  </si>
  <si>
    <t>202292508370526</t>
  </si>
  <si>
    <t>2018-07-23 17:34:39</t>
  </si>
  <si>
    <t>广州汉娱网络科技有限公司</t>
  </si>
  <si>
    <t>202293108670863</t>
  </si>
  <si>
    <t>2018-07-23 17:12:12</t>
  </si>
  <si>
    <t>202296400400648</t>
  </si>
  <si>
    <t>2018-07-23 17:10:44</t>
  </si>
  <si>
    <t>202294604100682</t>
  </si>
  <si>
    <t>2018-07-23 16:57:53</t>
  </si>
  <si>
    <t>2018-07-23 16:57:54</t>
  </si>
  <si>
    <t>202293106480710</t>
  </si>
  <si>
    <t>2018-07-23 16:28:35</t>
  </si>
  <si>
    <t>202295502450587</t>
  </si>
  <si>
    <t>113.00</t>
  </si>
  <si>
    <t>2018-07-23 16:25:56</t>
  </si>
  <si>
    <t>2018-07-23 16:26:37</t>
  </si>
  <si>
    <t>202292107930796</t>
  </si>
  <si>
    <t>2018-07-23 16:24:05</t>
  </si>
  <si>
    <t>2018-07-23 16:24:06</t>
  </si>
  <si>
    <t>202292006770587</t>
  </si>
  <si>
    <t>2018-07-23 16:22:16</t>
  </si>
  <si>
    <t>金品汇v</t>
  </si>
  <si>
    <t>202293803130119</t>
  </si>
  <si>
    <t>2018-07-23 16:01:24</t>
  </si>
  <si>
    <t>202290996940796</t>
  </si>
  <si>
    <t>2018-07-23 16:00:04</t>
  </si>
  <si>
    <t>itnimble</t>
  </si>
  <si>
    <t>202293302740846</t>
  </si>
  <si>
    <t>8160.00</t>
  </si>
  <si>
    <t>6936.00</t>
  </si>
  <si>
    <t>2018-07-23 15:53:45</t>
  </si>
  <si>
    <t>2018-07-23 15:53:51</t>
  </si>
  <si>
    <t>202290596970846</t>
  </si>
  <si>
    <t>24480.00</t>
  </si>
  <si>
    <t>20808.00</t>
  </si>
  <si>
    <t>2018-07-23 15:51:47</t>
  </si>
  <si>
    <t>2018-07-23 15:51:52</t>
  </si>
  <si>
    <t>202293103670846</t>
  </si>
  <si>
    <t>81960.00</t>
  </si>
  <si>
    <t>69666.00</t>
  </si>
  <si>
    <t>2018-07-23 15:48:51</t>
  </si>
  <si>
    <t>2018-07-23 15:48:55</t>
  </si>
  <si>
    <t>202290495570846</t>
  </si>
  <si>
    <t>26364.00</t>
  </si>
  <si>
    <t>22409.40</t>
  </si>
  <si>
    <t>2018-07-23 15:46:35</t>
  </si>
  <si>
    <t>2018-07-23 15:46:59</t>
  </si>
  <si>
    <t>大觉信息科技</t>
  </si>
  <si>
    <t>202293202580466</t>
  </si>
  <si>
    <t>2018-07-23 15:46:14</t>
  </si>
  <si>
    <t>202289998940846</t>
  </si>
  <si>
    <t>11964.00</t>
  </si>
  <si>
    <t>10169.40</t>
  </si>
  <si>
    <t>2018-07-23 15:39:32</t>
  </si>
  <si>
    <t>2018-07-23 15:39:46</t>
  </si>
  <si>
    <t>202293900950846</t>
  </si>
  <si>
    <t>2018-07-23 15:35:52</t>
  </si>
  <si>
    <t>2018-07-23 16:01:46</t>
  </si>
  <si>
    <t>202289499370796</t>
  </si>
  <si>
    <t>2018-07-23 15:35:46</t>
  </si>
  <si>
    <t>202289998390526</t>
  </si>
  <si>
    <t>3330.00</t>
  </si>
  <si>
    <t>2836.41</t>
  </si>
  <si>
    <t>2018-07-23 15:32:45</t>
  </si>
  <si>
    <t>2018-07-23 15:33:16</t>
  </si>
  <si>
    <t>202292103640846</t>
  </si>
  <si>
    <t>23928.00</t>
  </si>
  <si>
    <t>20338.80</t>
  </si>
  <si>
    <t>2018-07-23 15:29:01</t>
  </si>
  <si>
    <t>2018-07-23 15:29:09</t>
  </si>
  <si>
    <t>202293201020846</t>
  </si>
  <si>
    <t>2018-07-23 15:22:24</t>
  </si>
  <si>
    <t>2018-07-23 15:22:52</t>
  </si>
  <si>
    <t>202291504350216</t>
  </si>
  <si>
    <t>2018-07-23 15:18:08</t>
  </si>
  <si>
    <t>2018-07-23 15:18:09</t>
  </si>
  <si>
    <t>202292002120216</t>
  </si>
  <si>
    <t>2018-07-23 15:16:57</t>
  </si>
  <si>
    <t>2018-07-23 15:16:58</t>
  </si>
  <si>
    <t>202289699010828</t>
  </si>
  <si>
    <t>2018-07-23 15:10:44</t>
  </si>
  <si>
    <t>2018-07-23 15:10:45</t>
  </si>
  <si>
    <t>202289698970682</t>
  </si>
  <si>
    <t>2018-07-23 15:09:53</t>
  </si>
  <si>
    <t>202289296360115</t>
  </si>
  <si>
    <t>2018-07-23 14:49:05</t>
  </si>
  <si>
    <t>2018-07-23 14:49:11</t>
  </si>
  <si>
    <t>202291601260545</t>
  </si>
  <si>
    <t>2018-07-23 14:44:08</t>
  </si>
  <si>
    <t>202291091680115</t>
  </si>
  <si>
    <t>1474.00</t>
  </si>
  <si>
    <t>1416.80</t>
  </si>
  <si>
    <t>2018-07-23 14:43:03</t>
  </si>
  <si>
    <t>2018-07-23 14:43:25</t>
  </si>
  <si>
    <t>modernavenue@aliyun.com</t>
  </si>
  <si>
    <t>202287496570569</t>
  </si>
  <si>
    <t>6267.00</t>
  </si>
  <si>
    <t>2018-07-23 14:32:55</t>
  </si>
  <si>
    <t>2018-07-23 14:33:08</t>
  </si>
  <si>
    <t>202289195330855</t>
  </si>
  <si>
    <t>2018-07-23 14:24:38</t>
  </si>
  <si>
    <t>202289695880366</t>
  </si>
  <si>
    <t>54304.01</t>
  </si>
  <si>
    <t>2018-07-23 14:23:54</t>
  </si>
  <si>
    <t>2018-07-25 16:45:54</t>
  </si>
  <si>
    <t>202288993080526</t>
  </si>
  <si>
    <t>2211.60</t>
  </si>
  <si>
    <t>1879.86</t>
  </si>
  <si>
    <t>2018-07-23 14:18:49</t>
  </si>
  <si>
    <t>2018-07-23 14:19:17</t>
  </si>
  <si>
    <t>haier_gz@163.com</t>
  </si>
  <si>
    <t>202289797490557</t>
  </si>
  <si>
    <t>2018-07-23 14:17:43</t>
  </si>
  <si>
    <t>2018-07-23 14:17:47</t>
  </si>
  <si>
    <t>202287596930557</t>
  </si>
  <si>
    <t>2018-07-23 14:15:49</t>
  </si>
  <si>
    <t>2018-07-23 14:15:53</t>
  </si>
  <si>
    <t>202290890640655</t>
  </si>
  <si>
    <t>2018-07-23 14:11:45</t>
  </si>
  <si>
    <t>gzjiantong</t>
  </si>
  <si>
    <t>202290588620969</t>
  </si>
  <si>
    <t>2018-07-23 13:52:40</t>
  </si>
  <si>
    <t>2018-07-23 13:53:14</t>
  </si>
  <si>
    <t>202286895050682</t>
  </si>
  <si>
    <t>2018-07-23 13:31:31</t>
  </si>
  <si>
    <t>202289490430846</t>
  </si>
  <si>
    <t>-3296.06</t>
  </si>
  <si>
    <t>2018-07-23 12:40:24</t>
  </si>
  <si>
    <t>202288890930846</t>
  </si>
  <si>
    <t>2018-07-23 12:40:23</t>
  </si>
  <si>
    <t>202290291370846</t>
  </si>
  <si>
    <t>-66212.08</t>
  </si>
  <si>
    <t>2018-07-23 12:40:05</t>
  </si>
  <si>
    <t>202290091090846</t>
  </si>
  <si>
    <t>-20596.69</t>
  </si>
  <si>
    <t>202289490410846</t>
  </si>
  <si>
    <t>-21298.38</t>
  </si>
  <si>
    <t>2018-07-23 12:39:44</t>
  </si>
  <si>
    <t>202288294370846</t>
  </si>
  <si>
    <t>-9665.22</t>
  </si>
  <si>
    <t>202287692910846</t>
  </si>
  <si>
    <t>2018-07-23 12:39:43</t>
  </si>
  <si>
    <t>202288793610846</t>
  </si>
  <si>
    <t>2018-07-23 12:39:42</t>
  </si>
  <si>
    <t>202288294360846</t>
  </si>
  <si>
    <t>202288693340846</t>
  </si>
  <si>
    <t>-8453.43</t>
  </si>
  <si>
    <t>2018-07-23 12:39:41</t>
  </si>
  <si>
    <t>gzzhixin020503</t>
  </si>
  <si>
    <t>202287491700922</t>
  </si>
  <si>
    <t>2018-07-23 12:01:32</t>
  </si>
  <si>
    <t>202290290290115</t>
  </si>
  <si>
    <t>2018-07-23 11:57:41</t>
  </si>
  <si>
    <t>202286692840115</t>
  </si>
  <si>
    <t>2018-07-23 11:54:58</t>
  </si>
  <si>
    <t>2018-07-23 11:55:03</t>
  </si>
  <si>
    <t>202288093130569</t>
  </si>
  <si>
    <t>2018-07-23 11:40:48</t>
  </si>
  <si>
    <t>ztbmostyle</t>
  </si>
  <si>
    <t>202288888660373</t>
  </si>
  <si>
    <t>222.00</t>
  </si>
  <si>
    <t>2018-07-23 11:31:34</t>
  </si>
  <si>
    <t>2018-07-23 11:31:39</t>
  </si>
  <si>
    <t>202289088130569</t>
  </si>
  <si>
    <t>66.00</t>
  </si>
  <si>
    <t>2018-07-23 11:29:43</t>
  </si>
  <si>
    <t>2018-07-23 11:29:49</t>
  </si>
  <si>
    <t>202289790920761</t>
  </si>
  <si>
    <t>2018-07-23 11:27:16</t>
  </si>
  <si>
    <t>2018-07-23 11:27:19</t>
  </si>
  <si>
    <t>202286690820761</t>
  </si>
  <si>
    <t>96.67</t>
  </si>
  <si>
    <t>2018-07-23 11:25:18</t>
  </si>
  <si>
    <t>2018-07-23 11:25:22</t>
  </si>
  <si>
    <t>202288488430906</t>
  </si>
  <si>
    <t>1118.64</t>
  </si>
  <si>
    <t>1082.78</t>
  </si>
  <si>
    <t>2018-07-23 11:07:13</t>
  </si>
  <si>
    <t>2018-07-23 11:07:20</t>
  </si>
  <si>
    <t>202288788890041</t>
  </si>
  <si>
    <t>1810.00</t>
  </si>
  <si>
    <t>2018-07-23 10:46:19</t>
  </si>
  <si>
    <t>2018-07-23 10:46:28</t>
  </si>
  <si>
    <t>202288688000280</t>
  </si>
  <si>
    <t>677.00</t>
  </si>
  <si>
    <t>648.40</t>
  </si>
  <si>
    <t>2018-07-23 10:33:11</t>
  </si>
  <si>
    <t>2018-07-23 10:33:17</t>
  </si>
  <si>
    <t>202287588880280</t>
  </si>
  <si>
    <t>2018-07-23 10:29:33</t>
  </si>
  <si>
    <t>2018-07-23 10:29:56</t>
  </si>
  <si>
    <t>ali_pay@uzise.com</t>
  </si>
  <si>
    <t>202289285940102</t>
  </si>
  <si>
    <t>2018-07-23 10:26:40</t>
  </si>
  <si>
    <t>2018-07-23 10:26:45</t>
  </si>
  <si>
    <t>202287289710280</t>
  </si>
  <si>
    <t>2018-07-23 10:13:35</t>
  </si>
  <si>
    <t>2018-07-23 10:13:51</t>
  </si>
  <si>
    <t>202290780090394</t>
  </si>
  <si>
    <t>1378.50</t>
  </si>
  <si>
    <t>2018-07-23 10:11:52</t>
  </si>
  <si>
    <t>2018-07-23 10:13:10</t>
  </si>
  <si>
    <t>ptextile</t>
  </si>
  <si>
    <t>202289882650908</t>
  </si>
  <si>
    <t>367.00</t>
  </si>
  <si>
    <t>2018-07-23 10:05:03</t>
  </si>
  <si>
    <t>2018-07-23 10:05:09</t>
  </si>
  <si>
    <t>yingerfashion</t>
  </si>
  <si>
    <t>202286789570511</t>
  </si>
  <si>
    <t>2018-07-23 10:01:21</t>
  </si>
  <si>
    <t>202287185980511</t>
  </si>
  <si>
    <t>2018-07-23 10:00:49</t>
  </si>
  <si>
    <t>202288385600889</t>
  </si>
  <si>
    <t>554.00</t>
  </si>
  <si>
    <t>2018-07-23 09:58:18</t>
  </si>
  <si>
    <t>2018-07-23 09:58:23</t>
  </si>
  <si>
    <t>202287385720682</t>
  </si>
  <si>
    <t>1720.59</t>
  </si>
  <si>
    <t>0.45</t>
  </si>
  <si>
    <t>774.26</t>
  </si>
  <si>
    <t>2018-07-23 09:54:52</t>
  </si>
  <si>
    <t>2018-07-23 09:54:58</t>
  </si>
  <si>
    <t>202288183040519</t>
  </si>
  <si>
    <t>851.00</t>
  </si>
  <si>
    <t>638.25</t>
  </si>
  <si>
    <t>2018-07-23 09:48:46</t>
  </si>
  <si>
    <t>2018-07-23 09:48:47</t>
  </si>
  <si>
    <t>202290880990519</t>
  </si>
  <si>
    <t>2018-07-23 09:47:03</t>
  </si>
  <si>
    <t>2018-07-23 09:47:04</t>
  </si>
  <si>
    <t>202289483430545</t>
  </si>
  <si>
    <t>2018-07-23 09:46:10</t>
  </si>
  <si>
    <t>202290182230519</t>
  </si>
  <si>
    <t>2018-07-23 09:46:02</t>
  </si>
  <si>
    <t>2018-07-23 09:46:03</t>
  </si>
  <si>
    <t>202287587230545</t>
  </si>
  <si>
    <t>2018-07-23 09:46:00</t>
  </si>
  <si>
    <t>202290283510519</t>
  </si>
  <si>
    <t>2543.00</t>
  </si>
  <si>
    <t>1907.25</t>
  </si>
  <si>
    <t>2018-07-23 09:45:31</t>
  </si>
  <si>
    <t>2018-07-23 09:45:32</t>
  </si>
  <si>
    <t>202290880880519</t>
  </si>
  <si>
    <t>2018-07-23 09:45:29</t>
  </si>
  <si>
    <t>2018-07-23 09:45:30</t>
  </si>
  <si>
    <t>202289284050519</t>
  </si>
  <si>
    <t>2018-07-23 09:45:27</t>
  </si>
  <si>
    <t>2018-07-23 09:45:28</t>
  </si>
  <si>
    <t>202286586640318</t>
  </si>
  <si>
    <t>102.43</t>
  </si>
  <si>
    <t>2018-07-23 09:44:21</t>
  </si>
  <si>
    <t>2018-07-23 09:44:22</t>
  </si>
  <si>
    <t>202290979210318</t>
  </si>
  <si>
    <t>2018-07-23 09:44:07</t>
  </si>
  <si>
    <t>2018-07-23 09:44:08</t>
  </si>
  <si>
    <t>202287485610318</t>
  </si>
  <si>
    <t>2018-07-23 09:43:20</t>
  </si>
  <si>
    <t>2018-07-23 09:43:21</t>
  </si>
  <si>
    <t>202289385920318</t>
  </si>
  <si>
    <t>2018-07-23 09:42:25</t>
  </si>
  <si>
    <t>2018-07-23 09:42:26</t>
  </si>
  <si>
    <t>202290478950318</t>
  </si>
  <si>
    <t>2018-07-23 09:39:36</t>
  </si>
  <si>
    <t>2018-07-23 09:39:37</t>
  </si>
  <si>
    <t>202287585420710</t>
  </si>
  <si>
    <t>2018-07-23 09:33:14</t>
  </si>
  <si>
    <t>2018-07-23 09:33:47</t>
  </si>
  <si>
    <t>202287085620280</t>
  </si>
  <si>
    <t>2018-07-23 09:25:11</t>
  </si>
  <si>
    <t>2018-07-23 09:25:28</t>
  </si>
  <si>
    <t>202289179790796</t>
  </si>
  <si>
    <t>2018-07-23 09:10:03</t>
  </si>
  <si>
    <t>202290379940162</t>
  </si>
  <si>
    <t>5130.00</t>
  </si>
  <si>
    <t>2018-07-23 09:07:21</t>
  </si>
  <si>
    <t>2018-07-23 18:34:17</t>
  </si>
  <si>
    <t>202286882320597</t>
  </si>
  <si>
    <t>2018-07-23 09:07:07</t>
  </si>
  <si>
    <t>2018-07-23 09:11:33</t>
  </si>
  <si>
    <t>202288580490489</t>
  </si>
  <si>
    <t>558.00</t>
  </si>
  <si>
    <t>2018-07-23 09:05:57</t>
  </si>
  <si>
    <t>202290877190489</t>
  </si>
  <si>
    <t>1086.00</t>
  </si>
  <si>
    <t>2018-07-23 09:04:11</t>
  </si>
  <si>
    <t>202286784960489</t>
  </si>
  <si>
    <t>1282.00</t>
  </si>
  <si>
    <t>2018-07-23 09:02:57</t>
  </si>
  <si>
    <t>202286784940489</t>
  </si>
  <si>
    <t>671.00</t>
  </si>
  <si>
    <t>2018-07-23 09:02:48</t>
  </si>
  <si>
    <t>202290775140489</t>
  </si>
  <si>
    <t>2018-07-23 09:01:56</t>
  </si>
  <si>
    <t>2018-07-23 09:01:57</t>
  </si>
  <si>
    <t>202290677400489</t>
  </si>
  <si>
    <t>1076.00</t>
  </si>
  <si>
    <t>2018-07-23 09:01:49</t>
  </si>
  <si>
    <t>2018-07-23 09:01:50</t>
  </si>
  <si>
    <t>202291075390489</t>
  </si>
  <si>
    <t>2018-07-23 09:01:48</t>
  </si>
  <si>
    <t>202287582130302</t>
  </si>
  <si>
    <t>2018-07-23 08:53:48</t>
  </si>
  <si>
    <t>202290278610197</t>
  </si>
  <si>
    <t>1001.00</t>
  </si>
  <si>
    <t>2018-07-23 08:47:10</t>
  </si>
  <si>
    <t>202286581590197</t>
  </si>
  <si>
    <t>2018-07-23 08:47:08</t>
  </si>
  <si>
    <t>2018-07-23 08:47:09</t>
  </si>
  <si>
    <t>202290177100197</t>
  </si>
  <si>
    <t>2018-07-23 08:46:43</t>
  </si>
  <si>
    <t>202287283530197</t>
  </si>
  <si>
    <t>340.00</t>
  </si>
  <si>
    <t>2018-07-23 08:46:30</t>
  </si>
  <si>
    <t>202290378260197</t>
  </si>
  <si>
    <t>304.00</t>
  </si>
  <si>
    <t>2018-07-23 08:46:28</t>
  </si>
  <si>
    <t>2018-07-23 08:46:29</t>
  </si>
  <si>
    <t>202287480570197</t>
  </si>
  <si>
    <t>626.00</t>
  </si>
  <si>
    <t>2018-07-23 08:45:57</t>
  </si>
  <si>
    <t>202288379770375</t>
  </si>
  <si>
    <t>422.00</t>
  </si>
  <si>
    <t>403.70</t>
  </si>
  <si>
    <t>2018-07-23 08:44:36</t>
  </si>
  <si>
    <t>2018-07-23 08:44:37</t>
  </si>
  <si>
    <t>202289576940967</t>
  </si>
  <si>
    <t>2018-07-23 08:32:41</t>
  </si>
  <si>
    <t>2018-07-23 08:32:42</t>
  </si>
  <si>
    <t>202290376370411</t>
  </si>
  <si>
    <t>408.00</t>
  </si>
  <si>
    <t>2018-07-23 08:21:42</t>
  </si>
  <si>
    <t>2018-07-23 08:21:43</t>
  </si>
  <si>
    <t>202286781360411</t>
  </si>
  <si>
    <t>437.00</t>
  </si>
  <si>
    <t>327.75</t>
  </si>
  <si>
    <t>2018-07-23 08:20:30</t>
  </si>
  <si>
    <t>2018-07-23 08:20:31</t>
  </si>
  <si>
    <t>202288576770411</t>
  </si>
  <si>
    <t>163.50</t>
  </si>
  <si>
    <t>2018-07-23 08:20:18</t>
  </si>
  <si>
    <t>2018-07-23 08:20:19</t>
  </si>
  <si>
    <t>202290174760796</t>
  </si>
  <si>
    <t>2018-07-23 07:40:02</t>
  </si>
  <si>
    <t>202288079980796</t>
  </si>
  <si>
    <t>2018-07-23 07:22:02</t>
  </si>
  <si>
    <t>202290365900889</t>
  </si>
  <si>
    <t>2018-07-22 21:10:49</t>
  </si>
  <si>
    <t>2018-07-22 21:11:25</t>
  </si>
  <si>
    <t>202288467280889</t>
  </si>
  <si>
    <t>2018-07-22 21:09:22</t>
  </si>
  <si>
    <t>2018-07-22 21:10:14</t>
  </si>
  <si>
    <t>fengqingapp2</t>
  </si>
  <si>
    <t>202287765880131</t>
  </si>
  <si>
    <t>427.00</t>
  </si>
  <si>
    <t>2018-07-22 19:01:02</t>
  </si>
  <si>
    <t>2018-07-22 19:01:16</t>
  </si>
  <si>
    <t>sitofang</t>
  </si>
  <si>
    <t>202289557500038</t>
  </si>
  <si>
    <t>656.25</t>
  </si>
  <si>
    <t>608.11</t>
  </si>
  <si>
    <t>2018-07-22 15:36:48</t>
  </si>
  <si>
    <t>2018-07-22 20:51:55</t>
  </si>
  <si>
    <t>202289357600351</t>
  </si>
  <si>
    <t>100.52</t>
  </si>
  <si>
    <t>2018-07-22 14:16:52</t>
  </si>
  <si>
    <t>2018-07-22 14:16:58</t>
  </si>
  <si>
    <t>广州中天房地产有限公司</t>
  </si>
  <si>
    <t>202289056560724</t>
  </si>
  <si>
    <t>2843.00</t>
  </si>
  <si>
    <t>2746.75</t>
  </si>
  <si>
    <t>2018-07-22 14:07:59</t>
  </si>
  <si>
    <t>2018-07-22 14:08:08</t>
  </si>
  <si>
    <t>202289555750863</t>
  </si>
  <si>
    <t>2018-07-22 14:02:55</t>
  </si>
  <si>
    <t>202288654680638</t>
  </si>
  <si>
    <t>2262.00</t>
  </si>
  <si>
    <t>2018-07-22 11:54:12</t>
  </si>
  <si>
    <t>2018-07-22 11:54:16</t>
  </si>
  <si>
    <t>202290146850538</t>
  </si>
  <si>
    <t>数据传输服务DTS(包月)</t>
  </si>
  <si>
    <t>990.00</t>
  </si>
  <si>
    <t>2018-07-22 08:48:59</t>
  </si>
  <si>
    <t>202288049820489</t>
  </si>
  <si>
    <t>2018-07-22 08:40:04</t>
  </si>
  <si>
    <t>202288447740489</t>
  </si>
  <si>
    <t>2018-07-22 08:40:02</t>
  </si>
  <si>
    <t>2018-07-22 08:40:03</t>
  </si>
  <si>
    <t>202289348310489</t>
  </si>
  <si>
    <t>2018-07-22 08:40:00</t>
  </si>
  <si>
    <t>2018-07-22 08:40:01</t>
  </si>
  <si>
    <t>202290942440489</t>
  </si>
  <si>
    <t>2018-07-22 08:39:42</t>
  </si>
  <si>
    <t>2018-07-22 08:39:43</t>
  </si>
  <si>
    <t>202288146530197</t>
  </si>
  <si>
    <t>251.00</t>
  </si>
  <si>
    <t>2018-07-22 08:31:51</t>
  </si>
  <si>
    <t>2018-07-22 08:31:52</t>
  </si>
  <si>
    <t>202287148850197</t>
  </si>
  <si>
    <t>2018-07-22 08:31:48</t>
  </si>
  <si>
    <t>202288049150197</t>
  </si>
  <si>
    <t>2018-07-22 08:31:40</t>
  </si>
  <si>
    <t>202290046940197</t>
  </si>
  <si>
    <t>2018-07-22 08:30:19</t>
  </si>
  <si>
    <t>202289746170197</t>
  </si>
  <si>
    <t>2018-07-22 08:30:14</t>
  </si>
  <si>
    <t>nianfeinet@163.com</t>
  </si>
  <si>
    <t>202286546470303</t>
  </si>
  <si>
    <t>2018-07-22 05:39:35</t>
  </si>
  <si>
    <t>202287745210303</t>
  </si>
  <si>
    <t>云呼叫中心-按量付费</t>
  </si>
  <si>
    <t>2018-07-22 05:38:26</t>
  </si>
  <si>
    <t>202288837540655</t>
  </si>
  <si>
    <t>1160.00</t>
  </si>
  <si>
    <t>2018-07-22 00:15:31</t>
  </si>
  <si>
    <t>2018-07-22 00:15:40</t>
  </si>
  <si>
    <t>202290036110972</t>
  </si>
  <si>
    <t>2018-07-21 23:50:19</t>
  </si>
  <si>
    <t>zrstkg</t>
  </si>
  <si>
    <t>202286739810984</t>
  </si>
  <si>
    <t>2018-07-21 23:29:53</t>
  </si>
  <si>
    <t>202287535990984</t>
  </si>
  <si>
    <t>2018-07-21 23:26:15</t>
  </si>
  <si>
    <t>zengxianghua@angelgroup.com.cn</t>
  </si>
  <si>
    <t>202290930400580</t>
  </si>
  <si>
    <t>2018-07-21 23:08:01</t>
  </si>
  <si>
    <t>202290632750580</t>
  </si>
  <si>
    <t>2018-07-21 23:07:01</t>
  </si>
  <si>
    <t>202287730930119</t>
  </si>
  <si>
    <t>全站加速</t>
  </si>
  <si>
    <t>2018-07-21 17:58:48</t>
  </si>
  <si>
    <t>2018-07-21 17:58:49</t>
  </si>
  <si>
    <t>202289527810971</t>
  </si>
  <si>
    <t>密钥管理服务</t>
  </si>
  <si>
    <t>2018-07-21 17:04:00</t>
  </si>
  <si>
    <t>202288328560654</t>
  </si>
  <si>
    <t>2018-07-21 16:42:05</t>
  </si>
  <si>
    <t>搜技能</t>
  </si>
  <si>
    <t>202288827140129</t>
  </si>
  <si>
    <t>38.64</t>
  </si>
  <si>
    <t>2018-07-21 16:13:05</t>
  </si>
  <si>
    <t>2018-07-21 16:13:11</t>
  </si>
  <si>
    <t>202286829510129</t>
  </si>
  <si>
    <t>WordPress博客平台（Ubuntu 14.04 64位 ）</t>
  </si>
  <si>
    <t>2018-07-21 16:13:04</t>
  </si>
  <si>
    <t>202290125470538</t>
  </si>
  <si>
    <t>2018-07-21 15:45:29</t>
  </si>
  <si>
    <t>202287128240761</t>
  </si>
  <si>
    <t>29.16</t>
  </si>
  <si>
    <t>2018-07-21 15:15:12</t>
  </si>
  <si>
    <t>2018-07-21 15:15:15</t>
  </si>
  <si>
    <t>202290822140761</t>
  </si>
  <si>
    <t>969.78</t>
  </si>
  <si>
    <t>2018-07-21 15:12:10</t>
  </si>
  <si>
    <t>2018-07-21 15:12:15</t>
  </si>
  <si>
    <t>野望互娱33</t>
  </si>
  <si>
    <t>202288627780812</t>
  </si>
  <si>
    <t>2018-07-21 15:09:46</t>
  </si>
  <si>
    <t>202290821780120</t>
  </si>
  <si>
    <t>2018-07-21 15:02:01</t>
  </si>
  <si>
    <t>2018-07-21 15:02:07</t>
  </si>
  <si>
    <t>202287426880812</t>
  </si>
  <si>
    <t>2018-07-21 14:28:44</t>
  </si>
  <si>
    <t>202286821790538</t>
  </si>
  <si>
    <t>5.25</t>
  </si>
  <si>
    <t>2018-07-21 10:07:07</t>
  </si>
  <si>
    <t>2018-07-21 10:07:12</t>
  </si>
  <si>
    <t>202291014750127</t>
  </si>
  <si>
    <t>2018-07-21 09:49:05</t>
  </si>
  <si>
    <t>2018-07-21 09:49:11</t>
  </si>
  <si>
    <t>202289619070538</t>
  </si>
  <si>
    <t>377.00</t>
  </si>
  <si>
    <t>2018-07-21 09:42:05</t>
  </si>
  <si>
    <t>2018-07-21 09:42:11</t>
  </si>
  <si>
    <t>202290117690127</t>
  </si>
  <si>
    <t>912.00</t>
  </si>
  <si>
    <t>876.20</t>
  </si>
  <si>
    <t>2018-07-21 09:40:21</t>
  </si>
  <si>
    <t>2018-07-21 09:40:28</t>
  </si>
  <si>
    <t>202289120040766</t>
  </si>
  <si>
    <t>2018-07-21 09:22:11</t>
  </si>
  <si>
    <t>2018-07-21 09:22:42</t>
  </si>
  <si>
    <t>202289019430766</t>
  </si>
  <si>
    <t>202290913550828</t>
  </si>
  <si>
    <t>660.00</t>
  </si>
  <si>
    <t>2018-07-21 09:08:11</t>
  </si>
  <si>
    <t>2018-07-21 09:08:12</t>
  </si>
  <si>
    <t>202288019290525</t>
  </si>
  <si>
    <t>2018-07-21 09:06:01</t>
  </si>
  <si>
    <t>2018-07-21 09:06:02</t>
  </si>
  <si>
    <t>202286918310796</t>
  </si>
  <si>
    <t>84.00</t>
  </si>
  <si>
    <t>2018-07-21 08:49:22</t>
  </si>
  <si>
    <t>202286519490197</t>
  </si>
  <si>
    <t>2018-07-21 08:36:38</t>
  </si>
  <si>
    <t>2018-07-21 08:36:39</t>
  </si>
  <si>
    <t>广东扫房</t>
  </si>
  <si>
    <t>202289015480607</t>
  </si>
  <si>
    <t>114.00</t>
  </si>
  <si>
    <t>103.20</t>
  </si>
  <si>
    <t>2018-07-21 08:34:46</t>
  </si>
  <si>
    <t>2018-07-21 08:34:47</t>
  </si>
  <si>
    <t>创翼维科技</t>
  </si>
  <si>
    <t>202289202740380</t>
  </si>
  <si>
    <t>2018-07-20 20:52:11</t>
  </si>
  <si>
    <t>2018-07-20 20:52:15</t>
  </si>
  <si>
    <t>牛太祖123</t>
  </si>
  <si>
    <t>202281895950234</t>
  </si>
  <si>
    <t>141.12</t>
  </si>
  <si>
    <t>2018-07-20 18:42:07</t>
  </si>
  <si>
    <t>2018-07-20 18:42:38</t>
  </si>
  <si>
    <t>khhospital</t>
  </si>
  <si>
    <t>202281497020731</t>
  </si>
  <si>
    <t>Web应用防火墙（按量计费）</t>
  </si>
  <si>
    <t>2018-07-20 18:08:33</t>
  </si>
  <si>
    <t>huoshuangsuo@mywind.com.cn</t>
  </si>
  <si>
    <t>202277999520761</t>
  </si>
  <si>
    <t>3696.00</t>
  </si>
  <si>
    <t>2018-07-20 18:04:01</t>
  </si>
  <si>
    <t>2018-07-20 18:04:23</t>
  </si>
  <si>
    <t>202282392560313</t>
  </si>
  <si>
    <t>2018-07-20 18:01:11</t>
  </si>
  <si>
    <t>2018-07-20 18:01:15</t>
  </si>
  <si>
    <t>202280795380411</t>
  </si>
  <si>
    <t>-205.29</t>
  </si>
  <si>
    <t>1.61</t>
  </si>
  <si>
    <t>-329.78</t>
  </si>
  <si>
    <t>2018-07-20 17:41:49</t>
  </si>
  <si>
    <t>adam@eves.com.cn</t>
  </si>
  <si>
    <t>202281892770353</t>
  </si>
  <si>
    <t>2018-07-20 17:30:53</t>
  </si>
  <si>
    <t>202279796490115</t>
  </si>
  <si>
    <t>1132.00</t>
  </si>
  <si>
    <t>1103.40</t>
  </si>
  <si>
    <t>2018-07-20 17:26:26</t>
  </si>
  <si>
    <t>2018-07-20 17:26:31</t>
  </si>
  <si>
    <t>202281892080197</t>
  </si>
  <si>
    <t>297.13</t>
  </si>
  <si>
    <t>2018-07-20 17:10:21</t>
  </si>
  <si>
    <t>2018-07-20 17:11:58</t>
  </si>
  <si>
    <t>202279398300197</t>
  </si>
  <si>
    <t>310.46</t>
  </si>
  <si>
    <t>202279095230197</t>
  </si>
  <si>
    <t>3034854649@qq.com</t>
  </si>
  <si>
    <t>202281493700921</t>
  </si>
  <si>
    <t>1103.60</t>
  </si>
  <si>
    <t>2018-07-20 16:44:30</t>
  </si>
  <si>
    <t>2018-07-20 16:44:42</t>
  </si>
  <si>
    <t>202279892630921</t>
  </si>
  <si>
    <t>1605.57</t>
  </si>
  <si>
    <t>2018-07-20 16:42:40</t>
  </si>
  <si>
    <t>2018-07-20 16:43:34</t>
  </si>
  <si>
    <t>202278093190796</t>
  </si>
  <si>
    <t>2018-07-20 16:22:03</t>
  </si>
  <si>
    <t>202278991310411</t>
  </si>
  <si>
    <t>2018-07-20 16:18:13</t>
  </si>
  <si>
    <t>2018-07-20 16:18:17</t>
  </si>
  <si>
    <t>202279693690969</t>
  </si>
  <si>
    <t>22680.00</t>
  </si>
  <si>
    <t>18331.55</t>
  </si>
  <si>
    <t>2018-07-20 16:06:01</t>
  </si>
  <si>
    <t>2018-07-20 16:10:31</t>
  </si>
  <si>
    <t>202280990740796</t>
  </si>
  <si>
    <t>2018-07-20 15:52:03</t>
  </si>
  <si>
    <t>202279190600682</t>
  </si>
  <si>
    <t>2018-07-20 15:49:48</t>
  </si>
  <si>
    <t>2018-07-20 15:49:49</t>
  </si>
  <si>
    <t>202281888880545</t>
  </si>
  <si>
    <t>2018-07-20 15:46:41</t>
  </si>
  <si>
    <t>202279394910545</t>
  </si>
  <si>
    <t>Windows Server 2008 标准版 SP2 64位 中文版</t>
  </si>
  <si>
    <t>2018-07-20 15:46:40</t>
  </si>
  <si>
    <t>202279793020545</t>
  </si>
  <si>
    <t>2018-07-20 15:44:47</t>
  </si>
  <si>
    <t>202282289340545</t>
  </si>
  <si>
    <t>2018-07-20 15:44:46</t>
  </si>
  <si>
    <t>202281790900489</t>
  </si>
  <si>
    <t>安恒云堡垒机基础版许可（购买前请咨询客服）</t>
  </si>
  <si>
    <t>1725.00</t>
  </si>
  <si>
    <t>2018-07-20 15:41:01</t>
  </si>
  <si>
    <t>2018-07-20 15:44:08</t>
  </si>
  <si>
    <t>202281089040538</t>
  </si>
  <si>
    <t>2018-07-20 15:36:14</t>
  </si>
  <si>
    <t>2018-07-20 15:36:40</t>
  </si>
  <si>
    <t>202278191770682</t>
  </si>
  <si>
    <t>2018-07-20 15:04:58</t>
  </si>
  <si>
    <t>2018-07-20 15:04:59</t>
  </si>
  <si>
    <t>202277889220082</t>
  </si>
  <si>
    <t>2018-07-20 14:59:42</t>
  </si>
  <si>
    <t>2018-07-20 14:59:45</t>
  </si>
  <si>
    <t>202281087430828</t>
  </si>
  <si>
    <t>2018-07-20 14:59:05</t>
  </si>
  <si>
    <t>2018-07-20 14:59:21</t>
  </si>
  <si>
    <t>202282188700828</t>
  </si>
  <si>
    <t>120.60</t>
  </si>
  <si>
    <t>116.28</t>
  </si>
  <si>
    <t>2018-07-20 14:45:30</t>
  </si>
  <si>
    <t>2018-07-20 14:45:52</t>
  </si>
  <si>
    <t>iotimc_dev</t>
  </si>
  <si>
    <t>202281788400763</t>
  </si>
  <si>
    <t>2018-07-20 14:41:27</t>
  </si>
  <si>
    <t>202281788190597</t>
  </si>
  <si>
    <t>2018-07-20 14:31:30</t>
  </si>
  <si>
    <t>2018-07-20 14:31:34</t>
  </si>
  <si>
    <t>202278790070466</t>
  </si>
  <si>
    <t>15024.00</t>
  </si>
  <si>
    <t>12158.40</t>
  </si>
  <si>
    <t>2018-07-20 14:04:25</t>
  </si>
  <si>
    <t>2018-07-23 15:40:23</t>
  </si>
  <si>
    <t>202277884110750</t>
  </si>
  <si>
    <t>2018-07-20 12:15:53</t>
  </si>
  <si>
    <t>202279985700921</t>
  </si>
  <si>
    <t>2018-07-20 12:15:32</t>
  </si>
  <si>
    <t>2018-07-20 12:16:01</t>
  </si>
  <si>
    <t>202280380550750</t>
  </si>
  <si>
    <t>云监控按量付费</t>
  </si>
  <si>
    <t>2018-07-20 12:13:18</t>
  </si>
  <si>
    <t>202281282490197</t>
  </si>
  <si>
    <t>2018-07-20 12:06:15</t>
  </si>
  <si>
    <t>2018-07-20 12:06:58</t>
  </si>
  <si>
    <t>flision</t>
  </si>
  <si>
    <t>202278786670600</t>
  </si>
  <si>
    <t>2018-07-20 12:00:29</t>
  </si>
  <si>
    <t>2018-07-20 12:00:34</t>
  </si>
  <si>
    <t>202282080830600</t>
  </si>
  <si>
    <t>2018-07-20 11:59:14</t>
  </si>
  <si>
    <t>2018-07-20 11:59:21</t>
  </si>
  <si>
    <t>202278683610761</t>
  </si>
  <si>
    <t>84900.00</t>
  </si>
  <si>
    <t>2018-07-20 11:57:22</t>
  </si>
  <si>
    <t>2018-07-20 11:57:43</t>
  </si>
  <si>
    <t>202280981100750</t>
  </si>
  <si>
    <t>9658.05</t>
  </si>
  <si>
    <t>7243.54</t>
  </si>
  <si>
    <t>2018-07-20 11:39:31</t>
  </si>
  <si>
    <t>2018-07-20 11:41:21</t>
  </si>
  <si>
    <t>202281782090812</t>
  </si>
  <si>
    <t>内容安全（按量付费）</t>
  </si>
  <si>
    <t>2018-07-20 11:30:33</t>
  </si>
  <si>
    <t>202281983010682</t>
  </si>
  <si>
    <t>2018-07-20 11:11:24</t>
  </si>
  <si>
    <t>202278283860197</t>
  </si>
  <si>
    <t>2018-07-20 11:01:29</t>
  </si>
  <si>
    <t>202278584560464</t>
  </si>
  <si>
    <t>5312.00</t>
  </si>
  <si>
    <t>2018-07-20 10:53:14</t>
  </si>
  <si>
    <t>2018-07-20 10:53:30</t>
  </si>
  <si>
    <t>202280280100288</t>
  </si>
  <si>
    <t>47.80</t>
  </si>
  <si>
    <t>2018-07-20 10:51:45</t>
  </si>
  <si>
    <t>2018-07-20 10:51:53</t>
  </si>
  <si>
    <t>202279580280288</t>
  </si>
  <si>
    <t>20.32</t>
  </si>
  <si>
    <t>2018-07-20 10:48:55</t>
  </si>
  <si>
    <t>2018-07-20 10:49:07</t>
  </si>
  <si>
    <t>zhujun@fuzegame.com</t>
  </si>
  <si>
    <t>202280882620352</t>
  </si>
  <si>
    <t>2693.82</t>
  </si>
  <si>
    <t>2018-07-20 10:45:42</t>
  </si>
  <si>
    <t>2018-07-20 10:45:48</t>
  </si>
  <si>
    <t>202282078000352</t>
  </si>
  <si>
    <t>-209.16</t>
  </si>
  <si>
    <t>2018-07-20 10:43:37</t>
  </si>
  <si>
    <t>2018-07-20 10:43:38</t>
  </si>
  <si>
    <t>202280578210812</t>
  </si>
  <si>
    <t>416.00</t>
  </si>
  <si>
    <t>401.70</t>
  </si>
  <si>
    <t>2018-07-20 10:40:38</t>
  </si>
  <si>
    <t>2018-07-20 10:40:49</t>
  </si>
  <si>
    <t>202279078340682</t>
  </si>
  <si>
    <t>2018-07-20 10:05:13</t>
  </si>
  <si>
    <t>2018-07-20 10:05:14</t>
  </si>
  <si>
    <t>202279077900607</t>
  </si>
  <si>
    <t>2018-07-20 09:57:59</t>
  </si>
  <si>
    <t>202280880580538</t>
  </si>
  <si>
    <t>2018-07-20 09:56:56</t>
  </si>
  <si>
    <t>202282277010538</t>
  </si>
  <si>
    <t>2018-07-20 09:56:55</t>
  </si>
  <si>
    <t>202282076130508</t>
  </si>
  <si>
    <t>6821.67</t>
  </si>
  <si>
    <t>2018-07-20 09:48:18</t>
  </si>
  <si>
    <t>2018-07-20 09:49:00</t>
  </si>
  <si>
    <t>202280477510682</t>
  </si>
  <si>
    <t>2018-07-20 09:45:40</t>
  </si>
  <si>
    <t>202279779710682</t>
  </si>
  <si>
    <t>2018-07-20 09:45:36</t>
  </si>
  <si>
    <t>2018-07-20 09:45:37</t>
  </si>
  <si>
    <t>202279178170682</t>
  </si>
  <si>
    <t>2018-07-20 09:45:27</t>
  </si>
  <si>
    <t>202278280780682</t>
  </si>
  <si>
    <t>2018-07-20 09:45:24</t>
  </si>
  <si>
    <t>202279678770682</t>
  </si>
  <si>
    <t>2018-07-20 09:45:22</t>
  </si>
  <si>
    <t>2018-07-20 09:45:23</t>
  </si>
  <si>
    <t>202278280770682</t>
  </si>
  <si>
    <t>2018-07-20 09:45:17</t>
  </si>
  <si>
    <t>202280374600682</t>
  </si>
  <si>
    <t>2018-07-20 09:45:11</t>
  </si>
  <si>
    <t>202279278950682</t>
  </si>
  <si>
    <t>2018-07-20 09:45:03</t>
  </si>
  <si>
    <t>202278378430682</t>
  </si>
  <si>
    <t>2018-07-20 09:44:58</t>
  </si>
  <si>
    <t>202279980270465</t>
  </si>
  <si>
    <t>2018-07-20 09:37:52</t>
  </si>
  <si>
    <t>202279479900465</t>
  </si>
  <si>
    <t>2018-07-20 09:37:48</t>
  </si>
  <si>
    <t>202280778270465</t>
  </si>
  <si>
    <t>202281478280465</t>
  </si>
  <si>
    <t>202281376020465</t>
  </si>
  <si>
    <t>2018-07-20 09:37:45</t>
  </si>
  <si>
    <t>202280374220640</t>
  </si>
  <si>
    <t>37044.00</t>
  </si>
  <si>
    <t>35551.20</t>
  </si>
  <si>
    <t>2018-07-20 09:37:30</t>
  </si>
  <si>
    <t>2018-07-20 15:32:07</t>
  </si>
  <si>
    <t>202280976260640</t>
  </si>
  <si>
    <t>1500.00</t>
  </si>
  <si>
    <t>1275.00</t>
  </si>
  <si>
    <t>2018-07-20 09:37:15</t>
  </si>
  <si>
    <t>202280373280314</t>
  </si>
  <si>
    <t>验证码服务</t>
  </si>
  <si>
    <t>2018-07-20 09:22:32</t>
  </si>
  <si>
    <t>2018-07-20 09:22:33</t>
  </si>
  <si>
    <t>202278581010318</t>
  </si>
  <si>
    <t>96.97</t>
  </si>
  <si>
    <t>2018-07-20 09:21:51</t>
  </si>
  <si>
    <t>202280078700318</t>
  </si>
  <si>
    <t>2018-07-20 09:21:06</t>
  </si>
  <si>
    <t>2018-07-20 09:21:07</t>
  </si>
  <si>
    <t>202280372950318</t>
  </si>
  <si>
    <t>2018-07-20 09:20:06</t>
  </si>
  <si>
    <t>202278580860318</t>
  </si>
  <si>
    <t>2018-07-20 09:19:58</t>
  </si>
  <si>
    <t>2018-07-20 09:19:59</t>
  </si>
  <si>
    <t>202279277590318</t>
  </si>
  <si>
    <t>2018-07-20 09:19:18</t>
  </si>
  <si>
    <t>2018-07-20 09:19:19</t>
  </si>
  <si>
    <t>gzxwkjmy2388</t>
  </si>
  <si>
    <t>202280475630665</t>
  </si>
  <si>
    <t>278.00</t>
  </si>
  <si>
    <t>2018-07-20 09:13:17</t>
  </si>
  <si>
    <t>2018-07-23 15:06:30</t>
  </si>
  <si>
    <t>202281174300526</t>
  </si>
  <si>
    <t>548.00</t>
  </si>
  <si>
    <t>465.80</t>
  </si>
  <si>
    <t>2018-07-20 08:59:58</t>
  </si>
  <si>
    <t>2018-07-20 08:59:59</t>
  </si>
  <si>
    <t>202281872150155</t>
  </si>
  <si>
    <t>2018-07-20 08:56:07</t>
  </si>
  <si>
    <t>202277976560971</t>
  </si>
  <si>
    <t>2018-07-20 08:49:34</t>
  </si>
  <si>
    <t>202277976360302</t>
  </si>
  <si>
    <t>2018-07-20 08:47:26</t>
  </si>
  <si>
    <t>2018-07-20 08:47:27</t>
  </si>
  <si>
    <t>一号金行分销</t>
  </si>
  <si>
    <t>202281371350565</t>
  </si>
  <si>
    <t>DDoS高防IP</t>
  </si>
  <si>
    <t>21800.00</t>
  </si>
  <si>
    <t>2018-07-20 08:40:14</t>
  </si>
  <si>
    <t>2018-07-20 08:40:20</t>
  </si>
  <si>
    <t>202281071870313</t>
  </si>
  <si>
    <t>522.52</t>
  </si>
  <si>
    <t>504.59</t>
  </si>
  <si>
    <t>2018-07-20 08:40:08</t>
  </si>
  <si>
    <t>2018-07-20 08:40:09</t>
  </si>
  <si>
    <t>202282071260313</t>
  </si>
  <si>
    <t>2018-07-20 08:38:23</t>
  </si>
  <si>
    <t>2018-07-20 08:38:24</t>
  </si>
  <si>
    <t>202282366640638</t>
  </si>
  <si>
    <t>2018-07-20 06:33:48</t>
  </si>
  <si>
    <t>202281663070288</t>
  </si>
  <si>
    <t>1053.60</t>
  </si>
  <si>
    <t>851.16</t>
  </si>
  <si>
    <t>2018-07-19 23:10:03</t>
  </si>
  <si>
    <t>2018-07-19 23:17:04</t>
  </si>
  <si>
    <t>202279462270465</t>
  </si>
  <si>
    <t>2018-07-19 23:09:00</t>
  </si>
  <si>
    <t>202281858660465</t>
  </si>
  <si>
    <t>2018-07-19 23:08:57</t>
  </si>
  <si>
    <t>202280558480465</t>
  </si>
  <si>
    <t>202281360220465</t>
  </si>
  <si>
    <t>2018-07-19 23:08:56</t>
  </si>
  <si>
    <t>202278864080465</t>
  </si>
  <si>
    <t>2018-07-19 23:08:54</t>
  </si>
  <si>
    <t>202280062560580</t>
  </si>
  <si>
    <t>2796.00</t>
  </si>
  <si>
    <t>2018-07-19 23:07:48</t>
  </si>
  <si>
    <t>2018-07-19 23:08:05</t>
  </si>
  <si>
    <t>202282357980465</t>
  </si>
  <si>
    <t>2018-07-19 22:44:42</t>
  </si>
  <si>
    <t>2018-07-19 22:44:43</t>
  </si>
  <si>
    <t>202278764360465</t>
  </si>
  <si>
    <t>2018-07-19 22:44:39</t>
  </si>
  <si>
    <t>202281260800465</t>
  </si>
  <si>
    <t>2018-07-19 22:44:38</t>
  </si>
  <si>
    <t>202281560530465</t>
  </si>
  <si>
    <t>202282060030465</t>
  </si>
  <si>
    <t>2018-07-19 22:44:36</t>
  </si>
  <si>
    <t>202280760950007</t>
  </si>
  <si>
    <t>14160.00</t>
  </si>
  <si>
    <t>12036.00</t>
  </si>
  <si>
    <t>2018-07-19 22:34:28</t>
  </si>
  <si>
    <t>2018-07-19 22:34:37</t>
  </si>
  <si>
    <t>202277858280526</t>
  </si>
  <si>
    <t>179.35</t>
  </si>
  <si>
    <t>2018-07-19 20:53:31</t>
  </si>
  <si>
    <t>2018-07-19 20:53:41</t>
  </si>
  <si>
    <t>202281354850465</t>
  </si>
  <si>
    <t>2018-07-19 20:20:31</t>
  </si>
  <si>
    <t>2018-07-19 20:20:32</t>
  </si>
  <si>
    <t>202278559830465</t>
  </si>
  <si>
    <t>2018-07-19 20:20:28</t>
  </si>
  <si>
    <t>202279656450465</t>
  </si>
  <si>
    <t>202280756930465</t>
  </si>
  <si>
    <t>202279958150465</t>
  </si>
  <si>
    <t>2018-07-19 20:20:23</t>
  </si>
  <si>
    <t>202278760340682</t>
  </si>
  <si>
    <t>2018-07-19 20:19:44</t>
  </si>
  <si>
    <t>2018-07-19 20:19:45</t>
  </si>
  <si>
    <t>202280255830314</t>
  </si>
  <si>
    <t>2018-07-19 20:16:57</t>
  </si>
  <si>
    <t>202278956600846</t>
  </si>
  <si>
    <t>2018-07-19 19:46:15</t>
  </si>
  <si>
    <t>2018-07-19 19:46:42</t>
  </si>
  <si>
    <t>202281553680846</t>
  </si>
  <si>
    <t>-66918.74</t>
  </si>
  <si>
    <t>2018-07-19 19:30:53</t>
  </si>
  <si>
    <t>202279356810202</t>
  </si>
  <si>
    <t>2018-07-19 18:54:31</t>
  </si>
  <si>
    <t>2018-07-19 18:54:37</t>
  </si>
  <si>
    <t>202279052750750</t>
  </si>
  <si>
    <t>2018-07-19 18:19:22</t>
  </si>
  <si>
    <t>202281351990313</t>
  </si>
  <si>
    <t>2018-07-19 18:17:59</t>
  </si>
  <si>
    <t>202282350970750</t>
  </si>
  <si>
    <t>2018-07-19 18:17:23</t>
  </si>
  <si>
    <t>202278454240750</t>
  </si>
  <si>
    <t>2018-07-19 18:09:12</t>
  </si>
  <si>
    <t>202281752510828</t>
  </si>
  <si>
    <t>2018-07-19 18:02:23</t>
  </si>
  <si>
    <t>2018-07-19 18:02:49</t>
  </si>
  <si>
    <t>202281953360098</t>
  </si>
  <si>
    <t>2018-07-19 17:22:04</t>
  </si>
  <si>
    <t>weicheche01</t>
  </si>
  <si>
    <t>202281652900739</t>
  </si>
  <si>
    <t>2018-07-19 17:18:53</t>
  </si>
  <si>
    <t>蜂派网络科技</t>
  </si>
  <si>
    <t>202278554520855</t>
  </si>
  <si>
    <t>2018-07-19 17:17:28</t>
  </si>
  <si>
    <t>202281952660739</t>
  </si>
  <si>
    <t>资源编排</t>
  </si>
  <si>
    <t>2018-07-19 17:04:37</t>
  </si>
  <si>
    <t>202280449570682</t>
  </si>
  <si>
    <t>云数据库 Redis 版（按量付费）</t>
  </si>
  <si>
    <t>2018-07-19 16:33:25</t>
  </si>
  <si>
    <t>202281148930470</t>
  </si>
  <si>
    <t>2018-07-19 16:27:01</t>
  </si>
  <si>
    <t>202278753300470</t>
  </si>
  <si>
    <t>2018-07-19 16:26:01</t>
  </si>
  <si>
    <t>2018-07-19 16:26:02</t>
  </si>
  <si>
    <t>gzmedricloud</t>
  </si>
  <si>
    <t>202282346400789</t>
  </si>
  <si>
    <t>2018-07-19 16:16:11</t>
  </si>
  <si>
    <t>2018-07-19 16:16:12</t>
  </si>
  <si>
    <t>广东傲智创新科技有限公司2</t>
  </si>
  <si>
    <t>202278649590477</t>
  </si>
  <si>
    <t>1218.00</t>
  </si>
  <si>
    <t>1160.80</t>
  </si>
  <si>
    <t>2018-07-19 15:55:39</t>
  </si>
  <si>
    <t>2018-07-19 18:34:50</t>
  </si>
  <si>
    <t>202278250540313</t>
  </si>
  <si>
    <t>2018-07-19 15:32:48</t>
  </si>
  <si>
    <t>2018-07-19 15:32:53</t>
  </si>
  <si>
    <t>202279646930512</t>
  </si>
  <si>
    <t>224.00</t>
  </si>
  <si>
    <t>2018-07-19 15:28:45</t>
  </si>
  <si>
    <t>2018-07-19 15:29:10</t>
  </si>
  <si>
    <t>202280648430526</t>
  </si>
  <si>
    <t>50.20</t>
  </si>
  <si>
    <t>2018-07-19 15:27:40</t>
  </si>
  <si>
    <t>2018-07-19 15:27:51</t>
  </si>
  <si>
    <t>202278751390526</t>
  </si>
  <si>
    <t>63.42</t>
  </si>
  <si>
    <t>2018-07-19 15:27:14</t>
  </si>
  <si>
    <t>2018-07-19 15:27:27</t>
  </si>
  <si>
    <t>202280849460313</t>
  </si>
  <si>
    <t>2018-07-19 15:25:41</t>
  </si>
  <si>
    <t>2018-07-19 15:25:45</t>
  </si>
  <si>
    <t>202278348020217</t>
  </si>
  <si>
    <t>2018-07-19 15:19:49</t>
  </si>
  <si>
    <t>202279447390465</t>
  </si>
  <si>
    <t>2018-07-19 15:12:41</t>
  </si>
  <si>
    <t>202280647790465</t>
  </si>
  <si>
    <t>2018-07-19 15:12:37</t>
  </si>
  <si>
    <t>2018-07-19 15:12:38</t>
  </si>
  <si>
    <t>202281046970465</t>
  </si>
  <si>
    <t>202279046650465</t>
  </si>
  <si>
    <t>202278751010465</t>
  </si>
  <si>
    <t>2018-07-19 15:12:34</t>
  </si>
  <si>
    <t>2018-07-19 15:12:35</t>
  </si>
  <si>
    <t>202279045300314</t>
  </si>
  <si>
    <t>240.00</t>
  </si>
  <si>
    <t>2018-07-19 14:39:09</t>
  </si>
  <si>
    <t>2018-07-19 14:40:25</t>
  </si>
  <si>
    <t>202280245380682</t>
  </si>
  <si>
    <t>115.05</t>
  </si>
  <si>
    <t>2018-07-19 14:38:04</t>
  </si>
  <si>
    <t>2018-07-19 14:38:08</t>
  </si>
  <si>
    <t>202281245250578</t>
  </si>
  <si>
    <t>高速通道（按量付费）</t>
  </si>
  <si>
    <t>2018-07-19 14:37:23</t>
  </si>
  <si>
    <t>202279045160682</t>
  </si>
  <si>
    <t>115.06</t>
  </si>
  <si>
    <t>2018-07-19 14:34:29</t>
  </si>
  <si>
    <t>2018-07-19 14:36:15</t>
  </si>
  <si>
    <t>202282342270682</t>
  </si>
  <si>
    <t>115.07</t>
  </si>
  <si>
    <t>2018-07-19 14:33:35</t>
  </si>
  <si>
    <t>2018-07-19 14:33:39</t>
  </si>
  <si>
    <t>dengcomddos</t>
  </si>
  <si>
    <t>202279845710294</t>
  </si>
  <si>
    <t>398000.00</t>
  </si>
  <si>
    <t>2018-07-19 14:27:47</t>
  </si>
  <si>
    <t>2018-07-19 14:27:54</t>
  </si>
  <si>
    <t>201807003065</t>
  </si>
  <si>
    <t>202281244790682</t>
  </si>
  <si>
    <t>115.11</t>
  </si>
  <si>
    <t>2018-07-19 14:22:24</t>
  </si>
  <si>
    <t>2018-07-19 14:22:34</t>
  </si>
  <si>
    <t>202281143510828</t>
  </si>
  <si>
    <t>1230.00</t>
  </si>
  <si>
    <t>2018-07-19 14:21:27</t>
  </si>
  <si>
    <t>2018-07-19 14:22:01</t>
  </si>
  <si>
    <t>202280244770828</t>
  </si>
  <si>
    <t>131.00</t>
  </si>
  <si>
    <t>2018-07-19 14:20:35</t>
  </si>
  <si>
    <t>2018-07-19 14:21:37</t>
  </si>
  <si>
    <t>xd_video_ai</t>
  </si>
  <si>
    <t>202281840330932</t>
  </si>
  <si>
    <t>文件存储（按量付费）</t>
  </si>
  <si>
    <t>2018-07-19 12:40:31</t>
  </si>
  <si>
    <t>202281839580864</t>
  </si>
  <si>
    <t>977.00</t>
  </si>
  <si>
    <t>948.40</t>
  </si>
  <si>
    <t>2018-07-19 12:17:06</t>
  </si>
  <si>
    <t>2018-07-19 12:17:14</t>
  </si>
  <si>
    <t>202279041790864</t>
  </si>
  <si>
    <t>707.00</t>
  </si>
  <si>
    <t>2018-07-19 12:16:41</t>
  </si>
  <si>
    <t>2018-07-19 12:16:49</t>
  </si>
  <si>
    <t>202279640930864</t>
  </si>
  <si>
    <t>2018-07-19 12:16:15</t>
  </si>
  <si>
    <t>2018-07-19 12:16:24</t>
  </si>
  <si>
    <t>202280339120864</t>
  </si>
  <si>
    <t>340.50</t>
  </si>
  <si>
    <t>2018-07-19 12:15:39</t>
  </si>
  <si>
    <t>2018-07-19 12:15:55</t>
  </si>
  <si>
    <t>202280842210828</t>
  </si>
  <si>
    <t>2018-07-19 11:50:43</t>
  </si>
  <si>
    <t>2018-07-19 11:51:42</t>
  </si>
  <si>
    <t>202281640450654</t>
  </si>
  <si>
    <t>1157.00</t>
  </si>
  <si>
    <t>2018-07-19 11:44:44</t>
  </si>
  <si>
    <t>2018-07-19 11:44:49</t>
  </si>
  <si>
    <t>202280139660654</t>
  </si>
  <si>
    <t>2018-07-19 11:27:10</t>
  </si>
  <si>
    <t>2018-07-19 11:27:16</t>
  </si>
  <si>
    <t>202280139270351</t>
  </si>
  <si>
    <t>152.88</t>
  </si>
  <si>
    <t>2018-07-19 11:11:23</t>
  </si>
  <si>
    <t>2018-07-19 11:11:29</t>
  </si>
  <si>
    <t>202281137130578</t>
  </si>
  <si>
    <t>2204.00</t>
  </si>
  <si>
    <t>2018-07-19 10:57:12</t>
  </si>
  <si>
    <t>2018-07-19 10:57:20</t>
  </si>
  <si>
    <t>202281638660578</t>
  </si>
  <si>
    <t>2018-07-19 10:56:38</t>
  </si>
  <si>
    <t>2018-07-19 10:56:43</t>
  </si>
  <si>
    <t>202279239260578</t>
  </si>
  <si>
    <t>2889.40</t>
  </si>
  <si>
    <t>2018-07-19 10:55:48</t>
  </si>
  <si>
    <t>2018-07-19 10:56:10</t>
  </si>
  <si>
    <t>202281136440864</t>
  </si>
  <si>
    <t>2018-07-19 10:43:10</t>
  </si>
  <si>
    <t>202281236110318</t>
  </si>
  <si>
    <t>100.42</t>
  </si>
  <si>
    <t>2018-07-19 10:36:38</t>
  </si>
  <si>
    <t>202281335670318</t>
  </si>
  <si>
    <t>2018-07-19 10:36:16</t>
  </si>
  <si>
    <t>2018-07-19 10:36:17</t>
  </si>
  <si>
    <t>202281736420105</t>
  </si>
  <si>
    <t>2018-07-19 10:35:24</t>
  </si>
  <si>
    <t>202280636410318</t>
  </si>
  <si>
    <t>2018-07-19 10:34:15</t>
  </si>
  <si>
    <t>202279536780318</t>
  </si>
  <si>
    <t>2018-07-19 10:31:33</t>
  </si>
  <si>
    <t>2018-07-19 10:31:34</t>
  </si>
  <si>
    <t>202282332570932</t>
  </si>
  <si>
    <t>31.00</t>
  </si>
  <si>
    <t>2018-07-19 10:30:01</t>
  </si>
  <si>
    <t>2018-07-19 11:26:14</t>
  </si>
  <si>
    <t>202280037620489</t>
  </si>
  <si>
    <t>631.75</t>
  </si>
  <si>
    <t>2018-07-19 10:29:29</t>
  </si>
  <si>
    <t>2018-07-19 10:29:38</t>
  </si>
  <si>
    <t>202280334390155</t>
  </si>
  <si>
    <t>5964.00</t>
  </si>
  <si>
    <t>5069.40</t>
  </si>
  <si>
    <t>2018-07-19 10:29:04</t>
  </si>
  <si>
    <t>2018-07-19 10:30:17</t>
  </si>
  <si>
    <t>202278037690932</t>
  </si>
  <si>
    <t>2018-07-19 10:28:21</t>
  </si>
  <si>
    <t>2018-07-19 11:27:26</t>
  </si>
  <si>
    <t>202279136230682</t>
  </si>
  <si>
    <t>2018-07-19 10:28:06</t>
  </si>
  <si>
    <t>202279136210682</t>
  </si>
  <si>
    <t>2018-07-19 10:27:58</t>
  </si>
  <si>
    <t>2018-07-19 10:27:59</t>
  </si>
  <si>
    <t>202280037370682</t>
  </si>
  <si>
    <t>2018-07-19 10:27:53</t>
  </si>
  <si>
    <t>202278137240682</t>
  </si>
  <si>
    <t>2018-07-19 10:27:45</t>
  </si>
  <si>
    <t>202280136230932</t>
  </si>
  <si>
    <t>3273.00</t>
  </si>
  <si>
    <t>3116.30</t>
  </si>
  <si>
    <t>2018-07-19 10:24:53</t>
  </si>
  <si>
    <t>2018-07-19 11:28:10</t>
  </si>
  <si>
    <t>202281534790932</t>
  </si>
  <si>
    <t>Ubuntu16.04(预装NVIDIA GPU驱动和CUDA9.0)</t>
  </si>
  <si>
    <t>2018-07-19 10:24:52</t>
  </si>
  <si>
    <t>202279036000216</t>
  </si>
  <si>
    <t>2018-07-19 10:18:52</t>
  </si>
  <si>
    <t>2018-07-19 10:18:56</t>
  </si>
  <si>
    <t>202278739310318</t>
  </si>
  <si>
    <t>2018-07-19 10:18:20</t>
  </si>
  <si>
    <t>2018-07-19 10:18:21</t>
  </si>
  <si>
    <t>畅吧台球俱乐部</t>
  </si>
  <si>
    <t>202280434480796</t>
  </si>
  <si>
    <t>886.50</t>
  </si>
  <si>
    <t>2018-07-19 10:12:50</t>
  </si>
  <si>
    <t>2018-07-19 10:33:30</t>
  </si>
  <si>
    <t>202281733110578</t>
  </si>
  <si>
    <t>2018-07-19 09:58:48</t>
  </si>
  <si>
    <t>202279933930908</t>
  </si>
  <si>
    <t>12770.00</t>
  </si>
  <si>
    <t>2018-07-19 09:55:41</t>
  </si>
  <si>
    <t>202279629260779</t>
  </si>
  <si>
    <t>111.07</t>
  </si>
  <si>
    <t>2018-07-19 09:27:30</t>
  </si>
  <si>
    <t>2018-07-19 09:27:35</t>
  </si>
  <si>
    <t>202280327690489</t>
  </si>
  <si>
    <t>34.52</t>
  </si>
  <si>
    <t>2018-07-19 09:26:27</t>
  </si>
  <si>
    <t>junbocaidao</t>
  </si>
  <si>
    <t>202280627780995</t>
  </si>
  <si>
    <t>4236.00</t>
  </si>
  <si>
    <t>3600.60</t>
  </si>
  <si>
    <t>2018-07-19 09:13:39</t>
  </si>
  <si>
    <t>2018-07-19 09:14:31</t>
  </si>
  <si>
    <t>202280526100921</t>
  </si>
  <si>
    <t>2018-07-19 08:57:45</t>
  </si>
  <si>
    <t>2018-07-19 08:57:46</t>
  </si>
  <si>
    <t>202281927880375</t>
  </si>
  <si>
    <t>2018-07-19 08:57:31</t>
  </si>
  <si>
    <t>2018-07-19 08:57:32</t>
  </si>
  <si>
    <t>202281125560313</t>
  </si>
  <si>
    <t>282.00</t>
  </si>
  <si>
    <t>2018-07-19 08:54:58</t>
  </si>
  <si>
    <t>2018-07-19 08:54:59</t>
  </si>
  <si>
    <t>202280828070375</t>
  </si>
  <si>
    <t>336.00</t>
  </si>
  <si>
    <t>2018-07-19 08:54:34</t>
  </si>
  <si>
    <t>2018-07-19 08:54:35</t>
  </si>
  <si>
    <t>lanshaojie102</t>
  </si>
  <si>
    <t>202279927180759</t>
  </si>
  <si>
    <t>333.00</t>
  </si>
  <si>
    <t>2018-07-19 08:47:53</t>
  </si>
  <si>
    <t>2018-07-19 08:48:03</t>
  </si>
  <si>
    <t>202282124810967</t>
  </si>
  <si>
    <t>2018-07-19 08:38:32</t>
  </si>
  <si>
    <t>2018-07-19 08:38:33</t>
  </si>
  <si>
    <t>202277927340967</t>
  </si>
  <si>
    <t>2018-07-19 08:37:10</t>
  </si>
  <si>
    <t>202280224410967</t>
  </si>
  <si>
    <t>614.00</t>
  </si>
  <si>
    <t>2018-07-19 08:35:22</t>
  </si>
  <si>
    <t>2018-07-19 08:35:23</t>
  </si>
  <si>
    <t>202278425470967</t>
  </si>
  <si>
    <t>2018-07-19 08:35:20</t>
  </si>
  <si>
    <t>2018-07-19 08:35:21</t>
  </si>
  <si>
    <t>202279623670411</t>
  </si>
  <si>
    <t>70.50</t>
  </si>
  <si>
    <t>2018-07-19 08:17:38</t>
  </si>
  <si>
    <t>2018-07-19 08:17:39</t>
  </si>
  <si>
    <t>202281523470411</t>
  </si>
  <si>
    <t>308.00</t>
  </si>
  <si>
    <t>231.00</t>
  </si>
  <si>
    <t>2018-07-19 08:17:36</t>
  </si>
  <si>
    <t>2018-07-19 08:17:37</t>
  </si>
  <si>
    <t>202278424110411</t>
  </si>
  <si>
    <t>2018-07-19 08:16:49</t>
  </si>
  <si>
    <t>202278225310411</t>
  </si>
  <si>
    <t>827.00</t>
  </si>
  <si>
    <t>620.25</t>
  </si>
  <si>
    <t>2018-07-19 08:16:47</t>
  </si>
  <si>
    <t>202279123830411</t>
  </si>
  <si>
    <t>1310.00</t>
  </si>
  <si>
    <t>982.50</t>
  </si>
  <si>
    <t>2018-07-19 08:16:45</t>
  </si>
  <si>
    <t>202280824850411</t>
  </si>
  <si>
    <t>448.00</t>
  </si>
  <si>
    <t>2018-07-19 08:16:38</t>
  </si>
  <si>
    <t>2018-07-19 08:16:39</t>
  </si>
  <si>
    <t>202281023150411</t>
  </si>
  <si>
    <t>2018-07-19 08:15:37</t>
  </si>
  <si>
    <t>2018-07-19 08:15:39</t>
  </si>
  <si>
    <t>202280823630538</t>
  </si>
  <si>
    <t>2018-07-19 06:54:16</t>
  </si>
  <si>
    <t>202281113780314</t>
  </si>
  <si>
    <t>2018-07-18 21:20:57</t>
  </si>
  <si>
    <t>202279313150796</t>
  </si>
  <si>
    <t>58.16</t>
  </si>
  <si>
    <t>2018-07-18 20:16:39</t>
  </si>
  <si>
    <t>2018-07-18 20:16:44</t>
  </si>
  <si>
    <t>202281308170921</t>
  </si>
  <si>
    <t>开放搜索</t>
  </si>
  <si>
    <t>2018-07-18 18:52:19</t>
  </si>
  <si>
    <t>appgrowing</t>
  </si>
  <si>
    <t>202277809010230</t>
  </si>
  <si>
    <t>2018-07-18 18:32:36</t>
  </si>
  <si>
    <t>202282305600921</t>
  </si>
  <si>
    <t>业务实时监控服务</t>
  </si>
  <si>
    <t>2018-07-18 18:27:21</t>
  </si>
  <si>
    <t>202278407720812</t>
  </si>
  <si>
    <t>消息队列 MQ</t>
  </si>
  <si>
    <t>2018-07-18 17:59:22</t>
  </si>
  <si>
    <t>202278608110812</t>
  </si>
  <si>
    <t>2018-07-18 17:51:54</t>
  </si>
  <si>
    <t>202280105110965</t>
  </si>
  <si>
    <t>2018-07-18 17:15:08</t>
  </si>
  <si>
    <t>2018-07-18 17:15:40</t>
  </si>
  <si>
    <t>展思科技深圳</t>
  </si>
  <si>
    <t>202278805680641</t>
  </si>
  <si>
    <t>2211.00</t>
  </si>
  <si>
    <t>1953.60</t>
  </si>
  <si>
    <t>2018-07-18 17:09:38</t>
  </si>
  <si>
    <t>2018-07-18 17:17:54</t>
  </si>
  <si>
    <t>202277905190682</t>
  </si>
  <si>
    <t>2018-07-18 17:05:54</t>
  </si>
  <si>
    <t>2018-07-18 17:05:55</t>
  </si>
  <si>
    <t>202280203720682</t>
  </si>
  <si>
    <t>2018-07-18 17:02:15</t>
  </si>
  <si>
    <t>202282002900682</t>
  </si>
  <si>
    <t>2018-07-18 16:57:00</t>
  </si>
  <si>
    <t>202279003800682</t>
  </si>
  <si>
    <t>2018-07-18 16:55:07</t>
  </si>
  <si>
    <t>202280302970682</t>
  </si>
  <si>
    <t>2018-07-18 16:53:03</t>
  </si>
  <si>
    <t>2018-07-18 16:53:04</t>
  </si>
  <si>
    <t>202282301700682</t>
  </si>
  <si>
    <t>2018-07-18 16:52:59</t>
  </si>
  <si>
    <t>202280003820682</t>
  </si>
  <si>
    <t>2018-07-18 16:52:51</t>
  </si>
  <si>
    <t>2018-07-18 16:52:52</t>
  </si>
  <si>
    <t>202278004090597</t>
  </si>
  <si>
    <t>三网手机实名制认证</t>
  </si>
  <si>
    <t>450.00</t>
  </si>
  <si>
    <t>2018-07-18 16:39:21</t>
  </si>
  <si>
    <t>2018-07-18 16:39:41</t>
  </si>
  <si>
    <t>202280302210597</t>
  </si>
  <si>
    <t>2018-07-18 16:38:57</t>
  </si>
  <si>
    <t>2018-07-18 16:39:00</t>
  </si>
  <si>
    <t>202281102100682</t>
  </si>
  <si>
    <t>2018-07-18 16:36:48</t>
  </si>
  <si>
    <t>2018-07-18 16:36:49</t>
  </si>
  <si>
    <t>202278505160682</t>
  </si>
  <si>
    <t>2018-07-18 16:36:43</t>
  </si>
  <si>
    <t>202282001910682</t>
  </si>
  <si>
    <t>2018-07-18 16:36:35</t>
  </si>
  <si>
    <t>202279203830682</t>
  </si>
  <si>
    <t>2018-07-18 16:36:30</t>
  </si>
  <si>
    <t>202281101850647</t>
  </si>
  <si>
    <t>806.00</t>
  </si>
  <si>
    <t>773.40</t>
  </si>
  <si>
    <t>2018-07-18 16:32:17</t>
  </si>
  <si>
    <t>2018-07-18 16:33:37</t>
  </si>
  <si>
    <t>skechers_cn</t>
  </si>
  <si>
    <t>202280802140155</t>
  </si>
  <si>
    <t>4284.00</t>
  </si>
  <si>
    <t>3641.40</t>
  </si>
  <si>
    <t>2018-07-18 16:23:03</t>
  </si>
  <si>
    <t>2018-07-18 16:23:20</t>
  </si>
  <si>
    <t>202278700760411</t>
  </si>
  <si>
    <t>84.57</t>
  </si>
  <si>
    <t>2018-07-18 15:32:57</t>
  </si>
  <si>
    <t>2018-07-18 15:33:03</t>
  </si>
  <si>
    <t>202276927130098</t>
  </si>
  <si>
    <t>2018-07-18 15:29:29</t>
  </si>
  <si>
    <t>2018-07-18 15:29:41</t>
  </si>
  <si>
    <t>202275927290098</t>
  </si>
  <si>
    <t>2018-07-18 15:27:44</t>
  </si>
  <si>
    <t>2018-07-18 15:28:04</t>
  </si>
  <si>
    <t>202276926560864</t>
  </si>
  <si>
    <t>2018-07-18 15:17:57</t>
  </si>
  <si>
    <t>2018-07-18 15:18:02</t>
  </si>
  <si>
    <t>202276525310906</t>
  </si>
  <si>
    <t>157.08</t>
  </si>
  <si>
    <t>2018-07-18 14:53:48</t>
  </si>
  <si>
    <t>2018-07-18 14:53:52</t>
  </si>
  <si>
    <t>ourchemcloud</t>
  </si>
  <si>
    <t>202274726220218</t>
  </si>
  <si>
    <t>15528.00</t>
  </si>
  <si>
    <t>12855.60</t>
  </si>
  <si>
    <t>2018-07-18 14:30:58</t>
  </si>
  <si>
    <t>2018-07-18 14:31:23</t>
  </si>
  <si>
    <t>202271133660578</t>
  </si>
  <si>
    <t>2018-07-18 14:20:04</t>
  </si>
  <si>
    <t>2018-07-18 14:20:09</t>
  </si>
  <si>
    <t>202276424830647</t>
  </si>
  <si>
    <t>3819.00</t>
  </si>
  <si>
    <t>3677.70</t>
  </si>
  <si>
    <t>2018-07-18 14:12:46</t>
  </si>
  <si>
    <t>2018-07-18 14:13:34</t>
  </si>
  <si>
    <t>202273827830296</t>
  </si>
  <si>
    <t>2018-07-18 14:04:17</t>
  </si>
  <si>
    <t>2018-07-18 14:04:25</t>
  </si>
  <si>
    <t>gzwelllan</t>
  </si>
  <si>
    <t>202275322700994</t>
  </si>
  <si>
    <t>397.50</t>
  </si>
  <si>
    <t>2018-07-18 12:49:04</t>
  </si>
  <si>
    <t>2018-07-18 12:49:55</t>
  </si>
  <si>
    <t>202274025110638</t>
  </si>
  <si>
    <t>1700.00</t>
  </si>
  <si>
    <t>2018-07-18 12:47:14</t>
  </si>
  <si>
    <t>2018-07-18 12:47:20</t>
  </si>
  <si>
    <t>202272126400197</t>
  </si>
  <si>
    <t>950.00</t>
  </si>
  <si>
    <t>2018-07-18 12:19:29</t>
  </si>
  <si>
    <t>2018-07-18 12:19:37</t>
  </si>
  <si>
    <t>202276421640197</t>
  </si>
  <si>
    <t>1312.00</t>
  </si>
  <si>
    <t>2018-07-18 12:17:47</t>
  </si>
  <si>
    <t>2018-07-18 12:17:58</t>
  </si>
  <si>
    <t>202272225620197</t>
  </si>
  <si>
    <t>7512.00</t>
  </si>
  <si>
    <t>700.00</t>
  </si>
  <si>
    <t>2018-07-18 12:04:15</t>
  </si>
  <si>
    <t>2018-07-18 12:05:28</t>
  </si>
  <si>
    <t>202275121400812</t>
  </si>
  <si>
    <t>2018-07-18 11:48:48</t>
  </si>
  <si>
    <t>202275320950640</t>
  </si>
  <si>
    <t>2018-07-18 11:45:53</t>
  </si>
  <si>
    <t>2018-07-18 17:13:37</t>
  </si>
  <si>
    <t>202276420540640</t>
  </si>
  <si>
    <t>7872.00</t>
  </si>
  <si>
    <t>6004.80</t>
  </si>
  <si>
    <t>2018-07-18 11:44:18</t>
  </si>
  <si>
    <t>202272224780538</t>
  </si>
  <si>
    <t>2018-07-18 11:39:41</t>
  </si>
  <si>
    <t>2018-07-18 11:39:49</t>
  </si>
  <si>
    <t>202273123450105</t>
  </si>
  <si>
    <t>326.00</t>
  </si>
  <si>
    <t>311.70</t>
  </si>
  <si>
    <t>2018-07-18 11:11:29</t>
  </si>
  <si>
    <t>2018-07-18 11:11:34</t>
  </si>
  <si>
    <t>202271624600932</t>
  </si>
  <si>
    <t>2018-07-18 11:07:20</t>
  </si>
  <si>
    <t>202272522550884</t>
  </si>
  <si>
    <t>2018-07-18 10:50:23</t>
  </si>
  <si>
    <t>2018-07-18 10:50:30</t>
  </si>
  <si>
    <t>202272122240288</t>
  </si>
  <si>
    <t>21713.40</t>
  </si>
  <si>
    <t>2018-07-18 10:29:02</t>
  </si>
  <si>
    <t>2018-07-18 10:30:33</t>
  </si>
  <si>
    <t>108798093@qq.com</t>
  </si>
  <si>
    <t>202273421020445</t>
  </si>
  <si>
    <t>2018-07-18 10:27:34</t>
  </si>
  <si>
    <t>2018-07-18 10:27:47</t>
  </si>
  <si>
    <t>202274517780761</t>
  </si>
  <si>
    <t>2018-07-18 10:26:13</t>
  </si>
  <si>
    <t>2018-07-18 10:26:14</t>
  </si>
  <si>
    <t>202275118610761</t>
  </si>
  <si>
    <t>Red Hat Enterprise Linux 6.9 64位</t>
  </si>
  <si>
    <t>2018-07-18 10:26:12</t>
  </si>
  <si>
    <t>202273221070314</t>
  </si>
  <si>
    <t>2018-07-18 10:14:53</t>
  </si>
  <si>
    <t>202275216330600</t>
  </si>
  <si>
    <t>762.00</t>
  </si>
  <si>
    <t>2018-07-18 10:05:19</t>
  </si>
  <si>
    <t>2018-07-18 10:06:12</t>
  </si>
  <si>
    <t>202273219690511</t>
  </si>
  <si>
    <t>17600.00</t>
  </si>
  <si>
    <t>2018-07-18 09:45:41</t>
  </si>
  <si>
    <t>2018-07-18 09:45:54</t>
  </si>
  <si>
    <t>202275515410511</t>
  </si>
  <si>
    <t>3787.00</t>
  </si>
  <si>
    <t>2018-07-18 09:42:58</t>
  </si>
  <si>
    <t>2018-07-18 09:43:02</t>
  </si>
  <si>
    <t>202276614980511</t>
  </si>
  <si>
    <t>2018-07-18 09:42:32</t>
  </si>
  <si>
    <t>2018-07-18 09:42:38</t>
  </si>
  <si>
    <t>202271420740519</t>
  </si>
  <si>
    <t>922.00</t>
  </si>
  <si>
    <t>691.50</t>
  </si>
  <si>
    <t>2018-07-18 09:40:36</t>
  </si>
  <si>
    <t>2018-07-18 09:40:37</t>
  </si>
  <si>
    <t>202272619530519</t>
  </si>
  <si>
    <t>2018-07-18 09:39:49</t>
  </si>
  <si>
    <t>2018-07-18 09:39:50</t>
  </si>
  <si>
    <t>202274416040519</t>
  </si>
  <si>
    <t>865.00</t>
  </si>
  <si>
    <t>648.75</t>
  </si>
  <si>
    <t>2018-07-18 09:39:47</t>
  </si>
  <si>
    <t>2018-07-18 09:39:48</t>
  </si>
  <si>
    <t>202276014120318</t>
  </si>
  <si>
    <t>2018-07-18 09:35:27</t>
  </si>
  <si>
    <t>2018-07-18 09:35:28</t>
  </si>
  <si>
    <t>202272119360318</t>
  </si>
  <si>
    <t>2018-07-18 09:35:02</t>
  </si>
  <si>
    <t>2018-07-18 09:35:03</t>
  </si>
  <si>
    <t>202272719840318</t>
  </si>
  <si>
    <t>2018-07-18 09:34:29</t>
  </si>
  <si>
    <t>2018-07-18 09:34:30</t>
  </si>
  <si>
    <t>202274316800318</t>
  </si>
  <si>
    <t>2018-07-18 09:34:27</t>
  </si>
  <si>
    <t>2018-07-18 09:34:28</t>
  </si>
  <si>
    <t>202275914030318</t>
  </si>
  <si>
    <t>2018-07-18 09:34:16</t>
  </si>
  <si>
    <t>2018-07-18 09:34:17</t>
  </si>
  <si>
    <t>202272118880796</t>
  </si>
  <si>
    <t>2018-07-18 09:29:44</t>
  </si>
  <si>
    <t>202276512800796</t>
  </si>
  <si>
    <t>2018-07-18 09:21:44</t>
  </si>
  <si>
    <t>2018-07-18 09:21:45</t>
  </si>
  <si>
    <t>202274413610796</t>
  </si>
  <si>
    <t>2018-07-18 09:13:43</t>
  </si>
  <si>
    <t>2018-07-18 09:13:44</t>
  </si>
  <si>
    <t>202276611060489</t>
  </si>
  <si>
    <t>2018-07-18 09:00:32</t>
  </si>
  <si>
    <t>2018-07-18 09:00:33</t>
  </si>
  <si>
    <t>202273814590489</t>
  </si>
  <si>
    <t>2018-07-18 09:00:30</t>
  </si>
  <si>
    <t>2018-07-18 09:00:31</t>
  </si>
  <si>
    <t>202273614400654</t>
  </si>
  <si>
    <t>2018-07-18 08:59:54</t>
  </si>
  <si>
    <t>2018-07-18 08:59:55</t>
  </si>
  <si>
    <t>202274013500489</t>
  </si>
  <si>
    <t>613.00</t>
  </si>
  <si>
    <t>2018-07-18 08:58:17</t>
  </si>
  <si>
    <t>2018-07-18 08:58:18</t>
  </si>
  <si>
    <t>202275910770855</t>
  </si>
  <si>
    <t>2018-07-18 08:58:16</t>
  </si>
  <si>
    <t>202276509930489</t>
  </si>
  <si>
    <t>2018-07-18 08:56:59</t>
  </si>
  <si>
    <t>202276710000489</t>
  </si>
  <si>
    <t>1085.00</t>
  </si>
  <si>
    <t>2018-07-18 08:56:57</t>
  </si>
  <si>
    <t>2018-07-18 08:56:58</t>
  </si>
  <si>
    <t>202274013350489</t>
  </si>
  <si>
    <t>2018-07-18 08:56:56</t>
  </si>
  <si>
    <t>202275011300489</t>
  </si>
  <si>
    <t>1467.00</t>
  </si>
  <si>
    <t>2018-07-18 08:56:54</t>
  </si>
  <si>
    <t>2018-07-18 08:56:55</t>
  </si>
  <si>
    <t>202276308970489</t>
  </si>
  <si>
    <t>2018-07-18 08:56:16</t>
  </si>
  <si>
    <t>2018-07-18 08:56:17</t>
  </si>
  <si>
    <t>202276408680375</t>
  </si>
  <si>
    <t>2018-07-18 08:39:48</t>
  </si>
  <si>
    <t>202272213590375</t>
  </si>
  <si>
    <t>463.50</t>
  </si>
  <si>
    <t>2018-07-18 08:37:41</t>
  </si>
  <si>
    <t>2018-07-18 08:37:42</t>
  </si>
  <si>
    <t>202272513720957</t>
  </si>
  <si>
    <t>1980.00</t>
  </si>
  <si>
    <t>2018-07-18 08:33:24</t>
  </si>
  <si>
    <t>2018-07-18 08:33:25</t>
  </si>
  <si>
    <t>202272211770411</t>
  </si>
  <si>
    <t>2018-07-18 08:15:44</t>
  </si>
  <si>
    <t>2018-07-18 08:15:45</t>
  </si>
  <si>
    <t>202274009470411</t>
  </si>
  <si>
    <t>2018-07-18 08:15:43</t>
  </si>
  <si>
    <t>202276706550411</t>
  </si>
  <si>
    <t>2018-07-18 08:15:26</t>
  </si>
  <si>
    <t>2018-07-18 08:15:27</t>
  </si>
  <si>
    <t>202276406500411</t>
  </si>
  <si>
    <t>223.00</t>
  </si>
  <si>
    <t>167.25</t>
  </si>
  <si>
    <t>2018-07-18 08:15:12</t>
  </si>
  <si>
    <t>202274408360411</t>
  </si>
  <si>
    <t>2018-07-18 08:15:13</t>
  </si>
  <si>
    <t>202275707310411</t>
  </si>
  <si>
    <t>2018-07-18 08:15:06</t>
  </si>
  <si>
    <t>2018-07-18 08:15:07</t>
  </si>
  <si>
    <t>202275904520288</t>
  </si>
  <si>
    <t>181.23</t>
  </si>
  <si>
    <t>2018-07-18 03:36:41</t>
  </si>
  <si>
    <t>2018-07-18 03:36:55</t>
  </si>
  <si>
    <t>202275405330288</t>
  </si>
  <si>
    <t>158.94</t>
  </si>
  <si>
    <t>2018-07-18 03:33:55</t>
  </si>
  <si>
    <t>2018-07-18 03:34:20</t>
  </si>
  <si>
    <t>202276800650638</t>
  </si>
  <si>
    <t>183.99</t>
  </si>
  <si>
    <t>2018-07-18 00:09:50</t>
  </si>
  <si>
    <t>2018-07-18 00:09:54</t>
  </si>
  <si>
    <t>202275001890288</t>
  </si>
  <si>
    <t>68.84</t>
  </si>
  <si>
    <t>2018-07-17 23:52:08</t>
  </si>
  <si>
    <t>2018-07-17 23:52:44</t>
  </si>
  <si>
    <t>202272705960638</t>
  </si>
  <si>
    <t>2018-07-17 23:50:32</t>
  </si>
  <si>
    <t>2018-07-17 23:50:33</t>
  </si>
  <si>
    <t>202273305300129</t>
  </si>
  <si>
    <t>338.69</t>
  </si>
  <si>
    <t>287.89</t>
  </si>
  <si>
    <t>2018-07-17 23:48:39</t>
  </si>
  <si>
    <t>2018-07-17 23:49:51</t>
  </si>
  <si>
    <t>202275501340288</t>
  </si>
  <si>
    <t>40.33</t>
  </si>
  <si>
    <t>2018-07-17 23:48:08</t>
  </si>
  <si>
    <t>2018-07-17 23:48:26</t>
  </si>
  <si>
    <t>202266999980129</t>
  </si>
  <si>
    <t>2018-07-17 23:42:29</t>
  </si>
  <si>
    <t>tdchuyu</t>
  </si>
  <si>
    <t>202271604230028</t>
  </si>
  <si>
    <t>756.00</t>
  </si>
  <si>
    <t>2018-07-17 21:50:18</t>
  </si>
  <si>
    <t>2018-07-17 21:50:23</t>
  </si>
  <si>
    <t>202265994600565</t>
  </si>
  <si>
    <t>-21800.00</t>
  </si>
  <si>
    <t>2018-07-17 19:22:14</t>
  </si>
  <si>
    <t>201807003434</t>
  </si>
  <si>
    <t>202265795940654</t>
  </si>
  <si>
    <t>1207.00</t>
  </si>
  <si>
    <t>2018-07-17 19:07:00</t>
  </si>
  <si>
    <t>2018-07-17 19:07:14</t>
  </si>
  <si>
    <t>202267494040884</t>
  </si>
  <si>
    <t>-1256.30</t>
  </si>
  <si>
    <t>2018-07-17 19:04:22</t>
  </si>
  <si>
    <t>202266793030647</t>
  </si>
  <si>
    <t>2018-07-17 18:28:57</t>
  </si>
  <si>
    <t>2018-07-17 18:28:58</t>
  </si>
  <si>
    <t>202264197660930</t>
  </si>
  <si>
    <t>2018-07-17 18:18:51</t>
  </si>
  <si>
    <t>202266692140647</t>
  </si>
  <si>
    <t>2018-07-17 18:18:03</t>
  </si>
  <si>
    <t>202264394400217</t>
  </si>
  <si>
    <t>1371.00</t>
  </si>
  <si>
    <t>2018-07-17 17:44:35</t>
  </si>
  <si>
    <t>2018-07-17 17:46:03</t>
  </si>
  <si>
    <t>202265392600796</t>
  </si>
  <si>
    <t>21.30</t>
  </si>
  <si>
    <t>2018-07-17 17:27:10</t>
  </si>
  <si>
    <t>2018-07-17 17:27:17</t>
  </si>
  <si>
    <t>202265194150834</t>
  </si>
  <si>
    <t>940.00</t>
  </si>
  <si>
    <t>2018-07-17 16:54:45</t>
  </si>
  <si>
    <t>2018-07-17 17:02:58</t>
  </si>
  <si>
    <t>202267589240647</t>
  </si>
  <si>
    <t>403.00</t>
  </si>
  <si>
    <t>386.70</t>
  </si>
  <si>
    <t>2018-07-17 16:49:01</t>
  </si>
  <si>
    <t>2018-07-17 17:42:47</t>
  </si>
  <si>
    <t>guanhl_qr</t>
  </si>
  <si>
    <t>202264094470206</t>
  </si>
  <si>
    <t>2018-07-17 16:40:15</t>
  </si>
  <si>
    <t>2018-07-17 16:40:50</t>
  </si>
  <si>
    <t>202266985940647</t>
  </si>
  <si>
    <t>2018-07-17 16:15:36</t>
  </si>
  <si>
    <t>cuihuaql</t>
  </si>
  <si>
    <t>202264391150471</t>
  </si>
  <si>
    <t>11244.00</t>
  </si>
  <si>
    <t>8734.20</t>
  </si>
  <si>
    <t>2018-07-17 16:10:29</t>
  </si>
  <si>
    <t>2018-07-17 16:51:46</t>
  </si>
  <si>
    <t>gzhsh1940</t>
  </si>
  <si>
    <t>202263793670931</t>
  </si>
  <si>
    <t>1319.00</t>
  </si>
  <si>
    <t>1261.80</t>
  </si>
  <si>
    <t>2018-07-17 15:59:09</t>
  </si>
  <si>
    <t>2018-07-17 15:59:14</t>
  </si>
  <si>
    <t>广州慧城</t>
  </si>
  <si>
    <t>202267388670988</t>
  </si>
  <si>
    <t>816.00</t>
  </si>
  <si>
    <t>693.60</t>
  </si>
  <si>
    <t>2018-07-17 15:54:58</t>
  </si>
  <si>
    <t>2018-07-17 15:55:52</t>
  </si>
  <si>
    <t>202264191510931</t>
  </si>
  <si>
    <t>375.00</t>
  </si>
  <si>
    <t>2018-07-17 15:50:03</t>
  </si>
  <si>
    <t>2018-07-17 15:50:10</t>
  </si>
  <si>
    <t>202267584960884</t>
  </si>
  <si>
    <t>527.00</t>
  </si>
  <si>
    <t>2018-07-17 15:30:23</t>
  </si>
  <si>
    <t>2018-07-17 15:30:39</t>
  </si>
  <si>
    <t>202268283850217</t>
  </si>
  <si>
    <t>2018-07-17 15:01:38</t>
  </si>
  <si>
    <t>202266384830796</t>
  </si>
  <si>
    <t>53.00</t>
  </si>
  <si>
    <t>2018-07-17 14:58:50</t>
  </si>
  <si>
    <t>2018-07-17 14:58:57</t>
  </si>
  <si>
    <t>maitongzhineng</t>
  </si>
  <si>
    <t>202267683290020</t>
  </si>
  <si>
    <t>1376.00</t>
  </si>
  <si>
    <t>2018-07-17 14:58:44</t>
  </si>
  <si>
    <t>2018-07-17 14:59:22</t>
  </si>
  <si>
    <t>202266487500020</t>
  </si>
  <si>
    <t>2018-07-17 14:58:43</t>
  </si>
  <si>
    <t>202265485750102</t>
  </si>
  <si>
    <t>2844.52</t>
  </si>
  <si>
    <t>2018-07-17 14:46:36</t>
  </si>
  <si>
    <t>2018-07-17 14:47:04</t>
  </si>
  <si>
    <t>202263987970102</t>
  </si>
  <si>
    <t>2018-07-17 14:43:09</t>
  </si>
  <si>
    <t>2018-07-17 14:43:17</t>
  </si>
  <si>
    <t>202263889310682</t>
  </si>
  <si>
    <t>2018-07-17 14:26:33</t>
  </si>
  <si>
    <t>202264385540105</t>
  </si>
  <si>
    <t>2018-07-17 14:26:30</t>
  </si>
  <si>
    <t>2018-07-17 14:32:22</t>
  </si>
  <si>
    <t>202266680920647</t>
  </si>
  <si>
    <t>2018-07-17 14:21:08</t>
  </si>
  <si>
    <t>202266584350105</t>
  </si>
  <si>
    <t>对象存储OSS（按量付费）</t>
  </si>
  <si>
    <t>2018-07-17 14:16:58</t>
  </si>
  <si>
    <t>202264686020647</t>
  </si>
  <si>
    <t>2018-07-17 13:54:00</t>
  </si>
  <si>
    <t>2018-07-17 13:54:01</t>
  </si>
  <si>
    <t>202267182450526</t>
  </si>
  <si>
    <t>185.30</t>
  </si>
  <si>
    <t>2018-07-17 13:48:10</t>
  </si>
  <si>
    <t>2018-07-17 13:48:31</t>
  </si>
  <si>
    <t>202266677600682</t>
  </si>
  <si>
    <t>2018-07-17 13:41:29</t>
  </si>
  <si>
    <t>202266379580464</t>
  </si>
  <si>
    <t>2018-07-17 13:28:40</t>
  </si>
  <si>
    <t>2018-07-17 13:28:45</t>
  </si>
  <si>
    <t>202267978890464</t>
  </si>
  <si>
    <t>2062.00</t>
  </si>
  <si>
    <t>2018-07-17 13:27:33</t>
  </si>
  <si>
    <t>2018-07-17 13:27:38</t>
  </si>
  <si>
    <t>202265280660464</t>
  </si>
  <si>
    <t>3650.00</t>
  </si>
  <si>
    <t>2018-07-17 13:25:50</t>
  </si>
  <si>
    <t>2018-07-17 13:25:59</t>
  </si>
  <si>
    <t>202263983150682</t>
  </si>
  <si>
    <t>2018-07-17 13:25:46</t>
  </si>
  <si>
    <t>2018-07-17 13:25:47</t>
  </si>
  <si>
    <t>202264479030217</t>
  </si>
  <si>
    <t>2073.50</t>
  </si>
  <si>
    <t>1658.80</t>
  </si>
  <si>
    <t>2018-07-17 12:32:37</t>
  </si>
  <si>
    <t>2018-07-17 12:33:07</t>
  </si>
  <si>
    <t>202263880400565</t>
  </si>
  <si>
    <t>2018-07-17 12:18:52</t>
  </si>
  <si>
    <t>2018-07-17 12:22:32</t>
  </si>
  <si>
    <t>202264077290313</t>
  </si>
  <si>
    <t>2018-07-17 11:42:15</t>
  </si>
  <si>
    <t>2018-07-17 11:42:19</t>
  </si>
  <si>
    <t>202265474080313</t>
  </si>
  <si>
    <t>2018-07-17 11:41:49</t>
  </si>
  <si>
    <t>2018-07-17 11:41:52</t>
  </si>
  <si>
    <t>202268071070217</t>
  </si>
  <si>
    <t>2018-07-17 11:37:03</t>
  </si>
  <si>
    <t>202266968840197</t>
  </si>
  <si>
    <t>2018-07-17 11:29:41</t>
  </si>
  <si>
    <t>2018-07-17 11:29:42</t>
  </si>
  <si>
    <t>202264771500217</t>
  </si>
  <si>
    <t>650.01</t>
  </si>
  <si>
    <t>520.01</t>
  </si>
  <si>
    <t>2018-07-17 11:17:12</t>
  </si>
  <si>
    <t>2018-07-17 11:17:23</t>
  </si>
  <si>
    <t>202264675400197</t>
  </si>
  <si>
    <t>2018-07-17 11:06:12</t>
  </si>
  <si>
    <t>202265370620682</t>
  </si>
  <si>
    <t>7116.00</t>
  </si>
  <si>
    <t>2018-07-17 11:04:37</t>
  </si>
  <si>
    <t>2018-07-17 11:04:44</t>
  </si>
  <si>
    <t>202266567840526</t>
  </si>
  <si>
    <t>2018-07-17 10:42:32</t>
  </si>
  <si>
    <t>2018-07-17 10:42:46</t>
  </si>
  <si>
    <t>202263871740197</t>
  </si>
  <si>
    <t>15084.00</t>
  </si>
  <si>
    <t>12821.40</t>
  </si>
  <si>
    <t>2018-07-17 10:18:32</t>
  </si>
  <si>
    <t>2018-07-17 10:18:46</t>
  </si>
  <si>
    <t>202265367440197</t>
  </si>
  <si>
    <t>2018-07-17 10:13:58</t>
  </si>
  <si>
    <t>2018-07-17 10:17:15</t>
  </si>
  <si>
    <t>202265367040872</t>
  </si>
  <si>
    <t>-1428.26</t>
  </si>
  <si>
    <t>2018-07-17 10:03:17</t>
  </si>
  <si>
    <t>202266766430872</t>
  </si>
  <si>
    <t>-1438.46</t>
  </si>
  <si>
    <t>2018-07-17 09:54:12</t>
  </si>
  <si>
    <t>2018-07-17 09:54:13</t>
  </si>
  <si>
    <t>202266565190872</t>
  </si>
  <si>
    <t>-759.89</t>
  </si>
  <si>
    <t>2018-07-17 09:52:21</t>
  </si>
  <si>
    <t>202264670310489</t>
  </si>
  <si>
    <t>2018-07-17 09:46:44</t>
  </si>
  <si>
    <t>2018-07-17 09:47:10</t>
  </si>
  <si>
    <t>202265667320682</t>
  </si>
  <si>
    <t>2018-07-17 09:45:29</t>
  </si>
  <si>
    <t>202267663820682</t>
  </si>
  <si>
    <t>联通跨境高速通道（按量付费）</t>
  </si>
  <si>
    <t>2018-07-17 09:45:27</t>
  </si>
  <si>
    <t>202265069650519</t>
  </si>
  <si>
    <t>2018-07-17 09:41:55</t>
  </si>
  <si>
    <t>2018-07-17 09:41:56</t>
  </si>
  <si>
    <t>202265069640313</t>
  </si>
  <si>
    <t>2018-07-17 09:41:51</t>
  </si>
  <si>
    <t>2018-07-17 09:41:54</t>
  </si>
  <si>
    <t>202267364430313</t>
  </si>
  <si>
    <t>2018-07-17 09:40:45</t>
  </si>
  <si>
    <t>2018-07-17 09:40:49</t>
  </si>
  <si>
    <t>202266466280682</t>
  </si>
  <si>
    <t>2018-07-17 09:40:39</t>
  </si>
  <si>
    <t>202266466260682</t>
  </si>
  <si>
    <t>2018-07-17 09:40:36</t>
  </si>
  <si>
    <t>2018-07-17 09:40:37</t>
  </si>
  <si>
    <t>202268161560519</t>
  </si>
  <si>
    <t>2018-07-17 09:40:11</t>
  </si>
  <si>
    <t>2018-07-17 09:40:12</t>
  </si>
  <si>
    <t>202267962450519</t>
  </si>
  <si>
    <t>323.00</t>
  </si>
  <si>
    <t>242.25</t>
  </si>
  <si>
    <t>2018-07-17 09:38:55</t>
  </si>
  <si>
    <t>202267063800519</t>
  </si>
  <si>
    <t>2018-07-17 09:38:52</t>
  </si>
  <si>
    <t>2018-07-17 09:38:53</t>
  </si>
  <si>
    <t>202268261950489</t>
  </si>
  <si>
    <t>197.34</t>
  </si>
  <si>
    <t>2018-07-17 09:32:56</t>
  </si>
  <si>
    <t>2018-07-17 09:33:09</t>
  </si>
  <si>
    <t>202266465450872</t>
  </si>
  <si>
    <t>2018-07-17 09:32:41</t>
  </si>
  <si>
    <t>2018-07-17 09:32:52</t>
  </si>
  <si>
    <t>202264068240489</t>
  </si>
  <si>
    <t>195.37</t>
  </si>
  <si>
    <t>2018-07-17 09:32:25</t>
  </si>
  <si>
    <t>2018-07-17 09:32:31</t>
  </si>
  <si>
    <t>广州爱孚圣</t>
  </si>
  <si>
    <t>202266164700862</t>
  </si>
  <si>
    <t>3588.00</t>
  </si>
  <si>
    <t>3049.80</t>
  </si>
  <si>
    <t>2018-07-17 09:31:08</t>
  </si>
  <si>
    <t>2018-07-17 09:32:17</t>
  </si>
  <si>
    <t>202267462210489</t>
  </si>
  <si>
    <t>2018-07-17 09:30:02</t>
  </si>
  <si>
    <t>2018-07-17 09:30:24</t>
  </si>
  <si>
    <t>hi20845842@aliyun.com</t>
  </si>
  <si>
    <t>202264267500869</t>
  </si>
  <si>
    <t>9500.00</t>
  </si>
  <si>
    <t>2018-07-17 09:19:29</t>
  </si>
  <si>
    <t>2018-07-17 09:19:39</t>
  </si>
  <si>
    <t>202265165420834</t>
  </si>
  <si>
    <t>378.00</t>
  </si>
  <si>
    <t>2018-07-17 09:08:38</t>
  </si>
  <si>
    <t>2018-07-17 09:10:22</t>
  </si>
  <si>
    <t>202265164660489</t>
  </si>
  <si>
    <t>112.00</t>
  </si>
  <si>
    <t>2018-07-17 09:01:49</t>
  </si>
  <si>
    <t>2018-07-17 09:01:50</t>
  </si>
  <si>
    <t>202264565050489</t>
  </si>
  <si>
    <t>2018-07-17 09:01:47</t>
  </si>
  <si>
    <t>2018-07-17 09:01:48</t>
  </si>
  <si>
    <t>202268259380489</t>
  </si>
  <si>
    <t>2018-07-17 09:01:08</t>
  </si>
  <si>
    <t>2018-07-17 09:01:09</t>
  </si>
  <si>
    <t>202265065790489</t>
  </si>
  <si>
    <t>202266660330489</t>
  </si>
  <si>
    <t>2018-07-17 09:01:06</t>
  </si>
  <si>
    <t>2018-07-17 09:01:07</t>
  </si>
  <si>
    <t>202265461990489</t>
  </si>
  <si>
    <t>2018-07-17 09:01:05</t>
  </si>
  <si>
    <t>202268259370489</t>
  </si>
  <si>
    <t>2018-07-17 09:00:57</t>
  </si>
  <si>
    <t>202264065380489</t>
  </si>
  <si>
    <t>1683.00</t>
  </si>
  <si>
    <t>2018-07-17 09:00:55</t>
  </si>
  <si>
    <t>2018-07-17 09:00:56</t>
  </si>
  <si>
    <t>202267361280597</t>
  </si>
  <si>
    <t>2018-07-17 09:00:30</t>
  </si>
  <si>
    <t>2018-07-17 09:00:36</t>
  </si>
  <si>
    <t>202265164330489</t>
  </si>
  <si>
    <t>2018-07-17 08:59:23</t>
  </si>
  <si>
    <t>2018-07-17 08:59:24</t>
  </si>
  <si>
    <t>202266161800489</t>
  </si>
  <si>
    <t>2018-07-17 08:59:22</t>
  </si>
  <si>
    <t>202267059880489</t>
  </si>
  <si>
    <t>2018-07-17 08:59:20</t>
  </si>
  <si>
    <t>2018-07-17 08:59:21</t>
  </si>
  <si>
    <t>202265961920489</t>
  </si>
  <si>
    <t>2018-07-17 08:57:15</t>
  </si>
  <si>
    <t>2018-07-17 08:57:16</t>
  </si>
  <si>
    <t>202264265350489</t>
  </si>
  <si>
    <t>2018-07-17 08:57:13</t>
  </si>
  <si>
    <t>2018-07-17 08:57:14</t>
  </si>
  <si>
    <t>202264864310489</t>
  </si>
  <si>
    <t>2360.00</t>
  </si>
  <si>
    <t>2018-07-17 08:57:12</t>
  </si>
  <si>
    <t>202267360980855</t>
  </si>
  <si>
    <t>2018-07-17 08:57:09</t>
  </si>
  <si>
    <t>202265164100489</t>
  </si>
  <si>
    <t>2018-07-17 08:56:48</t>
  </si>
  <si>
    <t>2018-07-17 08:56:49</t>
  </si>
  <si>
    <t>202265164090489</t>
  </si>
  <si>
    <t>202266263110489</t>
  </si>
  <si>
    <t>2018-07-17 08:56:46</t>
  </si>
  <si>
    <t>2018-07-17 08:56:47</t>
  </si>
  <si>
    <t>202264265300489</t>
  </si>
  <si>
    <t>202266263100489</t>
  </si>
  <si>
    <t>2018-07-17 08:56:45</t>
  </si>
  <si>
    <t>202267958520489</t>
  </si>
  <si>
    <t>2018-07-17 08:56:44</t>
  </si>
  <si>
    <t>202263865550597</t>
  </si>
  <si>
    <t>2018-07-17 08:56:30</t>
  </si>
  <si>
    <t>2018-07-17 08:56:43</t>
  </si>
  <si>
    <t>202267458800971</t>
  </si>
  <si>
    <t>55.00</t>
  </si>
  <si>
    <t>0.98</t>
  </si>
  <si>
    <t>54.10</t>
  </si>
  <si>
    <t>2018-07-17 08:51:39</t>
  </si>
  <si>
    <t>202265961290302</t>
  </si>
  <si>
    <t>2018-07-17 08:49:54</t>
  </si>
  <si>
    <t>202266059120366</t>
  </si>
  <si>
    <t>2018-07-17 08:34:08</t>
  </si>
  <si>
    <t>202267358890366</t>
  </si>
  <si>
    <t>2018-07-17 08:34:07</t>
  </si>
  <si>
    <t>202268153850411</t>
  </si>
  <si>
    <t>3392.00</t>
  </si>
  <si>
    <t>2544.00</t>
  </si>
  <si>
    <t>2018-07-17 08:15:41</t>
  </si>
  <si>
    <t>2018-07-17 08:15:42</t>
  </si>
  <si>
    <t>202266057460411</t>
  </si>
  <si>
    <t>2018-07-17 08:15:29</t>
  </si>
  <si>
    <t>202266656610411</t>
  </si>
  <si>
    <t>255.00</t>
  </si>
  <si>
    <t>2018-07-17 08:15:26</t>
  </si>
  <si>
    <t>2018-07-17 08:15:27</t>
  </si>
  <si>
    <t>202264357980217</t>
  </si>
  <si>
    <t>2018-07-17 05:15:24</t>
  </si>
  <si>
    <t>gdyunfuml</t>
  </si>
  <si>
    <t>202263754050021</t>
  </si>
  <si>
    <t>2018-07-16 22:34:10</t>
  </si>
  <si>
    <t>202266544720761</t>
  </si>
  <si>
    <t>72.09</t>
  </si>
  <si>
    <t>2018-07-16 19:38:44</t>
  </si>
  <si>
    <t>2018-07-16 19:38:47</t>
  </si>
  <si>
    <t>202264946800228</t>
  </si>
  <si>
    <t>2018-07-16 18:00:43</t>
  </si>
  <si>
    <t>202263848040228</t>
  </si>
  <si>
    <t>2018-07-16 17:57:36</t>
  </si>
  <si>
    <t>2018-07-16 17:57:37</t>
  </si>
  <si>
    <t>广州华新商贸有限公司</t>
  </si>
  <si>
    <t>202266940640182</t>
  </si>
  <si>
    <t>DataV数据可视化</t>
  </si>
  <si>
    <t>6000.00</t>
  </si>
  <si>
    <t>5100.00</t>
  </si>
  <si>
    <t>2018-07-16 17:47:01</t>
  </si>
  <si>
    <t>2018-07-16 17:47:06</t>
  </si>
  <si>
    <t>202265047090538</t>
  </si>
  <si>
    <t>1992.00</t>
  </si>
  <si>
    <t>1494.00</t>
  </si>
  <si>
    <t>2018-07-16 17:43:29</t>
  </si>
  <si>
    <t>2018-07-16 17:43:35</t>
  </si>
  <si>
    <t>202265744310538</t>
  </si>
  <si>
    <t>2018-07-16 17:42:07</t>
  </si>
  <si>
    <t>2018-07-16 17:42:12</t>
  </si>
  <si>
    <t>202264144860538</t>
  </si>
  <si>
    <t>2018-07-16 17:40:53</t>
  </si>
  <si>
    <t>2018-07-16 17:40:59</t>
  </si>
  <si>
    <t>202265243520296</t>
  </si>
  <si>
    <t>2018-07-16 17:19:14</t>
  </si>
  <si>
    <t>2018-07-16 17:48:04</t>
  </si>
  <si>
    <t>202267937790538</t>
  </si>
  <si>
    <t>云监控—报警短信</t>
  </si>
  <si>
    <t>2018-07-16 17:07:03</t>
  </si>
  <si>
    <t>2018-07-16 17:07:07</t>
  </si>
  <si>
    <t>202265543880538</t>
  </si>
  <si>
    <t>2018-07-16 17:00:11</t>
  </si>
  <si>
    <t>202266441060102</t>
  </si>
  <si>
    <t>4218.00</t>
  </si>
  <si>
    <t>3585.30</t>
  </si>
  <si>
    <t>2018-07-16 16:59:53</t>
  </si>
  <si>
    <t>2018-07-16 16:59:56</t>
  </si>
  <si>
    <t>202266441030102</t>
  </si>
  <si>
    <t>3798.00</t>
  </si>
  <si>
    <t>3228.30</t>
  </si>
  <si>
    <t>2018-07-16 16:59:18</t>
  </si>
  <si>
    <t>2018-07-16 16:59:22</t>
  </si>
  <si>
    <t>202265543790102</t>
  </si>
  <si>
    <t>2018-07-16 16:58:52</t>
  </si>
  <si>
    <t>2018-07-16 16:59:00</t>
  </si>
  <si>
    <t>202264342320610</t>
  </si>
  <si>
    <t>2298.15</t>
  </si>
  <si>
    <t>1975.48</t>
  </si>
  <si>
    <t>2018-07-16 16:46:35</t>
  </si>
  <si>
    <t>2018-07-16 16:47:32</t>
  </si>
  <si>
    <t>202266539620538</t>
  </si>
  <si>
    <t>云监控—电话报警(预付费)</t>
  </si>
  <si>
    <t>75.00</t>
  </si>
  <si>
    <t>2018-07-16 16:38:30</t>
  </si>
  <si>
    <t>2018-07-16 16:38:35</t>
  </si>
  <si>
    <t>202265142270640</t>
  </si>
  <si>
    <t>函数计算</t>
  </si>
  <si>
    <t>2018-07-16 16:26:28</t>
  </si>
  <si>
    <t>2018-07-16 16:26:29</t>
  </si>
  <si>
    <t>202265740510252</t>
  </si>
  <si>
    <t>339.19</t>
  </si>
  <si>
    <t>2018-07-16 16:14:39</t>
  </si>
  <si>
    <t>2018-07-16 16:14:43</t>
  </si>
  <si>
    <t>202265340380102</t>
  </si>
  <si>
    <t>-56.19</t>
  </si>
  <si>
    <t>2018-07-16 16:10:46</t>
  </si>
  <si>
    <t>2018-07-16 16:10:47</t>
  </si>
  <si>
    <t>202266839260654</t>
  </si>
  <si>
    <t>2018-07-16 16:09:26</t>
  </si>
  <si>
    <t>202264842220102</t>
  </si>
  <si>
    <t>-56.17</t>
  </si>
  <si>
    <t>2018-07-16 16:09:16</t>
  </si>
  <si>
    <t>202263844170314</t>
  </si>
  <si>
    <t>2189.95</t>
  </si>
  <si>
    <t>1927.15</t>
  </si>
  <si>
    <t>2018-07-16 16:08:33</t>
  </si>
  <si>
    <t>2018-07-16 17:18:04</t>
  </si>
  <si>
    <t>kington1994@163.com</t>
  </si>
  <si>
    <t>202266538100834</t>
  </si>
  <si>
    <t>7002.00</t>
  </si>
  <si>
    <t>5951.70</t>
  </si>
  <si>
    <t>2018-07-16 15:57:25</t>
  </si>
  <si>
    <t>2018-07-16 16:00:43</t>
  </si>
  <si>
    <t>202264441920526</t>
  </si>
  <si>
    <t>664.00</t>
  </si>
  <si>
    <t>564.40</t>
  </si>
  <si>
    <t>2018-07-16 15:40:50</t>
  </si>
  <si>
    <t>2018-07-16 15:41:04</t>
  </si>
  <si>
    <t>202264541400526</t>
  </si>
  <si>
    <t>636.00</t>
  </si>
  <si>
    <t>540.60</t>
  </si>
  <si>
    <t>2018-07-16 15:39:39</t>
  </si>
  <si>
    <t>2018-07-16 15:39:52</t>
  </si>
  <si>
    <t>202264441120489</t>
  </si>
  <si>
    <t>2018-07-16 15:21:37</t>
  </si>
  <si>
    <t>2018-07-16 15:36:11</t>
  </si>
  <si>
    <t>202265436710197</t>
  </si>
  <si>
    <t>654.00</t>
  </si>
  <si>
    <t>2018-07-16 15:17:20</t>
  </si>
  <si>
    <t>2018-07-16 15:17:30</t>
  </si>
  <si>
    <t>202268133640640</t>
  </si>
  <si>
    <t>2018-07-16 15:12:11</t>
  </si>
  <si>
    <t>2018-07-17 11:28:05</t>
  </si>
  <si>
    <t>202265937210640</t>
  </si>
  <si>
    <t>2018-07-16 15:11:08</t>
  </si>
  <si>
    <t>202266736160640</t>
  </si>
  <si>
    <t>15840.00</t>
  </si>
  <si>
    <t>13464.00</t>
  </si>
  <si>
    <t>2018-07-16 15:00:34</t>
  </si>
  <si>
    <t>202265737280511</t>
  </si>
  <si>
    <t>2018-07-16 14:57:42</t>
  </si>
  <si>
    <t>202266435760640</t>
  </si>
  <si>
    <t>30000.00</t>
  </si>
  <si>
    <t>25500.00</t>
  </si>
  <si>
    <t>2018-07-16 14:53:10</t>
  </si>
  <si>
    <t>202263841400640</t>
  </si>
  <si>
    <t>Centos 7.0 64位 英文版</t>
  </si>
  <si>
    <t>2018-07-16 14:50:20</t>
  </si>
  <si>
    <t>2018-07-17 09:39:59</t>
  </si>
  <si>
    <t>202267434100640</t>
  </si>
  <si>
    <t>15228.00</t>
  </si>
  <si>
    <t>12943.80</t>
  </si>
  <si>
    <t>2018-07-17 15:19:04</t>
  </si>
  <si>
    <t>202267433890512</t>
  </si>
  <si>
    <t>159.00</t>
  </si>
  <si>
    <t>2018-07-16 14:43:20</t>
  </si>
  <si>
    <t>2018-07-16 14:43:34</t>
  </si>
  <si>
    <t>202266435420512</t>
  </si>
  <si>
    <t>516.00</t>
  </si>
  <si>
    <t>2018-07-16 14:42:41</t>
  </si>
  <si>
    <t>2018-07-16 14:42:53</t>
  </si>
  <si>
    <t>202267433870640</t>
  </si>
  <si>
    <t>3684.00</t>
  </si>
  <si>
    <t>2788.20</t>
  </si>
  <si>
    <t>2018-07-16 14:42:23</t>
  </si>
  <si>
    <t>202267433860640</t>
  </si>
  <si>
    <t>2018-07-17 09:40:56</t>
  </si>
  <si>
    <t>202266337260512</t>
  </si>
  <si>
    <t>327.00</t>
  </si>
  <si>
    <t>2018-07-16 14:42:07</t>
  </si>
  <si>
    <t>2018-07-16 14:42:20</t>
  </si>
  <si>
    <t>202264736320512</t>
  </si>
  <si>
    <t>2018-07-16 14:41:19</t>
  </si>
  <si>
    <t>2018-07-16 14:41:40</t>
  </si>
  <si>
    <t>202264137310967</t>
  </si>
  <si>
    <t>2018-07-16 14:39:40</t>
  </si>
  <si>
    <t>2018-07-16 14:39:46</t>
  </si>
  <si>
    <t>202267333840610</t>
  </si>
  <si>
    <t>1898.57</t>
  </si>
  <si>
    <t>1827.09</t>
  </si>
  <si>
    <t>2018-07-16 14:34:20</t>
  </si>
  <si>
    <t>2018-07-16 14:34:25</t>
  </si>
  <si>
    <t>202264438810884</t>
  </si>
  <si>
    <t>2018-07-16 14:31:42</t>
  </si>
  <si>
    <t>2018-07-16 14:31:46</t>
  </si>
  <si>
    <t>202264337310884</t>
  </si>
  <si>
    <t>2018-07-16 14:29:42</t>
  </si>
  <si>
    <t>2018-07-16 14:29:52</t>
  </si>
  <si>
    <t>202264538250526</t>
  </si>
  <si>
    <t>2018-07-16 14:25:41</t>
  </si>
  <si>
    <t>2018-07-16 14:25:42</t>
  </si>
  <si>
    <t>202264837410526</t>
  </si>
  <si>
    <t>2018-07-16 14:25:08</t>
  </si>
  <si>
    <t>202267631710655</t>
  </si>
  <si>
    <t>485.00</t>
  </si>
  <si>
    <t>2018-07-16 13:44:12</t>
  </si>
  <si>
    <t>2018-07-16 13:44:16</t>
  </si>
  <si>
    <t>202264236420655</t>
  </si>
  <si>
    <t>2018-07-16 13:43:47</t>
  </si>
  <si>
    <t>2018-07-16 13:43:50</t>
  </si>
  <si>
    <t>202265535480655</t>
  </si>
  <si>
    <t>646.00</t>
  </si>
  <si>
    <t>617.40</t>
  </si>
  <si>
    <t>2018-07-16 13:43:25</t>
  </si>
  <si>
    <t>2018-07-16 13:43:28</t>
  </si>
  <si>
    <t>202266133890655</t>
  </si>
  <si>
    <t>2018-07-16 13:42:58</t>
  </si>
  <si>
    <t>2018-07-16 13:43:01</t>
  </si>
  <si>
    <t>202266732900655</t>
  </si>
  <si>
    <t>2018-07-16 13:41:49</t>
  </si>
  <si>
    <t>2018-07-16 13:41:54</t>
  </si>
  <si>
    <t>202267730460655</t>
  </si>
  <si>
    <t>2018-07-16 13:41:24</t>
  </si>
  <si>
    <t>2018-07-16 13:41:31</t>
  </si>
  <si>
    <t>202266928110314</t>
  </si>
  <si>
    <t>2018-07-16 12:04:00</t>
  </si>
  <si>
    <t>2018-07-16 12:04:01</t>
  </si>
  <si>
    <t>202267027640464</t>
  </si>
  <si>
    <t>2018-07-16 11:43:32</t>
  </si>
  <si>
    <t>202265429760578</t>
  </si>
  <si>
    <t>310.00</t>
  </si>
  <si>
    <t>2018-07-16 11:38:21</t>
  </si>
  <si>
    <t>2018-07-16 11:38:36</t>
  </si>
  <si>
    <t>202265629200638</t>
  </si>
  <si>
    <t>770.00</t>
  </si>
  <si>
    <t>2018-07-16 11:05:42</t>
  </si>
  <si>
    <t>2018-07-16 11:05:45</t>
  </si>
  <si>
    <t>202265829240638</t>
  </si>
  <si>
    <t>169.40</t>
  </si>
  <si>
    <t>2018-07-16 11:04:21</t>
  </si>
  <si>
    <t>2018-07-16 11:04:24</t>
  </si>
  <si>
    <t>202267625910280</t>
  </si>
  <si>
    <t>1835.00</t>
  </si>
  <si>
    <t>2018-07-16 11:02:47</t>
  </si>
  <si>
    <t>2018-07-16 11:02:52</t>
  </si>
  <si>
    <t>202268123570569</t>
  </si>
  <si>
    <t>840.00</t>
  </si>
  <si>
    <t>2018-07-16 10:45:39</t>
  </si>
  <si>
    <t>2018-07-16 10:45:43</t>
  </si>
  <si>
    <t>kwgsupport</t>
  </si>
  <si>
    <t>202266526130670</t>
  </si>
  <si>
    <t>2018-07-16 10:40:23</t>
  </si>
  <si>
    <t>202266623220512</t>
  </si>
  <si>
    <t>2018-07-16 10:12:06</t>
  </si>
  <si>
    <t>2018-07-16 10:12:13</t>
  </si>
  <si>
    <t>202264527400313</t>
  </si>
  <si>
    <t>2018-07-16 09:59:03</t>
  </si>
  <si>
    <t>2018-07-16 09:59:05</t>
  </si>
  <si>
    <t>202264026650313</t>
  </si>
  <si>
    <t>2018-07-16 09:57:30</t>
  </si>
  <si>
    <t>2018-07-16 09:57:34</t>
  </si>
  <si>
    <t>202265025750373</t>
  </si>
  <si>
    <t>8371.00</t>
  </si>
  <si>
    <t>8056.40</t>
  </si>
  <si>
    <t>2018-07-16 09:49:33</t>
  </si>
  <si>
    <t>2018-07-16 09:49:45</t>
  </si>
  <si>
    <t>202266423790489</t>
  </si>
  <si>
    <t>244.00</t>
  </si>
  <si>
    <t>2018-07-16 09:45:10</t>
  </si>
  <si>
    <t>2018-07-16 09:45:11</t>
  </si>
  <si>
    <t>202266921220489</t>
  </si>
  <si>
    <t>2018-07-16 09:45:08</t>
  </si>
  <si>
    <t>2018-07-16 09:45:09</t>
  </si>
  <si>
    <t>202266423780489</t>
  </si>
  <si>
    <t>2018-07-16 09:45:06</t>
  </si>
  <si>
    <t>2018-07-16 09:45:07</t>
  </si>
  <si>
    <t>202264526460489</t>
  </si>
  <si>
    <t>2018-07-16 09:45:05</t>
  </si>
  <si>
    <t>202264226240127</t>
  </si>
  <si>
    <t>321.80</t>
  </si>
  <si>
    <t>2018-07-16 09:41:01</t>
  </si>
  <si>
    <t>2018-07-16 09:41:09</t>
  </si>
  <si>
    <t>202266423500041</t>
  </si>
  <si>
    <t>2018-07-16 09:39:31</t>
  </si>
  <si>
    <t>2018-07-16 09:40:01</t>
  </si>
  <si>
    <t>202267122370041</t>
  </si>
  <si>
    <t>2018-07-16 09:39:00</t>
  </si>
  <si>
    <t>2018-07-16 09:39:04</t>
  </si>
  <si>
    <t>202267021350638</t>
  </si>
  <si>
    <t>2018-07-16 09:32:51</t>
  </si>
  <si>
    <t>202267620760638</t>
  </si>
  <si>
    <t>956.51</t>
  </si>
  <si>
    <t>2018-07-16 09:31:19</t>
  </si>
  <si>
    <t>2018-07-16 09:31:23</t>
  </si>
  <si>
    <t>202266621280041</t>
  </si>
  <si>
    <t>780.00</t>
  </si>
  <si>
    <t>2018-07-16 09:29:49</t>
  </si>
  <si>
    <t>2018-07-16 09:29:57</t>
  </si>
  <si>
    <t>202264425720638</t>
  </si>
  <si>
    <t>573.70</t>
  </si>
  <si>
    <t>2018-07-16 09:24:43</t>
  </si>
  <si>
    <t>2018-07-16 09:24:46</t>
  </si>
  <si>
    <t>202266621030638</t>
  </si>
  <si>
    <t>643.70</t>
  </si>
  <si>
    <t>2018-07-16 09:24:21</t>
  </si>
  <si>
    <t>2018-07-16 09:24:25</t>
  </si>
  <si>
    <t>202267820110761</t>
  </si>
  <si>
    <t>1365.98</t>
  </si>
  <si>
    <t>2018-07-16 09:22:12</t>
  </si>
  <si>
    <t>2018-07-16 09:22:19</t>
  </si>
  <si>
    <t>202263725740761</t>
  </si>
  <si>
    <t>122.67</t>
  </si>
  <si>
    <t>2018-07-16 09:21:33</t>
  </si>
  <si>
    <t>2018-07-16 09:21:39</t>
  </si>
  <si>
    <t>202264723830007</t>
  </si>
  <si>
    <t>混合云数据库管理</t>
  </si>
  <si>
    <t>2018-07-16 09:19:40</t>
  </si>
  <si>
    <t>2018-07-16 09:19:44</t>
  </si>
  <si>
    <t>202267918990640</t>
  </si>
  <si>
    <t>2018-07-16 08:59:40</t>
  </si>
  <si>
    <t>202266520950318</t>
  </si>
  <si>
    <t>2018-07-16 08:49:27</t>
  </si>
  <si>
    <t>2018-07-16 08:49:28</t>
  </si>
  <si>
    <t>202267218780318</t>
  </si>
  <si>
    <t>2018-07-16 08:49:23</t>
  </si>
  <si>
    <t>2018-07-16 08:49:24</t>
  </si>
  <si>
    <t>202267918040318</t>
  </si>
  <si>
    <t>2018-07-16 08:49:19</t>
  </si>
  <si>
    <t>2018-07-16 08:49:20</t>
  </si>
  <si>
    <t>202265222230318</t>
  </si>
  <si>
    <t>2018-07-16 08:49:15</t>
  </si>
  <si>
    <t>2018-07-16 08:49:16</t>
  </si>
  <si>
    <t>202264923370318</t>
  </si>
  <si>
    <t>2018-07-16 08:49:10</t>
  </si>
  <si>
    <t>2018-07-16 08:49:12</t>
  </si>
  <si>
    <t>202265620110302</t>
  </si>
  <si>
    <t>23.00</t>
  </si>
  <si>
    <t>2018-07-16 08:33:52</t>
  </si>
  <si>
    <t>202266117020967</t>
  </si>
  <si>
    <t>500.00</t>
  </si>
  <si>
    <t>2018-07-16 08:21:14</t>
  </si>
  <si>
    <t>2018-07-16 08:21:15</t>
  </si>
  <si>
    <t>202266816050578</t>
  </si>
  <si>
    <t>2018-07-16 08:16:34</t>
  </si>
  <si>
    <t>2018-07-16 08:16:35</t>
  </si>
  <si>
    <t>202267808080512</t>
  </si>
  <si>
    <t>2018-07-15 23:25:13</t>
  </si>
  <si>
    <t>2018-07-15 23:25:14</t>
  </si>
  <si>
    <t>202263812280512</t>
  </si>
  <si>
    <t>2018-07-15 21:47:18</t>
  </si>
  <si>
    <t>2018-07-15 21:47:19</t>
  </si>
  <si>
    <t>202265507840828</t>
  </si>
  <si>
    <t>1872.00</t>
  </si>
  <si>
    <t>0.79</t>
  </si>
  <si>
    <t>1476.00</t>
  </si>
  <si>
    <t>2018-07-15 19:59:09</t>
  </si>
  <si>
    <t>2018-07-15 19:59:26</t>
  </si>
  <si>
    <t>202264203190750</t>
  </si>
  <si>
    <t>2018-07-15 14:31:28</t>
  </si>
  <si>
    <t>202262697910351</t>
  </si>
  <si>
    <t>39.20</t>
  </si>
  <si>
    <t>2018-07-15 12:59:01</t>
  </si>
  <si>
    <t>2018-07-15 12:59:06</t>
  </si>
  <si>
    <t>202261198670967</t>
  </si>
  <si>
    <t>2018-07-15 11:31:24</t>
  </si>
  <si>
    <t>202259299000967</t>
  </si>
  <si>
    <t>2018-07-15 11:31:22</t>
  </si>
  <si>
    <t>2018-07-15 11:31:23</t>
  </si>
  <si>
    <t>202258899300967</t>
  </si>
  <si>
    <t>2018-07-15 11:31:20</t>
  </si>
  <si>
    <t>2018-07-15 11:31:21</t>
  </si>
  <si>
    <t>202259999550967</t>
  </si>
  <si>
    <t>2018-07-15 11:31:19</t>
  </si>
  <si>
    <t>202260494710967</t>
  </si>
  <si>
    <t>2018-07-15 11:31:17</t>
  </si>
  <si>
    <t>2018-07-15 11:31:18</t>
  </si>
  <si>
    <t>202261298720351</t>
  </si>
  <si>
    <t>2018-07-15 11:10:01</t>
  </si>
  <si>
    <t>2018-07-15 11:10:06</t>
  </si>
  <si>
    <t>202259496480411</t>
  </si>
  <si>
    <t>2018-07-15 10:50:27</t>
  </si>
  <si>
    <t>2018-07-15 10:50:28</t>
  </si>
  <si>
    <t>202259097060411</t>
  </si>
  <si>
    <t>2018-07-15 10:50:24</t>
  </si>
  <si>
    <t>2018-07-15 10:50:26</t>
  </si>
  <si>
    <t>202262592360663</t>
  </si>
  <si>
    <t>2018-07-15 10:28:15</t>
  </si>
  <si>
    <t>2018-07-15 10:28:22</t>
  </si>
  <si>
    <t>202259892230318</t>
  </si>
  <si>
    <t>79.80</t>
  </si>
  <si>
    <t>77.70</t>
  </si>
  <si>
    <t>2018-07-15 08:57:47</t>
  </si>
  <si>
    <t>2018-07-15 08:57:48</t>
  </si>
  <si>
    <t>202262190190318</t>
  </si>
  <si>
    <t>2018-07-15 08:57:43</t>
  </si>
  <si>
    <t>2018-07-15 08:57:44</t>
  </si>
  <si>
    <t>202261595630318</t>
  </si>
  <si>
    <t>2018-07-15 08:57:39</t>
  </si>
  <si>
    <t>2018-07-15 08:57:40</t>
  </si>
  <si>
    <t>202259393520318</t>
  </si>
  <si>
    <t>2018-07-15 08:57:35</t>
  </si>
  <si>
    <t>2018-07-15 08:57:36</t>
  </si>
  <si>
    <t>202261492830318</t>
  </si>
  <si>
    <t>2018-07-15 08:57:31</t>
  </si>
  <si>
    <t>2018-07-15 08:57:32</t>
  </si>
  <si>
    <t>202260592440864</t>
  </si>
  <si>
    <t>667.20</t>
  </si>
  <si>
    <t>2018-07-15 08:54:01</t>
  </si>
  <si>
    <t>2018-07-15 08:54:02</t>
  </si>
  <si>
    <t>202261089590779</t>
  </si>
  <si>
    <t>273.00</t>
  </si>
  <si>
    <t>2018-07-15 08:39:48</t>
  </si>
  <si>
    <t>202261592420600</t>
  </si>
  <si>
    <t>106.68</t>
  </si>
  <si>
    <t>2018-07-15 08:21:09</t>
  </si>
  <si>
    <t>2018-07-15 08:21:10</t>
  </si>
  <si>
    <t>zhu807725707</t>
  </si>
  <si>
    <t>202260981490378</t>
  </si>
  <si>
    <t>2018-07-15 01:37:07</t>
  </si>
  <si>
    <t>2018-07-15 01:37:21</t>
  </si>
  <si>
    <t>202261785350378</t>
  </si>
  <si>
    <t>2018-07-15 01:35:39</t>
  </si>
  <si>
    <t>2018-07-15 01:35:57</t>
  </si>
  <si>
    <t>202262281390241</t>
  </si>
  <si>
    <t>151.14</t>
  </si>
  <si>
    <t>2018-07-15 00:34:03</t>
  </si>
  <si>
    <t>2018-07-15 00:34:08</t>
  </si>
  <si>
    <t>hi31226206@aliyun.com</t>
  </si>
  <si>
    <t>202261182620352</t>
  </si>
  <si>
    <t>2018-07-14 23:04:44</t>
  </si>
  <si>
    <t>2018-07-14 23:04:51</t>
  </si>
  <si>
    <t>202261481130654</t>
  </si>
  <si>
    <t>1.74</t>
  </si>
  <si>
    <t>2018-07-14 22:57:26</t>
  </si>
  <si>
    <t>2018-07-14 22:57:31</t>
  </si>
  <si>
    <t>luosong13d</t>
  </si>
  <si>
    <t>202259684280357</t>
  </si>
  <si>
    <t>1057.00</t>
  </si>
  <si>
    <t>2018-07-14 22:24:41</t>
  </si>
  <si>
    <t>2018-07-14 22:24:53</t>
  </si>
  <si>
    <t>202261880390352</t>
  </si>
  <si>
    <t>2018-07-14 21:37:40</t>
  </si>
  <si>
    <t>202260477590352</t>
  </si>
  <si>
    <t>2018-07-14 21:02:06</t>
  </si>
  <si>
    <t>202261478640352</t>
  </si>
  <si>
    <t>2018-07-14 20:51:51</t>
  </si>
  <si>
    <t>2017黑美人</t>
  </si>
  <si>
    <t>202262276810556</t>
  </si>
  <si>
    <t>11.00</t>
  </si>
  <si>
    <t>2018-07-14 20:21:15</t>
  </si>
  <si>
    <t>2018-07-14 20:21:37</t>
  </si>
  <si>
    <t>202260476820556</t>
  </si>
  <si>
    <t>320.00</t>
  </si>
  <si>
    <t>2018-07-14 20:18:44</t>
  </si>
  <si>
    <t>2018-07-14 20:19:09</t>
  </si>
  <si>
    <t>202259681450556</t>
  </si>
  <si>
    <t>1347.00</t>
  </si>
  <si>
    <t>1307.55</t>
  </si>
  <si>
    <t>2018-07-14 20:12:02</t>
  </si>
  <si>
    <t>2018-07-14 20:12:45</t>
  </si>
  <si>
    <t>202258778970352</t>
  </si>
  <si>
    <t>2018-07-14 19:49:00</t>
  </si>
  <si>
    <t>2018-07-14 19:49:01</t>
  </si>
  <si>
    <t>202261579860352</t>
  </si>
  <si>
    <t>2018-07-14 19:43:12</t>
  </si>
  <si>
    <t>2018-07-14 19:43:13</t>
  </si>
  <si>
    <t>202262573730028</t>
  </si>
  <si>
    <t>219.00</t>
  </si>
  <si>
    <t>2018-07-14 18:41:22</t>
  </si>
  <si>
    <t>2018-07-14 18:41:27</t>
  </si>
  <si>
    <t>202261475620028</t>
  </si>
  <si>
    <t>124.00</t>
  </si>
  <si>
    <t>2018-07-14 18:40:47</t>
  </si>
  <si>
    <t>2018-07-14 18:40:54</t>
  </si>
  <si>
    <t>202259474110810</t>
  </si>
  <si>
    <t>21.60</t>
  </si>
  <si>
    <t>18.36</t>
  </si>
  <si>
    <t>2018-07-14 17:08:15</t>
  </si>
  <si>
    <t>2018-07-14 17:09:43</t>
  </si>
  <si>
    <t>202259572660597</t>
  </si>
  <si>
    <t>2018-07-14 15:11:14</t>
  </si>
  <si>
    <t>2018-07-14 15:11:18</t>
  </si>
  <si>
    <t>202260369990597</t>
  </si>
  <si>
    <t>2018-07-14 15:10:12</t>
  </si>
  <si>
    <t>2018-07-14 15:10:17</t>
  </si>
  <si>
    <t>202258272860526</t>
  </si>
  <si>
    <t>1081.20</t>
  </si>
  <si>
    <t>2018-07-14 14:13:36</t>
  </si>
  <si>
    <t>2018-07-14 14:13:57</t>
  </si>
  <si>
    <t>202260172240352</t>
  </si>
  <si>
    <t>2018-07-14 13:17:17</t>
  </si>
  <si>
    <t>202260567170889</t>
  </si>
  <si>
    <t>525.50</t>
  </si>
  <si>
    <t>2018-07-14 12:22:07</t>
  </si>
  <si>
    <t>2018-07-14 12:22:12</t>
  </si>
  <si>
    <t>202260267810889</t>
  </si>
  <si>
    <t>2018-07-14 11:57:23</t>
  </si>
  <si>
    <t>2018-07-14 11:57:28</t>
  </si>
  <si>
    <t>202259768570489</t>
  </si>
  <si>
    <t>610.00</t>
  </si>
  <si>
    <t>2018-07-14 11:52:45</t>
  </si>
  <si>
    <t>202258470010489</t>
  </si>
  <si>
    <t>1093.50</t>
  </si>
  <si>
    <t>2018-07-14 11:52:43</t>
  </si>
  <si>
    <t>2018-07-14 11:52:44</t>
  </si>
  <si>
    <t>202261365230120</t>
  </si>
  <si>
    <t>2018-07-14 11:47:24</t>
  </si>
  <si>
    <t>202259268170352</t>
  </si>
  <si>
    <t>2018-07-14 11:33:50</t>
  </si>
  <si>
    <t>202259566700228</t>
  </si>
  <si>
    <t>2018-07-14 11:07:25</t>
  </si>
  <si>
    <t>202260564150411</t>
  </si>
  <si>
    <t>820.00</t>
  </si>
  <si>
    <t>615.00</t>
  </si>
  <si>
    <t>2018-07-14 10:46:15</t>
  </si>
  <si>
    <t>2018-07-14 10:46:16</t>
  </si>
  <si>
    <t>202260360450519</t>
  </si>
  <si>
    <t>963.00</t>
  </si>
  <si>
    <t>722.24</t>
  </si>
  <si>
    <t>2018-07-14 09:16:10</t>
  </si>
  <si>
    <t>2018-07-14 09:16:11</t>
  </si>
  <si>
    <t>202261661100519</t>
  </si>
  <si>
    <t>2018-07-14 09:16:09</t>
  </si>
  <si>
    <t>202260460490519</t>
  </si>
  <si>
    <t>569.00</t>
  </si>
  <si>
    <t>426.74</t>
  </si>
  <si>
    <t>2018-07-14 09:16:07</t>
  </si>
  <si>
    <t>2018-07-14 09:16:08</t>
  </si>
  <si>
    <t>202258465210519</t>
  </si>
  <si>
    <t>2018-07-14 09:16:05</t>
  </si>
  <si>
    <t>2018-07-14 09:16:06</t>
  </si>
  <si>
    <t>202260961190519</t>
  </si>
  <si>
    <t>632.00</t>
  </si>
  <si>
    <t>474.00</t>
  </si>
  <si>
    <t>2018-07-14 09:16:03</t>
  </si>
  <si>
    <t>2018-07-14 09:16:04</t>
  </si>
  <si>
    <t>202259763740519</t>
  </si>
  <si>
    <t>2018-07-14 09:16:01</t>
  </si>
  <si>
    <t>2018-07-14 09:16:02</t>
  </si>
  <si>
    <t>202259064200519</t>
  </si>
  <si>
    <t>2018-07-14 09:16:00</t>
  </si>
  <si>
    <t>202262661770519</t>
  </si>
  <si>
    <t>73.50</t>
  </si>
  <si>
    <t>2018-07-14 09:15:57</t>
  </si>
  <si>
    <t>2018-07-14 09:15:59</t>
  </si>
  <si>
    <t>202260360390197</t>
  </si>
  <si>
    <t>2018-07-14 09:14:50</t>
  </si>
  <si>
    <t>2018-07-14 09:14:51</t>
  </si>
  <si>
    <t>202259763460318</t>
  </si>
  <si>
    <t>79.00</t>
  </si>
  <si>
    <t>77.05</t>
  </si>
  <si>
    <t>2018-07-14 09:09:56</t>
  </si>
  <si>
    <t>2018-07-14 09:09:57</t>
  </si>
  <si>
    <t>202260360250318</t>
  </si>
  <si>
    <t>2018-07-14 09:09:53</t>
  </si>
  <si>
    <t>2018-07-14 09:09:54</t>
  </si>
  <si>
    <t>202262459680318</t>
  </si>
  <si>
    <t>2018-07-14 09:09:50</t>
  </si>
  <si>
    <t>2018-07-14 09:09:51</t>
  </si>
  <si>
    <t>202259263410318</t>
  </si>
  <si>
    <t>2018-07-14 09:09:48</t>
  </si>
  <si>
    <t>2018-07-14 09:09:49</t>
  </si>
  <si>
    <t>202258264250318</t>
  </si>
  <si>
    <t>2018-07-14 09:09:45</t>
  </si>
  <si>
    <t>2018-07-14 09:09:46</t>
  </si>
  <si>
    <t>202258663750318</t>
  </si>
  <si>
    <t>2018-07-14 09:09:42</t>
  </si>
  <si>
    <t>2018-07-14 09:09:43</t>
  </si>
  <si>
    <t>202261660900318</t>
  </si>
  <si>
    <t>2018-07-14 09:09:38</t>
  </si>
  <si>
    <t>2018-07-14 09:09:39</t>
  </si>
  <si>
    <t>202261660890318</t>
  </si>
  <si>
    <t>2018-07-14 09:09:34</t>
  </si>
  <si>
    <t>2018-07-14 09:09:35</t>
  </si>
  <si>
    <t>202262661540318</t>
  </si>
  <si>
    <t>2018-07-14 09:09:27</t>
  </si>
  <si>
    <t>2018-07-14 09:09:31</t>
  </si>
  <si>
    <t>202261263420318</t>
  </si>
  <si>
    <t>2018-07-14 09:09:23</t>
  </si>
  <si>
    <t>2018-07-14 09:09:24</t>
  </si>
  <si>
    <t>202260761680318</t>
  </si>
  <si>
    <t>2018-07-14 09:09:17</t>
  </si>
  <si>
    <t>2018-07-14 09:09:18</t>
  </si>
  <si>
    <t>202260262250318</t>
  </si>
  <si>
    <t>2018-07-14 09:09:14</t>
  </si>
  <si>
    <t>2018-07-14 09:09:15</t>
  </si>
  <si>
    <t>202262260600318</t>
  </si>
  <si>
    <t>2018-07-14 09:09:12</t>
  </si>
  <si>
    <t>2018-07-14 09:09:13</t>
  </si>
  <si>
    <t>202258663720318</t>
  </si>
  <si>
    <t>2018-07-14 09:09:09</t>
  </si>
  <si>
    <t>2018-07-14 09:09:10</t>
  </si>
  <si>
    <t>202260561060318</t>
  </si>
  <si>
    <t>2018-07-14 09:09:06</t>
  </si>
  <si>
    <t>2018-07-14 09:09:07</t>
  </si>
  <si>
    <t>202260960840796</t>
  </si>
  <si>
    <t>2018-07-14 09:03:39</t>
  </si>
  <si>
    <t>202262259990519</t>
  </si>
  <si>
    <t>2018-07-14 08:54:54</t>
  </si>
  <si>
    <t>2018-07-14 08:54:55</t>
  </si>
  <si>
    <t>202258261220610</t>
  </si>
  <si>
    <t>985.05</t>
  </si>
  <si>
    <t>949.20</t>
  </si>
  <si>
    <t>2018-07-14 08:35:39</t>
  </si>
  <si>
    <t>2018-07-14 08:35:40</t>
  </si>
  <si>
    <t>202261161650610</t>
  </si>
  <si>
    <t>2018-07-14 08:35:38</t>
  </si>
  <si>
    <t>202261756430967</t>
  </si>
  <si>
    <t>2018-07-14 07:16:01</t>
  </si>
  <si>
    <t>202258957160967</t>
  </si>
  <si>
    <t>2018-07-14 07:15:01</t>
  </si>
  <si>
    <t>202262655760967</t>
  </si>
  <si>
    <t>2018-07-14 07:14:01</t>
  </si>
  <si>
    <t>202258157250967</t>
  </si>
  <si>
    <t>2018-07-14 07:13:01</t>
  </si>
  <si>
    <t>202260756130967</t>
  </si>
  <si>
    <t>2018-07-14 07:12:01</t>
  </si>
  <si>
    <t>202258957120967</t>
  </si>
  <si>
    <t>2018-07-14 07:11:01</t>
  </si>
  <si>
    <t>202260056610967</t>
  </si>
  <si>
    <t>2018-07-14 07:10:01</t>
  </si>
  <si>
    <t>2018-07-14 07:10:02</t>
  </si>
  <si>
    <t>202260056580967</t>
  </si>
  <si>
    <t>2018-07-14 07:09:01</t>
  </si>
  <si>
    <t>202261158050967</t>
  </si>
  <si>
    <t>2018-07-14 07:08:01</t>
  </si>
  <si>
    <t>202258559970967</t>
  </si>
  <si>
    <t>2018-07-14 07:07:01</t>
  </si>
  <si>
    <t>202259257590967</t>
  </si>
  <si>
    <t>0.01</t>
  </si>
  <si>
    <t>2018-07-14 07:06:01</t>
  </si>
  <si>
    <t>2018-07-14 07:06:02</t>
  </si>
  <si>
    <t>202258358910967</t>
  </si>
  <si>
    <t>2018-07-14 07:05:04</t>
  </si>
  <si>
    <t>202261957240967</t>
  </si>
  <si>
    <t>2018-07-14 07:04:01</t>
  </si>
  <si>
    <t>202258858580967</t>
  </si>
  <si>
    <t>2018-07-14 07:03:01</t>
  </si>
  <si>
    <t>202260756020967</t>
  </si>
  <si>
    <t>2018-07-14 07:02:01</t>
  </si>
  <si>
    <t>202262555070967</t>
  </si>
  <si>
    <t>2018-07-14 07:01:01</t>
  </si>
  <si>
    <t>202260256250967</t>
  </si>
  <si>
    <t>202262055700967</t>
  </si>
  <si>
    <t>2018-07-14 07:01:02</t>
  </si>
  <si>
    <t>202258658270967</t>
  </si>
  <si>
    <t>202259754890228</t>
  </si>
  <si>
    <t>2018-07-14 01:42:27</t>
  </si>
  <si>
    <t>2018-07-14 01:42:28</t>
  </si>
  <si>
    <t>202260450580610</t>
  </si>
  <si>
    <t>2018-07-14 00:59:24</t>
  </si>
  <si>
    <t>2018-07-14 00:59:28</t>
  </si>
  <si>
    <t>202260650120600</t>
  </si>
  <si>
    <t>Node.js性能平台</t>
  </si>
  <si>
    <t>2018-07-14 00:24:54</t>
  </si>
  <si>
    <t>202260348210228</t>
  </si>
  <si>
    <t>2018-07-13 23:13:03</t>
  </si>
  <si>
    <t>2018-07-13 23:13:04</t>
  </si>
  <si>
    <t>duyansh</t>
  </si>
  <si>
    <t>202260547150403</t>
  </si>
  <si>
    <t>2018-07-13 21:30:47</t>
  </si>
  <si>
    <t>2018-07-13 21:30:52</t>
  </si>
  <si>
    <t>202261047050796</t>
  </si>
  <si>
    <t>2018-07-13 21:05:44</t>
  </si>
  <si>
    <t>202260545150228</t>
  </si>
  <si>
    <t>16200.00</t>
  </si>
  <si>
    <t>13770.00</t>
  </si>
  <si>
    <t>2018-07-13 20:12:09</t>
  </si>
  <si>
    <t>2018-07-13 20:13:07</t>
  </si>
  <si>
    <t>202260744250007</t>
  </si>
  <si>
    <t>1623.44</t>
  </si>
  <si>
    <t>2018-07-13 19:16:38</t>
  </si>
  <si>
    <t>2018-07-13 19:16:44</t>
  </si>
  <si>
    <t>202261942920766</t>
  </si>
  <si>
    <t>2018-07-13 18:24:42</t>
  </si>
  <si>
    <t>202260542670766</t>
  </si>
  <si>
    <t>2018-07-13 18:24:00</t>
  </si>
  <si>
    <t>202260440840766</t>
  </si>
  <si>
    <t>2018-07-13 18:19:23</t>
  </si>
  <si>
    <t>202261042570766</t>
  </si>
  <si>
    <t>2018-07-13 18:18:00</t>
  </si>
  <si>
    <t>202262541400766</t>
  </si>
  <si>
    <t>2018-07-13 18:12:10</t>
  </si>
  <si>
    <t>2018-07-13 18:12:11</t>
  </si>
  <si>
    <t>202261741540766</t>
  </si>
  <si>
    <t>58.76</t>
  </si>
  <si>
    <t>2018-07-13 18:09:42</t>
  </si>
  <si>
    <t>2018-07-13 18:10:01</t>
  </si>
  <si>
    <t>202260440390766</t>
  </si>
  <si>
    <t>2018-07-13 18:05:12</t>
  </si>
  <si>
    <t>202259941210965</t>
  </si>
  <si>
    <t>2018-07-13 17:39:06</t>
  </si>
  <si>
    <t>2018-07-13 17:39:27</t>
  </si>
  <si>
    <t>202259541040445</t>
  </si>
  <si>
    <t>2018-07-13 17:30:43</t>
  </si>
  <si>
    <t>2018-07-13 17:30:49</t>
  </si>
  <si>
    <t>202261541350366</t>
  </si>
  <si>
    <t>2018-07-13 17:17:36</t>
  </si>
  <si>
    <t>202260239990796</t>
  </si>
  <si>
    <t>2018-07-13 17:05:44</t>
  </si>
  <si>
    <t>202261438290538</t>
  </si>
  <si>
    <t>7956.00</t>
  </si>
  <si>
    <t>6762.60</t>
  </si>
  <si>
    <t>2018-07-13 16:48:02</t>
  </si>
  <si>
    <t>2018-07-13 16:48:10</t>
  </si>
  <si>
    <t>202262038340197</t>
  </si>
  <si>
    <t>2018-07-13 16:42:33</t>
  </si>
  <si>
    <t>202260636750578</t>
  </si>
  <si>
    <t>398.00</t>
  </si>
  <si>
    <t>2018-07-13 16:29:54</t>
  </si>
  <si>
    <t>2018-07-13 16:31:29</t>
  </si>
  <si>
    <t>202261936740105</t>
  </si>
  <si>
    <t>2018-07-13 15:45:11</t>
  </si>
  <si>
    <t>202258639310105</t>
  </si>
  <si>
    <t>2018-07-13 15:45:10</t>
  </si>
  <si>
    <t>202260334860202</t>
  </si>
  <si>
    <t>2018-07-13 15:30:37</t>
  </si>
  <si>
    <t>2018-07-13 15:30:52</t>
  </si>
  <si>
    <t>202262234270202</t>
  </si>
  <si>
    <t>2018-07-13 15:29:30</t>
  </si>
  <si>
    <t>2018-07-13 15:29:45</t>
  </si>
  <si>
    <t>202261635240202</t>
  </si>
  <si>
    <t>2018-07-13 15:28:23</t>
  </si>
  <si>
    <t>2018-07-13 15:28:51</t>
  </si>
  <si>
    <t>202261434510511</t>
  </si>
  <si>
    <t>2018-07-13 15:16:32</t>
  </si>
  <si>
    <t>202259834800197</t>
  </si>
  <si>
    <t>2018-07-13 14:44:22</t>
  </si>
  <si>
    <t>202262033480403</t>
  </si>
  <si>
    <t>2018-07-13 14:39:03</t>
  </si>
  <si>
    <t>2018-07-13 14:39:04</t>
  </si>
  <si>
    <t>202262332330511</t>
  </si>
  <si>
    <t>2018-07-13 14:35:51</t>
  </si>
  <si>
    <t>greenlandgd</t>
  </si>
  <si>
    <t>202261033540846</t>
  </si>
  <si>
    <t>129384.00</t>
  </si>
  <si>
    <t>0.51</t>
  </si>
  <si>
    <t>65782.80</t>
  </si>
  <si>
    <t>2018-07-13 14:29:45</t>
  </si>
  <si>
    <t>2018-07-16 11:30:04</t>
  </si>
  <si>
    <t>201805002940</t>
  </si>
  <si>
    <t>202258432730115</t>
  </si>
  <si>
    <t>语音服务</t>
  </si>
  <si>
    <t>2018-07-13 12:43:02</t>
  </si>
  <si>
    <t>202259631210115</t>
  </si>
  <si>
    <t>2018-07-13 12:43:01</t>
  </si>
  <si>
    <t>202258427810967</t>
  </si>
  <si>
    <t>2018-07-13 11:06:01</t>
  </si>
  <si>
    <t>2018-07-13 11:06:02</t>
  </si>
  <si>
    <t>青岛爱特飞翔</t>
  </si>
  <si>
    <t>202259027710959</t>
  </si>
  <si>
    <t>2018-07-13 10:54:58</t>
  </si>
  <si>
    <t>202261724070351</t>
  </si>
  <si>
    <t>19000.00</t>
  </si>
  <si>
    <t>2018-07-13 10:51:42</t>
  </si>
  <si>
    <t>2018-07-13 10:51:50</t>
  </si>
  <si>
    <t>202259224890855</t>
  </si>
  <si>
    <t>521.50</t>
  </si>
  <si>
    <t>2018-07-13 10:27:47</t>
  </si>
  <si>
    <t>2018-07-13 10:27:48</t>
  </si>
  <si>
    <t>202260021450887</t>
  </si>
  <si>
    <t>1332.00</t>
  </si>
  <si>
    <t>2018-07-13 09:55:47</t>
  </si>
  <si>
    <t>2018-07-13 09:55:50</t>
  </si>
  <si>
    <t>202260420010511</t>
  </si>
  <si>
    <t>2018-07-13 09:51:09</t>
  </si>
  <si>
    <t>202258222770887</t>
  </si>
  <si>
    <t>2018-07-13 09:38:59</t>
  </si>
  <si>
    <t>202260120850887</t>
  </si>
  <si>
    <t>2018-07-13 09:33:03</t>
  </si>
  <si>
    <t>2018-07-13 09:33:04</t>
  </si>
  <si>
    <t>202260319190734</t>
  </si>
  <si>
    <t>4528.00</t>
  </si>
  <si>
    <t>2018-07-13 09:23:12</t>
  </si>
  <si>
    <t>2018-07-13 09:23:17</t>
  </si>
  <si>
    <t>202262118640887</t>
  </si>
  <si>
    <t>2018-07-13 09:16:20</t>
  </si>
  <si>
    <t>jeatcs2</t>
  </si>
  <si>
    <t>202258922190906</t>
  </si>
  <si>
    <t>2018-07-13 09:10:52</t>
  </si>
  <si>
    <t>2018-07-13 09:11:23</t>
  </si>
  <si>
    <t>202261019980318</t>
  </si>
  <si>
    <t>2018-07-13 09:08:29</t>
  </si>
  <si>
    <t>2018-07-13 09:08:30</t>
  </si>
  <si>
    <t>202260119920318</t>
  </si>
  <si>
    <t>2018-07-13 09:08:24</t>
  </si>
  <si>
    <t>2018-07-13 09:08:26</t>
  </si>
  <si>
    <t>202258323730318</t>
  </si>
  <si>
    <t>2018-07-13 09:08:20</t>
  </si>
  <si>
    <t>2018-07-13 09:08:21</t>
  </si>
  <si>
    <t>202258221650318</t>
  </si>
  <si>
    <t>2018-07-13 09:08:15</t>
  </si>
  <si>
    <t>2018-07-13 09:08:17</t>
  </si>
  <si>
    <t>202260318780318</t>
  </si>
  <si>
    <t>2018-07-13 09:08:11</t>
  </si>
  <si>
    <t>2018-07-13 09:08:12</t>
  </si>
  <si>
    <t>202258722170318</t>
  </si>
  <si>
    <t>212.00</t>
  </si>
  <si>
    <t>2018-07-13 09:08:07</t>
  </si>
  <si>
    <t>2018-07-13 09:08:08</t>
  </si>
  <si>
    <t>202259920020318</t>
  </si>
  <si>
    <t>2018-07-13 09:08:03</t>
  </si>
  <si>
    <t>2018-07-13 09:08:05</t>
  </si>
  <si>
    <t>202260519710318</t>
  </si>
  <si>
    <t>2018-07-13 09:08:00</t>
  </si>
  <si>
    <t>2018-07-13 09:08:01</t>
  </si>
  <si>
    <t>202262219220318</t>
  </si>
  <si>
    <t>2018-07-13 09:07:57</t>
  </si>
  <si>
    <t>2018-07-13 09:07:58</t>
  </si>
  <si>
    <t>202259420550318</t>
  </si>
  <si>
    <t>2018-07-13 09:07:54</t>
  </si>
  <si>
    <t>2018-07-13 09:07:55</t>
  </si>
  <si>
    <t>202260619450318</t>
  </si>
  <si>
    <t>2018-07-13 09:07:50</t>
  </si>
  <si>
    <t>2018-07-13 09:07:51</t>
  </si>
  <si>
    <t>202260719580318</t>
  </si>
  <si>
    <t>2018-07-13 09:07:46</t>
  </si>
  <si>
    <t>2018-07-13 09:07:47</t>
  </si>
  <si>
    <t>202259821040318</t>
  </si>
  <si>
    <t>2018-07-13 09:07:41</t>
  </si>
  <si>
    <t>2018-07-13 09:07:43</t>
  </si>
  <si>
    <t>202259920010318</t>
  </si>
  <si>
    <t>2018-07-13 09:07:37</t>
  </si>
  <si>
    <t>2018-07-13 09:07:38</t>
  </si>
  <si>
    <t>202259821030318</t>
  </si>
  <si>
    <t>2018-07-13 09:07:33</t>
  </si>
  <si>
    <t>2018-07-13 09:07:34</t>
  </si>
  <si>
    <t>zyvip2016</t>
  </si>
  <si>
    <t>202260818840559</t>
  </si>
  <si>
    <t>2018-07-13 08:59:27</t>
  </si>
  <si>
    <t>202258821890559</t>
  </si>
  <si>
    <t>110.10</t>
  </si>
  <si>
    <t>2018-07-13 08:58:54</t>
  </si>
  <si>
    <t>2018-07-13 08:58:58</t>
  </si>
  <si>
    <t>202258118820682</t>
  </si>
  <si>
    <t>2018-07-13 08:32:37</t>
  </si>
  <si>
    <t>202258419870682</t>
  </si>
  <si>
    <t>2018-07-13 08:32:35</t>
  </si>
  <si>
    <t>2018-07-13 08:32:36</t>
  </si>
  <si>
    <t>202258320660682</t>
  </si>
  <si>
    <t>1186.00</t>
  </si>
  <si>
    <t>2018-07-13 08:32:33</t>
  </si>
  <si>
    <t>202258919300682</t>
  </si>
  <si>
    <t>2018-07-13 08:32:31</t>
  </si>
  <si>
    <t>202262616430682</t>
  </si>
  <si>
    <t>2018-07-13 08:32:28</t>
  </si>
  <si>
    <t>2018-07-13 08:32:30</t>
  </si>
  <si>
    <t>202261015370967</t>
  </si>
  <si>
    <t>2018-07-13 08:21:48</t>
  </si>
  <si>
    <t>2018-07-13 08:21:49</t>
  </si>
  <si>
    <t>202260714250280</t>
  </si>
  <si>
    <t>4650.00</t>
  </si>
  <si>
    <t>2018-07-13 07:39:39</t>
  </si>
  <si>
    <t>2018-07-13 07:39:43</t>
  </si>
  <si>
    <t>202262413300638</t>
  </si>
  <si>
    <t>2018-07-13 06:47:43</t>
  </si>
  <si>
    <t>202260205160864</t>
  </si>
  <si>
    <t>281.84</t>
  </si>
  <si>
    <t>2018-07-12 20:41:06</t>
  </si>
  <si>
    <t>2018-07-12 20:41:12</t>
  </si>
  <si>
    <t>202262000040971</t>
  </si>
  <si>
    <t>2018-07-12 18:31:17</t>
  </si>
  <si>
    <t>2018-07-12 18:33:11</t>
  </si>
  <si>
    <t>德晟车服</t>
  </si>
  <si>
    <t>202260700220951</t>
  </si>
  <si>
    <t>2018-07-12 18:26:36</t>
  </si>
  <si>
    <t>2018-07-12 18:26:41</t>
  </si>
  <si>
    <t>202253527780028</t>
  </si>
  <si>
    <t>195.00</t>
  </si>
  <si>
    <t>2018-07-12 18:04:53</t>
  </si>
  <si>
    <t>2018-07-12 18:04:58</t>
  </si>
  <si>
    <t>202256720880824</t>
  </si>
  <si>
    <t>2018-07-12 17:38:12</t>
  </si>
  <si>
    <t>2018-07-12 17:38:13</t>
  </si>
  <si>
    <t>202253924940622</t>
  </si>
  <si>
    <t>2018-07-12 17:37:58</t>
  </si>
  <si>
    <t>2018-07-12 17:38:52</t>
  </si>
  <si>
    <t>202254524250654</t>
  </si>
  <si>
    <t>2018-07-12 17:33:45</t>
  </si>
  <si>
    <t>202255322700197</t>
  </si>
  <si>
    <t>15000.00</t>
  </si>
  <si>
    <t>2018-07-12 17:16:07</t>
  </si>
  <si>
    <t>2018-07-12 17:16:38</t>
  </si>
  <si>
    <t>202256320860796</t>
  </si>
  <si>
    <t>2018-07-12 16:49:44</t>
  </si>
  <si>
    <t>广州知睿教育科技有限公司</t>
  </si>
  <si>
    <t>202255420450170</t>
  </si>
  <si>
    <t>2018-07-12 16:40:46</t>
  </si>
  <si>
    <t>2018-07-12 16:40:47</t>
  </si>
  <si>
    <t>202253621640796</t>
  </si>
  <si>
    <t>2018-07-12 16:37:44</t>
  </si>
  <si>
    <t>202255718800105</t>
  </si>
  <si>
    <t>2018-07-12 16:07:46</t>
  </si>
  <si>
    <t>2018-07-12 16:07:51</t>
  </si>
  <si>
    <t>202254820140489</t>
  </si>
  <si>
    <t>21504.00</t>
  </si>
  <si>
    <t>18278.40</t>
  </si>
  <si>
    <t>2018-07-12 16:04:13</t>
  </si>
  <si>
    <t>2018-07-12 16:04:56</t>
  </si>
  <si>
    <t>202254120260489</t>
  </si>
  <si>
    <t>2018-07-12 16:01:06</t>
  </si>
  <si>
    <t>2018-07-12 16:01:31</t>
  </si>
  <si>
    <t>finelandassetsmanagement</t>
  </si>
  <si>
    <t>202253819770514</t>
  </si>
  <si>
    <t>132.00</t>
  </si>
  <si>
    <t>99.00</t>
  </si>
  <si>
    <t>2018-07-12 15:28:28</t>
  </si>
  <si>
    <t>2018-07-12 15:28:34</t>
  </si>
  <si>
    <t>202255716750682</t>
  </si>
  <si>
    <t>2018-07-12 15:26:14</t>
  </si>
  <si>
    <t>nwscyun</t>
  </si>
  <si>
    <t>202252322830099</t>
  </si>
  <si>
    <t>666.00</t>
  </si>
  <si>
    <t>555.00</t>
  </si>
  <si>
    <t>2018-07-12 15:23:25</t>
  </si>
  <si>
    <t>2018-07-12 15:23:31</t>
  </si>
  <si>
    <t>202255414160313</t>
  </si>
  <si>
    <t>2018-07-12 14:27:45</t>
  </si>
  <si>
    <t>2018-07-12 14:27:48</t>
  </si>
  <si>
    <t>202252416470411</t>
  </si>
  <si>
    <t>2018-07-12 13:21:58</t>
  </si>
  <si>
    <t>2018-07-12 13:21:59</t>
  </si>
  <si>
    <t>202252915500654</t>
  </si>
  <si>
    <t>248.00</t>
  </si>
  <si>
    <t>2018-07-12 13:08:59</t>
  </si>
  <si>
    <t>2018-07-12 13:09:01</t>
  </si>
  <si>
    <t>202255411170967</t>
  </si>
  <si>
    <t>2018-07-12 13:02:21</t>
  </si>
  <si>
    <t>202255710720967</t>
  </si>
  <si>
    <t>2018-07-12 13:02:17</t>
  </si>
  <si>
    <t>2018-07-12 13:02:18</t>
  </si>
  <si>
    <t>202255809180853</t>
  </si>
  <si>
    <t>1307.59</t>
  </si>
  <si>
    <t>2018-07-12 12:04:16</t>
  </si>
  <si>
    <t>2018-07-12 12:17:14</t>
  </si>
  <si>
    <t>202253511840828</t>
  </si>
  <si>
    <t>资源组</t>
  </si>
  <si>
    <t>2018-07-12 11:52:04</t>
  </si>
  <si>
    <t>202253711010855</t>
  </si>
  <si>
    <t>2018-07-12 11:29:59</t>
  </si>
  <si>
    <t>202255708080761</t>
  </si>
  <si>
    <t>72.39</t>
  </si>
  <si>
    <t>2018-07-12 11:29:05</t>
  </si>
  <si>
    <t>2018-07-12 11:29:10</t>
  </si>
  <si>
    <t>202254809490375</t>
  </si>
  <si>
    <t>362.50</t>
  </si>
  <si>
    <t>2018-07-12 11:21:43</t>
  </si>
  <si>
    <t>2018-07-12 11:21:44</t>
  </si>
  <si>
    <t>202254009660734</t>
  </si>
  <si>
    <t>616.00</t>
  </si>
  <si>
    <t>2018-07-12 11:08:55</t>
  </si>
  <si>
    <t>2018-07-12 11:08:56</t>
  </si>
  <si>
    <t>202255308170318</t>
  </si>
  <si>
    <t>313.22</t>
  </si>
  <si>
    <t>2018-07-12 11:06:21</t>
  </si>
  <si>
    <t>2018-07-12 11:06:23</t>
  </si>
  <si>
    <t>202254808630318</t>
  </si>
  <si>
    <t>2018-07-12 11:06:18</t>
  </si>
  <si>
    <t>2018-07-12 11:06:19</t>
  </si>
  <si>
    <t>202253010410318</t>
  </si>
  <si>
    <t>2018-07-12 11:06:15</t>
  </si>
  <si>
    <t>2018-07-12 11:06:16</t>
  </si>
  <si>
    <t>202254009480318</t>
  </si>
  <si>
    <t>2018-07-12 11:06:12</t>
  </si>
  <si>
    <t>2018-07-12 11:06:13</t>
  </si>
  <si>
    <t>202254808620318</t>
  </si>
  <si>
    <t>2018-07-12 11:06:08</t>
  </si>
  <si>
    <t>2018-07-12 11:06:09</t>
  </si>
  <si>
    <t>hi20262104@aliyun.com</t>
  </si>
  <si>
    <t>202252810370530</t>
  </si>
  <si>
    <t>2018-07-12 10:50:32</t>
  </si>
  <si>
    <t>2018-07-12 10:50:36</t>
  </si>
  <si>
    <t>202252610320105</t>
  </si>
  <si>
    <t>91.28</t>
  </si>
  <si>
    <t>2018-07-12 10:19:44</t>
  </si>
  <si>
    <t>2018-07-12 10:19:50</t>
  </si>
  <si>
    <t>202256304080545</t>
  </si>
  <si>
    <t>33936.00</t>
  </si>
  <si>
    <t>28845.60</t>
  </si>
  <si>
    <t>2018-07-12 09:58:47</t>
  </si>
  <si>
    <t>2018-07-12 09:58:56</t>
  </si>
  <si>
    <t>贵人大数据4</t>
  </si>
  <si>
    <t>202254405740398</t>
  </si>
  <si>
    <t>9009.72</t>
  </si>
  <si>
    <t>0.94</t>
  </si>
  <si>
    <t>8491.78</t>
  </si>
  <si>
    <t>2018-07-12 09:54:20</t>
  </si>
  <si>
    <t>2018-07-12 10:05:50</t>
  </si>
  <si>
    <t>202255602130766</t>
  </si>
  <si>
    <t>250.00</t>
  </si>
  <si>
    <t>2018-07-12 09:25:34</t>
  </si>
  <si>
    <t>2018-07-12 09:27:35</t>
  </si>
  <si>
    <t>202252504400654</t>
  </si>
  <si>
    <t>4290.00</t>
  </si>
  <si>
    <t>2018-07-12 08:44:38</t>
  </si>
  <si>
    <t>2018-07-12 08:44:39</t>
  </si>
  <si>
    <t>202253901370597</t>
  </si>
  <si>
    <t>2018-07-12 08:37:52</t>
  </si>
  <si>
    <t>2018-07-12 08:38:18</t>
  </si>
  <si>
    <t>202253201880597</t>
  </si>
  <si>
    <t>2018-07-12 08:37:17</t>
  </si>
  <si>
    <t>2018-07-12 08:37:21</t>
  </si>
  <si>
    <t>202247699700115</t>
  </si>
  <si>
    <t>2018-07-12 08:18:34</t>
  </si>
  <si>
    <t>2018-07-12 08:18:35</t>
  </si>
  <si>
    <t>202249096110115</t>
  </si>
  <si>
    <t>2018-07-12 08:16:57</t>
  </si>
  <si>
    <t>2018-07-12 08:16:58</t>
  </si>
  <si>
    <t>202252800900796</t>
  </si>
  <si>
    <t>2018-07-12 08:05:43</t>
  </si>
  <si>
    <t>202249296800796</t>
  </si>
  <si>
    <t>2018-07-12 07:51:45</t>
  </si>
  <si>
    <t>202245494990351</t>
  </si>
  <si>
    <t>56.56</t>
  </si>
  <si>
    <t>2018-07-12 00:18:45</t>
  </si>
  <si>
    <t>2018-07-12 00:18:52</t>
  </si>
  <si>
    <t>ysmlc@foxmail.com</t>
  </si>
  <si>
    <t>202248887920187</t>
  </si>
  <si>
    <t>0.04</t>
  </si>
  <si>
    <t>0.90</t>
  </si>
  <si>
    <t>2018-07-11 22:32:42</t>
  </si>
  <si>
    <t>2018-07-11 22:32:46</t>
  </si>
  <si>
    <t>202246392550187</t>
  </si>
  <si>
    <t>网站木马查杀</t>
  </si>
  <si>
    <t>2018-07-11 22:31:16</t>
  </si>
  <si>
    <t>2018-07-11 22:31:30</t>
  </si>
  <si>
    <t>202248885740864</t>
  </si>
  <si>
    <t>2018-07-11 20:44:26</t>
  </si>
  <si>
    <t>2018-07-11 20:44:32</t>
  </si>
  <si>
    <t>202247587280512</t>
  </si>
  <si>
    <t>2018-07-11 20:43:51</t>
  </si>
  <si>
    <t>2018-07-11 20:43:52</t>
  </si>
  <si>
    <t>695909365@qq.com</t>
  </si>
  <si>
    <t>202245290410346</t>
  </si>
  <si>
    <t>2774.40</t>
  </si>
  <si>
    <t>2358.24</t>
  </si>
  <si>
    <t>2018-07-11 20:31:45</t>
  </si>
  <si>
    <t>2018-07-11 20:32:26</t>
  </si>
  <si>
    <t>202247787080994</t>
  </si>
  <si>
    <t>456.00</t>
  </si>
  <si>
    <t>2018-07-11 20:19:46</t>
  </si>
  <si>
    <t>2018-07-11 20:20:48</t>
  </si>
  <si>
    <t>202245583270351</t>
  </si>
  <si>
    <t>96.32</t>
  </si>
  <si>
    <t>2018-07-11 19:28:49</t>
  </si>
  <si>
    <t>2018-07-11 19:28:56</t>
  </si>
  <si>
    <t>202248281320489</t>
  </si>
  <si>
    <t>2018-07-11 18:20:31</t>
  </si>
  <si>
    <t>202245785650464</t>
  </si>
  <si>
    <t>2018-07-11 18:06:04</t>
  </si>
  <si>
    <t>202244987320394</t>
  </si>
  <si>
    <t>207.00</t>
  </si>
  <si>
    <t>2018-07-11 17:59:42</t>
  </si>
  <si>
    <t>2018-07-11 18:00:15</t>
  </si>
  <si>
    <t>202248977130489</t>
  </si>
  <si>
    <t>2127.40</t>
  </si>
  <si>
    <t>2070.20</t>
  </si>
  <si>
    <t>2018-07-11 17:08:09</t>
  </si>
  <si>
    <t>2018-07-11 17:37:20</t>
  </si>
  <si>
    <t>ummor2018</t>
  </si>
  <si>
    <t>202245579040204</t>
  </si>
  <si>
    <t>9000.00</t>
  </si>
  <si>
    <t>2018-07-11 16:59:33</t>
  </si>
  <si>
    <t>2018-07-11 17:20:29</t>
  </si>
  <si>
    <t>202246382670766</t>
  </si>
  <si>
    <t>2018-07-11 16:55:22</t>
  </si>
  <si>
    <t>2018-07-11 16:55:46</t>
  </si>
  <si>
    <t>202246778920766</t>
  </si>
  <si>
    <t>2018-07-11 16:55:21</t>
  </si>
  <si>
    <t>202247979860796</t>
  </si>
  <si>
    <t>2018-07-11 16:43:43</t>
  </si>
  <si>
    <t>2018-07-11 16:43:44</t>
  </si>
  <si>
    <t>202245980440489</t>
  </si>
  <si>
    <t>520.00</t>
  </si>
  <si>
    <t>2018-07-11 16:40:02</t>
  </si>
  <si>
    <t>2018-07-11 16:40:35</t>
  </si>
  <si>
    <t>202248179470796</t>
  </si>
  <si>
    <t>2018-07-11 16:35:44</t>
  </si>
  <si>
    <t>jialy111@gmail.com</t>
  </si>
  <si>
    <t>202248675720196</t>
  </si>
  <si>
    <t>409.00</t>
  </si>
  <si>
    <t>2018-07-11 15:26:06</t>
  </si>
  <si>
    <t>2018-07-11 15:26:40</t>
  </si>
  <si>
    <t>202244779040464</t>
  </si>
  <si>
    <t>2018-07-11 15:19:05</t>
  </si>
  <si>
    <t>202245879840464</t>
  </si>
  <si>
    <t>2018-07-11 15:16:53</t>
  </si>
  <si>
    <t>nicheapt</t>
  </si>
  <si>
    <t>202248775080352</t>
  </si>
  <si>
    <t>149.53</t>
  </si>
  <si>
    <t>2018-07-11 15:08:13</t>
  </si>
  <si>
    <t>2018-07-11 15:08:22</t>
  </si>
  <si>
    <t>202245674480352</t>
  </si>
  <si>
    <t>云堡垒机-云匣子（免费试用一个月）</t>
  </si>
  <si>
    <t>andylee624@126.com</t>
  </si>
  <si>
    <t>202246676220391</t>
  </si>
  <si>
    <t>IP地址查询</t>
  </si>
  <si>
    <t>2018-07-11 15:04:40</t>
  </si>
  <si>
    <t>202247875420139</t>
  </si>
  <si>
    <t>2018-07-11 14:53:58</t>
  </si>
  <si>
    <t>202248774330139</t>
  </si>
  <si>
    <t>3378.00</t>
  </si>
  <si>
    <t>2018-07-11 14:49:29</t>
  </si>
  <si>
    <t>2018-07-11 14:49:40</t>
  </si>
  <si>
    <t>202248971540280</t>
  </si>
  <si>
    <t>3732.00</t>
  </si>
  <si>
    <t>2018-07-11 14:46:07</t>
  </si>
  <si>
    <t>2018-07-11 14:46:11</t>
  </si>
  <si>
    <t>202247374480280</t>
  </si>
  <si>
    <t>3048.00</t>
  </si>
  <si>
    <t>2018-07-11 14:45:20</t>
  </si>
  <si>
    <t>2018-07-11 14:45:26</t>
  </si>
  <si>
    <t>202245175110280</t>
  </si>
  <si>
    <t>2496.00</t>
  </si>
  <si>
    <t>2018-07-11 14:43:41</t>
  </si>
  <si>
    <t>2018-07-11 14:43:45</t>
  </si>
  <si>
    <t>202245476850846</t>
  </si>
  <si>
    <t>2018-07-11 14:31:46</t>
  </si>
  <si>
    <t>202248073960779</t>
  </si>
  <si>
    <t>2018-07-11 14:20:03</t>
  </si>
  <si>
    <t>202246577000245</t>
  </si>
  <si>
    <t>16728.00</t>
  </si>
  <si>
    <t>14218.80</t>
  </si>
  <si>
    <t>2018-07-11 14:19:09</t>
  </si>
  <si>
    <t>2018-07-11 14:21:18</t>
  </si>
  <si>
    <t>202246576990245</t>
  </si>
  <si>
    <t>21240.00</t>
  </si>
  <si>
    <t>18054.00</t>
  </si>
  <si>
    <t>202246577010245</t>
  </si>
  <si>
    <t>10728.00</t>
  </si>
  <si>
    <t>9118.80</t>
  </si>
  <si>
    <t>202248471700352</t>
  </si>
  <si>
    <t>2018-07-11 14:14:29</t>
  </si>
  <si>
    <t>202249170910779</t>
  </si>
  <si>
    <t>智能媒体管理</t>
  </si>
  <si>
    <t>2018-07-11 14:13:31</t>
  </si>
  <si>
    <t>202248773060779</t>
  </si>
  <si>
    <t>媒体转码</t>
  </si>
  <si>
    <t>2018-07-11 14:13:07</t>
  </si>
  <si>
    <t>202248773030352</t>
  </si>
  <si>
    <t>62.50</t>
  </si>
  <si>
    <t>2018-07-11 14:12:17</t>
  </si>
  <si>
    <t>2018-07-11 14:12:34</t>
  </si>
  <si>
    <t>202245672880352</t>
  </si>
  <si>
    <t>2018-07-11 14:12:16</t>
  </si>
  <si>
    <t>202248375450373</t>
  </si>
  <si>
    <t>503.58</t>
  </si>
  <si>
    <t>2018-07-11 14:07:46</t>
  </si>
  <si>
    <t>2018-07-11 14:07:56</t>
  </si>
  <si>
    <t>202246374300779</t>
  </si>
  <si>
    <t>2018-07-11 13:42:56</t>
  </si>
  <si>
    <t>2018-07-11 13:42:57</t>
  </si>
  <si>
    <t>jibeiapp</t>
  </si>
  <si>
    <t>202245474970442</t>
  </si>
  <si>
    <t>2018-07-11 13:39:16</t>
  </si>
  <si>
    <t>2018-07-11 13:39:33</t>
  </si>
  <si>
    <t>202246771240352</t>
  </si>
  <si>
    <t>2018-07-11 13:31:07</t>
  </si>
  <si>
    <t>2018-07-11 13:31:22</t>
  </si>
  <si>
    <t>202248968850869</t>
  </si>
  <si>
    <t>470.00</t>
  </si>
  <si>
    <t>2018-07-11 13:04:23</t>
  </si>
  <si>
    <t>2018-07-11 13:04:29</t>
  </si>
  <si>
    <t>202244975310489</t>
  </si>
  <si>
    <t>2018-07-11 12:32:00</t>
  </si>
  <si>
    <t>202245669760489</t>
  </si>
  <si>
    <t>57.68</t>
  </si>
  <si>
    <t>2018-07-11 12:29:50</t>
  </si>
  <si>
    <t>2018-07-11 12:31:56</t>
  </si>
  <si>
    <t>202247072440489</t>
  </si>
  <si>
    <t>2018-07-11 12:29:49</t>
  </si>
  <si>
    <t>2018-07-11 12:31:55</t>
  </si>
  <si>
    <t>202248169620682</t>
  </si>
  <si>
    <t>980.00</t>
  </si>
  <si>
    <t>2018-07-11 12:08:51</t>
  </si>
  <si>
    <t>2018-07-11 12:08:56</t>
  </si>
  <si>
    <t>202247369720489</t>
  </si>
  <si>
    <t>2018-07-11 12:06:53</t>
  </si>
  <si>
    <t>202246573510965</t>
  </si>
  <si>
    <t>2127.79</t>
  </si>
  <si>
    <t>2045.65</t>
  </si>
  <si>
    <t>2018-07-11 12:06:14</t>
  </si>
  <si>
    <t>2018-07-11 12:08:26</t>
  </si>
  <si>
    <t>202248669420489</t>
  </si>
  <si>
    <t>2018-07-11 12:05:12</t>
  </si>
  <si>
    <t>202248769200411</t>
  </si>
  <si>
    <t>2018-07-11 12:03:59</t>
  </si>
  <si>
    <t>2018-07-11 12:04:00</t>
  </si>
  <si>
    <t>202245772270471</t>
  </si>
  <si>
    <t>2018-07-11 11:59:39</t>
  </si>
  <si>
    <t>zftcloud</t>
  </si>
  <si>
    <t>202248370900104</t>
  </si>
  <si>
    <t>2018-07-11 11:42:55</t>
  </si>
  <si>
    <t>2018-07-11 11:42:58</t>
  </si>
  <si>
    <t>202245968650638</t>
  </si>
  <si>
    <t>1809.60</t>
  </si>
  <si>
    <t>2018-07-11 11:24:02</t>
  </si>
  <si>
    <t>2018-07-11 11:24:08</t>
  </si>
  <si>
    <t>202244771150366</t>
  </si>
  <si>
    <t>2018-07-11 11:23:29</t>
  </si>
  <si>
    <t>2018-07-11 11:23:34</t>
  </si>
  <si>
    <t>202246168640366</t>
  </si>
  <si>
    <t>2018-07-11 11:20:30</t>
  </si>
  <si>
    <t>2018-07-11 11:20:51</t>
  </si>
  <si>
    <t>202247868370761</t>
  </si>
  <si>
    <t>2018-07-11 11:19:55</t>
  </si>
  <si>
    <t>2018-07-11 11:19:59</t>
  </si>
  <si>
    <t>202246369190366</t>
  </si>
  <si>
    <t>2018-07-11 11:16:15</t>
  </si>
  <si>
    <t>2018-07-11 11:17:15</t>
  </si>
  <si>
    <t>202247566790682</t>
  </si>
  <si>
    <t>2018-07-11 11:04:52</t>
  </si>
  <si>
    <t>202246368640682</t>
  </si>
  <si>
    <t>2018-07-11 11:04:43</t>
  </si>
  <si>
    <t>202246368610682</t>
  </si>
  <si>
    <t>2018-07-11 11:04:38</t>
  </si>
  <si>
    <t>202247767410682</t>
  </si>
  <si>
    <t>2018-07-11 11:04:29</t>
  </si>
  <si>
    <t>易顺app</t>
  </si>
  <si>
    <t>202245367930367</t>
  </si>
  <si>
    <t>云·速成美站（SaaS）</t>
  </si>
  <si>
    <t>2018-07-11 10:59:00</t>
  </si>
  <si>
    <t>2018-07-11 10:59:35</t>
  </si>
  <si>
    <t>202246068630367</t>
  </si>
  <si>
    <t>527.25</t>
  </si>
  <si>
    <t>2018-07-11 10:47:55</t>
  </si>
  <si>
    <t>2018-07-11 10:48:48</t>
  </si>
  <si>
    <t>202245566360367</t>
  </si>
  <si>
    <t>2018-07-11 10:47:54</t>
  </si>
  <si>
    <t>folunsi_it</t>
  </si>
  <si>
    <t>202249266010562</t>
  </si>
  <si>
    <t>668.00</t>
  </si>
  <si>
    <t>2018-07-11 10:46:39</t>
  </si>
  <si>
    <t>2018-07-11 10:46:40</t>
  </si>
  <si>
    <t>202244867460855</t>
  </si>
  <si>
    <t>2191.55</t>
  </si>
  <si>
    <t>2018-07-11 10:05:39</t>
  </si>
  <si>
    <t>2018-07-13 17:28:05</t>
  </si>
  <si>
    <t>202246366000855</t>
  </si>
  <si>
    <t>1429.82</t>
  </si>
  <si>
    <t>2018-07-11 10:04:57</t>
  </si>
  <si>
    <t>202244968910855</t>
  </si>
  <si>
    <t>1429.85</t>
  </si>
  <si>
    <t>2018-07-11 10:02:22</t>
  </si>
  <si>
    <t>202247363790855</t>
  </si>
  <si>
    <t>9432.00</t>
  </si>
  <si>
    <t>8017.20</t>
  </si>
  <si>
    <t>2018-07-11 09:51:05</t>
  </si>
  <si>
    <t>202248262930682</t>
  </si>
  <si>
    <t>2018-07-11 09:49:49</t>
  </si>
  <si>
    <t>202249160910761</t>
  </si>
  <si>
    <t>2018-07-11 09:47:10</t>
  </si>
  <si>
    <t>2018-07-11 09:47:13</t>
  </si>
  <si>
    <t>202246265690761</t>
  </si>
  <si>
    <t>1458.00</t>
  </si>
  <si>
    <t>2018-07-11 09:46:44</t>
  </si>
  <si>
    <t>2018-07-11 09:46:48</t>
  </si>
  <si>
    <t>202245662770761</t>
  </si>
  <si>
    <t>246.00</t>
  </si>
  <si>
    <t>2018-07-11 09:46:13</t>
  </si>
  <si>
    <t>2018-07-11 09:46:16</t>
  </si>
  <si>
    <t>202248562460855</t>
  </si>
  <si>
    <t>6624.00</t>
  </si>
  <si>
    <t>5630.40</t>
  </si>
  <si>
    <t>2018-07-11 09:42:43</t>
  </si>
  <si>
    <t>202245563050855</t>
  </si>
  <si>
    <t>35748.00</t>
  </si>
  <si>
    <t>30385.80</t>
  </si>
  <si>
    <t>2018-07-11 09:41:41</t>
  </si>
  <si>
    <t>lb10432</t>
  </si>
  <si>
    <t>202248960260312</t>
  </si>
  <si>
    <t>2018-07-11 09:36:17</t>
  </si>
  <si>
    <t>2018-07-11 09:36:21</t>
  </si>
  <si>
    <t>202245264140503</t>
  </si>
  <si>
    <t>2018-07-11 09:25:20</t>
  </si>
  <si>
    <t>2018-07-11 09:25:28</t>
  </si>
  <si>
    <t>202245464290503</t>
  </si>
  <si>
    <t>2018-07-11 09:23:23</t>
  </si>
  <si>
    <t>2018-07-11 09:23:29</t>
  </si>
  <si>
    <t>202248364580519</t>
  </si>
  <si>
    <t>5966.00</t>
  </si>
  <si>
    <t>4474.50</t>
  </si>
  <si>
    <t>2018-07-11 09:22:34</t>
  </si>
  <si>
    <t>2018-07-11 09:22:35</t>
  </si>
  <si>
    <t>202245064870503</t>
  </si>
  <si>
    <t>2018-07-11 09:22:25</t>
  </si>
  <si>
    <t>2018-07-11 09:22:31</t>
  </si>
  <si>
    <t>202247462450503</t>
  </si>
  <si>
    <t>2428.00</t>
  </si>
  <si>
    <t>2018-07-11 09:21:52</t>
  </si>
  <si>
    <t>2018-07-11 09:21:56</t>
  </si>
  <si>
    <t>202248364450503</t>
  </si>
  <si>
    <t>433.00</t>
  </si>
  <si>
    <t>2018-07-11 09:21:12</t>
  </si>
  <si>
    <t>2018-07-11 09:21:24</t>
  </si>
  <si>
    <t>202246662110318</t>
  </si>
  <si>
    <t>2018-07-11 09:08:28</t>
  </si>
  <si>
    <t>2018-07-11 09:08:29</t>
  </si>
  <si>
    <t>202245362860318</t>
  </si>
  <si>
    <t>2018-07-11 09:08:25</t>
  </si>
  <si>
    <t>2018-07-11 09:08:26</t>
  </si>
  <si>
    <t>202245865380318</t>
  </si>
  <si>
    <t>2018-07-11 09:08:22</t>
  </si>
  <si>
    <t>2018-07-11 09:08:23</t>
  </si>
  <si>
    <t>202245162670318</t>
  </si>
  <si>
    <t>2018-07-11 09:08:19</t>
  </si>
  <si>
    <t>2018-07-11 09:08:20</t>
  </si>
  <si>
    <t>202247063600318</t>
  </si>
  <si>
    <t>2018-07-11 09:08:17</t>
  </si>
  <si>
    <t>2018-07-11 09:08:18</t>
  </si>
  <si>
    <t>202247561600318</t>
  </si>
  <si>
    <t>296.99</t>
  </si>
  <si>
    <t>2018-07-11 09:08:13</t>
  </si>
  <si>
    <t>2018-07-11 09:08:14</t>
  </si>
  <si>
    <t>202246860830318</t>
  </si>
  <si>
    <t>2018-07-11 09:08:12</t>
  </si>
  <si>
    <t>202247162950318</t>
  </si>
  <si>
    <t>2018-07-11 09:08:10</t>
  </si>
  <si>
    <t>202248363870318</t>
  </si>
  <si>
    <t>2018-07-11 09:08:08</t>
  </si>
  <si>
    <t>2018-07-11 09:08:09</t>
  </si>
  <si>
    <t>202246860810318</t>
  </si>
  <si>
    <t>2018-07-11 09:08:06</t>
  </si>
  <si>
    <t>2018-07-11 09:08:07</t>
  </si>
  <si>
    <t>seaboy@aliyun.com</t>
  </si>
  <si>
    <t>202249158530569</t>
  </si>
  <si>
    <t>弹性伸缩服务ESS(按量付费)</t>
  </si>
  <si>
    <t>2018-07-11 09:05:59</t>
  </si>
  <si>
    <t>2018-07-11 09:06:00</t>
  </si>
  <si>
    <t>202249158250241</t>
  </si>
  <si>
    <t>2018-07-11 09:02:56</t>
  </si>
  <si>
    <t>2018-07-11 09:03:24</t>
  </si>
  <si>
    <t>202247958090734</t>
  </si>
  <si>
    <t>2010.00</t>
  </si>
  <si>
    <t>2018-07-11 08:23:41</t>
  </si>
  <si>
    <t>2018-07-11 08:23:42</t>
  </si>
  <si>
    <t>202244759790796</t>
  </si>
  <si>
    <t>2018-07-11 08:03:43</t>
  </si>
  <si>
    <t>2018-07-11 08:03:44</t>
  </si>
  <si>
    <t>202249153430796</t>
  </si>
  <si>
    <t>2018-07-11 07:55:43</t>
  </si>
  <si>
    <t>2018-07-11 07:55:44</t>
  </si>
  <si>
    <t>202244858850896</t>
  </si>
  <si>
    <t>2327.44</t>
  </si>
  <si>
    <t>1629.21</t>
  </si>
  <si>
    <t>2018-07-11 05:05:20</t>
  </si>
  <si>
    <t>2018-07-11 05:05:27</t>
  </si>
  <si>
    <t>202248846870654</t>
  </si>
  <si>
    <t>26.74</t>
  </si>
  <si>
    <t>2018-07-10 23:20:44</t>
  </si>
  <si>
    <t>2018-07-10 23:20:50</t>
  </si>
  <si>
    <t>202245648170351</t>
  </si>
  <si>
    <t>2018-07-10 22:37:36</t>
  </si>
  <si>
    <t>2018-07-10 22:37:42</t>
  </si>
  <si>
    <t>岳圣旅游</t>
  </si>
  <si>
    <t>202246050320877</t>
  </si>
  <si>
    <t>2018-07-10 21:39:38</t>
  </si>
  <si>
    <t>202245347690526</t>
  </si>
  <si>
    <t>4171.00</t>
  </si>
  <si>
    <t>4139.00</t>
  </si>
  <si>
    <t>2018-07-10 20:47:06</t>
  </si>
  <si>
    <t>2018-07-10 20:47:20</t>
  </si>
  <si>
    <t>202245347630526</t>
  </si>
  <si>
    <t>149.00</t>
  </si>
  <si>
    <t>2018-07-10 20:44:59</t>
  </si>
  <si>
    <t>2018-07-10 20:45:31</t>
  </si>
  <si>
    <t>202247442290965</t>
  </si>
  <si>
    <t>2018-07-10 19:01:45</t>
  </si>
  <si>
    <t>2018-07-10 19:02:15</t>
  </si>
  <si>
    <t>admin@totokui.com</t>
  </si>
  <si>
    <t>202248439520491</t>
  </si>
  <si>
    <t>2018-07-10 18:41:26</t>
  </si>
  <si>
    <t>202246840810491</t>
  </si>
  <si>
    <t>2018-07-10 18:39:32</t>
  </si>
  <si>
    <t>202245142720491</t>
  </si>
  <si>
    <t>2018-07-10 18:32:40</t>
  </si>
  <si>
    <t>2018-07-10 18:37:27</t>
  </si>
  <si>
    <t>202247141840828</t>
  </si>
  <si>
    <t>2018-07-10 18:05:14</t>
  </si>
  <si>
    <t>202246839570828</t>
  </si>
  <si>
    <t>2018-07-10 18:01:38</t>
  </si>
  <si>
    <t>2018-07-10 18:01:42</t>
  </si>
  <si>
    <t>202247237320654</t>
  </si>
  <si>
    <t>数据库备份DBS（包年包月）</t>
  </si>
  <si>
    <t>140.00</t>
  </si>
  <si>
    <t>2018-07-10 17:33:46</t>
  </si>
  <si>
    <t>2018-07-10 17:33:50</t>
  </si>
  <si>
    <t>202248738030654</t>
  </si>
  <si>
    <t>22.78</t>
  </si>
  <si>
    <t>2018-07-10 17:28:42</t>
  </si>
  <si>
    <t>2018-07-10 17:28:47</t>
  </si>
  <si>
    <t>202247237190654</t>
  </si>
  <si>
    <t>28.51</t>
  </si>
  <si>
    <t>2018-07-10 17:27:48</t>
  </si>
  <si>
    <t>2018-07-10 17:27:53</t>
  </si>
  <si>
    <t>202245538680607</t>
  </si>
  <si>
    <t>62.00</t>
  </si>
  <si>
    <t>59.60</t>
  </si>
  <si>
    <t>2018-07-10 16:47:34</t>
  </si>
  <si>
    <t>2018-07-10 16:47:41</t>
  </si>
  <si>
    <t>202247139030796</t>
  </si>
  <si>
    <t>2018-07-10 16:43:43</t>
  </si>
  <si>
    <t>202247138690796</t>
  </si>
  <si>
    <t>2018-07-10 16:35:44</t>
  </si>
  <si>
    <t>2018-07-10 16:35:45</t>
  </si>
  <si>
    <t>202246539520682</t>
  </si>
  <si>
    <t>466.00</t>
  </si>
  <si>
    <t>2018-07-10 16:08:40</t>
  </si>
  <si>
    <t>2018-07-10 16:08:45</t>
  </si>
  <si>
    <t>202248635460682</t>
  </si>
  <si>
    <t>2018-07-10 15:59:16</t>
  </si>
  <si>
    <t>2018-07-10 15:59:24</t>
  </si>
  <si>
    <t>202247435470889</t>
  </si>
  <si>
    <t>367.50</t>
  </si>
  <si>
    <t>2018-07-10 15:58:02</t>
  </si>
  <si>
    <t>2018-07-10 15:58:10</t>
  </si>
  <si>
    <t>202246437320296</t>
  </si>
  <si>
    <t>623.00</t>
  </si>
  <si>
    <t>2018-07-10 15:53:28</t>
  </si>
  <si>
    <t>2018-07-10 15:53:33</t>
  </si>
  <si>
    <t>202248035920296</t>
  </si>
  <si>
    <t>全球加速（包月）</t>
  </si>
  <si>
    <t>14000.00</t>
  </si>
  <si>
    <t>2018-07-10 15:49:52</t>
  </si>
  <si>
    <t>2018-07-10 15:50:01</t>
  </si>
  <si>
    <t>jixue201805</t>
  </si>
  <si>
    <t>202245134060640</t>
  </si>
  <si>
    <t>2018-07-10 15:08:53</t>
  </si>
  <si>
    <t>lanmen20161221</t>
  </si>
  <si>
    <t>202247432900681</t>
  </si>
  <si>
    <t>OSS控制台客户端Mac版</t>
  </si>
  <si>
    <t>2018-07-10 15:06:55</t>
  </si>
  <si>
    <t>202246535830465</t>
  </si>
  <si>
    <t>7704.00</t>
  </si>
  <si>
    <t>5862.00</t>
  </si>
  <si>
    <t>2018-07-10 15:02:55</t>
  </si>
  <si>
    <t>2018-07-10 15:03:17</t>
  </si>
  <si>
    <t>202247333120681</t>
  </si>
  <si>
    <t>2018-07-10 14:54:38</t>
  </si>
  <si>
    <t>202248929230538</t>
  </si>
  <si>
    <t>2018-07-10 13:49:24</t>
  </si>
  <si>
    <t>2018-07-10 13:49:25</t>
  </si>
  <si>
    <t>202245330890530</t>
  </si>
  <si>
    <t>2018-07-10 13:45:25</t>
  </si>
  <si>
    <t>2018-07-10 13:45:31</t>
  </si>
  <si>
    <t>202247429450105</t>
  </si>
  <si>
    <t>Kafka MQ 运行环境（CentOS7.4）</t>
  </si>
  <si>
    <t>362.00</t>
  </si>
  <si>
    <t>2018-07-10 13:34:27</t>
  </si>
  <si>
    <t>2018-07-10 13:36:51</t>
  </si>
  <si>
    <t>202247129350202</t>
  </si>
  <si>
    <t>2018-07-10 12:30:01</t>
  </si>
  <si>
    <t>2018-07-10 12:30:17</t>
  </si>
  <si>
    <t>202245030020538</t>
  </si>
  <si>
    <t>2018-07-10 11:58:15</t>
  </si>
  <si>
    <t>202248225350864</t>
  </si>
  <si>
    <t>32.33</t>
  </si>
  <si>
    <t>2018-07-10 11:49:19</t>
  </si>
  <si>
    <t>2018-07-10 11:49:26</t>
  </si>
  <si>
    <t>202248624730640</t>
  </si>
  <si>
    <t>12577.71</t>
  </si>
  <si>
    <t>2018-07-10 11:39:36</t>
  </si>
  <si>
    <t>2018-07-11 11:06:40</t>
  </si>
  <si>
    <t>202245726920313</t>
  </si>
  <si>
    <t>2018-07-10 11:35:18</t>
  </si>
  <si>
    <t>2018-07-10 11:35:21</t>
  </si>
  <si>
    <t>202247024810313</t>
  </si>
  <si>
    <t>2018-07-10 11:33:36</t>
  </si>
  <si>
    <t>2018-07-10 11:33:40</t>
  </si>
  <si>
    <t>202245827300640</t>
  </si>
  <si>
    <t>2018-07-10 11:32:55</t>
  </si>
  <si>
    <t>2018-07-10 11:33:02</t>
  </si>
  <si>
    <t>名成汇</t>
  </si>
  <si>
    <t>202247624430572</t>
  </si>
  <si>
    <t>2018-07-10 11:27:37</t>
  </si>
  <si>
    <t>202246924330640</t>
  </si>
  <si>
    <t>5736.00</t>
  </si>
  <si>
    <t>4875.60</t>
  </si>
  <si>
    <t>2018-07-10 11:24:46</t>
  </si>
  <si>
    <t>202245624800640</t>
  </si>
  <si>
    <t>2018-07-10 11:20:30</t>
  </si>
  <si>
    <t>202246723670864</t>
  </si>
  <si>
    <t>2018-07-10 11:09:16</t>
  </si>
  <si>
    <t>2018-07-10 11:09:21</t>
  </si>
  <si>
    <t>202245826020411</t>
  </si>
  <si>
    <t>2018-07-10 11:08:14</t>
  </si>
  <si>
    <t>2018-07-10 11:08:15</t>
  </si>
  <si>
    <t>202247322890411</t>
  </si>
  <si>
    <t>1045.00</t>
  </si>
  <si>
    <t>783.75</t>
  </si>
  <si>
    <t>2018-07-10 11:08:11</t>
  </si>
  <si>
    <t>2018-07-10 11:08:13</t>
  </si>
  <si>
    <t>202245824460855</t>
  </si>
  <si>
    <t>2018-07-10 10:43:41</t>
  </si>
  <si>
    <t>2018-07-10 10:43:42</t>
  </si>
  <si>
    <t>202244827360288</t>
  </si>
  <si>
    <t>61.53</t>
  </si>
  <si>
    <t>2018-07-10 10:41:38</t>
  </si>
  <si>
    <t>2018-07-10 10:41:44</t>
  </si>
  <si>
    <t>202248021960288</t>
  </si>
  <si>
    <t>57.70</t>
  </si>
  <si>
    <t>2018-07-10 10:38:09</t>
  </si>
  <si>
    <t>2018-07-10 10:38:16</t>
  </si>
  <si>
    <t>202246619130489</t>
  </si>
  <si>
    <t>378.12</t>
  </si>
  <si>
    <t>2018-07-10 09:46:50</t>
  </si>
  <si>
    <t>2018-07-10 09:46:58</t>
  </si>
  <si>
    <t>202246419990489</t>
  </si>
  <si>
    <t>2018-07-10 09:46:07</t>
  </si>
  <si>
    <t>2018-07-10 09:46:25</t>
  </si>
  <si>
    <t>202246319330196</t>
  </si>
  <si>
    <t>-29.02</t>
  </si>
  <si>
    <t>2018-07-10 09:42:40</t>
  </si>
  <si>
    <t>202247317420654</t>
  </si>
  <si>
    <t>255.92</t>
  </si>
  <si>
    <t>2018-07-10 09:17:34</t>
  </si>
  <si>
    <t>2018-07-10 09:17:40</t>
  </si>
  <si>
    <t>202247617350007</t>
  </si>
  <si>
    <t>性能测试</t>
  </si>
  <si>
    <t>2018-07-10 09:11:05</t>
  </si>
  <si>
    <t>202248914810654</t>
  </si>
  <si>
    <t>25200.00</t>
  </si>
  <si>
    <t>2018-07-10 08:43:01</t>
  </si>
  <si>
    <t>202248612870313</t>
  </si>
  <si>
    <t>2018-07-10 08:28:36</t>
  </si>
  <si>
    <t>2018-07-10 08:28:37</t>
  </si>
  <si>
    <t>202248013210967</t>
  </si>
  <si>
    <t>2018-07-10 08:22:43</t>
  </si>
  <si>
    <t>202245613690967</t>
  </si>
  <si>
    <t>2018-07-10 08:21:25</t>
  </si>
  <si>
    <t>2018-07-10 08:21:26</t>
  </si>
  <si>
    <t>202247212560967</t>
  </si>
  <si>
    <t>2018-07-10 08:21:24</t>
  </si>
  <si>
    <t>202248012930318</t>
  </si>
  <si>
    <t>2018-07-10 08:20:35</t>
  </si>
  <si>
    <t>2018-07-10 08:20:37</t>
  </si>
  <si>
    <t>202246612700318</t>
  </si>
  <si>
    <t>2018-07-10 08:20:32</t>
  </si>
  <si>
    <t>2018-07-10 08:20:33</t>
  </si>
  <si>
    <t>202246712890318</t>
  </si>
  <si>
    <t>2018-07-10 08:20:27</t>
  </si>
  <si>
    <t>2018-07-10 08:20:29</t>
  </si>
  <si>
    <t>202247412920318</t>
  </si>
  <si>
    <t>2018-07-10 08:20:23</t>
  </si>
  <si>
    <t>2018-07-10 08:20:25</t>
  </si>
  <si>
    <t>202247412910318</t>
  </si>
  <si>
    <t>2018-07-10 08:20:19</t>
  </si>
  <si>
    <t>2018-07-10 08:20:20</t>
  </si>
  <si>
    <t>202247212450318</t>
  </si>
  <si>
    <t>2018-07-10 08:20:15</t>
  </si>
  <si>
    <t>2018-07-10 08:20:16</t>
  </si>
  <si>
    <t>202246612680318</t>
  </si>
  <si>
    <t>2018-07-10 08:20:11</t>
  </si>
  <si>
    <t>2018-07-10 08:20:12</t>
  </si>
  <si>
    <t>202248612050318</t>
  </si>
  <si>
    <t>2018-07-10 08:20:07</t>
  </si>
  <si>
    <t>2018-07-10 08:20:08</t>
  </si>
  <si>
    <t>202247112460318</t>
  </si>
  <si>
    <t>2018-07-10 08:20:01</t>
  </si>
  <si>
    <t>2018-07-10 08:20:04</t>
  </si>
  <si>
    <t>202247013360318</t>
  </si>
  <si>
    <t>2018-07-10 08:19:57</t>
  </si>
  <si>
    <t>2018-07-10 08:19:58</t>
  </si>
  <si>
    <t>202246612570682</t>
  </si>
  <si>
    <t>2018-07-10 08:18:44</t>
  </si>
  <si>
    <t>2018-07-10 08:18:47</t>
  </si>
  <si>
    <t>202248912350734</t>
  </si>
  <si>
    <t>1848.00</t>
  </si>
  <si>
    <t>2018-07-10 08:17:50</t>
  </si>
  <si>
    <t>2018-07-10 08:17:51</t>
  </si>
  <si>
    <t>202246113370734</t>
  </si>
  <si>
    <t>1953.00</t>
  </si>
  <si>
    <t>2018-07-10 08:17:48</t>
  </si>
  <si>
    <t>2018-07-10 08:17:49</t>
  </si>
  <si>
    <t>202244817380734</t>
  </si>
  <si>
    <t>2018-07-10 08:17:46</t>
  </si>
  <si>
    <t>2018-07-10 08:17:47</t>
  </si>
  <si>
    <t>202246514230411</t>
  </si>
  <si>
    <t>423.00</t>
  </si>
  <si>
    <t>317.25</t>
  </si>
  <si>
    <t>2018-07-10 08:16:25</t>
  </si>
  <si>
    <t>2018-07-10 08:16:26</t>
  </si>
  <si>
    <t>202244817070313</t>
  </si>
  <si>
    <t>2018-07-10 08:13:32</t>
  </si>
  <si>
    <t>2018-07-10 08:13:33</t>
  </si>
  <si>
    <t>202248111480313</t>
  </si>
  <si>
    <t>2018-07-10 08:13:30</t>
  </si>
  <si>
    <t>2018-07-10 08:13:31</t>
  </si>
  <si>
    <t>202249110150796</t>
  </si>
  <si>
    <t>2018-07-10 08:03:44</t>
  </si>
  <si>
    <t>202249109960471</t>
  </si>
  <si>
    <t>2018-07-10 07:58:31</t>
  </si>
  <si>
    <t>2018-07-10 15:38:46</t>
  </si>
  <si>
    <t>202248410110796</t>
  </si>
  <si>
    <t>2018-07-10 07:55:43</t>
  </si>
  <si>
    <t>202245605850896</t>
  </si>
  <si>
    <t>2018-07-09 22:58:10</t>
  </si>
  <si>
    <t>202248801800654</t>
  </si>
  <si>
    <t>165.92</t>
  </si>
  <si>
    <t>2018-07-09 21:37:02</t>
  </si>
  <si>
    <t>2018-07-09 21:37:11</t>
  </si>
  <si>
    <t>202241042580654</t>
  </si>
  <si>
    <t>847.99</t>
  </si>
  <si>
    <t>2018-07-09 19:37:31</t>
  </si>
  <si>
    <t>2018-07-09 19:37:39</t>
  </si>
  <si>
    <t>202245800240296</t>
  </si>
  <si>
    <t>2018-07-09 19:22:13</t>
  </si>
  <si>
    <t>202240542360654</t>
  </si>
  <si>
    <t>853.01</t>
  </si>
  <si>
    <t>2018-07-09 18:55:15</t>
  </si>
  <si>
    <t>2018-07-09 18:55:21</t>
  </si>
  <si>
    <t>202240341470796</t>
  </si>
  <si>
    <t>2018-07-09 16:43:44</t>
  </si>
  <si>
    <t>202242136980810</t>
  </si>
  <si>
    <t>2018-07-09 16:42:23</t>
  </si>
  <si>
    <t>2018-07-09 16:43:04</t>
  </si>
  <si>
    <t>202239342790810</t>
  </si>
  <si>
    <t>202238843010810</t>
  </si>
  <si>
    <t>202239640730796</t>
  </si>
  <si>
    <t>2018-07-09 16:35:43</t>
  </si>
  <si>
    <t>2018-07-09 16:35:44</t>
  </si>
  <si>
    <t>202239640340846</t>
  </si>
  <si>
    <t>2018-07-09 16:29:47</t>
  </si>
  <si>
    <t>202241536850313</t>
  </si>
  <si>
    <t>2018-07-09 16:13:32</t>
  </si>
  <si>
    <t>2018-07-09 16:13:38</t>
  </si>
  <si>
    <t>202240238490610</t>
  </si>
  <si>
    <t>2018-07-09 16:08:25</t>
  </si>
  <si>
    <t>202239937640610</t>
  </si>
  <si>
    <t>2018-07-09 15:54:41</t>
  </si>
  <si>
    <t>202239239140041</t>
  </si>
  <si>
    <t>584.00</t>
  </si>
  <si>
    <t>2018-07-09 15:47:29</t>
  </si>
  <si>
    <t>2018-07-09 15:47:35</t>
  </si>
  <si>
    <t>202239637890682</t>
  </si>
  <si>
    <t>2018-07-09 15:29:49</t>
  </si>
  <si>
    <t>202240934840682</t>
  </si>
  <si>
    <t>2018-07-09 15:29:41</t>
  </si>
  <si>
    <t>202240633980682</t>
  </si>
  <si>
    <t>2018-07-09 15:29:35</t>
  </si>
  <si>
    <t>202243231040682</t>
  </si>
  <si>
    <t>2018-07-09 15:29:28</t>
  </si>
  <si>
    <t>202242634350610</t>
  </si>
  <si>
    <t>2734.57</t>
  </si>
  <si>
    <t>2663.09</t>
  </si>
  <si>
    <t>2018-07-09 15:29:02</t>
  </si>
  <si>
    <t>2018-07-09 16:01:43</t>
  </si>
  <si>
    <t>202241435150489</t>
  </si>
  <si>
    <t>2018-07-09 14:49:53</t>
  </si>
  <si>
    <t>2018-07-09 14:52:34</t>
  </si>
  <si>
    <t>202242533010491</t>
  </si>
  <si>
    <t>2018-07-09 14:34:47</t>
  </si>
  <si>
    <t>2018-07-09 14:34:48</t>
  </si>
  <si>
    <t>ever_cloud</t>
  </si>
  <si>
    <t>202241531640877</t>
  </si>
  <si>
    <t>2018-07-09 14:19:36</t>
  </si>
  <si>
    <t>202242030940464</t>
  </si>
  <si>
    <t>126.17</t>
  </si>
  <si>
    <t>2018-07-09 14:04:59</t>
  </si>
  <si>
    <t>2018-07-09 14:05:08</t>
  </si>
  <si>
    <t>202238738210828</t>
  </si>
  <si>
    <t>593.40</t>
  </si>
  <si>
    <t>2018-07-09 13:35:37</t>
  </si>
  <si>
    <t>2018-07-09 13:35:59</t>
  </si>
  <si>
    <t>david@inman.cc</t>
  </si>
  <si>
    <t>202242829150291</t>
  </si>
  <si>
    <t>云存储网关</t>
  </si>
  <si>
    <t>2018-07-09 13:30:59</t>
  </si>
  <si>
    <t>202239533040291</t>
  </si>
  <si>
    <t>1740.00</t>
  </si>
  <si>
    <t>2018-07-09 13:24:56</t>
  </si>
  <si>
    <t>2018-07-09 13:24:59</t>
  </si>
  <si>
    <t>202241528870682</t>
  </si>
  <si>
    <t>阿里云大学在线工作坊：299元课程授权码</t>
  </si>
  <si>
    <t>299.00</t>
  </si>
  <si>
    <t>2018-07-09 12:52:49</t>
  </si>
  <si>
    <t>2018-07-09 12:52:55</t>
  </si>
  <si>
    <t>202241830150855</t>
  </si>
  <si>
    <t>2018-07-09 12:42:29</t>
  </si>
  <si>
    <t>202239529400302</t>
  </si>
  <si>
    <t>2018-07-09 11:40:40</t>
  </si>
  <si>
    <t>2018-07-09 11:40:41</t>
  </si>
  <si>
    <t>emuit</t>
  </si>
  <si>
    <t>202240426510469</t>
  </si>
  <si>
    <t>2018-07-09 11:24:56</t>
  </si>
  <si>
    <t>2018-07-09 11:25:27</t>
  </si>
  <si>
    <t>202239328470288</t>
  </si>
  <si>
    <t>42.10</t>
  </si>
  <si>
    <t>2018-07-09 11:09:32</t>
  </si>
  <si>
    <t>2018-07-09 11:09:38</t>
  </si>
  <si>
    <t>202241225530288</t>
  </si>
  <si>
    <t>35.64</t>
  </si>
  <si>
    <t>2018-07-09 11:07:13</t>
  </si>
  <si>
    <t>2018-07-09 11:07:25</t>
  </si>
  <si>
    <t>202241923740900</t>
  </si>
  <si>
    <t>748.00</t>
  </si>
  <si>
    <t>2018-07-09 10:48:35</t>
  </si>
  <si>
    <t>2018-07-09 10:48:43</t>
  </si>
  <si>
    <t>202240524110640</t>
  </si>
  <si>
    <t>2018-07-09 10:33:41</t>
  </si>
  <si>
    <t>202239525680640</t>
  </si>
  <si>
    <t>2018-07-09 10:33:33</t>
  </si>
  <si>
    <t>2018-07-09 10:33:39</t>
  </si>
  <si>
    <t>202240325750607</t>
  </si>
  <si>
    <t>2018-07-09 10:31:36</t>
  </si>
  <si>
    <t>2018-07-09 10:31:45</t>
  </si>
  <si>
    <t>202239024310538</t>
  </si>
  <si>
    <t>2018-07-09 10:10:02</t>
  </si>
  <si>
    <t>202239324500197</t>
  </si>
  <si>
    <t>361.00</t>
  </si>
  <si>
    <t>2018-07-09 09:54:43</t>
  </si>
  <si>
    <t>2018-07-09 09:54:44</t>
  </si>
  <si>
    <t>202243017570196</t>
  </si>
  <si>
    <t>197.00</t>
  </si>
  <si>
    <t>2018-07-09 09:52:30</t>
  </si>
  <si>
    <t>2018-07-09 09:52:49</t>
  </si>
  <si>
    <t>202241020450115</t>
  </si>
  <si>
    <t>2018-07-09 09:48:26</t>
  </si>
  <si>
    <t>2018-07-09 09:48:30</t>
  </si>
  <si>
    <t>202240421750196</t>
  </si>
  <si>
    <t>1596.00</t>
  </si>
  <si>
    <t>2018-07-09 09:45:58</t>
  </si>
  <si>
    <t>2018-07-09 09:51:19</t>
  </si>
  <si>
    <t>202240019790162</t>
  </si>
  <si>
    <t>2018-07-09 09:18:55</t>
  </si>
  <si>
    <t>202238824930489</t>
  </si>
  <si>
    <t>431.00</t>
  </si>
  <si>
    <t>2018-07-09 09:16:46</t>
  </si>
  <si>
    <t>202240720280489</t>
  </si>
  <si>
    <t>2018-07-09 09:16:44</t>
  </si>
  <si>
    <t>2018-07-09 09:16:45</t>
  </si>
  <si>
    <t>202241118920489</t>
  </si>
  <si>
    <t>2018-07-09 09:16:43</t>
  </si>
  <si>
    <t>202242117720464</t>
  </si>
  <si>
    <t>3498.00</t>
  </si>
  <si>
    <t>2018-07-09 09:14:50</t>
  </si>
  <si>
    <t>2018-07-09 09:14:58</t>
  </si>
  <si>
    <t>202239419940610</t>
  </si>
  <si>
    <t>3200.00</t>
  </si>
  <si>
    <t>2018-07-09 09:10:48</t>
  </si>
  <si>
    <t>2018-07-09 09:11:09</t>
  </si>
  <si>
    <t>202239519640320</t>
  </si>
  <si>
    <t>2018-07-09 08:38:39</t>
  </si>
  <si>
    <t>202243212480489</t>
  </si>
  <si>
    <t>2018-07-09 08:34:35</t>
  </si>
  <si>
    <t>2018-07-09 08:34:36</t>
  </si>
  <si>
    <t>202239617650489</t>
  </si>
  <si>
    <t>1096.00</t>
  </si>
  <si>
    <t>2018-07-09 08:34:33</t>
  </si>
  <si>
    <t>2018-07-09 08:34:34</t>
  </si>
  <si>
    <t>202239617640489</t>
  </si>
  <si>
    <t>534.00</t>
  </si>
  <si>
    <t>2018-07-09 08:34:31</t>
  </si>
  <si>
    <t>2018-07-09 08:34:32</t>
  </si>
  <si>
    <t>202239617080526</t>
  </si>
  <si>
    <t>2018-07-09 08:30:44</t>
  </si>
  <si>
    <t>2018-07-09 08:30:45</t>
  </si>
  <si>
    <t>202242114180682</t>
  </si>
  <si>
    <t>2018-07-09 08:26:38</t>
  </si>
  <si>
    <t>2018-07-09 08:26:39</t>
  </si>
  <si>
    <t>202240417050682</t>
  </si>
  <si>
    <t>1128.80</t>
  </si>
  <si>
    <t>2018-07-09 08:26:37</t>
  </si>
  <si>
    <t>202239416780682</t>
  </si>
  <si>
    <t>2018-07-09 08:26:35</t>
  </si>
  <si>
    <t>2018-07-09 08:26:36</t>
  </si>
  <si>
    <t>202238920470682</t>
  </si>
  <si>
    <t>2018-07-09 08:26:33</t>
  </si>
  <si>
    <t>2018-07-09 08:26:34</t>
  </si>
  <si>
    <t>202241315110682</t>
  </si>
  <si>
    <t>2018-07-09 08:26:31</t>
  </si>
  <si>
    <t>2018-07-09 08:26:32</t>
  </si>
  <si>
    <t>202239615700318</t>
  </si>
  <si>
    <t>2018-07-09 08:18:15</t>
  </si>
  <si>
    <t>2018-07-09 08:18:18</t>
  </si>
  <si>
    <t>202239415850318</t>
  </si>
  <si>
    <t>2018-07-09 08:18:14</t>
  </si>
  <si>
    <t>202242614050318</t>
  </si>
  <si>
    <t>2018-07-09 08:18:12</t>
  </si>
  <si>
    <t>2018-07-09 08:18:13</t>
  </si>
  <si>
    <t>202238720430318</t>
  </si>
  <si>
    <t>2018-07-09 08:18:10</t>
  </si>
  <si>
    <t>2018-07-09 08:18:11</t>
  </si>
  <si>
    <t>202240815020318</t>
  </si>
  <si>
    <t>2018-07-09 08:18:08</t>
  </si>
  <si>
    <t>2018-07-09 08:18:09</t>
  </si>
  <si>
    <t>202239317920318</t>
  </si>
  <si>
    <t>2018-07-09 08:18:07</t>
  </si>
  <si>
    <t>202239615690318</t>
  </si>
  <si>
    <t>2018-07-09 08:18:05</t>
  </si>
  <si>
    <t>2018-07-09 08:18:06</t>
  </si>
  <si>
    <t>202241614980318</t>
  </si>
  <si>
    <t>2018-07-09 08:18:03</t>
  </si>
  <si>
    <t>2018-07-09 08:18:04</t>
  </si>
  <si>
    <t>202239415800318</t>
  </si>
  <si>
    <t>2018-07-09 08:17:59</t>
  </si>
  <si>
    <t>2018-07-09 08:18:02</t>
  </si>
  <si>
    <t>202240117660318</t>
  </si>
  <si>
    <t>2018-07-09 08:17:57</t>
  </si>
  <si>
    <t>2018-07-09 08:17:58</t>
  </si>
  <si>
    <t>202241514210028</t>
  </si>
  <si>
    <t>2018-07-09 08:17:56</t>
  </si>
  <si>
    <t>202241215460028</t>
  </si>
  <si>
    <t>2018-07-09 08:17:55</t>
  </si>
  <si>
    <t>202239715220028</t>
  </si>
  <si>
    <t>2018-07-09 08:17:46</t>
  </si>
  <si>
    <t>202241815590028</t>
  </si>
  <si>
    <t>2018-07-09 08:17:44</t>
  </si>
  <si>
    <t>202239217100028</t>
  </si>
  <si>
    <t>2018-07-09 08:17:43</t>
  </si>
  <si>
    <t>202240416090028</t>
  </si>
  <si>
    <t>2018-07-09 08:17:38</t>
  </si>
  <si>
    <t>2018-07-09 08:17:39</t>
  </si>
  <si>
    <t>202243210430028</t>
  </si>
  <si>
    <t>2018-07-09 08:16:57</t>
  </si>
  <si>
    <t>2018-07-09 08:16:58</t>
  </si>
  <si>
    <t>202240317170028</t>
  </si>
  <si>
    <t>2018-07-09 08:16:46</t>
  </si>
  <si>
    <t>2018-07-09 08:16:47</t>
  </si>
  <si>
    <t>202239615000796</t>
  </si>
  <si>
    <t>2018-07-09 07:59:44</t>
  </si>
  <si>
    <t>202241714380796</t>
  </si>
  <si>
    <t>2018-07-09 07:51:44</t>
  </si>
  <si>
    <t>202242709340313</t>
  </si>
  <si>
    <t>2018-07-09 00:12:32</t>
  </si>
  <si>
    <t>2018-07-09 00:12:35</t>
  </si>
  <si>
    <t>202240009950313</t>
  </si>
  <si>
    <t>2018-07-09 00:06:15</t>
  </si>
  <si>
    <t>2018-07-09 00:06:18</t>
  </si>
  <si>
    <t>202242708710965</t>
  </si>
  <si>
    <t>888.05</t>
  </si>
  <si>
    <t>852.20</t>
  </si>
  <si>
    <t>2018-07-08 23:45:56</t>
  </si>
  <si>
    <t>2018-07-08 23:48:44</t>
  </si>
  <si>
    <t>202237398510512</t>
  </si>
  <si>
    <t>2018-07-08 14:40:38</t>
  </si>
  <si>
    <t>2018-07-08 14:40:44</t>
  </si>
  <si>
    <t>202235596590489</t>
  </si>
  <si>
    <t>20000.00</t>
  </si>
  <si>
    <t>2018-07-08 11:44:37</t>
  </si>
  <si>
    <t>2018-07-08 11:46:04</t>
  </si>
  <si>
    <t>202235695020411</t>
  </si>
  <si>
    <t>432.00</t>
  </si>
  <si>
    <t>2018-07-08 10:47:45</t>
  </si>
  <si>
    <t>2018-07-08 10:47:48</t>
  </si>
  <si>
    <t>202238094090216</t>
  </si>
  <si>
    <t>2018-07-08 10:32:39</t>
  </si>
  <si>
    <t>2018-07-08 10:32:43</t>
  </si>
  <si>
    <t>980415180@qq.com</t>
  </si>
  <si>
    <t>202236296250276</t>
  </si>
  <si>
    <t>2018-07-08 10:32:15</t>
  </si>
  <si>
    <t>202235392750216</t>
  </si>
  <si>
    <t>2515.00</t>
  </si>
  <si>
    <t>2018-07-08 10:26:59</t>
  </si>
  <si>
    <t>2018-07-08 10:27:21</t>
  </si>
  <si>
    <t>202236893840216</t>
  </si>
  <si>
    <t>4401.21</t>
  </si>
  <si>
    <t>2018-07-08 10:25:34</t>
  </si>
  <si>
    <t>2018-07-08 10:25:58</t>
  </si>
  <si>
    <t>202238092860197</t>
  </si>
  <si>
    <t>2018-07-08 09:50:55</t>
  </si>
  <si>
    <t>202237493900197</t>
  </si>
  <si>
    <t>2018-07-08 09:50:53</t>
  </si>
  <si>
    <t>2018-07-08 09:50:54</t>
  </si>
  <si>
    <t>202236795300197</t>
  </si>
  <si>
    <t>2018-07-08 09:50:51</t>
  </si>
  <si>
    <t>2018-07-08 09:50:52</t>
  </si>
  <si>
    <t>202235593890197</t>
  </si>
  <si>
    <t>2018-07-08 09:50:50</t>
  </si>
  <si>
    <t>202235891800197</t>
  </si>
  <si>
    <t>2018-07-08 09:50:48</t>
  </si>
  <si>
    <t>2018-07-08 09:50:49</t>
  </si>
  <si>
    <t>202233793910318</t>
  </si>
  <si>
    <t>2018-07-08 09:08:57</t>
  </si>
  <si>
    <t>2018-07-08 09:08:58</t>
  </si>
  <si>
    <t>202238191500318</t>
  </si>
  <si>
    <t>2018-07-08 09:08:55</t>
  </si>
  <si>
    <t>2018-07-08 09:08:56</t>
  </si>
  <si>
    <t>202237192590318</t>
  </si>
  <si>
    <t>2018-07-08 09:08:54</t>
  </si>
  <si>
    <t>202236492380318</t>
  </si>
  <si>
    <t>2018-07-08 09:08:52</t>
  </si>
  <si>
    <t>2018-07-08 09:08:53</t>
  </si>
  <si>
    <t>202234097590318</t>
  </si>
  <si>
    <t>2018-07-08 09:08:50</t>
  </si>
  <si>
    <t>2018-07-08 09:08:51</t>
  </si>
  <si>
    <t>202237090730318</t>
  </si>
  <si>
    <t>291.31</t>
  </si>
  <si>
    <t>2018-07-08 09:08:49</t>
  </si>
  <si>
    <t>202235890680318</t>
  </si>
  <si>
    <t>2018-07-08 09:08:47</t>
  </si>
  <si>
    <t>2018-07-08 09:08:48</t>
  </si>
  <si>
    <t>202238191490318</t>
  </si>
  <si>
    <t>2018-07-08 09:08:45</t>
  </si>
  <si>
    <t>2018-07-08 09:08:46</t>
  </si>
  <si>
    <t>202234994000318</t>
  </si>
  <si>
    <t>2018-07-08 09:08:43</t>
  </si>
  <si>
    <t>2018-07-08 09:08:44</t>
  </si>
  <si>
    <t>202237892570318</t>
  </si>
  <si>
    <t>2018-07-08 09:08:41</t>
  </si>
  <si>
    <t>2018-07-08 09:08:42</t>
  </si>
  <si>
    <t>202235390920318</t>
  </si>
  <si>
    <t>2018-07-08 09:08:39</t>
  </si>
  <si>
    <t>2018-07-08 09:08:40</t>
  </si>
  <si>
    <t>202235990380318</t>
  </si>
  <si>
    <t>2018-07-08 09:08:38</t>
  </si>
  <si>
    <t>202234097580318</t>
  </si>
  <si>
    <t>2018-07-08 09:08:36</t>
  </si>
  <si>
    <t>2018-07-08 09:08:37</t>
  </si>
  <si>
    <t>202234894370318</t>
  </si>
  <si>
    <t>2018-07-08 09:08:34</t>
  </si>
  <si>
    <t>2018-07-08 09:08:35</t>
  </si>
  <si>
    <t>202237294170318</t>
  </si>
  <si>
    <t>2018-07-08 09:08:32</t>
  </si>
  <si>
    <t>2018-07-08 09:08:33</t>
  </si>
  <si>
    <t>202234391730489</t>
  </si>
  <si>
    <t>602.00</t>
  </si>
  <si>
    <t>2018-07-08 08:38:20</t>
  </si>
  <si>
    <t>2018-07-08 08:38:21</t>
  </si>
  <si>
    <t>202236592990489</t>
  </si>
  <si>
    <t>2018-07-08 08:38:18</t>
  </si>
  <si>
    <t>2018-07-08 08:38:19</t>
  </si>
  <si>
    <t>202237691080489</t>
  </si>
  <si>
    <t>2018-07-08 08:38:17</t>
  </si>
  <si>
    <t>202234492010489</t>
  </si>
  <si>
    <t>2018-07-08 08:38:15</t>
  </si>
  <si>
    <t>2018-07-08 08:38:16</t>
  </si>
  <si>
    <t>202234691200489</t>
  </si>
  <si>
    <t>2018-07-08 08:38:13</t>
  </si>
  <si>
    <t>2018-07-08 08:38:14</t>
  </si>
  <si>
    <t>202236093610489</t>
  </si>
  <si>
    <t>512.00</t>
  </si>
  <si>
    <t>2018-07-08 08:38:08</t>
  </si>
  <si>
    <t>2018-07-08 08:38:09</t>
  </si>
  <si>
    <t>202235691960489</t>
  </si>
  <si>
    <t>2018-07-08 08:38:06</t>
  </si>
  <si>
    <t>2018-07-08 08:38:07</t>
  </si>
  <si>
    <t>202233892720489</t>
  </si>
  <si>
    <t>2018-07-08 08:38:05</t>
  </si>
  <si>
    <t>202238288370489</t>
  </si>
  <si>
    <t>469.00</t>
  </si>
  <si>
    <t>2018-07-08 08:38:03</t>
  </si>
  <si>
    <t>2018-07-08 08:38:04</t>
  </si>
  <si>
    <t>202234791210489</t>
  </si>
  <si>
    <t>198.00</t>
  </si>
  <si>
    <t>2018-07-08 08:38:01</t>
  </si>
  <si>
    <t>2018-07-08 08:38:02</t>
  </si>
  <si>
    <t>202233992680489</t>
  </si>
  <si>
    <t>2018-07-08 08:37:59</t>
  </si>
  <si>
    <t>2018-07-08 08:38:00</t>
  </si>
  <si>
    <t>202236291360302</t>
  </si>
  <si>
    <t>2018-07-08 08:23:40</t>
  </si>
  <si>
    <t>202234592990302</t>
  </si>
  <si>
    <t>2018-07-08 08:23:09</t>
  </si>
  <si>
    <t>2018-07-08 08:23:10</t>
  </si>
  <si>
    <t>202235589770280</t>
  </si>
  <si>
    <t>914.00</t>
  </si>
  <si>
    <t>2018-07-08 08:18:14</t>
  </si>
  <si>
    <t>2018-07-08 08:18:18</t>
  </si>
  <si>
    <t>202237087570600</t>
  </si>
  <si>
    <t>2018-07-08 08:14:07</t>
  </si>
  <si>
    <t>2018-07-08 08:14:08</t>
  </si>
  <si>
    <t>202234093870526</t>
  </si>
  <si>
    <t>2018-07-08 07:58:47</t>
  </si>
  <si>
    <t>2018-07-08 07:58:52</t>
  </si>
  <si>
    <t>202234688590526</t>
  </si>
  <si>
    <t>39.40</t>
  </si>
  <si>
    <t>2018-07-08 07:58:18</t>
  </si>
  <si>
    <t>2018-07-08 07:58:25</t>
  </si>
  <si>
    <t>202235091010526</t>
  </si>
  <si>
    <t>2018-07-08 07:57:42</t>
  </si>
  <si>
    <t>2018-07-08 07:57:51</t>
  </si>
  <si>
    <t>202235087670638</t>
  </si>
  <si>
    <t>307.90</t>
  </si>
  <si>
    <t>2018-07-08 01:42:41</t>
  </si>
  <si>
    <t>2018-07-08 01:43:05</t>
  </si>
  <si>
    <t>202236478860465</t>
  </si>
  <si>
    <t>2.34</t>
  </si>
  <si>
    <t>2018-07-07 19:38:22</t>
  </si>
  <si>
    <t>2018-07-07 19:38:27</t>
  </si>
  <si>
    <t>202233879460828</t>
  </si>
  <si>
    <t>2018-07-07 18:44:50</t>
  </si>
  <si>
    <t>202236677760654</t>
  </si>
  <si>
    <t>消息队列 Kafka</t>
  </si>
  <si>
    <t>2018-07-07 18:07:09</t>
  </si>
  <si>
    <t>202236779110654</t>
  </si>
  <si>
    <t>1709.50</t>
  </si>
  <si>
    <t>1695.20</t>
  </si>
  <si>
    <t>2018-07-07 18:05:32</t>
  </si>
  <si>
    <t>2018-07-07 18:05:39</t>
  </si>
  <si>
    <t>202235374270828</t>
  </si>
  <si>
    <t>111.00</t>
  </si>
  <si>
    <t>2018-07-07 17:26:12</t>
  </si>
  <si>
    <t>2018-07-07 17:26:29</t>
  </si>
  <si>
    <t>202237073620828</t>
  </si>
  <si>
    <t>1350.00</t>
  </si>
  <si>
    <t>2018-07-07 17:14:32</t>
  </si>
  <si>
    <t>2018-07-07 17:14:44</t>
  </si>
  <si>
    <t>202236276400828</t>
  </si>
  <si>
    <t>13175.00</t>
  </si>
  <si>
    <t>2018-07-07 17:11:43</t>
  </si>
  <si>
    <t>2018-07-07 17:12:10</t>
  </si>
  <si>
    <t>202236077160855</t>
  </si>
  <si>
    <t>2018-07-07 16:17:56</t>
  </si>
  <si>
    <t>2018-07-07 16:17:57</t>
  </si>
  <si>
    <t>202234976030855</t>
  </si>
  <si>
    <t>360.00</t>
  </si>
  <si>
    <t>2018-07-07 16:14:46</t>
  </si>
  <si>
    <t>2018-07-07 16:15:10</t>
  </si>
  <si>
    <t>202234177740864</t>
  </si>
  <si>
    <t>EMAS服务</t>
  </si>
  <si>
    <t>2018-07-07 15:32:31</t>
  </si>
  <si>
    <t>202234975200864</t>
  </si>
  <si>
    <t>HTTPDNS</t>
  </si>
  <si>
    <t>2018-07-07 15:31:48</t>
  </si>
  <si>
    <t>202234974720526</t>
  </si>
  <si>
    <t>2018-07-07 15:18:44</t>
  </si>
  <si>
    <t>2018-07-07 15:19:00</t>
  </si>
  <si>
    <t>202237872690526</t>
  </si>
  <si>
    <t>2018-07-07 15:16:15</t>
  </si>
  <si>
    <t>2018-07-07 15:16:28</t>
  </si>
  <si>
    <t>202234974480526</t>
  </si>
  <si>
    <t>802.00</t>
  </si>
  <si>
    <t>2018-07-07 15:15:42</t>
  </si>
  <si>
    <t>2018-07-07 15:15:57</t>
  </si>
  <si>
    <t>202234575890526</t>
  </si>
  <si>
    <t>2018-07-07 15:15:09</t>
  </si>
  <si>
    <t>2018-07-07 15:15:17</t>
  </si>
  <si>
    <t>202236075580526</t>
  </si>
  <si>
    <t>560.00</t>
  </si>
  <si>
    <t>2018-07-07 15:14:23</t>
  </si>
  <si>
    <t>2018-07-07 15:14:32</t>
  </si>
  <si>
    <t>202235074900526</t>
  </si>
  <si>
    <t>2018-07-07 15:11:05</t>
  </si>
  <si>
    <t>2018-07-07 15:11:16</t>
  </si>
  <si>
    <t>202236869970864</t>
  </si>
  <si>
    <t>2018-07-07 13:28:14</t>
  </si>
  <si>
    <t>2018-07-07 13:40:00</t>
  </si>
  <si>
    <t>202236072160921</t>
  </si>
  <si>
    <t>351.00</t>
  </si>
  <si>
    <t>2018-07-07 12:45:23</t>
  </si>
  <si>
    <t>2018-07-07 12:45:24</t>
  </si>
  <si>
    <t>202235670060828</t>
  </si>
  <si>
    <t>43.68</t>
  </si>
  <si>
    <t>2018-07-07 12:23:47</t>
  </si>
  <si>
    <t>2018-07-07 12:23:58</t>
  </si>
  <si>
    <t>202236670500828</t>
  </si>
  <si>
    <t>2018-07-07 12:23:06</t>
  </si>
  <si>
    <t>2018-07-07 12:23:25</t>
  </si>
  <si>
    <t>202234871570828</t>
  </si>
  <si>
    <t>74.48</t>
  </si>
  <si>
    <t>2018-07-07 12:22:10</t>
  </si>
  <si>
    <t>2018-07-07 12:22:46</t>
  </si>
  <si>
    <t>202233770130411</t>
  </si>
  <si>
    <t>2018-07-07 11:38:11</t>
  </si>
  <si>
    <t>2018-07-07 11:38:14</t>
  </si>
  <si>
    <t>202234073040411</t>
  </si>
  <si>
    <t>338.00</t>
  </si>
  <si>
    <t>253.50</t>
  </si>
  <si>
    <t>2018-07-07 11:38:09</t>
  </si>
  <si>
    <t>2018-07-07 11:38:10</t>
  </si>
  <si>
    <t>202236966270489</t>
  </si>
  <si>
    <t>2018-07-07 10:35:38</t>
  </si>
  <si>
    <t>2018-07-07 10:35:39</t>
  </si>
  <si>
    <t>202237267960489</t>
  </si>
  <si>
    <t>2018-07-07 10:35:34</t>
  </si>
  <si>
    <t>202237366420489</t>
  </si>
  <si>
    <t>2018-07-07 10:35:32</t>
  </si>
  <si>
    <t>2018-07-07 10:35:33</t>
  </si>
  <si>
    <t>202236068780489</t>
  </si>
  <si>
    <t>2018-07-07 10:35:30</t>
  </si>
  <si>
    <t>2018-07-07 10:35:31</t>
  </si>
  <si>
    <t>202237568460489</t>
  </si>
  <si>
    <t>76.00</t>
  </si>
  <si>
    <t>2018-07-07 10:35:28</t>
  </si>
  <si>
    <t>2018-07-07 10:35:29</t>
  </si>
  <si>
    <t>202235168790489</t>
  </si>
  <si>
    <t>2018-07-07 10:35:27</t>
  </si>
  <si>
    <t>202235769180489</t>
  </si>
  <si>
    <t>1090.00</t>
  </si>
  <si>
    <t>2018-07-07 10:35:25</t>
  </si>
  <si>
    <t>2018-07-07 10:35:26</t>
  </si>
  <si>
    <t>202236865970489</t>
  </si>
  <si>
    <t>2018-07-07 10:35:24</t>
  </si>
  <si>
    <t>202234367880489</t>
  </si>
  <si>
    <t>2018-07-07 10:35:22</t>
  </si>
  <si>
    <t>2018-07-07 10:35:23</t>
  </si>
  <si>
    <t>202235866510489</t>
  </si>
  <si>
    <t>494.00</t>
  </si>
  <si>
    <t>2018-07-07 10:35:21</t>
  </si>
  <si>
    <t>202236865960489</t>
  </si>
  <si>
    <t>2018-07-07 10:35:19</t>
  </si>
  <si>
    <t>2018-07-07 10:35:20</t>
  </si>
  <si>
    <t>202234070980511</t>
  </si>
  <si>
    <t>2018-07-07 10:05:43</t>
  </si>
  <si>
    <t>2018-07-07 10:05:44</t>
  </si>
  <si>
    <t>202237765080511</t>
  </si>
  <si>
    <t>2018-07-07 10:05:01</t>
  </si>
  <si>
    <t>2018-07-07 10:05:02</t>
  </si>
  <si>
    <t>202237865140313</t>
  </si>
  <si>
    <t>1692.00</t>
  </si>
  <si>
    <t>0.92</t>
  </si>
  <si>
    <t>1550.16</t>
  </si>
  <si>
    <t>2018-07-07 09:52:20</t>
  </si>
  <si>
    <t>2018-07-07 09:52:25</t>
  </si>
  <si>
    <t>202238262150313</t>
  </si>
  <si>
    <t>2018-07-07 09:48:39</t>
  </si>
  <si>
    <t>2018-07-07 09:48:42</t>
  </si>
  <si>
    <t>202234069340761</t>
  </si>
  <si>
    <t>86.18</t>
  </si>
  <si>
    <t>2018-07-07 09:22:55</t>
  </si>
  <si>
    <t>2018-07-07 09:22:58</t>
  </si>
  <si>
    <t>202235268650734</t>
  </si>
  <si>
    <t>2018-07-07 09:11:22</t>
  </si>
  <si>
    <t>2018-07-07 09:11:23</t>
  </si>
  <si>
    <t>202236862380318</t>
  </si>
  <si>
    <t>2018-07-07 08:54:57</t>
  </si>
  <si>
    <t>2018-07-07 08:54:58</t>
  </si>
  <si>
    <t>202233965490318</t>
  </si>
  <si>
    <t>258.89</t>
  </si>
  <si>
    <t>2018-07-07 08:54:53</t>
  </si>
  <si>
    <t>2018-07-07 08:54:54</t>
  </si>
  <si>
    <t>202233765570318</t>
  </si>
  <si>
    <t>2018-07-07 08:54:48</t>
  </si>
  <si>
    <t>2018-07-07 08:54:49</t>
  </si>
  <si>
    <t>202236065310318</t>
  </si>
  <si>
    <t>2018-07-07 08:54:45</t>
  </si>
  <si>
    <t>2018-07-07 08:54:47</t>
  </si>
  <si>
    <t>202236263290318</t>
  </si>
  <si>
    <t>238.00</t>
  </si>
  <si>
    <t>2018-07-07 08:54:43</t>
  </si>
  <si>
    <t>2018-07-07 08:54:44</t>
  </si>
  <si>
    <t>202236263160761</t>
  </si>
  <si>
    <t>全国快递物流查询</t>
  </si>
  <si>
    <t>332.50</t>
  </si>
  <si>
    <t>2018-07-07 08:48:54</t>
  </si>
  <si>
    <t>2018-07-07 08:49:06</t>
  </si>
  <si>
    <t>202235663110734</t>
  </si>
  <si>
    <t>670.00</t>
  </si>
  <si>
    <t>2018-07-07 08:48:48</t>
  </si>
  <si>
    <t>202235063580489</t>
  </si>
  <si>
    <t>2018-07-07 08:28:34</t>
  </si>
  <si>
    <t>202234461060682</t>
  </si>
  <si>
    <t>2018-07-07 08:27:05</t>
  </si>
  <si>
    <t>202237760180682</t>
  </si>
  <si>
    <t>529.90</t>
  </si>
  <si>
    <t>2018-07-07 08:27:02</t>
  </si>
  <si>
    <t>2018-07-07 08:27:04</t>
  </si>
  <si>
    <t>202235762540411</t>
  </si>
  <si>
    <t>772.50</t>
  </si>
  <si>
    <t>2018-07-07 08:16:10</t>
  </si>
  <si>
    <t>2018-07-07 08:16:11</t>
  </si>
  <si>
    <t>202234961100411</t>
  </si>
  <si>
    <t>262.50</t>
  </si>
  <si>
    <t>2018-07-07 08:15:33</t>
  </si>
  <si>
    <t>2018-07-07 08:15:34</t>
  </si>
  <si>
    <t>202235152210889</t>
  </si>
  <si>
    <t>2018-07-06 21:02:38</t>
  </si>
  <si>
    <t>202234650920889</t>
  </si>
  <si>
    <t>2018-07-06 20:56:13</t>
  </si>
  <si>
    <t>2018-07-06 20:56:14</t>
  </si>
  <si>
    <t>202237548870489</t>
  </si>
  <si>
    <t>2018-07-06 19:33:07</t>
  </si>
  <si>
    <t>2018-07-06 19:33:23</t>
  </si>
  <si>
    <t>202236247580796</t>
  </si>
  <si>
    <t>2018-07-06 19:25:44</t>
  </si>
  <si>
    <t>202238047290884</t>
  </si>
  <si>
    <t>2018-07-06 18:47:14</t>
  </si>
  <si>
    <t>2018-07-06 18:48:55</t>
  </si>
  <si>
    <t>202235747900007</t>
  </si>
  <si>
    <t>2018-07-06 17:56:48</t>
  </si>
  <si>
    <t>2018-07-06 17:56:52</t>
  </si>
  <si>
    <t>202236245410351</t>
  </si>
  <si>
    <t>-974.56</t>
  </si>
  <si>
    <t>2018-07-06 17:41:08</t>
  </si>
  <si>
    <t>202233846130351</t>
  </si>
  <si>
    <t>202234547200288</t>
  </si>
  <si>
    <t>2018-07-06 17:28:13</t>
  </si>
  <si>
    <t>2018-07-06 17:28:14</t>
  </si>
  <si>
    <t>202236546430288</t>
  </si>
  <si>
    <t>2018-07-06 17:27:32</t>
  </si>
  <si>
    <t>2018-07-06 17:27:38</t>
  </si>
  <si>
    <t>202234644740127</t>
  </si>
  <si>
    <t>2018-07-06 17:11:30</t>
  </si>
  <si>
    <t>2018-07-06 17:11:31</t>
  </si>
  <si>
    <t>202236644650288</t>
  </si>
  <si>
    <t>2018-07-06 17:02:19</t>
  </si>
  <si>
    <t>2018-07-06 17:03:06</t>
  </si>
  <si>
    <t>东方百泰公司</t>
  </si>
  <si>
    <t>202237544940684</t>
  </si>
  <si>
    <t>363.43</t>
  </si>
  <si>
    <t>2018-07-06 17:02:16</t>
  </si>
  <si>
    <t>2018-07-06 17:03:42</t>
  </si>
  <si>
    <t>202236943710872</t>
  </si>
  <si>
    <t>2018-07-06 17:00:46</t>
  </si>
  <si>
    <t>2018-07-09 09:45:54</t>
  </si>
  <si>
    <t>202236444240288</t>
  </si>
  <si>
    <t>2018-07-06 16:54:55</t>
  </si>
  <si>
    <t>2018-07-06 16:54:56</t>
  </si>
  <si>
    <t>202234047370288</t>
  </si>
  <si>
    <t>2018-07-06 16:52:20</t>
  </si>
  <si>
    <t>2018-07-06 16:52:21</t>
  </si>
  <si>
    <t>202236545030313</t>
  </si>
  <si>
    <t>2018-07-06 16:51:48</t>
  </si>
  <si>
    <t>2018-07-06 16:51:49</t>
  </si>
  <si>
    <t>xinzhihui2017</t>
  </si>
  <si>
    <t>202235842740804</t>
  </si>
  <si>
    <t>775.00</t>
  </si>
  <si>
    <t>2018-07-06 16:50:27</t>
  </si>
  <si>
    <t>2018-07-06 16:50:36</t>
  </si>
  <si>
    <t>202237343590796</t>
  </si>
  <si>
    <t>2018-07-06 16:43:44</t>
  </si>
  <si>
    <t>202234944760796</t>
  </si>
  <si>
    <t>2018-07-06 16:33:44</t>
  </si>
  <si>
    <t>202236242550021</t>
  </si>
  <si>
    <t>2018-07-06 16:18:33</t>
  </si>
  <si>
    <t>202236941100906</t>
  </si>
  <si>
    <t>2018-07-06 15:57:11</t>
  </si>
  <si>
    <t>2018-07-06 15:57:12</t>
  </si>
  <si>
    <t>202237040590351</t>
  </si>
  <si>
    <t>2018-07-06 15:56:29</t>
  </si>
  <si>
    <t>2018-07-06 15:56:37</t>
  </si>
  <si>
    <t>202234242690906</t>
  </si>
  <si>
    <t>2018-07-06 15:55:52</t>
  </si>
  <si>
    <t>202236241050864</t>
  </si>
  <si>
    <t>2018-07-06 15:45:07</t>
  </si>
  <si>
    <t>2018-07-06 15:45:24</t>
  </si>
  <si>
    <t>202237339980906</t>
  </si>
  <si>
    <t>2018-07-06 15:28:15</t>
  </si>
  <si>
    <t>202235338790906</t>
  </si>
  <si>
    <t>2018-07-06 15:12:42</t>
  </si>
  <si>
    <t>2018-07-06 15:12:43</t>
  </si>
  <si>
    <t>youmeiya123</t>
  </si>
  <si>
    <t>202238237370894</t>
  </si>
  <si>
    <t>2018-07-06 15:12:28</t>
  </si>
  <si>
    <t>202234841250906</t>
  </si>
  <si>
    <t>2018-07-06 15:10:00</t>
  </si>
  <si>
    <t>202237539110607</t>
  </si>
  <si>
    <t>2018-07-06 14:41:19</t>
  </si>
  <si>
    <t>2018-07-06 14:41:32</t>
  </si>
  <si>
    <t>202235041440352</t>
  </si>
  <si>
    <t>3242.00</t>
  </si>
  <si>
    <t>2018-07-06 14:40:26</t>
  </si>
  <si>
    <t>2018-07-06 14:40:59</t>
  </si>
  <si>
    <t>202235243230352</t>
  </si>
  <si>
    <t>2018-07-06 14:39:30</t>
  </si>
  <si>
    <t>2018-07-06 14:39:34</t>
  </si>
  <si>
    <t>202235740740352</t>
  </si>
  <si>
    <t>2018-07-06 14:38:57</t>
  </si>
  <si>
    <t>2018-07-06 14:39:04</t>
  </si>
  <si>
    <t>广州天振科技</t>
  </si>
  <si>
    <t>202236238520406</t>
  </si>
  <si>
    <t>2018-07-06 14:32:07</t>
  </si>
  <si>
    <t>dayangec</t>
  </si>
  <si>
    <t>202235439520142</t>
  </si>
  <si>
    <t>2018-07-06 14:24:02</t>
  </si>
  <si>
    <t>2018-07-06 14:27:05</t>
  </si>
  <si>
    <t>202237036830607</t>
  </si>
  <si>
    <t>110.00</t>
  </si>
  <si>
    <t>105.20</t>
  </si>
  <si>
    <t>2018-07-06 14:22:25</t>
  </si>
  <si>
    <t>2018-07-06 14:22:36</t>
  </si>
  <si>
    <t>361262410@qq.com</t>
  </si>
  <si>
    <t>202235836770852</t>
  </si>
  <si>
    <t>2018-07-06 14:01:59</t>
  </si>
  <si>
    <t>2018-07-06 14:05:39</t>
  </si>
  <si>
    <t>202235936710654</t>
  </si>
  <si>
    <t>2018-07-06 13:49:39</t>
  </si>
  <si>
    <t>开心安徽比鸡</t>
  </si>
  <si>
    <t>202233939120222</t>
  </si>
  <si>
    <t>844.50</t>
  </si>
  <si>
    <t>2018-07-06 13:48:11</t>
  </si>
  <si>
    <t>2018-07-06 13:48:41</t>
  </si>
  <si>
    <t>202237336260682</t>
  </si>
  <si>
    <t>750.00</t>
  </si>
  <si>
    <t>2018-07-06 13:44:33</t>
  </si>
  <si>
    <t>2018-07-06 13:44:40</t>
  </si>
  <si>
    <t>202235334300489</t>
  </si>
  <si>
    <t>311.00</t>
  </si>
  <si>
    <t>2018-07-06 12:34:35</t>
  </si>
  <si>
    <t>2018-07-06 12:34:36</t>
  </si>
  <si>
    <t>202233737360489</t>
  </si>
  <si>
    <t>290.00</t>
  </si>
  <si>
    <t>2018-07-06 12:34:34</t>
  </si>
  <si>
    <t>202237134740489</t>
  </si>
  <si>
    <t>2018-07-06 12:34:32</t>
  </si>
  <si>
    <t>2018-07-06 12:34:33</t>
  </si>
  <si>
    <t>202235534970489</t>
  </si>
  <si>
    <t>675.00</t>
  </si>
  <si>
    <t>2018-07-06 12:34:31</t>
  </si>
  <si>
    <t>202234335550007</t>
  </si>
  <si>
    <t>1608.00</t>
  </si>
  <si>
    <t>1366.80</t>
  </si>
  <si>
    <t>2018-07-06 12:20:48</t>
  </si>
  <si>
    <t>2018-07-06 12:20:54</t>
  </si>
  <si>
    <t>202233835700007</t>
  </si>
  <si>
    <t>202235134890007</t>
  </si>
  <si>
    <t>2018-07-06 12:17:51</t>
  </si>
  <si>
    <t>2018-07-06 12:18:04</t>
  </si>
  <si>
    <t>202234733790007</t>
  </si>
  <si>
    <t>2018-07-06 12:17:50</t>
  </si>
  <si>
    <t>202235631830411</t>
  </si>
  <si>
    <t>1846.00</t>
  </si>
  <si>
    <t>1384.50</t>
  </si>
  <si>
    <t>2018-07-06 11:28:27</t>
  </si>
  <si>
    <t>2018-07-06 11:28:28</t>
  </si>
  <si>
    <t>202235932120411</t>
  </si>
  <si>
    <t>823.00</t>
  </si>
  <si>
    <t>617.25</t>
  </si>
  <si>
    <t>2018-07-06 11:28:25</t>
  </si>
  <si>
    <t>2018-07-06 11:28:26</t>
  </si>
  <si>
    <t>202237030870411</t>
  </si>
  <si>
    <t>811.00</t>
  </si>
  <si>
    <t>608.25</t>
  </si>
  <si>
    <t>2018-07-06 11:28:23</t>
  </si>
  <si>
    <t>2018-07-06 11:28:24</t>
  </si>
  <si>
    <t>202237731450411</t>
  </si>
  <si>
    <t>2018-07-06 11:28:21</t>
  </si>
  <si>
    <t>2018-07-06 11:28:22</t>
  </si>
  <si>
    <t>202233934120411</t>
  </si>
  <si>
    <t>2018-07-06 11:28:18</t>
  </si>
  <si>
    <t>2018-07-06 11:28:20</t>
  </si>
  <si>
    <t>202237930260313</t>
  </si>
  <si>
    <t>2018-07-06 11:26:05</t>
  </si>
  <si>
    <t>2018-07-06 11:26:08</t>
  </si>
  <si>
    <t>202237630480965</t>
  </si>
  <si>
    <t>2018-07-06 11:05:38</t>
  </si>
  <si>
    <t>2018-07-06 11:06:34</t>
  </si>
  <si>
    <t>202238228580489</t>
  </si>
  <si>
    <t>2018-07-06 10:59:35</t>
  </si>
  <si>
    <t>202233732290197</t>
  </si>
  <si>
    <t>2018-07-06 10:48:24</t>
  </si>
  <si>
    <t>202237927970889</t>
  </si>
  <si>
    <t>712.00</t>
  </si>
  <si>
    <t>683.40</t>
  </si>
  <si>
    <t>2018-07-06 10:45:05</t>
  </si>
  <si>
    <t>2018-07-06 10:45:09</t>
  </si>
  <si>
    <t>202235829350889</t>
  </si>
  <si>
    <t>297.00</t>
  </si>
  <si>
    <t>2018-07-06 10:44:27</t>
  </si>
  <si>
    <t>2018-07-06 10:44:31</t>
  </si>
  <si>
    <t>202238129050889</t>
  </si>
  <si>
    <t>444.00</t>
  </si>
  <si>
    <t>2018-07-06 10:42:53</t>
  </si>
  <si>
    <t>2018-07-06 10:43:01</t>
  </si>
  <si>
    <t>202236230100366</t>
  </si>
  <si>
    <t>26400.00</t>
  </si>
  <si>
    <t>22440.00</t>
  </si>
  <si>
    <t>2018-07-06 10:36:28</t>
  </si>
  <si>
    <t>2018-07-06 10:42:10</t>
  </si>
  <si>
    <t>202236629590082</t>
  </si>
  <si>
    <t>2018-07-06 10:28:21</t>
  </si>
  <si>
    <t>202237628040724</t>
  </si>
  <si>
    <t>2018-07-06 10:17:23</t>
  </si>
  <si>
    <t>202235627840313</t>
  </si>
  <si>
    <t>2018-07-06 10:10:20</t>
  </si>
  <si>
    <t>2018-07-06 10:10:23</t>
  </si>
  <si>
    <t>202237727530313</t>
  </si>
  <si>
    <t>2018-07-06 10:09:58</t>
  </si>
  <si>
    <t>2018-07-06 10:10:02</t>
  </si>
  <si>
    <t>202236228500828</t>
  </si>
  <si>
    <t>410.00</t>
  </si>
  <si>
    <t>2018-07-06 10:08:14</t>
  </si>
  <si>
    <t>2018-07-06 10:08:27</t>
  </si>
  <si>
    <t>202234529060314</t>
  </si>
  <si>
    <t>1840.56</t>
  </si>
  <si>
    <t>2018-07-06 10:00:18</t>
  </si>
  <si>
    <t>2018-07-06 10:00:27</t>
  </si>
  <si>
    <t>欧布诺</t>
  </si>
  <si>
    <t>202237226810397</t>
  </si>
  <si>
    <t>5988.00</t>
  </si>
  <si>
    <t>0.60</t>
  </si>
  <si>
    <t>3586.20</t>
  </si>
  <si>
    <t>2018-07-06 09:41:09</t>
  </si>
  <si>
    <t>2018-07-06 16:52:54</t>
  </si>
  <si>
    <t>202234527150314</t>
  </si>
  <si>
    <t>2018-07-06 09:20:12</t>
  </si>
  <si>
    <t>202238025120082</t>
  </si>
  <si>
    <t>2018-07-06 09:17:29</t>
  </si>
  <si>
    <t>202237923640314</t>
  </si>
  <si>
    <t>2018-07-06 09:07:06</t>
  </si>
  <si>
    <t>202235226670761</t>
  </si>
  <si>
    <t>114.24</t>
  </si>
  <si>
    <t>2018-07-06 08:53:01</t>
  </si>
  <si>
    <t>2018-07-06 08:53:17</t>
  </si>
  <si>
    <t>202235623850318</t>
  </si>
  <si>
    <t>2018-07-06 08:42:36</t>
  </si>
  <si>
    <t>2018-07-06 08:42:37</t>
  </si>
  <si>
    <t>202238222060318</t>
  </si>
  <si>
    <t>2018-07-06 08:42:32</t>
  </si>
  <si>
    <t>2018-07-06 08:42:33</t>
  </si>
  <si>
    <t>202234723440318</t>
  </si>
  <si>
    <t>2018-07-06 08:42:28</t>
  </si>
  <si>
    <t>2018-07-06 08:42:29</t>
  </si>
  <si>
    <t>202234825770318</t>
  </si>
  <si>
    <t>2018-07-06 08:42:24</t>
  </si>
  <si>
    <t>2018-07-06 08:42:25</t>
  </si>
  <si>
    <t>202238023520318</t>
  </si>
  <si>
    <t>2018-07-06 08:42:20</t>
  </si>
  <si>
    <t>2018-07-06 08:42:21</t>
  </si>
  <si>
    <t>202236123530318</t>
  </si>
  <si>
    <t>2018-07-06 08:42:15</t>
  </si>
  <si>
    <t>2018-07-06 08:42:17</t>
  </si>
  <si>
    <t>202236123500318</t>
  </si>
  <si>
    <t>2018-07-06 08:42:11</t>
  </si>
  <si>
    <t>2018-07-06 08:42:13</t>
  </si>
  <si>
    <t>202237724100318</t>
  </si>
  <si>
    <t>2018-07-06 08:42:07</t>
  </si>
  <si>
    <t>2018-07-06 08:42:08</t>
  </si>
  <si>
    <t>202233726370318</t>
  </si>
  <si>
    <t>2018-07-06 08:42:02</t>
  </si>
  <si>
    <t>2018-07-06 08:42:04</t>
  </si>
  <si>
    <t>202237224310318</t>
  </si>
  <si>
    <t>2018-07-06 08:41:58</t>
  </si>
  <si>
    <t>2018-07-06 08:42:00</t>
  </si>
  <si>
    <t>广大酵华123</t>
  </si>
  <si>
    <t>202236523270067</t>
  </si>
  <si>
    <t>2018-07-06 08:35:30</t>
  </si>
  <si>
    <t>2018-07-06 08:35:31</t>
  </si>
  <si>
    <t>202236223170489</t>
  </si>
  <si>
    <t>247.52</t>
  </si>
  <si>
    <t>2018-07-06 08:30:03</t>
  </si>
  <si>
    <t>202235224670489</t>
  </si>
  <si>
    <t>1200.52</t>
  </si>
  <si>
    <t>2018-07-06 08:30:02</t>
  </si>
  <si>
    <t>202235223700957</t>
  </si>
  <si>
    <t>1580.00</t>
  </si>
  <si>
    <t>2018-07-06 08:22:14</t>
  </si>
  <si>
    <t>2018-07-06 08:22:15</t>
  </si>
  <si>
    <t>202237321380957</t>
  </si>
  <si>
    <t>1680.00</t>
  </si>
  <si>
    <t>2018-07-06 08:21:48</t>
  </si>
  <si>
    <t>202236919400796</t>
  </si>
  <si>
    <t>2018-07-06 08:05:43</t>
  </si>
  <si>
    <t>202237320110796</t>
  </si>
  <si>
    <t>2018-07-06 07:55:44</t>
  </si>
  <si>
    <t>202234821910796</t>
  </si>
  <si>
    <t>2018-07-06 07:45:43</t>
  </si>
  <si>
    <t>2018-07-06 07:45:44</t>
  </si>
  <si>
    <t>202236119420638</t>
  </si>
  <si>
    <t>2018-07-06 06:47:46</t>
  </si>
  <si>
    <t>202235217790734</t>
  </si>
  <si>
    <t>2018-07-06 00:51:16</t>
  </si>
  <si>
    <t>2018-07-06 00:51:54</t>
  </si>
  <si>
    <t>索菲亚sogal5911</t>
  </si>
  <si>
    <t>202236012860391</t>
  </si>
  <si>
    <t>时速云Docker主机管理节点镜像</t>
  </si>
  <si>
    <t>2018-07-05 22:40:56</t>
  </si>
  <si>
    <t>2018-07-05 22:41:06</t>
  </si>
  <si>
    <t>cnkj188</t>
  </si>
  <si>
    <t>202235611000744</t>
  </si>
  <si>
    <t>5040.00</t>
  </si>
  <si>
    <t>2018-07-05 21:49:22</t>
  </si>
  <si>
    <t>2018-07-05 21:50:29</t>
  </si>
  <si>
    <t>202235011740744</t>
  </si>
  <si>
    <t>2809.56</t>
  </si>
  <si>
    <t>2018-07-05 21:45:59</t>
  </si>
  <si>
    <t>2018-07-05 21:46:32</t>
  </si>
  <si>
    <t>202235212560744</t>
  </si>
  <si>
    <t>5762.00</t>
  </si>
  <si>
    <t>2018-07-05 21:39:41</t>
  </si>
  <si>
    <t>2018-07-05 21:43:01</t>
  </si>
  <si>
    <t>202236010800744</t>
  </si>
  <si>
    <t>11524.00</t>
  </si>
  <si>
    <t>2018-07-05 21:35:09</t>
  </si>
  <si>
    <t>2018-07-05 21:35:40</t>
  </si>
  <si>
    <t>202235509870932</t>
  </si>
  <si>
    <t>1832.88</t>
  </si>
  <si>
    <t>2018-07-05 21:22:35</t>
  </si>
  <si>
    <t>2018-07-05 21:22:51</t>
  </si>
  <si>
    <t>202236310370932</t>
  </si>
  <si>
    <t>2018-07-05 21:22:34</t>
  </si>
  <si>
    <t>202236209310932</t>
  </si>
  <si>
    <t>2018-07-05 21:19:05</t>
  </si>
  <si>
    <t>2018-07-05 21:19:22</t>
  </si>
  <si>
    <t>202234112870932</t>
  </si>
  <si>
    <t>2018-07-05 21:19:04</t>
  </si>
  <si>
    <t>202236109380932</t>
  </si>
  <si>
    <t>2018-07-05 21:00:07</t>
  </si>
  <si>
    <t>2018-07-05 21:00:40</t>
  </si>
  <si>
    <t>202236309840932</t>
  </si>
  <si>
    <t>2018-07-05 21:00:06</t>
  </si>
  <si>
    <t>202235109820127</t>
  </si>
  <si>
    <t>2018-07-05 20:51:48</t>
  </si>
  <si>
    <t>2018-07-05 20:51:52</t>
  </si>
  <si>
    <t>202233911990796</t>
  </si>
  <si>
    <t>应用监控按量付费</t>
  </si>
  <si>
    <t>2018-07-05 20:36:58</t>
  </si>
  <si>
    <t>202233709770796</t>
  </si>
  <si>
    <t>2018-07-05 19:58:55</t>
  </si>
  <si>
    <t>2018-07-05 19:58:56</t>
  </si>
  <si>
    <t>202233906500129</t>
  </si>
  <si>
    <t>2018-07-05 18:27:35</t>
  </si>
  <si>
    <t>202236104300129</t>
  </si>
  <si>
    <t>Java运行环境（Centos7 64 | JDK8|Tomcat8）</t>
  </si>
  <si>
    <t>2018-07-05 18:27:34</t>
  </si>
  <si>
    <t>xiaoniuyuleshi</t>
  </si>
  <si>
    <t>202237303750289</t>
  </si>
  <si>
    <t>85.82</t>
  </si>
  <si>
    <t>2018-07-05 18:24:09</t>
  </si>
  <si>
    <t>2018-07-05 18:24:34</t>
  </si>
  <si>
    <t>202235904290884</t>
  </si>
  <si>
    <t>3213.00</t>
  </si>
  <si>
    <t>2018-07-05 18:22:12</t>
  </si>
  <si>
    <t>2018-07-06 14:39:49</t>
  </si>
  <si>
    <t>202236903490129</t>
  </si>
  <si>
    <t>2018-07-05 18:20:13</t>
  </si>
  <si>
    <t>202236903470129</t>
  </si>
  <si>
    <t>2018-07-05 18:20:12</t>
  </si>
  <si>
    <t>202236003160366</t>
  </si>
  <si>
    <t>2018-07-05 17:43:44</t>
  </si>
  <si>
    <t>2018-07-05 17:43:48</t>
  </si>
  <si>
    <t>202236102310489</t>
  </si>
  <si>
    <t>16400.00</t>
  </si>
  <si>
    <t>2018-07-05 17:31:24</t>
  </si>
  <si>
    <t>2018-07-05 17:31:34</t>
  </si>
  <si>
    <t>202234902780489</t>
  </si>
  <si>
    <t>2018-07-05 17:29:49</t>
  </si>
  <si>
    <t>2018-07-05 17:30:13</t>
  </si>
  <si>
    <t>202233903300855</t>
  </si>
  <si>
    <t>2018-07-05 16:58:34</t>
  </si>
  <si>
    <t>202236101000366</t>
  </si>
  <si>
    <t>2018-07-05 16:55:23</t>
  </si>
  <si>
    <t>2018-07-05 16:55:33</t>
  </si>
  <si>
    <t>202234401640796</t>
  </si>
  <si>
    <t>2018-07-05 16:49:44</t>
  </si>
  <si>
    <t>202234601370828</t>
  </si>
  <si>
    <t>2018-07-05 16:47:31</t>
  </si>
  <si>
    <t>2018-07-05 16:48:58</t>
  </si>
  <si>
    <t>202236400140796</t>
  </si>
  <si>
    <t>2018-07-05 16:41:45</t>
  </si>
  <si>
    <t>202234301210796</t>
  </si>
  <si>
    <t>2018-07-05 16:40:50</t>
  </si>
  <si>
    <t>202232740340855</t>
  </si>
  <si>
    <t>680.00</t>
  </si>
  <si>
    <t>2018-07-05 16:36:41</t>
  </si>
  <si>
    <t>2018-07-05 16:58:33</t>
  </si>
  <si>
    <t>202235600140796</t>
  </si>
  <si>
    <t>2018-07-05 16:33:45</t>
  </si>
  <si>
    <t>202235300010375</t>
  </si>
  <si>
    <t>2018-07-05 16:27:05</t>
  </si>
  <si>
    <t>2018-07-05 16:27:09</t>
  </si>
  <si>
    <t>202233701690375</t>
  </si>
  <si>
    <t>2018-07-05 16:23:15</t>
  </si>
  <si>
    <t>202229941370375</t>
  </si>
  <si>
    <t>2018-07-05 16:20:51</t>
  </si>
  <si>
    <t>2018-07-05 16:20:55</t>
  </si>
  <si>
    <t>202234300410855</t>
  </si>
  <si>
    <t>2018-07-05 16:17:48</t>
  </si>
  <si>
    <t>202232639980375</t>
  </si>
  <si>
    <t>1386.00</t>
  </si>
  <si>
    <t>1328.80</t>
  </si>
  <si>
    <t>2018-07-05 16:12:21</t>
  </si>
  <si>
    <t>2018-07-05 16:12:26</t>
  </si>
  <si>
    <t>202232438820855</t>
  </si>
  <si>
    <t>2018-07-05 16:08:20</t>
  </si>
  <si>
    <t>202231739870394</t>
  </si>
  <si>
    <t>736.50</t>
  </si>
  <si>
    <t>2018-07-05 15:48:35</t>
  </si>
  <si>
    <t>2018-07-05 15:49:12</t>
  </si>
  <si>
    <t>202232736770855</t>
  </si>
  <si>
    <t>-680.00</t>
  </si>
  <si>
    <t>2018-07-05 15:06:00</t>
  </si>
  <si>
    <t>202232436230640</t>
  </si>
  <si>
    <t>850.22</t>
  </si>
  <si>
    <t>2018-07-05 14:55:41</t>
  </si>
  <si>
    <t>2018-07-05 14:55:53</t>
  </si>
  <si>
    <t>fanxan_39141191</t>
  </si>
  <si>
    <t>202231936010005</t>
  </si>
  <si>
    <t>2018-07-05 14:36:34</t>
  </si>
  <si>
    <t>2018-07-05 14:36:40</t>
  </si>
  <si>
    <t>202229336370489</t>
  </si>
  <si>
    <t>2018-07-05 14:13:10</t>
  </si>
  <si>
    <t>2018-07-05 14:13:11</t>
  </si>
  <si>
    <t>202229537940489</t>
  </si>
  <si>
    <t>2018-07-05 14:13:08</t>
  </si>
  <si>
    <t>2018-07-05 14:13:09</t>
  </si>
  <si>
    <t>202230434790489</t>
  </si>
  <si>
    <t>2018-07-05 14:13:07</t>
  </si>
  <si>
    <t>202228438950489</t>
  </si>
  <si>
    <t>2018-07-05 14:13:05</t>
  </si>
  <si>
    <t>2018-07-05 14:13:06</t>
  </si>
  <si>
    <t>202228737160489</t>
  </si>
  <si>
    <t>2018-07-05 14:13:03</t>
  </si>
  <si>
    <t>2018-07-05 14:13:04</t>
  </si>
  <si>
    <t>202229537920489</t>
  </si>
  <si>
    <t>2018-07-05 14:13:01</t>
  </si>
  <si>
    <t>2018-07-05 14:13:02</t>
  </si>
  <si>
    <t>202232534720489</t>
  </si>
  <si>
    <t>2018-07-05 14:13:00</t>
  </si>
  <si>
    <t>202231334480489</t>
  </si>
  <si>
    <t>2018-07-05 14:12:58</t>
  </si>
  <si>
    <t>2018-07-05 14:12:59</t>
  </si>
  <si>
    <t>202230434770489</t>
  </si>
  <si>
    <t>2018-07-05 14:12:57</t>
  </si>
  <si>
    <t>202229936020489</t>
  </si>
  <si>
    <t>2018-07-05 14:12:55</t>
  </si>
  <si>
    <t>2018-07-05 14:12:56</t>
  </si>
  <si>
    <t>202232233910489</t>
  </si>
  <si>
    <t>2018-07-05 14:12:53</t>
  </si>
  <si>
    <t>2018-07-05 14:12:54</t>
  </si>
  <si>
    <t>202232534700489</t>
  </si>
  <si>
    <t>2018-07-05 14:12:52</t>
  </si>
  <si>
    <t>202229736410489</t>
  </si>
  <si>
    <t>2018-07-05 14:12:50</t>
  </si>
  <si>
    <t>2018-07-05 14:12:51</t>
  </si>
  <si>
    <t>202232734730489</t>
  </si>
  <si>
    <t>2018-07-05 14:12:49</t>
  </si>
  <si>
    <t>202229736400489</t>
  </si>
  <si>
    <t>2018-07-05 14:12:47</t>
  </si>
  <si>
    <t>2018-07-05 14:12:48</t>
  </si>
  <si>
    <t>202231935010489</t>
  </si>
  <si>
    <t>2018-07-05 14:12:45</t>
  </si>
  <si>
    <t>2018-07-05 14:12:46</t>
  </si>
  <si>
    <t>202232334960489</t>
  </si>
  <si>
    <t>2018-07-05 14:12:44</t>
  </si>
  <si>
    <t>202230034620312</t>
  </si>
  <si>
    <t>2018-07-05 13:53:15</t>
  </si>
  <si>
    <t>2018-07-05 13:53:19</t>
  </si>
  <si>
    <t>202231332580411</t>
  </si>
  <si>
    <t>2018-07-05 13:29:57</t>
  </si>
  <si>
    <t>2018-07-05 13:29:58</t>
  </si>
  <si>
    <t>202229634910411</t>
  </si>
  <si>
    <t>2018-07-05 13:29:55</t>
  </si>
  <si>
    <t>2018-07-05 13:29:56</t>
  </si>
  <si>
    <t>202228934200411</t>
  </si>
  <si>
    <t>2018-07-05 13:29:54</t>
  </si>
  <si>
    <t>202229934470411</t>
  </si>
  <si>
    <t>2018-07-05 13:29:52</t>
  </si>
  <si>
    <t>2018-07-05 13:29:53</t>
  </si>
  <si>
    <t>202232432950411</t>
  </si>
  <si>
    <t>860.00</t>
  </si>
  <si>
    <t>645.00</t>
  </si>
  <si>
    <t>2018-07-05 13:29:50</t>
  </si>
  <si>
    <t>2018-07-05 13:29:51</t>
  </si>
  <si>
    <t>202231433160967</t>
  </si>
  <si>
    <t>2018-07-05 13:22:41</t>
  </si>
  <si>
    <t>202228335070131</t>
  </si>
  <si>
    <t>2018-07-05 12:52:16</t>
  </si>
  <si>
    <t>202230633910131</t>
  </si>
  <si>
    <t>2018-07-05 12:51:38</t>
  </si>
  <si>
    <t>2018-07-05 12:51:39</t>
  </si>
  <si>
    <t>202231932010131</t>
  </si>
  <si>
    <t>2018-07-05 12:51:27</t>
  </si>
  <si>
    <t>2018-07-05 12:51:28</t>
  </si>
  <si>
    <t>202230732340131</t>
  </si>
  <si>
    <t>2018-07-05 12:51:10</t>
  </si>
  <si>
    <t>202229333480855</t>
  </si>
  <si>
    <t>2018-07-05 12:31:37</t>
  </si>
  <si>
    <t>2018-07-05 12:31:38</t>
  </si>
  <si>
    <t>202228733710115</t>
  </si>
  <si>
    <t>2018-07-05 12:17:00</t>
  </si>
  <si>
    <t>2018-07-05 12:17:01</t>
  </si>
  <si>
    <t>202228732560889</t>
  </si>
  <si>
    <t>514.00</t>
  </si>
  <si>
    <t>2018-07-05 11:44:54</t>
  </si>
  <si>
    <t>2018-07-05 11:45:01</t>
  </si>
  <si>
    <t>202232529420538</t>
  </si>
  <si>
    <t>2018-07-05 11:43:09</t>
  </si>
  <si>
    <t>202231429160216</t>
  </si>
  <si>
    <t>286.03</t>
  </si>
  <si>
    <t>2018-07-05 11:32:07</t>
  </si>
  <si>
    <t>2018-07-05 11:32:12</t>
  </si>
  <si>
    <t>202228731550216</t>
  </si>
  <si>
    <t>286.04</t>
  </si>
  <si>
    <t>2018-07-05 11:31:46</t>
  </si>
  <si>
    <t>2018-07-05 11:31:53</t>
  </si>
  <si>
    <t>202231427860734</t>
  </si>
  <si>
    <t>1232.00</t>
  </si>
  <si>
    <t>2018-07-05 11:07:46</t>
  </si>
  <si>
    <t>2018-07-05 11:07:47</t>
  </si>
  <si>
    <t>202229029530734</t>
  </si>
  <si>
    <t>2018-07-05 11:07:45</t>
  </si>
  <si>
    <t>202232427470734</t>
  </si>
  <si>
    <t>2018-07-05 11:07:42</t>
  </si>
  <si>
    <t>2018-07-05 11:07:43</t>
  </si>
  <si>
    <t>282490146@qq.com</t>
  </si>
  <si>
    <t>202230928640720</t>
  </si>
  <si>
    <t>1020.00</t>
  </si>
  <si>
    <t>459.00</t>
  </si>
  <si>
    <t>2018-07-05 11:06:29</t>
  </si>
  <si>
    <t>2018-07-05 11:07:16</t>
  </si>
  <si>
    <t>202232826700889</t>
  </si>
  <si>
    <t>2018-07-05 10:53:29</t>
  </si>
  <si>
    <t>2018-07-05 10:54:03</t>
  </si>
  <si>
    <t>202232325180538</t>
  </si>
  <si>
    <t>2018-07-05 10:29:56</t>
  </si>
  <si>
    <t>2018-07-05 10:29:57</t>
  </si>
  <si>
    <t>202232524860855</t>
  </si>
  <si>
    <t>2018-07-05 10:14:30</t>
  </si>
  <si>
    <t>202228326690846</t>
  </si>
  <si>
    <t>6060.00</t>
  </si>
  <si>
    <t>4545.00</t>
  </si>
  <si>
    <t>2018-07-05 09:58:12</t>
  </si>
  <si>
    <t>2018-07-05 09:59:04</t>
  </si>
  <si>
    <t>202229224430682</t>
  </si>
  <si>
    <t>2018-07-05 09:40:36</t>
  </si>
  <si>
    <t>202232721720682</t>
  </si>
  <si>
    <t>2018-07-05 09:40:34</t>
  </si>
  <si>
    <t>202232521340406</t>
  </si>
  <si>
    <t>2018-07-05 09:36:43</t>
  </si>
  <si>
    <t>202229123220538</t>
  </si>
  <si>
    <t>2018-07-05 09:33:11</t>
  </si>
  <si>
    <t>202230421750682</t>
  </si>
  <si>
    <t>2018-07-05 09:27:04</t>
  </si>
  <si>
    <t>2018-07-05 09:27:05</t>
  </si>
  <si>
    <t>202232020860682</t>
  </si>
  <si>
    <t>2018-07-05 09:27:02</t>
  </si>
  <si>
    <t>202229223530786</t>
  </si>
  <si>
    <t>2166.00</t>
  </si>
  <si>
    <t>0.89</t>
  </si>
  <si>
    <t>1929.60</t>
  </si>
  <si>
    <t>2018-07-05 09:25:40</t>
  </si>
  <si>
    <t>2018-07-05 09:25:48</t>
  </si>
  <si>
    <t>202232221080846</t>
  </si>
  <si>
    <t>2018-07-05 09:19:56</t>
  </si>
  <si>
    <t>202231521730197</t>
  </si>
  <si>
    <t>2018-07-05 09:19:19</t>
  </si>
  <si>
    <t>2018-07-05 09:19:20</t>
  </si>
  <si>
    <t>202231221470197</t>
  </si>
  <si>
    <t>2018-07-05 09:19:18</t>
  </si>
  <si>
    <t>202229223180197</t>
  </si>
  <si>
    <t>2018-07-05 09:19:16</t>
  </si>
  <si>
    <t>2018-07-05 09:19:17</t>
  </si>
  <si>
    <t>202230021990197</t>
  </si>
  <si>
    <t>2018-07-05 09:19:14</t>
  </si>
  <si>
    <t>2018-07-05 09:19:15</t>
  </si>
  <si>
    <t>202230921940197</t>
  </si>
  <si>
    <t>2018-07-05 09:19:12</t>
  </si>
  <si>
    <t>2018-07-05 09:19:13</t>
  </si>
  <si>
    <t>202230321350197</t>
  </si>
  <si>
    <t>2018-07-05 09:19:11</t>
  </si>
  <si>
    <t>202232221030197</t>
  </si>
  <si>
    <t>702.00</t>
  </si>
  <si>
    <t>2018-07-05 09:19:09</t>
  </si>
  <si>
    <t>2018-07-05 09:19:10</t>
  </si>
  <si>
    <t>202229422020197</t>
  </si>
  <si>
    <t>2018-07-05 09:19:07</t>
  </si>
  <si>
    <t>2018-07-05 09:19:08</t>
  </si>
  <si>
    <t>202229223160197</t>
  </si>
  <si>
    <t>2018-07-05 09:19:06</t>
  </si>
  <si>
    <t>202229422010197</t>
  </si>
  <si>
    <t>2018-07-05 09:19:04</t>
  </si>
  <si>
    <t>2018-07-05 09:19:05</t>
  </si>
  <si>
    <t>202232520420197</t>
  </si>
  <si>
    <t>2018-07-05 09:19:02</t>
  </si>
  <si>
    <t>2018-07-05 09:19:03</t>
  </si>
  <si>
    <t>202231021660197</t>
  </si>
  <si>
    <t>2018-07-05 09:19:00</t>
  </si>
  <si>
    <t>2018-07-05 09:19:01</t>
  </si>
  <si>
    <t>202231421070197</t>
  </si>
  <si>
    <t>2018-07-05 09:18:59</t>
  </si>
  <si>
    <t>202229422000197</t>
  </si>
  <si>
    <t>2018-07-05 09:18:57</t>
  </si>
  <si>
    <t>2018-07-05 09:18:58</t>
  </si>
  <si>
    <t>202231921040197</t>
  </si>
  <si>
    <t>2018-07-05 09:18:55</t>
  </si>
  <si>
    <t>2018-07-05 09:18:56</t>
  </si>
  <si>
    <t>202231616400411</t>
  </si>
  <si>
    <t>2018-07-05 08:15:38</t>
  </si>
  <si>
    <t>202232715760796</t>
  </si>
  <si>
    <t>2018-07-05 07:47:44</t>
  </si>
  <si>
    <t>202231816470796</t>
  </si>
  <si>
    <t>2018-07-05 07:39:43</t>
  </si>
  <si>
    <t>2018-07-05 07:39:44</t>
  </si>
  <si>
    <t>202231615690796</t>
  </si>
  <si>
    <t>2018-07-05 07:31:44</t>
  </si>
  <si>
    <t>202229313360889</t>
  </si>
  <si>
    <t>2018-07-05 00:26:11</t>
  </si>
  <si>
    <t>2018-07-05 00:26:30</t>
  </si>
  <si>
    <t>202230612210391</t>
  </si>
  <si>
    <t>435.50</t>
  </si>
  <si>
    <t>2018-07-05 00:19:59</t>
  </si>
  <si>
    <t>2018-07-05 00:20:44</t>
  </si>
  <si>
    <t>202231411620391</t>
  </si>
  <si>
    <t>Kubernetes容器集群管理环境（CentOS7.3 64位）</t>
  </si>
  <si>
    <t>2018-07-05 00:19:58</t>
  </si>
  <si>
    <t>202229708580380</t>
  </si>
  <si>
    <t>性能测试资源包(包月)</t>
  </si>
  <si>
    <t>9.90</t>
  </si>
  <si>
    <t>2018-07-04 21:15:40</t>
  </si>
  <si>
    <t>2018-07-04 21:15:45</t>
  </si>
  <si>
    <t>202231502460303</t>
  </si>
  <si>
    <t>地理编码</t>
  </si>
  <si>
    <t>2018-07-04 18:59:32</t>
  </si>
  <si>
    <t>202232101640303</t>
  </si>
  <si>
    <t>逆地理编码</t>
  </si>
  <si>
    <t>2018-07-04 18:50:00</t>
  </si>
  <si>
    <t>202228503290411</t>
  </si>
  <si>
    <t>100.80</t>
  </si>
  <si>
    <t>2018-07-04 18:12:05</t>
  </si>
  <si>
    <t>2018-07-04 18:12:10</t>
  </si>
  <si>
    <t>202229301980538</t>
  </si>
  <si>
    <t>2018-07-04 18:06:01</t>
  </si>
  <si>
    <t>202231800590456</t>
  </si>
  <si>
    <t>数据库审计</t>
  </si>
  <si>
    <t>-18377.19</t>
  </si>
  <si>
    <t>2018-07-04 18:05:31</t>
  </si>
  <si>
    <t>杰科辉驰</t>
  </si>
  <si>
    <t>202228703010949</t>
  </si>
  <si>
    <t>549.00</t>
  </si>
  <si>
    <t>2018-07-04 17:59:50</t>
  </si>
  <si>
    <t>2018-07-04 18:03:05</t>
  </si>
  <si>
    <t>202231800350949</t>
  </si>
  <si>
    <t>2018-07-04 17:59:49</t>
  </si>
  <si>
    <t>202228402600877</t>
  </si>
  <si>
    <t>2018-07-04 17:53:12</t>
  </si>
  <si>
    <t>202229601310877</t>
  </si>
  <si>
    <t>2018-07-04 17:50:02</t>
  </si>
  <si>
    <t>2018-07-04 17:53:08</t>
  </si>
  <si>
    <t>202231100280303</t>
  </si>
  <si>
    <t>全国住宅居民小区位置数据</t>
  </si>
  <si>
    <t>2018-07-04 17:45:51</t>
  </si>
  <si>
    <t>2018-07-04 17:45:56</t>
  </si>
  <si>
    <t>202225688400456</t>
  </si>
  <si>
    <t>-2380.00</t>
  </si>
  <si>
    <t>2018-07-04 17:16:58</t>
  </si>
  <si>
    <t>202225587750538</t>
  </si>
  <si>
    <t>2018-07-04 17:13:23</t>
  </si>
  <si>
    <t>202224285910538</t>
  </si>
  <si>
    <t>2018-07-04 17:00:38</t>
  </si>
  <si>
    <t>2018-07-04 17:00:39</t>
  </si>
  <si>
    <t>lotus_it</t>
  </si>
  <si>
    <t>202225586790824</t>
  </si>
  <si>
    <t>2018-07-04 16:51:18</t>
  </si>
  <si>
    <t>2018-07-04 16:51:19</t>
  </si>
  <si>
    <t>202225987890957</t>
  </si>
  <si>
    <t>221.20</t>
  </si>
  <si>
    <t>2018-07-04 16:51:06</t>
  </si>
  <si>
    <t>2018-07-04 16:51:13</t>
  </si>
  <si>
    <t>202223986890796</t>
  </si>
  <si>
    <t>2018-07-04 16:45:44</t>
  </si>
  <si>
    <t>202225286320654</t>
  </si>
  <si>
    <t>2018-07-04 16:45:30</t>
  </si>
  <si>
    <t>2018-07-04 16:45:35</t>
  </si>
  <si>
    <t>202225987610855</t>
  </si>
  <si>
    <t>2018-07-04 16:42:29</t>
  </si>
  <si>
    <t>2018-07-05 15:01:44</t>
  </si>
  <si>
    <t>202225485750855</t>
  </si>
  <si>
    <t>358.00</t>
  </si>
  <si>
    <t>202223786410796</t>
  </si>
  <si>
    <t>2018-07-04 16:37:43</t>
  </si>
  <si>
    <t>202223690410796</t>
  </si>
  <si>
    <t>2018-07-04 16:29:44</t>
  </si>
  <si>
    <t>202224583570597</t>
  </si>
  <si>
    <t>三网手机号实名认证（三元素）</t>
  </si>
  <si>
    <t>220.00</t>
  </si>
  <si>
    <t>2018-07-04 16:06:05</t>
  </si>
  <si>
    <t>2018-07-04 16:07:02</t>
  </si>
  <si>
    <t>202222989190538</t>
  </si>
  <si>
    <t>2018-07-04 15:56:30</t>
  </si>
  <si>
    <t>202226484700202</t>
  </si>
  <si>
    <t>2018-07-04 15:46:15</t>
  </si>
  <si>
    <t>2018-07-04 15:46:44</t>
  </si>
  <si>
    <t>202223984220351</t>
  </si>
  <si>
    <t>银行卡信息查询，归属地查询！</t>
  </si>
  <si>
    <t>2018-07-04 15:40:05</t>
  </si>
  <si>
    <t>2018-07-04 15:40:09</t>
  </si>
  <si>
    <t>202223984180351</t>
  </si>
  <si>
    <t>2018-07-04 15:39:21</t>
  </si>
  <si>
    <t>2018-07-04 15:39:49</t>
  </si>
  <si>
    <t>202223984170351</t>
  </si>
  <si>
    <t>2018-07-04 15:39:10</t>
  </si>
  <si>
    <t>2018-07-04 15:39:14</t>
  </si>
  <si>
    <t>202223984160351</t>
  </si>
  <si>
    <t>2018-07-04 15:38:58</t>
  </si>
  <si>
    <t>2018-07-04 15:39:02</t>
  </si>
  <si>
    <t>202222786520351</t>
  </si>
  <si>
    <t>2018-07-04 15:38:40</t>
  </si>
  <si>
    <t>2018-07-04 15:38:44</t>
  </si>
  <si>
    <t>202224883420351</t>
  </si>
  <si>
    <t>2018-07-04 15:38:02</t>
  </si>
  <si>
    <t>2018-07-04 15:38:06</t>
  </si>
  <si>
    <t>202223283880489</t>
  </si>
  <si>
    <t>2018-07-04 15:37:53</t>
  </si>
  <si>
    <t>2018-07-04 15:37:54</t>
  </si>
  <si>
    <t>202223783040131</t>
  </si>
  <si>
    <t>2018-07-04 15:21:08</t>
  </si>
  <si>
    <t>202223883370131</t>
  </si>
  <si>
    <t>2018-07-04 15:20:57</t>
  </si>
  <si>
    <t>2018-07-04 15:20:58</t>
  </si>
  <si>
    <t>202225381010131</t>
  </si>
  <si>
    <t>2018-07-04 15:20:46</t>
  </si>
  <si>
    <t>2018-07-04 15:20:47</t>
  </si>
  <si>
    <t>202222587130131</t>
  </si>
  <si>
    <t>2018-07-04 15:20:31</t>
  </si>
  <si>
    <t>202225185110131</t>
  </si>
  <si>
    <t>204.48</t>
  </si>
  <si>
    <t>2018-07-04 15:19:35</t>
  </si>
  <si>
    <t>2018-07-04 15:19:38</t>
  </si>
  <si>
    <t>202224983230296</t>
  </si>
  <si>
    <t>2018-07-04 15:17:34</t>
  </si>
  <si>
    <t>2018-07-04 15:17:45</t>
  </si>
  <si>
    <t>202225083850930</t>
  </si>
  <si>
    <t>1904.00</t>
  </si>
  <si>
    <t>2018-07-04 15:12:02</t>
  </si>
  <si>
    <t>2018-07-04 15:12:58</t>
  </si>
  <si>
    <t>202225983740296</t>
  </si>
  <si>
    <t>2018-07-04 15:10:44</t>
  </si>
  <si>
    <t>2018-07-04 15:10:53</t>
  </si>
  <si>
    <t>202223880880127</t>
  </si>
  <si>
    <t>2018-07-04 14:18:26</t>
  </si>
  <si>
    <t>202223581710162</t>
  </si>
  <si>
    <t>2018-07-04 14:13:55</t>
  </si>
  <si>
    <t>2018-07-05 22:21:57</t>
  </si>
  <si>
    <t>202222881380351</t>
  </si>
  <si>
    <t>2018-07-04 14:08:17</t>
  </si>
  <si>
    <t>2018-07-04 14:08:23</t>
  </si>
  <si>
    <t>202222480270682</t>
  </si>
  <si>
    <t>2018-07-04 13:59:22</t>
  </si>
  <si>
    <t>2018-07-04 13:59:23</t>
  </si>
  <si>
    <t>zoom09</t>
  </si>
  <si>
    <t>202222983070691</t>
  </si>
  <si>
    <t>PHP运行环境（Ubuntu 14.04 64位 | Nginx | PHP多版本）</t>
  </si>
  <si>
    <t>2018-07-04 13:54:33</t>
  </si>
  <si>
    <t>2018-07-04 13:56:45</t>
  </si>
  <si>
    <t>202222683220691</t>
  </si>
  <si>
    <t>109.15</t>
  </si>
  <si>
    <t>202223680920197</t>
  </si>
  <si>
    <t>2018-07-04 12:46:40</t>
  </si>
  <si>
    <t>2018-07-04 12:46:41</t>
  </si>
  <si>
    <t>202224378070197</t>
  </si>
  <si>
    <t>2018-07-04 12:46:39</t>
  </si>
  <si>
    <t>202224478610489</t>
  </si>
  <si>
    <t>2018-07-04 12:46:24</t>
  </si>
  <si>
    <t>2018-07-04 12:46:25</t>
  </si>
  <si>
    <t>202222181420489</t>
  </si>
  <si>
    <t>2018-07-04 12:46:22</t>
  </si>
  <si>
    <t>2018-07-04 12:46:23</t>
  </si>
  <si>
    <t>202222380510489</t>
  </si>
  <si>
    <t>2270.60</t>
  </si>
  <si>
    <t>2018-07-04 12:46:20</t>
  </si>
  <si>
    <t>2018-07-04 12:46:21</t>
  </si>
  <si>
    <t>202224477220786</t>
  </si>
  <si>
    <t>351.15</t>
  </si>
  <si>
    <t>2018-07-04 12:07:01</t>
  </si>
  <si>
    <t>2018-07-04 12:07:07</t>
  </si>
  <si>
    <t>202224074730411</t>
  </si>
  <si>
    <t>151.50</t>
  </si>
  <si>
    <t>2018-07-04 11:57:01</t>
  </si>
  <si>
    <t>2018-07-04 11:57:02</t>
  </si>
  <si>
    <t>202223678520640</t>
  </si>
  <si>
    <t>2018-07-04 11:51:26</t>
  </si>
  <si>
    <t>2018-07-04 22:37:53</t>
  </si>
  <si>
    <t>202224574340761</t>
  </si>
  <si>
    <t>2133.00</t>
  </si>
  <si>
    <t>1875.60</t>
  </si>
  <si>
    <t>2018-07-04 11:51:22</t>
  </si>
  <si>
    <t>2018-07-04 11:51:27</t>
  </si>
  <si>
    <t>202223678510761</t>
  </si>
  <si>
    <t>873.00</t>
  </si>
  <si>
    <t>2018-07-04 11:51:21</t>
  </si>
  <si>
    <t>202223975760761</t>
  </si>
  <si>
    <t>2018-07-04 11:49:43</t>
  </si>
  <si>
    <t>2018-07-04 11:49:49</t>
  </si>
  <si>
    <t>202226076920640</t>
  </si>
  <si>
    <t>9348.00</t>
  </si>
  <si>
    <t>7945.80</t>
  </si>
  <si>
    <t>2018-07-04 11:49:03</t>
  </si>
  <si>
    <t>202224974870761</t>
  </si>
  <si>
    <t>153.44</t>
  </si>
  <si>
    <t>2018-07-04 11:48:26</t>
  </si>
  <si>
    <t>2018-07-04 11:48:38</t>
  </si>
  <si>
    <t>202225273500640</t>
  </si>
  <si>
    <t>137676.00</t>
  </si>
  <si>
    <t>104727.00</t>
  </si>
  <si>
    <t>2018-07-04 11:44:09</t>
  </si>
  <si>
    <t>202224475590640</t>
  </si>
  <si>
    <t>42864.00</t>
  </si>
  <si>
    <t>36434.40</t>
  </si>
  <si>
    <t>2018-07-04 11:41:23</t>
  </si>
  <si>
    <t>202223576200640</t>
  </si>
  <si>
    <t>31656.00</t>
  </si>
  <si>
    <t>26907.60</t>
  </si>
  <si>
    <t>2018-07-04 11:37:16</t>
  </si>
  <si>
    <t>202224174080872</t>
  </si>
  <si>
    <t>2018-07-04 11:36:42</t>
  </si>
  <si>
    <t>2018-07-04 22:43:29</t>
  </si>
  <si>
    <t>202222474840640</t>
  </si>
  <si>
    <t>16704.00</t>
  </si>
  <si>
    <t>14198.40</t>
  </si>
  <si>
    <t>2018-07-04 11:32:32</t>
  </si>
  <si>
    <t>202223373190834</t>
  </si>
  <si>
    <t>620.00</t>
  </si>
  <si>
    <t>605.70</t>
  </si>
  <si>
    <t>2018-07-04 11:01:46</t>
  </si>
  <si>
    <t>2018-07-04 11:02:26</t>
  </si>
  <si>
    <t>202224873140654</t>
  </si>
  <si>
    <t>127.96</t>
  </si>
  <si>
    <t>2018-07-04 11:01:32</t>
  </si>
  <si>
    <t>2018-07-04 11:01:39</t>
  </si>
  <si>
    <t>202222775770872</t>
  </si>
  <si>
    <t>2538.00</t>
  </si>
  <si>
    <t>2018-07-04 10:56:23</t>
  </si>
  <si>
    <t>2018-07-04 10:56:35</t>
  </si>
  <si>
    <t>202225074080654</t>
  </si>
  <si>
    <t>2018-07-04 10:54:45</t>
  </si>
  <si>
    <t>2018-07-04 10:55:29</t>
  </si>
  <si>
    <t>202225774200872</t>
  </si>
  <si>
    <t>-176.73</t>
  </si>
  <si>
    <t>2018-07-04 10:54:12</t>
  </si>
  <si>
    <t>202225673470872</t>
  </si>
  <si>
    <t>2592.00</t>
  </si>
  <si>
    <t>2002.80</t>
  </si>
  <si>
    <t>2018-07-04 10:53:25</t>
  </si>
  <si>
    <t>2018-07-04 10:53:31</t>
  </si>
  <si>
    <t>202224673230872</t>
  </si>
  <si>
    <t>-66.76</t>
  </si>
  <si>
    <t>2018-07-04 10:49:02</t>
  </si>
  <si>
    <t>202224071370872</t>
  </si>
  <si>
    <t>2018-07-04 10:47:54</t>
  </si>
  <si>
    <t>2018-07-04 10:48:05</t>
  </si>
  <si>
    <t>202224373190115</t>
  </si>
  <si>
    <t>2018-07-04 10:47:33</t>
  </si>
  <si>
    <t>2018-07-04 10:47:34</t>
  </si>
  <si>
    <t>202222275580872</t>
  </si>
  <si>
    <t>-176.87</t>
  </si>
  <si>
    <t>2018-07-04 10:45:50</t>
  </si>
  <si>
    <t>202225471060346</t>
  </si>
  <si>
    <t>561.00</t>
  </si>
  <si>
    <t>2018-07-04 10:43:28</t>
  </si>
  <si>
    <t>2018-07-04 10:44:05</t>
  </si>
  <si>
    <t>202223372450127</t>
  </si>
  <si>
    <t>36.00</t>
  </si>
  <si>
    <t>2018-07-04 10:40:25</t>
  </si>
  <si>
    <t>2018-07-04 10:40:29</t>
  </si>
  <si>
    <t>202223872150127</t>
  </si>
  <si>
    <t>2018-07-04 10:37:45</t>
  </si>
  <si>
    <t>2018-07-04 10:37:49</t>
  </si>
  <si>
    <t>202225072400654</t>
  </si>
  <si>
    <t>2018-07-04 10:14:51</t>
  </si>
  <si>
    <t>xiangmingit</t>
  </si>
  <si>
    <t>202222174330078</t>
  </si>
  <si>
    <t>2018-07-04 10:12:09</t>
  </si>
  <si>
    <t>2018-07-04 10:12:35</t>
  </si>
  <si>
    <t>202224670820824</t>
  </si>
  <si>
    <t>Centos 6.7 64位 英文版</t>
  </si>
  <si>
    <t>2018-07-04 09:55:31</t>
  </si>
  <si>
    <t>2018-07-04 09:55:45</t>
  </si>
  <si>
    <t>202224470330824</t>
  </si>
  <si>
    <t>2214.00</t>
  </si>
  <si>
    <t>2128.20</t>
  </si>
  <si>
    <t>佛山日报社</t>
  </si>
  <si>
    <t>202226670080255</t>
  </si>
  <si>
    <t>2018-07-04 09:51:59</t>
  </si>
  <si>
    <t>2018-07-04 09:52:08</t>
  </si>
  <si>
    <t>202222972560489</t>
  </si>
  <si>
    <t>8320.00</t>
  </si>
  <si>
    <t>2018-07-04 09:51:14</t>
  </si>
  <si>
    <t>2018-07-04 09:51:21</t>
  </si>
  <si>
    <t>南昌市阿凡迪贸易有限公司</t>
  </si>
  <si>
    <t>202226069740851</t>
  </si>
  <si>
    <t>2018-07-04 09:45:12</t>
  </si>
  <si>
    <t>2018-07-04 09:45:13</t>
  </si>
  <si>
    <t>202224969670650</t>
  </si>
  <si>
    <t>24118.80</t>
  </si>
  <si>
    <t>20500.98</t>
  </si>
  <si>
    <t>2018-07-04 09:45:05</t>
  </si>
  <si>
    <t>2018-07-04 09:45:37</t>
  </si>
  <si>
    <t>202224068420650</t>
  </si>
  <si>
    <t>JAVA运行环境（Tomcat8.5 JDK1.8 MySQL5.7)</t>
  </si>
  <si>
    <t>2018-07-04 09:45:04</t>
  </si>
  <si>
    <t>202222870350162</t>
  </si>
  <si>
    <t>35964.00</t>
  </si>
  <si>
    <t>30569.40</t>
  </si>
  <si>
    <t>2018-07-04 09:44:15</t>
  </si>
  <si>
    <t>2018-07-09 19:19:24</t>
  </si>
  <si>
    <t>202226165580489</t>
  </si>
  <si>
    <t>2018-07-04 09:40:19</t>
  </si>
  <si>
    <t>2018-07-04 09:40:49</t>
  </si>
  <si>
    <t>202222671790197</t>
  </si>
  <si>
    <t>2018-07-04 09:35:17</t>
  </si>
  <si>
    <t>2018-07-04 09:37:50</t>
  </si>
  <si>
    <t>202224168620391</t>
  </si>
  <si>
    <t>2018-07-04 09:29:22</t>
  </si>
  <si>
    <t>202223768640872</t>
  </si>
  <si>
    <t>2154.00</t>
  </si>
  <si>
    <t>2018-07-04 09:27:25</t>
  </si>
  <si>
    <t>2018-07-04 09:27:31</t>
  </si>
  <si>
    <t>202223868740872</t>
  </si>
  <si>
    <t>2018-07-04 09:26:54</t>
  </si>
  <si>
    <t>2018-07-04 09:27:03</t>
  </si>
  <si>
    <t>202225868280391</t>
  </si>
  <si>
    <t>190.61</t>
  </si>
  <si>
    <t>2018-07-04 09:08:58</t>
  </si>
  <si>
    <t>2018-07-04 09:09:11</t>
  </si>
  <si>
    <t>202224566430417</t>
  </si>
  <si>
    <t>4176.00</t>
  </si>
  <si>
    <t>3243.60</t>
  </si>
  <si>
    <t>2018-07-04 09:05:07</t>
  </si>
  <si>
    <t>2018-07-04 09:05:13</t>
  </si>
  <si>
    <t>202222868040519</t>
  </si>
  <si>
    <t>2018-07-04 08:54:08</t>
  </si>
  <si>
    <t>2018-07-04 08:54:09</t>
  </si>
  <si>
    <t>202225768010375</t>
  </si>
  <si>
    <t>2018-07-04 08:48:35</t>
  </si>
  <si>
    <t>2018-07-04 08:48:36</t>
  </si>
  <si>
    <t>202223765340318</t>
  </si>
  <si>
    <t>2018-07-04 08:33:53</t>
  </si>
  <si>
    <t>2018-07-04 08:33:55</t>
  </si>
  <si>
    <t>202223366160318</t>
  </si>
  <si>
    <t>2018-07-04 08:33:50</t>
  </si>
  <si>
    <t>2018-07-04 08:33:51</t>
  </si>
  <si>
    <t>202224965730318</t>
  </si>
  <si>
    <t>2018-07-04 08:33:46</t>
  </si>
  <si>
    <t>2018-07-04 08:33:48</t>
  </si>
  <si>
    <t>202224465810318</t>
  </si>
  <si>
    <t>2018-07-04 08:33:43</t>
  </si>
  <si>
    <t>2018-07-04 08:33:44</t>
  </si>
  <si>
    <t>202226364200318</t>
  </si>
  <si>
    <t>2018-07-04 08:33:40</t>
  </si>
  <si>
    <t>2018-07-04 08:33:41</t>
  </si>
  <si>
    <t>202222668680318</t>
  </si>
  <si>
    <t>2018-07-04 08:33:36</t>
  </si>
  <si>
    <t>2018-07-04 08:33:37</t>
  </si>
  <si>
    <t>202226162350318</t>
  </si>
  <si>
    <t>2018-07-04 08:33:33</t>
  </si>
  <si>
    <t>2018-07-04 08:33:34</t>
  </si>
  <si>
    <t>202225263460318</t>
  </si>
  <si>
    <t>2018-07-04 08:33:29</t>
  </si>
  <si>
    <t>2018-07-04 08:33:30</t>
  </si>
  <si>
    <t>202223966800318</t>
  </si>
  <si>
    <t>2018-07-04 08:33:26</t>
  </si>
  <si>
    <t>2018-07-04 08:33:27</t>
  </si>
  <si>
    <t>202225364920318</t>
  </si>
  <si>
    <t>2018-07-04 08:33:23</t>
  </si>
  <si>
    <t>2018-07-04 08:33:24</t>
  </si>
  <si>
    <t>202223668040640</t>
  </si>
  <si>
    <t>4820.00</t>
  </si>
  <si>
    <t>2018-07-04 08:33:12</t>
  </si>
  <si>
    <t>2018-07-04 18:22:29</t>
  </si>
  <si>
    <t>202225166740489</t>
  </si>
  <si>
    <t>2018-07-04 08:32:46</t>
  </si>
  <si>
    <t>2018-07-04 08:32:47</t>
  </si>
  <si>
    <t>202225665930302</t>
  </si>
  <si>
    <t>2018-07-04 08:29:37</t>
  </si>
  <si>
    <t>2018-07-04 08:29:41</t>
  </si>
  <si>
    <t>202225665580302</t>
  </si>
  <si>
    <t>78.00</t>
  </si>
  <si>
    <t>2018-07-04 08:26:44</t>
  </si>
  <si>
    <t>202225164330082</t>
  </si>
  <si>
    <t>2018-07-04 07:57:43</t>
  </si>
  <si>
    <t>202224562760082</t>
  </si>
  <si>
    <t>2018-07-04 07:54:52</t>
  </si>
  <si>
    <t>202225963450796</t>
  </si>
  <si>
    <t>2018-07-04 07:53:44</t>
  </si>
  <si>
    <t>202224663090796</t>
  </si>
  <si>
    <t>2018-07-04 07:45:43</t>
  </si>
  <si>
    <t>202224364320796</t>
  </si>
  <si>
    <t>2018-07-04 07:35:44</t>
  </si>
  <si>
    <t>202222563410082</t>
  </si>
  <si>
    <t>2018-07-04 00:50:41</t>
  </si>
  <si>
    <t>202226557660846</t>
  </si>
  <si>
    <t>2964.00</t>
  </si>
  <si>
    <t>2223.00</t>
  </si>
  <si>
    <t>2018-07-03 22:25:00</t>
  </si>
  <si>
    <t>2018-07-05 09:12:08</t>
  </si>
  <si>
    <t>202225956020846</t>
  </si>
  <si>
    <t>2018-07-03 22:24:10</t>
  </si>
  <si>
    <t>2018-07-05 09:21:03</t>
  </si>
  <si>
    <t>202222759310846</t>
  </si>
  <si>
    <t>1920.00</t>
  </si>
  <si>
    <t>1632.00</t>
  </si>
  <si>
    <t>2018-07-03 22:22:28</t>
  </si>
  <si>
    <t>2018-07-05 09:24:27</t>
  </si>
  <si>
    <t>202226153120846</t>
  </si>
  <si>
    <t>8184.00</t>
  </si>
  <si>
    <t>6270.00</t>
  </si>
  <si>
    <t>2018-07-03 22:20:18</t>
  </si>
  <si>
    <t>2018-07-05 09:24:45</t>
  </si>
  <si>
    <t>202225756620846</t>
  </si>
  <si>
    <t>2018-07-03 21:58:59</t>
  </si>
  <si>
    <t>2018-07-05 09:25:08</t>
  </si>
  <si>
    <t>202225156800846</t>
  </si>
  <si>
    <t>16038.24</t>
  </si>
  <si>
    <t>13632.50</t>
  </si>
  <si>
    <t>2018-07-03 21:57:33</t>
  </si>
  <si>
    <t>2018-07-05 09:28:48</t>
  </si>
  <si>
    <t>202223255800846</t>
  </si>
  <si>
    <t>2018-07-03 21:54:58</t>
  </si>
  <si>
    <t>2018-07-05 09:25:34</t>
  </si>
  <si>
    <t>202222957480846</t>
  </si>
  <si>
    <t>2018-07-03 21:42:41</t>
  </si>
  <si>
    <t>2018-07-05 09:26:12</t>
  </si>
  <si>
    <t>202223556880846</t>
  </si>
  <si>
    <t>2018-07-03 21:41:13</t>
  </si>
  <si>
    <t>2018-07-05 09:27:27</t>
  </si>
  <si>
    <t>202223255510846</t>
  </si>
  <si>
    <t>2018-07-03 21:35:11</t>
  </si>
  <si>
    <t>2018-07-05 09:27:50</t>
  </si>
  <si>
    <t>202226056040846</t>
  </si>
  <si>
    <t>2018-07-03 21:32:50</t>
  </si>
  <si>
    <t>2018-07-05 09:28:00</t>
  </si>
  <si>
    <t>202225453480846</t>
  </si>
  <si>
    <t>2018-07-03 21:29:19</t>
  </si>
  <si>
    <t>2018-07-05 09:50:11</t>
  </si>
  <si>
    <t>202226455170846</t>
  </si>
  <si>
    <t>2018-07-03 21:26:12</t>
  </si>
  <si>
    <t>2018-07-05 09:28:11</t>
  </si>
  <si>
    <t>202226353290846</t>
  </si>
  <si>
    <t>2018-07-03 21:20:15</t>
  </si>
  <si>
    <t>2018-07-05 09:28:20</t>
  </si>
  <si>
    <t>202226252810654</t>
  </si>
  <si>
    <t>172.84</t>
  </si>
  <si>
    <t>2018-07-03 20:52:02</t>
  </si>
  <si>
    <t>2018-07-03 20:52:07</t>
  </si>
  <si>
    <t>202226448830470</t>
  </si>
  <si>
    <t>227.06</t>
  </si>
  <si>
    <t>2018-07-03 18:18:07</t>
  </si>
  <si>
    <t>2018-07-03 18:18:25</t>
  </si>
  <si>
    <t>202226246830082</t>
  </si>
  <si>
    <t>2018-07-03 17:34:13</t>
  </si>
  <si>
    <t>202223246120403</t>
  </si>
  <si>
    <t>2018-07-03 16:55:02</t>
  </si>
  <si>
    <t>2018-07-03 16:55:59</t>
  </si>
  <si>
    <t>202226143610796</t>
  </si>
  <si>
    <t>2018-07-03 16:45:45</t>
  </si>
  <si>
    <t>202226243470796</t>
  </si>
  <si>
    <t>2018-07-03 16:37:44</t>
  </si>
  <si>
    <t>2018-07-03 16:37:45</t>
  </si>
  <si>
    <t>202225243300796</t>
  </si>
  <si>
    <t>2018-07-03 16:27:42</t>
  </si>
  <si>
    <t>202223244470810</t>
  </si>
  <si>
    <t>2018-07-03 16:12:26</t>
  </si>
  <si>
    <t>202223843740578</t>
  </si>
  <si>
    <t>2018-07-03 16:07:59</t>
  </si>
  <si>
    <t>202225841950366</t>
  </si>
  <si>
    <t>20592.00</t>
  </si>
  <si>
    <t>17503.20</t>
  </si>
  <si>
    <t>2018-07-03 15:44:21</t>
  </si>
  <si>
    <t>2018-07-03 16:04:00</t>
  </si>
  <si>
    <t>202223242870366</t>
  </si>
  <si>
    <t>11136.00</t>
  </si>
  <si>
    <t>9465.60</t>
  </si>
  <si>
    <t>202222242780366</t>
  </si>
  <si>
    <t>2018-07-03 15:41:38</t>
  </si>
  <si>
    <t>2018-07-03 16:03:58</t>
  </si>
  <si>
    <t>202225439330312</t>
  </si>
  <si>
    <t>118.00</t>
  </si>
  <si>
    <t>2018-07-03 15:20:33</t>
  </si>
  <si>
    <t>2018-07-03 15:20:38</t>
  </si>
  <si>
    <t>202222644050796</t>
  </si>
  <si>
    <t>57.00</t>
  </si>
  <si>
    <t>2018-07-03 15:14:20</t>
  </si>
  <si>
    <t>2018-07-03 15:29:49</t>
  </si>
  <si>
    <t>202225839780864</t>
  </si>
  <si>
    <t>640.00</t>
  </si>
  <si>
    <t>2018-07-03 15:08:04</t>
  </si>
  <si>
    <t>2018-07-03 15:08:11</t>
  </si>
  <si>
    <t>202223042630864</t>
  </si>
  <si>
    <t>2018-07-03 15:07:37</t>
  </si>
  <si>
    <t>2018-07-03 15:07:50</t>
  </si>
  <si>
    <t>202222342980864</t>
  </si>
  <si>
    <t>2018-07-03 15:07:10</t>
  </si>
  <si>
    <t>2018-07-03 15:07:22</t>
  </si>
  <si>
    <t>202222643080464</t>
  </si>
  <si>
    <t>2018-07-03 14:55:00</t>
  </si>
  <si>
    <t>grandbuytest</t>
  </si>
  <si>
    <t>202222544190543</t>
  </si>
  <si>
    <t>1356.00</t>
  </si>
  <si>
    <t>1152.60</t>
  </si>
  <si>
    <t>2018-07-03 14:50:47</t>
  </si>
  <si>
    <t>2018-07-03 14:50:51</t>
  </si>
  <si>
    <t>202225738430828</t>
  </si>
  <si>
    <t>2018-07-03 14:36:16</t>
  </si>
  <si>
    <t>2018-07-03 14:36:31</t>
  </si>
  <si>
    <t>202223338150828</t>
  </si>
  <si>
    <t>25.00</t>
  </si>
  <si>
    <t>2018-07-03 14:35:00</t>
  </si>
  <si>
    <t>2018-07-03 14:35:34</t>
  </si>
  <si>
    <t>202223338090828</t>
  </si>
  <si>
    <t>2018-07-03 14:33:07</t>
  </si>
  <si>
    <t>2018-07-03 14:33:49</t>
  </si>
  <si>
    <t>202222641600864</t>
  </si>
  <si>
    <t>2018-07-03 14:25:33</t>
  </si>
  <si>
    <t>2018-07-03 14:25:37</t>
  </si>
  <si>
    <t>202223838630526</t>
  </si>
  <si>
    <t>2141.53</t>
  </si>
  <si>
    <t>2018-07-03 14:23:10</t>
  </si>
  <si>
    <t>2018-07-03 14:23:48</t>
  </si>
  <si>
    <t>202222641320489</t>
  </si>
  <si>
    <t>2018-07-03 14:22:40</t>
  </si>
  <si>
    <t>2018-07-03 14:22:53</t>
  </si>
  <si>
    <t>202224938380491</t>
  </si>
  <si>
    <t>2018-07-03 14:15:00</t>
  </si>
  <si>
    <t>2018-07-03 14:15:06</t>
  </si>
  <si>
    <t>202223140130491</t>
  </si>
  <si>
    <t>2018-07-03 14:13:17</t>
  </si>
  <si>
    <t>协跃软件科技</t>
  </si>
  <si>
    <t>202222838350407</t>
  </si>
  <si>
    <t>2018-07-03 14:12:31</t>
  </si>
  <si>
    <t>202225835440105</t>
  </si>
  <si>
    <t>2018-07-03 13:42:19</t>
  </si>
  <si>
    <t>2018-07-03 13:42:20</t>
  </si>
  <si>
    <t>innsz</t>
  </si>
  <si>
    <t>202225535580308</t>
  </si>
  <si>
    <t>987.00</t>
  </si>
  <si>
    <t>872.25</t>
  </si>
  <si>
    <t>2018-07-03 13:40:16</t>
  </si>
  <si>
    <t>2018-07-03 13:46:44</t>
  </si>
  <si>
    <t>202223637350105</t>
  </si>
  <si>
    <t>2018-07-03 13:30:31</t>
  </si>
  <si>
    <t>202224534180105</t>
  </si>
  <si>
    <t>2018-07-03 13:28:28</t>
  </si>
  <si>
    <t>202223334740489</t>
  </si>
  <si>
    <t>929.00</t>
  </si>
  <si>
    <t>2018-07-03 13:10:50</t>
  </si>
  <si>
    <t>202223334710197</t>
  </si>
  <si>
    <t>2018-07-03 13:09:13</t>
  </si>
  <si>
    <t>2018-07-03 13:09:14</t>
  </si>
  <si>
    <t>202223334690197</t>
  </si>
  <si>
    <t>2018-07-03 13:08:55</t>
  </si>
  <si>
    <t>2018-07-03 13:08:56</t>
  </si>
  <si>
    <t>202225135400197</t>
  </si>
  <si>
    <t>2018-07-03 13:08:54</t>
  </si>
  <si>
    <t>202222236420197</t>
  </si>
  <si>
    <t>2018-07-03 13:08:52</t>
  </si>
  <si>
    <t>2018-07-03 13:08:53</t>
  </si>
  <si>
    <t>202224335930197</t>
  </si>
  <si>
    <t>2018-07-03 13:08:51</t>
  </si>
  <si>
    <t>202225234020197</t>
  </si>
  <si>
    <t>2018-07-03 13:08:49</t>
  </si>
  <si>
    <t>2018-07-03 13:08:50</t>
  </si>
  <si>
    <t>202224234100197</t>
  </si>
  <si>
    <t>2018-07-03 13:08:47</t>
  </si>
  <si>
    <t>2018-07-03 13:08:48</t>
  </si>
  <si>
    <t>202223735270197</t>
  </si>
  <si>
    <t>2018-07-03 13:08:46</t>
  </si>
  <si>
    <t>202223933820105</t>
  </si>
  <si>
    <t>2018-07-03 12:27:51</t>
  </si>
  <si>
    <t>202222833410411</t>
  </si>
  <si>
    <t>2018-07-03 12:04:05</t>
  </si>
  <si>
    <t>202225431080411</t>
  </si>
  <si>
    <t>2018-07-03 12:04:00</t>
  </si>
  <si>
    <t>2018-07-03 12:04:04</t>
  </si>
  <si>
    <t>202223732570411</t>
  </si>
  <si>
    <t>1746.00</t>
  </si>
  <si>
    <t>1309.50</t>
  </si>
  <si>
    <t>2018-07-03 12:03:58</t>
  </si>
  <si>
    <t>2018-07-03 12:03:59</t>
  </si>
  <si>
    <t>202225831670411</t>
  </si>
  <si>
    <t>2046.00</t>
  </si>
  <si>
    <t>1534.50</t>
  </si>
  <si>
    <t>2018-07-03 12:03:56</t>
  </si>
  <si>
    <t>2018-07-03 12:03:57</t>
  </si>
  <si>
    <t>202222735350411</t>
  </si>
  <si>
    <t>2066.00</t>
  </si>
  <si>
    <t>1549.50</t>
  </si>
  <si>
    <t>2018-07-03 12:03:54</t>
  </si>
  <si>
    <t>2018-07-03 12:03:55</t>
  </si>
  <si>
    <t>202224231910411</t>
  </si>
  <si>
    <t>2018-07-03 12:03:53</t>
  </si>
  <si>
    <t>202222535630411</t>
  </si>
  <si>
    <t>2018-07-03 12:03:50</t>
  </si>
  <si>
    <t>2018-07-03 12:03:51</t>
  </si>
  <si>
    <t>202222535620411</t>
  </si>
  <si>
    <t>577.00</t>
  </si>
  <si>
    <t>432.75</t>
  </si>
  <si>
    <t>2018-07-03 12:03:48</t>
  </si>
  <si>
    <t>2018-07-03 12:03:49</t>
  </si>
  <si>
    <t>202222735340411</t>
  </si>
  <si>
    <t>2018-07-03 12:03:46</t>
  </si>
  <si>
    <t>2018-07-03 12:03:47</t>
  </si>
  <si>
    <t>202224632090411</t>
  </si>
  <si>
    <t>2018-07-03 12:03:44</t>
  </si>
  <si>
    <t>2018-07-03 12:03:45</t>
  </si>
  <si>
    <t>202223634040411</t>
  </si>
  <si>
    <t>2018-07-03 12:03:42</t>
  </si>
  <si>
    <t>2018-07-03 12:03:43</t>
  </si>
  <si>
    <t>202223930810115</t>
  </si>
  <si>
    <t>787.00</t>
  </si>
  <si>
    <t>2018-07-03 11:27:19</t>
  </si>
  <si>
    <t>2018-07-03 11:27:20</t>
  </si>
  <si>
    <t>202226128670127</t>
  </si>
  <si>
    <t>2018-07-03 11:26:11</t>
  </si>
  <si>
    <t>202226329700545</t>
  </si>
  <si>
    <t>663.00</t>
  </si>
  <si>
    <t>2018-07-03 11:06:18</t>
  </si>
  <si>
    <t>2018-07-03 11:06:38</t>
  </si>
  <si>
    <t>huping6406</t>
  </si>
  <si>
    <t>202225427890636</t>
  </si>
  <si>
    <t>视频点播高清时长包</t>
  </si>
  <si>
    <t>322.00</t>
  </si>
  <si>
    <t>2018-07-03 10:58:01</t>
  </si>
  <si>
    <t>2018-07-03 11:01:48</t>
  </si>
  <si>
    <t>202225228210636</t>
  </si>
  <si>
    <t>视频点播存储包</t>
  </si>
  <si>
    <t>2018-07-03 10:58:00</t>
  </si>
  <si>
    <t>202222230820636</t>
  </si>
  <si>
    <t>视频点播流量包</t>
  </si>
  <si>
    <t>1380.00</t>
  </si>
  <si>
    <t>202223829440545</t>
  </si>
  <si>
    <t>741.00</t>
  </si>
  <si>
    <t>2018-07-03 10:50:14</t>
  </si>
  <si>
    <t>2018-07-03 10:50:49</t>
  </si>
  <si>
    <t>202224428360545</t>
  </si>
  <si>
    <t>142.23</t>
  </si>
  <si>
    <t>2018-07-03 10:48:13</t>
  </si>
  <si>
    <t>2018-07-03 10:48:34</t>
  </si>
  <si>
    <t>202223528740810</t>
  </si>
  <si>
    <t>2018-07-03 10:46:38</t>
  </si>
  <si>
    <t>202223428610041</t>
  </si>
  <si>
    <t>4080.00</t>
  </si>
  <si>
    <t>2018-07-03 10:35:28</t>
  </si>
  <si>
    <t>2018-07-03 10:35:35</t>
  </si>
  <si>
    <t>202223628650380</t>
  </si>
  <si>
    <t>2018-07-03 10:27:59</t>
  </si>
  <si>
    <t>2018-07-03 10:28:05</t>
  </si>
  <si>
    <t>haiyuehulian2</t>
  </si>
  <si>
    <t>202225926790829</t>
  </si>
  <si>
    <t>2018-07-03 10:19:05</t>
  </si>
  <si>
    <t>202224327120105</t>
  </si>
  <si>
    <t>2018-07-03 10:14:11</t>
  </si>
  <si>
    <t>2018-07-03 10:14:12</t>
  </si>
  <si>
    <t>202223925530288</t>
  </si>
  <si>
    <t>26.26</t>
  </si>
  <si>
    <t>2018-07-03 09:51:22</t>
  </si>
  <si>
    <t>2018-07-03 09:52:25</t>
  </si>
  <si>
    <t>202224624580407</t>
  </si>
  <si>
    <t>2018-07-03 09:47:15</t>
  </si>
  <si>
    <t>202226122860610</t>
  </si>
  <si>
    <t>2018-07-03 09:42:03</t>
  </si>
  <si>
    <t>2018-07-03 09:42:10</t>
  </si>
  <si>
    <t>202224522890822</t>
  </si>
  <si>
    <t>2018-07-03 09:35:01</t>
  </si>
  <si>
    <t>202225722060318</t>
  </si>
  <si>
    <t>2018-07-03 09:09:14</t>
  </si>
  <si>
    <t>2018-07-03 09:09:15</t>
  </si>
  <si>
    <t>202222324610318</t>
  </si>
  <si>
    <t>2018-07-03 09:09:11</t>
  </si>
  <si>
    <t>2018-07-03 09:09:12</t>
  </si>
  <si>
    <t>202224022660318</t>
  </si>
  <si>
    <t>2018-07-03 09:09:08</t>
  </si>
  <si>
    <t>2018-07-03 09:09:09</t>
  </si>
  <si>
    <t>202226421300318</t>
  </si>
  <si>
    <t>2018-07-03 09:09:04</t>
  </si>
  <si>
    <t>2018-07-03 09:09:05</t>
  </si>
  <si>
    <t>202225320600318</t>
  </si>
  <si>
    <t>2018-07-03 09:09:01</t>
  </si>
  <si>
    <t>2018-07-03 09:09:02</t>
  </si>
  <si>
    <t>202222823630318</t>
  </si>
  <si>
    <t>2018-07-03 09:08:57</t>
  </si>
  <si>
    <t>2018-07-03 09:08:58</t>
  </si>
  <si>
    <t>202222823610318</t>
  </si>
  <si>
    <t>2018-07-03 09:08:54</t>
  </si>
  <si>
    <t>2018-07-03 09:08:55</t>
  </si>
  <si>
    <t>202226421280318</t>
  </si>
  <si>
    <t>2018-07-03 09:08:51</t>
  </si>
  <si>
    <t>2018-07-03 09:08:52</t>
  </si>
  <si>
    <t>202226322400318</t>
  </si>
  <si>
    <t>2018-07-03 09:08:48</t>
  </si>
  <si>
    <t>2018-07-03 09:08:49</t>
  </si>
  <si>
    <t>202226121200318</t>
  </si>
  <si>
    <t>2018-07-03 09:08:45</t>
  </si>
  <si>
    <t>2018-07-03 09:08:46</t>
  </si>
  <si>
    <t>202226620380610</t>
  </si>
  <si>
    <t>1236.00</t>
  </si>
  <si>
    <t>1207.40</t>
  </si>
  <si>
    <t>2018-07-03 08:50:14</t>
  </si>
  <si>
    <t>2018-07-03 08:50:15</t>
  </si>
  <si>
    <t>202225720890519</t>
  </si>
  <si>
    <t>989.25</t>
  </si>
  <si>
    <t>2018-07-03 08:45:06</t>
  </si>
  <si>
    <t>2018-07-03 08:45:07</t>
  </si>
  <si>
    <t>202224218400406</t>
  </si>
  <si>
    <t>2018-07-03 08:22:06</t>
  </si>
  <si>
    <t>2018-07-03 08:22:07</t>
  </si>
  <si>
    <t>202222720400197</t>
  </si>
  <si>
    <t>1242.00</t>
  </si>
  <si>
    <t>2018-07-03 08:13:16</t>
  </si>
  <si>
    <t>2018-07-03 08:13:17</t>
  </si>
  <si>
    <t>202225017130796</t>
  </si>
  <si>
    <t>2018-07-03 07:53:44</t>
  </si>
  <si>
    <t>202225017040796</t>
  </si>
  <si>
    <t>2018-07-03 07:45:44</t>
  </si>
  <si>
    <t>202223019450796</t>
  </si>
  <si>
    <t>2018-07-03 07:33:44</t>
  </si>
  <si>
    <t>gzaly2017</t>
  </si>
  <si>
    <t>202222314820503</t>
  </si>
  <si>
    <t>1037.00</t>
  </si>
  <si>
    <t>2018-07-03 01:04:07</t>
  </si>
  <si>
    <t>2018-07-03 09:21:25</t>
  </si>
  <si>
    <t>202226209110460</t>
  </si>
  <si>
    <t>2018-07-02 23:31:02</t>
  </si>
  <si>
    <t>202222613030460</t>
  </si>
  <si>
    <t>202226608500351</t>
  </si>
  <si>
    <t>2018-07-02 22:25:36</t>
  </si>
  <si>
    <t>2018-07-02 22:25:40</t>
  </si>
  <si>
    <t>202222307730610</t>
  </si>
  <si>
    <t>2018-07-02 20:08:56</t>
  </si>
  <si>
    <t>202224804500610</t>
  </si>
  <si>
    <t>2018-07-02 20:05:00</t>
  </si>
  <si>
    <t>2018-07-02 20:05:06</t>
  </si>
  <si>
    <t>202222905040302</t>
  </si>
  <si>
    <t>2018-07-02 19:22:49</t>
  </si>
  <si>
    <t>2018-07-02 19:22:57</t>
  </si>
  <si>
    <t>202225600110766</t>
  </si>
  <si>
    <t>2018-07-02 18:06:42</t>
  </si>
  <si>
    <t>2018-07-02 18:06:43</t>
  </si>
  <si>
    <t>202223402200766</t>
  </si>
  <si>
    <t>2018-07-02 18:04:22</t>
  </si>
  <si>
    <t>2018-07-02 18:05:17</t>
  </si>
  <si>
    <t>202224900430766</t>
  </si>
  <si>
    <t>2018-07-02 18:04:20</t>
  </si>
  <si>
    <t>202216718880216</t>
  </si>
  <si>
    <t>2018-07-02 17:44:23</t>
  </si>
  <si>
    <t>2018-07-02 17:44:33</t>
  </si>
  <si>
    <t>202218716320638</t>
  </si>
  <si>
    <t>2018-07-02 17:25:19</t>
  </si>
  <si>
    <t>202216817970734</t>
  </si>
  <si>
    <t>2018-07-02 17:22:28</t>
  </si>
  <si>
    <t>2018-07-02 17:22:29</t>
  </si>
  <si>
    <t>202223200060761</t>
  </si>
  <si>
    <t>2018-07-02 17:18:51</t>
  </si>
  <si>
    <t>2018-07-02 17:19:05</t>
  </si>
  <si>
    <t>202219313070511</t>
  </si>
  <si>
    <t>2018-07-02 17:16:34</t>
  </si>
  <si>
    <t>guangzhouzidian</t>
  </si>
  <si>
    <t>202219213800754</t>
  </si>
  <si>
    <t>2018-07-02 17:00:54</t>
  </si>
  <si>
    <t>202219013540864</t>
  </si>
  <si>
    <t>2018-07-02 16:56:33</t>
  </si>
  <si>
    <t>2018-07-02 16:58:05</t>
  </si>
  <si>
    <t>202220211270796</t>
  </si>
  <si>
    <t>2018-07-02 16:43:47</t>
  </si>
  <si>
    <t>newcorp</t>
  </si>
  <si>
    <t>202218813690350</t>
  </si>
  <si>
    <t>2018-07-02 16:39:04</t>
  </si>
  <si>
    <t>2018-07-02 16:39:05</t>
  </si>
  <si>
    <t>傲赴传媒</t>
  </si>
  <si>
    <t>202219612920414</t>
  </si>
  <si>
    <t>2018-07-02 16:35:47</t>
  </si>
  <si>
    <t>2018-07-02 16:35:50</t>
  </si>
  <si>
    <t>202218015140796</t>
  </si>
  <si>
    <t>2018-07-02 16:35:45</t>
  </si>
  <si>
    <t>202216815980796</t>
  </si>
  <si>
    <t>2018-07-02 16:27:44</t>
  </si>
  <si>
    <t>202220610050796</t>
  </si>
  <si>
    <t>2018-07-02 16:19:45</t>
  </si>
  <si>
    <t>202219110730314</t>
  </si>
  <si>
    <t>4039.33</t>
  </si>
  <si>
    <t>2018-07-02 16:08:27</t>
  </si>
  <si>
    <t>2018-07-03 11:38:56</t>
  </si>
  <si>
    <t>202218313490414</t>
  </si>
  <si>
    <t>2018-07-02 15:58:38</t>
  </si>
  <si>
    <t>2018-07-02 15:59:04</t>
  </si>
  <si>
    <t>202219910730864</t>
  </si>
  <si>
    <t>442.50</t>
  </si>
  <si>
    <t>2018-07-02 15:57:20</t>
  </si>
  <si>
    <t>2018-07-02 15:59:38</t>
  </si>
  <si>
    <t>202218012690313</t>
  </si>
  <si>
    <t>2018-07-02 15:56:30</t>
  </si>
  <si>
    <t>2018-07-02 15:56:33</t>
  </si>
  <si>
    <t>202218012030313</t>
  </si>
  <si>
    <t>2018-07-02 15:51:27</t>
  </si>
  <si>
    <t>2018-07-02 15:51:31</t>
  </si>
  <si>
    <t>quguoyun</t>
  </si>
  <si>
    <t>202216314740633</t>
  </si>
  <si>
    <t>2018-07-02 15:32:19</t>
  </si>
  <si>
    <t>202217111610682</t>
  </si>
  <si>
    <t>35.40</t>
  </si>
  <si>
    <t>2018-07-02 15:31:37</t>
  </si>
  <si>
    <t>2018-07-02 15:31:43</t>
  </si>
  <si>
    <t>yuan18502688056</t>
  </si>
  <si>
    <t>202219807180029</t>
  </si>
  <si>
    <t>2018-07-02 15:28:38</t>
  </si>
  <si>
    <t>2018-07-02 15:29:56</t>
  </si>
  <si>
    <t>202221104590241</t>
  </si>
  <si>
    <t>245.29</t>
  </si>
  <si>
    <t>2018-07-02 15:27:45</t>
  </si>
  <si>
    <t>2018-07-02 15:27:51</t>
  </si>
  <si>
    <t>202217308780512</t>
  </si>
  <si>
    <t>2018-07-02 14:52:54</t>
  </si>
  <si>
    <t>202217109560352</t>
  </si>
  <si>
    <t>2018-07-02 14:51:19</t>
  </si>
  <si>
    <t>202220005390853</t>
  </si>
  <si>
    <t>2018-07-02 14:48:37</t>
  </si>
  <si>
    <t>2018-07-02 14:49:24</t>
  </si>
  <si>
    <t>202217908170866</t>
  </si>
  <si>
    <t>2018-07-02 14:47:57</t>
  </si>
  <si>
    <t>2018-07-02 14:48:02</t>
  </si>
  <si>
    <t>202219905570724</t>
  </si>
  <si>
    <t>2018-07-02 14:44:38</t>
  </si>
  <si>
    <t>202216510320352</t>
  </si>
  <si>
    <t>2018-07-02 14:41:25</t>
  </si>
  <si>
    <t>2018-07-02 14:41:41</t>
  </si>
  <si>
    <t>202221203010724</t>
  </si>
  <si>
    <t>2018-07-02 14:36:49</t>
  </si>
  <si>
    <t>2018-07-02 14:36:55</t>
  </si>
  <si>
    <t>202219205540682</t>
  </si>
  <si>
    <t>2018-07-02 14:36:00</t>
  </si>
  <si>
    <t>202219505320724</t>
  </si>
  <si>
    <t>2018-07-02 14:29:53</t>
  </si>
  <si>
    <t>2018-07-02 14:31:31</t>
  </si>
  <si>
    <t>202219304430366</t>
  </si>
  <si>
    <t>LNMP环境（CentOS7.4 Nginx PHP5.6）</t>
  </si>
  <si>
    <t>2018-07-02 14:15:53</t>
  </si>
  <si>
    <t>2018-07-02 14:15:58</t>
  </si>
  <si>
    <t>202219704510366</t>
  </si>
  <si>
    <t>2018-07-02 14:14:43</t>
  </si>
  <si>
    <t>2018-07-02 14:14:51</t>
  </si>
  <si>
    <t>202217906610650</t>
  </si>
  <si>
    <t>2018-07-02 14:13:33</t>
  </si>
  <si>
    <t>2018-07-02 14:13:40</t>
  </si>
  <si>
    <t>202220003940366</t>
  </si>
  <si>
    <t>2018-07-02 14:13:05</t>
  </si>
  <si>
    <t>2018-07-02 14:13:12</t>
  </si>
  <si>
    <t>202216708840202</t>
  </si>
  <si>
    <t>2018-07-02 14:06:58</t>
  </si>
  <si>
    <t>2018-07-02 14:07:13</t>
  </si>
  <si>
    <t>202218904690202</t>
  </si>
  <si>
    <t>2018-07-02 14:05:29</t>
  </si>
  <si>
    <t>2018-07-02 14:05:45</t>
  </si>
  <si>
    <t>202220003210538</t>
  </si>
  <si>
    <t>2018-07-02 14:02:30</t>
  </si>
  <si>
    <t>202219204210538</t>
  </si>
  <si>
    <t>LNMP环境（CentOS7.4 Nginx PHP5.3～7.2）</t>
  </si>
  <si>
    <t>2018-07-02 14:02:10</t>
  </si>
  <si>
    <t>2018-07-02 14:02:27</t>
  </si>
  <si>
    <t>202217008480538</t>
  </si>
  <si>
    <t>2784.00</t>
  </si>
  <si>
    <t>2366.40</t>
  </si>
  <si>
    <t>202217107730538</t>
  </si>
  <si>
    <t>2018-07-02 14:00:55</t>
  </si>
  <si>
    <t>202218306000041</t>
  </si>
  <si>
    <t>2018-07-02 13:59:04</t>
  </si>
  <si>
    <t>2018-07-02 13:59:08</t>
  </si>
  <si>
    <t>202220203200538</t>
  </si>
  <si>
    <t>4812.00</t>
  </si>
  <si>
    <t>4090.20</t>
  </si>
  <si>
    <t>2018-07-02 13:56:37</t>
  </si>
  <si>
    <t>2018-07-02 14:00:51</t>
  </si>
  <si>
    <t>202218105930041</t>
  </si>
  <si>
    <t>2018-07-02 13:54:05</t>
  </si>
  <si>
    <t>2018-07-02 13:54:09</t>
  </si>
  <si>
    <t>202218005840041</t>
  </si>
  <si>
    <t>2018-07-02 13:52:58</t>
  </si>
  <si>
    <t>2018-07-02 13:53:15</t>
  </si>
  <si>
    <t>202217406450633</t>
  </si>
  <si>
    <t>3216.00</t>
  </si>
  <si>
    <t>2733.60</t>
  </si>
  <si>
    <t>2018-07-02 13:38:47</t>
  </si>
  <si>
    <t>2018-07-02 13:39:41</t>
  </si>
  <si>
    <t>202219003990465</t>
  </si>
  <si>
    <t>24381.60</t>
  </si>
  <si>
    <t>20724.36</t>
  </si>
  <si>
    <t>2018-07-02 13:32:49</t>
  </si>
  <si>
    <t>2018-07-02 13:32:56</t>
  </si>
  <si>
    <t>202220801160640</t>
  </si>
  <si>
    <t>2018-07-02 13:30:39</t>
  </si>
  <si>
    <t>2018-07-04 15:36:13</t>
  </si>
  <si>
    <t>202219802680640</t>
  </si>
  <si>
    <t>307.00</t>
  </si>
  <si>
    <t>292.70</t>
  </si>
  <si>
    <t>2018-07-04 18:23:00</t>
  </si>
  <si>
    <t>202218203630007</t>
  </si>
  <si>
    <t>3600.00</t>
  </si>
  <si>
    <t>3060.00</t>
  </si>
  <si>
    <t>2018-07-02 12:45:23</t>
  </si>
  <si>
    <t>2018-07-02 12:45:28</t>
  </si>
  <si>
    <t>202215098400491</t>
  </si>
  <si>
    <t>2018-07-02 12:16:05</t>
  </si>
  <si>
    <t>202219800440491</t>
  </si>
  <si>
    <t>219.29</t>
  </si>
  <si>
    <t>186.40</t>
  </si>
  <si>
    <t>2018-07-02 12:15:53</t>
  </si>
  <si>
    <t>2018-07-02 12:16:00</t>
  </si>
  <si>
    <t>202215797600491</t>
  </si>
  <si>
    <t>2018-07-02 12:12:59</t>
  </si>
  <si>
    <t>202219400530491</t>
  </si>
  <si>
    <t>2018-07-02 12:09:39</t>
  </si>
  <si>
    <t>配配家</t>
  </si>
  <si>
    <t>202217703280440</t>
  </si>
  <si>
    <t>292.00</t>
  </si>
  <si>
    <t>2018-07-02 12:02:57</t>
  </si>
  <si>
    <t>2018-07-02 12:03:31</t>
  </si>
  <si>
    <t>202216803690967</t>
  </si>
  <si>
    <t>2018-07-02 11:53:39</t>
  </si>
  <si>
    <t>2018-07-02 11:53:40</t>
  </si>
  <si>
    <t>202217102680313</t>
  </si>
  <si>
    <t>2018-07-02 11:44:55</t>
  </si>
  <si>
    <t>2018-07-02 11:44:59</t>
  </si>
  <si>
    <t>202214699590889</t>
  </si>
  <si>
    <t>2018-07-02 11:26:29</t>
  </si>
  <si>
    <t>2018-07-02 11:26:35</t>
  </si>
  <si>
    <t>202217501330889</t>
  </si>
  <si>
    <t>199.36</t>
  </si>
  <si>
    <t>2018-07-02 11:25:27</t>
  </si>
  <si>
    <t>2018-07-02 11:25:41</t>
  </si>
  <si>
    <t>202214896220761</t>
  </si>
  <si>
    <t>2018-07-02 11:24:34</t>
  </si>
  <si>
    <t>2018-07-02 11:24:35</t>
  </si>
  <si>
    <t>202215395870627</t>
  </si>
  <si>
    <t>2018-07-02 11:02:19</t>
  </si>
  <si>
    <t>202212598130291</t>
  </si>
  <si>
    <t>2018-07-02 10:56:04</t>
  </si>
  <si>
    <t>2018-07-02 10:56:05</t>
  </si>
  <si>
    <t>202214996280569</t>
  </si>
  <si>
    <t>2304.00</t>
  </si>
  <si>
    <t>2018-07-02 10:55:11</t>
  </si>
  <si>
    <t>2018-07-02 10:55:14</t>
  </si>
  <si>
    <t>202216700610569</t>
  </si>
  <si>
    <t>2118.00</t>
  </si>
  <si>
    <t>1839.12</t>
  </si>
  <si>
    <t>2018-07-02 10:54:16</t>
  </si>
  <si>
    <t>2018-07-02 10:54:19</t>
  </si>
  <si>
    <t>202211699000569</t>
  </si>
  <si>
    <t>2018-07-02 10:53:49</t>
  </si>
  <si>
    <t>2018-07-02 10:53:52</t>
  </si>
  <si>
    <t>202215696090957</t>
  </si>
  <si>
    <t>235.20</t>
  </si>
  <si>
    <t>2018-07-02 10:53:12</t>
  </si>
  <si>
    <t>2018-07-02 10:53:32</t>
  </si>
  <si>
    <t>202215594790491</t>
  </si>
  <si>
    <t>653.00</t>
  </si>
  <si>
    <t>2018-07-02 10:42:57</t>
  </si>
  <si>
    <t>2018-07-02 10:44:11</t>
  </si>
  <si>
    <t>hi30839162@aliyun.com</t>
  </si>
  <si>
    <t>202212995310105</t>
  </si>
  <si>
    <t>9888.00</t>
  </si>
  <si>
    <t>8404.80</t>
  </si>
  <si>
    <t>2018-07-02 10:31:10</t>
  </si>
  <si>
    <t>2018-07-02 10:31:13</t>
  </si>
  <si>
    <t>202212897340105</t>
  </si>
  <si>
    <t>4860.00</t>
  </si>
  <si>
    <t>4131.00</t>
  </si>
  <si>
    <t>2018-07-02 10:28:22</t>
  </si>
  <si>
    <t>2018-07-02 10:28:26</t>
  </si>
  <si>
    <t>202212197560411</t>
  </si>
  <si>
    <t>2018-07-02 10:25:25</t>
  </si>
  <si>
    <t>2018-07-02 10:25:26</t>
  </si>
  <si>
    <t>202212497130411</t>
  </si>
  <si>
    <t>2018-07-02 10:25:23</t>
  </si>
  <si>
    <t>2018-07-02 10:25:24</t>
  </si>
  <si>
    <t>202211599070682</t>
  </si>
  <si>
    <t>2018-07-02 10:23:27</t>
  </si>
  <si>
    <t>202212596480512</t>
  </si>
  <si>
    <t>2018-07-02 10:21:54</t>
  </si>
  <si>
    <t>2018-07-02 10:22:42</t>
  </si>
  <si>
    <t>202213793390828</t>
  </si>
  <si>
    <t>2018-07-02 10:07:33</t>
  </si>
  <si>
    <t>2018-07-02 10:07:44</t>
  </si>
  <si>
    <t>202213692520877</t>
  </si>
  <si>
    <t>2018-07-02 10:06:00</t>
  </si>
  <si>
    <t>202213095280296</t>
  </si>
  <si>
    <t>49.31</t>
  </si>
  <si>
    <t>2018-07-02 10:00:26</t>
  </si>
  <si>
    <t>2018-07-02 10:00:30</t>
  </si>
  <si>
    <t>202212895830828</t>
  </si>
  <si>
    <t>2018-07-02 09:57:20</t>
  </si>
  <si>
    <t>2018-07-02 09:57:21</t>
  </si>
  <si>
    <t>202214595340761</t>
  </si>
  <si>
    <t>910.53</t>
  </si>
  <si>
    <t>2018-07-02 09:55:18</t>
  </si>
  <si>
    <t>2018-07-02 09:55:23</t>
  </si>
  <si>
    <t>202212097030828</t>
  </si>
  <si>
    <t>60.23</t>
  </si>
  <si>
    <t>2018-07-02 09:55:05</t>
  </si>
  <si>
    <t>2018-07-02 09:55:20</t>
  </si>
  <si>
    <t>202215691950761</t>
  </si>
  <si>
    <t>2018-07-02 09:52:53</t>
  </si>
  <si>
    <t>2018-07-02 09:52:59</t>
  </si>
  <si>
    <t>202212795640761</t>
  </si>
  <si>
    <t>1892.00</t>
  </si>
  <si>
    <t>2018-07-02 09:51:51</t>
  </si>
  <si>
    <t>2018-07-02 09:51:54</t>
  </si>
  <si>
    <t>202214791380761</t>
  </si>
  <si>
    <t>535.70</t>
  </si>
  <si>
    <t>2018-07-02 09:51:30</t>
  </si>
  <si>
    <t>2018-07-02 09:51:33</t>
  </si>
  <si>
    <t>202213293220761</t>
  </si>
  <si>
    <t>2440.00</t>
  </si>
  <si>
    <t>2018-07-02 09:50:46</t>
  </si>
  <si>
    <t>2018-07-02 09:50:48</t>
  </si>
  <si>
    <t>202213192600761</t>
  </si>
  <si>
    <t>1430.00</t>
  </si>
  <si>
    <t>2018-07-02 09:50:30</t>
  </si>
  <si>
    <t>2018-07-02 09:50:32</t>
  </si>
  <si>
    <t>202213192570761</t>
  </si>
  <si>
    <t>596.00</t>
  </si>
  <si>
    <t>2018-07-02 09:50:14</t>
  </si>
  <si>
    <t>2018-07-02 09:50:17</t>
  </si>
  <si>
    <t>202211796390761</t>
  </si>
  <si>
    <t>2018-07-02 09:49:57</t>
  </si>
  <si>
    <t>2018-07-02 09:49:59</t>
  </si>
  <si>
    <t>202215292860761</t>
  </si>
  <si>
    <t>2018-07-02 09:49:43</t>
  </si>
  <si>
    <t>2018-07-02 09:49:45</t>
  </si>
  <si>
    <t>202212993190761</t>
  </si>
  <si>
    <t>2018-07-02 09:49:28</t>
  </si>
  <si>
    <t>2018-07-02 09:49:31</t>
  </si>
  <si>
    <t>202212594290761</t>
  </si>
  <si>
    <t>151.00</t>
  </si>
  <si>
    <t>2018-07-02 09:49:13</t>
  </si>
  <si>
    <t>2018-07-02 09:49:16</t>
  </si>
  <si>
    <t>202213791370526</t>
  </si>
  <si>
    <t>2018-07-02 09:37:52</t>
  </si>
  <si>
    <t>2018-07-02 09:38:25</t>
  </si>
  <si>
    <t>202213592210375</t>
  </si>
  <si>
    <t>386.00</t>
  </si>
  <si>
    <t>2018-07-02 09:30:39</t>
  </si>
  <si>
    <t>2018-07-02 09:30:40</t>
  </si>
  <si>
    <t>202212693660761</t>
  </si>
  <si>
    <t>2018-07-02 09:20:05</t>
  </si>
  <si>
    <t>2018-07-02 09:20:08</t>
  </si>
  <si>
    <t>202215489380761</t>
  </si>
  <si>
    <t>3921.00</t>
  </si>
  <si>
    <t>2018-07-02 09:19:44</t>
  </si>
  <si>
    <t>2018-07-02 09:19:48</t>
  </si>
  <si>
    <t>202215290550761</t>
  </si>
  <si>
    <t>887.00</t>
  </si>
  <si>
    <t>2018-07-02 09:19:29</t>
  </si>
  <si>
    <t>2018-07-02 09:19:31</t>
  </si>
  <si>
    <t>202211894590761</t>
  </si>
  <si>
    <t>848.00</t>
  </si>
  <si>
    <t>2018-07-02 09:19:02</t>
  </si>
  <si>
    <t>2018-07-02 09:19:05</t>
  </si>
  <si>
    <t>202214591710597</t>
  </si>
  <si>
    <t>2018-07-02 09:12:35</t>
  </si>
  <si>
    <t>2018-07-02 09:12:39</t>
  </si>
  <si>
    <t>202212793000489</t>
  </si>
  <si>
    <t>2018-07-02 09:07:48</t>
  </si>
  <si>
    <t>202212490820318</t>
  </si>
  <si>
    <t>2018-07-02 08:43:21</t>
  </si>
  <si>
    <t>2018-07-02 08:43:22</t>
  </si>
  <si>
    <t>202213389300318</t>
  </si>
  <si>
    <t>2018-07-02 08:43:19</t>
  </si>
  <si>
    <t>2018-07-02 08:43:20</t>
  </si>
  <si>
    <t>202214386760318</t>
  </si>
  <si>
    <t>2018-07-02 08:43:18</t>
  </si>
  <si>
    <t>202213089960318</t>
  </si>
  <si>
    <t>2018-07-02 08:43:16</t>
  </si>
  <si>
    <t>202215186940318</t>
  </si>
  <si>
    <t>2018-07-02 08:43:14</t>
  </si>
  <si>
    <t>2018-07-02 08:43:15</t>
  </si>
  <si>
    <t>202214988220318</t>
  </si>
  <si>
    <t>2018-07-02 08:43:12</t>
  </si>
  <si>
    <t>2018-07-02 08:43:13</t>
  </si>
  <si>
    <t>202215288670318</t>
  </si>
  <si>
    <t>2018-07-02 08:43:10</t>
  </si>
  <si>
    <t>2018-07-02 08:43:11</t>
  </si>
  <si>
    <t>202215087540318</t>
  </si>
  <si>
    <t>2018-07-02 08:43:07</t>
  </si>
  <si>
    <t>2018-07-02 08:43:08</t>
  </si>
  <si>
    <t>202214590550318</t>
  </si>
  <si>
    <t>2018-07-02 08:43:04</t>
  </si>
  <si>
    <t>2018-07-02 08:43:05</t>
  </si>
  <si>
    <t>202212291000318</t>
  </si>
  <si>
    <t>2018-07-02 08:43:00</t>
  </si>
  <si>
    <t>2018-07-02 08:43:01</t>
  </si>
  <si>
    <t>202214590530318</t>
  </si>
  <si>
    <t>2018-07-02 08:42:57</t>
  </si>
  <si>
    <t>2018-07-02 08:42:58</t>
  </si>
  <si>
    <t>202213089950318</t>
  </si>
  <si>
    <t>2018-07-02 08:42:55</t>
  </si>
  <si>
    <t>2018-07-02 08:42:56</t>
  </si>
  <si>
    <t>202215986260318</t>
  </si>
  <si>
    <t>2018-07-02 08:42:53</t>
  </si>
  <si>
    <t>2018-07-02 08:42:54</t>
  </si>
  <si>
    <t>202213589540318</t>
  </si>
  <si>
    <t>2018-07-02 08:42:51</t>
  </si>
  <si>
    <t>2018-07-02 08:42:52</t>
  </si>
  <si>
    <t>202215587120318</t>
  </si>
  <si>
    <t>2018-07-02 08:42:50</t>
  </si>
  <si>
    <t>3503607768@qq.com</t>
  </si>
  <si>
    <t>202216085970080</t>
  </si>
  <si>
    <t>2018-07-02 08:38:16</t>
  </si>
  <si>
    <t>202213289040655</t>
  </si>
  <si>
    <t>2018-07-02 08:38:00</t>
  </si>
  <si>
    <t>202213089090346</t>
  </si>
  <si>
    <t>2018-07-02 08:33:31</t>
  </si>
  <si>
    <t>202213088340302</t>
  </si>
  <si>
    <t>2018-07-02 08:26:39</t>
  </si>
  <si>
    <t>202213386970967</t>
  </si>
  <si>
    <t>2018-07-02 08:20:05</t>
  </si>
  <si>
    <t>2018-07-02 08:20:06</t>
  </si>
  <si>
    <t>202211890320967</t>
  </si>
  <si>
    <t>2018-07-02 08:19:38</t>
  </si>
  <si>
    <t>2018-07-02 08:19:39</t>
  </si>
  <si>
    <t>202214985300411</t>
  </si>
  <si>
    <t>96.00</t>
  </si>
  <si>
    <t>72.00</t>
  </si>
  <si>
    <t>2018-07-02 08:16:00</t>
  </si>
  <si>
    <t>2018-07-02 08:16:01</t>
  </si>
  <si>
    <t>202214484320217</t>
  </si>
  <si>
    <t>67.00</t>
  </si>
  <si>
    <t>66.10</t>
  </si>
  <si>
    <t>2018-07-02 08:10:00</t>
  </si>
  <si>
    <t>202212887780796</t>
  </si>
  <si>
    <t>2018-07-02 07:47:43</t>
  </si>
  <si>
    <t>202213585820796</t>
  </si>
  <si>
    <t>2018-07-02 07:39:44</t>
  </si>
  <si>
    <t>202213185000796</t>
  </si>
  <si>
    <t>2018-07-02 07:27:43</t>
  </si>
  <si>
    <t>2018-07-02 07:27:44</t>
  </si>
  <si>
    <t>202215179440655</t>
  </si>
  <si>
    <t>2018-07-02 01:29:27</t>
  </si>
  <si>
    <t>2018-07-02 01:29:28</t>
  </si>
  <si>
    <t>881go</t>
  </si>
  <si>
    <t>202213179750635</t>
  </si>
  <si>
    <t>2018-07-01 23:31:57</t>
  </si>
  <si>
    <t>2018-07-01 23:32:24</t>
  </si>
  <si>
    <t>202212177860655</t>
  </si>
  <si>
    <t>2018-07-01 21:09:56</t>
  </si>
  <si>
    <t>202214079580580</t>
  </si>
  <si>
    <t>747.00</t>
  </si>
  <si>
    <t>2018-07-01 21:03:48</t>
  </si>
  <si>
    <t>2018-07-01 21:03:55</t>
  </si>
  <si>
    <t>202214874590202</t>
  </si>
  <si>
    <t>2018-07-01 20:19:42</t>
  </si>
  <si>
    <t>2018-07-01 20:19:55</t>
  </si>
  <si>
    <t>202211573020828</t>
  </si>
  <si>
    <t>2018-07-01 16:10:52</t>
  </si>
  <si>
    <t>2018-07-01 16:11:15</t>
  </si>
  <si>
    <t>202214671670511</t>
  </si>
  <si>
    <t>2018-07-01 16:06:30</t>
  </si>
  <si>
    <t>202212371710289</t>
  </si>
  <si>
    <t>2018-07-01 14:15:54</t>
  </si>
  <si>
    <t>2018-07-01 14:16:09</t>
  </si>
  <si>
    <t>202213070470302</t>
  </si>
  <si>
    <t>394.00</t>
  </si>
  <si>
    <t>2018-07-01 14:13:37</t>
  </si>
  <si>
    <t>2018-07-01 14:13:40</t>
  </si>
  <si>
    <t>202215065520511</t>
  </si>
  <si>
    <t>2018-07-01 12:58:33</t>
  </si>
  <si>
    <t>202215266500511</t>
  </si>
  <si>
    <t>27041.29</t>
  </si>
  <si>
    <t>2018-07-01 12:55:40</t>
  </si>
  <si>
    <t>2018-07-01 12:55:54</t>
  </si>
  <si>
    <t>202214766080877</t>
  </si>
  <si>
    <t>2018-07-01 12:37:44</t>
  </si>
  <si>
    <t>202214667760489</t>
  </si>
  <si>
    <t>2018-07-01 12:32:41</t>
  </si>
  <si>
    <t>202212868960489</t>
  </si>
  <si>
    <t>405.00</t>
  </si>
  <si>
    <t>2018-07-01 12:32:39</t>
  </si>
  <si>
    <t>2018-07-01 12:32:40</t>
  </si>
  <si>
    <t>202213566480489</t>
  </si>
  <si>
    <t>1151.00</t>
  </si>
  <si>
    <t>2018-07-01 12:32:37</t>
  </si>
  <si>
    <t>2018-07-01 12:32:38</t>
  </si>
  <si>
    <t>202215565620489</t>
  </si>
  <si>
    <t>348.00</t>
  </si>
  <si>
    <t>2018-07-01 12:32:36</t>
  </si>
  <si>
    <t>202214567960511</t>
  </si>
  <si>
    <t>2018-07-01 12:12:17</t>
  </si>
  <si>
    <t>202214567550855</t>
  </si>
  <si>
    <t>2018-07-01 11:55:44</t>
  </si>
  <si>
    <t>2018-07-01 11:55:45</t>
  </si>
  <si>
    <t>202213265790176</t>
  </si>
  <si>
    <t>976.00</t>
  </si>
  <si>
    <t>2018-07-01 11:44:01</t>
  </si>
  <si>
    <t>2018-07-01 11:44:16</t>
  </si>
  <si>
    <t>202215264760411</t>
  </si>
  <si>
    <t>2018-07-01 11:37:29</t>
  </si>
  <si>
    <t>202213067910411</t>
  </si>
  <si>
    <t>2018-07-01 11:37:27</t>
  </si>
  <si>
    <t>2018-07-01 11:37:28</t>
  </si>
  <si>
    <t>202212567650411</t>
  </si>
  <si>
    <t>354.00</t>
  </si>
  <si>
    <t>2018-07-01 11:37:25</t>
  </si>
  <si>
    <t>202213466700411</t>
  </si>
  <si>
    <t>2018-07-01 11:37:23</t>
  </si>
  <si>
    <t>2018-07-01 11:37:24</t>
  </si>
  <si>
    <t>202212368810411</t>
  </si>
  <si>
    <t>1890.00</t>
  </si>
  <si>
    <t>1417.50</t>
  </si>
  <si>
    <t>2018-07-01 11:37:21</t>
  </si>
  <si>
    <t>2018-07-01 11:37:22</t>
  </si>
  <si>
    <t>202213265670411</t>
  </si>
  <si>
    <t>2018-07-01 11:37:18</t>
  </si>
  <si>
    <t>2018-07-01 11:37:19</t>
  </si>
  <si>
    <t>202214663870197</t>
  </si>
  <si>
    <t>2018-07-01 10:19:19</t>
  </si>
  <si>
    <t>202215561620395</t>
  </si>
  <si>
    <t>2018-07-01 09:58:54</t>
  </si>
  <si>
    <t>2018-07-01 09:59:14</t>
  </si>
  <si>
    <t>202212663230710</t>
  </si>
  <si>
    <t>269.00</t>
  </si>
  <si>
    <t>256.25</t>
  </si>
  <si>
    <t>2018-07-01 08:45:51</t>
  </si>
  <si>
    <t>2018-07-01 08:45:52</t>
  </si>
  <si>
    <t>202214259450318</t>
  </si>
  <si>
    <t>2018-07-01 08:41:14</t>
  </si>
  <si>
    <t>2018-07-01 08:41:16</t>
  </si>
  <si>
    <t>202215558980318</t>
  </si>
  <si>
    <t>2018-07-01 08:41:11</t>
  </si>
  <si>
    <t>2018-07-01 08:41:12</t>
  </si>
  <si>
    <t>202211763410318</t>
  </si>
  <si>
    <t>2018-07-01 08:41:07</t>
  </si>
  <si>
    <t>2018-07-01 08:41:08</t>
  </si>
  <si>
    <t>202215859460318</t>
  </si>
  <si>
    <t>2018-07-01 08:41:03</t>
  </si>
  <si>
    <t>2018-07-01 08:41:04</t>
  </si>
  <si>
    <t>202212762150318</t>
  </si>
  <si>
    <t>2018-07-01 08:40:59</t>
  </si>
  <si>
    <t>2018-07-01 08:41:01</t>
  </si>
  <si>
    <t>202215756660176</t>
  </si>
  <si>
    <t>2018-07-01 08:30:12</t>
  </si>
  <si>
    <t>2018-07-01 08:30:13</t>
  </si>
  <si>
    <t>202215258570176</t>
  </si>
  <si>
    <t>2018-07-01 08:30:11</t>
  </si>
  <si>
    <t>202214559690176</t>
  </si>
  <si>
    <t>2018-07-01 08:29:15</t>
  </si>
  <si>
    <t>202211960380600</t>
  </si>
  <si>
    <t>2018-07-01 08:20:43</t>
  </si>
  <si>
    <t>2018-07-01 08:20:44</t>
  </si>
  <si>
    <t>202212559820411</t>
  </si>
  <si>
    <t>500.40</t>
  </si>
  <si>
    <t>2018-07-01 08:16:25</t>
  </si>
  <si>
    <t>2018-07-01 08:16:26</t>
  </si>
  <si>
    <t>202212660060411</t>
  </si>
  <si>
    <t>2018-07-01 08:15:05</t>
  </si>
  <si>
    <t>202213552070908</t>
  </si>
  <si>
    <t>2018-07-01 01:20:13</t>
  </si>
  <si>
    <t>2018-07-01 01:20:14</t>
  </si>
  <si>
    <t>202211654850105</t>
  </si>
  <si>
    <t>7574.32</t>
  </si>
  <si>
    <t>5680.73</t>
  </si>
  <si>
    <t>2018-07-01 00:46:10</t>
  </si>
  <si>
    <t>2018-07-01 00:46:26</t>
  </si>
  <si>
    <t>202212055930105</t>
  </si>
  <si>
    <t>588.00</t>
  </si>
  <si>
    <t>441.00</t>
  </si>
  <si>
    <t>2018-07-01 00:44:19</t>
  </si>
  <si>
    <t>2018-07-01 00:44:29</t>
  </si>
  <si>
    <t>202212003320291</t>
  </si>
  <si>
    <t>2319.00</t>
  </si>
  <si>
    <t>2236.26</t>
  </si>
  <si>
    <t>2018-06-29 18:27:48</t>
  </si>
  <si>
    <t>2018-07-02 09:54:26</t>
  </si>
  <si>
    <t>gqsx@china-avs.com.cn</t>
  </si>
  <si>
    <t>202308707260292</t>
  </si>
  <si>
    <t>2018-07-26 17:30:49</t>
  </si>
  <si>
    <t>2018-07-26 17:30:57</t>
  </si>
  <si>
    <t>201807005427</t>
  </si>
  <si>
    <t>合作客户</t>
  </si>
  <si>
    <t>qsbpadmin</t>
  </si>
  <si>
    <t>202300575830738</t>
  </si>
  <si>
    <t>3480.00</t>
  </si>
  <si>
    <t>2018-07-26 10:31:59</t>
  </si>
  <si>
    <t>2018-07-28 01:07:35</t>
  </si>
  <si>
    <t>201807002559</t>
  </si>
  <si>
    <t>202300172990738</t>
  </si>
  <si>
    <t>7200.00</t>
  </si>
  <si>
    <t>6120.00</t>
  </si>
  <si>
    <t>2018-07-26 10:31:58</t>
  </si>
  <si>
    <t>202302770580738</t>
  </si>
  <si>
    <t>30600.00</t>
  </si>
  <si>
    <t>202301472460738</t>
  </si>
  <si>
    <t>23280.00</t>
  </si>
  <si>
    <t>huayingholding2018</t>
  </si>
  <si>
    <t>202298803340318</t>
  </si>
  <si>
    <t>-358.09</t>
  </si>
  <si>
    <t>2018-07-24 19:16:56</t>
  </si>
  <si>
    <t>201805004700</t>
  </si>
  <si>
    <t>202295148690318</t>
  </si>
  <si>
    <t>8601.60</t>
  </si>
  <si>
    <t>7311.36</t>
  </si>
  <si>
    <t>2018-07-24 17:24:09</t>
  </si>
  <si>
    <t>2018-07-24 17:33:59</t>
  </si>
  <si>
    <t>202290798390318</t>
  </si>
  <si>
    <t>376.02</t>
  </si>
  <si>
    <t>358.09</t>
  </si>
  <si>
    <t>2018-07-23 17:00:55</t>
  </si>
  <si>
    <t>2018-07-23 17:01:12</t>
  </si>
  <si>
    <t>aibaocloud</t>
  </si>
  <si>
    <t>202292104190513</t>
  </si>
  <si>
    <t>63864.00</t>
  </si>
  <si>
    <t>0.57</t>
  </si>
  <si>
    <t>36487.80</t>
  </si>
  <si>
    <t>2018-07-23 15:36:21</t>
  </si>
  <si>
    <t>2018-07-23 15:36:33</t>
  </si>
  <si>
    <t>201805006629</t>
  </si>
  <si>
    <t>港珠澳网络</t>
  </si>
  <si>
    <t>202280042860701</t>
  </si>
  <si>
    <t>2521.40</t>
  </si>
  <si>
    <t>2018-07-19 12:17:59</t>
  </si>
  <si>
    <t>2018-07-19 12:23:38</t>
  </si>
  <si>
    <t>201807003857</t>
  </si>
  <si>
    <t>202280404940318</t>
  </si>
  <si>
    <t>4911.84</t>
  </si>
  <si>
    <t>3744.84</t>
  </si>
  <si>
    <t>2018-07-18 17:33:52</t>
  </si>
  <si>
    <t>2018-07-18 17:34:37</t>
  </si>
  <si>
    <t>heygearsad</t>
  </si>
  <si>
    <t>202241030540008</t>
  </si>
  <si>
    <t>2424.00</t>
  </si>
  <si>
    <t>2060.40</t>
  </si>
  <si>
    <t>2018-07-09 13:43:34</t>
  </si>
  <si>
    <t>2018-07-09 13:43:45</t>
  </si>
  <si>
    <t>201805005147</t>
  </si>
  <si>
    <t>variantf@gmail.com</t>
  </si>
  <si>
    <t>202236152090135</t>
  </si>
  <si>
    <t>435.00</t>
  </si>
  <si>
    <t>2018-07-06 21:55:00</t>
  </si>
  <si>
    <t>2018-07-06 21:55:04</t>
  </si>
  <si>
    <t>201805007279</t>
  </si>
  <si>
    <t>202217212030135</t>
  </si>
  <si>
    <t>2018-07-02 15:43:00</t>
  </si>
  <si>
    <t>2018-07-02 15:43:10</t>
  </si>
  <si>
    <t>202327602230364</t>
  </si>
  <si>
    <t>233.17</t>
  </si>
  <si>
    <t>2018-07-31 16:09:31</t>
  </si>
  <si>
    <t>2018-07-31 16:09:55</t>
  </si>
  <si>
    <t>深圳青莲网络</t>
  </si>
  <si>
    <t>202328900600795</t>
  </si>
  <si>
    <t>2018-07-31 16:03:10</t>
  </si>
  <si>
    <t>代码工场</t>
  </si>
  <si>
    <t>202322930720364</t>
  </si>
  <si>
    <t>773.90</t>
  </si>
  <si>
    <t>735.21</t>
  </si>
  <si>
    <t>2018-07-31 10:55:58</t>
  </si>
  <si>
    <t>2018-07-31 11:01:56</t>
  </si>
  <si>
    <t>202322432050364</t>
  </si>
  <si>
    <t>2018-07-31 11:01:53</t>
  </si>
  <si>
    <t>202322930580364</t>
  </si>
  <si>
    <t>773.93</t>
  </si>
  <si>
    <t>735.23</t>
  </si>
  <si>
    <t>2018-07-31 10:53:07</t>
  </si>
  <si>
    <t>2018-07-31 11:01:49</t>
  </si>
  <si>
    <t>202323327620364</t>
  </si>
  <si>
    <t>2839.00</t>
  </si>
  <si>
    <t>2699.50</t>
  </si>
  <si>
    <t>2018-07-31 09:39:52</t>
  </si>
  <si>
    <t>2018-07-31 09:39:53</t>
  </si>
  <si>
    <t>202324326620364</t>
  </si>
  <si>
    <t>2825.00</t>
  </si>
  <si>
    <t>2685.50</t>
  </si>
  <si>
    <t>2018-07-31 09:38:49</t>
  </si>
  <si>
    <t>2018-07-31 09:38:50</t>
  </si>
  <si>
    <t>202323219410878</t>
  </si>
  <si>
    <t>24.68</t>
  </si>
  <si>
    <t>2018-07-31 08:11:27</t>
  </si>
  <si>
    <t>2018-07-31 08:12:28</t>
  </si>
  <si>
    <t>哲盟云软件</t>
  </si>
  <si>
    <t>202322414210543</t>
  </si>
  <si>
    <t>2018-07-31 00:10:32</t>
  </si>
  <si>
    <t>gzdanchengkeji</t>
  </si>
  <si>
    <t>202320055470923</t>
  </si>
  <si>
    <t>2550.00</t>
  </si>
  <si>
    <t>2018-07-30 14:25:35</t>
  </si>
  <si>
    <t>2018-07-30 14:25:58</t>
  </si>
  <si>
    <t>foshanhealth</t>
  </si>
  <si>
    <t>202316649610624</t>
  </si>
  <si>
    <t>2018-07-30 11:15:55</t>
  </si>
  <si>
    <t>2018-07-30 11:16:47</t>
  </si>
  <si>
    <t>深圳市恒利创科技有限公司</t>
  </si>
  <si>
    <t>202314542010364</t>
  </si>
  <si>
    <t>2018-07-27 17:17:56</t>
  </si>
  <si>
    <t>202315336540364</t>
  </si>
  <si>
    <t>2018-07-27 15:34:49</t>
  </si>
  <si>
    <t>202311528010073</t>
  </si>
  <si>
    <t>2018-07-27 10:51:28</t>
  </si>
  <si>
    <t>深圳百马信息</t>
  </si>
  <si>
    <t>202314825540073</t>
  </si>
  <si>
    <t>2018-07-27 10:48:32</t>
  </si>
  <si>
    <t>202298984090805</t>
  </si>
  <si>
    <t>2018-07-26 14:30:27</t>
  </si>
  <si>
    <t>0760公司</t>
  </si>
  <si>
    <t>202302175580215</t>
  </si>
  <si>
    <t>2018-07-26 12:24:34</t>
  </si>
  <si>
    <t>2018-07-26 12:25:01</t>
  </si>
  <si>
    <t>深圳市益帮科技有限公司</t>
  </si>
  <si>
    <t>202301674170215</t>
  </si>
  <si>
    <t>911.00</t>
  </si>
  <si>
    <t>2018-07-26 12:22:43</t>
  </si>
  <si>
    <t>2018-07-26 12:27:17</t>
  </si>
  <si>
    <t>202298478860805</t>
  </si>
  <si>
    <t>2018-07-26 11:34:37</t>
  </si>
  <si>
    <t>2018-07-26 11:34:38</t>
  </si>
  <si>
    <t>202302570430172</t>
  </si>
  <si>
    <t>2018-07-26 09:53:45</t>
  </si>
  <si>
    <t>2018-07-26 09:53:46</t>
  </si>
  <si>
    <t>202300370150878</t>
  </si>
  <si>
    <t>8680.00</t>
  </si>
  <si>
    <t>2018-07-26 09:36:52</t>
  </si>
  <si>
    <t>2018-07-27 14:02:00</t>
  </si>
  <si>
    <t>202301143460245</t>
  </si>
  <si>
    <t>2018-07-25 17:16:01</t>
  </si>
  <si>
    <t>互信科技_主账号</t>
  </si>
  <si>
    <t>202300942960245</t>
  </si>
  <si>
    <t>2018-07-25 17:15:27</t>
  </si>
  <si>
    <t>2018-07-25 17:15:28</t>
  </si>
  <si>
    <t>202301731740415</t>
  </si>
  <si>
    <t>2018-07-25 13:33:06</t>
  </si>
  <si>
    <t>202300027580272</t>
  </si>
  <si>
    <t>11616.00</t>
  </si>
  <si>
    <t>9873.60</t>
  </si>
  <si>
    <t>2018-07-25 10:29:09</t>
  </si>
  <si>
    <t>2018-07-25 10:53:54</t>
  </si>
  <si>
    <t>202302022430172</t>
  </si>
  <si>
    <t>281.25</t>
  </si>
  <si>
    <t>2018-07-25 09:50:20</t>
  </si>
  <si>
    <t>2018-07-25 09:50:27</t>
  </si>
  <si>
    <t>202298311810613</t>
  </si>
  <si>
    <t>2018-07-24 23:04:38</t>
  </si>
  <si>
    <t>2018-07-24 23:04:42</t>
  </si>
  <si>
    <t>202302605270272</t>
  </si>
  <si>
    <t>2018-07-24 21:20:58</t>
  </si>
  <si>
    <t>202295525660012</t>
  </si>
  <si>
    <t>628.30</t>
  </si>
  <si>
    <t>471.22</t>
  </si>
  <si>
    <t>2018-07-24 08:39:22</t>
  </si>
  <si>
    <t>2018-07-24 08:39:43</t>
  </si>
  <si>
    <t>广东商红_主账号</t>
  </si>
  <si>
    <t>202293513970245</t>
  </si>
  <si>
    <t>329.93</t>
  </si>
  <si>
    <t>2018-07-23 21:05:22</t>
  </si>
  <si>
    <t>2018-07-23 21:07:34</t>
  </si>
  <si>
    <t>202294113620245</t>
  </si>
  <si>
    <t>2018-07-23 21:05:21</t>
  </si>
  <si>
    <t>202295807650364</t>
  </si>
  <si>
    <t>2018-07-23 19:36:46</t>
  </si>
  <si>
    <t>202293211220364</t>
  </si>
  <si>
    <t>2018-07-23 19:25:13</t>
  </si>
  <si>
    <t>202293207550012</t>
  </si>
  <si>
    <t>2018-07-23 17:32:54</t>
  </si>
  <si>
    <t>2018-07-23 17:32:55</t>
  </si>
  <si>
    <t>202295305170012</t>
  </si>
  <si>
    <t>2018-07-23 17:31:33</t>
  </si>
  <si>
    <t>202291704550415</t>
  </si>
  <si>
    <t>1440.00</t>
  </si>
  <si>
    <t>1124.40</t>
  </si>
  <si>
    <t>2018-07-23 15:41:48</t>
  </si>
  <si>
    <t>2018-07-23 15:45:54</t>
  </si>
  <si>
    <t>202292104600415</t>
  </si>
  <si>
    <t>PHP运行环境（CentOS 7 64位）</t>
  </si>
  <si>
    <t>2018-07-23 15:41:47</t>
  </si>
  <si>
    <t>202289594650172</t>
  </si>
  <si>
    <t>2018-07-23 14:22:13</t>
  </si>
  <si>
    <t>202286690210975</t>
  </si>
  <si>
    <t>2018-07-23 11:11:46</t>
  </si>
  <si>
    <t>2018-07-23 11:11:51</t>
  </si>
  <si>
    <t>清远国鸿_主账号</t>
  </si>
  <si>
    <t>202288689360651</t>
  </si>
  <si>
    <t>2018-07-23 10:54:34</t>
  </si>
  <si>
    <t>申腾信息_主账号</t>
  </si>
  <si>
    <t>202286887440172</t>
  </si>
  <si>
    <t>312.00</t>
  </si>
  <si>
    <t>258.96</t>
  </si>
  <si>
    <t>2018-07-23 10:08:08</t>
  </si>
  <si>
    <t>2018-07-23 10:08:29</t>
  </si>
  <si>
    <t>202288583530364</t>
  </si>
  <si>
    <t>2018-07-23 09:35:20</t>
  </si>
  <si>
    <t>2018-07-23 09:35:21</t>
  </si>
  <si>
    <t>202287384080364</t>
  </si>
  <si>
    <t>2018-07-23 09:35:19</t>
  </si>
  <si>
    <t>202287184290364</t>
  </si>
  <si>
    <t>2018-07-23 09:35:18</t>
  </si>
  <si>
    <t>202289582720364</t>
  </si>
  <si>
    <t>2018-07-23 09:35:17</t>
  </si>
  <si>
    <t>202287685200364</t>
  </si>
  <si>
    <t>2018-07-23 09:35:16</t>
  </si>
  <si>
    <t>202289482200364</t>
  </si>
  <si>
    <t>2018-07-23 09:35:15</t>
  </si>
  <si>
    <t>202287685120364</t>
  </si>
  <si>
    <t>2018-07-23 09:34:48</t>
  </si>
  <si>
    <t>2018-07-23 09:34:49</t>
  </si>
  <si>
    <t>202288784930364</t>
  </si>
  <si>
    <t>2018-07-23 09:32:31</t>
  </si>
  <si>
    <t>2018-07-23 09:32:32</t>
  </si>
  <si>
    <t>202287785460364</t>
  </si>
  <si>
    <t>2018-07-23 09:32:29</t>
  </si>
  <si>
    <t>2018-07-23 09:32:30</t>
  </si>
  <si>
    <t>202290478200364</t>
  </si>
  <si>
    <t>2018-07-23 09:32:27</t>
  </si>
  <si>
    <t>2018-07-23 09:32:28</t>
  </si>
  <si>
    <t>202288981750364</t>
  </si>
  <si>
    <t>2018-07-23 09:32:26</t>
  </si>
  <si>
    <t>202287884470364</t>
  </si>
  <si>
    <t>2018-07-23 09:32:18</t>
  </si>
  <si>
    <t>2018-07-23 09:32:19</t>
  </si>
  <si>
    <t>202290282110364</t>
  </si>
  <si>
    <t>2018-07-23 09:29:37</t>
  </si>
  <si>
    <t>2018-07-23 09:29:38</t>
  </si>
  <si>
    <t>202288086720364</t>
  </si>
  <si>
    <t>2018-07-23 09:29:36</t>
  </si>
  <si>
    <t>202287383590364</t>
  </si>
  <si>
    <t>2018-07-23 09:29:34</t>
  </si>
  <si>
    <t>2018-07-23 09:29:35</t>
  </si>
  <si>
    <t>202287785220364</t>
  </si>
  <si>
    <t>2018-07-23 09:29:32</t>
  </si>
  <si>
    <t>2018-07-23 09:29:33</t>
  </si>
  <si>
    <t>202287083080012</t>
  </si>
  <si>
    <t>2018-07-23 08:56:14</t>
  </si>
  <si>
    <t>202290079380012</t>
  </si>
  <si>
    <t>-270.18</t>
  </si>
  <si>
    <t>2018-07-23 08:56:13</t>
  </si>
  <si>
    <t>202291069000245</t>
  </si>
  <si>
    <t>云数据库MongoDB版（按量付费）</t>
  </si>
  <si>
    <t>2018-07-23 01:46:03</t>
  </si>
  <si>
    <t>202290272740245</t>
  </si>
  <si>
    <t>2018-07-23 01:37:58</t>
  </si>
  <si>
    <t>202288673190245</t>
  </si>
  <si>
    <t>2018-07-23 00:52:05</t>
  </si>
  <si>
    <t>202288373380245</t>
  </si>
  <si>
    <t>2018-07-23 00:49:46</t>
  </si>
  <si>
    <t>2018-07-23 00:49:47</t>
  </si>
  <si>
    <t>202291034780245</t>
  </si>
  <si>
    <t>2018-07-22 01:55:15</t>
  </si>
  <si>
    <t>202287538540245</t>
  </si>
  <si>
    <t>372.00</t>
  </si>
  <si>
    <t>2018-07-22 01:02:30</t>
  </si>
  <si>
    <t>2018-07-22 01:55:12</t>
  </si>
  <si>
    <t>202290336500245</t>
  </si>
  <si>
    <t>2018-07-22 01:02:29</t>
  </si>
  <si>
    <t>202291030010245</t>
  </si>
  <si>
    <t>2018-07-21 23:04:29</t>
  </si>
  <si>
    <t>202289833020245</t>
  </si>
  <si>
    <t>2018-07-21 23:04:28</t>
  </si>
  <si>
    <t>2018-07-21 23:04:30</t>
  </si>
  <si>
    <t>202289531700278</t>
  </si>
  <si>
    <t>317.00</t>
  </si>
  <si>
    <t>2018-07-21 20:56:32</t>
  </si>
  <si>
    <t>2018-07-21 20:56:57</t>
  </si>
  <si>
    <t>202289404070245</t>
  </si>
  <si>
    <t>2018-07-20 22:06:45</t>
  </si>
  <si>
    <t>202290601680245</t>
  </si>
  <si>
    <t>2018-07-20 22:06:44</t>
  </si>
  <si>
    <t>202278799430073</t>
  </si>
  <si>
    <t>2018-07-20 18:04:28</t>
  </si>
  <si>
    <t>202278395820172</t>
  </si>
  <si>
    <t>2018-07-20 17:26:03</t>
  </si>
  <si>
    <t>202279498430172</t>
  </si>
  <si>
    <t>2018-07-20 17:19:56</t>
  </si>
  <si>
    <t>2018-07-20 17:19:57</t>
  </si>
  <si>
    <t>202280992610813</t>
  </si>
  <si>
    <t>2018-07-20 16:27:37</t>
  </si>
  <si>
    <t>202282374260172</t>
  </si>
  <si>
    <t>2018-07-20 09:38:45</t>
  </si>
  <si>
    <t>2018-07-20 09:39:13</t>
  </si>
  <si>
    <t>202279562040245</t>
  </si>
  <si>
    <t>2018-07-19 23:42:03</t>
  </si>
  <si>
    <t>202279662170245</t>
  </si>
  <si>
    <t>2018-07-19 23:31:07</t>
  </si>
  <si>
    <t>2018-07-19 23:31:08</t>
  </si>
  <si>
    <t>202282139990197</t>
  </si>
  <si>
    <t>54576.00</t>
  </si>
  <si>
    <t>0.64</t>
  </si>
  <si>
    <t>35191.80</t>
  </si>
  <si>
    <t>2018-07-19 11:46:01</t>
  </si>
  <si>
    <t>2018-07-19 17:38:04</t>
  </si>
  <si>
    <t>202278035690364</t>
  </si>
  <si>
    <t>270.00</t>
  </si>
  <si>
    <t>2018-07-19 10:10:38</t>
  </si>
  <si>
    <t>2018-07-19 10:10:39</t>
  </si>
  <si>
    <t>202278330500805</t>
  </si>
  <si>
    <t>6888.00</t>
  </si>
  <si>
    <t>5454.00</t>
  </si>
  <si>
    <t>2018-07-19 09:11:10</t>
  </si>
  <si>
    <t>2018-07-19 09:11:16</t>
  </si>
  <si>
    <t>202281628590805</t>
  </si>
  <si>
    <t>LNMP环境（CentOS7.4 Nginx PHP5.4）</t>
  </si>
  <si>
    <t>2018-07-19 09:11:09</t>
  </si>
  <si>
    <t>202275124630013</t>
  </si>
  <si>
    <t>2018-07-18 13:35:40</t>
  </si>
  <si>
    <t>2018-07-18 13:36:15</t>
  </si>
  <si>
    <t>zm炙梦信息</t>
  </si>
  <si>
    <t>202272225150030</t>
  </si>
  <si>
    <t>201.60</t>
  </si>
  <si>
    <t>171.36</t>
  </si>
  <si>
    <t>2018-07-18 11:52:44</t>
  </si>
  <si>
    <t>2018-07-18 11:55:37</t>
  </si>
  <si>
    <t>202276015540805</t>
  </si>
  <si>
    <t>2018-07-18 09:59:26</t>
  </si>
  <si>
    <t>2018-07-18 09:59:27</t>
  </si>
  <si>
    <t>202275515870805</t>
  </si>
  <si>
    <t>2018-07-18 09:56:35</t>
  </si>
  <si>
    <t>202274514670172</t>
  </si>
  <si>
    <t>461.00</t>
  </si>
  <si>
    <t>2018-07-18 09:33:17</t>
  </si>
  <si>
    <t>2018-07-18 09:33:18</t>
  </si>
  <si>
    <t>202268292230805</t>
  </si>
  <si>
    <t>2018-07-17 18:17:14</t>
  </si>
  <si>
    <t>2018-07-17 18:17:15</t>
  </si>
  <si>
    <t>202267492600805</t>
  </si>
  <si>
    <t>2018-07-17 18:14:42</t>
  </si>
  <si>
    <t>202264387550805</t>
  </si>
  <si>
    <t>2018-07-17 15:07:54</t>
  </si>
  <si>
    <t>202265590900805</t>
  </si>
  <si>
    <t>2018-07-17 15:06:15</t>
  </si>
  <si>
    <t>202267483460705</t>
  </si>
  <si>
    <t>2018-07-17 14:53:57</t>
  </si>
  <si>
    <t>202267551850245</t>
  </si>
  <si>
    <t>2018-07-17 00:51:56</t>
  </si>
  <si>
    <t>2018-07-17 00:52:26</t>
  </si>
  <si>
    <t>202265156160245</t>
  </si>
  <si>
    <t>202266948220260</t>
  </si>
  <si>
    <t>295.10</t>
  </si>
  <si>
    <t>2018-07-16 22:41:00</t>
  </si>
  <si>
    <t>2018-07-16 22:41:18</t>
  </si>
  <si>
    <t>202265251960260</t>
  </si>
  <si>
    <t>2018-07-16 22:39:55</t>
  </si>
  <si>
    <t>2018-07-16 22:40:27</t>
  </si>
  <si>
    <t>202267350430260</t>
  </si>
  <si>
    <t>2018-07-16 22:39:13</t>
  </si>
  <si>
    <t>2018-07-16 22:39:28</t>
  </si>
  <si>
    <t>202264054220260</t>
  </si>
  <si>
    <t>2018-07-16 22:37:34</t>
  </si>
  <si>
    <t>2018-07-16 22:38:34</t>
  </si>
  <si>
    <t>202267648980805</t>
  </si>
  <si>
    <t>2018-07-16 22:31:52</t>
  </si>
  <si>
    <t>2018-07-16 22:32:00</t>
  </si>
  <si>
    <t>202267648970805</t>
  </si>
  <si>
    <t>202265251700805</t>
  </si>
  <si>
    <t>6960.00</t>
  </si>
  <si>
    <t>2018-07-16 22:25:55</t>
  </si>
  <si>
    <t>2018-07-16 22:26:07</t>
  </si>
  <si>
    <t>202264946020012</t>
  </si>
  <si>
    <t>1620.00</t>
  </si>
  <si>
    <t>0.35</t>
  </si>
  <si>
    <t>570.00</t>
  </si>
  <si>
    <t>2018-07-16 17:32:59</t>
  </si>
  <si>
    <t>2018-07-16 17:33:05</t>
  </si>
  <si>
    <t>202267935910012</t>
  </si>
  <si>
    <t>287.40</t>
  </si>
  <si>
    <t>2018-07-16 16:13:05</t>
  </si>
  <si>
    <t>2018-07-16 16:13:12</t>
  </si>
  <si>
    <t>202267228030356</t>
  </si>
  <si>
    <t>6012.00</t>
  </si>
  <si>
    <t>4804.20</t>
  </si>
  <si>
    <t>2018-07-16 12:02:55</t>
  </si>
  <si>
    <t>2018-07-16 13:12:05</t>
  </si>
  <si>
    <t>202267022060172</t>
  </si>
  <si>
    <t>1140.40</t>
  </si>
  <si>
    <t>1091.00</t>
  </si>
  <si>
    <t>2018-07-16 09:47:54</t>
  </si>
  <si>
    <t>2018-07-16 09:47:58</t>
  </si>
  <si>
    <t>202264526540172</t>
  </si>
  <si>
    <t>194.80</t>
  </si>
  <si>
    <t>187.60</t>
  </si>
  <si>
    <t>2018-07-16 09:46:48</t>
  </si>
  <si>
    <t>2018-07-16 09:46:52</t>
  </si>
  <si>
    <t>202265423340172</t>
  </si>
  <si>
    <t>2018-07-16 09:45:59</t>
  </si>
  <si>
    <t>2018-07-16 09:46:03</t>
  </si>
  <si>
    <t>202267021880172</t>
  </si>
  <si>
    <t>2018-07-16 09:45:15</t>
  </si>
  <si>
    <t>202265809430805</t>
  </si>
  <si>
    <t>2018-07-15 20:58:24</t>
  </si>
  <si>
    <t>202264410660805</t>
  </si>
  <si>
    <t>2018-07-15 20:43:44</t>
  </si>
  <si>
    <t>202262369160012</t>
  </si>
  <si>
    <t>54.45</t>
  </si>
  <si>
    <t>40.83</t>
  </si>
  <si>
    <t>2018-07-14 14:57:09</t>
  </si>
  <si>
    <t>2018-07-14 14:57:15</t>
  </si>
  <si>
    <t>202259675200012</t>
  </si>
  <si>
    <t>2018-07-14 14:54:59</t>
  </si>
  <si>
    <t>2018-07-14 14:55:04</t>
  </si>
  <si>
    <t>202261758160245</t>
  </si>
  <si>
    <t>2018-07-14 08:23:07</t>
  </si>
  <si>
    <t>2018-07-14 08:23:08</t>
  </si>
  <si>
    <t>202259321150364</t>
  </si>
  <si>
    <t>1040.00</t>
  </si>
  <si>
    <t>2018-07-13 08:59:46</t>
  </si>
  <si>
    <t>2018-07-13 08:59:47</t>
  </si>
  <si>
    <t>202259220770805</t>
  </si>
  <si>
    <t>2018-07-13 08:47:21</t>
  </si>
  <si>
    <t>202259118490805</t>
  </si>
  <si>
    <t>6264.00</t>
  </si>
  <si>
    <t>4923.60</t>
  </si>
  <si>
    <t>2018-07-13 08:43:44</t>
  </si>
  <si>
    <t>2018-07-13 08:44:14</t>
  </si>
  <si>
    <t>202261818170805</t>
  </si>
  <si>
    <t>2018-07-13 08:43:43</t>
  </si>
  <si>
    <t>202253009060172</t>
  </si>
  <si>
    <t>2018-07-12 10:40:19</t>
  </si>
  <si>
    <t>202253608020172</t>
  </si>
  <si>
    <t>2018-07-12 10:39:49</t>
  </si>
  <si>
    <t>2018-07-12 10:39:50</t>
  </si>
  <si>
    <t>202247582260172</t>
  </si>
  <si>
    <t>2018-07-11 17:55:46</t>
  </si>
  <si>
    <t>2018-07-11 17:55:53</t>
  </si>
  <si>
    <t>202245580830030</t>
  </si>
  <si>
    <t>2018-07-11 17:33:51</t>
  </si>
  <si>
    <t>202246874730172</t>
  </si>
  <si>
    <t>2018-07-11 15:10:08</t>
  </si>
  <si>
    <t>202247975210172</t>
  </si>
  <si>
    <t>2018-07-11 15:09:39</t>
  </si>
  <si>
    <t>2018-07-11 15:09:40</t>
  </si>
  <si>
    <t>202245276530172</t>
  </si>
  <si>
    <t>2018-07-11 14:25:08</t>
  </si>
  <si>
    <t>202246276290172</t>
  </si>
  <si>
    <t>2018-07-11 14:20:15</t>
  </si>
  <si>
    <t>202249261280805</t>
  </si>
  <si>
    <t>2018-07-11 09:19:38</t>
  </si>
  <si>
    <t>202247962070805</t>
  </si>
  <si>
    <t>2018-07-11 09:13:52</t>
  </si>
  <si>
    <t>202248342200805</t>
  </si>
  <si>
    <t>2018-07-10 18:14:23</t>
  </si>
  <si>
    <t>2018-07-10 18:14:24</t>
  </si>
  <si>
    <t>202248640200805</t>
  </si>
  <si>
    <t>2018-07-10 18:05:31</t>
  </si>
  <si>
    <t>2018-07-10 18:05:32</t>
  </si>
  <si>
    <t>202246929310210</t>
  </si>
  <si>
    <t>2904.00</t>
  </si>
  <si>
    <t>2468.40</t>
  </si>
  <si>
    <t>2018-07-10 13:26:35</t>
  </si>
  <si>
    <t>2018-07-10 13:27:05</t>
  </si>
  <si>
    <t>202248821960210</t>
  </si>
  <si>
    <t>4128.00</t>
  </si>
  <si>
    <t>3508.80</t>
  </si>
  <si>
    <t>2018-07-10 11:08:05</t>
  </si>
  <si>
    <t>2018-07-10 11:09:54</t>
  </si>
  <si>
    <t>202245020040805</t>
  </si>
  <si>
    <t>2018-07-10 09:01:55</t>
  </si>
  <si>
    <t>2018-07-10 09:02:04</t>
  </si>
  <si>
    <t>202249115290805</t>
  </si>
  <si>
    <t>2018-07-10 09:01:54</t>
  </si>
  <si>
    <t>2018-07-10 09:02:03</t>
  </si>
  <si>
    <t>202242735090805</t>
  </si>
  <si>
    <t>2018-07-09 15:41:02</t>
  </si>
  <si>
    <t>2018-07-09 15:41:03</t>
  </si>
  <si>
    <t>202241335470805</t>
  </si>
  <si>
    <t>2018-07-09 15:40:19</t>
  </si>
  <si>
    <t>202241033560543</t>
  </si>
  <si>
    <t>5652.00</t>
  </si>
  <si>
    <t>3603.00</t>
  </si>
  <si>
    <t>2018-07-09 14:56:13</t>
  </si>
  <si>
    <t>2018-07-09 15:25:06</t>
  </si>
  <si>
    <t>202242521740805</t>
  </si>
  <si>
    <t>2018-07-09 10:14:30</t>
  </si>
  <si>
    <t>2018-07-09 10:14:55</t>
  </si>
  <si>
    <t>202239024360172</t>
  </si>
  <si>
    <t>90.00</t>
  </si>
  <si>
    <t>2018-07-09 10:10:37</t>
  </si>
  <si>
    <t>2018-07-09 10:10:44</t>
  </si>
  <si>
    <t>202240506340353</t>
  </si>
  <si>
    <t>2055.00</t>
  </si>
  <si>
    <t>2018-07-08 20:34:03</t>
  </si>
  <si>
    <t>2018-07-08 20:45:09</t>
  </si>
  <si>
    <t>202235264070787</t>
  </si>
  <si>
    <t>私密专线</t>
  </si>
  <si>
    <t>2018-07-07 07:30:57</t>
  </si>
  <si>
    <t>全赚科技</t>
  </si>
  <si>
    <t>202237454500245</t>
  </si>
  <si>
    <t>490.28</t>
  </si>
  <si>
    <t>2018-07-06 23:39:53</t>
  </si>
  <si>
    <t>2018-07-06 23:40:30</t>
  </si>
  <si>
    <t>202237153620245</t>
  </si>
  <si>
    <t>269.64</t>
  </si>
  <si>
    <t>2018-07-06 23:38:14</t>
  </si>
  <si>
    <t>2018-07-06 23:38:52</t>
  </si>
  <si>
    <t>202235546490805</t>
  </si>
  <si>
    <t>2018-07-06 18:00:36</t>
  </si>
  <si>
    <t>2018-07-06 18:00:37</t>
  </si>
  <si>
    <t>202235642020924</t>
  </si>
  <si>
    <t>0.61</t>
  </si>
  <si>
    <t>6819.00</t>
  </si>
  <si>
    <t>2018-07-06 16:17:14</t>
  </si>
  <si>
    <t>2018-07-07 09:36:07</t>
  </si>
  <si>
    <t>茂名商友科技有限公司</t>
  </si>
  <si>
    <t>202235034960095</t>
  </si>
  <si>
    <t>2018-07-06 11:46:53</t>
  </si>
  <si>
    <t>202235032730095</t>
  </si>
  <si>
    <t>2018-07-06 11:00:53</t>
  </si>
  <si>
    <t>202229939270364</t>
  </si>
  <si>
    <t>2018-07-05 15:19:47</t>
  </si>
  <si>
    <t>202231837110364</t>
  </si>
  <si>
    <t>2018-07-05 15:04:42</t>
  </si>
  <si>
    <t>2018-07-05 15:04:43</t>
  </si>
  <si>
    <t>202231922610966</t>
  </si>
  <si>
    <t>2018-07-05 09:39:43</t>
  </si>
  <si>
    <t>202232302340642</t>
  </si>
  <si>
    <t>2018-07-04 19:03:37</t>
  </si>
  <si>
    <t>202225680790172</t>
  </si>
  <si>
    <t>2018-07-04 14:11:43</t>
  </si>
  <si>
    <t>202223174640414</t>
  </si>
  <si>
    <t>1203.00</t>
  </si>
  <si>
    <t>1088.25</t>
  </si>
  <si>
    <t>2018-07-04 10:25:33</t>
  </si>
  <si>
    <t>2018-07-04 10:27:54</t>
  </si>
  <si>
    <t>202222972220616</t>
  </si>
  <si>
    <t>1810.80</t>
  </si>
  <si>
    <t>1736.33</t>
  </si>
  <si>
    <t>2018-07-04 09:42:52</t>
  </si>
  <si>
    <t>2018-07-04 09:43:44</t>
  </si>
  <si>
    <t>202223569290012</t>
  </si>
  <si>
    <t>2018-07-04 09:06:06</t>
  </si>
  <si>
    <t>2018-07-04 09:06:10</t>
  </si>
  <si>
    <t>202222369290507</t>
  </si>
  <si>
    <t>1008.00</t>
  </si>
  <si>
    <t>2018-07-04 08:53:25</t>
  </si>
  <si>
    <t>2018-07-04 08:53:44</t>
  </si>
  <si>
    <t>202226350700642</t>
  </si>
  <si>
    <t>2018-07-03 19:35:24</t>
  </si>
  <si>
    <t>202226440840805</t>
  </si>
  <si>
    <t>2018-07-03 15:32:51</t>
  </si>
  <si>
    <t>202225840910805</t>
  </si>
  <si>
    <t>2018-07-03 15:27:48</t>
  </si>
  <si>
    <t>202225328420261</t>
  </si>
  <si>
    <t>2018-07-03 10:58:35</t>
  </si>
  <si>
    <t>202224226860364</t>
  </si>
  <si>
    <t>2018-07-03 10:27:11</t>
  </si>
  <si>
    <t>202226523100172</t>
  </si>
  <si>
    <t>47.82</t>
  </si>
  <si>
    <t>2018-07-03 09:45:17</t>
  </si>
  <si>
    <t>2018-07-03 09:45:21</t>
  </si>
  <si>
    <t>202225012640245</t>
  </si>
  <si>
    <t>弹性Web托管(包月)</t>
  </si>
  <si>
    <t>199.00</t>
  </si>
  <si>
    <t>2018-07-03 01:41:16</t>
  </si>
  <si>
    <t>2018-07-03 01:42:13</t>
  </si>
  <si>
    <t>202212574560013</t>
  </si>
  <si>
    <t>2018-07-01 17:20:01</t>
  </si>
  <si>
    <t>2018-07-01 17:20:11</t>
  </si>
  <si>
    <t>song.liu@casstime.com</t>
  </si>
  <si>
    <t>202331212010075</t>
  </si>
  <si>
    <t>2018-07-31 23:42:54</t>
  </si>
  <si>
    <t>202328215670075</t>
  </si>
  <si>
    <t>2018-07-31 23:22:45</t>
  </si>
  <si>
    <t>202330911730075</t>
  </si>
  <si>
    <t>2018-07-31 22:58:03</t>
  </si>
  <si>
    <t>202329514630075</t>
  </si>
  <si>
    <t>202327615820075</t>
  </si>
  <si>
    <t>2018-07-31 22:58:04</t>
  </si>
  <si>
    <t>202327516400075</t>
  </si>
  <si>
    <t>202330810730075</t>
  </si>
  <si>
    <t>202327016880075</t>
  </si>
  <si>
    <t>2018-07-31 22:58:02</t>
  </si>
  <si>
    <t>202331410980075</t>
  </si>
  <si>
    <t>202328414700075</t>
  </si>
  <si>
    <t>202330810700075</t>
  </si>
  <si>
    <t>202328814290075</t>
  </si>
  <si>
    <t>2018-07-31 22:58:01</t>
  </si>
  <si>
    <t>202329313640075</t>
  </si>
  <si>
    <t>202330512470075</t>
  </si>
  <si>
    <t>202331312940075</t>
  </si>
  <si>
    <t>202330312470075</t>
  </si>
  <si>
    <t>2018-07-31 22:57:03</t>
  </si>
  <si>
    <t>202327516360075</t>
  </si>
  <si>
    <t>2018-07-31 22:57:02</t>
  </si>
  <si>
    <t>202328015510075</t>
  </si>
  <si>
    <t>202330112230075</t>
  </si>
  <si>
    <t>202328314520075</t>
  </si>
  <si>
    <t>202328814240075</t>
  </si>
  <si>
    <t>2018-07-31 22:57:01</t>
  </si>
  <si>
    <t>202330012180075</t>
  </si>
  <si>
    <t>202331312870075</t>
  </si>
  <si>
    <t>202330512410075</t>
  </si>
  <si>
    <t>202328214730075</t>
  </si>
  <si>
    <t>2018-07-31 22:55:02</t>
  </si>
  <si>
    <t>202330810590075</t>
  </si>
  <si>
    <t>2018-07-31 22:55:01</t>
  </si>
  <si>
    <t>202328515460075</t>
  </si>
  <si>
    <t>202328117060075</t>
  </si>
  <si>
    <t>202328314390075</t>
  </si>
  <si>
    <t>2018-07-31 22:54:03</t>
  </si>
  <si>
    <t>202331210550075</t>
  </si>
  <si>
    <t>2018-07-31 22:54:02</t>
  </si>
  <si>
    <t>202329014700075</t>
  </si>
  <si>
    <t>202330412400075</t>
  </si>
  <si>
    <t>202330412430075</t>
  </si>
  <si>
    <t>202327315960075</t>
  </si>
  <si>
    <t>202329114420075</t>
  </si>
  <si>
    <t>2018-07-31 22:54:01</t>
  </si>
  <si>
    <t>202327615670075</t>
  </si>
  <si>
    <t>202328015440075</t>
  </si>
  <si>
    <t>202330312370075</t>
  </si>
  <si>
    <t>202329412760075</t>
  </si>
  <si>
    <t>2018-07-31 22:51:03</t>
  </si>
  <si>
    <t>202328713240075</t>
  </si>
  <si>
    <t>2018-07-31 22:51:04</t>
  </si>
  <si>
    <t>202328116980075</t>
  </si>
  <si>
    <t>2018-07-31 22:51:02</t>
  </si>
  <si>
    <t>202329014620075</t>
  </si>
  <si>
    <t>202327815900075</t>
  </si>
  <si>
    <t>202330312280075</t>
  </si>
  <si>
    <t>202329813230075</t>
  </si>
  <si>
    <t>202327115910075</t>
  </si>
  <si>
    <t>2018-07-31 22:51:01</t>
  </si>
  <si>
    <t>202327615600075</t>
  </si>
  <si>
    <t>202327016460075</t>
  </si>
  <si>
    <t>2018-07-31 22:41:01</t>
  </si>
  <si>
    <t>202328414250075</t>
  </si>
  <si>
    <t>2018-07-31 22:36:02</t>
  </si>
  <si>
    <t>isyoo@aliyun.com</t>
  </si>
  <si>
    <t>202327015530604</t>
  </si>
  <si>
    <t>2018-07-31 22:01:54</t>
  </si>
  <si>
    <t>2018-07-31 22:01:55</t>
  </si>
  <si>
    <t>202327112920075</t>
  </si>
  <si>
    <t>2018-07-31 21:06:25</t>
  </si>
  <si>
    <t>三农金服</t>
  </si>
  <si>
    <t>202327206410386</t>
  </si>
  <si>
    <t>2018-07-31 17:37:51</t>
  </si>
  <si>
    <t>2018-07-31 17:38:00</t>
  </si>
  <si>
    <t>202325743310386</t>
  </si>
  <si>
    <t>2018-07-31 16:35:20</t>
  </si>
  <si>
    <t>创客区块链</t>
  </si>
  <si>
    <t>202326144260431</t>
  </si>
  <si>
    <t>-319.10</t>
  </si>
  <si>
    <t>2018-07-31 16:30:04</t>
  </si>
  <si>
    <t>202327201920386</t>
  </si>
  <si>
    <t>2018-07-31 15:57:46</t>
  </si>
  <si>
    <t>2018-07-31 15:57:50</t>
  </si>
  <si>
    <t>jinban998@aliyun.com</t>
  </si>
  <si>
    <t>202325437830179</t>
  </si>
  <si>
    <t>3996.00</t>
  </si>
  <si>
    <t>0.02</t>
  </si>
  <si>
    <t>2018-07-31 13:56:02</t>
  </si>
  <si>
    <t>2018-07-31 13:59:30</t>
  </si>
  <si>
    <t>健客医药</t>
  </si>
  <si>
    <t>202322334210562</t>
  </si>
  <si>
    <t>2018-07-31 12:03:44</t>
  </si>
  <si>
    <t>202323732830386</t>
  </si>
  <si>
    <t>0.39</t>
  </si>
  <si>
    <t>2018-07-31 11:52:29</t>
  </si>
  <si>
    <t>2018-07-31 11:52:32</t>
  </si>
  <si>
    <t>202325532970386</t>
  </si>
  <si>
    <t>2018-07-31 11:48:49</t>
  </si>
  <si>
    <t>202324232910386</t>
  </si>
  <si>
    <t>335.00</t>
  </si>
  <si>
    <t>320.70</t>
  </si>
  <si>
    <t>2018-07-31 11:35:12</t>
  </si>
  <si>
    <t>2018-07-31 11:35:53</t>
  </si>
  <si>
    <t>202325630610386</t>
  </si>
  <si>
    <t>2018-07-31 11:21:41</t>
  </si>
  <si>
    <t>202323231200386</t>
  </si>
  <si>
    <t>2018-07-31 11:18:58</t>
  </si>
  <si>
    <t>2018-07-31 11:19:09</t>
  </si>
  <si>
    <t>202323228310562</t>
  </si>
  <si>
    <t>2018-07-31 10:01:16</t>
  </si>
  <si>
    <t>gzyuelaiyuemei</t>
  </si>
  <si>
    <t>202322227030318</t>
  </si>
  <si>
    <t>745.05</t>
  </si>
  <si>
    <t>709.20</t>
  </si>
  <si>
    <t>2018-07-31 09:54:01</t>
  </si>
  <si>
    <t>2018-07-31 09:54:02</t>
  </si>
  <si>
    <t>易达尔科技</t>
  </si>
  <si>
    <t>202324926880287</t>
  </si>
  <si>
    <t>96.25</t>
  </si>
  <si>
    <t>2018-07-31 09:49:49</t>
  </si>
  <si>
    <t>2018-07-31 09:49:54</t>
  </si>
  <si>
    <t>202324626310287</t>
  </si>
  <si>
    <t>106.00</t>
  </si>
  <si>
    <t>102.90</t>
  </si>
  <si>
    <t>2018-07-31 09:42:31</t>
  </si>
  <si>
    <t>2018-07-31 09:42:37</t>
  </si>
  <si>
    <t>聚远汇</t>
  </si>
  <si>
    <t>202322507080277</t>
  </si>
  <si>
    <t>2018-07-30 20:27:40</t>
  </si>
  <si>
    <t>2018-07-30 20:27:46</t>
  </si>
  <si>
    <t>松本先天下</t>
  </si>
  <si>
    <t>202322001830331</t>
  </si>
  <si>
    <t>2018-07-30 17:41:23</t>
  </si>
  <si>
    <t>飞亚达信息部</t>
  </si>
  <si>
    <t>202319960520278</t>
  </si>
  <si>
    <t>2018-07-30 16:50:50</t>
  </si>
  <si>
    <t>2018-07-30 16:50:51</t>
  </si>
  <si>
    <t>202319756270075</t>
  </si>
  <si>
    <t>Quick BI</t>
  </si>
  <si>
    <t>43417.20</t>
  </si>
  <si>
    <t>36904.62</t>
  </si>
  <si>
    <t>2018-07-30 15:55:50</t>
  </si>
  <si>
    <t>2018-07-30 15:56:18</t>
  </si>
  <si>
    <t>yzyyyun</t>
  </si>
  <si>
    <t>202318955450033</t>
  </si>
  <si>
    <t>2018-07-30 15:33:50</t>
  </si>
  <si>
    <t>szjoe@qq.com</t>
  </si>
  <si>
    <t>202319455820051</t>
  </si>
  <si>
    <t>2018-07-30 15:26:01</t>
  </si>
  <si>
    <t>2018-07-30 15:26:02</t>
  </si>
  <si>
    <t>202317656020604</t>
  </si>
  <si>
    <t>2018-07-30 15:10:07</t>
  </si>
  <si>
    <t>202317556610277</t>
  </si>
  <si>
    <t>2018-07-30 14:30:29</t>
  </si>
  <si>
    <t>2018-07-30 14:30:38</t>
  </si>
  <si>
    <t>202319652830604</t>
  </si>
  <si>
    <t>7920.00</t>
  </si>
  <si>
    <t>0.50</t>
  </si>
  <si>
    <t>3960.00</t>
  </si>
  <si>
    <t>2018-07-30 14:28:59</t>
  </si>
  <si>
    <t>2018-07-30 14:29:43</t>
  </si>
  <si>
    <t>202316853990604</t>
  </si>
  <si>
    <t>19800.00</t>
  </si>
  <si>
    <t>9900.00</t>
  </si>
  <si>
    <t>2018-07-30 14:01:09</t>
  </si>
  <si>
    <t>2018-07-30 14:03:53</t>
  </si>
  <si>
    <t>智慧药师</t>
  </si>
  <si>
    <t>202316653090228</t>
  </si>
  <si>
    <t>2018-07-30 13:19:07</t>
  </si>
  <si>
    <t>cszhaom</t>
  </si>
  <si>
    <t>202317652280319</t>
  </si>
  <si>
    <t>2018-07-30 12:57:26</t>
  </si>
  <si>
    <t>j@zmate.cn</t>
  </si>
  <si>
    <t>202316548220059</t>
  </si>
  <si>
    <t>745.04</t>
  </si>
  <si>
    <t>709.18</t>
  </si>
  <si>
    <t>2018-07-30 11:07:10</t>
  </si>
  <si>
    <t>2018-07-30 11:07:16</t>
  </si>
  <si>
    <t>202317446100277</t>
  </si>
  <si>
    <t>2018-07-30 10:04:22</t>
  </si>
  <si>
    <t>2018-07-30 10:04:40</t>
  </si>
  <si>
    <t>202316947320318</t>
  </si>
  <si>
    <t>2018-07-30 09:40:54</t>
  </si>
  <si>
    <t>2018-07-30 09:40:55</t>
  </si>
  <si>
    <t>shizhihao87@icloud.com</t>
  </si>
  <si>
    <t>202317041760540</t>
  </si>
  <si>
    <t>2096.20</t>
  </si>
  <si>
    <t>2018-07-30 09:11:26</t>
  </si>
  <si>
    <t>2018-07-30 09:11:49</t>
  </si>
  <si>
    <t>genje_s</t>
  </si>
  <si>
    <t>202318638480163</t>
  </si>
  <si>
    <t>75.04</t>
  </si>
  <si>
    <t>2018-07-30 07:54:54</t>
  </si>
  <si>
    <t>2018-07-30 07:55:19</t>
  </si>
  <si>
    <t>202319919640562</t>
  </si>
  <si>
    <t>2018-07-29 12:38:50</t>
  </si>
  <si>
    <t>2018-07-29 12:38:51</t>
  </si>
  <si>
    <t>202319619870562</t>
  </si>
  <si>
    <t>2018-07-29 12:38:44</t>
  </si>
  <si>
    <t>2018-07-29 12:38:49</t>
  </si>
  <si>
    <t>202318519930562</t>
  </si>
  <si>
    <t>2018-07-29 12:00:04</t>
  </si>
  <si>
    <t>202318618680318</t>
  </si>
  <si>
    <t>2018-07-29 09:43:06</t>
  </si>
  <si>
    <t>2018-07-29 09:43:07</t>
  </si>
  <si>
    <t>202317318350318</t>
  </si>
  <si>
    <t>1211.00</t>
  </si>
  <si>
    <t>2018-07-29 09:39:06</t>
  </si>
  <si>
    <t>xiaoantimes</t>
  </si>
  <si>
    <t>202314975860194</t>
  </si>
  <si>
    <t>1669.00</t>
  </si>
  <si>
    <t>2018-07-28 16:21:51</t>
  </si>
  <si>
    <t>2018-07-28 16:22:08</t>
  </si>
  <si>
    <t>202315373220277</t>
  </si>
  <si>
    <t>2018-07-28 15:12:27</t>
  </si>
  <si>
    <t>202311675150562</t>
  </si>
  <si>
    <t>2018-07-28 12:20:39</t>
  </si>
  <si>
    <t>202311274590562</t>
  </si>
  <si>
    <t>2018-07-28 12:12:35</t>
  </si>
  <si>
    <t>2018-07-28 12:12:36</t>
  </si>
  <si>
    <t>202314568860562</t>
  </si>
  <si>
    <t>2018-07-28 11:50:12</t>
  </si>
  <si>
    <t>202313072250562</t>
  </si>
  <si>
    <t>2018-07-28 11:24:12</t>
  </si>
  <si>
    <t>202313268880562</t>
  </si>
  <si>
    <t>2018-07-28 10:37:27</t>
  </si>
  <si>
    <t>202314670770562</t>
  </si>
  <si>
    <t>2018-07-28 10:36:12</t>
  </si>
  <si>
    <t>202312968460562</t>
  </si>
  <si>
    <t>1250.20</t>
  </si>
  <si>
    <t>2018-07-28 10:23:03</t>
  </si>
  <si>
    <t>2018-07-28 10:23:10</t>
  </si>
  <si>
    <t>giantfree@163.com</t>
  </si>
  <si>
    <t>202313968330896</t>
  </si>
  <si>
    <t>1591.20</t>
  </si>
  <si>
    <t>2018-07-28 10:20:21</t>
  </si>
  <si>
    <t>2018-07-28 10:20:38</t>
  </si>
  <si>
    <t>202315066570896</t>
  </si>
  <si>
    <t>5448.00</t>
  </si>
  <si>
    <t>0.72</t>
  </si>
  <si>
    <t>3896.40</t>
  </si>
  <si>
    <t>2018-07-28 10:19:04</t>
  </si>
  <si>
    <t>2018-07-28 10:19:45</t>
  </si>
  <si>
    <t>202314769070318</t>
  </si>
  <si>
    <t>355.45</t>
  </si>
  <si>
    <t>2018-07-28 09:40:55</t>
  </si>
  <si>
    <t>2018-07-28 09:40:56</t>
  </si>
  <si>
    <t>202312667210318</t>
  </si>
  <si>
    <t>717.91</t>
  </si>
  <si>
    <t>2018-07-28 09:40:23</t>
  </si>
  <si>
    <t>2018-07-28 09:40:24</t>
  </si>
  <si>
    <t>202314768850562</t>
  </si>
  <si>
    <t>133.84</t>
  </si>
  <si>
    <t>2018-07-28 09:37:02</t>
  </si>
  <si>
    <t>2018-07-28 09:37:03</t>
  </si>
  <si>
    <t>202314053940075</t>
  </si>
  <si>
    <t>2018-07-27 22:50:09</t>
  </si>
  <si>
    <t>202311852040277</t>
  </si>
  <si>
    <t>2018-07-27 20:30:15</t>
  </si>
  <si>
    <t>2018-07-27 20:30:16</t>
  </si>
  <si>
    <t>202312445730059</t>
  </si>
  <si>
    <t>161.10</t>
  </si>
  <si>
    <t>2018-07-27 18:45:37</t>
  </si>
  <si>
    <t>2018-07-27 18:45:41</t>
  </si>
  <si>
    <t>202311748270059</t>
  </si>
  <si>
    <t>438.30</t>
  </si>
  <si>
    <t>2018-07-27 18:43:30</t>
  </si>
  <si>
    <t>202312145940277</t>
  </si>
  <si>
    <t>2018-07-27 17:14:00</t>
  </si>
  <si>
    <t>202315340700075</t>
  </si>
  <si>
    <t>887.64</t>
  </si>
  <si>
    <t>754.49</t>
  </si>
  <si>
    <t>2018-07-27 16:55:12</t>
  </si>
  <si>
    <t>2018-07-27 16:55:20</t>
  </si>
  <si>
    <t>202314439930075</t>
  </si>
  <si>
    <t>2928.00</t>
  </si>
  <si>
    <t>2488.80</t>
  </si>
  <si>
    <t>2018-07-27 16:54:11</t>
  </si>
  <si>
    <t>2018-07-27 16:54:21</t>
  </si>
  <si>
    <t>202311545800075</t>
  </si>
  <si>
    <t>2018-07-27 16:53:16</t>
  </si>
  <si>
    <t>2018-07-27 16:53:26</t>
  </si>
  <si>
    <t>202311444850277</t>
  </si>
  <si>
    <t>2018-07-27 16:07:42</t>
  </si>
  <si>
    <t>202311839500562</t>
  </si>
  <si>
    <t>2018-07-27 15:22:57</t>
  </si>
  <si>
    <t>202312040710562</t>
  </si>
  <si>
    <t>2018-07-27 15:21:27</t>
  </si>
  <si>
    <t>202311436090277</t>
  </si>
  <si>
    <t>2018-07-27 13:57:47</t>
  </si>
  <si>
    <t>2018-07-27 13:57:58</t>
  </si>
  <si>
    <t>benewtech@icloud.com</t>
  </si>
  <si>
    <t>202313422770541</t>
  </si>
  <si>
    <t>2018-07-27 09:47:46</t>
  </si>
  <si>
    <t>202315519580541</t>
  </si>
  <si>
    <t>2018-07-27 09:47:07</t>
  </si>
  <si>
    <t>2018-07-27 09:47:08</t>
  </si>
  <si>
    <t>202311128910318</t>
  </si>
  <si>
    <t>2018-07-27 09:38:15</t>
  </si>
  <si>
    <t>2018-07-27 09:38:16</t>
  </si>
  <si>
    <t>202314321340318</t>
  </si>
  <si>
    <t>710.91</t>
  </si>
  <si>
    <t>2018-07-27 09:37:42</t>
  </si>
  <si>
    <t>2018-07-27 09:37:43</t>
  </si>
  <si>
    <t>202314913240541</t>
  </si>
  <si>
    <t>2018-07-27 07:30:52</t>
  </si>
  <si>
    <t>2018-07-27 07:30:53</t>
  </si>
  <si>
    <t>202313600640562</t>
  </si>
  <si>
    <t>2018-07-26 21:49:35</t>
  </si>
  <si>
    <t>2018-07-26 21:49:36</t>
  </si>
  <si>
    <t>202311602990562</t>
  </si>
  <si>
    <t>2018-07-26 21:31:20</t>
  </si>
  <si>
    <t>202311106990075</t>
  </si>
  <si>
    <t>2018-07-26 21:17:10</t>
  </si>
  <si>
    <t>202311106710075</t>
  </si>
  <si>
    <t>2018-07-26 20:56:27</t>
  </si>
  <si>
    <t>202307915340562</t>
  </si>
  <si>
    <t>2018-07-26 20:52:22</t>
  </si>
  <si>
    <t>202311601120075</t>
  </si>
  <si>
    <t>6552.00</t>
  </si>
  <si>
    <t>5569.20</t>
  </si>
  <si>
    <t>2018-07-26 20:25:12</t>
  </si>
  <si>
    <t>2018-07-26 20:25:19</t>
  </si>
  <si>
    <t>202311601090075</t>
  </si>
  <si>
    <t>2018-07-26 20:24:11</t>
  </si>
  <si>
    <t>2018-07-26 20:24:12</t>
  </si>
  <si>
    <t>202308111310562</t>
  </si>
  <si>
    <t>2018-07-26 19:25:23</t>
  </si>
  <si>
    <t>202309003020319</t>
  </si>
  <si>
    <t>7320.00</t>
  </si>
  <si>
    <t>6222.00</t>
  </si>
  <si>
    <t>2018-07-26 16:25:28</t>
  </si>
  <si>
    <t>2018-07-26 16:27:55</t>
  </si>
  <si>
    <t>jackylong1990</t>
  </si>
  <si>
    <t>202302679860412</t>
  </si>
  <si>
    <t>2018-07-26 14:48:06</t>
  </si>
  <si>
    <t>2018-07-26 14:48:58</t>
  </si>
  <si>
    <t>202300883120562</t>
  </si>
  <si>
    <t>2018-07-26 14:41:56</t>
  </si>
  <si>
    <t>金诺信博</t>
  </si>
  <si>
    <t>202298982820677</t>
  </si>
  <si>
    <t>2018-07-26 14:00:53</t>
  </si>
  <si>
    <t>2018-07-26 14:01:02</t>
  </si>
  <si>
    <t>202299376580562</t>
  </si>
  <si>
    <t>2018-07-26 12:56:26</t>
  </si>
  <si>
    <t>嘉德黄金</t>
  </si>
  <si>
    <t>202299577320801</t>
  </si>
  <si>
    <t>-7300.00</t>
  </si>
  <si>
    <t>2018-07-26 11:14:14</t>
  </si>
  <si>
    <t>202302870450562</t>
  </si>
  <si>
    <t>2018-07-26 10:12:03</t>
  </si>
  <si>
    <t>2018-07-26 10:12:04</t>
  </si>
  <si>
    <t>知产所</t>
  </si>
  <si>
    <t>202300873360493</t>
  </si>
  <si>
    <t>2018-07-26 10:04:05</t>
  </si>
  <si>
    <t>202299369560059</t>
  </si>
  <si>
    <t>133.49</t>
  </si>
  <si>
    <t>2018-07-26 09:51:41</t>
  </si>
  <si>
    <t>2018-07-26 09:51:46</t>
  </si>
  <si>
    <t>1928138028@qq.com</t>
  </si>
  <si>
    <t>202302765370466</t>
  </si>
  <si>
    <t>2018-07-26 09:18:42</t>
  </si>
  <si>
    <t>2018-07-26 09:19:04</t>
  </si>
  <si>
    <t>202299363380277</t>
  </si>
  <si>
    <t>2018-07-26 08:44:37</t>
  </si>
  <si>
    <t>2018-07-26 08:44:43</t>
  </si>
  <si>
    <t>itekcity</t>
  </si>
  <si>
    <t>202301362340145</t>
  </si>
  <si>
    <t>291.48</t>
  </si>
  <si>
    <t>2018-07-26 08:33:02</t>
  </si>
  <si>
    <t>2018-07-26 08:33:03</t>
  </si>
  <si>
    <t>202298759190562</t>
  </si>
  <si>
    <t>2018-07-26 01:15:12</t>
  </si>
  <si>
    <t>2018-07-26 01:15:13</t>
  </si>
  <si>
    <t>202301952770562</t>
  </si>
  <si>
    <t>2018-07-26 01:01:56</t>
  </si>
  <si>
    <t>202300156690562</t>
  </si>
  <si>
    <t>17.82</t>
  </si>
  <si>
    <t>2018-07-26 01:00:35</t>
  </si>
  <si>
    <t>2018-07-26 01:00:39</t>
  </si>
  <si>
    <t>202301753690562</t>
  </si>
  <si>
    <t>2018-07-25 23:42:08</t>
  </si>
  <si>
    <t>202298951420562</t>
  </si>
  <si>
    <t>2018-07-25 21:18:22</t>
  </si>
  <si>
    <t>202299545650562</t>
  </si>
  <si>
    <t>2018-07-25 18:46:50</t>
  </si>
  <si>
    <t>202302044200562</t>
  </si>
  <si>
    <t>180.44</t>
  </si>
  <si>
    <t>2018-07-25 18:46:35</t>
  </si>
  <si>
    <t>2018-07-25 18:46:44</t>
  </si>
  <si>
    <t>202301640010562</t>
  </si>
  <si>
    <t>2018-07-25 18:09:15</t>
  </si>
  <si>
    <t>l13510769124</t>
  </si>
  <si>
    <t>202300144350189</t>
  </si>
  <si>
    <t>2018-07-25 17:56:54</t>
  </si>
  <si>
    <t>202302441060562</t>
  </si>
  <si>
    <t>2018-07-25 17:56:11</t>
  </si>
  <si>
    <t>202301639320189</t>
  </si>
  <si>
    <t>2018-07-25 17:53:18</t>
  </si>
  <si>
    <t>202299742160562</t>
  </si>
  <si>
    <t>2018-07-25 16:47:50</t>
  </si>
  <si>
    <t>202302239250562</t>
  </si>
  <si>
    <t>2018-07-25 16:46:55</t>
  </si>
  <si>
    <t>202298940460562</t>
  </si>
  <si>
    <t>2018-07-25 16:22:02</t>
  </si>
  <si>
    <t>202300141040562</t>
  </si>
  <si>
    <t>59.08</t>
  </si>
  <si>
    <t>2018-07-25 16:20:39</t>
  </si>
  <si>
    <t>2018-07-25 16:20:43</t>
  </si>
  <si>
    <t>202300639090562</t>
  </si>
  <si>
    <t>2018-07-25 16:06:57</t>
  </si>
  <si>
    <t>202298540030562</t>
  </si>
  <si>
    <t>2018-07-25 15:14:38</t>
  </si>
  <si>
    <t>202301239420562</t>
  </si>
  <si>
    <t>275.52</t>
  </si>
  <si>
    <t>2018-07-25 15:12:54</t>
  </si>
  <si>
    <t>2018-07-25 15:12:59</t>
  </si>
  <si>
    <t>202298836530562</t>
  </si>
  <si>
    <t>2018-07-25 14:32:25</t>
  </si>
  <si>
    <t>2018-07-25 14:32:30</t>
  </si>
  <si>
    <t>202299135290562</t>
  </si>
  <si>
    <t>2018-07-25 13:52:50</t>
  </si>
  <si>
    <t>2018-07-25 13:53:08</t>
  </si>
  <si>
    <t>202301533300562</t>
  </si>
  <si>
    <t>2018-07-25 13:34:26</t>
  </si>
  <si>
    <t>202302430610562</t>
  </si>
  <si>
    <t>2018-07-25 13:31:30</t>
  </si>
  <si>
    <t>202298632890562</t>
  </si>
  <si>
    <t>2018-07-25 12:03:21</t>
  </si>
  <si>
    <t>202302128790493</t>
  </si>
  <si>
    <t>372.52</t>
  </si>
  <si>
    <t>354.59</t>
  </si>
  <si>
    <t>2018-07-25 11:56:38</t>
  </si>
  <si>
    <t>202302526950277</t>
  </si>
  <si>
    <t>73.60</t>
  </si>
  <si>
    <t>2018-07-25 11:23:19</t>
  </si>
  <si>
    <t>2018-07-25 11:23:29</t>
  </si>
  <si>
    <t>202299627140431</t>
  </si>
  <si>
    <t>-677.35</t>
  </si>
  <si>
    <t>2018-07-25 10:43:45</t>
  </si>
  <si>
    <t>202300529180562</t>
  </si>
  <si>
    <t>2018-07-25 10:37:59</t>
  </si>
  <si>
    <t>202299326760051</t>
  </si>
  <si>
    <t>全国身份证实名认证，二要素一致性效验【最新版】</t>
  </si>
  <si>
    <t>21.00</t>
  </si>
  <si>
    <t>2018-07-25 10:15:25</t>
  </si>
  <si>
    <t>2018-07-25 10:15:28</t>
  </si>
  <si>
    <t>202302704940075</t>
  </si>
  <si>
    <t>2018-07-24 22:16:01</t>
  </si>
  <si>
    <t>202300706920075</t>
  </si>
  <si>
    <t>2018-07-24 22:16:02</t>
  </si>
  <si>
    <t>202300301080075</t>
  </si>
  <si>
    <t>2018-07-24 19:12:21</t>
  </si>
  <si>
    <t>202299902280075</t>
  </si>
  <si>
    <t>280.26</t>
  </si>
  <si>
    <t>2018-07-24 19:11:38</t>
  </si>
  <si>
    <t>2018-07-24 19:11:43</t>
  </si>
  <si>
    <t>202295750670277</t>
  </si>
  <si>
    <t>2018-07-24 18:46:06</t>
  </si>
  <si>
    <t>2018-07-24 18:46:17</t>
  </si>
  <si>
    <t>202296645290075</t>
  </si>
  <si>
    <t>2018-07-24 17:48:48</t>
  </si>
  <si>
    <t>202293752760562</t>
  </si>
  <si>
    <t>2018-07-24 17:45:23</t>
  </si>
  <si>
    <t>202292551810562</t>
  </si>
  <si>
    <t>支持计划</t>
  </si>
  <si>
    <t>50000.00</t>
  </si>
  <si>
    <t>2018-07-24 17:28:40</t>
  </si>
  <si>
    <t>2018-07-27 17:45:09</t>
  </si>
  <si>
    <t>202294348250075</t>
  </si>
  <si>
    <t>2316.00</t>
  </si>
  <si>
    <t>1968.60</t>
  </si>
  <si>
    <t>2018-07-24 17:01:09</t>
  </si>
  <si>
    <t>2018-07-24 17:01:16</t>
  </si>
  <si>
    <t>202295143980051</t>
  </si>
  <si>
    <t>2018-07-24 15:44:56</t>
  </si>
  <si>
    <t>2018-07-24 15:45:00</t>
  </si>
  <si>
    <t>limingbinbin@sina.com</t>
  </si>
  <si>
    <t>202292348040708</t>
  </si>
  <si>
    <t>2018-07-24 15:25:05</t>
  </si>
  <si>
    <t>2018-07-26 16:08:35</t>
  </si>
  <si>
    <t>202293146690708</t>
  </si>
  <si>
    <t>2018-07-24 15:09:55</t>
  </si>
  <si>
    <t>2018-07-26 16:51:42</t>
  </si>
  <si>
    <t>202296139220277</t>
  </si>
  <si>
    <t>2018-07-24 14:35:50</t>
  </si>
  <si>
    <t>2018-07-24 14:35:59</t>
  </si>
  <si>
    <t>202296337550896</t>
  </si>
  <si>
    <t>2018-07-24 14:03:11</t>
  </si>
  <si>
    <t>2018-07-24 14:03:46</t>
  </si>
  <si>
    <t>202295139120051</t>
  </si>
  <si>
    <t>482.00</t>
  </si>
  <si>
    <t>2018-07-24 14:01:24</t>
  </si>
  <si>
    <t>2018-07-24 14:01:38</t>
  </si>
  <si>
    <t>202294241080051</t>
  </si>
  <si>
    <t>2018-07-24 14:00:40</t>
  </si>
  <si>
    <t>2018-07-24 14:01:00</t>
  </si>
  <si>
    <t>202292542910051</t>
  </si>
  <si>
    <t>796.00</t>
  </si>
  <si>
    <t>2018-07-24 13:59:54</t>
  </si>
  <si>
    <t>2018-07-24 14:00:12</t>
  </si>
  <si>
    <t>202292441830896</t>
  </si>
  <si>
    <t>2018-07-24 12:20:01</t>
  </si>
  <si>
    <t>2018-07-24 12:20:02</t>
  </si>
  <si>
    <t>202295735590562</t>
  </si>
  <si>
    <t>2018-07-24 11:52:24</t>
  </si>
  <si>
    <t>tech@szyouxuntong.cn</t>
  </si>
  <si>
    <t>202294036210121</t>
  </si>
  <si>
    <t>16776.00</t>
  </si>
  <si>
    <t>0.53</t>
  </si>
  <si>
    <t>8967.60</t>
  </si>
  <si>
    <t>2018-07-24 11:13:44</t>
  </si>
  <si>
    <t>2018-07-25 11:40:05</t>
  </si>
  <si>
    <t>shj001</t>
  </si>
  <si>
    <t>202294434410519</t>
  </si>
  <si>
    <t>2018-07-24 10:27:46</t>
  </si>
  <si>
    <t>202294133100493</t>
  </si>
  <si>
    <t>2018-07-24 10:10:55</t>
  </si>
  <si>
    <t>twoMonkey0623@outlook.com</t>
  </si>
  <si>
    <t>202293327860549</t>
  </si>
  <si>
    <t>2018-07-24 08:33:01</t>
  </si>
  <si>
    <t>202293420230562</t>
  </si>
  <si>
    <t>2018-07-24 00:37:30</t>
  </si>
  <si>
    <t>202292919590562</t>
  </si>
  <si>
    <t>2018-07-24 00:14:39</t>
  </si>
  <si>
    <t>202294317300562</t>
  </si>
  <si>
    <t>2018-07-24 00:10:49</t>
  </si>
  <si>
    <t>202294416120562</t>
  </si>
  <si>
    <t>2018-07-23 22:53:19</t>
  </si>
  <si>
    <t>202294215320562</t>
  </si>
  <si>
    <t>2018-07-23 21:52:37</t>
  </si>
  <si>
    <t>202292217430562</t>
  </si>
  <si>
    <t>2018-07-23 21:29:27</t>
  </si>
  <si>
    <t>202293615040562</t>
  </si>
  <si>
    <t>2018-07-23 21:22:12</t>
  </si>
  <si>
    <t>202295312500562</t>
  </si>
  <si>
    <t>2018-07-23 21:17:39</t>
  </si>
  <si>
    <t>202296408580562</t>
  </si>
  <si>
    <t>2018-07-23 21:16:28</t>
  </si>
  <si>
    <t>202294613920562</t>
  </si>
  <si>
    <t>2018-07-23 21:15:19</t>
  </si>
  <si>
    <t>2018-07-23 21:15:20</t>
  </si>
  <si>
    <t>202292716520562</t>
  </si>
  <si>
    <t>2018-07-23 21:15:15</t>
  </si>
  <si>
    <t>202295011580562</t>
  </si>
  <si>
    <t>2018-07-23 21:15:12</t>
  </si>
  <si>
    <t>202296106160562</t>
  </si>
  <si>
    <t>2018-07-23 19:30:15</t>
  </si>
  <si>
    <t>202295108780562</t>
  </si>
  <si>
    <t>2018-07-23 19:25:27</t>
  </si>
  <si>
    <t>202293910110562</t>
  </si>
  <si>
    <t>2018-07-23 19:23:46</t>
  </si>
  <si>
    <t>202296105960562</t>
  </si>
  <si>
    <t>2018-07-23 19:21:57</t>
  </si>
  <si>
    <t>202293910080562</t>
  </si>
  <si>
    <t>2018-07-23 19:21:48</t>
  </si>
  <si>
    <t>202292013040562</t>
  </si>
  <si>
    <t>2018-07-23 19:21:45</t>
  </si>
  <si>
    <t>202296404330562</t>
  </si>
  <si>
    <t>2018-07-23 19:09:42</t>
  </si>
  <si>
    <t>202292011770562</t>
  </si>
  <si>
    <t>2018-07-23 18:42:44</t>
  </si>
  <si>
    <t>2018-07-23 18:42:45</t>
  </si>
  <si>
    <t>202293111840562</t>
  </si>
  <si>
    <t>2018-07-23 18:38:32</t>
  </si>
  <si>
    <t>202291711570562</t>
  </si>
  <si>
    <t>2018-07-23 18:37:15</t>
  </si>
  <si>
    <t>202296204130562</t>
  </si>
  <si>
    <t>2018-07-23 18:36:04</t>
  </si>
  <si>
    <t>202292011590562</t>
  </si>
  <si>
    <t>2018-07-23 18:35:57</t>
  </si>
  <si>
    <t>2018-07-23 18:35:58</t>
  </si>
  <si>
    <t>202293310340562</t>
  </si>
  <si>
    <t>2018-07-23 18:35:52</t>
  </si>
  <si>
    <t>202289899080562</t>
  </si>
  <si>
    <t>2018-07-23 15:56:07</t>
  </si>
  <si>
    <t>202290989290075</t>
  </si>
  <si>
    <t>2018-07-23 14:17:53</t>
  </si>
  <si>
    <t>2018-07-23 14:17:54</t>
  </si>
  <si>
    <t>202288696690075</t>
  </si>
  <si>
    <t>238.49</t>
  </si>
  <si>
    <t>2018-07-23 14:16:10</t>
  </si>
  <si>
    <t>2018-07-23 14:16:15</t>
  </si>
  <si>
    <t>202289487390562</t>
  </si>
  <si>
    <t>2018-07-23 11:21:01</t>
  </si>
  <si>
    <t>202289389490604</t>
  </si>
  <si>
    <t>2018-07-23 11:10:16</t>
  </si>
  <si>
    <t>698遛狗吧</t>
  </si>
  <si>
    <t>202288986060200</t>
  </si>
  <si>
    <t>2018-07-23 10:57:56</t>
  </si>
  <si>
    <t>202288287390277</t>
  </si>
  <si>
    <t>2018-07-23 10:19:39</t>
  </si>
  <si>
    <t>2018-07-23 10:19:47</t>
  </si>
  <si>
    <t>202288585650562</t>
  </si>
  <si>
    <t>2018-07-23 10:10:35</t>
  </si>
  <si>
    <t>tjwhkj</t>
  </si>
  <si>
    <t>202286887170261</t>
  </si>
  <si>
    <t>264.40</t>
  </si>
  <si>
    <t>2018-07-23 10:03:43</t>
  </si>
  <si>
    <t>2018-07-23 10:04:21</t>
  </si>
  <si>
    <t>202288285960261</t>
  </si>
  <si>
    <t>488.00</t>
  </si>
  <si>
    <t>2018-07-23 10:03:24</t>
  </si>
  <si>
    <t>2018-07-23 10:03:27</t>
  </si>
  <si>
    <t>202289584260261</t>
  </si>
  <si>
    <t>2018-07-23 10:01:46</t>
  </si>
  <si>
    <t>2018-07-23 10:01:49</t>
  </si>
  <si>
    <t>202290881690261</t>
  </si>
  <si>
    <t>538.00</t>
  </si>
  <si>
    <t>2018-07-23 10:01:25</t>
  </si>
  <si>
    <t>2018-07-23 10:01:28</t>
  </si>
  <si>
    <t>202290681870261</t>
  </si>
  <si>
    <t>471.20</t>
  </si>
  <si>
    <t>2018-07-23 09:58:12</t>
  </si>
  <si>
    <t>2018-07-23 09:58:16</t>
  </si>
  <si>
    <t>202287088120261</t>
  </si>
  <si>
    <t>2018-07-23 09:55:55</t>
  </si>
  <si>
    <t>2018-07-23 09:56:00</t>
  </si>
  <si>
    <t>202286686350562</t>
  </si>
  <si>
    <t>2018-07-23 09:47:29</t>
  </si>
  <si>
    <t>2018-07-23 09:47:30</t>
  </si>
  <si>
    <t>202289183170278</t>
  </si>
  <si>
    <t>4200.00</t>
  </si>
  <si>
    <t>3264.00</t>
  </si>
  <si>
    <t>2018-07-23 09:40:24</t>
  </si>
  <si>
    <t>2018-07-23 09:41:02</t>
  </si>
  <si>
    <t>202288383530277</t>
  </si>
  <si>
    <t>2018-07-23 09:31:05</t>
  </si>
  <si>
    <t>2018-07-23 09:31:16</t>
  </si>
  <si>
    <t>202290282140277</t>
  </si>
  <si>
    <t>2018-07-23 09:30:08</t>
  </si>
  <si>
    <t>2018-07-23 09:30:17</t>
  </si>
  <si>
    <t>202290477930277</t>
  </si>
  <si>
    <t>2018-07-23 09:29:17</t>
  </si>
  <si>
    <t>2018-07-23 09:29:25</t>
  </si>
  <si>
    <t>202287484190277</t>
  </si>
  <si>
    <t>2018-07-23 09:27:56</t>
  </si>
  <si>
    <t>2018-07-23 09:28:06</t>
  </si>
  <si>
    <t>202286786650277</t>
  </si>
  <si>
    <t>2018-07-23 09:20:22</t>
  </si>
  <si>
    <t>2018-07-23 09:20:28</t>
  </si>
  <si>
    <t>202286584350277</t>
  </si>
  <si>
    <t>2018-07-23 09:19:46</t>
  </si>
  <si>
    <t>2018-07-23 09:19:53</t>
  </si>
  <si>
    <t>202290776760277</t>
  </si>
  <si>
    <t>2018-07-23 09:19:02</t>
  </si>
  <si>
    <t>2018-07-23 09:19:12</t>
  </si>
  <si>
    <t>hi20924031@aliyun.com</t>
  </si>
  <si>
    <t>202287980610848</t>
  </si>
  <si>
    <t>2018-07-23 08:22:27</t>
  </si>
  <si>
    <t>202288768630562</t>
  </si>
  <si>
    <t>2018-07-22 21:07:57</t>
  </si>
  <si>
    <t>202289066610075</t>
  </si>
  <si>
    <t>2018-07-22 21:03:09</t>
  </si>
  <si>
    <t>202289264030562</t>
  </si>
  <si>
    <t>2018-07-22 19:57:54</t>
  </si>
  <si>
    <t>2018-07-22 19:57:55</t>
  </si>
  <si>
    <t>202288464900562</t>
  </si>
  <si>
    <t>2018-07-22 19:55:42</t>
  </si>
  <si>
    <t>2018-07-22 19:55:45</t>
  </si>
  <si>
    <t>202289862390562</t>
  </si>
  <si>
    <t>78.68</t>
  </si>
  <si>
    <t>2018-07-22 19:53:03</t>
  </si>
  <si>
    <t>2018-07-22 19:53:16</t>
  </si>
  <si>
    <t>202287066950562</t>
  </si>
  <si>
    <t>206.64</t>
  </si>
  <si>
    <t>2018-07-22 19:46:21</t>
  </si>
  <si>
    <t>2018-07-22 19:46:24</t>
  </si>
  <si>
    <t>202290958880562</t>
  </si>
  <si>
    <t>437.36</t>
  </si>
  <si>
    <t>2018-07-22 19:42:20</t>
  </si>
  <si>
    <t>2018-07-22 19:42:25</t>
  </si>
  <si>
    <t>齐艳886</t>
  </si>
  <si>
    <t>202287267470844</t>
  </si>
  <si>
    <t>956.40</t>
  </si>
  <si>
    <t>812.94</t>
  </si>
  <si>
    <t>2018-07-22 19:18:10</t>
  </si>
  <si>
    <t>2018-07-22 19:19:17</t>
  </si>
  <si>
    <t>202287965240562</t>
  </si>
  <si>
    <t>2018-07-22 18:44:08</t>
  </si>
  <si>
    <t>2018-07-22 18:44:09</t>
  </si>
  <si>
    <t>202289062280562</t>
  </si>
  <si>
    <t>2018-07-22 18:43:06</t>
  </si>
  <si>
    <t>2018-07-22 18:43:07</t>
  </si>
  <si>
    <t>202289961400562</t>
  </si>
  <si>
    <t>2018-07-22 18:42:05</t>
  </si>
  <si>
    <t>202287266400562</t>
  </si>
  <si>
    <t>2018-07-22 18:36:43</t>
  </si>
  <si>
    <t>202286665280562</t>
  </si>
  <si>
    <t>2018-07-22 18:32:39</t>
  </si>
  <si>
    <t>2018-07-22 18:32:40</t>
  </si>
  <si>
    <t>202286565100562</t>
  </si>
  <si>
    <t>2018-07-22 18:31:26</t>
  </si>
  <si>
    <t>202291057900562</t>
  </si>
  <si>
    <t>2018-07-22 18:30:14</t>
  </si>
  <si>
    <t>2018-07-22 18:30:15</t>
  </si>
  <si>
    <t>202289961170562</t>
  </si>
  <si>
    <t>2018-07-22 18:30:06</t>
  </si>
  <si>
    <t>202289461640562</t>
  </si>
  <si>
    <t>2018-07-22 18:30:02</t>
  </si>
  <si>
    <t>202287363170562</t>
  </si>
  <si>
    <t>2018-07-22 18:26:33</t>
  </si>
  <si>
    <t>202288861730562</t>
  </si>
  <si>
    <t>2018-07-22 18:09:43</t>
  </si>
  <si>
    <t>202288861710562</t>
  </si>
  <si>
    <t>2018-07-22 18:07:26</t>
  </si>
  <si>
    <t>202290260840562</t>
  </si>
  <si>
    <t>2018-07-22 17:51:58</t>
  </si>
  <si>
    <t>202288219910059</t>
  </si>
  <si>
    <t>2902.13</t>
  </si>
  <si>
    <t>2776.62</t>
  </si>
  <si>
    <t>2018-07-21 09:57:25</t>
  </si>
  <si>
    <t>2018-07-21 09:57:34</t>
  </si>
  <si>
    <t>202287921560277</t>
  </si>
  <si>
    <t>2018-07-21 09:35:18</t>
  </si>
  <si>
    <t>2018-07-21 09:35:38</t>
  </si>
  <si>
    <t>202289817340277</t>
  </si>
  <si>
    <t>2018-07-21 09:33:37</t>
  </si>
  <si>
    <t>2018-07-21 09:33:46</t>
  </si>
  <si>
    <t>金雅福集团</t>
  </si>
  <si>
    <t>202286703310317</t>
  </si>
  <si>
    <t>7420.80</t>
  </si>
  <si>
    <t>6307.68</t>
  </si>
  <si>
    <t>2018-07-20 19:29:34</t>
  </si>
  <si>
    <t>2018-07-20 19:29:51</t>
  </si>
  <si>
    <t>202282386020228</t>
  </si>
  <si>
    <t>10674.00</t>
  </si>
  <si>
    <t>8386.50</t>
  </si>
  <si>
    <t>2018-07-20 15:16:21</t>
  </si>
  <si>
    <t>2018-07-20 15:16:29</t>
  </si>
  <si>
    <t>202282386030228</t>
  </si>
  <si>
    <t>2018-07-20 15:16:30</t>
  </si>
  <si>
    <t>202280587250318</t>
  </si>
  <si>
    <t>2018-07-20 15:13:46</t>
  </si>
  <si>
    <t>2018-07-20 15:13:49</t>
  </si>
  <si>
    <t>202280586590604</t>
  </si>
  <si>
    <t>2018-07-20 14:54:54</t>
  </si>
  <si>
    <t>2018-07-20 14:54:58</t>
  </si>
  <si>
    <t>202281689820541</t>
  </si>
  <si>
    <t>18408.00</t>
  </si>
  <si>
    <t>15646.80</t>
  </si>
  <si>
    <t>2018-07-20 14:49:09</t>
  </si>
  <si>
    <t>2018-07-20 14:49:18</t>
  </si>
  <si>
    <t>202278791470541</t>
  </si>
  <si>
    <t>2018-07-20 14:47:58</t>
  </si>
  <si>
    <t>2018-07-20 14:48:02</t>
  </si>
  <si>
    <t>202280089410278</t>
  </si>
  <si>
    <t>3288.00</t>
  </si>
  <si>
    <t>2794.80</t>
  </si>
  <si>
    <t>2018-07-20 14:16:16</t>
  </si>
  <si>
    <t>2018-07-20 14:16:35</t>
  </si>
  <si>
    <t>202278487700278</t>
  </si>
  <si>
    <t>3150.00</t>
  </si>
  <si>
    <t>2018-07-20 14:09:43</t>
  </si>
  <si>
    <t>2018-07-20 14:10:03</t>
  </si>
  <si>
    <t>202281085580278</t>
  </si>
  <si>
    <t>8700.00</t>
  </si>
  <si>
    <t>7395.00</t>
  </si>
  <si>
    <t>2018-07-20 14:08:01</t>
  </si>
  <si>
    <t>2018-07-20 14:08:16</t>
  </si>
  <si>
    <t>202281487790278</t>
  </si>
  <si>
    <t>2094.00</t>
  </si>
  <si>
    <t>2018-07-20 14:05:34</t>
  </si>
  <si>
    <t>2018-07-20 14:05:56</t>
  </si>
  <si>
    <t>202282186290278</t>
  </si>
  <si>
    <t>5976.00</t>
  </si>
  <si>
    <t>5079.60</t>
  </si>
  <si>
    <t>2018-07-20 14:01:00</t>
  </si>
  <si>
    <t>2018-07-20 14:02:10</t>
  </si>
  <si>
    <t>202282081110541</t>
  </si>
  <si>
    <t>2018-07-20 12:06:23</t>
  </si>
  <si>
    <t>2018-07-20 12:06:29</t>
  </si>
  <si>
    <t>202278383610562</t>
  </si>
  <si>
    <t>2018-07-20 11:56:13</t>
  </si>
  <si>
    <t>202279682290677</t>
  </si>
  <si>
    <t>2018-07-20 11:07:01</t>
  </si>
  <si>
    <t>202279982940677</t>
  </si>
  <si>
    <t>2018-07-20 10:56:13</t>
  </si>
  <si>
    <t>202281981450163</t>
  </si>
  <si>
    <t>2018-07-20 10:29:05</t>
  </si>
  <si>
    <t>2018-07-20 10:29:19</t>
  </si>
  <si>
    <t>202279678220318</t>
  </si>
  <si>
    <t>2018-07-20 09:27:17</t>
  </si>
  <si>
    <t>2018-07-20 09:27:18</t>
  </si>
  <si>
    <t>202280373770318</t>
  </si>
  <si>
    <t>2018-07-20 09:26:25</t>
  </si>
  <si>
    <t>2018-07-20 09:26:26</t>
  </si>
  <si>
    <t>202278478690318</t>
  </si>
  <si>
    <t>2018-07-20 09:26:10</t>
  </si>
  <si>
    <t>2018-07-20 09:26:11</t>
  </si>
  <si>
    <t>202279177080318</t>
  </si>
  <si>
    <t>2018-07-20 09:25:59</t>
  </si>
  <si>
    <t>2018-07-20 09:26:00</t>
  </si>
  <si>
    <t>202281576840318</t>
  </si>
  <si>
    <t>2018-07-20 09:24:56</t>
  </si>
  <si>
    <t>2018-07-20 09:24:57</t>
  </si>
  <si>
    <t>tsyl2017107</t>
  </si>
  <si>
    <t>202277979690263</t>
  </si>
  <si>
    <t>2018-07-20 09:21:43</t>
  </si>
  <si>
    <t>2018-07-20 09:22:31</t>
  </si>
  <si>
    <t>202280372480163</t>
  </si>
  <si>
    <t>2018-07-20 09:14:15</t>
  </si>
  <si>
    <t>2018-07-20 09:14:28</t>
  </si>
  <si>
    <t>202281677100263</t>
  </si>
  <si>
    <t>529.40</t>
  </si>
  <si>
    <t>2018-07-20 09:09:01</t>
  </si>
  <si>
    <t>2018-07-20 09:09:11</t>
  </si>
  <si>
    <t>中国鑫贝网</t>
  </si>
  <si>
    <t>202282370350889</t>
  </si>
  <si>
    <t>2018-07-20 08:48:16</t>
  </si>
  <si>
    <t>202280659970194</t>
  </si>
  <si>
    <t>2018-07-19 21:19:14</t>
  </si>
  <si>
    <t>2018-07-19 21:19:15</t>
  </si>
  <si>
    <t>showbrave@aliyun.com</t>
  </si>
  <si>
    <t>202281647160342</t>
  </si>
  <si>
    <t>379.00</t>
  </si>
  <si>
    <t>2018-07-19 14:58:17</t>
  </si>
  <si>
    <t>2018-07-19 14:59:19</t>
  </si>
  <si>
    <t>202281647150342</t>
  </si>
  <si>
    <t>172.00</t>
  </si>
  <si>
    <t>202278444810708</t>
  </si>
  <si>
    <t>3880.00</t>
  </si>
  <si>
    <t>2018-07-19 14:02:41</t>
  </si>
  <si>
    <t>2018-07-20 14:31:03</t>
  </si>
  <si>
    <t>202282239520075</t>
  </si>
  <si>
    <t>2018-07-19 11:58:00</t>
  </si>
  <si>
    <t>202278744680075</t>
  </si>
  <si>
    <t>2018-07-19 11:51:59</t>
  </si>
  <si>
    <t>2018-07-19 11:52:00</t>
  </si>
  <si>
    <t>202278440810075</t>
  </si>
  <si>
    <t>消息队列 Kafka（包年包月）</t>
  </si>
  <si>
    <t>19002.00</t>
  </si>
  <si>
    <t>15201.60</t>
  </si>
  <si>
    <t>2018-07-19 11:45:24</t>
  </si>
  <si>
    <t>2018-07-19 11:45:32</t>
  </si>
  <si>
    <t>202282336810075</t>
  </si>
  <si>
    <t>2018-07-19 11:43:18</t>
  </si>
  <si>
    <t>202278743980431</t>
  </si>
  <si>
    <t>16.50</t>
  </si>
  <si>
    <t>2018-07-19 11:34:02</t>
  </si>
  <si>
    <t>2018-07-19 11:34:08</t>
  </si>
  <si>
    <t>202278241760708</t>
  </si>
  <si>
    <t>2018-07-19 11:29:43</t>
  </si>
  <si>
    <t>202279739880708</t>
  </si>
  <si>
    <t>操作审计</t>
  </si>
  <si>
    <t>2018-07-19 11:08:27</t>
  </si>
  <si>
    <t>202278639630318</t>
  </si>
  <si>
    <t>752.05</t>
  </si>
  <si>
    <t>716.20</t>
  </si>
  <si>
    <t>2018-07-19 10:49:23</t>
  </si>
  <si>
    <t>202281336750318</t>
  </si>
  <si>
    <t>2018-07-19 10:49:21</t>
  </si>
  <si>
    <t>2018-07-19 10:49:22</t>
  </si>
  <si>
    <t>202282236710318</t>
  </si>
  <si>
    <t>2018-07-19 10:47:11</t>
  </si>
  <si>
    <t>2018-07-19 10:47:12</t>
  </si>
  <si>
    <t>202282137970318</t>
  </si>
  <si>
    <t>277.00</t>
  </si>
  <si>
    <t>2018-07-19 10:47:09</t>
  </si>
  <si>
    <t>2018-07-19 10:47:10</t>
  </si>
  <si>
    <t>202281536690318</t>
  </si>
  <si>
    <t>2018-07-19 10:45:41</t>
  </si>
  <si>
    <t>2018-07-19 10:45:42</t>
  </si>
  <si>
    <t>202278438580318</t>
  </si>
  <si>
    <t>2018-07-19 10:45:40</t>
  </si>
  <si>
    <t>202281336530318</t>
  </si>
  <si>
    <t>4483.00</t>
  </si>
  <si>
    <t>2018-07-19 10:44:43</t>
  </si>
  <si>
    <t>2018-07-19 10:44:44</t>
  </si>
  <si>
    <t>202280237820318</t>
  </si>
  <si>
    <t>2018-07-19 10:44:42</t>
  </si>
  <si>
    <t>202279837810121</t>
  </si>
  <si>
    <t>2018-07-19 10:39:47</t>
  </si>
  <si>
    <t>2018-07-19 10:39:48</t>
  </si>
  <si>
    <t>202279737490261</t>
  </si>
  <si>
    <t>532.00</t>
  </si>
  <si>
    <t>2018-07-19 10:34:43</t>
  </si>
  <si>
    <t>2018-07-19 10:34:44</t>
  </si>
  <si>
    <t>yunjiserver@126.com</t>
  </si>
  <si>
    <t>202281636910755</t>
  </si>
  <si>
    <t>49.00</t>
  </si>
  <si>
    <t>2018-07-19 10:34:02</t>
  </si>
  <si>
    <t>2018-07-19 10:34:03</t>
  </si>
  <si>
    <t>202278638170263</t>
  </si>
  <si>
    <t>2018-07-19 10:31:47</t>
  </si>
  <si>
    <t>2018-07-19 10:32:42</t>
  </si>
  <si>
    <t>202278837450263</t>
  </si>
  <si>
    <t>2018-07-19 10:31:18</t>
  </si>
  <si>
    <t>2018-07-19 10:31:32</t>
  </si>
  <si>
    <t>202278436600318</t>
  </si>
  <si>
    <t>2018-07-19 10:28:32</t>
  </si>
  <si>
    <t>202279338840755</t>
  </si>
  <si>
    <t>2018-07-19 10:25:01</t>
  </si>
  <si>
    <t>2018-07-19 10:25:02</t>
  </si>
  <si>
    <t>202282331480755</t>
  </si>
  <si>
    <t>193.97</t>
  </si>
  <si>
    <t>2018-07-19 10:17:37</t>
  </si>
  <si>
    <t>2018-07-19 10:17:38</t>
  </si>
  <si>
    <t>202280733340287</t>
  </si>
  <si>
    <t>120.00</t>
  </si>
  <si>
    <t>115.85</t>
  </si>
  <si>
    <t>2018-07-19 09:58:17</t>
  </si>
  <si>
    <t>2018-07-19 09:58:47</t>
  </si>
  <si>
    <t>202278334600287</t>
  </si>
  <si>
    <t>2018-07-19 09:57:12</t>
  </si>
  <si>
    <t>2018-07-19 09:57:18</t>
  </si>
  <si>
    <t>202280033900287</t>
  </si>
  <si>
    <t>2018-07-19 09:56:49</t>
  </si>
  <si>
    <t>2018-07-19 09:56:52</t>
  </si>
  <si>
    <t>202279933990287</t>
  </si>
  <si>
    <t>2018-07-19 09:56:22</t>
  </si>
  <si>
    <t>2018-07-19 09:56:25</t>
  </si>
  <si>
    <t>202278134110287</t>
  </si>
  <si>
    <t>2018-07-19 09:56:00</t>
  </si>
  <si>
    <t>2018-07-19 09:56:03</t>
  </si>
  <si>
    <t>202277934580287</t>
  </si>
  <si>
    <t>2018-07-19 09:55:16</t>
  </si>
  <si>
    <t>2018-07-19 09:55:21</t>
  </si>
  <si>
    <t>202279532540287</t>
  </si>
  <si>
    <t>2018-07-19 09:54:43</t>
  </si>
  <si>
    <t>2018-07-19 09:54:47</t>
  </si>
  <si>
    <t>202279632220287</t>
  </si>
  <si>
    <t>2018-07-19 09:54:14</t>
  </si>
  <si>
    <t>2018-07-19 09:54:25</t>
  </si>
  <si>
    <t>202281131720287</t>
  </si>
  <si>
    <t>2018-07-19 09:53:50</t>
  </si>
  <si>
    <t>2018-07-19 09:53:53</t>
  </si>
  <si>
    <t>202278432670287</t>
  </si>
  <si>
    <t>2018-07-19 09:53:33</t>
  </si>
  <si>
    <t>2018-07-19 09:53:36</t>
  </si>
  <si>
    <t>202278034150287</t>
  </si>
  <si>
    <t>2018-07-19 09:53:13</t>
  </si>
  <si>
    <t>2018-07-19 09:53:16</t>
  </si>
  <si>
    <t>202278233820287</t>
  </si>
  <si>
    <t>2018-07-19 09:52:47</t>
  </si>
  <si>
    <t>2018-07-19 09:52:51</t>
  </si>
  <si>
    <t>202279733080287</t>
  </si>
  <si>
    <t>2018-07-19 09:52:26</t>
  </si>
  <si>
    <t>2018-07-19 09:52:29</t>
  </si>
  <si>
    <t>202282031300287</t>
  </si>
  <si>
    <t>2018-07-19 09:51:52</t>
  </si>
  <si>
    <t>2018-07-19 09:51:55</t>
  </si>
  <si>
    <t>202281933280287</t>
  </si>
  <si>
    <t>2018-07-19 09:51:32</t>
  </si>
  <si>
    <t>2018-07-19 09:51:35</t>
  </si>
  <si>
    <t>202280732370287</t>
  </si>
  <si>
    <t>2018-07-19 09:51:11</t>
  </si>
  <si>
    <t>2018-07-19 09:51:15</t>
  </si>
  <si>
    <t>202282031120287</t>
  </si>
  <si>
    <t>2018-07-19 09:50:45</t>
  </si>
  <si>
    <t>2018-07-19 09:50:50</t>
  </si>
  <si>
    <t>202281632680287</t>
  </si>
  <si>
    <t>2018-07-19 09:50:21</t>
  </si>
  <si>
    <t>2018-07-19 09:50:25</t>
  </si>
  <si>
    <t>202279531760287</t>
  </si>
  <si>
    <t>2018-07-19 09:50:02</t>
  </si>
  <si>
    <t>2018-07-19 09:50:05</t>
  </si>
  <si>
    <t>202280930900287</t>
  </si>
  <si>
    <t>2018-07-19 09:49:34</t>
  </si>
  <si>
    <t>2018-07-19 09:49:37</t>
  </si>
  <si>
    <t>202280132280287</t>
  </si>
  <si>
    <t>2018-07-19 09:49:12</t>
  </si>
  <si>
    <t>2018-07-19 09:49:17</t>
  </si>
  <si>
    <t>202279832470287</t>
  </si>
  <si>
    <t>2018-07-19 09:48:16</t>
  </si>
  <si>
    <t>2018-07-19 09:48:20</t>
  </si>
  <si>
    <t>202278634080287</t>
  </si>
  <si>
    <t>2018-07-19 09:47:51</t>
  </si>
  <si>
    <t>2018-07-19 09:47:55</t>
  </si>
  <si>
    <t>202281731680287</t>
  </si>
  <si>
    <t>2018-07-19 09:47:29</t>
  </si>
  <si>
    <t>2018-07-19 09:47:34</t>
  </si>
  <si>
    <t>202278735670287</t>
  </si>
  <si>
    <t>184.25</t>
  </si>
  <si>
    <t>2018-07-19 09:47:06</t>
  </si>
  <si>
    <t>2018-07-19 09:47:11</t>
  </si>
  <si>
    <t>202281330530287</t>
  </si>
  <si>
    <t>2018-07-19 09:46:32</t>
  </si>
  <si>
    <t>2018-07-19 09:46:38</t>
  </si>
  <si>
    <t>202279732410287</t>
  </si>
  <si>
    <t>2018-07-19 09:46:12</t>
  </si>
  <si>
    <t>2018-07-19 09:46:15</t>
  </si>
  <si>
    <t>202277933010287</t>
  </si>
  <si>
    <t>2018-07-19 09:44:54</t>
  </si>
  <si>
    <t>2018-07-19 09:44:57</t>
  </si>
  <si>
    <t>202278232990604</t>
  </si>
  <si>
    <t>2018-07-19 09:44:48</t>
  </si>
  <si>
    <t>2018-07-19 09:44:53</t>
  </si>
  <si>
    <t>202279032190287</t>
  </si>
  <si>
    <t>2018-07-19 09:44:26</t>
  </si>
  <si>
    <t>2018-07-19 09:44:29</t>
  </si>
  <si>
    <t>202278534110287</t>
  </si>
  <si>
    <t>2018-07-19 09:43:31</t>
  </si>
  <si>
    <t>2018-07-19 09:43:34</t>
  </si>
  <si>
    <t>202281230990287</t>
  </si>
  <si>
    <t>2018-07-19 09:43:10</t>
  </si>
  <si>
    <t>2018-07-19 09:43:14</t>
  </si>
  <si>
    <t>202281330170287</t>
  </si>
  <si>
    <t>2018-07-19 09:42:41</t>
  </si>
  <si>
    <t>2018-07-19 09:42:52</t>
  </si>
  <si>
    <t>202279932320287</t>
  </si>
  <si>
    <t>2018-07-19 09:42:08</t>
  </si>
  <si>
    <t>2018-07-19 09:42:13</t>
  </si>
  <si>
    <t>202279831720287</t>
  </si>
  <si>
    <t>2018-07-19 09:41:38</t>
  </si>
  <si>
    <t>2018-07-19 09:41:44</t>
  </si>
  <si>
    <t>202279431480287</t>
  </si>
  <si>
    <t>2018-07-19 09:41:00</t>
  </si>
  <si>
    <t>2018-07-19 09:41:04</t>
  </si>
  <si>
    <t>202278132270287</t>
  </si>
  <si>
    <t>2018-07-19 09:40:39</t>
  </si>
  <si>
    <t>2018-07-19 09:40:42</t>
  </si>
  <si>
    <t>202281130150287</t>
  </si>
  <si>
    <t>2018-07-19 09:40:12</t>
  </si>
  <si>
    <t>2018-07-19 09:40:15</t>
  </si>
  <si>
    <t>202282029930287</t>
  </si>
  <si>
    <t>2018-07-19 09:39:45</t>
  </si>
  <si>
    <t>2018-07-19 09:39:49</t>
  </si>
  <si>
    <t>202278533660287</t>
  </si>
  <si>
    <t>2018-07-19 09:39:20</t>
  </si>
  <si>
    <t>2018-07-19 09:39:27</t>
  </si>
  <si>
    <t>202282327510287</t>
  </si>
  <si>
    <t>2018-07-19 09:38:55</t>
  </si>
  <si>
    <t>2018-07-19 09:38:59</t>
  </si>
  <si>
    <t>202278232190287</t>
  </si>
  <si>
    <t>2018-07-19 09:37:31</t>
  </si>
  <si>
    <t>2018-07-19 09:37:34</t>
  </si>
  <si>
    <t>202279630160287</t>
  </si>
  <si>
    <t>2018-07-19 09:37:10</t>
  </si>
  <si>
    <t>2018-07-19 09:37:13</t>
  </si>
  <si>
    <t>202282130270287</t>
  </si>
  <si>
    <t>2018-07-19 09:36:49</t>
  </si>
  <si>
    <t>2018-07-19 09:36:52</t>
  </si>
  <si>
    <t>202281230040287</t>
  </si>
  <si>
    <t>2018-07-19 09:35:14</t>
  </si>
  <si>
    <t>2018-07-19 09:35:17</t>
  </si>
  <si>
    <t>202280929520287</t>
  </si>
  <si>
    <t>2018-07-19 09:34:53</t>
  </si>
  <si>
    <t>2018-07-19 09:34:58</t>
  </si>
  <si>
    <t>202279831210287</t>
  </si>
  <si>
    <t>2018-07-19 09:34:18</t>
  </si>
  <si>
    <t>2018-07-19 09:34:21</t>
  </si>
  <si>
    <t>202279430890287</t>
  </si>
  <si>
    <t>2018-07-19 09:33:54</t>
  </si>
  <si>
    <t>2018-07-19 09:33:57</t>
  </si>
  <si>
    <t>202280831650287</t>
  </si>
  <si>
    <t>2018-07-19 09:33:34</t>
  </si>
  <si>
    <t>2018-07-19 09:33:38</t>
  </si>
  <si>
    <t>202278131610287</t>
  </si>
  <si>
    <t>2018-07-19 09:33:15</t>
  </si>
  <si>
    <t>2018-07-19 09:33:18</t>
  </si>
  <si>
    <t>202279030940287</t>
  </si>
  <si>
    <t>2018-07-19 09:32:50</t>
  </si>
  <si>
    <t>2018-07-19 09:32:53</t>
  </si>
  <si>
    <t>202280031130287</t>
  </si>
  <si>
    <t>2018-07-19 09:32:23</t>
  </si>
  <si>
    <t>2018-07-19 09:32:26</t>
  </si>
  <si>
    <t>202279332390287</t>
  </si>
  <si>
    <t>2018-07-19 09:32:02</t>
  </si>
  <si>
    <t>2018-07-19 09:32:05</t>
  </si>
  <si>
    <t>202279629680287</t>
  </si>
  <si>
    <t>2018-07-19 09:31:40</t>
  </si>
  <si>
    <t>2018-07-19 09:31:43</t>
  </si>
  <si>
    <t>202278931680287</t>
  </si>
  <si>
    <t>2018-07-19 09:31:16</t>
  </si>
  <si>
    <t>2018-07-19 09:31:20</t>
  </si>
  <si>
    <t>202278031710287</t>
  </si>
  <si>
    <t>2018-07-19 09:30:52</t>
  </si>
  <si>
    <t>2018-07-19 09:30:55</t>
  </si>
  <si>
    <t>202281229390287</t>
  </si>
  <si>
    <t>547.00</t>
  </si>
  <si>
    <t>2018-07-19 09:28:56</t>
  </si>
  <si>
    <t>2018-07-19 09:28:59</t>
  </si>
  <si>
    <t>202278529020145</t>
  </si>
  <si>
    <t>2018-07-19 08:45:22</t>
  </si>
  <si>
    <t>2018-07-19 08:45:23</t>
  </si>
  <si>
    <t>202280024730466</t>
  </si>
  <si>
    <t>2018-07-19 08:19:12</t>
  </si>
  <si>
    <t>202282116790163</t>
  </si>
  <si>
    <t>2018-07-18 23:56:41</t>
  </si>
  <si>
    <t>协鑫互联网金融</t>
  </si>
  <si>
    <t>202281309670746</t>
  </si>
  <si>
    <t>2018-07-18 19:37:18</t>
  </si>
  <si>
    <t>202277809570287</t>
  </si>
  <si>
    <t>2018-07-18 18:46:09</t>
  </si>
  <si>
    <t>2018-07-18 18:46:13</t>
  </si>
  <si>
    <t>202280106800746</t>
  </si>
  <si>
    <t>2018-07-18 17:52:35</t>
  </si>
  <si>
    <t>202278207040746</t>
  </si>
  <si>
    <t>2018-07-18 17:46:35</t>
  </si>
  <si>
    <t>202280605520746</t>
  </si>
  <si>
    <t>72000.00</t>
  </si>
  <si>
    <t>2018-07-18 17:43:01</t>
  </si>
  <si>
    <t>2018-07-18 17:43:02</t>
  </si>
  <si>
    <t>202281503350801</t>
  </si>
  <si>
    <t>2018-07-18 17:13:13</t>
  </si>
  <si>
    <t>2018-07-18 17:13:19</t>
  </si>
  <si>
    <t>202280603740287</t>
  </si>
  <si>
    <t>2018-07-18 17:07:43</t>
  </si>
  <si>
    <t>2018-07-18 17:07:46</t>
  </si>
  <si>
    <t>202278305610287</t>
  </si>
  <si>
    <t>2018-07-18 17:07:20</t>
  </si>
  <si>
    <t>2018-07-18 17:07:23</t>
  </si>
  <si>
    <t>202278005440287</t>
  </si>
  <si>
    <t>2018-07-18 17:07:00</t>
  </si>
  <si>
    <t>2018-07-18 17:07:03</t>
  </si>
  <si>
    <t>202278205380287</t>
  </si>
  <si>
    <t>2018-07-18 17:06:17</t>
  </si>
  <si>
    <t>2018-07-18 17:06:20</t>
  </si>
  <si>
    <t>202278705920287</t>
  </si>
  <si>
    <t>2018-07-18 17:05:53</t>
  </si>
  <si>
    <t>2018-07-18 17:05:57</t>
  </si>
  <si>
    <t>202281803070287</t>
  </si>
  <si>
    <t>2018-07-18 17:04:57</t>
  </si>
  <si>
    <t>2018-07-18 17:05:00</t>
  </si>
  <si>
    <t>202280303450287</t>
  </si>
  <si>
    <t>2018-07-18 17:04:35</t>
  </si>
  <si>
    <t>2018-07-18 17:04:38</t>
  </si>
  <si>
    <t>202282103200287</t>
  </si>
  <si>
    <t>2018-07-18 17:02:21</t>
  </si>
  <si>
    <t>2018-07-18 17:02:24</t>
  </si>
  <si>
    <t>202281403390287</t>
  </si>
  <si>
    <t>2018-07-18 17:01:59</t>
  </si>
  <si>
    <t>2018-07-18 17:02:03</t>
  </si>
  <si>
    <t>202278506770287</t>
  </si>
  <si>
    <t>2018-07-18 17:01:36</t>
  </si>
  <si>
    <t>2018-07-18 17:01:39</t>
  </si>
  <si>
    <t>202280803990287</t>
  </si>
  <si>
    <t>2018-07-18 17:01:05</t>
  </si>
  <si>
    <t>2018-07-18 17:01:09</t>
  </si>
  <si>
    <t>202282203070287</t>
  </si>
  <si>
    <t>2018-07-18 17:00:35</t>
  </si>
  <si>
    <t>2018-07-18 17:00:39</t>
  </si>
  <si>
    <t>202281203440287</t>
  </si>
  <si>
    <t>2018-07-18 16:59:54</t>
  </si>
  <si>
    <t>2018-07-18 16:59:57</t>
  </si>
  <si>
    <t>202281303370287</t>
  </si>
  <si>
    <t>2018-07-18 16:59:32</t>
  </si>
  <si>
    <t>2018-07-18 16:59:36</t>
  </si>
  <si>
    <t>202277804940287</t>
  </si>
  <si>
    <t>2018-07-18 16:59:04</t>
  </si>
  <si>
    <t>2018-07-18 16:59:09</t>
  </si>
  <si>
    <t>202281103220287</t>
  </si>
  <si>
    <t>2018-07-18 16:58:41</t>
  </si>
  <si>
    <t>2018-07-18 16:58:44</t>
  </si>
  <si>
    <t>202280203570287</t>
  </si>
  <si>
    <t>2018-07-18 16:58:22</t>
  </si>
  <si>
    <t>2018-07-18 16:58:25</t>
  </si>
  <si>
    <t>202280903070287</t>
  </si>
  <si>
    <t>2018-07-18 16:57:21</t>
  </si>
  <si>
    <t>2018-07-18 16:57:24</t>
  </si>
  <si>
    <t>202278605340287</t>
  </si>
  <si>
    <t>2018-07-18 16:57:02</t>
  </si>
  <si>
    <t>2018-07-18 16:57:05</t>
  </si>
  <si>
    <t>202281403100287</t>
  </si>
  <si>
    <t>2018-07-18 16:56:40</t>
  </si>
  <si>
    <t>2018-07-18 16:56:43</t>
  </si>
  <si>
    <t>202281103070287</t>
  </si>
  <si>
    <t>2018-07-18 16:56:19</t>
  </si>
  <si>
    <t>2018-07-18 16:56:22</t>
  </si>
  <si>
    <t>202278004890287</t>
  </si>
  <si>
    <t>2018-07-18 16:55:58</t>
  </si>
  <si>
    <t>2018-07-18 16:56:01</t>
  </si>
  <si>
    <t>202281702590287</t>
  </si>
  <si>
    <t>2018-07-18 16:55:29</t>
  </si>
  <si>
    <t>2018-07-18 16:55:37</t>
  </si>
  <si>
    <t>202282102720287</t>
  </si>
  <si>
    <t>2018-07-18 16:54:59</t>
  </si>
  <si>
    <t>2018-07-18 16:55:02</t>
  </si>
  <si>
    <t>202280703600287</t>
  </si>
  <si>
    <t>2018-07-18 16:54:31</t>
  </si>
  <si>
    <t>2018-07-18 16:54:35</t>
  </si>
  <si>
    <t>202278105160287</t>
  </si>
  <si>
    <t>2018-07-18 16:53:56</t>
  </si>
  <si>
    <t>2018-07-18 16:54:01</t>
  </si>
  <si>
    <t>202278506300287</t>
  </si>
  <si>
    <t>2018-07-18 16:53:32</t>
  </si>
  <si>
    <t>2018-07-18 16:53:35</t>
  </si>
  <si>
    <t>202281903260287</t>
  </si>
  <si>
    <t>2018-07-18 16:53:09</t>
  </si>
  <si>
    <t>2018-07-18 16:53:11</t>
  </si>
  <si>
    <t>202279204670287</t>
  </si>
  <si>
    <t>2018-07-18 16:52:48</t>
  </si>
  <si>
    <t>202279903800287</t>
  </si>
  <si>
    <t>2018-07-18 16:52:16</t>
  </si>
  <si>
    <t>2018-07-18 16:52:22</t>
  </si>
  <si>
    <t>202278605100287</t>
  </si>
  <si>
    <t>2018-07-18 16:51:48</t>
  </si>
  <si>
    <t>2018-07-18 16:51:54</t>
  </si>
  <si>
    <t>202282202530287</t>
  </si>
  <si>
    <t>2018-07-18 16:51:17</t>
  </si>
  <si>
    <t>2018-07-18 16:51:20</t>
  </si>
  <si>
    <t>202280502850287</t>
  </si>
  <si>
    <t>2018-07-18 16:50:54</t>
  </si>
  <si>
    <t>2018-07-18 16:50:58</t>
  </si>
  <si>
    <t>202279903680287</t>
  </si>
  <si>
    <t>2018-07-18 16:50:29</t>
  </si>
  <si>
    <t>2018-07-18 16:50:35</t>
  </si>
  <si>
    <t>202279404240287</t>
  </si>
  <si>
    <t>2018-07-18 16:49:03</t>
  </si>
  <si>
    <t>2018-07-18 16:49:08</t>
  </si>
  <si>
    <t>202277904110287</t>
  </si>
  <si>
    <t>2018-07-18 16:48:30</t>
  </si>
  <si>
    <t>2018-07-18 16:48:33</t>
  </si>
  <si>
    <t>202280103630287</t>
  </si>
  <si>
    <t>2018-07-18 16:47:43</t>
  </si>
  <si>
    <t>2018-07-18 16:47:48</t>
  </si>
  <si>
    <t>202278004500287</t>
  </si>
  <si>
    <t>2018-07-18 16:47:23</t>
  </si>
  <si>
    <t>2018-07-18 16:47:27</t>
  </si>
  <si>
    <t>202280703130287</t>
  </si>
  <si>
    <t>2018-07-18 16:47:03</t>
  </si>
  <si>
    <t>2018-07-18 16:47:07</t>
  </si>
  <si>
    <t>202281002790287</t>
  </si>
  <si>
    <t>2018-07-18 16:46:39</t>
  </si>
  <si>
    <t>2018-07-18 16:46:42</t>
  </si>
  <si>
    <t>202280502550287</t>
  </si>
  <si>
    <t>2018-07-18 16:46:19</t>
  </si>
  <si>
    <t>2018-07-18 16:46:22</t>
  </si>
  <si>
    <t>202279803410746</t>
  </si>
  <si>
    <t>2018-07-18 16:46:09</t>
  </si>
  <si>
    <t>202279204230287</t>
  </si>
  <si>
    <t>2018-07-18 16:45:36</t>
  </si>
  <si>
    <t>2018-07-18 16:45:50</t>
  </si>
  <si>
    <t>202281902550287</t>
  </si>
  <si>
    <t>2018-07-18 16:45:15</t>
  </si>
  <si>
    <t>2018-07-18 16:45:19</t>
  </si>
  <si>
    <t>202279204200287</t>
  </si>
  <si>
    <t>2018-07-18 16:44:50</t>
  </si>
  <si>
    <t>2018-07-18 16:44:54</t>
  </si>
  <si>
    <t>202278704660287</t>
  </si>
  <si>
    <t>2018-07-18 16:44:27</t>
  </si>
  <si>
    <t>2018-07-18 16:44:30</t>
  </si>
  <si>
    <t>202278704540287</t>
  </si>
  <si>
    <t>2018-07-18 16:43:32</t>
  </si>
  <si>
    <t>2018-07-18 16:43:36</t>
  </si>
  <si>
    <t>202282002290287</t>
  </si>
  <si>
    <t>2018-07-18 16:43:12</t>
  </si>
  <si>
    <t>2018-07-18 16:43:16</t>
  </si>
  <si>
    <t>202279803260287</t>
  </si>
  <si>
    <t>2018-07-18 16:42:53</t>
  </si>
  <si>
    <t>2018-07-18 16:42:56</t>
  </si>
  <si>
    <t>202279204090287</t>
  </si>
  <si>
    <t>2018-07-18 16:42:10</t>
  </si>
  <si>
    <t>2018-07-18 16:42:13</t>
  </si>
  <si>
    <t>202278404240287</t>
  </si>
  <si>
    <t>2018-07-18 16:41:49</t>
  </si>
  <si>
    <t>2018-07-18 16:41:53</t>
  </si>
  <si>
    <t>202278903810287</t>
  </si>
  <si>
    <t>2018-07-18 16:41:28</t>
  </si>
  <si>
    <t>2018-07-18 16:41:32</t>
  </si>
  <si>
    <t>202281801900287</t>
  </si>
  <si>
    <t>2018-07-18 16:41:01</t>
  </si>
  <si>
    <t>2018-07-18 16:41:05</t>
  </si>
  <si>
    <t>202278704370287</t>
  </si>
  <si>
    <t>2018-07-18 16:40:37</t>
  </si>
  <si>
    <t>2018-07-18 16:40:41</t>
  </si>
  <si>
    <t>202280302240287</t>
  </si>
  <si>
    <t>2018-07-18 16:39:53</t>
  </si>
  <si>
    <t>2018-07-18 16:39:56</t>
  </si>
  <si>
    <t>202281902340287</t>
  </si>
  <si>
    <t>2018-07-18 16:39:28</t>
  </si>
  <si>
    <t>2018-07-18 16:39:31</t>
  </si>
  <si>
    <t>202281401340746</t>
  </si>
  <si>
    <t>18800.00</t>
  </si>
  <si>
    <t>2018-07-18 16:25:48</t>
  </si>
  <si>
    <t>2018-07-18 16:27:08</t>
  </si>
  <si>
    <t>202280800620541</t>
  </si>
  <si>
    <t>19878.00</t>
  </si>
  <si>
    <t>16896.30</t>
  </si>
  <si>
    <t>2018-07-18 16:05:11</t>
  </si>
  <si>
    <t>2018-07-18 16:05:16</t>
  </si>
  <si>
    <t>202272633330287</t>
  </si>
  <si>
    <t>2018-07-18 15:46:12</t>
  </si>
  <si>
    <t>2018-07-18 15:46:16</t>
  </si>
  <si>
    <t>202276727270287</t>
  </si>
  <si>
    <t>2018-07-18 15:45:49</t>
  </si>
  <si>
    <t>2018-07-18 15:45:53</t>
  </si>
  <si>
    <t>202275927940287</t>
  </si>
  <si>
    <t>2018-07-18 15:45:24</t>
  </si>
  <si>
    <t>2018-07-18 15:45:28</t>
  </si>
  <si>
    <t>202279500450287</t>
  </si>
  <si>
    <t>2018-07-18 15:45:00</t>
  </si>
  <si>
    <t>2018-07-18 15:45:03</t>
  </si>
  <si>
    <t>202278601060287</t>
  </si>
  <si>
    <t>2018-07-18 15:44:40</t>
  </si>
  <si>
    <t>2018-07-18 15:44:43</t>
  </si>
  <si>
    <t>202270934770287</t>
  </si>
  <si>
    <t>2018-07-18 15:44:14</t>
  </si>
  <si>
    <t>2018-07-18 15:44:17</t>
  </si>
  <si>
    <t>202279100290287</t>
  </si>
  <si>
    <t>2018-07-18 15:43:31</t>
  </si>
  <si>
    <t>2018-07-18 15:43:37</t>
  </si>
  <si>
    <t>202273730730287</t>
  </si>
  <si>
    <t>2018-07-18 15:43:02</t>
  </si>
  <si>
    <t>2018-07-18 15:43:05</t>
  </si>
  <si>
    <t>202278801370287</t>
  </si>
  <si>
    <t>2018-07-18 15:42:38</t>
  </si>
  <si>
    <t>2018-07-18 15:42:41</t>
  </si>
  <si>
    <t>202279300250287</t>
  </si>
  <si>
    <t>2018-07-18 15:42:15</t>
  </si>
  <si>
    <t>2018-07-18 15:42:18</t>
  </si>
  <si>
    <t>202275528560287</t>
  </si>
  <si>
    <t>2018-07-18 15:41:34</t>
  </si>
  <si>
    <t>2018-07-18 15:41:37</t>
  </si>
  <si>
    <t>202271633670287</t>
  </si>
  <si>
    <t>2018-07-18 15:41:10</t>
  </si>
  <si>
    <t>2018-07-18 15:41:13</t>
  </si>
  <si>
    <t>202277901200287</t>
  </si>
  <si>
    <t>2018-07-18 15:40:39</t>
  </si>
  <si>
    <t>2018-07-18 15:40:45</t>
  </si>
  <si>
    <t>202274529330287</t>
  </si>
  <si>
    <t>2018-07-18 15:40:17</t>
  </si>
  <si>
    <t>2018-07-18 15:40:20</t>
  </si>
  <si>
    <t>202279900120287</t>
  </si>
  <si>
    <t>2018-07-18 15:39:34</t>
  </si>
  <si>
    <t>2018-07-18 15:39:38</t>
  </si>
  <si>
    <t>202279500100287</t>
  </si>
  <si>
    <t>2018-07-18 15:38:26</t>
  </si>
  <si>
    <t>2018-07-18 15:38:29</t>
  </si>
  <si>
    <t>202275528410287</t>
  </si>
  <si>
    <t>2018-07-18 15:37:54</t>
  </si>
  <si>
    <t>2018-07-18 15:38:01</t>
  </si>
  <si>
    <t>202277800960287</t>
  </si>
  <si>
    <t>2018-07-18 15:36:37</t>
  </si>
  <si>
    <t>2018-07-18 15:36:41</t>
  </si>
  <si>
    <t>202272532390287</t>
  </si>
  <si>
    <t>2018-07-18 15:36:04</t>
  </si>
  <si>
    <t>2018-07-18 15:36:08</t>
  </si>
  <si>
    <t>202275227500287</t>
  </si>
  <si>
    <t>2018-07-18 15:35:37</t>
  </si>
  <si>
    <t>2018-07-18 15:35:42</t>
  </si>
  <si>
    <t>202275129650287</t>
  </si>
  <si>
    <t>2018-07-18 15:35:07</t>
  </si>
  <si>
    <t>2018-07-18 15:35:10</t>
  </si>
  <si>
    <t>202274030440287</t>
  </si>
  <si>
    <t>2018-07-18 15:34:43</t>
  </si>
  <si>
    <t>2018-07-18 15:34:48</t>
  </si>
  <si>
    <t>202273730370287</t>
  </si>
  <si>
    <t>2018-07-18 15:34:15</t>
  </si>
  <si>
    <t>2018-07-18 15:34:19</t>
  </si>
  <si>
    <t>202273730340287</t>
  </si>
  <si>
    <t>2018-07-18 15:33:50</t>
  </si>
  <si>
    <t>2018-07-18 15:33:53</t>
  </si>
  <si>
    <t>202275927470287</t>
  </si>
  <si>
    <t>2018-07-18 15:33:28</t>
  </si>
  <si>
    <t>2018-07-18 15:33:31</t>
  </si>
  <si>
    <t>202276428270287</t>
  </si>
  <si>
    <t>2018-07-18 15:32:38</t>
  </si>
  <si>
    <t>2018-07-18 15:32:41</t>
  </si>
  <si>
    <t>202275129520287</t>
  </si>
  <si>
    <t>2018-07-18 15:32:04</t>
  </si>
  <si>
    <t>2018-07-18 15:32:09</t>
  </si>
  <si>
    <t>202275927420287</t>
  </si>
  <si>
    <t>2018-07-18 15:31:40</t>
  </si>
  <si>
    <t>2018-07-18 15:31:44</t>
  </si>
  <si>
    <t>202272233060287</t>
  </si>
  <si>
    <t>2018-07-18 15:31:14</t>
  </si>
  <si>
    <t>2018-07-18 15:31:17</t>
  </si>
  <si>
    <t>202278500970287</t>
  </si>
  <si>
    <t>2018-07-18 15:30:41</t>
  </si>
  <si>
    <t>2018-07-18 15:30:45</t>
  </si>
  <si>
    <t>202275627040287</t>
  </si>
  <si>
    <t>2018-07-18 15:29:50</t>
  </si>
  <si>
    <t>2018-07-18 15:29:57</t>
  </si>
  <si>
    <t>202275326280051</t>
  </si>
  <si>
    <t>2018-07-18 14:43:24</t>
  </si>
  <si>
    <t>202276625170541</t>
  </si>
  <si>
    <t>2018-07-18 14:27:52</t>
  </si>
  <si>
    <t>2018-07-18 14:27:57</t>
  </si>
  <si>
    <t>202276622260051</t>
  </si>
  <si>
    <t>2018-07-18 12:40:11</t>
  </si>
  <si>
    <t>2018-07-18 12:40:12</t>
  </si>
  <si>
    <t>202272521760051</t>
  </si>
  <si>
    <t>67.48</t>
  </si>
  <si>
    <t>2018-07-18 10:28:51</t>
  </si>
  <si>
    <t>2018-07-18 10:29:24</t>
  </si>
  <si>
    <t>202275417660051</t>
  </si>
  <si>
    <t>-62.44</t>
  </si>
  <si>
    <t>2018-07-18 10:26:11</t>
  </si>
  <si>
    <t>202276616840277</t>
  </si>
  <si>
    <t>2018-07-18 10:23:06</t>
  </si>
  <si>
    <t>2018-07-18 10:23:30</t>
  </si>
  <si>
    <t>202276514910163</t>
  </si>
  <si>
    <t>2018-07-18 09:47:10</t>
  </si>
  <si>
    <t>202276912460604</t>
  </si>
  <si>
    <t>2018-07-18 09:21:08</t>
  </si>
  <si>
    <t>2018-07-18 09:21:13</t>
  </si>
  <si>
    <t>202274012660801</t>
  </si>
  <si>
    <t>7300.00</t>
  </si>
  <si>
    <t>2018-07-18 08:48:49</t>
  </si>
  <si>
    <t>2018-07-18 08:48:50</t>
  </si>
  <si>
    <t>202267096490194</t>
  </si>
  <si>
    <t>1464.00</t>
  </si>
  <si>
    <t>2018-07-17 21:09:46</t>
  </si>
  <si>
    <t>2018-07-17 21:09:52</t>
  </si>
  <si>
    <t>202273600730194</t>
  </si>
  <si>
    <t>3704.00</t>
  </si>
  <si>
    <t>2018-07-17 21:08:48</t>
  </si>
  <si>
    <t>2018-07-17 21:08:56</t>
  </si>
  <si>
    <t>acadsoc2015</t>
  </si>
  <si>
    <t>202267893140088</t>
  </si>
  <si>
    <t>2018-07-17 19:15:20</t>
  </si>
  <si>
    <t>2018-07-17 19:15:57</t>
  </si>
  <si>
    <t>202268192070051</t>
  </si>
  <si>
    <t>2018-07-17 18:32:09</t>
  </si>
  <si>
    <t>202264098150051</t>
  </si>
  <si>
    <t>62.44</t>
  </si>
  <si>
    <t>2018-07-17 18:08:48</t>
  </si>
  <si>
    <t>2018-07-17 18:09:11</t>
  </si>
  <si>
    <t>202265393750541</t>
  </si>
  <si>
    <t>2018-07-17 17:58:36</t>
  </si>
  <si>
    <t>202263797490541</t>
  </si>
  <si>
    <t>2018-07-17 17:45:29</t>
  </si>
  <si>
    <t>2018-07-17 17:45:33</t>
  </si>
  <si>
    <t>202265096270194</t>
  </si>
  <si>
    <t>邮件推送资源包(包月)</t>
  </si>
  <si>
    <t>2018-07-17 17:41:08</t>
  </si>
  <si>
    <t>2018-07-17 17:41:15</t>
  </si>
  <si>
    <t>202263994930848</t>
  </si>
  <si>
    <t>2018-07-17 17:16:28</t>
  </si>
  <si>
    <t>2018-07-17 17:16:33</t>
  </si>
  <si>
    <t>202267088930059</t>
  </si>
  <si>
    <t>2018-07-17 16:48:32</t>
  </si>
  <si>
    <t>2018-07-17 16:48:38</t>
  </si>
  <si>
    <t>202267489550431</t>
  </si>
  <si>
    <t>OSS控制台客户端Windows版</t>
  </si>
  <si>
    <t>2018-07-17 16:46:54</t>
  </si>
  <si>
    <t>202265790740059</t>
  </si>
  <si>
    <t>2018-07-17 16:15:45</t>
  </si>
  <si>
    <t>2018-07-17 16:15:50</t>
  </si>
  <si>
    <t>202265777340059</t>
  </si>
  <si>
    <t>2018-07-17 12:34:49</t>
  </si>
  <si>
    <t>2018-07-17 12:34:59</t>
  </si>
  <si>
    <t>342625709@qq.com</t>
  </si>
  <si>
    <t>202265471140136</t>
  </si>
  <si>
    <t>2018-07-17 10:55:49</t>
  </si>
  <si>
    <t>202263972330287</t>
  </si>
  <si>
    <t>85.43</t>
  </si>
  <si>
    <t>2018-07-17 10:37:48</t>
  </si>
  <si>
    <t>2018-07-17 10:37:53</t>
  </si>
  <si>
    <t>202265266650318</t>
  </si>
  <si>
    <t>1556.57</t>
  </si>
  <si>
    <t>1485.09</t>
  </si>
  <si>
    <t>2018-07-17 09:42:31</t>
  </si>
  <si>
    <t>2018-07-17 09:42:32</t>
  </si>
  <si>
    <t>202264761840287</t>
  </si>
  <si>
    <t>2018-07-17 09:04:05</t>
  </si>
  <si>
    <t>2018-07-17 09:04:09</t>
  </si>
  <si>
    <t>202267860230287</t>
  </si>
  <si>
    <t>2018-07-17 09:03:40</t>
  </si>
  <si>
    <t>2018-07-17 09:03:44</t>
  </si>
  <si>
    <t>202264666090287</t>
  </si>
  <si>
    <t>2018-07-17 09:03:06</t>
  </si>
  <si>
    <t>2018-07-17 09:03:13</t>
  </si>
  <si>
    <t>202267860190287</t>
  </si>
  <si>
    <t>2018-07-17 09:02:39</t>
  </si>
  <si>
    <t>2018-07-17 09:02:43</t>
  </si>
  <si>
    <t>202264163520287</t>
  </si>
  <si>
    <t>2018-07-17 09:01:40</t>
  </si>
  <si>
    <t>2018-07-17 09:01:46</t>
  </si>
  <si>
    <t>202266543030319</t>
  </si>
  <si>
    <t>2018-07-16 18:28:36</t>
  </si>
  <si>
    <t>2018-07-16 18:28:37</t>
  </si>
  <si>
    <t>链国际</t>
  </si>
  <si>
    <t>202267438580949</t>
  </si>
  <si>
    <t>2018-07-16 16:48:33</t>
  </si>
  <si>
    <t>202266829890801</t>
  </si>
  <si>
    <t>2018-07-16 11:57:38</t>
  </si>
  <si>
    <t>2018-07-18 17:10:45</t>
  </si>
  <si>
    <t>202265132210755</t>
  </si>
  <si>
    <t>162.20</t>
  </si>
  <si>
    <t>2018-07-16 11:36:03</t>
  </si>
  <si>
    <t>2018-07-16 11:36:04</t>
  </si>
  <si>
    <t>国宁信息科技</t>
  </si>
  <si>
    <t>202267827300195</t>
  </si>
  <si>
    <t>2018-07-16 11:32:03</t>
  </si>
  <si>
    <t>202266029750195</t>
  </si>
  <si>
    <t>2018-07-16 11:31:21</t>
  </si>
  <si>
    <t>2018-07-16 11:31:38</t>
  </si>
  <si>
    <t>202264426260342</t>
  </si>
  <si>
    <t>1053.00</t>
  </si>
  <si>
    <t>2018-07-16 09:34:34</t>
  </si>
  <si>
    <t>2018-07-16 09:34:37</t>
  </si>
  <si>
    <t>202266822190277</t>
  </si>
  <si>
    <t>2018-07-16 09:34:26</t>
  </si>
  <si>
    <t>2018-07-16 09:34:38</t>
  </si>
  <si>
    <t>202263726290342</t>
  </si>
  <si>
    <t>515.00</t>
  </si>
  <si>
    <t>2018-07-16 09:34:05</t>
  </si>
  <si>
    <t>2018-07-16 09:34:12</t>
  </si>
  <si>
    <t>202264926020318</t>
  </si>
  <si>
    <t>2018-07-16 09:26:45</t>
  </si>
  <si>
    <t>2018-07-16 09:26:46</t>
  </si>
  <si>
    <t>202264425870318</t>
  </si>
  <si>
    <t>2018-07-16 09:26:44</t>
  </si>
  <si>
    <t>azuo2018</t>
  </si>
  <si>
    <t>202267919320576</t>
  </si>
  <si>
    <t>1612.00</t>
  </si>
  <si>
    <t>2018-07-16 09:12:13</t>
  </si>
  <si>
    <t>2018-07-16 09:13:04</t>
  </si>
  <si>
    <t>202260494200319</t>
  </si>
  <si>
    <t>2018-07-15 11:13:49</t>
  </si>
  <si>
    <t>摩约master</t>
  </si>
  <si>
    <t>202262086860724</t>
  </si>
  <si>
    <t>2018-07-15 07:09:07</t>
  </si>
  <si>
    <t>2018-07-15 07:09:16</t>
  </si>
  <si>
    <t>202258183630075</t>
  </si>
  <si>
    <t>17.79</t>
  </si>
  <si>
    <t>2018-07-15 00:11:10</t>
  </si>
  <si>
    <t>2018-07-15 00:11:18</t>
  </si>
  <si>
    <t>202259670520287</t>
  </si>
  <si>
    <t>94.59</t>
  </si>
  <si>
    <t>2018-07-14 11:40:25</t>
  </si>
  <si>
    <t>2018-07-14 11:40:30</t>
  </si>
  <si>
    <t>202260263130318</t>
  </si>
  <si>
    <t>362.45</t>
  </si>
  <si>
    <t>2018-07-14 09:36:42</t>
  </si>
  <si>
    <t>2018-07-14 09:36:43</t>
  </si>
  <si>
    <t>202260741770287</t>
  </si>
  <si>
    <t>96.88</t>
  </si>
  <si>
    <t>92.03</t>
  </si>
  <si>
    <t>2018-07-13 17:57:52</t>
  </si>
  <si>
    <t>2018-07-13 17:58:01</t>
  </si>
  <si>
    <t>202259739290287</t>
  </si>
  <si>
    <t>2018-07-13 16:27:26</t>
  </si>
  <si>
    <t>2018-07-13 16:27:30</t>
  </si>
  <si>
    <t>202262637240075</t>
  </si>
  <si>
    <t>2616.00</t>
  </si>
  <si>
    <t>2223.60</t>
  </si>
  <si>
    <t>2018-07-13 16:14:56</t>
  </si>
  <si>
    <t>2018-07-13 16:15:07</t>
  </si>
  <si>
    <t>202258235250277</t>
  </si>
  <si>
    <t>2018-07-13 14:31:39</t>
  </si>
  <si>
    <t>202262431240121</t>
  </si>
  <si>
    <t>15444.00</t>
  </si>
  <si>
    <t>7722.00</t>
  </si>
  <si>
    <t>2018-07-13 14:25:27</t>
  </si>
  <si>
    <t>2018-07-13 15:48:49</t>
  </si>
  <si>
    <t>202258134290121</t>
  </si>
  <si>
    <t>2018-07-13 14:23:12</t>
  </si>
  <si>
    <t>2018-07-13 15:49:01</t>
  </si>
  <si>
    <t>jpsvission</t>
  </si>
  <si>
    <t>202260630920016</t>
  </si>
  <si>
    <t>2018-07-13 14:05:45</t>
  </si>
  <si>
    <t>202260732710016</t>
  </si>
  <si>
    <t>先知计划（安全众测）</t>
  </si>
  <si>
    <t>60000.00</t>
  </si>
  <si>
    <t>2018-07-13 14:04:19</t>
  </si>
  <si>
    <t>2018-07-13 14:05:01</t>
  </si>
  <si>
    <t>202259129540549</t>
  </si>
  <si>
    <t>2018-07-13 12:20:09</t>
  </si>
  <si>
    <t>2018-07-13 12:20:10</t>
  </si>
  <si>
    <t>202260728490075</t>
  </si>
  <si>
    <t>2018-07-13 12:05:15</t>
  </si>
  <si>
    <t>202262526850075</t>
  </si>
  <si>
    <t>CodePipeline</t>
  </si>
  <si>
    <t>2018-07-13 11:54:04</t>
  </si>
  <si>
    <t>202260423040051</t>
  </si>
  <si>
    <t>2018-07-13 10:59:55</t>
  </si>
  <si>
    <t>2018-07-13 11:00:22</t>
  </si>
  <si>
    <t>202258726780549</t>
  </si>
  <si>
    <t>-442.48</t>
  </si>
  <si>
    <t>2018-07-13 10:54:59</t>
  </si>
  <si>
    <t>202258126380549</t>
  </si>
  <si>
    <t>-6667.99</t>
  </si>
  <si>
    <t>202258225380277</t>
  </si>
  <si>
    <t>2018-07-13 10:45:03</t>
  </si>
  <si>
    <t>2018-07-13 10:45:17</t>
  </si>
  <si>
    <t>202258924560287</t>
  </si>
  <si>
    <t>673.75</t>
  </si>
  <si>
    <t>2018-07-13 10:15:51</t>
  </si>
  <si>
    <t>2018-07-13 10:16:03</t>
  </si>
  <si>
    <t>202261220210075</t>
  </si>
  <si>
    <t>-2459.15</t>
  </si>
  <si>
    <t>2018-07-13 09:20:06</t>
  </si>
  <si>
    <t>202261420050075</t>
  </si>
  <si>
    <t>-2618.62</t>
  </si>
  <si>
    <t>2018-07-13 09:20:05</t>
  </si>
  <si>
    <t>202259820690318</t>
  </si>
  <si>
    <t>2018-07-13 08:59:17</t>
  </si>
  <si>
    <t>202258323170318</t>
  </si>
  <si>
    <t>2018-07-13 08:56:36</t>
  </si>
  <si>
    <t>202259906640318</t>
  </si>
  <si>
    <t>2018-07-12 21:44:26</t>
  </si>
  <si>
    <t>202262505440318</t>
  </si>
  <si>
    <t>232.00</t>
  </si>
  <si>
    <t>2018-07-12 21:42:46</t>
  </si>
  <si>
    <t>2018-07-12 21:42:57</t>
  </si>
  <si>
    <t>b8top</t>
  </si>
  <si>
    <t>202259905670689</t>
  </si>
  <si>
    <t>2018-07-12 20:51:46</t>
  </si>
  <si>
    <t>玛丝菲尔数据中心</t>
  </si>
  <si>
    <t>202253023630364</t>
  </si>
  <si>
    <t>2018-07-12 16:38:46</t>
  </si>
  <si>
    <t>2018-07-12 16:39:08</t>
  </si>
  <si>
    <t>202255320370364</t>
  </si>
  <si>
    <t>1336.52</t>
  </si>
  <si>
    <t>2018-07-12 16:37:23</t>
  </si>
  <si>
    <t>202253621560364</t>
  </si>
  <si>
    <t>1094.00</t>
  </si>
  <si>
    <t>2018-07-12 16:35:48</t>
  </si>
  <si>
    <t>2018-07-12 16:36:06</t>
  </si>
  <si>
    <t>202253421890364</t>
  </si>
  <si>
    <t>2018-07-12 16:34:58</t>
  </si>
  <si>
    <t>2018-07-12 16:35:13</t>
  </si>
  <si>
    <t>202255814140364</t>
  </si>
  <si>
    <t>2018-07-12 14:41:18</t>
  </si>
  <si>
    <t>2018-07-12 16:34:08</t>
  </si>
  <si>
    <t>202255514190179</t>
  </si>
  <si>
    <t>2018-07-12 14:34:22</t>
  </si>
  <si>
    <t>2018-07-12 14:34:28</t>
  </si>
  <si>
    <t>202254216050801</t>
  </si>
  <si>
    <t>789.00</t>
  </si>
  <si>
    <t>751.41</t>
  </si>
  <si>
    <t>2018-07-12 14:14:52</t>
  </si>
  <si>
    <t>2018-07-13 10:43:13</t>
  </si>
  <si>
    <t>202255508410145</t>
  </si>
  <si>
    <t>2018-07-12 11:36:59</t>
  </si>
  <si>
    <t>2018-07-12 11:37:00</t>
  </si>
  <si>
    <t>202253409710319</t>
  </si>
  <si>
    <t>6429.00</t>
  </si>
  <si>
    <t>5970.00</t>
  </si>
  <si>
    <t>2018-07-12 11:13:11</t>
  </si>
  <si>
    <t>2018-07-12 11:15:16</t>
  </si>
  <si>
    <t>202254109980319</t>
  </si>
  <si>
    <t>2018-07-12 11:12:46</t>
  </si>
  <si>
    <t>2018-07-12 11:13:03</t>
  </si>
  <si>
    <t>202256007020319</t>
  </si>
  <si>
    <t>2018-07-12 11:12:14</t>
  </si>
  <si>
    <t>2018-07-12 11:12:33</t>
  </si>
  <si>
    <t>202254808770319</t>
  </si>
  <si>
    <t>2018-07-12 11:11:10</t>
  </si>
  <si>
    <t>2018-07-12 11:11:27</t>
  </si>
  <si>
    <t>202255507600755</t>
  </si>
  <si>
    <t>2018-07-12 11:11:05</t>
  </si>
  <si>
    <t>2018-07-12 11:11:06</t>
  </si>
  <si>
    <t>202254009530319</t>
  </si>
  <si>
    <t>9429.00</t>
  </si>
  <si>
    <t>8970.00</t>
  </si>
  <si>
    <t>2018-07-12 11:07:15</t>
  </si>
  <si>
    <t>2018-07-12 11:07:35</t>
  </si>
  <si>
    <t>202256404260277</t>
  </si>
  <si>
    <t>2018-07-12 10:15:53</t>
  </si>
  <si>
    <t>2018-07-12 10:16:03</t>
  </si>
  <si>
    <t>深圳达农</t>
  </si>
  <si>
    <t>202249098380624</t>
  </si>
  <si>
    <t>2018-07-12 08:42:39</t>
  </si>
  <si>
    <t>zhw1260@163.com</t>
  </si>
  <si>
    <t>202246583760598</t>
  </si>
  <si>
    <t>795.00</t>
  </si>
  <si>
    <t>2018-07-11 16:56:19</t>
  </si>
  <si>
    <t>2018-07-11 16:57:29</t>
  </si>
  <si>
    <t>202246679860677</t>
  </si>
  <si>
    <t>2018-07-11 16:22:39</t>
  </si>
  <si>
    <t>壹凡汽车</t>
  </si>
  <si>
    <t>202247678160043</t>
  </si>
  <si>
    <t>2018-07-11 15:42:38</t>
  </si>
  <si>
    <t>2018-07-11 15:42:39</t>
  </si>
  <si>
    <t>202245573680277</t>
  </si>
  <si>
    <t>2018-07-11 14:40:36</t>
  </si>
  <si>
    <t>2018-07-11 14:40:40</t>
  </si>
  <si>
    <t>202245673080277</t>
  </si>
  <si>
    <t>2018-07-11 14:17:09</t>
  </si>
  <si>
    <t>2018-07-11 14:17:18</t>
  </si>
  <si>
    <t>202245973110689</t>
  </si>
  <si>
    <t>11424.60</t>
  </si>
  <si>
    <t>8850.45</t>
  </si>
  <si>
    <t>2018-07-11 13:46:16</t>
  </si>
  <si>
    <t>2018-07-11 13:46:27</t>
  </si>
  <si>
    <t>fitcome@126.com</t>
  </si>
  <si>
    <t>202247771440601</t>
  </si>
  <si>
    <t>2.55</t>
  </si>
  <si>
    <t>2018-07-11 12:43:09</t>
  </si>
  <si>
    <t>2018-07-11 12:43:14</t>
  </si>
  <si>
    <t>weishou9919</t>
  </si>
  <si>
    <t>202245165140078</t>
  </si>
  <si>
    <t>2018-07-11 09:47:00</t>
  </si>
  <si>
    <t>zhzb88888</t>
  </si>
  <si>
    <t>202248461450664</t>
  </si>
  <si>
    <t>3606.00</t>
  </si>
  <si>
    <t>3348.60</t>
  </si>
  <si>
    <t>2018-07-11 09:45:15</t>
  </si>
  <si>
    <t>2018-07-11 09:45:43</t>
  </si>
  <si>
    <t>202247562720277</t>
  </si>
  <si>
    <t>2018-07-11 09:35:13</t>
  </si>
  <si>
    <t>2018-07-11 09:35:58</t>
  </si>
  <si>
    <t>202244762050277</t>
  </si>
  <si>
    <t>2018-07-11 08:39:00</t>
  </si>
  <si>
    <t>2018-07-11 08:39:02</t>
  </si>
  <si>
    <t>202246043950540</t>
  </si>
  <si>
    <t>-31.00</t>
  </si>
  <si>
    <t>2018-07-10 18:21:31</t>
  </si>
  <si>
    <t>202245641050540</t>
  </si>
  <si>
    <t>-79.20</t>
  </si>
  <si>
    <t>2018-07-10 18:21:30</t>
  </si>
  <si>
    <t>深圳市资本在线</t>
  </si>
  <si>
    <t>202244944890479</t>
  </si>
  <si>
    <t>2018-07-10 18:04:10</t>
  </si>
  <si>
    <t>2018-07-10 18:04:52</t>
  </si>
  <si>
    <t>202247623840540</t>
  </si>
  <si>
    <t>-60.56</t>
  </si>
  <si>
    <t>2018-07-10 11:15:29</t>
  </si>
  <si>
    <t>202244922480318</t>
  </si>
  <si>
    <t>809.91</t>
  </si>
  <si>
    <t>2018-07-10 09:41:56</t>
  </si>
  <si>
    <t>202249019290318</t>
  </si>
  <si>
    <t>376.45</t>
  </si>
  <si>
    <t>2018-07-10 09:41:54</t>
  </si>
  <si>
    <t>2018-07-10 09:41:55</t>
  </si>
  <si>
    <t>202248112530277</t>
  </si>
  <si>
    <t>2018-07-10 08:23:03</t>
  </si>
  <si>
    <t>2018-07-10 08:23:04</t>
  </si>
  <si>
    <t>202247813530277</t>
  </si>
  <si>
    <t>2018-07-10 08:23:01</t>
  </si>
  <si>
    <t>2018-07-10 08:23:02</t>
  </si>
  <si>
    <t>202246005150277</t>
  </si>
  <si>
    <t>2018-07-09 22:09:50</t>
  </si>
  <si>
    <t>202245802370540</t>
  </si>
  <si>
    <t>-56.12</t>
  </si>
  <si>
    <t>2018-07-09 20:21:46</t>
  </si>
  <si>
    <t>202239042000287</t>
  </si>
  <si>
    <t>95.00</t>
  </si>
  <si>
    <t>92.10</t>
  </si>
  <si>
    <t>2018-07-09 17:14:01</t>
  </si>
  <si>
    <t>2018-07-10 12:04:57</t>
  </si>
  <si>
    <t>202242539420540</t>
  </si>
  <si>
    <t>-9365.51</t>
  </si>
  <si>
    <t>2018-07-09 16:43:50</t>
  </si>
  <si>
    <t>202240040420540</t>
  </si>
  <si>
    <t>-9937.21</t>
  </si>
  <si>
    <t>2018-07-09 16:43:49</t>
  </si>
  <si>
    <t>202240938190540</t>
  </si>
  <si>
    <t>-4946.64</t>
  </si>
  <si>
    <t>2018-07-09 16:43:48</t>
  </si>
  <si>
    <t>202240538330540</t>
  </si>
  <si>
    <t>-4066.31</t>
  </si>
  <si>
    <t>202240337790431</t>
  </si>
  <si>
    <t>61.00</t>
  </si>
  <si>
    <t>59.80</t>
  </si>
  <si>
    <t>2018-07-09 15:19:57</t>
  </si>
  <si>
    <t>2018-07-09 15:20:03</t>
  </si>
  <si>
    <t>202243131670318</t>
  </si>
  <si>
    <t>1421.82</t>
  </si>
  <si>
    <t>2018-07-09 15:05:41</t>
  </si>
  <si>
    <t>2018-07-09 15:05:45</t>
  </si>
  <si>
    <t>202242233030059</t>
  </si>
  <si>
    <t>4420.70</t>
  </si>
  <si>
    <t>4223.47</t>
  </si>
  <si>
    <t>2018-07-09 15:05:15</t>
  </si>
  <si>
    <t>2018-07-09 15:05:22</t>
  </si>
  <si>
    <t>202240035180059</t>
  </si>
  <si>
    <t>2018-07-09 15:02:30</t>
  </si>
  <si>
    <t>2018-07-09 15:02:53</t>
  </si>
  <si>
    <t>202239035910331</t>
  </si>
  <si>
    <t>2018-07-09 14:51:03</t>
  </si>
  <si>
    <t>2018-07-09 14:51:43</t>
  </si>
  <si>
    <t>202240734110136</t>
  </si>
  <si>
    <t>2018-07-09 14:32:38</t>
  </si>
  <si>
    <t>2018-07-09 14:32:44</t>
  </si>
  <si>
    <t>202242929730277</t>
  </si>
  <si>
    <t>2018-07-09 13:40:28</t>
  </si>
  <si>
    <t>2018-07-09 13:40:37</t>
  </si>
  <si>
    <t>202242627580195</t>
  </si>
  <si>
    <t>2018-07-09 12:17:38</t>
  </si>
  <si>
    <t>202239827860277</t>
  </si>
  <si>
    <t>2018-07-09 11:26:20</t>
  </si>
  <si>
    <t>2018-07-09 11:26:29</t>
  </si>
  <si>
    <t>202242723570195</t>
  </si>
  <si>
    <t>2018-07-09 10:57:05</t>
  </si>
  <si>
    <t>202243220400431</t>
  </si>
  <si>
    <t>2018-07-09 10:51:06</t>
  </si>
  <si>
    <t>2018-07-09 10:51:12</t>
  </si>
  <si>
    <t>202242424260431</t>
  </si>
  <si>
    <t>1879.00</t>
  </si>
  <si>
    <t>2018-07-09 10:49:41</t>
  </si>
  <si>
    <t>2018-07-09 10:49:47</t>
  </si>
  <si>
    <t>202243020680431</t>
  </si>
  <si>
    <t>1453.00</t>
  </si>
  <si>
    <t>2018-07-09 10:47:58</t>
  </si>
  <si>
    <t>2018-07-09 10:48:06</t>
  </si>
  <si>
    <t>202239225050708</t>
  </si>
  <si>
    <t>4656.00</t>
  </si>
  <si>
    <t>3957.60</t>
  </si>
  <si>
    <t>2018-07-09 10:25:48</t>
  </si>
  <si>
    <t>2018-07-11 14:59:00</t>
  </si>
  <si>
    <t>202238927280708</t>
  </si>
  <si>
    <t>4506.00</t>
  </si>
  <si>
    <t>3830.10</t>
  </si>
  <si>
    <t>2018-07-09 10:06:49</t>
  </si>
  <si>
    <t>2018-07-09 10:14:00</t>
  </si>
  <si>
    <t>202239722010431</t>
  </si>
  <si>
    <t>702.05</t>
  </si>
  <si>
    <t>2018-07-09 10:03:35</t>
  </si>
  <si>
    <t>2018-07-09 10:03:39</t>
  </si>
  <si>
    <t>202241222290431</t>
  </si>
  <si>
    <t>884.80</t>
  </si>
  <si>
    <t>2018-07-09 10:01:07</t>
  </si>
  <si>
    <t>2018-07-09 10:01:11</t>
  </si>
  <si>
    <t>202239822710431</t>
  </si>
  <si>
    <t>896.00</t>
  </si>
  <si>
    <t>2018-07-09 09:58:20</t>
  </si>
  <si>
    <t>2018-07-09 09:58:25</t>
  </si>
  <si>
    <t>202242619940431</t>
  </si>
  <si>
    <t>763.91</t>
  </si>
  <si>
    <t>2018-07-09 09:55:08</t>
  </si>
  <si>
    <t>2018-07-09 09:55:16</t>
  </si>
  <si>
    <t>202241520110318</t>
  </si>
  <si>
    <t>703.91</t>
  </si>
  <si>
    <t>2018-07-09 09:53:55</t>
  </si>
  <si>
    <t>2018-07-09 09:53:56</t>
  </si>
  <si>
    <t>202240621540431</t>
  </si>
  <si>
    <t>2018-07-09 09:49:26</t>
  </si>
  <si>
    <t>2018-07-09 09:49:29</t>
  </si>
  <si>
    <t>202241421380431</t>
  </si>
  <si>
    <t>264.00</t>
  </si>
  <si>
    <t>2018-07-09 09:43:59</t>
  </si>
  <si>
    <t>2018-07-09 09:44:08</t>
  </si>
  <si>
    <t>202239124500277</t>
  </si>
  <si>
    <t>2018-07-09 09:27:02</t>
  </si>
  <si>
    <t>2018-07-09 09:27:09</t>
  </si>
  <si>
    <t>202241717830318</t>
  </si>
  <si>
    <t>3156.00</t>
  </si>
  <si>
    <t>2018-07-09 08:43:43</t>
  </si>
  <si>
    <t>2018-07-09 08:43:44</t>
  </si>
  <si>
    <t>202240618830318</t>
  </si>
  <si>
    <t>2018-07-09 08:43:19</t>
  </si>
  <si>
    <t>2018-07-09 08:43:22</t>
  </si>
  <si>
    <t>202241113410540</t>
  </si>
  <si>
    <t>-4165.25</t>
  </si>
  <si>
    <t>2018-07-09 07:09:36</t>
  </si>
  <si>
    <t>202242213140540</t>
  </si>
  <si>
    <t>-4309.12</t>
  </si>
  <si>
    <t>2018-07-09 06:51:12</t>
  </si>
  <si>
    <t>202238819370540</t>
  </si>
  <si>
    <t>2018-07-09 06:39:15</t>
  </si>
  <si>
    <t>202241713890540</t>
  </si>
  <si>
    <t>-6321.32</t>
  </si>
  <si>
    <t>2018-07-09 06:39:14</t>
  </si>
  <si>
    <t>202241905080075</t>
  </si>
  <si>
    <t>2018-07-08 20:40:20</t>
  </si>
  <si>
    <t>202234899600075</t>
  </si>
  <si>
    <t>2018-07-08 13:25:36</t>
  </si>
  <si>
    <t>202235296950318</t>
  </si>
  <si>
    <t>2018-07-08 09:13:43</t>
  </si>
  <si>
    <t>2018-07-08 09:13:44</t>
  </si>
  <si>
    <t>202236094490318</t>
  </si>
  <si>
    <t>2018-07-08 09:13:42</t>
  </si>
  <si>
    <t>202235592940318</t>
  </si>
  <si>
    <t>2018-07-08 09:13:40</t>
  </si>
  <si>
    <t>2018-07-08 09:13:41</t>
  </si>
  <si>
    <t>hi10553732@aliyun.com</t>
  </si>
  <si>
    <t>202235091470917</t>
  </si>
  <si>
    <t>2018-07-08 08:15:28</t>
  </si>
  <si>
    <t>2018-07-08 08:15:29</t>
  </si>
  <si>
    <t>202237679660541</t>
  </si>
  <si>
    <t>0.52</t>
  </si>
  <si>
    <t>2018-07-07 20:17:50</t>
  </si>
  <si>
    <t>2018-07-07 20:17:54</t>
  </si>
  <si>
    <t>202236373640277</t>
  </si>
  <si>
    <t>2018-07-07 16:17:26</t>
  </si>
  <si>
    <t>2018-07-07 16:17:32</t>
  </si>
  <si>
    <t>202236371550576</t>
  </si>
  <si>
    <t>4836.00</t>
  </si>
  <si>
    <t>2018-07-07 14:57:31</t>
  </si>
  <si>
    <t>2018-07-07 14:57:59</t>
  </si>
  <si>
    <t>202234471320277</t>
  </si>
  <si>
    <t>2018-07-07 14:05:47</t>
  </si>
  <si>
    <t>2018-07-07 14:05:51</t>
  </si>
  <si>
    <t>202235069750318</t>
  </si>
  <si>
    <t>2018-07-07 10:54:29</t>
  </si>
  <si>
    <t>202235667210318</t>
  </si>
  <si>
    <t>216.00</t>
  </si>
  <si>
    <t>2018-07-07 10:54:27</t>
  </si>
  <si>
    <t>202234367890277</t>
  </si>
  <si>
    <t>2018-07-07 10:35:36</t>
  </si>
  <si>
    <t>202234565660318</t>
  </si>
  <si>
    <t>2018-07-07 08:40:52</t>
  </si>
  <si>
    <t>2018-07-07 08:40:53</t>
  </si>
  <si>
    <t>202236262670318</t>
  </si>
  <si>
    <t>133.00</t>
  </si>
  <si>
    <t>2018-07-07 08:40:24</t>
  </si>
  <si>
    <t>202236463650318</t>
  </si>
  <si>
    <t>363.00</t>
  </si>
  <si>
    <t>2018-07-07 08:40:16</t>
  </si>
  <si>
    <t>2018-07-07 08:40:17</t>
  </si>
  <si>
    <t>202235643310601</t>
  </si>
  <si>
    <t>2018-07-06 16:50:17</t>
  </si>
  <si>
    <t>2018-07-10 09:06:57</t>
  </si>
  <si>
    <t>202238043900601</t>
  </si>
  <si>
    <t>2018-07-06 16:47:47</t>
  </si>
  <si>
    <t>202236744940601</t>
  </si>
  <si>
    <t>1638.24</t>
  </si>
  <si>
    <t>1392.50</t>
  </si>
  <si>
    <t>2018-07-06 16:47:05</t>
  </si>
  <si>
    <t>202235943540601</t>
  </si>
  <si>
    <t>2018-07-06 16:42:13</t>
  </si>
  <si>
    <t>202236442000949</t>
  </si>
  <si>
    <t>5328.00</t>
  </si>
  <si>
    <t>4528.80</t>
  </si>
  <si>
    <t>2018-07-06 16:00:17</t>
  </si>
  <si>
    <t>2018-07-06 16:00:57</t>
  </si>
  <si>
    <t>202235936660277</t>
  </si>
  <si>
    <t>2018-07-06 13:46:27</t>
  </si>
  <si>
    <t>2018-07-06 13:46:28</t>
  </si>
  <si>
    <t>202235037620342</t>
  </si>
  <si>
    <t>997.00</t>
  </si>
  <si>
    <t>968.40</t>
  </si>
  <si>
    <t>2018-07-06 12:31:30</t>
  </si>
  <si>
    <t>2018-07-06 12:31:56</t>
  </si>
  <si>
    <t>202235929100541</t>
  </si>
  <si>
    <t>2018-07-06 10:32:01</t>
  </si>
  <si>
    <t>2018-07-06 10:32:02</t>
  </si>
  <si>
    <t>202236329450541</t>
  </si>
  <si>
    <t>2018-07-06 10:08:01</t>
  </si>
  <si>
    <t>202234529270541</t>
  </si>
  <si>
    <t>4032.00</t>
  </si>
  <si>
    <t>3427.20</t>
  </si>
  <si>
    <t>2018-07-06 10:04:32</t>
  </si>
  <si>
    <t>2018-07-06 10:04:38</t>
  </si>
  <si>
    <t>202237208570287</t>
  </si>
  <si>
    <t>2018-07-05 20:25:53</t>
  </si>
  <si>
    <t>2018-07-05 20:25:56</t>
  </si>
  <si>
    <t>202237908330287</t>
  </si>
  <si>
    <t>2018-07-05 20:25:35</t>
  </si>
  <si>
    <t>2018-07-05 20:25:39</t>
  </si>
  <si>
    <t>202236207980287</t>
  </si>
  <si>
    <t>2018-07-05 20:24:44</t>
  </si>
  <si>
    <t>2018-07-05 20:24:48</t>
  </si>
  <si>
    <t>202236408240287</t>
  </si>
  <si>
    <t>2018-07-05 20:24:26</t>
  </si>
  <si>
    <t>2018-07-05 20:24:29</t>
  </si>
  <si>
    <t>202234010990287</t>
  </si>
  <si>
    <t>2018-07-05 20:24:04</t>
  </si>
  <si>
    <t>2018-07-05 20:24:09</t>
  </si>
  <si>
    <t>202235808660287</t>
  </si>
  <si>
    <t>2018-07-05 20:23:44</t>
  </si>
  <si>
    <t>2018-07-05 20:23:47</t>
  </si>
  <si>
    <t>202237107950287</t>
  </si>
  <si>
    <t>2018-07-05 20:23:21</t>
  </si>
  <si>
    <t>2018-07-05 20:23:24</t>
  </si>
  <si>
    <t>202234310340287</t>
  </si>
  <si>
    <t>2018-07-05 20:22:43</t>
  </si>
  <si>
    <t>2018-07-05 20:22:47</t>
  </si>
  <si>
    <t>202237908170287</t>
  </si>
  <si>
    <t>2018-07-05 20:22:23</t>
  </si>
  <si>
    <t>2018-07-05 20:22:26</t>
  </si>
  <si>
    <t>202234111060287</t>
  </si>
  <si>
    <t>2018-07-05 20:22:05</t>
  </si>
  <si>
    <t>2018-07-05 20:22:08</t>
  </si>
  <si>
    <t>202234810190287</t>
  </si>
  <si>
    <t>2018-07-05 20:21:46</t>
  </si>
  <si>
    <t>2018-07-05 20:21:50</t>
  </si>
  <si>
    <t>202234709090287</t>
  </si>
  <si>
    <t>2018-07-05 20:21:27</t>
  </si>
  <si>
    <t>2018-07-05 20:21:30</t>
  </si>
  <si>
    <t>202237607520287</t>
  </si>
  <si>
    <t>2018-07-05 20:21:08</t>
  </si>
  <si>
    <t>2018-07-05 20:21:11</t>
  </si>
  <si>
    <t>202237607500287</t>
  </si>
  <si>
    <t>2018-07-05 20:20:49</t>
  </si>
  <si>
    <t>2018-07-05 20:20:52</t>
  </si>
  <si>
    <t>202238007710287</t>
  </si>
  <si>
    <t>2018-07-05 20:20:29</t>
  </si>
  <si>
    <t>2018-07-05 20:20:32</t>
  </si>
  <si>
    <t>202237208330287</t>
  </si>
  <si>
    <t>2018-07-05 20:20:08</t>
  </si>
  <si>
    <t>2018-07-05 20:20:14</t>
  </si>
  <si>
    <t>202236308390287</t>
  </si>
  <si>
    <t>2018-07-05 20:19:44</t>
  </si>
  <si>
    <t>2018-07-05 20:19:49</t>
  </si>
  <si>
    <t>202234609310287</t>
  </si>
  <si>
    <t>2018-07-05 20:19:26</t>
  </si>
  <si>
    <t>2018-07-05 20:19:30</t>
  </si>
  <si>
    <t>202235709290287</t>
  </si>
  <si>
    <t>2018-07-05 20:19:03</t>
  </si>
  <si>
    <t>2018-07-05 20:19:10</t>
  </si>
  <si>
    <t>202234909080287</t>
  </si>
  <si>
    <t>2018-07-05 20:18:40</t>
  </si>
  <si>
    <t>2018-07-05 20:18:47</t>
  </si>
  <si>
    <t>202235908740287</t>
  </si>
  <si>
    <t>2018-07-05 20:18:20</t>
  </si>
  <si>
    <t>2018-07-05 20:18:23</t>
  </si>
  <si>
    <t>202235908730287</t>
  </si>
  <si>
    <t>2018-07-05 20:17:58</t>
  </si>
  <si>
    <t>2018-07-05 20:18:03</t>
  </si>
  <si>
    <t>202234810120287</t>
  </si>
  <si>
    <t>2018-07-05 20:17:23</t>
  </si>
  <si>
    <t>2018-07-05 20:17:26</t>
  </si>
  <si>
    <t>202236207840287</t>
  </si>
  <si>
    <t>2018-07-05 20:17:02</t>
  </si>
  <si>
    <t>2018-07-05 20:17:07</t>
  </si>
  <si>
    <t>202236408020287</t>
  </si>
  <si>
    <t>2018-07-05 20:16:40</t>
  </si>
  <si>
    <t>2018-07-05 20:16:44</t>
  </si>
  <si>
    <t>202237107760287</t>
  </si>
  <si>
    <t>2018-07-05 20:16:19</t>
  </si>
  <si>
    <t>2018-07-05 20:16:22</t>
  </si>
  <si>
    <t>202237107750287</t>
  </si>
  <si>
    <t>2018-07-05 20:15:53</t>
  </si>
  <si>
    <t>2018-07-05 20:15:58</t>
  </si>
  <si>
    <t>202235108710287</t>
  </si>
  <si>
    <t>2018-07-05 20:13:58</t>
  </si>
  <si>
    <t>2018-07-05 20:14:02</t>
  </si>
  <si>
    <t>202237607270287</t>
  </si>
  <si>
    <t>2018-07-05 20:13:17</t>
  </si>
  <si>
    <t>2018-07-05 20:13:20</t>
  </si>
  <si>
    <t>202237107700287</t>
  </si>
  <si>
    <t>2018-07-05 20:12:57</t>
  </si>
  <si>
    <t>2018-07-05 20:13:00</t>
  </si>
  <si>
    <t>202235507750287</t>
  </si>
  <si>
    <t>2018-07-05 20:12:37</t>
  </si>
  <si>
    <t>2018-07-05 20:12:40</t>
  </si>
  <si>
    <t>202234708830287</t>
  </si>
  <si>
    <t>2018-07-05 20:12:18</t>
  </si>
  <si>
    <t>2018-07-05 20:12:21</t>
  </si>
  <si>
    <t>202234809940287</t>
  </si>
  <si>
    <t>2018-07-05 20:11:55</t>
  </si>
  <si>
    <t>2018-07-05 20:11:58</t>
  </si>
  <si>
    <t>202235608070287</t>
  </si>
  <si>
    <t>2018-07-05 20:11:14</t>
  </si>
  <si>
    <t>2018-07-05 20:11:20</t>
  </si>
  <si>
    <t>202235808020287</t>
  </si>
  <si>
    <t>2018-07-05 20:10:55</t>
  </si>
  <si>
    <t>2018-07-05 20:10:58</t>
  </si>
  <si>
    <t>202234809780287</t>
  </si>
  <si>
    <t>2018-07-05 20:10:34</t>
  </si>
  <si>
    <t>2018-07-05 20:10:38</t>
  </si>
  <si>
    <t>202234908610287</t>
  </si>
  <si>
    <t>2018-07-05 20:10:15</t>
  </si>
  <si>
    <t>2018-07-05 20:10:18</t>
  </si>
  <si>
    <t>202234408880287</t>
  </si>
  <si>
    <t>2018-07-05 20:09:55</t>
  </si>
  <si>
    <t>2018-07-05 20:09:59</t>
  </si>
  <si>
    <t>202235108540287</t>
  </si>
  <si>
    <t>2018-07-05 20:09:31</t>
  </si>
  <si>
    <t>2018-07-05 20:09:34</t>
  </si>
  <si>
    <t>202234210060287</t>
  </si>
  <si>
    <t>2018-07-05 20:09:12</t>
  </si>
  <si>
    <t>2018-07-05 20:09:15</t>
  </si>
  <si>
    <t>202237408460287</t>
  </si>
  <si>
    <t>2018-07-05 20:08:34</t>
  </si>
  <si>
    <t>2018-07-05 20:08:40</t>
  </si>
  <si>
    <t>202237606980287</t>
  </si>
  <si>
    <t>2018-07-05 20:08:11</t>
  </si>
  <si>
    <t>2018-07-05 20:08:14</t>
  </si>
  <si>
    <t>202233809710287</t>
  </si>
  <si>
    <t>2018-07-05 20:07:22</t>
  </si>
  <si>
    <t>2018-07-05 20:07:37</t>
  </si>
  <si>
    <t>202234010410287</t>
  </si>
  <si>
    <t>2018-07-05 20:06:46</t>
  </si>
  <si>
    <t>2018-07-05 20:06:55</t>
  </si>
  <si>
    <t>202235108390287</t>
  </si>
  <si>
    <t>2018-07-05 20:06:17</t>
  </si>
  <si>
    <t>2018-07-05 20:06:21</t>
  </si>
  <si>
    <t>202234708450287</t>
  </si>
  <si>
    <t>2018-07-05 20:05:47</t>
  </si>
  <si>
    <t>2018-07-05 20:05:52</t>
  </si>
  <si>
    <t>202236707670287</t>
  </si>
  <si>
    <t>2018-07-05 20:05:16</t>
  </si>
  <si>
    <t>2018-07-05 20:05:19</t>
  </si>
  <si>
    <t>202237107260287</t>
  </si>
  <si>
    <t>2018-07-05 20:04:44</t>
  </si>
  <si>
    <t>2018-07-05 20:04:55</t>
  </si>
  <si>
    <t>202236008000287</t>
  </si>
  <si>
    <t>2018-07-05 20:04:11</t>
  </si>
  <si>
    <t>2018-07-05 20:04:18</t>
  </si>
  <si>
    <t>202238206460287</t>
  </si>
  <si>
    <t>2018-07-05 20:03:16</t>
  </si>
  <si>
    <t>2018-07-05 20:03:20</t>
  </si>
  <si>
    <t>202237707750287</t>
  </si>
  <si>
    <t>2018-07-05 20:02:34</t>
  </si>
  <si>
    <t>2018-07-05 20:02:39</t>
  </si>
  <si>
    <t>202235807770287</t>
  </si>
  <si>
    <t>2018-07-05 20:02:09</t>
  </si>
  <si>
    <t>2018-07-05 20:02:13</t>
  </si>
  <si>
    <t>202235708540287</t>
  </si>
  <si>
    <t>2018-07-05 20:01:50</t>
  </si>
  <si>
    <t>2018-07-05 20:01:53</t>
  </si>
  <si>
    <t>202235708520287</t>
  </si>
  <si>
    <t>2018-07-05 20:01:26</t>
  </si>
  <si>
    <t>2018-07-05 20:01:30</t>
  </si>
  <si>
    <t>202237907350287</t>
  </si>
  <si>
    <t>2018-07-05 20:01:09</t>
  </si>
  <si>
    <t>2018-07-05 20:01:12</t>
  </si>
  <si>
    <t>202234608440287</t>
  </si>
  <si>
    <t>2018-07-05 20:00:48</t>
  </si>
  <si>
    <t>2018-07-05 20:00:51</t>
  </si>
  <si>
    <t>202236507840287</t>
  </si>
  <si>
    <t>2018-07-05 20:00:26</t>
  </si>
  <si>
    <t>2018-07-05 20:00:29</t>
  </si>
  <si>
    <t>202237207340287</t>
  </si>
  <si>
    <t>2018-07-05 19:59:49</t>
  </si>
  <si>
    <t>2018-07-05 19:59:53</t>
  </si>
  <si>
    <t>202235807630287</t>
  </si>
  <si>
    <t>2018-07-05 19:59:28</t>
  </si>
  <si>
    <t>2018-07-05 19:59:31</t>
  </si>
  <si>
    <t>202235108070287</t>
  </si>
  <si>
    <t>2018-07-05 19:59:10</t>
  </si>
  <si>
    <t>2018-07-05 19:59:13</t>
  </si>
  <si>
    <t>202233809370287</t>
  </si>
  <si>
    <t>2018-07-05 19:58:43</t>
  </si>
  <si>
    <t>2018-07-05 19:58:47</t>
  </si>
  <si>
    <t>202237207210287</t>
  </si>
  <si>
    <t>2018-07-05 19:56:19</t>
  </si>
  <si>
    <t>2018-07-05 19:56:24</t>
  </si>
  <si>
    <t>202237707350287</t>
  </si>
  <si>
    <t>2018-07-05 19:55:52</t>
  </si>
  <si>
    <t>2018-07-05 19:55:55</t>
  </si>
  <si>
    <t>202233910260287</t>
  </si>
  <si>
    <t>2018-07-05 19:55:03</t>
  </si>
  <si>
    <t>2018-07-05 19:55:05</t>
  </si>
  <si>
    <t>202235607470287</t>
  </si>
  <si>
    <t>2018-07-05 19:54:32</t>
  </si>
  <si>
    <t>2018-07-05 19:54:36</t>
  </si>
  <si>
    <t>202234809170287</t>
  </si>
  <si>
    <t>2018-07-05 19:52:28</t>
  </si>
  <si>
    <t>2018-07-05 19:52:33</t>
  </si>
  <si>
    <t>202235208070287</t>
  </si>
  <si>
    <t>2018-07-05 19:52:07</t>
  </si>
  <si>
    <t>2018-07-05 19:52:10</t>
  </si>
  <si>
    <t>202235307260287</t>
  </si>
  <si>
    <t>2018-07-05 19:51:40</t>
  </si>
  <si>
    <t>2018-07-05 19:51:43</t>
  </si>
  <si>
    <t>202235107570287</t>
  </si>
  <si>
    <t>2018-07-05 19:50:54</t>
  </si>
  <si>
    <t>2018-07-05 19:50:57</t>
  </si>
  <si>
    <t>202234707510287</t>
  </si>
  <si>
    <t>2018-07-05 19:50:29</t>
  </si>
  <si>
    <t>2018-07-05 19:50:34</t>
  </si>
  <si>
    <t>202235907290287</t>
  </si>
  <si>
    <t>2018-07-05 19:50:07</t>
  </si>
  <si>
    <t>2018-07-05 19:50:11</t>
  </si>
  <si>
    <t>202234508400287</t>
  </si>
  <si>
    <t>2018-07-05 19:49:40</t>
  </si>
  <si>
    <t>2018-07-05 19:49:45</t>
  </si>
  <si>
    <t>202237706860287</t>
  </si>
  <si>
    <t>2018-07-05 19:49:18</t>
  </si>
  <si>
    <t>2018-07-05 19:49:22</t>
  </si>
  <si>
    <t>202233909660287</t>
  </si>
  <si>
    <t>2018-07-05 19:48:55</t>
  </si>
  <si>
    <t>2018-07-05 19:48:58</t>
  </si>
  <si>
    <t>202236107010287</t>
  </si>
  <si>
    <t>2018-07-05 19:47:43</t>
  </si>
  <si>
    <t>2018-07-05 19:47:47</t>
  </si>
  <si>
    <t>202235506360287</t>
  </si>
  <si>
    <t>2018-07-05 19:47:02</t>
  </si>
  <si>
    <t>2018-07-05 19:47:07</t>
  </si>
  <si>
    <t>202235306960287</t>
  </si>
  <si>
    <t>2018-07-05 19:46:25</t>
  </si>
  <si>
    <t>2018-07-05 19:46:28</t>
  </si>
  <si>
    <t>202234009420287</t>
  </si>
  <si>
    <t>2018-07-05 19:46:04</t>
  </si>
  <si>
    <t>2018-07-05 19:46:08</t>
  </si>
  <si>
    <t>202237505930287</t>
  </si>
  <si>
    <t>2018-07-05 19:45:37</t>
  </si>
  <si>
    <t>2018-07-05 19:45:41</t>
  </si>
  <si>
    <t>202234308600287</t>
  </si>
  <si>
    <t>2018-07-05 19:45:05</t>
  </si>
  <si>
    <t>2018-07-05 19:45:10</t>
  </si>
  <si>
    <t>202234508020287</t>
  </si>
  <si>
    <t>2018-07-05 19:44:44</t>
  </si>
  <si>
    <t>2018-07-05 19:44:48</t>
  </si>
  <si>
    <t>202234109040287</t>
  </si>
  <si>
    <t>2018-07-05 19:44:25</t>
  </si>
  <si>
    <t>2018-07-05 19:44:28</t>
  </si>
  <si>
    <t>202236806010287</t>
  </si>
  <si>
    <t>2018-07-05 19:43:51</t>
  </si>
  <si>
    <t>2018-07-05 19:43:54</t>
  </si>
  <si>
    <t>202236506680287</t>
  </si>
  <si>
    <t>2018-07-05 19:43:24</t>
  </si>
  <si>
    <t>2018-07-05 19:43:28</t>
  </si>
  <si>
    <t>202235107190287</t>
  </si>
  <si>
    <t>2018-07-05 19:42:45</t>
  </si>
  <si>
    <t>2018-07-05 19:42:53</t>
  </si>
  <si>
    <t>202234009170287</t>
  </si>
  <si>
    <t>2018-07-05 19:42:12</t>
  </si>
  <si>
    <t>2018-07-05 19:42:23</t>
  </si>
  <si>
    <t>202237906120287</t>
  </si>
  <si>
    <t>2018-07-05 19:41:31</t>
  </si>
  <si>
    <t>2018-07-05 19:41:34</t>
  </si>
  <si>
    <t>202233708900287</t>
  </si>
  <si>
    <t>2018-07-05 19:41:05</t>
  </si>
  <si>
    <t>2018-07-05 19:41:09</t>
  </si>
  <si>
    <t>202234907000287</t>
  </si>
  <si>
    <t>2018-07-05 19:38:40</t>
  </si>
  <si>
    <t>2018-07-05 19:38:51</t>
  </si>
  <si>
    <t>202237605540287</t>
  </si>
  <si>
    <t>2018-07-05 19:38:03</t>
  </si>
  <si>
    <t>2018-07-05 19:38:13</t>
  </si>
  <si>
    <t>202236306390287</t>
  </si>
  <si>
    <t>2018-07-05 19:37:23</t>
  </si>
  <si>
    <t>2018-07-05 19:37:26</t>
  </si>
  <si>
    <t>202236805610287</t>
  </si>
  <si>
    <t>2018-07-05 19:36:20</t>
  </si>
  <si>
    <t>2018-07-05 19:36:23</t>
  </si>
  <si>
    <t>202236706340287</t>
  </si>
  <si>
    <t>2018-07-05 19:34:26</t>
  </si>
  <si>
    <t>2018-07-05 19:34:32</t>
  </si>
  <si>
    <t>202236206160287</t>
  </si>
  <si>
    <t>2018-07-05 19:32:51</t>
  </si>
  <si>
    <t>2018-07-05 19:32:54</t>
  </si>
  <si>
    <t>202234607110287</t>
  </si>
  <si>
    <t>2018-07-05 19:32:17</t>
  </si>
  <si>
    <t>2018-07-05 19:32:20</t>
  </si>
  <si>
    <t>202234308040287</t>
  </si>
  <si>
    <t>2018-07-05 19:31:54</t>
  </si>
  <si>
    <t>2018-07-05 19:32:00</t>
  </si>
  <si>
    <t>202237005910287</t>
  </si>
  <si>
    <t>2018-07-05 19:31:32</t>
  </si>
  <si>
    <t>2018-07-05 19:31:35</t>
  </si>
  <si>
    <t>202234108530287</t>
  </si>
  <si>
    <t>2018-07-05 19:31:09</t>
  </si>
  <si>
    <t>2018-07-05 19:31:14</t>
  </si>
  <si>
    <t>202237605400287</t>
  </si>
  <si>
    <t>2018-07-05 19:30:45</t>
  </si>
  <si>
    <t>2018-07-05 19:30:48</t>
  </si>
  <si>
    <t>202235706210287</t>
  </si>
  <si>
    <t>2018-07-05 19:02:16</t>
  </si>
  <si>
    <t>2018-07-05 19:02:19</t>
  </si>
  <si>
    <t>202237104660287</t>
  </si>
  <si>
    <t>2018-07-05 19:01:43</t>
  </si>
  <si>
    <t>2018-07-05 19:01:45</t>
  </si>
  <si>
    <t>202235206040287</t>
  </si>
  <si>
    <t>2018-07-05 19:01:05</t>
  </si>
  <si>
    <t>2018-07-05 19:01:09</t>
  </si>
  <si>
    <t>202236504960287</t>
  </si>
  <si>
    <t>2018-07-05 19:00:34</t>
  </si>
  <si>
    <t>2018-07-05 19:00:37</t>
  </si>
  <si>
    <t>202238204310287</t>
  </si>
  <si>
    <t>2018-07-05 18:59:50</t>
  </si>
  <si>
    <t>2018-07-05 18:59:59</t>
  </si>
  <si>
    <t>202235706090287</t>
  </si>
  <si>
    <t>2018-07-05 18:59:16</t>
  </si>
  <si>
    <t>2018-07-05 18:59:19</t>
  </si>
  <si>
    <t>202233707430287</t>
  </si>
  <si>
    <t>2018-07-05 18:58:40</t>
  </si>
  <si>
    <t>2018-07-05 18:58:44</t>
  </si>
  <si>
    <t>202235405840287</t>
  </si>
  <si>
    <t>2018-07-05 18:57:51</t>
  </si>
  <si>
    <t>2018-07-05 18:58:01</t>
  </si>
  <si>
    <t>202236304910287</t>
  </si>
  <si>
    <t>2018-07-05 18:57:22</t>
  </si>
  <si>
    <t>2018-07-05 18:57:26</t>
  </si>
  <si>
    <t>202236804730287</t>
  </si>
  <si>
    <t>2018-07-05 18:56:49</t>
  </si>
  <si>
    <t>2018-07-05 18:56:52</t>
  </si>
  <si>
    <t>202237304880287</t>
  </si>
  <si>
    <t>2018-07-05 18:56:24</t>
  </si>
  <si>
    <t>2018-07-05 18:56:27</t>
  </si>
  <si>
    <t>202237704960287</t>
  </si>
  <si>
    <t>2018-07-05 18:55:58</t>
  </si>
  <si>
    <t>2018-07-05 18:56:03</t>
  </si>
  <si>
    <t>202236105220287</t>
  </si>
  <si>
    <t>2018-07-05 18:55:06</t>
  </si>
  <si>
    <t>2018-07-05 18:55:10</t>
  </si>
  <si>
    <t>202236804570287</t>
  </si>
  <si>
    <t>2018-07-05 18:54:12</t>
  </si>
  <si>
    <t>2018-07-05 18:54:17</t>
  </si>
  <si>
    <t>202235705990287</t>
  </si>
  <si>
    <t>2018-07-05 18:52:35</t>
  </si>
  <si>
    <t>2018-07-05 18:53:04</t>
  </si>
  <si>
    <t>202234506300287</t>
  </si>
  <si>
    <t>2018-07-05 18:52:11</t>
  </si>
  <si>
    <t>2018-07-05 18:52:15</t>
  </si>
  <si>
    <t>202235905610287</t>
  </si>
  <si>
    <t>2018-07-05 18:51:01</t>
  </si>
  <si>
    <t>2018-07-05 18:51:12</t>
  </si>
  <si>
    <t>202238104410287</t>
  </si>
  <si>
    <t>2018-07-05 18:49:11</t>
  </si>
  <si>
    <t>2018-07-05 18:49:14</t>
  </si>
  <si>
    <t>202235205670287</t>
  </si>
  <si>
    <t>2018-07-05 18:48:38</t>
  </si>
  <si>
    <t>2018-07-05 18:48:43</t>
  </si>
  <si>
    <t>202236804420287</t>
  </si>
  <si>
    <t>2018-07-05 18:48:10</t>
  </si>
  <si>
    <t>2018-07-05 18:48:14</t>
  </si>
  <si>
    <t>202237405180287</t>
  </si>
  <si>
    <t>2018-07-05 18:47:19</t>
  </si>
  <si>
    <t>2018-07-05 18:47:26</t>
  </si>
  <si>
    <t>202235804970287</t>
  </si>
  <si>
    <t>2018-07-05 18:46:48</t>
  </si>
  <si>
    <t>2018-07-05 18:46:52</t>
  </si>
  <si>
    <t>202233806570287</t>
  </si>
  <si>
    <t>2018-07-05 18:45:58</t>
  </si>
  <si>
    <t>2018-07-05 18:46:01</t>
  </si>
  <si>
    <t>202236605470287</t>
  </si>
  <si>
    <t>2018-07-05 18:45:26</t>
  </si>
  <si>
    <t>2018-07-05 18:45:30</t>
  </si>
  <si>
    <t>202233706940287</t>
  </si>
  <si>
    <t>2018-07-05 18:44:01</t>
  </si>
  <si>
    <t>2018-07-05 18:44:04</t>
  </si>
  <si>
    <t>202235205410287</t>
  </si>
  <si>
    <t>2018-07-05 18:42:58</t>
  </si>
  <si>
    <t>2018-07-05 18:43:02</t>
  </si>
  <si>
    <t>202238104050287</t>
  </si>
  <si>
    <t>2018-07-05 18:42:37</t>
  </si>
  <si>
    <t>2018-07-05 18:42:41</t>
  </si>
  <si>
    <t>202234306270287</t>
  </si>
  <si>
    <t>2018-07-05 18:42:01</t>
  </si>
  <si>
    <t>2018-07-05 18:42:05</t>
  </si>
  <si>
    <t>202234306260287</t>
  </si>
  <si>
    <t>2018-07-05 18:40:56</t>
  </si>
  <si>
    <t>2018-07-05 18:41:01</t>
  </si>
  <si>
    <t>202236404570287</t>
  </si>
  <si>
    <t>2018-07-05 18:40:34</t>
  </si>
  <si>
    <t>2018-07-05 18:40:38</t>
  </si>
  <si>
    <t>202234605520287</t>
  </si>
  <si>
    <t>2018-07-05 18:40:11</t>
  </si>
  <si>
    <t>2018-07-05 18:40:15</t>
  </si>
  <si>
    <t>202236504380287</t>
  </si>
  <si>
    <t>2018-07-05 18:39:49</t>
  </si>
  <si>
    <t>2018-07-05 18:39:52</t>
  </si>
  <si>
    <t>202233906920287</t>
  </si>
  <si>
    <t>2018-07-05 18:39:23</t>
  </si>
  <si>
    <t>2018-07-05 18:39:27</t>
  </si>
  <si>
    <t>202237804190287</t>
  </si>
  <si>
    <t>2018-07-05 18:38:45</t>
  </si>
  <si>
    <t>2018-07-05 18:38:49</t>
  </si>
  <si>
    <t>202237504010287</t>
  </si>
  <si>
    <t>2018-07-05 18:38:05</t>
  </si>
  <si>
    <t>2018-07-05 18:38:09</t>
  </si>
  <si>
    <t>202237404930287</t>
  </si>
  <si>
    <t>2018-07-05 18:37:31</t>
  </si>
  <si>
    <t>2018-07-05 18:37:34</t>
  </si>
  <si>
    <t>202237304260287</t>
  </si>
  <si>
    <t>2018-07-05 18:37:04</t>
  </si>
  <si>
    <t>2018-07-05 18:37:10</t>
  </si>
  <si>
    <t>202237404900287</t>
  </si>
  <si>
    <t>2018-07-05 18:36:39</t>
  </si>
  <si>
    <t>2018-07-05 18:36:43</t>
  </si>
  <si>
    <t>202234806060287</t>
  </si>
  <si>
    <t>2018-07-05 18:36:16</t>
  </si>
  <si>
    <t>2018-07-05 18:36:22</t>
  </si>
  <si>
    <t>202237804150287</t>
  </si>
  <si>
    <t>2018-07-05 18:35:39</t>
  </si>
  <si>
    <t>2018-07-05 18:35:45</t>
  </si>
  <si>
    <t>202237704370287</t>
  </si>
  <si>
    <t>2018-07-05 18:34:56</t>
  </si>
  <si>
    <t>2018-07-05 18:35:08</t>
  </si>
  <si>
    <t>202236204690287</t>
  </si>
  <si>
    <t>2018-07-05 18:34:34</t>
  </si>
  <si>
    <t>2018-07-05 18:34:39</t>
  </si>
  <si>
    <t>202237704330287</t>
  </si>
  <si>
    <t>2018-07-05 18:34:14</t>
  </si>
  <si>
    <t>2018-07-05 18:34:18</t>
  </si>
  <si>
    <t>202234806040287</t>
  </si>
  <si>
    <t>2018-07-05 18:33:26</t>
  </si>
  <si>
    <t>2018-07-05 18:33:40</t>
  </si>
  <si>
    <t>202235705230287</t>
  </si>
  <si>
    <t>2018-07-05 18:32:42</t>
  </si>
  <si>
    <t>2018-07-05 18:32:47</t>
  </si>
  <si>
    <t>202235304490287</t>
  </si>
  <si>
    <t>2018-07-05 18:32:08</t>
  </si>
  <si>
    <t>2018-07-05 18:32:15</t>
  </si>
  <si>
    <t>202236903870287</t>
  </si>
  <si>
    <t>2018-07-05 18:31:45</t>
  </si>
  <si>
    <t>2018-07-05 18:31:48</t>
  </si>
  <si>
    <t>202236504200287</t>
  </si>
  <si>
    <t>2018-07-05 18:31:04</t>
  </si>
  <si>
    <t>2018-07-05 18:31:08</t>
  </si>
  <si>
    <t>202237204440287</t>
  </si>
  <si>
    <t>2018-07-05 18:30:46</t>
  </si>
  <si>
    <t>2018-07-05 18:30:49</t>
  </si>
  <si>
    <t>202237103710287</t>
  </si>
  <si>
    <t>2018-07-05 18:30:20</t>
  </si>
  <si>
    <t>2018-07-05 18:30:25</t>
  </si>
  <si>
    <t>202238203240287</t>
  </si>
  <si>
    <t>2018-07-05 18:29:42</t>
  </si>
  <si>
    <t>2018-07-05 18:29:46</t>
  </si>
  <si>
    <t>202237903390287</t>
  </si>
  <si>
    <t>2018-07-05 18:29:19</t>
  </si>
  <si>
    <t>2018-07-05 18:29:23</t>
  </si>
  <si>
    <t>202234805840287</t>
  </si>
  <si>
    <t>2018-07-05 18:28:49</t>
  </si>
  <si>
    <t>2018-07-05 18:28:52</t>
  </si>
  <si>
    <t>202236005070287</t>
  </si>
  <si>
    <t>2018-07-05 18:28:24</t>
  </si>
  <si>
    <t>2018-07-05 18:28:27</t>
  </si>
  <si>
    <t>202234704840287</t>
  </si>
  <si>
    <t>2018-07-05 18:27:37</t>
  </si>
  <si>
    <t>2018-07-05 18:27:42</t>
  </si>
  <si>
    <t>202236104290287</t>
  </si>
  <si>
    <t>2018-07-05 18:27:13</t>
  </si>
  <si>
    <t>2018-07-05 18:27:17</t>
  </si>
  <si>
    <t>202237903240287</t>
  </si>
  <si>
    <t>2018-07-05 18:26:30</t>
  </si>
  <si>
    <t>2018-07-05 18:26:59</t>
  </si>
  <si>
    <t>202235204630287</t>
  </si>
  <si>
    <t>2018-07-05 18:23:51</t>
  </si>
  <si>
    <t>2018-07-05 18:23:54</t>
  </si>
  <si>
    <t>202235304190287</t>
  </si>
  <si>
    <t>2018-07-05 18:23:07</t>
  </si>
  <si>
    <t>2018-07-05 18:23:11</t>
  </si>
  <si>
    <t>202235804290287</t>
  </si>
  <si>
    <t>2018-07-05 18:22:10</t>
  </si>
  <si>
    <t>2018-07-05 18:22:19</t>
  </si>
  <si>
    <t>202237803640287</t>
  </si>
  <si>
    <t>2018-07-05 18:21:04</t>
  </si>
  <si>
    <t>2018-07-05 18:21:10</t>
  </si>
  <si>
    <t>202236903460287</t>
  </si>
  <si>
    <t>2018-07-05 18:20:05</t>
  </si>
  <si>
    <t>2018-07-05 18:20:08</t>
  </si>
  <si>
    <t>202236503610287</t>
  </si>
  <si>
    <t>2018-07-05 18:19:25</t>
  </si>
  <si>
    <t>2018-07-05 18:19:28</t>
  </si>
  <si>
    <t>202234005970287</t>
  </si>
  <si>
    <t>2018-07-05 18:18:16</t>
  </si>
  <si>
    <t>2018-07-05 18:18:20</t>
  </si>
  <si>
    <t>swtcnodes</t>
  </si>
  <si>
    <t>202234305120953</t>
  </si>
  <si>
    <t>24496.80</t>
  </si>
  <si>
    <t>19449.48</t>
  </si>
  <si>
    <t>2018-07-05 18:11:21</t>
  </si>
  <si>
    <t>2018-07-05 18:36:47</t>
  </si>
  <si>
    <t>202234205240287</t>
  </si>
  <si>
    <t>2018-07-05 17:51:40</t>
  </si>
  <si>
    <t>2018-07-05 17:51:43</t>
  </si>
  <si>
    <t>202234603880287</t>
  </si>
  <si>
    <t>2018-07-05 17:51:17</t>
  </si>
  <si>
    <t>2018-07-05 17:51:22</t>
  </si>
  <si>
    <t>202236402550287</t>
  </si>
  <si>
    <t>2018-07-05 17:48:03</t>
  </si>
  <si>
    <t>2018-07-05 17:48:29</t>
  </si>
  <si>
    <t>202231741220194</t>
  </si>
  <si>
    <t>17100.00</t>
  </si>
  <si>
    <t>14535.00</t>
  </si>
  <si>
    <t>2018-07-05 16:27:56</t>
  </si>
  <si>
    <t>2018-07-05 16:28:01</t>
  </si>
  <si>
    <t>202233901900194</t>
  </si>
  <si>
    <t>6324.00</t>
  </si>
  <si>
    <t>5375.40</t>
  </si>
  <si>
    <t>2018-07-05 16:27:03</t>
  </si>
  <si>
    <t>2018-07-05 16:27:13</t>
  </si>
  <si>
    <t>202230340560194</t>
  </si>
  <si>
    <t>8724.00</t>
  </si>
  <si>
    <t>7415.40</t>
  </si>
  <si>
    <t>2018-07-05 16:24:29</t>
  </si>
  <si>
    <t>2018-07-05 16:24:36</t>
  </si>
  <si>
    <t>202229642240194</t>
  </si>
  <si>
    <t>13524.00</t>
  </si>
  <si>
    <t>11495.40</t>
  </si>
  <si>
    <t>2018-07-05 16:21:52</t>
  </si>
  <si>
    <t>2018-07-05 16:22:00</t>
  </si>
  <si>
    <t>202231639730194</t>
  </si>
  <si>
    <t>12360.00</t>
  </si>
  <si>
    <t>10506.00</t>
  </si>
  <si>
    <t>2018-07-05 16:19:53</t>
  </si>
  <si>
    <t>2018-07-05 16:20:08</t>
  </si>
  <si>
    <t>202230235280466</t>
  </si>
  <si>
    <t>2018-07-05 14:01:15</t>
  </si>
  <si>
    <t>202229235990466</t>
  </si>
  <si>
    <t>85.00</t>
  </si>
  <si>
    <t>2018-07-05 13:47:06</t>
  </si>
  <si>
    <t>2018-07-05 13:47:07</t>
  </si>
  <si>
    <t>202231829770287</t>
  </si>
  <si>
    <t>2018-07-05 11:54:46</t>
  </si>
  <si>
    <t>2018-07-05 11:54:53</t>
  </si>
  <si>
    <t>202230826850145</t>
  </si>
  <si>
    <t>2018-07-05 10:48:30</t>
  </si>
  <si>
    <t>2018-07-05 10:48:31</t>
  </si>
  <si>
    <t>betterhr016@163.com</t>
  </si>
  <si>
    <t>202228824580030</t>
  </si>
  <si>
    <t>2018-07-05 09:20:45</t>
  </si>
  <si>
    <t>2018-07-05 09:21:45</t>
  </si>
  <si>
    <t>米钻51修</t>
  </si>
  <si>
    <t>202231620510333</t>
  </si>
  <si>
    <t>2018-07-05 09:11:58</t>
  </si>
  <si>
    <t>2018-07-05 09:12:14</t>
  </si>
  <si>
    <t>internet@cnfantasia.com</t>
  </si>
  <si>
    <t>202228903400613</t>
  </si>
  <si>
    <t>2018-07-04 18:51:06</t>
  </si>
  <si>
    <t>2018-07-04 18:51:10</t>
  </si>
  <si>
    <t>202230500590277</t>
  </si>
  <si>
    <t>2018-07-04 17:50:41</t>
  </si>
  <si>
    <t>2018-07-04 17:50:47</t>
  </si>
  <si>
    <t>202224488490088</t>
  </si>
  <si>
    <t>2018-07-04 17:20:22</t>
  </si>
  <si>
    <t>2018-07-04 17:20:29</t>
  </si>
  <si>
    <t>202223386930059</t>
  </si>
  <si>
    <t>2018-07-04 16:52:01</t>
  </si>
  <si>
    <t>202222187410059</t>
  </si>
  <si>
    <t>2018-07-04 15:48:52</t>
  </si>
  <si>
    <t>2018-07-04 15:48:55</t>
  </si>
  <si>
    <t>202224684630755</t>
  </si>
  <si>
    <t>2018-07-04 15:26:07</t>
  </si>
  <si>
    <t>2018-07-04 15:26:08</t>
  </si>
  <si>
    <t>hi34223636@aliyun.com</t>
  </si>
  <si>
    <t>202223883650626</t>
  </si>
  <si>
    <t>2018-07-04 15:26:01</t>
  </si>
  <si>
    <t>2018-07-04 15:26:02</t>
  </si>
  <si>
    <t>202225684140755</t>
  </si>
  <si>
    <t>2018-07-04 15:25:05</t>
  </si>
  <si>
    <t>202225984410626</t>
  </si>
  <si>
    <t>2018-07-04 15:25:01</t>
  </si>
  <si>
    <t>2018-07-04 15:25:02</t>
  </si>
  <si>
    <t>202225175600075</t>
  </si>
  <si>
    <t>2018-07-04 11:10:11</t>
  </si>
  <si>
    <t>202223272170075</t>
  </si>
  <si>
    <t>2018-07-04 10:27:27</t>
  </si>
  <si>
    <t>202226268600801</t>
  </si>
  <si>
    <t>2018-07-04 09:35:36</t>
  </si>
  <si>
    <t>2018-07-04 09:35:37</t>
  </si>
  <si>
    <t>202223868960801</t>
  </si>
  <si>
    <t>337.80</t>
  </si>
  <si>
    <t>2018-07-04 09:32:41</t>
  </si>
  <si>
    <t>2018-07-04 09:32:49</t>
  </si>
  <si>
    <t>202226569650801</t>
  </si>
  <si>
    <t>2018-07-04 09:26:00</t>
  </si>
  <si>
    <t>202224669170801</t>
  </si>
  <si>
    <t>2018-07-04 09:25:49</t>
  </si>
  <si>
    <t>202226366910801</t>
  </si>
  <si>
    <t>2018-07-04 09:25:21</t>
  </si>
  <si>
    <t>202222270330075</t>
  </si>
  <si>
    <t>2018-07-04 09:18:30</t>
  </si>
  <si>
    <t>202223760020708</t>
  </si>
  <si>
    <t>2018-07-04 01:35:01</t>
  </si>
  <si>
    <t>202225258380708</t>
  </si>
  <si>
    <t>2018-07-04 01:34:01</t>
  </si>
  <si>
    <t>202225960380708</t>
  </si>
  <si>
    <t>2018-07-04 01:33:01</t>
  </si>
  <si>
    <t>202223360710708</t>
  </si>
  <si>
    <t>2018-07-04 01:32:01</t>
  </si>
  <si>
    <t>202224059570708</t>
  </si>
  <si>
    <t>2018-07-04 01:31:01</t>
  </si>
  <si>
    <t>202222546230121</t>
  </si>
  <si>
    <t>31752.00</t>
  </si>
  <si>
    <t>15876.00</t>
  </si>
  <si>
    <t>2018-07-03 15:32:37</t>
  </si>
  <si>
    <t>2018-07-03 15:49:49</t>
  </si>
  <si>
    <t>202225839370136</t>
  </si>
  <si>
    <t>5700.00</t>
  </si>
  <si>
    <t>4845.00</t>
  </si>
  <si>
    <t>2018-07-03 14:58:18</t>
  </si>
  <si>
    <t>2018-07-04 15:25:28</t>
  </si>
  <si>
    <t>202226337010121</t>
  </si>
  <si>
    <t>2018-07-03 14:02:25</t>
  </si>
  <si>
    <t>2018-07-03 14:33:56</t>
  </si>
  <si>
    <t>202224230080136</t>
  </si>
  <si>
    <t>1571.34</t>
  </si>
  <si>
    <t>2018-07-03 11:34:49</t>
  </si>
  <si>
    <t>2018-07-04 15:36:40</t>
  </si>
  <si>
    <t>202225828000319</t>
  </si>
  <si>
    <t>2018-07-03 10:43:51</t>
  </si>
  <si>
    <t>202222531300319</t>
  </si>
  <si>
    <t>大数据计算服务MaxCompute（包月）</t>
  </si>
  <si>
    <t>2018-07-03 10:39:00</t>
  </si>
  <si>
    <t>2018-07-03 10:42:57</t>
  </si>
  <si>
    <t>202226427170319</t>
  </si>
  <si>
    <t>3550.00</t>
  </si>
  <si>
    <t>2018-07-03 10:36:48</t>
  </si>
  <si>
    <t>202224026610121</t>
  </si>
  <si>
    <t>45720.00</t>
  </si>
  <si>
    <t>22860.00</t>
  </si>
  <si>
    <t>2018-07-03 10:01:20</t>
  </si>
  <si>
    <t>2018-07-03 14:31:45</t>
  </si>
  <si>
    <t>中网云</t>
  </si>
  <si>
    <t>202222324410442</t>
  </si>
  <si>
    <t>2018-07-03 09:04:25</t>
  </si>
  <si>
    <t>202222323100755</t>
  </si>
  <si>
    <t>2018-07-03 08:41:31</t>
  </si>
  <si>
    <t>202225809490541</t>
  </si>
  <si>
    <t>2.26</t>
  </si>
  <si>
    <t>2018-07-02 23:12:55</t>
  </si>
  <si>
    <t>2018-07-02 23:12:59</t>
  </si>
  <si>
    <t>202219614400189</t>
  </si>
  <si>
    <t>2018-07-02 17:18:21</t>
  </si>
  <si>
    <t>2018-07-02 17:18:22</t>
  </si>
  <si>
    <t>202218905220277</t>
  </si>
  <si>
    <t>2018-07-02 14:19:19</t>
  </si>
  <si>
    <t>2018-07-02 14:19:33</t>
  </si>
  <si>
    <t>202213494680318</t>
  </si>
  <si>
    <t>252.99</t>
  </si>
  <si>
    <t>2018-07-02 10:02:30</t>
  </si>
  <si>
    <t>2018-07-02 10:02:31</t>
  </si>
  <si>
    <t>202211892780318</t>
  </si>
  <si>
    <t>2018-07-02 08:41:48</t>
  </si>
  <si>
    <t>developer-txz@qq.com</t>
  </si>
  <si>
    <t>202320850590547</t>
  </si>
  <si>
    <t>2018-07-30 12:10:44</t>
  </si>
  <si>
    <t>201807004165</t>
  </si>
  <si>
    <t>202317050290547</t>
  </si>
  <si>
    <t>2018-07-30 12:10:25</t>
  </si>
  <si>
    <t>202293540480547</t>
  </si>
  <si>
    <t>5088.00</t>
  </si>
  <si>
    <t>4324.80</t>
  </si>
  <si>
    <t>2018-07-24 13:14:22</t>
  </si>
  <si>
    <t>2018-07-24 13:14:29</t>
  </si>
  <si>
    <t>2995502166@qq.com</t>
  </si>
  <si>
    <t>202294932590930</t>
  </si>
  <si>
    <t>3864.00</t>
  </si>
  <si>
    <t>2978.40</t>
  </si>
  <si>
    <t>2018-07-24 10:13:51</t>
  </si>
  <si>
    <t>2018-07-24 10:18:27</t>
  </si>
  <si>
    <t>201807004604</t>
  </si>
  <si>
    <t>商城技术服务公司</t>
  </si>
  <si>
    <t>202291634910840</t>
  </si>
  <si>
    <t>1335.00</t>
  </si>
  <si>
    <t>2018-07-24 09:48:37</t>
  </si>
  <si>
    <t>2018-07-24 09:51:27</t>
  </si>
  <si>
    <t>201807004563</t>
  </si>
  <si>
    <t>202292411020547</t>
  </si>
  <si>
    <t>15264.00</t>
  </si>
  <si>
    <t>12974.40</t>
  </si>
  <si>
    <t>2018-07-23 18:21:49</t>
  </si>
  <si>
    <t>2018-07-23 18:22:00</t>
  </si>
  <si>
    <t>202294606420547</t>
  </si>
  <si>
    <t>22848.00</t>
  </si>
  <si>
    <t>18048.00</t>
  </si>
  <si>
    <t>2018-07-23 17:56:31</t>
  </si>
  <si>
    <t>2018-07-23 17:56:39</t>
  </si>
  <si>
    <t>202294106760547</t>
  </si>
  <si>
    <t>9600.00</t>
  </si>
  <si>
    <t>7473.60</t>
  </si>
  <si>
    <t>2018-07-23 17:33:33</t>
  </si>
  <si>
    <t>2018-07-23 17:33:38</t>
  </si>
  <si>
    <t>深圳威尔视觉</t>
  </si>
  <si>
    <t>链通数字科技</t>
  </si>
  <si>
    <t>杨亿彬so</t>
  </si>
  <si>
    <t>202323541580528</t>
  </si>
  <si>
    <t>461.49</t>
  </si>
  <si>
    <t>440.96</t>
  </si>
  <si>
    <t>2018-07-31 15:06:03</t>
  </si>
  <si>
    <t>2018-07-31 15:46:11</t>
  </si>
  <si>
    <t>ruanjiekeji</t>
  </si>
  <si>
    <t>202325333640586</t>
  </si>
  <si>
    <t>2018-07-31 12:48:48</t>
  </si>
  <si>
    <t>2018-07-31 12:49:14</t>
  </si>
  <si>
    <t>taobei9988</t>
  </si>
  <si>
    <t>202326532460707</t>
  </si>
  <si>
    <t>2018-07-31 11:54:09</t>
  </si>
  <si>
    <t>2018-07-31 11:54:10</t>
  </si>
  <si>
    <t>powersunsoft2018</t>
  </si>
  <si>
    <t>202319861490379</t>
  </si>
  <si>
    <t>2018-07-30 16:00:23</t>
  </si>
  <si>
    <t>广州云恒信息咨询</t>
  </si>
  <si>
    <t>202316744140895</t>
  </si>
  <si>
    <t>2018-07-30 09:34:30</t>
  </si>
  <si>
    <t>2018-07-30 09:38:27</t>
  </si>
  <si>
    <t>202320644020895</t>
  </si>
  <si>
    <t>2018-07-30 09:34:05</t>
  </si>
  <si>
    <t>2018-07-30 09:38:09</t>
  </si>
  <si>
    <t>202319642430895</t>
  </si>
  <si>
    <t>328.00</t>
  </si>
  <si>
    <t>2018-07-30 09:33:29</t>
  </si>
  <si>
    <t>2018-07-30 09:37:49</t>
  </si>
  <si>
    <t>202320818710855</t>
  </si>
  <si>
    <t>2018-07-29 12:50:44</t>
  </si>
  <si>
    <t>2018-07-29 12:50:54</t>
  </si>
  <si>
    <t>202319919870855</t>
  </si>
  <si>
    <t>2018-07-29 12:50:02</t>
  </si>
  <si>
    <t>2018-07-29 12:50:13</t>
  </si>
  <si>
    <t>202317804720994</t>
  </si>
  <si>
    <t>1561.75</t>
  </si>
  <si>
    <t>2018-07-28 21:11:38</t>
  </si>
  <si>
    <t>2018-07-28 21:12:02</t>
  </si>
  <si>
    <t>深圳火妹</t>
  </si>
  <si>
    <t>202314901030891</t>
  </si>
  <si>
    <t>1205.00</t>
  </si>
  <si>
    <t>1179.50</t>
  </si>
  <si>
    <t>2018-07-26 22:38:52</t>
  </si>
  <si>
    <t>2018-07-26 22:39:21</t>
  </si>
  <si>
    <t>202306310240379</t>
  </si>
  <si>
    <t>2018-07-26 18:05:10</t>
  </si>
  <si>
    <t>202307902350379</t>
  </si>
  <si>
    <t>2018-07-26 15:57:23</t>
  </si>
  <si>
    <t>2018-07-26 16:04:41</t>
  </si>
  <si>
    <t>202301649650561</t>
  </si>
  <si>
    <t>155.34</t>
  </si>
  <si>
    <t>2018-07-25 23:45:04</t>
  </si>
  <si>
    <t>2018-07-25 23:46:15</t>
  </si>
  <si>
    <t>广东恒逸软件</t>
  </si>
  <si>
    <t>202301450680561</t>
  </si>
  <si>
    <t>2018-07-25 21:23:12</t>
  </si>
  <si>
    <t>2018-07-25 21:23:13</t>
  </si>
  <si>
    <t>202298830040800</t>
  </si>
  <si>
    <t>2018-07-25 11:31:21</t>
  </si>
  <si>
    <t>2018-07-25 11:31:53</t>
  </si>
  <si>
    <t>joncloudapp</t>
  </si>
  <si>
    <t>202300905360393</t>
  </si>
  <si>
    <t>2018-07-24 20:53:30</t>
  </si>
  <si>
    <t>jypaas</t>
  </si>
  <si>
    <t>202293247350489</t>
  </si>
  <si>
    <t>2018-07-24 16:03:29</t>
  </si>
  <si>
    <t>202294145350489</t>
  </si>
  <si>
    <t>2018-07-24 15:53:42</t>
  </si>
  <si>
    <t>202288977960393</t>
  </si>
  <si>
    <t>2018-07-23 08:48:48</t>
  </si>
  <si>
    <t>2018-07-23 08:48:49</t>
  </si>
  <si>
    <t>202288082750393</t>
  </si>
  <si>
    <t>2018-07-23 08:48:23</t>
  </si>
  <si>
    <t>2018-07-23 08:48:24</t>
  </si>
  <si>
    <t>202287581730393</t>
  </si>
  <si>
    <t>2018-07-23 08:47:56</t>
  </si>
  <si>
    <t>202290060960606</t>
  </si>
  <si>
    <t>2018-07-22 18:23:13</t>
  </si>
  <si>
    <t>202281788710338</t>
  </si>
  <si>
    <t>285.00</t>
  </si>
  <si>
    <t>2018-07-20 14:51:24</t>
  </si>
  <si>
    <t>2018-07-20 14:53:20</t>
  </si>
  <si>
    <t>202278389590445</t>
  </si>
  <si>
    <t>17724.00</t>
  </si>
  <si>
    <t>13753.40</t>
  </si>
  <si>
    <t>2018-07-20 14:50:24</t>
  </si>
  <si>
    <t>2018-07-20 14:52:46</t>
  </si>
  <si>
    <t>202280976530925</t>
  </si>
  <si>
    <t>2018-07-20 09:46:14</t>
  </si>
  <si>
    <t>2018-07-20 09:46:26</t>
  </si>
  <si>
    <t>202280272670393</t>
  </si>
  <si>
    <t>2018-07-20 08:43:48</t>
  </si>
  <si>
    <t>202279774930393</t>
  </si>
  <si>
    <t>2018-07-20 08:42:52</t>
  </si>
  <si>
    <t>2018-07-20 08:42:53</t>
  </si>
  <si>
    <t>202281975150393</t>
  </si>
  <si>
    <t>2018-07-20 08:42:09</t>
  </si>
  <si>
    <t>2018-07-20 08:42:10</t>
  </si>
  <si>
    <t>202281674720393</t>
  </si>
  <si>
    <t>2018-07-20 08:42:08</t>
  </si>
  <si>
    <t>202281272600393</t>
  </si>
  <si>
    <t>2018-07-20 08:41:55</t>
  </si>
  <si>
    <t>2018-07-20 08:41:56</t>
  </si>
  <si>
    <t>202278073710393</t>
  </si>
  <si>
    <t>2018-07-20 08:41:32</t>
  </si>
  <si>
    <t>2018-07-20 08:41:33</t>
  </si>
  <si>
    <t>202281974910393</t>
  </si>
  <si>
    <t>2018-07-20 08:39:34</t>
  </si>
  <si>
    <t>202279463070925</t>
  </si>
  <si>
    <t>2018-07-19 23:44:37</t>
  </si>
  <si>
    <t>2018-07-19 23:44:48</t>
  </si>
  <si>
    <t>202279662360925</t>
  </si>
  <si>
    <t>2018-07-19 23:36:16</t>
  </si>
  <si>
    <t>2018-07-19 23:42:01</t>
  </si>
  <si>
    <t>202278947910035</t>
  </si>
  <si>
    <t>CentOS 5.8 64位</t>
  </si>
  <si>
    <t>2018-07-19 15:07:13</t>
  </si>
  <si>
    <t>2018-07-19 15:07:44</t>
  </si>
  <si>
    <t>202277948290035</t>
  </si>
  <si>
    <t>513.00</t>
  </si>
  <si>
    <t>202280937900467</t>
  </si>
  <si>
    <t>1428.00</t>
  </si>
  <si>
    <t>1213.80</t>
  </si>
  <si>
    <t>2018-07-19 11:18:00</t>
  </si>
  <si>
    <t>2018-07-19 11:18:25</t>
  </si>
  <si>
    <t>202272732200035</t>
  </si>
  <si>
    <t>2018-07-18 15:09:12</t>
  </si>
  <si>
    <t>2018-07-18 15:10:05</t>
  </si>
  <si>
    <t>202275923130467</t>
  </si>
  <si>
    <t>335.25</t>
  </si>
  <si>
    <t>2018-07-18 14:07:30</t>
  </si>
  <si>
    <t>2018-07-18 14:08:25</t>
  </si>
  <si>
    <t>202272229470467</t>
  </si>
  <si>
    <t>80.80</t>
  </si>
  <si>
    <t>2018-07-18 14:04:18</t>
  </si>
  <si>
    <t>2018-07-18 14:04:27</t>
  </si>
  <si>
    <t>202276917520521</t>
  </si>
  <si>
    <t>2018-07-18 10:49:14</t>
  </si>
  <si>
    <t>202274718470521</t>
  </si>
  <si>
    <t>919.50</t>
  </si>
  <si>
    <t>2018-07-18 10:38:46</t>
  </si>
  <si>
    <t>2018-07-18 10:43:10</t>
  </si>
  <si>
    <t>202275816000521</t>
  </si>
  <si>
    <t>260.00</t>
  </si>
  <si>
    <t>2018-07-18 10:32:32</t>
  </si>
  <si>
    <t>202275009980393</t>
  </si>
  <si>
    <t>3512.00</t>
  </si>
  <si>
    <t>2018-07-18 08:39:46</t>
  </si>
  <si>
    <t>2018-07-18 08:39:47</t>
  </si>
  <si>
    <t>202264393440949</t>
  </si>
  <si>
    <t>2018-07-17 17:09:16</t>
  </si>
  <si>
    <t>2018-07-17 17:09:17</t>
  </si>
  <si>
    <t>202264841660800</t>
  </si>
  <si>
    <t>64.80</t>
  </si>
  <si>
    <t>55.08</t>
  </si>
  <si>
    <t>2018-07-16 15:56:25</t>
  </si>
  <si>
    <t>2018-07-16 15:57:31</t>
  </si>
  <si>
    <t>202259891250537</t>
  </si>
  <si>
    <t>2018-07-15 08:48:08</t>
  </si>
  <si>
    <t>2018-07-15 08:48:09</t>
  </si>
  <si>
    <t>佛山小鹿科技</t>
  </si>
  <si>
    <t>202259363790537</t>
  </si>
  <si>
    <t>2018-07-14 09:26:04</t>
  </si>
  <si>
    <t>2018-07-14 09:26:14</t>
  </si>
  <si>
    <t>202260445310393</t>
  </si>
  <si>
    <t>238.05</t>
  </si>
  <si>
    <t>2018-07-13 20:59:42</t>
  </si>
  <si>
    <t>2018-07-13 20:59:48</t>
  </si>
  <si>
    <t>202259641060013</t>
  </si>
  <si>
    <t>2018-07-13 16:30:31</t>
  </si>
  <si>
    <t>202261038460013</t>
  </si>
  <si>
    <t>1007.00</t>
  </si>
  <si>
    <t>939.46</t>
  </si>
  <si>
    <t>2018-07-13 16:24:31</t>
  </si>
  <si>
    <t>2018-07-13 16:25:47</t>
  </si>
  <si>
    <t>202261038450013</t>
  </si>
  <si>
    <t>266.94</t>
  </si>
  <si>
    <t>202262133820393</t>
  </si>
  <si>
    <t>2018-07-13 15:27:39</t>
  </si>
  <si>
    <t>2018-07-13 15:27:48</t>
  </si>
  <si>
    <t>202255115130800</t>
  </si>
  <si>
    <t>2018-07-12 14:27:01</t>
  </si>
  <si>
    <t>202244923870270</t>
  </si>
  <si>
    <t>2018-07-10 10:02:02</t>
  </si>
  <si>
    <t>2018-07-10 10:02:18</t>
  </si>
  <si>
    <t>202248219410270</t>
  </si>
  <si>
    <t>978.40</t>
  </si>
  <si>
    <t>2018-07-10 10:00:59</t>
  </si>
  <si>
    <t>2018-07-10 10:01:42</t>
  </si>
  <si>
    <t>202245601280949</t>
  </si>
  <si>
    <t>2018-07-09 19:50:20</t>
  </si>
  <si>
    <t>2018-07-09 19:51:04</t>
  </si>
  <si>
    <t>202242546110949</t>
  </si>
  <si>
    <t>2018-07-09 19:48:40</t>
  </si>
  <si>
    <t>2018-07-09 19:49:33</t>
  </si>
  <si>
    <t>202239839210765</t>
  </si>
  <si>
    <t>2018-07-09 16:22:32</t>
  </si>
  <si>
    <t>佛山华企立方</t>
  </si>
  <si>
    <t>202239927270263</t>
  </si>
  <si>
    <t>2018-07-09 11:16:18</t>
  </si>
  <si>
    <t>2018-07-09 11:17:01</t>
  </si>
  <si>
    <t>202240128630263</t>
  </si>
  <si>
    <t>2018-07-09 11:14:34</t>
  </si>
  <si>
    <t>2018-07-09 11:15:25</t>
  </si>
  <si>
    <t>202241724580235</t>
  </si>
  <si>
    <t>2018-07-09 10:41:07</t>
  </si>
  <si>
    <t>2018-07-09 10:49:58</t>
  </si>
  <si>
    <t>202237196990235</t>
  </si>
  <si>
    <t>828.00</t>
  </si>
  <si>
    <t>2018-07-08 12:43:19</t>
  </si>
  <si>
    <t>2018-07-08 12:43:39</t>
  </si>
  <si>
    <t>202234897620289</t>
  </si>
  <si>
    <t>2018-07-08 11:26:07</t>
  </si>
  <si>
    <t>2018-07-08 11:26:26</t>
  </si>
  <si>
    <t>202236194750289</t>
  </si>
  <si>
    <t>2018-07-08 11:24:51</t>
  </si>
  <si>
    <t>2018-07-08 11:25:15</t>
  </si>
  <si>
    <t>202234598720289</t>
  </si>
  <si>
    <t>2018-07-08 11:22:51</t>
  </si>
  <si>
    <t>2018-07-08 11:23:38</t>
  </si>
  <si>
    <t>202236881530393</t>
  </si>
  <si>
    <t>638.50</t>
  </si>
  <si>
    <t>2018-07-07 22:06:42</t>
  </si>
  <si>
    <t>2018-07-07 22:06:50</t>
  </si>
  <si>
    <t>202234084240235</t>
  </si>
  <si>
    <t>901.20</t>
  </si>
  <si>
    <t>863.61</t>
  </si>
  <si>
    <t>2018-07-07 19:38:30</t>
  </si>
  <si>
    <t>2018-07-07 19:39:27</t>
  </si>
  <si>
    <t>202234245180994</t>
  </si>
  <si>
    <t>293.44</t>
  </si>
  <si>
    <t>2018-07-06 17:07:19</t>
  </si>
  <si>
    <t>2018-07-06 17:09:10</t>
  </si>
  <si>
    <t>202237242790586</t>
  </si>
  <si>
    <t>2018-07-06 16:09:48</t>
  </si>
  <si>
    <t>202238240260586</t>
  </si>
  <si>
    <t>2018-07-06 16:08:52</t>
  </si>
  <si>
    <t>2018-07-06 16:12:41</t>
  </si>
  <si>
    <t>202238142250586</t>
  </si>
  <si>
    <t>2018-07-06 16:07:47</t>
  </si>
  <si>
    <t>2018-07-06 16:13:01</t>
  </si>
  <si>
    <t>202234214350665</t>
  </si>
  <si>
    <t>189.00</t>
  </si>
  <si>
    <t>184.20</t>
  </si>
  <si>
    <t>2018-07-05 22:14:57</t>
  </si>
  <si>
    <t>2018-07-05 22:15:11</t>
  </si>
  <si>
    <t>202235611660665</t>
  </si>
  <si>
    <t>2018-07-05 22:14:13</t>
  </si>
  <si>
    <t>2018-07-05 22:14:30</t>
  </si>
  <si>
    <t>202237412090665</t>
  </si>
  <si>
    <t>2018-07-05 22:12:03</t>
  </si>
  <si>
    <t>2018-07-05 22:12:23</t>
  </si>
  <si>
    <t>202232307280665</t>
  </si>
  <si>
    <t>2018-07-04 21:03:47</t>
  </si>
  <si>
    <t>2018-07-04 21:04:01</t>
  </si>
  <si>
    <t>202231107300665</t>
  </si>
  <si>
    <t>2018-07-04 21:02:59</t>
  </si>
  <si>
    <t>2018-07-04 21:03:18</t>
  </si>
  <si>
    <t>202228806530167</t>
  </si>
  <si>
    <t>2018-07-04 19:38:35</t>
  </si>
  <si>
    <t>2018-07-04 19:38:40</t>
  </si>
  <si>
    <t>202229704540167</t>
  </si>
  <si>
    <t>2018-07-04 19:38:07</t>
  </si>
  <si>
    <t>2018-07-04 19:38:11</t>
  </si>
  <si>
    <t>202230004230167</t>
  </si>
  <si>
    <t>2018-07-04 19:37:35</t>
  </si>
  <si>
    <t>2018-07-04 19:37:46</t>
  </si>
  <si>
    <t>202225482130855</t>
  </si>
  <si>
    <t>2018-07-04 15:15:47</t>
  </si>
  <si>
    <t>2018-07-04 15:15:59</t>
  </si>
  <si>
    <t>202226683190855</t>
  </si>
  <si>
    <t>2018-07-04 15:14:35</t>
  </si>
  <si>
    <t>2018-07-04 15:15:00</t>
  </si>
  <si>
    <t>202224983150855</t>
  </si>
  <si>
    <t>2018-07-04 15:13:36</t>
  </si>
  <si>
    <t>2018-07-04 15:13:57</t>
  </si>
  <si>
    <t>202226480740800</t>
  </si>
  <si>
    <t>10778.00</t>
  </si>
  <si>
    <t>7544.60</t>
  </si>
  <si>
    <t>2018-07-04 14:12:20</t>
  </si>
  <si>
    <t>2018-07-04 14:13:12</t>
  </si>
  <si>
    <t>202223442290862</t>
  </si>
  <si>
    <t>42.70</t>
  </si>
  <si>
    <t>2018-07-03 15:15:37</t>
  </si>
  <si>
    <t>2018-07-03 15:15:54</t>
  </si>
  <si>
    <t>202223840570862</t>
  </si>
  <si>
    <t>2018-07-03 15:14:55</t>
  </si>
  <si>
    <t>2018-07-03 15:15:20</t>
  </si>
  <si>
    <t>202224235540191</t>
  </si>
  <si>
    <t>14453.40</t>
  </si>
  <si>
    <t>2018-07-03 13:46:32</t>
  </si>
  <si>
    <t>2018-07-03 13:53:38</t>
  </si>
  <si>
    <t>202219311290480</t>
  </si>
  <si>
    <t>2018-07-02 16:41:03</t>
  </si>
  <si>
    <t>202218310660665</t>
  </si>
  <si>
    <t>2018-07-02 15:20:23</t>
  </si>
  <si>
    <t>2018-07-02 15:20:24</t>
  </si>
  <si>
    <t>202218409200665</t>
  </si>
  <si>
    <t>202213173720136</t>
  </si>
  <si>
    <t>161.60</t>
  </si>
  <si>
    <t>2018-07-01 18:28:24</t>
  </si>
  <si>
    <t>2018-07-01 18:28:28</t>
  </si>
  <si>
    <t>202212674900136</t>
  </si>
  <si>
    <t>2018-07-01 18:27:51</t>
  </si>
  <si>
    <t>2018-07-01 18:27:57</t>
  </si>
  <si>
    <t>202215769820136</t>
  </si>
  <si>
    <t>2018-07-01 18:27:18</t>
  </si>
  <si>
    <t>2018-07-01 18:27:24</t>
  </si>
  <si>
    <t>202214871370136</t>
  </si>
  <si>
    <t>2018-07-01 18:26:18</t>
  </si>
  <si>
    <t>2018-07-01 18:26:29</t>
  </si>
  <si>
    <t>202213672430136</t>
  </si>
  <si>
    <t>2018-07-01 18:25:23</t>
  </si>
  <si>
    <t>2018-07-01 18:25:29</t>
  </si>
  <si>
    <t>202214172560136</t>
  </si>
  <si>
    <t>2018-07-01 18:24:51</t>
  </si>
  <si>
    <t>2018-07-01 18:24:57</t>
  </si>
  <si>
    <t>202213075200136</t>
  </si>
  <si>
    <t>2018-07-01 18:15:35</t>
  </si>
  <si>
    <t>2018-07-01 18:16:36</t>
  </si>
  <si>
    <t>胖凤上月球</t>
  </si>
  <si>
    <t>202315569460978</t>
  </si>
  <si>
    <t>506.94</t>
  </si>
  <si>
    <t>2018-07-28 11:28:18</t>
  </si>
  <si>
    <t>2018-07-28 11:28:48</t>
  </si>
  <si>
    <t>202314468000978</t>
  </si>
  <si>
    <t>3326.40</t>
  </si>
  <si>
    <t>2018-07-28 11:26:46</t>
  </si>
  <si>
    <t>2018-07-28 11:27:19</t>
  </si>
  <si>
    <t>202314969300978</t>
  </si>
  <si>
    <t>5420.80</t>
  </si>
  <si>
    <t>2018-07-28 11:23:56</t>
  </si>
  <si>
    <t>2018-07-28 11:24:55</t>
  </si>
  <si>
    <t>202312870960978</t>
  </si>
  <si>
    <t>5544.00</t>
  </si>
  <si>
    <t>2018-07-28 11:21:33</t>
  </si>
  <si>
    <t>2018-07-28 11:22:20</t>
  </si>
  <si>
    <t>罗珍197805</t>
  </si>
  <si>
    <t>202273123000520</t>
  </si>
  <si>
    <t>1615.20</t>
  </si>
  <si>
    <t>1372.92</t>
  </si>
  <si>
    <t>2018-07-18 11:02:49</t>
  </si>
  <si>
    <t>2018-07-18 11:05:00</t>
  </si>
  <si>
    <t>202268000770978</t>
  </si>
  <si>
    <t>1753.08</t>
  </si>
  <si>
    <t>2018-07-15 16:59:17</t>
  </si>
  <si>
    <t>2018-07-15 16:59:51</t>
  </si>
  <si>
    <t>202265304440978</t>
  </si>
  <si>
    <t>2018-07-15 16:55:30</t>
  </si>
  <si>
    <t>2018-07-15 16:56:20</t>
  </si>
  <si>
    <t>202267101710978</t>
  </si>
  <si>
    <t>2018-07-15 16:42:47</t>
  </si>
  <si>
    <t>2018-07-15 16:43:51</t>
  </si>
  <si>
    <t>yaoyuandexin</t>
  </si>
  <si>
    <t>202246236300663</t>
  </si>
  <si>
    <t>2018-07-10 15:36:52</t>
  </si>
  <si>
    <t>2018-07-10 15:37:31</t>
  </si>
  <si>
    <t>202243242230978</t>
  </si>
  <si>
    <t>862.40</t>
  </si>
  <si>
    <t>2018-07-09 20:20:06</t>
  </si>
  <si>
    <t>2018-07-09 20:20:34</t>
  </si>
  <si>
    <t>202246501820978</t>
  </si>
  <si>
    <t>274.68</t>
  </si>
  <si>
    <t>2018-07-09 20:15:03</t>
  </si>
  <si>
    <t>2018-07-09 20:15:50</t>
  </si>
  <si>
    <t>area338888</t>
  </si>
  <si>
    <t>202241425510372</t>
  </si>
  <si>
    <t>10108.80</t>
  </si>
  <si>
    <t>8592.48</t>
  </si>
  <si>
    <t>2018-07-09 10:52:54</t>
  </si>
  <si>
    <t>2018-07-09 10:53:48</t>
  </si>
  <si>
    <t>samuelzs01</t>
  </si>
  <si>
    <t>202226269680930</t>
  </si>
  <si>
    <t>842.40</t>
  </si>
  <si>
    <t>716.04</t>
  </si>
  <si>
    <t>2018-07-04 09:55:29</t>
  </si>
  <si>
    <t>2018-07-04 09:56:09</t>
  </si>
  <si>
    <t>是否返佣</t>
  </si>
  <si>
    <t>是否返佣</t>
    <phoneticPr fontId="2" type="noConversion"/>
  </si>
  <si>
    <t>公司</t>
  </si>
  <si>
    <t>公司</t>
    <phoneticPr fontId="2" type="noConversion"/>
  </si>
  <si>
    <t>团队</t>
  </si>
  <si>
    <t>团队</t>
    <phoneticPr fontId="2" type="noConversion"/>
  </si>
  <si>
    <t>销售</t>
  </si>
  <si>
    <t>销售</t>
    <phoneticPr fontId="2" type="noConversion"/>
  </si>
  <si>
    <t>关联</t>
  </si>
  <si>
    <t>关联</t>
    <phoneticPr fontId="2" type="noConversion"/>
  </si>
  <si>
    <t>关联时间</t>
    <phoneticPr fontId="2" type="noConversion"/>
  </si>
  <si>
    <t>hehw15090393@xbwl.cn</t>
  </si>
  <si>
    <t>hehw15090393@xbwl.cn</t>
    <phoneticPr fontId="2" type="noConversion"/>
  </si>
  <si>
    <t>广东新邦物流有限公司</t>
  </si>
  <si>
    <t>广州纵思网络科技股份有限公司</t>
  </si>
  <si>
    <t>KA-广</t>
  </si>
  <si>
    <t>谢晓敏</t>
  </si>
  <si>
    <t>深圳前海金智慧科技有限公司</t>
  </si>
  <si>
    <t>铁军-广</t>
  </si>
  <si>
    <t>高乾</t>
  </si>
  <si>
    <t>广州市汇美时尚集团股份有限公司</t>
  </si>
  <si>
    <t>其他</t>
  </si>
  <si>
    <t>薛玲</t>
  </si>
  <si>
    <t>广州美亚电子商务国际旅行社有限公司</t>
  </si>
  <si>
    <t>史玉卉</t>
  </si>
  <si>
    <t>广州尚途商旅信息技术有限公司</t>
  </si>
  <si>
    <t>广州逗趣互动信息科技有限公司</t>
  </si>
  <si>
    <t>广州普金计算机科技股份有限公司</t>
  </si>
  <si>
    <t>汤何</t>
  </si>
  <si>
    <t>深圳翼果科技有限公司</t>
  </si>
  <si>
    <t>广州火鹰信息科技有限公司</t>
  </si>
  <si>
    <t>BD伙伴</t>
  </si>
  <si>
    <t>BD团队-刘银树</t>
  </si>
  <si>
    <t>广州支点网络科技股份有限公司</t>
  </si>
  <si>
    <t>广州为想互联网科技有限公司</t>
  </si>
  <si>
    <t>中台-广</t>
  </si>
  <si>
    <t>唐钰滢</t>
  </si>
  <si>
    <t>雪松控股集团</t>
  </si>
  <si>
    <t>广州合立正通信息科技有限公司</t>
  </si>
  <si>
    <t>广州宏峰信息科技有限公司</t>
  </si>
  <si>
    <t>吴发能</t>
  </si>
  <si>
    <t>广州市合生元生物制品有限公司</t>
  </si>
  <si>
    <t>广州智野软件科技有限公司</t>
  </si>
  <si>
    <t>广州简乐网络科技有限公司</t>
  </si>
  <si>
    <t>广东幸美化妆品股份有限公司</t>
  </si>
  <si>
    <t>广州科亚信息科技有限公司</t>
  </si>
  <si>
    <t>广州京雍府电子商务有限公司</t>
  </si>
  <si>
    <t>广东全娱科技有限公司</t>
  </si>
  <si>
    <t>深圳超富资产管理有限公司</t>
  </si>
  <si>
    <t>KA-深</t>
  </si>
  <si>
    <t>李申政</t>
  </si>
  <si>
    <t>广州市熙励教育信息咨询有限公司</t>
  </si>
  <si>
    <t>佛山市科瑞森科技有限公司</t>
  </si>
  <si>
    <t>广州好莱客创意家居股份有限公司</t>
  </si>
  <si>
    <t>广州随行信息科技有限公司</t>
  </si>
  <si>
    <t>中油碧辟石油有限公司</t>
  </si>
  <si>
    <t>云康集团</t>
  </si>
  <si>
    <t>中山灯多看科技有限公司</t>
  </si>
  <si>
    <t>广州市十牛信息科技有限公司</t>
  </si>
  <si>
    <t>林海菊</t>
  </si>
  <si>
    <t>广州骏伯网络科技股份有限公司</t>
  </si>
  <si>
    <t>徐建梁</t>
  </si>
  <si>
    <t>梅新华</t>
  </si>
  <si>
    <t>广州超联软件科技有限公司</t>
  </si>
  <si>
    <t>广州花镇教育咨询有限公司</t>
  </si>
  <si>
    <t>索菲亚家居股份有限公司</t>
  </si>
  <si>
    <t>珠海报业文化传播有限公司</t>
  </si>
  <si>
    <t>广东百悦百泰养老投资有限公司</t>
  </si>
  <si>
    <t>珠海市千百亿金融信息服务有限公司</t>
  </si>
  <si>
    <t>摩登大道时尚电子商务有限公司</t>
  </si>
  <si>
    <t>广州柚子舍生物科技有限公司</t>
  </si>
  <si>
    <t>广州好用信息技术有限公司</t>
  </si>
  <si>
    <t>BD</t>
  </si>
  <si>
    <t>广州鸟邦电子商务有限公司</t>
  </si>
  <si>
    <t>雷馥萍</t>
  </si>
  <si>
    <t>明阳智慧能源集团股份公司</t>
  </si>
  <si>
    <t>斧子科技（深圳）有限公司</t>
  </si>
  <si>
    <t>深圳安吉尔饮水产业集团</t>
  </si>
  <si>
    <t>广州华银医学检测中心有限公司</t>
  </si>
  <si>
    <t>广东树华智慧环保系统有限公司</t>
  </si>
  <si>
    <t>广州市绯影信息科技有限公司</t>
  </si>
  <si>
    <t>深圳影儿时尚集团有限公司</t>
  </si>
  <si>
    <t>广州慧城网络科技有限公司</t>
  </si>
  <si>
    <t>广州实地房地产开发有限公司</t>
  </si>
  <si>
    <t>广州梦芭莎电子商务有限公司（广州摩拉网络科技有限公司）</t>
  </si>
  <si>
    <t>广东京通资讯科技有限公司</t>
  </si>
  <si>
    <t>广州慕可生物科技有限公司</t>
  </si>
  <si>
    <t>广州娇丽芙个人护理用品有限公司</t>
  </si>
  <si>
    <t>广州锦日物业服务有限公司</t>
  </si>
  <si>
    <t>广州棒谷网络科技有限公司</t>
  </si>
  <si>
    <t>深圳市米飞科技有限公司</t>
  </si>
  <si>
    <t>广州市青火网络科技有限公司</t>
  </si>
  <si>
    <t>广州市佛伦斯服饰有限公司</t>
  </si>
  <si>
    <t>广州市新橙信息科技有限公司</t>
  </si>
  <si>
    <t>广州源众信息科技有限公司</t>
  </si>
  <si>
    <t>火柴建筑设计咨询有限公司（徐锋）</t>
  </si>
  <si>
    <t>广州奔步电脑有限公司</t>
  </si>
  <si>
    <t>广州天振网络科技有限公司</t>
  </si>
  <si>
    <t>广州汇电云联互联网科技有限公司</t>
  </si>
  <si>
    <t>广东益邦物流有限公司</t>
  </si>
  <si>
    <t>卓越</t>
  </si>
  <si>
    <t>广州市英趣科技有限公司</t>
  </si>
  <si>
    <t>广州阅来阅美网络科技有限公司</t>
  </si>
  <si>
    <t>深圳众米网络科技有限公司</t>
  </si>
  <si>
    <t>铁军-深</t>
  </si>
  <si>
    <t>黄至崇</t>
  </si>
  <si>
    <t>深圳前海小众金融有限公司</t>
  </si>
  <si>
    <t>深圳中天精装股份有限公司</t>
  </si>
  <si>
    <t>深圳开思时代科技有限公司</t>
  </si>
  <si>
    <t>深圳黑谷通讯技术有限公司</t>
  </si>
  <si>
    <t>深圳市付宝网络科技有限公司</t>
  </si>
  <si>
    <t>谭仲健</t>
  </si>
  <si>
    <t>深圳市优讯通信息技术有限公司</t>
  </si>
  <si>
    <t>深圳双猴科技有限公司</t>
  </si>
  <si>
    <t>上海分蛋信息科技有限公司（陈双双）</t>
  </si>
  <si>
    <t>上古上医网络科技（深圳）有限公司</t>
  </si>
  <si>
    <t>深圳市前海堃元智慧有限公司</t>
  </si>
  <si>
    <t>深圳前海惠德金融信息服务有限公司</t>
  </si>
  <si>
    <t>深圳云吉网络科技有限公司</t>
  </si>
  <si>
    <t>中台-深</t>
  </si>
  <si>
    <t>深圳小安时代信息服务有限责任公司</t>
  </si>
  <si>
    <t>深圳花果山科技有限公司</t>
  </si>
  <si>
    <t>深圳金版文化传媒有限公司</t>
  </si>
  <si>
    <t>深圳达农保险经纪有限公司</t>
  </si>
  <si>
    <t>张宏伟</t>
  </si>
  <si>
    <t>中航资本投资管理（深圳）有限公司</t>
  </si>
  <si>
    <t>深圳创客区块链技术有限公司</t>
  </si>
  <si>
    <t>深圳市宇阳科技发展有限公司</t>
  </si>
  <si>
    <t>深圳市本牛科技有限责任公司</t>
  </si>
  <si>
    <t>南京誉泰瑞思科技有限公司</t>
  </si>
  <si>
    <t>深圳市米蝶传媒有限公司</t>
  </si>
  <si>
    <t>本日争议数据</t>
    <rPh sb="0" eb="1">
      <t>he</t>
    </rPh>
    <phoneticPr fontId="8" type="noConversion"/>
  </si>
  <si>
    <t>序号</t>
    <phoneticPr fontId="2" type="noConversion"/>
  </si>
  <si>
    <t>团队</t>
    <rPh sb="0" eb="2">
      <t>gui shu</t>
    </rPh>
    <phoneticPr fontId="8" type="noConversion"/>
  </si>
  <si>
    <t>账号情况</t>
    <phoneticPr fontId="2" type="noConversion"/>
  </si>
  <si>
    <t>类型</t>
    <phoneticPr fontId="2" type="noConversion"/>
  </si>
  <si>
    <t>实付金额（元）</t>
    <phoneticPr fontId="2" type="noConversion"/>
  </si>
  <si>
    <t>李达</t>
  </si>
  <si>
    <t>铁军</t>
    <phoneticPr fontId="2" type="noConversion"/>
  </si>
  <si>
    <t>关联</t>
    <phoneticPr fontId="2" type="noConversion"/>
  </si>
  <si>
    <t>续费</t>
    <phoneticPr fontId="2" type="noConversion"/>
  </si>
  <si>
    <t>黄政源</t>
  </si>
  <si>
    <t>熊文枚</t>
  </si>
  <si>
    <t>KA</t>
  </si>
  <si>
    <t>金浩阳</t>
    <rPh sb="0" eb="1">
      <t>jin</t>
    </rPh>
    <phoneticPr fontId="10" type="noConversion"/>
  </si>
  <si>
    <t>深莲</t>
    <rPh sb="0" eb="2">
      <t>tie zhan</t>
    </rPh>
    <phoneticPr fontId="8" type="noConversion"/>
  </si>
  <si>
    <t>个人</t>
    <phoneticPr fontId="2" type="noConversion"/>
  </si>
  <si>
    <t>深莲</t>
    <rPh sb="0" eb="1">
      <t>shen</t>
    </rPh>
    <phoneticPr fontId="8" type="noConversion"/>
  </si>
  <si>
    <t>铁军</t>
    <rPh sb="0" eb="2">
      <t>tie jun</t>
    </rPh>
    <phoneticPr fontId="8" type="noConversion"/>
  </si>
  <si>
    <t>KA-广</t>
    <phoneticPr fontId="2" type="noConversion"/>
  </si>
  <si>
    <t>销售中台</t>
    <rPh sb="0" eb="4">
      <t>zhong tai</t>
    </rPh>
    <phoneticPr fontId="8" type="noConversion"/>
  </si>
  <si>
    <t>铁军</t>
    <rPh sb="0" eb="1">
      <t>lian</t>
    </rPh>
    <phoneticPr fontId="8" type="noConversion"/>
  </si>
  <si>
    <t>BD</t>
    <phoneticPr fontId="2" type="noConversion"/>
  </si>
  <si>
    <t>谭仲健</t>
    <phoneticPr fontId="2" type="noConversion"/>
  </si>
  <si>
    <t>铁军</t>
    <phoneticPr fontId="11" type="noConversion"/>
  </si>
  <si>
    <t>刘银树</t>
  </si>
  <si>
    <t>BD</t>
    <phoneticPr fontId="11" type="noConversion"/>
  </si>
  <si>
    <t>铁军-深</t>
    <phoneticPr fontId="2" type="noConversion"/>
  </si>
  <si>
    <t>合计</t>
    <phoneticPr fontId="2" type="noConversion"/>
  </si>
  <si>
    <t>本月完成率排名</t>
    <rPh sb="0" eb="3">
      <t>wan cheng lü</t>
    </rPh>
    <phoneticPr fontId="8" type="noConversion"/>
  </si>
  <si>
    <t>本月业绩排名（万）</t>
    <rPh sb="0" eb="2">
      <t>ye ji</t>
    </rPh>
    <phoneticPr fontId="8" type="noConversion"/>
  </si>
  <si>
    <t>本月团队业绩排名（万）</t>
    <rPh sb="0" eb="2">
      <t>tuan dui</t>
    </rPh>
    <phoneticPr fontId="10" type="noConversion"/>
  </si>
  <si>
    <t>团队历史业绩排名（万）</t>
    <rPh sb="0" eb="1">
      <t>m</t>
    </rPh>
    <phoneticPr fontId="2" type="noConversion"/>
  </si>
  <si>
    <t>Leader</t>
  </si>
  <si>
    <t>人数</t>
    <phoneticPr fontId="2" type="noConversion"/>
  </si>
  <si>
    <t>月目标</t>
    <phoneticPr fontId="2" type="noConversion"/>
  </si>
  <si>
    <t>年目标</t>
    <phoneticPr fontId="2" type="noConversion"/>
  </si>
  <si>
    <t>M1</t>
    <rPh sb="0" eb="1">
      <t>yue</t>
    </rPh>
    <phoneticPr fontId="2" type="noConversion"/>
  </si>
  <si>
    <t>M2</t>
    <rPh sb="0" eb="1">
      <t>yue</t>
    </rPh>
    <phoneticPr fontId="2" type="noConversion"/>
  </si>
  <si>
    <t>M3</t>
    <rPh sb="0" eb="1">
      <t>yue</t>
    </rPh>
    <phoneticPr fontId="2" type="noConversion"/>
  </si>
  <si>
    <t>Q1</t>
    <phoneticPr fontId="2" type="noConversion"/>
  </si>
  <si>
    <t>名次</t>
  </si>
  <si>
    <t>归属事业部</t>
    <rPh sb="0" eb="2">
      <t>gui shu</t>
    </rPh>
    <phoneticPr fontId="10" type="noConversion"/>
  </si>
  <si>
    <t>归属团队</t>
    <rPh sb="0" eb="2">
      <t>gui shu</t>
    </rPh>
    <phoneticPr fontId="8" type="noConversion"/>
  </si>
  <si>
    <t>本月完成率</t>
    <rPh sb="0" eb="5">
      <t>ben ri</t>
    </rPh>
    <phoneticPr fontId="10" type="noConversion"/>
  </si>
  <si>
    <t>本月目标</t>
    <rPh sb="0" eb="4">
      <t>ben ri</t>
    </rPh>
    <phoneticPr fontId="10" type="noConversion"/>
  </si>
  <si>
    <t>本月业绩</t>
    <rPh sb="0" eb="4">
      <t>ben ri</t>
    </rPh>
    <phoneticPr fontId="10" type="noConversion"/>
  </si>
  <si>
    <t>本月进度</t>
    <rPh sb="0" eb="2">
      <t>ben yue</t>
    </rPh>
    <phoneticPr fontId="10" type="noConversion"/>
  </si>
  <si>
    <t>激活账号数量</t>
    <rPh sb="0" eb="2">
      <t>ji huo</t>
    </rPh>
    <phoneticPr fontId="10" type="noConversion"/>
  </si>
  <si>
    <t>人数</t>
  </si>
  <si>
    <t>本月业绩</t>
    <rPh sb="0" eb="2">
      <t>ben ri</t>
    </rPh>
    <phoneticPr fontId="10" type="noConversion"/>
  </si>
  <si>
    <t>时间进度</t>
    <rPh sb="0" eb="1">
      <t>yue</t>
    </rPh>
    <phoneticPr fontId="11" type="noConversion"/>
  </si>
  <si>
    <t>年目标</t>
  </si>
  <si>
    <t>年业绩</t>
  </si>
  <si>
    <t>年进度目标</t>
    <phoneticPr fontId="10" type="noConversion"/>
  </si>
  <si>
    <t>年完成率</t>
    <phoneticPr fontId="2" type="noConversion"/>
  </si>
  <si>
    <t>BD服务商</t>
  </si>
  <si>
    <t>阿里云事业部</t>
    <rPh sb="0" eb="3">
      <t>a li yun</t>
    </rPh>
    <phoneticPr fontId="10" type="noConversion"/>
  </si>
  <si>
    <t>-</t>
    <phoneticPr fontId="10" type="noConversion"/>
  </si>
  <si>
    <t>薛玲</t>
    <rPh sb="0" eb="1">
      <t>h</t>
    </rPh>
    <phoneticPr fontId="10" type="noConversion"/>
  </si>
  <si>
    <t>个人</t>
    <rPh sb="0" eb="2">
      <t>xue l</t>
    </rPh>
    <phoneticPr fontId="11" type="noConversion"/>
  </si>
  <si>
    <t>个人</t>
  </si>
  <si>
    <t>深莲</t>
  </si>
  <si>
    <t>铁军</t>
  </si>
  <si>
    <t>阿里云事业部</t>
    <rPh sb="0" eb="3">
      <t>a li yun</t>
    </rPh>
    <phoneticPr fontId="5" type="noConversion"/>
  </si>
  <si>
    <t>-</t>
    <phoneticPr fontId="11" type="noConversion"/>
  </si>
  <si>
    <t>-</t>
  </si>
  <si>
    <t>中台</t>
    <rPh sb="0" eb="2">
      <t>xiao shou</t>
    </rPh>
    <phoneticPr fontId="8" type="noConversion"/>
  </si>
  <si>
    <t>KA</t>
    <phoneticPr fontId="10" type="noConversion"/>
  </si>
  <si>
    <t>史玉卉</t>
    <rPh sb="0" eb="1">
      <t>shi</t>
    </rPh>
    <phoneticPr fontId="10" type="noConversion"/>
  </si>
  <si>
    <t>-</t>
    <rPh sb="0" eb="1">
      <t>qi ta</t>
    </rPh>
    <phoneticPr fontId="8" type="noConversion"/>
  </si>
  <si>
    <t>其他</t>
    <rPh sb="0" eb="2">
      <t>qi ta</t>
    </rPh>
    <phoneticPr fontId="8" type="noConversion"/>
  </si>
  <si>
    <t>-</t>
    <phoneticPr fontId="8" type="noConversion"/>
  </si>
  <si>
    <t>阿里云事业部</t>
  </si>
  <si>
    <t>-</t>
    <phoneticPr fontId="2" type="noConversion"/>
  </si>
  <si>
    <t>阿里云争议数据</t>
    <phoneticPr fontId="2" type="noConversion"/>
  </si>
  <si>
    <t>薛玲</t>
    <phoneticPr fontId="2" type="noConversion"/>
  </si>
  <si>
    <t>BD</t>
    <rPh sb="0" eb="2">
      <t>qu dao</t>
    </rPh>
    <phoneticPr fontId="8" type="noConversion"/>
  </si>
  <si>
    <t>服务商</t>
    <rPh sb="0" eb="3">
      <t>fu wu shang</t>
    </rPh>
    <phoneticPr fontId="10" type="noConversion"/>
  </si>
  <si>
    <t>薛玲</t>
    <rPh sb="0" eb="2">
      <t>xue ling</t>
    </rPh>
    <phoneticPr fontId="10" type="noConversion"/>
  </si>
  <si>
    <t>伙伴</t>
    <rPh sb="0" eb="2">
      <t>huo ban</t>
    </rPh>
    <phoneticPr fontId="10" type="noConversion"/>
  </si>
  <si>
    <t>BD合计</t>
    <rPh sb="0" eb="2">
      <t>he ji</t>
    </rPh>
    <phoneticPr fontId="10" type="noConversion"/>
  </si>
  <si>
    <t>高乾</t>
    <phoneticPr fontId="8" type="noConversion"/>
  </si>
  <si>
    <t>数据中心</t>
  </si>
  <si>
    <t>杨明明</t>
  </si>
  <si>
    <t>SAAS</t>
  </si>
  <si>
    <t>彭海龙</t>
  </si>
  <si>
    <t>钉钉事业部</t>
    <rPh sb="0" eb="5">
      <t>ding ding shi ye bu</t>
    </rPh>
    <phoneticPr fontId="10" type="noConversion"/>
  </si>
  <si>
    <t>龚驰</t>
  </si>
  <si>
    <t>咨询服务</t>
  </si>
  <si>
    <t>张志辉</t>
  </si>
  <si>
    <t>合同类</t>
  </si>
  <si>
    <t>林崇周</t>
  </si>
  <si>
    <t>数据中心</t>
    <rPh sb="0" eb="2">
      <t>shu ju</t>
    </rPh>
    <phoneticPr fontId="10" type="noConversion"/>
  </si>
  <si>
    <t>数据中心</t>
    <rPh sb="0" eb="2">
      <t>shu ju</t>
    </rPh>
    <phoneticPr fontId="8" type="noConversion"/>
  </si>
  <si>
    <t>尹苏梅</t>
    <rPh sb="0" eb="1">
      <t>yin</t>
    </rPh>
    <phoneticPr fontId="8" type="noConversion"/>
  </si>
  <si>
    <t>本月目标部署+拉新量</t>
    <rPh sb="0" eb="2">
      <t>ben yue</t>
    </rPh>
    <phoneticPr fontId="10" type="noConversion"/>
  </si>
  <si>
    <t>本月部署+拉新量</t>
    <rPh sb="0" eb="1">
      <t>liang</t>
    </rPh>
    <phoneticPr fontId="10" type="noConversion"/>
  </si>
  <si>
    <t>本年目标部署+拉新量</t>
    <rPh sb="0" eb="2">
      <t>ben yue</t>
    </rPh>
    <phoneticPr fontId="10" type="noConversion"/>
  </si>
  <si>
    <t>本年部署+拉新量</t>
    <rPh sb="0" eb="1">
      <t>liang</t>
    </rPh>
    <phoneticPr fontId="10" type="noConversion"/>
  </si>
  <si>
    <t>王佳伟</t>
  </si>
  <si>
    <t>杨明明</t>
    <rPh sb="0" eb="3">
      <t>yang ming ming</t>
    </rPh>
    <phoneticPr fontId="8" type="noConversion"/>
  </si>
  <si>
    <t>袁国安</t>
    <rPh sb="0" eb="3">
      <t>yuan guo an</t>
    </rPh>
    <phoneticPr fontId="10" type="noConversion"/>
  </si>
  <si>
    <t>黄诗铭</t>
  </si>
  <si>
    <t>马青楠</t>
  </si>
  <si>
    <t>数据中心</t>
    <phoneticPr fontId="2" type="noConversion"/>
  </si>
  <si>
    <t>BD团队-黄政源</t>
  </si>
  <si>
    <t>金浩阳</t>
  </si>
  <si>
    <t xml:space="preserve">  注：数据时间：20180701 0点-20180731 24点
        争议数据：账号关联情况为关联，且订单类型为续费。
</t>
    <phoneticPr fontId="2" type="noConversion"/>
  </si>
  <si>
    <t>行标签</t>
  </si>
  <si>
    <t>(空白)</t>
  </si>
  <si>
    <t>总计</t>
  </si>
  <si>
    <t>求和项:实付金额</t>
  </si>
  <si>
    <t>刘银树</t>
    <phoneticPr fontId="2" type="noConversion"/>
  </si>
  <si>
    <t>注：1、数据时间20180701 0点-20180731 24点</t>
    <phoneticPr fontId="10" type="noConversion"/>
  </si>
  <si>
    <t>注：1、数据时间20180701 0点-20180731 24点
      2、数据中心：利润x5计算业绩，进行排名；
      3、百位数无法显示，团队leader展示团队业绩
      4、因为本月钉钉活动，以上个人业绩为阿里云业绩+钉钉活动业绩</t>
    <rPh sb="0" eb="2">
      <t>zhu yi</t>
    </rPh>
    <phoneticPr fontId="8" type="noConversion"/>
  </si>
  <si>
    <t>广州市墨锋信息科技有限公司</t>
  </si>
  <si>
    <t>新建</t>
  </si>
  <si>
    <t>广州玖的数码科技有限公司</t>
  </si>
  <si>
    <t>true</t>
  </si>
  <si>
    <t>广东天泽阳光康众医疗投资管理有限公司</t>
  </si>
  <si>
    <t>深圳前海融通科技有限公司</t>
  </si>
  <si>
    <t>敏捷地产</t>
  </si>
  <si>
    <t>广州宽恒信息科技有限公司</t>
  </si>
  <si>
    <t>胡凯勃</t>
  </si>
  <si>
    <t>广东商红信息技术有限公司</t>
  </si>
  <si>
    <t>广州市互信网络科技有限公司</t>
  </si>
  <si>
    <t>深圳市嘉德黄金科技有限公司</t>
  </si>
  <si>
    <t>福润达</t>
  </si>
  <si>
    <t>(多项)</t>
  </si>
  <si>
    <t>黄政源</t>
    <phoneticPr fontId="2" type="noConversion"/>
  </si>
  <si>
    <t>未加入合同业绩</t>
    <phoneticPr fontId="2" type="noConversion"/>
  </si>
  <si>
    <t>合计</t>
    <phoneticPr fontId="2" type="noConversion"/>
  </si>
  <si>
    <t>分类</t>
  </si>
  <si>
    <t>7月（单位：元）</t>
  </si>
  <si>
    <t>利润</t>
  </si>
  <si>
    <t>尹苏梅</t>
  </si>
  <si>
    <t>阿里云</t>
  </si>
  <si>
    <t>吴伟灿</t>
  </si>
  <si>
    <t>黄志崇</t>
  </si>
  <si>
    <t>注：1、Q3目标占全年目标20%；Q2超额完成量/未完成量将累计到Q3的目标中
      2、数据时间：20180701 0点-20180731 24点
      3、销售中台从4月开始计算业绩，故时间进度与其他团队有所不同
      4、钉钉事业部目标：按照3～4月6个人员配置；5～6月10个人员配置；7～12月15个人员配置计算</t>
    <rPh sb="0" eb="2">
      <t>zhu yi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</si>
</sst>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\.0,"/>
    <numFmt numFmtId="177" formatCode="0.00_ 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sz val="9"/>
      <name val="FangSong"/>
      <family val="3"/>
      <charset val="134"/>
    </font>
    <font>
      <sz val="10"/>
      <color indexed="8"/>
      <name val="微软雅黑"/>
      <family val="2"/>
      <charset val="134"/>
    </font>
    <font>
      <sz val="9"/>
      <name val="等线"/>
      <family val="4"/>
      <charset val="134"/>
    </font>
    <font>
      <sz val="9"/>
      <name val="MicrosoftYaHei"/>
      <family val="2"/>
      <charset val="134"/>
    </font>
    <font>
      <sz val="10"/>
      <color theme="1"/>
      <name val="MicrosoftYaHei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6" fillId="0" borderId="0"/>
    <xf numFmtId="0" fontId="4" fillId="0" borderId="0"/>
    <xf numFmtId="0" fontId="1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>
      <alignment vertical="center"/>
    </xf>
  </cellStyleXfs>
  <cellXfs count="99">
    <xf numFmtId="0" fontId="0" fillId="0" borderId="0" xfId="0"/>
    <xf numFmtId="0" fontId="3" fillId="0" borderId="0" xfId="1">
      <alignment vertical="center"/>
    </xf>
    <xf numFmtId="0" fontId="0" fillId="0" borderId="0" xfId="0" applyAlignment="1">
      <alignment vertical="center"/>
    </xf>
    <xf numFmtId="0" fontId="3" fillId="0" borderId="0" xfId="1" applyFill="1">
      <alignment vertical="center"/>
    </xf>
    <xf numFmtId="0" fontId="3" fillId="0" borderId="0" xfId="1" applyNumberFormat="1">
      <alignment vertical="center"/>
    </xf>
    <xf numFmtId="14" fontId="3" fillId="0" borderId="0" xfId="1" applyNumberFormat="1">
      <alignment vertical="center"/>
    </xf>
    <xf numFmtId="14" fontId="0" fillId="0" borderId="0" xfId="0" applyNumberFormat="1"/>
    <xf numFmtId="0" fontId="6" fillId="0" borderId="0" xfId="2" applyAlignment="1"/>
    <xf numFmtId="0" fontId="4" fillId="0" borderId="0" xfId="3"/>
    <xf numFmtId="0" fontId="9" fillId="3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/>
    </xf>
    <xf numFmtId="0" fontId="1" fillId="0" borderId="0" xfId="4">
      <alignment vertical="center"/>
    </xf>
    <xf numFmtId="0" fontId="9" fillId="4" borderId="4" xfId="2" applyNumberFormat="1" applyFont="1" applyFill="1" applyBorder="1" applyAlignment="1">
      <alignment horizontal="center" vertical="center"/>
    </xf>
    <xf numFmtId="0" fontId="9" fillId="4" borderId="5" xfId="2" applyNumberFormat="1" applyFont="1" applyFill="1" applyBorder="1" applyAlignment="1">
      <alignment horizontal="center" vertical="center"/>
    </xf>
    <xf numFmtId="0" fontId="9" fillId="4" borderId="6" xfId="2" applyNumberFormat="1" applyFont="1" applyFill="1" applyBorder="1" applyAlignment="1">
      <alignment horizontal="center" vertical="center"/>
    </xf>
    <xf numFmtId="0" fontId="9" fillId="5" borderId="9" xfId="2" applyNumberFormat="1" applyFont="1" applyFill="1" applyBorder="1" applyAlignment="1">
      <alignment horizontal="center" vertical="center"/>
    </xf>
    <xf numFmtId="0" fontId="4" fillId="0" borderId="0" xfId="3" applyAlignment="1">
      <alignment vertical="center"/>
    </xf>
    <xf numFmtId="0" fontId="12" fillId="0" borderId="0" xfId="5" applyAlignment="1"/>
    <xf numFmtId="0" fontId="13" fillId="6" borderId="0" xfId="5" applyFont="1" applyFill="1" applyBorder="1" applyAlignment="1">
      <alignment vertical="center"/>
    </xf>
    <xf numFmtId="0" fontId="14" fillId="6" borderId="0" xfId="5" applyFont="1" applyFill="1" applyBorder="1" applyAlignment="1">
      <alignment horizontal="center" vertical="center"/>
    </xf>
    <xf numFmtId="57" fontId="14" fillId="6" borderId="0" xfId="5" applyNumberFormat="1" applyFont="1" applyFill="1" applyBorder="1" applyAlignment="1">
      <alignment horizontal="center" vertical="center"/>
    </xf>
    <xf numFmtId="0" fontId="9" fillId="3" borderId="5" xfId="5" applyFont="1" applyFill="1" applyBorder="1" applyAlignment="1">
      <alignment horizontal="center" vertical="center"/>
    </xf>
    <xf numFmtId="9" fontId="9" fillId="7" borderId="5" xfId="6" applyFont="1" applyFill="1" applyBorder="1" applyAlignment="1">
      <alignment horizontal="center" vertical="center"/>
    </xf>
    <xf numFmtId="0" fontId="9" fillId="7" borderId="5" xfId="5" applyFont="1" applyFill="1" applyBorder="1" applyAlignment="1">
      <alignment horizontal="center" vertical="center"/>
    </xf>
    <xf numFmtId="10" fontId="9" fillId="3" borderId="5" xfId="6" applyNumberFormat="1" applyFont="1" applyFill="1" applyBorder="1" applyAlignment="1">
      <alignment horizontal="center" vertical="center"/>
    </xf>
    <xf numFmtId="9" fontId="9" fillId="3" borderId="5" xfId="6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center" vertical="center"/>
    </xf>
    <xf numFmtId="0" fontId="12" fillId="0" borderId="0" xfId="5" applyNumberFormat="1">
      <alignment vertical="center"/>
    </xf>
    <xf numFmtId="0" fontId="9" fillId="4" borderId="5" xfId="5" applyNumberFormat="1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176" fontId="9" fillId="4" borderId="5" xfId="5" applyNumberFormat="1" applyFont="1" applyFill="1" applyBorder="1" applyAlignment="1">
      <alignment horizontal="center" vertical="center"/>
    </xf>
    <xf numFmtId="10" fontId="9" fillId="4" borderId="5" xfId="5" applyNumberFormat="1" applyFont="1" applyFill="1" applyBorder="1" applyAlignment="1">
      <alignment horizontal="center" vertical="center"/>
    </xf>
    <xf numFmtId="9" fontId="16" fillId="8" borderId="5" xfId="6" applyFont="1" applyFill="1" applyBorder="1" applyAlignment="1">
      <alignment horizontal="center" vertical="center"/>
    </xf>
    <xf numFmtId="10" fontId="9" fillId="4" borderId="5" xfId="6" applyNumberFormat="1" applyFont="1" applyFill="1" applyBorder="1" applyAlignment="1">
      <alignment horizontal="center" vertical="center"/>
    </xf>
    <xf numFmtId="10" fontId="16" fillId="9" borderId="5" xfId="6" applyNumberFormat="1" applyFont="1" applyFill="1" applyBorder="1" applyAlignment="1">
      <alignment horizontal="center" vertical="center"/>
    </xf>
    <xf numFmtId="0" fontId="9" fillId="6" borderId="0" xfId="5" applyFont="1" applyFill="1" applyBorder="1" applyAlignment="1">
      <alignment horizontal="center" vertical="center"/>
    </xf>
    <xf numFmtId="0" fontId="9" fillId="10" borderId="5" xfId="5" applyFont="1" applyFill="1" applyBorder="1" applyAlignment="1">
      <alignment horizontal="center" vertical="center"/>
    </xf>
    <xf numFmtId="176" fontId="9" fillId="10" borderId="5" xfId="5" applyNumberFormat="1" applyFont="1" applyFill="1" applyBorder="1" applyAlignment="1">
      <alignment horizontal="center" vertical="center"/>
    </xf>
    <xf numFmtId="10" fontId="9" fillId="10" borderId="5" xfId="6" applyNumberFormat="1" applyFont="1" applyFill="1" applyBorder="1" applyAlignment="1">
      <alignment horizontal="center" vertical="center"/>
    </xf>
    <xf numFmtId="176" fontId="12" fillId="0" borderId="0" xfId="5" applyNumberFormat="1" applyAlignment="1"/>
    <xf numFmtId="10" fontId="9" fillId="10" borderId="5" xfId="5" applyNumberFormat="1" applyFont="1" applyFill="1" applyBorder="1" applyAlignment="1">
      <alignment horizontal="center" vertical="center"/>
    </xf>
    <xf numFmtId="10" fontId="16" fillId="11" borderId="5" xfId="6" applyNumberFormat="1" applyFont="1" applyFill="1" applyBorder="1" applyAlignment="1">
      <alignment horizontal="center" vertical="center"/>
    </xf>
    <xf numFmtId="10" fontId="16" fillId="0" borderId="5" xfId="6" applyNumberFormat="1" applyFont="1" applyFill="1" applyBorder="1" applyAlignment="1">
      <alignment horizontal="center" vertical="center"/>
    </xf>
    <xf numFmtId="0" fontId="9" fillId="10" borderId="5" xfId="5" applyNumberFormat="1" applyFont="1" applyFill="1" applyBorder="1" applyAlignment="1">
      <alignment horizontal="center" vertical="center"/>
    </xf>
    <xf numFmtId="0" fontId="12" fillId="0" borderId="0" xfId="5" applyAlignment="1">
      <alignment vertical="center"/>
    </xf>
    <xf numFmtId="10" fontId="12" fillId="0" borderId="0" xfId="5" applyNumberFormat="1" applyAlignment="1"/>
    <xf numFmtId="0" fontId="12" fillId="0" borderId="0" xfId="5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15" fillId="4" borderId="5" xfId="6" applyFont="1" applyFill="1" applyBorder="1" applyAlignment="1">
      <alignment horizontal="center" vertical="center"/>
    </xf>
    <xf numFmtId="9" fontId="16" fillId="4" borderId="5" xfId="6" applyFont="1" applyFill="1" applyBorder="1" applyAlignment="1">
      <alignment horizontal="center" vertical="center"/>
    </xf>
    <xf numFmtId="0" fontId="0" fillId="7" borderId="0" xfId="0" applyFill="1"/>
    <xf numFmtId="0" fontId="18" fillId="0" borderId="5" xfId="7" applyFont="1" applyFill="1" applyBorder="1" applyAlignment="1">
      <alignment horizontal="center" vertical="center"/>
    </xf>
    <xf numFmtId="0" fontId="17" fillId="0" borderId="0" xfId="7">
      <alignment vertical="center"/>
    </xf>
    <xf numFmtId="177" fontId="18" fillId="0" borderId="5" xfId="7" applyNumberFormat="1" applyFont="1" applyFill="1" applyBorder="1" applyAlignment="1">
      <alignment horizontal="center" vertical="center"/>
    </xf>
    <xf numFmtId="177" fontId="19" fillId="0" borderId="5" xfId="7" applyNumberFormat="1" applyFont="1" applyFill="1" applyBorder="1" applyAlignment="1">
      <alignment horizontal="center" vertical="center"/>
    </xf>
    <xf numFmtId="0" fontId="20" fillId="8" borderId="5" xfId="6" applyNumberFormat="1" applyFont="1" applyFill="1" applyBorder="1" applyAlignment="1">
      <alignment horizontal="center" vertical="center"/>
    </xf>
    <xf numFmtId="0" fontId="0" fillId="0" borderId="0" xfId="0" applyFont="1"/>
    <xf numFmtId="0" fontId="9" fillId="3" borderId="5" xfId="5" applyFont="1" applyFill="1" applyBorder="1" applyAlignment="1">
      <alignment horizontal="center" vertical="center" wrapText="1"/>
    </xf>
    <xf numFmtId="9" fontId="9" fillId="3" borderId="5" xfId="6" applyFont="1" applyFill="1" applyBorder="1" applyAlignment="1">
      <alignment horizontal="center" vertical="center"/>
    </xf>
    <xf numFmtId="0" fontId="9" fillId="3" borderId="5" xfId="5" applyFont="1" applyFill="1" applyBorder="1" applyAlignment="1">
      <alignment horizontal="center" vertical="center"/>
    </xf>
    <xf numFmtId="0" fontId="9" fillId="4" borderId="10" xfId="5" applyNumberFormat="1" applyFont="1" applyFill="1" applyBorder="1" applyAlignment="1">
      <alignment horizontal="left" vertical="center" wrapText="1"/>
    </xf>
    <xf numFmtId="0" fontId="9" fillId="4" borderId="11" xfId="5" applyNumberFormat="1" applyFont="1" applyFill="1" applyBorder="1" applyAlignment="1">
      <alignment horizontal="left" vertical="center" wrapText="1"/>
    </xf>
    <xf numFmtId="0" fontId="9" fillId="4" borderId="12" xfId="5" applyNumberFormat="1" applyFont="1" applyFill="1" applyBorder="1" applyAlignment="1">
      <alignment horizontal="left" vertical="center" wrapText="1"/>
    </xf>
    <xf numFmtId="0" fontId="9" fillId="4" borderId="16" xfId="5" applyNumberFormat="1" applyFont="1" applyFill="1" applyBorder="1" applyAlignment="1">
      <alignment horizontal="left" vertical="center" wrapText="1"/>
    </xf>
    <xf numFmtId="0" fontId="9" fillId="4" borderId="0" xfId="5" applyNumberFormat="1" applyFont="1" applyFill="1" applyBorder="1" applyAlignment="1">
      <alignment horizontal="left" vertical="center" wrapText="1"/>
    </xf>
    <xf numFmtId="0" fontId="9" fillId="4" borderId="17" xfId="5" applyNumberFormat="1" applyFont="1" applyFill="1" applyBorder="1" applyAlignment="1">
      <alignment horizontal="left" vertical="center" wrapText="1"/>
    </xf>
    <xf numFmtId="0" fontId="9" fillId="4" borderId="14" xfId="5" applyNumberFormat="1" applyFont="1" applyFill="1" applyBorder="1" applyAlignment="1">
      <alignment horizontal="left" vertical="center" wrapText="1"/>
    </xf>
    <xf numFmtId="0" fontId="9" fillId="4" borderId="13" xfId="5" applyNumberFormat="1" applyFont="1" applyFill="1" applyBorder="1" applyAlignment="1">
      <alignment horizontal="left" vertical="center" wrapText="1"/>
    </xf>
    <xf numFmtId="0" fontId="9" fillId="4" borderId="15" xfId="5" applyNumberFormat="1" applyFont="1" applyFill="1" applyBorder="1" applyAlignment="1">
      <alignment horizontal="left" vertical="center" wrapText="1"/>
    </xf>
    <xf numFmtId="0" fontId="9" fillId="4" borderId="5" xfId="5" applyFont="1" applyFill="1" applyBorder="1" applyAlignment="1">
      <alignment horizontal="left" vertical="center" wrapText="1"/>
    </xf>
    <xf numFmtId="0" fontId="7" fillId="2" borderId="0" xfId="5" applyFont="1" applyFill="1" applyBorder="1" applyAlignment="1">
      <alignment horizontal="center" vertical="center"/>
    </xf>
    <xf numFmtId="0" fontId="7" fillId="2" borderId="13" xfId="5" applyFont="1" applyFill="1" applyBorder="1" applyAlignment="1">
      <alignment horizontal="center" vertical="center"/>
    </xf>
    <xf numFmtId="0" fontId="7" fillId="2" borderId="10" xfId="5" applyFont="1" applyFill="1" applyBorder="1" applyAlignment="1">
      <alignment horizontal="center" vertical="center"/>
    </xf>
    <xf numFmtId="0" fontId="7" fillId="2" borderId="11" xfId="5" applyFont="1" applyFill="1" applyBorder="1" applyAlignment="1">
      <alignment horizontal="center" vertical="center"/>
    </xf>
    <xf numFmtId="0" fontId="7" fillId="2" borderId="12" xfId="5" applyFont="1" applyFill="1" applyBorder="1" applyAlignment="1">
      <alignment horizontal="center" vertical="center"/>
    </xf>
    <xf numFmtId="0" fontId="7" fillId="2" borderId="14" xfId="5" applyFont="1" applyFill="1" applyBorder="1" applyAlignment="1">
      <alignment horizontal="center" vertical="center"/>
    </xf>
    <xf numFmtId="0" fontId="7" fillId="2" borderId="15" xfId="5" applyFont="1" applyFill="1" applyBorder="1" applyAlignment="1">
      <alignment horizontal="center" vertical="center"/>
    </xf>
    <xf numFmtId="0" fontId="7" fillId="2" borderId="5" xfId="5" applyFont="1" applyFill="1" applyBorder="1" applyAlignment="1">
      <alignment horizontal="center" vertical="center"/>
    </xf>
    <xf numFmtId="0" fontId="9" fillId="4" borderId="18" xfId="5" applyNumberFormat="1" applyFont="1" applyFill="1" applyBorder="1" applyAlignment="1">
      <alignment horizontal="left" vertical="center"/>
    </xf>
    <xf numFmtId="0" fontId="9" fillId="4" borderId="19" xfId="5" applyNumberFormat="1" applyFont="1" applyFill="1" applyBorder="1" applyAlignment="1">
      <alignment horizontal="left" vertical="center"/>
    </xf>
    <xf numFmtId="0" fontId="9" fillId="4" borderId="20" xfId="5" applyNumberFormat="1" applyFont="1" applyFill="1" applyBorder="1" applyAlignment="1">
      <alignment horizontal="left" vertical="center"/>
    </xf>
    <xf numFmtId="10" fontId="9" fillId="3" borderId="5" xfId="5" applyNumberFormat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9" fillId="5" borderId="7" xfId="2" applyNumberFormat="1" applyFont="1" applyFill="1" applyBorder="1" applyAlignment="1">
      <alignment horizontal="center" vertical="center"/>
    </xf>
    <xf numFmtId="0" fontId="9" fillId="5" borderId="8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horizontal="left" vertical="top" wrapText="1"/>
    </xf>
    <xf numFmtId="0" fontId="18" fillId="0" borderId="10" xfId="7" applyFont="1" applyFill="1" applyBorder="1" applyAlignment="1">
      <alignment horizontal="center" vertical="center"/>
    </xf>
    <xf numFmtId="0" fontId="18" fillId="0" borderId="12" xfId="7" applyFont="1" applyFill="1" applyBorder="1" applyAlignment="1">
      <alignment horizontal="center" vertical="center"/>
    </xf>
    <xf numFmtId="0" fontId="18" fillId="0" borderId="16" xfId="7" applyFont="1" applyFill="1" applyBorder="1" applyAlignment="1">
      <alignment horizontal="center" vertical="center"/>
    </xf>
    <xf numFmtId="0" fontId="18" fillId="0" borderId="17" xfId="7" applyFont="1" applyFill="1" applyBorder="1" applyAlignment="1">
      <alignment horizontal="center" vertical="center"/>
    </xf>
    <xf numFmtId="0" fontId="18" fillId="0" borderId="14" xfId="7" applyFont="1" applyFill="1" applyBorder="1" applyAlignment="1">
      <alignment horizontal="center" vertical="center"/>
    </xf>
    <xf numFmtId="0" fontId="18" fillId="0" borderId="15" xfId="7" applyFont="1" applyFill="1" applyBorder="1" applyAlignment="1">
      <alignment horizontal="center" vertical="center"/>
    </xf>
    <xf numFmtId="0" fontId="18" fillId="0" borderId="5" xfId="7" applyFont="1" applyFill="1" applyBorder="1" applyAlignment="1">
      <alignment horizontal="center" vertical="center"/>
    </xf>
    <xf numFmtId="0" fontId="18" fillId="0" borderId="21" xfId="7" applyFont="1" applyFill="1" applyBorder="1" applyAlignment="1">
      <alignment horizontal="center" vertical="center"/>
    </xf>
    <xf numFmtId="0" fontId="18" fillId="0" borderId="22" xfId="7" applyFont="1" applyFill="1" applyBorder="1" applyAlignment="1">
      <alignment horizontal="center" vertical="center"/>
    </xf>
    <xf numFmtId="0" fontId="18" fillId="0" borderId="23" xfId="7" applyFont="1" applyFill="1" applyBorder="1" applyAlignment="1">
      <alignment horizontal="center" vertical="center"/>
    </xf>
  </cellXfs>
  <cellStyles count="8">
    <cellStyle name="百分比 2" xfId="6" xr:uid="{00000000-0005-0000-0000-000000000000}"/>
    <cellStyle name="常规" xfId="0" builtinId="0"/>
    <cellStyle name="常规 2" xfId="1" xr:uid="{00000000-0005-0000-0000-000002000000}"/>
    <cellStyle name="常规 2 2" xfId="5" xr:uid="{00000000-0005-0000-0000-000003000000}"/>
    <cellStyle name="常规 2 2 2" xfId="2" xr:uid="{00000000-0005-0000-0000-000004000000}"/>
    <cellStyle name="常规 3" xfId="3" xr:uid="{00000000-0005-0000-0000-000005000000}"/>
    <cellStyle name="常规 4" xfId="4" xr:uid="{00000000-0005-0000-0000-000006000000}"/>
    <cellStyle name="常规 5" xfId="7" xr:uid="{3CEAA454-550D-4776-9FEC-5F830DF28241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&#26032;&#24314;%20Microsoft%20Excel%20&#24037;&#20316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.&#21518;&#21488;&#23548;&#25968;&#27719;&#24635;/7&#26376;/0730-0731%2017.30/&#38025;&#38025;&#20107;&#19994;&#37096;&#25968;&#25454;&#27719;&#24635;%207.3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Job/&#24191;&#24030;&#38738;&#33714;&#32593;&#32476;&#31185;&#25216;&#20844;&#21496;/&#25991;&#20214;&#24635;(4)/7&#26376;/7&#26376;&#20221;/2018&#24180;&#38463;&#37324;&#28040;&#36153;&#26126;&#32454;-20180731&#65288;&#25968;&#25454;&#21608;&#26399;20180701~0731&#6528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Job/&#24191;&#24030;&#38738;&#33714;&#32593;&#32476;&#31185;&#25216;&#20844;&#21496;/&#25991;&#20214;&#24635;(4)/06.FY19&#36820;&#20323;&#35268;&#21017;/&#21487;&#36820;&#20323;&#20135;&#21697;&#210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4">
          <cell r="J4" t="str">
            <v>BD</v>
          </cell>
          <cell r="K4">
            <v>24</v>
          </cell>
        </row>
        <row r="5">
          <cell r="J5" t="str">
            <v>黄政源</v>
          </cell>
          <cell r="K5">
            <v>124</v>
          </cell>
        </row>
        <row r="6">
          <cell r="J6" t="str">
            <v>刘银树</v>
          </cell>
          <cell r="K6">
            <v>93</v>
          </cell>
        </row>
        <row r="7">
          <cell r="J7" t="str">
            <v>KA-广</v>
          </cell>
          <cell r="K7">
            <v>38</v>
          </cell>
        </row>
        <row r="8">
          <cell r="J8" t="str">
            <v>高乾</v>
          </cell>
          <cell r="K8">
            <v>46</v>
          </cell>
        </row>
        <row r="9">
          <cell r="J9" t="str">
            <v>公司</v>
          </cell>
          <cell r="K9">
            <v>1</v>
          </cell>
        </row>
        <row r="10">
          <cell r="J10" t="str">
            <v>黄至崇</v>
          </cell>
          <cell r="K10">
            <v>18</v>
          </cell>
        </row>
        <row r="11">
          <cell r="J11" t="str">
            <v>金浩阳</v>
          </cell>
          <cell r="K11">
            <v>14</v>
          </cell>
        </row>
        <row r="12">
          <cell r="J12" t="str">
            <v>雷馥萍</v>
          </cell>
          <cell r="K12">
            <v>46</v>
          </cell>
        </row>
        <row r="13">
          <cell r="J13" t="str">
            <v>李达</v>
          </cell>
          <cell r="K13">
            <v>59</v>
          </cell>
        </row>
        <row r="15">
          <cell r="J15" t="str">
            <v>李申政</v>
          </cell>
          <cell r="K15">
            <v>59</v>
          </cell>
        </row>
        <row r="16">
          <cell r="J16" t="str">
            <v>林海菊</v>
          </cell>
          <cell r="K16">
            <v>43</v>
          </cell>
        </row>
        <row r="17">
          <cell r="J17" t="str">
            <v>史玉卉</v>
          </cell>
          <cell r="K17">
            <v>39</v>
          </cell>
        </row>
        <row r="18">
          <cell r="J18" t="str">
            <v>谭仲健</v>
          </cell>
          <cell r="K18">
            <v>6</v>
          </cell>
        </row>
        <row r="19">
          <cell r="J19" t="str">
            <v>汤何</v>
          </cell>
          <cell r="K19">
            <v>22</v>
          </cell>
        </row>
        <row r="20">
          <cell r="J20" t="str">
            <v>唐钰滢</v>
          </cell>
          <cell r="K20">
            <v>42</v>
          </cell>
        </row>
        <row r="21">
          <cell r="J21" t="str">
            <v>铁军-深</v>
          </cell>
          <cell r="K21">
            <v>1</v>
          </cell>
        </row>
        <row r="22">
          <cell r="J22" t="str">
            <v>吴发能</v>
          </cell>
          <cell r="K22">
            <v>33</v>
          </cell>
        </row>
        <row r="23">
          <cell r="J23" t="str">
            <v>谢晓敏</v>
          </cell>
          <cell r="K23">
            <v>39</v>
          </cell>
        </row>
        <row r="24">
          <cell r="J24" t="str">
            <v>薛玲</v>
          </cell>
          <cell r="K24">
            <v>77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一季度（1-3月）"/>
      <sheetName val="4月份第一周"/>
      <sheetName val="4月份第二周 "/>
      <sheetName val="4月份第三周 "/>
      <sheetName val="4月份第四周 "/>
      <sheetName val="5月份第一周  "/>
      <sheetName val="5月份第二周 "/>
      <sheetName val="5月份第三周 "/>
      <sheetName val="5月份第四周 "/>
      <sheetName val="5月份第五周 "/>
      <sheetName val="6月份第一周"/>
      <sheetName val="6月份第二周"/>
      <sheetName val="6月份第三周"/>
      <sheetName val="6月份第四周 "/>
      <sheetName val="7月份第一周 "/>
      <sheetName val="7月份第二周 "/>
      <sheetName val="7月份第三周  "/>
      <sheetName val="7月份第四周  "/>
      <sheetName val="7月份第五周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K24" t="str">
            <v>龚驰</v>
          </cell>
          <cell r="L24">
            <v>20</v>
          </cell>
          <cell r="M24">
            <v>4</v>
          </cell>
          <cell r="N24">
            <v>24</v>
          </cell>
          <cell r="O24">
            <v>0.27272727272727271</v>
          </cell>
        </row>
        <row r="25">
          <cell r="K25" t="str">
            <v>黄诗铭</v>
          </cell>
          <cell r="L25">
            <v>12</v>
          </cell>
          <cell r="M25">
            <v>0</v>
          </cell>
          <cell r="N25">
            <v>12</v>
          </cell>
          <cell r="O25">
            <v>0.13636363636363635</v>
          </cell>
        </row>
        <row r="26">
          <cell r="K26" t="str">
            <v>林崇周</v>
          </cell>
          <cell r="L26">
            <v>10</v>
          </cell>
          <cell r="M26">
            <v>0</v>
          </cell>
          <cell r="N26">
            <v>10</v>
          </cell>
          <cell r="O26">
            <v>0.11363636363636363</v>
          </cell>
        </row>
        <row r="27">
          <cell r="K27" t="str">
            <v>马青楠</v>
          </cell>
          <cell r="L27">
            <v>11</v>
          </cell>
          <cell r="M27">
            <v>0</v>
          </cell>
          <cell r="N27">
            <v>11</v>
          </cell>
          <cell r="O27">
            <v>0.125</v>
          </cell>
        </row>
        <row r="28">
          <cell r="K28" t="str">
            <v>王佳伟</v>
          </cell>
          <cell r="L28">
            <v>3</v>
          </cell>
          <cell r="M28">
            <v>0</v>
          </cell>
          <cell r="N28">
            <v>3</v>
          </cell>
          <cell r="O28">
            <v>3.4090909090909088E-2</v>
          </cell>
        </row>
        <row r="29">
          <cell r="K29" t="str">
            <v>张志辉</v>
          </cell>
          <cell r="L29">
            <v>15</v>
          </cell>
          <cell r="M29">
            <v>0</v>
          </cell>
          <cell r="N29">
            <v>15</v>
          </cell>
          <cell r="O29">
            <v>0.17045454545454544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消费明细-普通账号"/>
      <sheetName val="消费明细-项目报备"/>
      <sheetName val="消费明细-服务商"/>
      <sheetName val="差异原因查询表"/>
      <sheetName val="未消费账号"/>
      <sheetName val="账号整理"/>
    </sheetNames>
    <sheetDataSet>
      <sheetData sheetId="0" refreshError="1">
        <row r="2">
          <cell r="B2" t="str">
            <v>索菲亚司米橱柜</v>
          </cell>
          <cell r="C2" t="str">
            <v>索菲亚家居股份有限公司</v>
          </cell>
          <cell r="D2" t="str">
            <v>KA-广</v>
          </cell>
          <cell r="E2" t="str">
            <v>史玉卉</v>
          </cell>
          <cell r="F2" t="str">
            <v>史玉卉</v>
          </cell>
          <cell r="G2" t="str">
            <v>史玉卉</v>
          </cell>
          <cell r="H2" t="str">
            <v>史玉卉</v>
          </cell>
          <cell r="I2" t="str">
            <v>史玉卉</v>
          </cell>
          <cell r="J2" t="str">
            <v>史玉卉</v>
          </cell>
          <cell r="K2" t="str">
            <v>史玉卉</v>
          </cell>
          <cell r="L2" t="str">
            <v>史玉卉</v>
          </cell>
          <cell r="M2" t="str">
            <v>A6</v>
          </cell>
          <cell r="N2" t="str">
            <v>主账号-广莲</v>
          </cell>
          <cell r="O2">
            <v>42551</v>
          </cell>
          <cell r="P2" t="str">
            <v>新建</v>
          </cell>
        </row>
        <row r="3">
          <cell r="B3" t="str">
            <v>越秀地产</v>
          </cell>
          <cell r="C3" t="str">
            <v>越秀地产</v>
          </cell>
          <cell r="D3" t="str">
            <v>其他</v>
          </cell>
          <cell r="E3" t="str">
            <v>薛玲</v>
          </cell>
          <cell r="F3" t="str">
            <v>薛玲</v>
          </cell>
          <cell r="G3" t="str">
            <v>薛玲</v>
          </cell>
          <cell r="H3" t="str">
            <v>薛玲</v>
          </cell>
          <cell r="I3" t="str">
            <v>薛玲</v>
          </cell>
          <cell r="J3" t="str">
            <v>薛玲</v>
          </cell>
          <cell r="K3" t="str">
            <v>薛玲</v>
          </cell>
          <cell r="L3" t="str">
            <v>薛玲</v>
          </cell>
          <cell r="M3" t="str">
            <v>A6</v>
          </cell>
          <cell r="N3" t="str">
            <v>主账号-广莲</v>
          </cell>
          <cell r="O3">
            <v>42556</v>
          </cell>
          <cell r="P3" t="str">
            <v>新建</v>
          </cell>
        </row>
        <row r="4">
          <cell r="B4" t="str">
            <v>卓业信息</v>
          </cell>
          <cell r="C4" t="str">
            <v>卓越</v>
          </cell>
          <cell r="D4" t="str">
            <v>其他</v>
          </cell>
          <cell r="E4" t="str">
            <v>薛玲</v>
          </cell>
          <cell r="F4" t="str">
            <v>薛玲</v>
          </cell>
          <cell r="G4" t="str">
            <v>薛玲</v>
          </cell>
          <cell r="H4" t="str">
            <v>薛玲</v>
          </cell>
          <cell r="I4" t="str">
            <v>薛玲</v>
          </cell>
          <cell r="J4" t="str">
            <v>薛玲</v>
          </cell>
          <cell r="K4" t="str">
            <v>薛玲</v>
          </cell>
          <cell r="L4" t="str">
            <v>薛玲</v>
          </cell>
          <cell r="M4" t="str">
            <v>A4</v>
          </cell>
          <cell r="N4" t="str">
            <v>主账号-广莲</v>
          </cell>
          <cell r="O4">
            <v>42558</v>
          </cell>
          <cell r="P4" t="str">
            <v>新建</v>
          </cell>
        </row>
        <row r="5">
          <cell r="B5" t="str">
            <v>grandbuytest</v>
          </cell>
          <cell r="C5" t="str">
            <v>广州市广百股份有限公司</v>
          </cell>
          <cell r="D5" t="str">
            <v>中台-广</v>
          </cell>
          <cell r="E5" t="str">
            <v>尹苏梅</v>
          </cell>
          <cell r="F5" t="str">
            <v>尹苏梅</v>
          </cell>
          <cell r="G5" t="str">
            <v>无</v>
          </cell>
          <cell r="H5" t="str">
            <v>中台-广</v>
          </cell>
          <cell r="I5" t="str">
            <v>中台-广</v>
          </cell>
          <cell r="J5" t="str">
            <v>中台-广</v>
          </cell>
          <cell r="K5" t="str">
            <v>林海菊</v>
          </cell>
          <cell r="L5" t="str">
            <v>林海菊</v>
          </cell>
          <cell r="M5" t="str">
            <v>A3</v>
          </cell>
          <cell r="N5" t="str">
            <v>主账号-广莲</v>
          </cell>
          <cell r="O5">
            <v>42594</v>
          </cell>
          <cell r="P5" t="str">
            <v>新建</v>
          </cell>
        </row>
        <row r="6">
          <cell r="B6" t="str">
            <v>hi20634089@aliyun.com</v>
          </cell>
          <cell r="C6" t="str">
            <v>索菲亚家居股份有限公司</v>
          </cell>
          <cell r="D6" t="str">
            <v>KA-广</v>
          </cell>
          <cell r="E6" t="str">
            <v>史玉卉</v>
          </cell>
          <cell r="F6" t="str">
            <v>史玉卉</v>
          </cell>
          <cell r="G6" t="str">
            <v>史玉卉</v>
          </cell>
          <cell r="H6" t="str">
            <v>史玉卉</v>
          </cell>
          <cell r="I6" t="str">
            <v>史玉卉</v>
          </cell>
          <cell r="J6" t="str">
            <v>史玉卉</v>
          </cell>
          <cell r="K6" t="str">
            <v>史玉卉</v>
          </cell>
          <cell r="L6" t="str">
            <v>史玉卉</v>
          </cell>
          <cell r="M6" t="str">
            <v>A6</v>
          </cell>
          <cell r="N6" t="str">
            <v>主账号-广莲</v>
          </cell>
          <cell r="O6">
            <v>42601</v>
          </cell>
          <cell r="P6" t="str">
            <v>关联</v>
          </cell>
        </row>
        <row r="7">
          <cell r="B7" t="str">
            <v>索菲亚sogal5911</v>
          </cell>
          <cell r="C7" t="str">
            <v>索菲亚家居股份有限公司</v>
          </cell>
          <cell r="D7" t="str">
            <v>KA-广</v>
          </cell>
          <cell r="E7" t="str">
            <v>史玉卉</v>
          </cell>
          <cell r="F7" t="str">
            <v>史玉卉</v>
          </cell>
          <cell r="G7" t="str">
            <v>史玉卉</v>
          </cell>
          <cell r="H7" t="str">
            <v>史玉卉</v>
          </cell>
          <cell r="I7" t="str">
            <v>史玉卉</v>
          </cell>
          <cell r="J7" t="str">
            <v>史玉卉</v>
          </cell>
          <cell r="K7" t="str">
            <v>史玉卉</v>
          </cell>
          <cell r="L7" t="str">
            <v>史玉卉</v>
          </cell>
          <cell r="M7" t="str">
            <v>A4</v>
          </cell>
          <cell r="N7" t="str">
            <v>主账号-广莲</v>
          </cell>
          <cell r="O7">
            <v>42606</v>
          </cell>
          <cell r="P7" t="str">
            <v>关联</v>
          </cell>
        </row>
        <row r="8">
          <cell r="B8" t="str">
            <v>lawhw76</v>
          </cell>
          <cell r="C8" t="str">
            <v>珠海金发大商供应链管理有限公司</v>
          </cell>
          <cell r="D8" t="str">
            <v>KA-广</v>
          </cell>
          <cell r="E8" t="str">
            <v>史玉卉</v>
          </cell>
          <cell r="F8" t="str">
            <v>史玉卉</v>
          </cell>
          <cell r="G8" t="str">
            <v>史玉卉</v>
          </cell>
          <cell r="H8" t="str">
            <v>史玉卉</v>
          </cell>
          <cell r="I8" t="str">
            <v>史玉卉</v>
          </cell>
          <cell r="J8" t="str">
            <v>史玉卉</v>
          </cell>
          <cell r="K8" t="str">
            <v>史玉卉</v>
          </cell>
          <cell r="L8" t="str">
            <v>史玉卉</v>
          </cell>
          <cell r="M8" t="str">
            <v>0~A2</v>
          </cell>
          <cell r="N8" t="str">
            <v>主账号-广莲</v>
          </cell>
          <cell r="O8">
            <v>42612</v>
          </cell>
          <cell r="P8" t="str">
            <v>新建</v>
          </cell>
        </row>
        <row r="9">
          <cell r="B9" t="str">
            <v>lanshaojie102</v>
          </cell>
          <cell r="C9" t="str">
            <v>广州市城建开发集团名特网络发展有限公司</v>
          </cell>
          <cell r="D9" t="str">
            <v>KA-深</v>
          </cell>
          <cell r="E9" t="str">
            <v>李申政</v>
          </cell>
          <cell r="F9" t="str">
            <v>李申政</v>
          </cell>
          <cell r="G9" t="str">
            <v>李申政</v>
          </cell>
          <cell r="H9" t="str">
            <v>李申政</v>
          </cell>
          <cell r="I9" t="str">
            <v>李申政</v>
          </cell>
          <cell r="J9" t="str">
            <v>李申政</v>
          </cell>
          <cell r="K9" t="str">
            <v>李申政</v>
          </cell>
          <cell r="L9" t="str">
            <v>李申政</v>
          </cell>
          <cell r="M9" t="str">
            <v>A3</v>
          </cell>
          <cell r="N9" t="str">
            <v>主账号-广莲</v>
          </cell>
          <cell r="O9">
            <v>42613</v>
          </cell>
          <cell r="P9" t="str">
            <v>新建</v>
          </cell>
        </row>
        <row r="10">
          <cell r="B10" t="str">
            <v>jiangshan@inman.cc</v>
          </cell>
          <cell r="C10" t="str">
            <v>广州市汇美时尚集团股份有限公司</v>
          </cell>
          <cell r="D10" t="str">
            <v>其他</v>
          </cell>
          <cell r="E10" t="str">
            <v>薛玲</v>
          </cell>
          <cell r="F10" t="str">
            <v>薛玲</v>
          </cell>
          <cell r="G10" t="str">
            <v>薛玲</v>
          </cell>
          <cell r="H10" t="str">
            <v>薛玲</v>
          </cell>
          <cell r="I10" t="str">
            <v>薛玲</v>
          </cell>
          <cell r="J10" t="str">
            <v>薛玲</v>
          </cell>
          <cell r="K10" t="str">
            <v>薛玲</v>
          </cell>
          <cell r="L10" t="str">
            <v>薛玲</v>
          </cell>
          <cell r="M10" t="str">
            <v>A6</v>
          </cell>
          <cell r="N10" t="str">
            <v>主账号-广莲</v>
          </cell>
          <cell r="O10">
            <v>42615</v>
          </cell>
          <cell r="P10" t="str">
            <v>关联</v>
          </cell>
        </row>
        <row r="11">
          <cell r="B11" t="str">
            <v>david@inman.cc</v>
          </cell>
          <cell r="C11" t="str">
            <v>广州市汇美时尚集团股份有限公司</v>
          </cell>
          <cell r="D11" t="str">
            <v>其他</v>
          </cell>
          <cell r="E11" t="str">
            <v>薛玲</v>
          </cell>
          <cell r="F11" t="str">
            <v>薛玲</v>
          </cell>
          <cell r="G11" t="str">
            <v>薛玲</v>
          </cell>
          <cell r="H11" t="str">
            <v>薛玲</v>
          </cell>
          <cell r="I11" t="str">
            <v>薛玲</v>
          </cell>
          <cell r="J11" t="str">
            <v>薛玲</v>
          </cell>
          <cell r="K11" t="str">
            <v>薛玲</v>
          </cell>
          <cell r="L11" t="str">
            <v>薛玲</v>
          </cell>
          <cell r="M11" t="str">
            <v>A6</v>
          </cell>
          <cell r="N11" t="str">
            <v>主账号-广莲</v>
          </cell>
          <cell r="O11">
            <v>42615</v>
          </cell>
          <cell r="P11" t="str">
            <v>关联</v>
          </cell>
        </row>
        <row r="12">
          <cell r="B12" t="str">
            <v>zixl@holike.com</v>
          </cell>
          <cell r="C12" t="str">
            <v>广州好莱客创意家居股份有限公司</v>
          </cell>
          <cell r="D12" t="str">
            <v>其他</v>
          </cell>
          <cell r="E12" t="str">
            <v>薛玲</v>
          </cell>
          <cell r="F12" t="str">
            <v>薛玲</v>
          </cell>
          <cell r="G12" t="str">
            <v>薛玲</v>
          </cell>
          <cell r="H12" t="str">
            <v>薛玲</v>
          </cell>
          <cell r="I12" t="str">
            <v>薛玲</v>
          </cell>
          <cell r="J12" t="str">
            <v>薛玲</v>
          </cell>
          <cell r="K12" t="str">
            <v>薛玲</v>
          </cell>
          <cell r="L12" t="str">
            <v>薛玲</v>
          </cell>
          <cell r="M12" t="str">
            <v>A6</v>
          </cell>
          <cell r="N12" t="str">
            <v>主账号-广莲</v>
          </cell>
          <cell r="O12">
            <v>42618</v>
          </cell>
          <cell r="P12" t="str">
            <v>关联</v>
          </cell>
        </row>
        <row r="13">
          <cell r="B13" t="str">
            <v>it@biostime.com.cn</v>
          </cell>
          <cell r="C13" t="str">
            <v>广州市合生元生物制品有限公司</v>
          </cell>
          <cell r="D13" t="str">
            <v>KA-广</v>
          </cell>
          <cell r="E13" t="str">
            <v>史玉卉</v>
          </cell>
          <cell r="F13" t="str">
            <v>史玉卉</v>
          </cell>
          <cell r="G13" t="str">
            <v>史玉卉</v>
          </cell>
          <cell r="H13" t="str">
            <v>史玉卉</v>
          </cell>
          <cell r="I13" t="str">
            <v>史玉卉</v>
          </cell>
          <cell r="J13" t="str">
            <v>史玉卉</v>
          </cell>
          <cell r="K13" t="str">
            <v>史玉卉</v>
          </cell>
          <cell r="L13" t="str">
            <v>史玉卉</v>
          </cell>
          <cell r="M13" t="str">
            <v>A5</v>
          </cell>
          <cell r="N13" t="str">
            <v>主账号-广莲</v>
          </cell>
          <cell r="O13">
            <v>42620</v>
          </cell>
          <cell r="P13" t="str">
            <v>关联</v>
          </cell>
        </row>
        <row r="14">
          <cell r="B14" t="str">
            <v>深圳市豪鹏科技有限公司</v>
          </cell>
          <cell r="C14" t="str">
            <v>深圳市豪鹏科技有限公司</v>
          </cell>
          <cell r="D14" t="str">
            <v>中台-广</v>
          </cell>
          <cell r="E14" t="str">
            <v>林海菊</v>
          </cell>
          <cell r="F14" t="str">
            <v>林海菊</v>
          </cell>
          <cell r="G14" t="str">
            <v>无</v>
          </cell>
          <cell r="H14" t="str">
            <v>中台-广</v>
          </cell>
          <cell r="I14" t="str">
            <v>中台-广</v>
          </cell>
          <cell r="J14" t="str">
            <v>中台-广</v>
          </cell>
          <cell r="K14" t="str">
            <v>林海菊</v>
          </cell>
          <cell r="L14" t="str">
            <v>林海菊</v>
          </cell>
          <cell r="M14" t="str">
            <v>0~A2</v>
          </cell>
          <cell r="N14" t="str">
            <v>主账号-广莲</v>
          </cell>
          <cell r="O14">
            <v>42655</v>
          </cell>
          <cell r="P14" t="str">
            <v>新建</v>
          </cell>
        </row>
        <row r="15">
          <cell r="B15" t="str">
            <v>广东康爱多</v>
          </cell>
          <cell r="C15" t="str">
            <v>广东康爱多连锁药店有限公司</v>
          </cell>
          <cell r="D15" t="str">
            <v>KA-广</v>
          </cell>
          <cell r="E15" t="str">
            <v>唐钰滢</v>
          </cell>
          <cell r="F15" t="str">
            <v>唐钰滢</v>
          </cell>
          <cell r="G15" t="str">
            <v>无</v>
          </cell>
          <cell r="H15" t="str">
            <v>熊文枚</v>
          </cell>
          <cell r="I15" t="str">
            <v>熊文枚</v>
          </cell>
          <cell r="J15" t="str">
            <v>熊文枚</v>
          </cell>
          <cell r="K15" t="str">
            <v>KA-广</v>
          </cell>
          <cell r="L15" t="str">
            <v>KA-广</v>
          </cell>
          <cell r="M15" t="str">
            <v>0~A2</v>
          </cell>
          <cell r="N15" t="str">
            <v>主账号-广莲</v>
          </cell>
          <cell r="O15">
            <v>42660</v>
          </cell>
          <cell r="P15" t="str">
            <v>关联</v>
          </cell>
        </row>
        <row r="16">
          <cell r="B16" t="str">
            <v>avsystemmsg@meiya.com</v>
          </cell>
          <cell r="C16" t="str">
            <v>广州尚途商旅信息技术有限公司</v>
          </cell>
          <cell r="D16" t="str">
            <v>KA-广</v>
          </cell>
          <cell r="E16" t="str">
            <v>史玉卉</v>
          </cell>
          <cell r="F16" t="str">
            <v>史玉卉</v>
          </cell>
          <cell r="G16" t="str">
            <v>史玉卉</v>
          </cell>
          <cell r="H16" t="str">
            <v>史玉卉</v>
          </cell>
          <cell r="I16" t="str">
            <v>史玉卉</v>
          </cell>
          <cell r="J16" t="str">
            <v>史玉卉</v>
          </cell>
          <cell r="K16" t="str">
            <v>史玉卉</v>
          </cell>
          <cell r="L16" t="str">
            <v>史玉卉</v>
          </cell>
          <cell r="M16" t="str">
            <v>A6</v>
          </cell>
          <cell r="N16" t="str">
            <v>主账号-广莲</v>
          </cell>
          <cell r="O16">
            <v>42670</v>
          </cell>
          <cell r="P16" t="str">
            <v>关联</v>
          </cell>
        </row>
        <row r="17">
          <cell r="B17" t="str">
            <v>3034854649@qq.com</v>
          </cell>
          <cell r="C17" t="str">
            <v>广州尚途商旅信息技术有限公司</v>
          </cell>
          <cell r="D17" t="str">
            <v>KA-广</v>
          </cell>
          <cell r="E17" t="str">
            <v>史玉卉</v>
          </cell>
          <cell r="F17" t="str">
            <v>史玉卉</v>
          </cell>
          <cell r="G17" t="str">
            <v>史玉卉</v>
          </cell>
          <cell r="H17" t="str">
            <v>史玉卉</v>
          </cell>
          <cell r="I17" t="str">
            <v>史玉卉</v>
          </cell>
          <cell r="J17" t="str">
            <v>史玉卉</v>
          </cell>
          <cell r="K17" t="str">
            <v>史玉卉</v>
          </cell>
          <cell r="L17" t="str">
            <v>史玉卉</v>
          </cell>
          <cell r="M17" t="str">
            <v>A6</v>
          </cell>
          <cell r="N17" t="str">
            <v>主账号-广莲</v>
          </cell>
          <cell r="O17">
            <v>42670</v>
          </cell>
          <cell r="P17" t="str">
            <v>关联</v>
          </cell>
        </row>
        <row r="18">
          <cell r="B18" t="str">
            <v>212983912@qq.com</v>
          </cell>
          <cell r="C18" t="str">
            <v>广州尚途商旅信息技术有限公司</v>
          </cell>
          <cell r="D18" t="str">
            <v>KA-广</v>
          </cell>
          <cell r="E18" t="str">
            <v>史玉卉</v>
          </cell>
          <cell r="F18" t="str">
            <v>史玉卉</v>
          </cell>
          <cell r="G18" t="str">
            <v>史玉卉</v>
          </cell>
          <cell r="H18" t="str">
            <v>史玉卉</v>
          </cell>
          <cell r="I18" t="str">
            <v>史玉卉</v>
          </cell>
          <cell r="J18" t="str">
            <v>史玉卉</v>
          </cell>
          <cell r="K18" t="str">
            <v>史玉卉</v>
          </cell>
          <cell r="L18" t="str">
            <v>史玉卉</v>
          </cell>
          <cell r="M18" t="str">
            <v>A6</v>
          </cell>
          <cell r="N18" t="str">
            <v>主账号-广莲</v>
          </cell>
          <cell r="O18">
            <v>42670</v>
          </cell>
          <cell r="P18" t="str">
            <v>关联</v>
          </cell>
        </row>
        <row r="19">
          <cell r="B19" t="str">
            <v>chenimcb@126.com</v>
          </cell>
          <cell r="C19" t="str">
            <v>广州市晶灵宝石有限公司</v>
          </cell>
          <cell r="D19" t="str">
            <v>中台-广</v>
          </cell>
          <cell r="E19" t="str">
            <v>林海菊</v>
          </cell>
          <cell r="F19" t="str">
            <v>林海菊</v>
          </cell>
          <cell r="G19" t="str">
            <v>无</v>
          </cell>
          <cell r="H19" t="str">
            <v>中台-广</v>
          </cell>
          <cell r="I19" t="str">
            <v>中台-广</v>
          </cell>
          <cell r="J19" t="str">
            <v>中台-广</v>
          </cell>
          <cell r="K19" t="str">
            <v>林海菊</v>
          </cell>
          <cell r="L19" t="str">
            <v>林海菊</v>
          </cell>
          <cell r="M19" t="str">
            <v>0~A2</v>
          </cell>
          <cell r="N19" t="str">
            <v>主账号-广莲</v>
          </cell>
          <cell r="O19">
            <v>42678</v>
          </cell>
          <cell r="P19" t="str">
            <v>关联</v>
          </cell>
        </row>
        <row r="20">
          <cell r="B20" t="str">
            <v>ur云平台</v>
          </cell>
          <cell r="C20" t="str">
            <v>快尚时装（广州）有限公司</v>
          </cell>
          <cell r="D20" t="str">
            <v>其他</v>
          </cell>
          <cell r="E20" t="str">
            <v>薛玲</v>
          </cell>
          <cell r="F20" t="str">
            <v>薛玲</v>
          </cell>
          <cell r="G20" t="str">
            <v>薛玲</v>
          </cell>
          <cell r="H20" t="str">
            <v>薛玲</v>
          </cell>
          <cell r="I20" t="str">
            <v>薛玲</v>
          </cell>
          <cell r="J20" t="str">
            <v>薛玲</v>
          </cell>
          <cell r="K20" t="str">
            <v>薛玲</v>
          </cell>
          <cell r="L20" t="str">
            <v>薛玲</v>
          </cell>
          <cell r="M20" t="str">
            <v>A5</v>
          </cell>
          <cell r="N20" t="str">
            <v>主账号-广莲</v>
          </cell>
          <cell r="O20">
            <v>42683</v>
          </cell>
          <cell r="P20" t="str">
            <v>新建</v>
          </cell>
        </row>
        <row r="21">
          <cell r="B21" t="str">
            <v>js@js-design.cn</v>
          </cell>
          <cell r="C21" t="str">
            <v>广州市景森工程设计顾问有限公司</v>
          </cell>
          <cell r="D21" t="str">
            <v>中台-广</v>
          </cell>
          <cell r="E21" t="str">
            <v>林海菊</v>
          </cell>
          <cell r="F21" t="str">
            <v>林海菊</v>
          </cell>
          <cell r="G21" t="str">
            <v>无</v>
          </cell>
          <cell r="H21" t="str">
            <v>中台-广</v>
          </cell>
          <cell r="I21" t="str">
            <v>中台-广</v>
          </cell>
          <cell r="J21" t="str">
            <v>唐钰滢</v>
          </cell>
          <cell r="K21" t="str">
            <v>唐钰滢</v>
          </cell>
          <cell r="L21" t="str">
            <v>唐钰滢</v>
          </cell>
          <cell r="M21" t="str">
            <v>A3</v>
          </cell>
          <cell r="N21" t="str">
            <v>主账号-广莲</v>
          </cell>
          <cell r="O21">
            <v>42690</v>
          </cell>
          <cell r="P21" t="str">
            <v>关联</v>
          </cell>
        </row>
        <row r="22">
          <cell r="B22" t="str">
            <v>hi35072226@aliyun.com</v>
          </cell>
          <cell r="C22" t="str">
            <v>广州格风服饰有限公司</v>
          </cell>
          <cell r="D22" t="str">
            <v>其他</v>
          </cell>
          <cell r="E22" t="str">
            <v>薛玲</v>
          </cell>
          <cell r="F22" t="str">
            <v>薛玲</v>
          </cell>
          <cell r="G22" t="str">
            <v>薛玲</v>
          </cell>
          <cell r="H22" t="str">
            <v>薛玲</v>
          </cell>
          <cell r="I22" t="str">
            <v>薛玲</v>
          </cell>
          <cell r="J22" t="str">
            <v>薛玲</v>
          </cell>
          <cell r="K22" t="str">
            <v>薛玲</v>
          </cell>
          <cell r="L22" t="str">
            <v>薛玲</v>
          </cell>
          <cell r="M22" t="str">
            <v>A3</v>
          </cell>
          <cell r="N22" t="str">
            <v>主账号-广莲</v>
          </cell>
          <cell r="O22">
            <v>42690</v>
          </cell>
          <cell r="P22" t="str">
            <v>关联</v>
          </cell>
        </row>
        <row r="23">
          <cell r="B23" t="str">
            <v>jzliang@dairy-farm.com.cn</v>
          </cell>
          <cell r="C23" t="str">
            <v>万宁连锁</v>
          </cell>
          <cell r="D23" t="str">
            <v>其他</v>
          </cell>
          <cell r="E23" t="str">
            <v>薛玲</v>
          </cell>
          <cell r="F23" t="str">
            <v>薛玲</v>
          </cell>
          <cell r="G23" t="str">
            <v>薛玲</v>
          </cell>
          <cell r="H23" t="str">
            <v>薛玲</v>
          </cell>
          <cell r="I23" t="str">
            <v>薛玲</v>
          </cell>
          <cell r="J23" t="str">
            <v>薛玲</v>
          </cell>
          <cell r="K23" t="str">
            <v>薛玲</v>
          </cell>
          <cell r="L23" t="str">
            <v>薛玲</v>
          </cell>
          <cell r="M23" t="str">
            <v>A5</v>
          </cell>
          <cell r="N23" t="str">
            <v>主账号-广莲</v>
          </cell>
          <cell r="O23">
            <v>42696</v>
          </cell>
          <cell r="P23" t="str">
            <v>关联</v>
          </cell>
        </row>
        <row r="24">
          <cell r="B24" t="str">
            <v>elearning_711</v>
          </cell>
          <cell r="C24" t="str">
            <v>7-ELEVEN</v>
          </cell>
          <cell r="D24" t="str">
            <v>其他</v>
          </cell>
          <cell r="E24" t="str">
            <v>薛玲</v>
          </cell>
          <cell r="F24" t="str">
            <v>薛玲</v>
          </cell>
          <cell r="G24" t="str">
            <v>薛玲</v>
          </cell>
          <cell r="H24" t="str">
            <v>薛玲</v>
          </cell>
          <cell r="I24" t="str">
            <v>薛玲</v>
          </cell>
          <cell r="J24" t="str">
            <v>薛玲</v>
          </cell>
          <cell r="K24" t="str">
            <v>薛玲</v>
          </cell>
          <cell r="L24" t="str">
            <v>薛玲</v>
          </cell>
          <cell r="M24" t="str">
            <v>A5</v>
          </cell>
          <cell r="N24" t="str">
            <v>主账号-广莲</v>
          </cell>
          <cell r="O24">
            <v>42696</v>
          </cell>
          <cell r="P24" t="str">
            <v>关联</v>
          </cell>
        </row>
        <row r="25">
          <cell r="B25" t="str">
            <v>中石化第五建设有限公司</v>
          </cell>
          <cell r="C25" t="str">
            <v>中石化第五建设有限公司</v>
          </cell>
          <cell r="D25" t="str">
            <v>KA-广</v>
          </cell>
          <cell r="E25" t="str">
            <v>熊文枚</v>
          </cell>
          <cell r="F25" t="str">
            <v>熊文枚</v>
          </cell>
          <cell r="G25" t="str">
            <v>熊文枚</v>
          </cell>
          <cell r="H25" t="str">
            <v>熊文枚</v>
          </cell>
          <cell r="I25" t="str">
            <v>熊文枚</v>
          </cell>
          <cell r="J25" t="str">
            <v>熊文枚</v>
          </cell>
          <cell r="K25" t="str">
            <v>KA-广</v>
          </cell>
          <cell r="L25" t="str">
            <v>KA-广</v>
          </cell>
          <cell r="M25" t="str">
            <v>A3</v>
          </cell>
          <cell r="N25" t="str">
            <v>主账号-广莲</v>
          </cell>
          <cell r="O25">
            <v>42702</v>
          </cell>
          <cell r="P25" t="str">
            <v>新建</v>
          </cell>
        </row>
        <row r="26">
          <cell r="B26" t="str">
            <v>oppeingroup</v>
          </cell>
          <cell r="C26" t="str">
            <v>欧派家居集团股份有限公司</v>
          </cell>
          <cell r="D26" t="str">
            <v>其他</v>
          </cell>
          <cell r="E26" t="str">
            <v>薛玲</v>
          </cell>
          <cell r="F26" t="str">
            <v>薛玲</v>
          </cell>
          <cell r="G26" t="str">
            <v>薛玲</v>
          </cell>
          <cell r="H26" t="str">
            <v>薛玲</v>
          </cell>
          <cell r="I26" t="str">
            <v>薛玲</v>
          </cell>
          <cell r="J26" t="str">
            <v>薛玲</v>
          </cell>
          <cell r="K26" t="str">
            <v>薛玲</v>
          </cell>
          <cell r="L26" t="str">
            <v>薛玲</v>
          </cell>
          <cell r="M26" t="str">
            <v>A6</v>
          </cell>
          <cell r="N26" t="str">
            <v>主账号-广莲</v>
          </cell>
          <cell r="O26">
            <v>42704</v>
          </cell>
          <cell r="P26" t="str">
            <v>新建</v>
          </cell>
        </row>
        <row r="27">
          <cell r="B27" t="str">
            <v>tech01@kingvision.com.cn</v>
          </cell>
          <cell r="C27" t="str">
            <v>雪松控股集团</v>
          </cell>
          <cell r="D27" t="str">
            <v>KA-广</v>
          </cell>
          <cell r="E27" t="str">
            <v>薛玲</v>
          </cell>
          <cell r="F27" t="str">
            <v>薛玲</v>
          </cell>
          <cell r="G27" t="str">
            <v>薛玲</v>
          </cell>
          <cell r="H27" t="str">
            <v>史玉卉</v>
          </cell>
          <cell r="I27" t="str">
            <v>史玉卉</v>
          </cell>
          <cell r="J27" t="str">
            <v>史玉卉</v>
          </cell>
          <cell r="K27" t="str">
            <v>史玉卉</v>
          </cell>
          <cell r="L27" t="str">
            <v>史玉卉</v>
          </cell>
          <cell r="M27" t="str">
            <v>A5</v>
          </cell>
          <cell r="N27" t="str">
            <v>主账号-广莲</v>
          </cell>
          <cell r="O27">
            <v>42709</v>
          </cell>
          <cell r="P27" t="str">
            <v>关联</v>
          </cell>
        </row>
        <row r="28">
          <cell r="B28" t="str">
            <v>hi20356587@aliyun.com</v>
          </cell>
          <cell r="C28" t="str">
            <v>雪松控股集团</v>
          </cell>
          <cell r="D28" t="str">
            <v>KA-广</v>
          </cell>
          <cell r="E28" t="str">
            <v>薛玲</v>
          </cell>
          <cell r="F28" t="str">
            <v>薛玲</v>
          </cell>
          <cell r="G28" t="str">
            <v>薛玲</v>
          </cell>
          <cell r="H28" t="str">
            <v>史玉卉</v>
          </cell>
          <cell r="I28" t="str">
            <v>史玉卉</v>
          </cell>
          <cell r="J28" t="str">
            <v>史玉卉</v>
          </cell>
          <cell r="K28" t="str">
            <v>史玉卉</v>
          </cell>
          <cell r="L28" t="str">
            <v>史玉卉</v>
          </cell>
          <cell r="M28" t="str">
            <v>0~A2</v>
          </cell>
          <cell r="N28" t="str">
            <v>主账号-广莲</v>
          </cell>
          <cell r="O28">
            <v>42709</v>
          </cell>
          <cell r="P28" t="str">
            <v>关联</v>
          </cell>
        </row>
        <row r="29">
          <cell r="B29" t="str">
            <v>zyvip2016</v>
          </cell>
          <cell r="C29" t="str">
            <v>卓越</v>
          </cell>
          <cell r="D29" t="str">
            <v>其他</v>
          </cell>
          <cell r="E29" t="str">
            <v>薛玲</v>
          </cell>
          <cell r="F29" t="str">
            <v>薛玲</v>
          </cell>
          <cell r="G29" t="str">
            <v>薛玲</v>
          </cell>
          <cell r="H29" t="str">
            <v>薛玲</v>
          </cell>
          <cell r="I29" t="str">
            <v>薛玲</v>
          </cell>
          <cell r="J29" t="str">
            <v>薛玲</v>
          </cell>
          <cell r="K29" t="str">
            <v>薛玲</v>
          </cell>
          <cell r="L29" t="str">
            <v>薛玲</v>
          </cell>
          <cell r="M29" t="str">
            <v>A4</v>
          </cell>
          <cell r="N29" t="str">
            <v>主账号-广莲</v>
          </cell>
          <cell r="O29">
            <v>42711</v>
          </cell>
          <cell r="P29" t="str">
            <v>关联</v>
          </cell>
        </row>
        <row r="30">
          <cell r="B30" t="str">
            <v>hi30839162@aliyun.com</v>
          </cell>
          <cell r="C30" t="str">
            <v>卓越</v>
          </cell>
          <cell r="D30" t="str">
            <v>其他</v>
          </cell>
          <cell r="E30" t="str">
            <v>薛玲</v>
          </cell>
          <cell r="F30" t="str">
            <v>薛玲</v>
          </cell>
          <cell r="G30" t="str">
            <v>薛玲</v>
          </cell>
          <cell r="H30" t="str">
            <v>薛玲</v>
          </cell>
          <cell r="I30" t="str">
            <v>薛玲</v>
          </cell>
          <cell r="J30" t="str">
            <v>薛玲</v>
          </cell>
          <cell r="K30" t="str">
            <v>薛玲</v>
          </cell>
          <cell r="L30" t="str">
            <v>薛玲</v>
          </cell>
          <cell r="M30" t="str">
            <v>A4</v>
          </cell>
          <cell r="N30" t="str">
            <v>主账号-广莲</v>
          </cell>
          <cell r="O30">
            <v>42711</v>
          </cell>
          <cell r="P30" t="str">
            <v>关联</v>
          </cell>
        </row>
        <row r="31">
          <cell r="B31" t="str">
            <v>app@zy.com</v>
          </cell>
          <cell r="C31" t="str">
            <v>卓越</v>
          </cell>
          <cell r="D31" t="str">
            <v>其他</v>
          </cell>
          <cell r="E31" t="str">
            <v>薛玲</v>
          </cell>
          <cell r="F31" t="str">
            <v>薛玲</v>
          </cell>
          <cell r="G31" t="str">
            <v>薛玲</v>
          </cell>
          <cell r="H31" t="str">
            <v>薛玲</v>
          </cell>
          <cell r="I31" t="str">
            <v>薛玲</v>
          </cell>
          <cell r="J31" t="str">
            <v>薛玲</v>
          </cell>
          <cell r="K31" t="str">
            <v>薛玲</v>
          </cell>
          <cell r="L31" t="str">
            <v>薛玲</v>
          </cell>
          <cell r="M31" t="str">
            <v>A3</v>
          </cell>
          <cell r="N31" t="str">
            <v>主账号-广莲</v>
          </cell>
          <cell r="O31">
            <v>42711</v>
          </cell>
          <cell r="P31" t="str">
            <v>关联</v>
          </cell>
        </row>
        <row r="32">
          <cell r="B32" t="str">
            <v>hehw15090393@xbwl.cn</v>
          </cell>
          <cell r="C32" t="str">
            <v>广东新邦物流有限公司</v>
          </cell>
          <cell r="D32" t="str">
            <v>其他</v>
          </cell>
          <cell r="E32" t="str">
            <v>杨明明</v>
          </cell>
          <cell r="F32" t="str">
            <v>杨明明</v>
          </cell>
          <cell r="G32" t="str">
            <v>杨明明</v>
          </cell>
          <cell r="H32" t="str">
            <v>杨明明</v>
          </cell>
          <cell r="I32" t="str">
            <v>杨明明</v>
          </cell>
          <cell r="J32" t="str">
            <v>杨明明</v>
          </cell>
          <cell r="K32" t="str">
            <v>薛玲</v>
          </cell>
          <cell r="L32" t="str">
            <v>薛玲</v>
          </cell>
          <cell r="M32" t="str">
            <v>A5</v>
          </cell>
          <cell r="N32" t="str">
            <v>主账号-广莲</v>
          </cell>
          <cell r="O32">
            <v>42726</v>
          </cell>
          <cell r="P32" t="str">
            <v>关联</v>
          </cell>
        </row>
        <row r="33">
          <cell r="B33" t="str">
            <v>chiataiclub</v>
          </cell>
          <cell r="C33" t="str">
            <v>正大商贸发展（深圳）有限公司</v>
          </cell>
          <cell r="D33" t="str">
            <v>中台-广</v>
          </cell>
          <cell r="E33" t="str">
            <v>林海菊</v>
          </cell>
          <cell r="F33" t="str">
            <v>林海菊</v>
          </cell>
          <cell r="G33" t="str">
            <v>无</v>
          </cell>
          <cell r="H33" t="str">
            <v>中台-广</v>
          </cell>
          <cell r="I33" t="str">
            <v>中台-广</v>
          </cell>
          <cell r="J33" t="str">
            <v>中台-广</v>
          </cell>
          <cell r="K33" t="str">
            <v>雷馥萍</v>
          </cell>
          <cell r="L33" t="str">
            <v>雷馥萍</v>
          </cell>
          <cell r="M33" t="str">
            <v>0~A2</v>
          </cell>
          <cell r="N33" t="str">
            <v>主账号-广莲</v>
          </cell>
          <cell r="O33">
            <v>42730</v>
          </cell>
          <cell r="P33" t="str">
            <v>新建</v>
          </cell>
        </row>
        <row r="34">
          <cell r="B34" t="str">
            <v>adam@eves.com.cn</v>
          </cell>
          <cell r="C34" t="str">
            <v>泽美时代服饰（深圳）有限公司</v>
          </cell>
          <cell r="D34" t="str">
            <v>中台-广</v>
          </cell>
          <cell r="E34" t="str">
            <v>林海菊</v>
          </cell>
          <cell r="F34" t="str">
            <v>林海菊</v>
          </cell>
          <cell r="G34" t="str">
            <v>无</v>
          </cell>
          <cell r="H34" t="str">
            <v>中台-广</v>
          </cell>
          <cell r="I34" t="str">
            <v>中台-广</v>
          </cell>
          <cell r="J34" t="str">
            <v>中台-广</v>
          </cell>
          <cell r="K34" t="str">
            <v>雷馥萍</v>
          </cell>
          <cell r="L34" t="str">
            <v>雷馥萍</v>
          </cell>
          <cell r="M34" t="str">
            <v>0~A2</v>
          </cell>
          <cell r="N34" t="str">
            <v>主账号-广莲</v>
          </cell>
          <cell r="O34">
            <v>42731</v>
          </cell>
          <cell r="P34" t="str">
            <v>关联</v>
          </cell>
        </row>
        <row r="35">
          <cell r="B35" t="str">
            <v>广州市芊贝雪服饰有限公司</v>
          </cell>
          <cell r="C35" t="str">
            <v>广州市芊贝雪服饰有限公司</v>
          </cell>
          <cell r="D35" t="str">
            <v>中台-广</v>
          </cell>
          <cell r="E35" t="str">
            <v>胡鑫威</v>
          </cell>
          <cell r="F35" t="str">
            <v>胡鑫威</v>
          </cell>
          <cell r="G35" t="str">
            <v>无</v>
          </cell>
          <cell r="H35" t="str">
            <v>中台-广</v>
          </cell>
          <cell r="I35" t="str">
            <v>中台-广</v>
          </cell>
          <cell r="J35" t="str">
            <v>中台-广</v>
          </cell>
          <cell r="K35" t="str">
            <v>林海菊</v>
          </cell>
          <cell r="L35" t="str">
            <v>林海菊</v>
          </cell>
          <cell r="M35" t="str">
            <v>0~A2</v>
          </cell>
          <cell r="N35" t="str">
            <v>主账号-广莲</v>
          </cell>
          <cell r="O35">
            <v>42732</v>
          </cell>
          <cell r="P35" t="str">
            <v>新建</v>
          </cell>
        </row>
        <row r="36">
          <cell r="B36" t="str">
            <v>emuit</v>
          </cell>
          <cell r="C36" t="str">
            <v>广州依妙实业有限公司</v>
          </cell>
          <cell r="D36" t="str">
            <v>中台-广</v>
          </cell>
          <cell r="E36" t="str">
            <v>唐钰滢</v>
          </cell>
          <cell r="F36" t="str">
            <v>唐钰滢</v>
          </cell>
          <cell r="G36" t="str">
            <v>无</v>
          </cell>
          <cell r="H36" t="str">
            <v>中台-广</v>
          </cell>
          <cell r="I36" t="str">
            <v>中台-广</v>
          </cell>
          <cell r="J36" t="str">
            <v>中台-广</v>
          </cell>
          <cell r="K36" t="str">
            <v>唐钰滢</v>
          </cell>
          <cell r="L36" t="str">
            <v>唐钰滢</v>
          </cell>
          <cell r="M36" t="str">
            <v>A3</v>
          </cell>
          <cell r="N36" t="str">
            <v>主账号-广莲</v>
          </cell>
          <cell r="O36">
            <v>42732</v>
          </cell>
          <cell r="P36" t="str">
            <v>新建</v>
          </cell>
        </row>
        <row r="37">
          <cell r="B37" t="str">
            <v>jyayilian@163.com</v>
          </cell>
          <cell r="C37" t="str">
            <v>广州市今誉服饰有限公司</v>
          </cell>
          <cell r="D37" t="str">
            <v>铁军-广</v>
          </cell>
          <cell r="E37" t="str">
            <v>张炜俊</v>
          </cell>
          <cell r="F37" t="str">
            <v>张炜俊</v>
          </cell>
          <cell r="G37" t="str">
            <v>张炜俊</v>
          </cell>
          <cell r="H37" t="str">
            <v>张炜俊</v>
          </cell>
          <cell r="I37" t="str">
            <v>张炜俊</v>
          </cell>
          <cell r="J37" t="str">
            <v>高乾</v>
          </cell>
          <cell r="K37" t="str">
            <v>高乾</v>
          </cell>
          <cell r="L37" t="str">
            <v>高乾</v>
          </cell>
          <cell r="M37" t="str">
            <v>0~A2</v>
          </cell>
          <cell r="N37" t="str">
            <v>主账号-广莲</v>
          </cell>
          <cell r="O37">
            <v>42733</v>
          </cell>
          <cell r="P37" t="str">
            <v>关联</v>
          </cell>
        </row>
        <row r="38">
          <cell r="B38" t="str">
            <v>lb10432</v>
          </cell>
          <cell r="C38" t="str">
            <v>广东联邦家私集团有限公司</v>
          </cell>
          <cell r="D38" t="str">
            <v>KA-广</v>
          </cell>
          <cell r="E38" t="str">
            <v>熊文枚</v>
          </cell>
          <cell r="F38" t="str">
            <v>熊文枚</v>
          </cell>
          <cell r="G38" t="str">
            <v>熊文枚</v>
          </cell>
          <cell r="H38" t="str">
            <v>熊文枚</v>
          </cell>
          <cell r="I38" t="str">
            <v>熊文枚</v>
          </cell>
          <cell r="J38" t="str">
            <v>熊文枚</v>
          </cell>
          <cell r="K38" t="str">
            <v>KA-广</v>
          </cell>
          <cell r="L38" t="str">
            <v>KA-广</v>
          </cell>
          <cell r="M38" t="str">
            <v>A3</v>
          </cell>
          <cell r="N38" t="str">
            <v>主账号-广莲</v>
          </cell>
          <cell r="O38">
            <v>42739</v>
          </cell>
          <cell r="P38" t="str">
            <v>新建</v>
          </cell>
        </row>
        <row r="39">
          <cell r="B39" t="str">
            <v>hi30545113@aliyun.com</v>
          </cell>
          <cell r="C39" t="str">
            <v>玛雅旅游用品有限公司(KAILAS户外)</v>
          </cell>
          <cell r="D39" t="str">
            <v>中台-广</v>
          </cell>
          <cell r="E39" t="str">
            <v>唐钰滢</v>
          </cell>
          <cell r="F39" t="str">
            <v>唐钰滢</v>
          </cell>
          <cell r="G39" t="str">
            <v>无</v>
          </cell>
          <cell r="H39" t="str">
            <v>中台-广</v>
          </cell>
          <cell r="I39" t="str">
            <v>中台-广</v>
          </cell>
          <cell r="J39" t="str">
            <v>雷馥萍</v>
          </cell>
          <cell r="K39" t="str">
            <v>雷馥萍</v>
          </cell>
          <cell r="L39" t="str">
            <v>雷馥萍</v>
          </cell>
          <cell r="M39" t="str">
            <v>0~A2</v>
          </cell>
          <cell r="N39" t="str">
            <v>主账号-广莲</v>
          </cell>
          <cell r="O39">
            <v>42741</v>
          </cell>
          <cell r="P39" t="str">
            <v>关联</v>
          </cell>
        </row>
        <row r="40">
          <cell r="B40" t="str">
            <v>393620317@qq.com</v>
          </cell>
          <cell r="C40" t="str">
            <v>广州逗趣互动信息科技有限公司</v>
          </cell>
          <cell r="D40" t="str">
            <v>其他</v>
          </cell>
          <cell r="E40" t="str">
            <v>薛玲</v>
          </cell>
          <cell r="F40" t="str">
            <v>薛玲</v>
          </cell>
          <cell r="G40" t="str">
            <v>薛玲</v>
          </cell>
          <cell r="H40" t="str">
            <v>薛玲</v>
          </cell>
          <cell r="I40" t="str">
            <v>薛玲</v>
          </cell>
          <cell r="J40" t="str">
            <v>薛玲</v>
          </cell>
          <cell r="K40" t="str">
            <v>薛玲</v>
          </cell>
          <cell r="L40" t="str">
            <v>薛玲</v>
          </cell>
          <cell r="M40" t="str">
            <v>A5</v>
          </cell>
          <cell r="N40" t="str">
            <v>主账号-广莲</v>
          </cell>
          <cell r="O40">
            <v>42744</v>
          </cell>
          <cell r="P40" t="str">
            <v>关联</v>
          </cell>
        </row>
        <row r="41">
          <cell r="B41" t="str">
            <v>hi20262104@aliyun.com</v>
          </cell>
          <cell r="C41" t="str">
            <v>星期六股份有限公司</v>
          </cell>
          <cell r="D41" t="str">
            <v>中台-广</v>
          </cell>
          <cell r="E41" t="str">
            <v>史玉卉</v>
          </cell>
          <cell r="F41" t="str">
            <v>史玉卉</v>
          </cell>
          <cell r="G41" t="str">
            <v>史玉卉</v>
          </cell>
          <cell r="H41" t="str">
            <v>中台-广</v>
          </cell>
          <cell r="I41" t="str">
            <v>中台-广</v>
          </cell>
          <cell r="J41" t="str">
            <v>中台-广</v>
          </cell>
          <cell r="K41" t="str">
            <v>唐钰滢</v>
          </cell>
          <cell r="L41" t="str">
            <v>唐钰滢</v>
          </cell>
          <cell r="M41" t="str">
            <v>A3</v>
          </cell>
          <cell r="N41" t="str">
            <v>主账号-广莲</v>
          </cell>
          <cell r="O41">
            <v>42745</v>
          </cell>
          <cell r="P41" t="str">
            <v>关联</v>
          </cell>
        </row>
        <row r="42">
          <cell r="B42" t="str">
            <v>modernavenue@aliyun.com</v>
          </cell>
          <cell r="C42" t="str">
            <v>摩登大道时尚电子商务有限公司</v>
          </cell>
          <cell r="D42" t="str">
            <v>铁军-广</v>
          </cell>
          <cell r="E42" t="str">
            <v>薛玲</v>
          </cell>
          <cell r="F42" t="str">
            <v>薛玲</v>
          </cell>
          <cell r="G42" t="str">
            <v>薛玲</v>
          </cell>
          <cell r="H42" t="str">
            <v>吴发能</v>
          </cell>
          <cell r="I42" t="str">
            <v>吴发能</v>
          </cell>
          <cell r="J42" t="str">
            <v>吴发能</v>
          </cell>
          <cell r="K42" t="str">
            <v>吴发能</v>
          </cell>
          <cell r="L42" t="str">
            <v>吴发能</v>
          </cell>
          <cell r="M42" t="str">
            <v>A5</v>
          </cell>
          <cell r="N42" t="str">
            <v>主账号-广莲</v>
          </cell>
          <cell r="O42">
            <v>42746</v>
          </cell>
          <cell r="P42" t="str">
            <v>关联</v>
          </cell>
        </row>
        <row r="43">
          <cell r="B43" t="str">
            <v>els@els123.com</v>
          </cell>
          <cell r="C43" t="str">
            <v>深圳市企企通科技有限公司</v>
          </cell>
          <cell r="D43" t="str">
            <v>KA-深</v>
          </cell>
          <cell r="E43" t="str">
            <v>杨明明</v>
          </cell>
          <cell r="F43" t="str">
            <v>杨明明</v>
          </cell>
          <cell r="G43" t="str">
            <v>杨明明</v>
          </cell>
          <cell r="H43" t="str">
            <v>李申政</v>
          </cell>
          <cell r="I43" t="str">
            <v>黄至崇</v>
          </cell>
          <cell r="J43" t="str">
            <v>黄至崇</v>
          </cell>
          <cell r="K43" t="str">
            <v>黄至崇</v>
          </cell>
          <cell r="L43" t="str">
            <v>黄至崇</v>
          </cell>
          <cell r="M43" t="str">
            <v>A4</v>
          </cell>
          <cell r="N43" t="str">
            <v>主账号-广莲</v>
          </cell>
          <cell r="O43">
            <v>42747</v>
          </cell>
          <cell r="P43" t="str">
            <v>关联</v>
          </cell>
        </row>
        <row r="44">
          <cell r="B44" t="str">
            <v>amass_cloud</v>
          </cell>
          <cell r="C44" t="str">
            <v>广州真源生物科技有限责任公司(哥弟集团)</v>
          </cell>
          <cell r="D44" t="str">
            <v>中台-广</v>
          </cell>
          <cell r="E44" t="str">
            <v>史玉卉</v>
          </cell>
          <cell r="F44" t="str">
            <v>史玉卉</v>
          </cell>
          <cell r="G44" t="str">
            <v>史玉卉</v>
          </cell>
          <cell r="H44" t="str">
            <v>中台-广</v>
          </cell>
          <cell r="I44" t="str">
            <v>中台-广</v>
          </cell>
          <cell r="J44" t="str">
            <v>中台-广</v>
          </cell>
          <cell r="K44" t="str">
            <v>雷馥萍</v>
          </cell>
          <cell r="L44" t="str">
            <v>雷馥萍</v>
          </cell>
          <cell r="M44" t="str">
            <v>0~A2</v>
          </cell>
          <cell r="N44" t="str">
            <v>主账号-广莲</v>
          </cell>
          <cell r="O44">
            <v>42748</v>
          </cell>
          <cell r="P44" t="str">
            <v>新建</v>
          </cell>
        </row>
        <row r="45">
          <cell r="B45" t="str">
            <v>hi20845842@aliyun.com</v>
          </cell>
          <cell r="C45" t="str">
            <v>广州梦芭莎电子商务有限公司（广州摩拉网络科技有限公司）</v>
          </cell>
          <cell r="D45" t="str">
            <v>其他</v>
          </cell>
          <cell r="E45" t="str">
            <v>薛玲</v>
          </cell>
          <cell r="F45" t="str">
            <v>薛玲</v>
          </cell>
          <cell r="G45" t="str">
            <v>薛玲</v>
          </cell>
          <cell r="H45" t="str">
            <v>薛玲</v>
          </cell>
          <cell r="I45" t="str">
            <v>薛玲</v>
          </cell>
          <cell r="J45" t="str">
            <v>薛玲</v>
          </cell>
          <cell r="K45" t="str">
            <v>薛玲</v>
          </cell>
          <cell r="L45" t="str">
            <v>薛玲</v>
          </cell>
          <cell r="M45" t="str">
            <v>A3</v>
          </cell>
          <cell r="N45" t="str">
            <v>主账号-广莲</v>
          </cell>
          <cell r="O45">
            <v>42751</v>
          </cell>
          <cell r="P45" t="str">
            <v>关联</v>
          </cell>
        </row>
        <row r="46">
          <cell r="B46" t="str">
            <v>busjs@21cn.com</v>
          </cell>
          <cell r="C46" t="str">
            <v>广州一汽巴士有限公司</v>
          </cell>
          <cell r="D46" t="str">
            <v>中台-广</v>
          </cell>
          <cell r="E46" t="str">
            <v>王银花</v>
          </cell>
          <cell r="F46" t="str">
            <v>王银花</v>
          </cell>
          <cell r="G46" t="str">
            <v>无</v>
          </cell>
          <cell r="H46" t="str">
            <v>中台-广</v>
          </cell>
          <cell r="I46" t="str">
            <v>中台-广</v>
          </cell>
          <cell r="J46" t="str">
            <v>中台-广</v>
          </cell>
          <cell r="K46" t="str">
            <v>雷馥萍</v>
          </cell>
          <cell r="L46" t="str">
            <v>雷馥萍</v>
          </cell>
          <cell r="M46" t="str">
            <v>A3</v>
          </cell>
          <cell r="N46" t="str">
            <v>主账号-广莲</v>
          </cell>
          <cell r="O46">
            <v>42754</v>
          </cell>
          <cell r="P46" t="str">
            <v>关联</v>
          </cell>
        </row>
        <row r="47">
          <cell r="B47" t="str">
            <v>flision</v>
          </cell>
          <cell r="C47" t="str">
            <v>广州市绯影信息科技有限公司</v>
          </cell>
          <cell r="D47" t="str">
            <v>中台-广</v>
          </cell>
          <cell r="E47" t="str">
            <v>唐钰滢</v>
          </cell>
          <cell r="F47" t="str">
            <v>唐钰滢</v>
          </cell>
          <cell r="G47" t="str">
            <v>无</v>
          </cell>
          <cell r="H47" t="str">
            <v>中台-广</v>
          </cell>
          <cell r="I47" t="str">
            <v>中台-广</v>
          </cell>
          <cell r="J47" t="str">
            <v>雷馥萍</v>
          </cell>
          <cell r="K47" t="str">
            <v>雷馥萍</v>
          </cell>
          <cell r="L47" t="str">
            <v>雷馥萍</v>
          </cell>
          <cell r="M47" t="str">
            <v>0~A2</v>
          </cell>
          <cell r="N47" t="str">
            <v>主账号-广莲</v>
          </cell>
          <cell r="O47">
            <v>42754</v>
          </cell>
          <cell r="P47" t="str">
            <v>关联</v>
          </cell>
        </row>
        <row r="48">
          <cell r="B48" t="str">
            <v>gzshizhengyun</v>
          </cell>
          <cell r="C48" t="str">
            <v>广州市政工程设计研究总院</v>
          </cell>
          <cell r="D48" t="str">
            <v>其他</v>
          </cell>
          <cell r="E48" t="str">
            <v>薛玲</v>
          </cell>
          <cell r="F48" t="str">
            <v>薛玲</v>
          </cell>
          <cell r="G48" t="str">
            <v>薛玲</v>
          </cell>
          <cell r="H48" t="str">
            <v>薛玲</v>
          </cell>
          <cell r="I48" t="str">
            <v>薛玲</v>
          </cell>
          <cell r="J48" t="str">
            <v>薛玲</v>
          </cell>
          <cell r="K48" t="str">
            <v>薛玲</v>
          </cell>
          <cell r="L48" t="str">
            <v>薛玲</v>
          </cell>
          <cell r="M48" t="str">
            <v>A4</v>
          </cell>
          <cell r="N48" t="str">
            <v>主账号-广莲</v>
          </cell>
          <cell r="O48">
            <v>42754</v>
          </cell>
          <cell r="P48" t="str">
            <v>关联</v>
          </cell>
        </row>
        <row r="49">
          <cell r="B49" t="str">
            <v>aomaijia@aoyuan.net</v>
          </cell>
          <cell r="C49" t="str">
            <v>奥买家跨境电商集团股份有限公司</v>
          </cell>
          <cell r="D49" t="str">
            <v>铁军-广</v>
          </cell>
          <cell r="E49" t="str">
            <v>杨明明</v>
          </cell>
          <cell r="F49" t="str">
            <v>杨明明</v>
          </cell>
          <cell r="G49" t="str">
            <v>杨明明</v>
          </cell>
          <cell r="H49" t="str">
            <v>高乾</v>
          </cell>
          <cell r="I49" t="str">
            <v>高乾</v>
          </cell>
          <cell r="J49" t="str">
            <v>高乾</v>
          </cell>
          <cell r="K49" t="str">
            <v>高乾</v>
          </cell>
          <cell r="L49" t="str">
            <v>高乾</v>
          </cell>
          <cell r="M49" t="str">
            <v>0~A2</v>
          </cell>
          <cell r="N49" t="str">
            <v>主账号-广莲</v>
          </cell>
          <cell r="O49">
            <v>42758</v>
          </cell>
          <cell r="P49" t="str">
            <v>关联</v>
          </cell>
        </row>
        <row r="50">
          <cell r="B50" t="str">
            <v>maya石器</v>
          </cell>
          <cell r="C50" t="str">
            <v>深圳市奥盛数控技术有限公司</v>
          </cell>
          <cell r="D50" t="str">
            <v>其他</v>
          </cell>
          <cell r="E50" t="str">
            <v>薛玲</v>
          </cell>
          <cell r="F50" t="str">
            <v>薛玲</v>
          </cell>
          <cell r="G50" t="str">
            <v>薛玲</v>
          </cell>
          <cell r="H50" t="str">
            <v>薛玲</v>
          </cell>
          <cell r="I50" t="str">
            <v>薛玲</v>
          </cell>
          <cell r="J50" t="str">
            <v>薛玲</v>
          </cell>
          <cell r="K50" t="str">
            <v>薛玲</v>
          </cell>
          <cell r="L50" t="str">
            <v>薛玲</v>
          </cell>
          <cell r="M50" t="str">
            <v>0~A2</v>
          </cell>
          <cell r="N50" t="str">
            <v>主账号-广莲</v>
          </cell>
          <cell r="O50">
            <v>42773</v>
          </cell>
          <cell r="P50" t="str">
            <v>新建</v>
          </cell>
        </row>
        <row r="51">
          <cell r="B51" t="str">
            <v>admin@fuanna.com</v>
          </cell>
          <cell r="C51" t="str">
            <v>深圳市富安娜家居用品股份有限公司</v>
          </cell>
          <cell r="D51" t="str">
            <v>KA-深</v>
          </cell>
          <cell r="E51" t="str">
            <v>李申政</v>
          </cell>
          <cell r="F51" t="str">
            <v>李申政</v>
          </cell>
          <cell r="G51" t="str">
            <v>李申政</v>
          </cell>
          <cell r="H51" t="str">
            <v>李申政</v>
          </cell>
          <cell r="I51" t="str">
            <v>李申政</v>
          </cell>
          <cell r="J51" t="str">
            <v>李申政</v>
          </cell>
          <cell r="K51" t="str">
            <v>李申政</v>
          </cell>
          <cell r="L51" t="str">
            <v>李申政</v>
          </cell>
          <cell r="M51" t="str">
            <v>A4</v>
          </cell>
          <cell r="N51" t="str">
            <v>主账号-广莲</v>
          </cell>
          <cell r="O51">
            <v>42776</v>
          </cell>
          <cell r="P51" t="str">
            <v>关联</v>
          </cell>
        </row>
        <row r="52">
          <cell r="B52" t="str">
            <v>combagz1997</v>
          </cell>
          <cell r="C52" t="str">
            <v>京信通信系统（中国）有限公司</v>
          </cell>
          <cell r="D52" t="str">
            <v>中台-广</v>
          </cell>
          <cell r="E52" t="str">
            <v>林海菊</v>
          </cell>
          <cell r="F52" t="str">
            <v>林海菊</v>
          </cell>
          <cell r="G52" t="str">
            <v>无</v>
          </cell>
          <cell r="H52" t="str">
            <v>中台-广</v>
          </cell>
          <cell r="I52" t="str">
            <v>中台-广</v>
          </cell>
          <cell r="J52" t="str">
            <v>中台-广</v>
          </cell>
          <cell r="K52" t="str">
            <v>雷馥萍</v>
          </cell>
          <cell r="L52" t="str">
            <v>雷馥萍</v>
          </cell>
          <cell r="M52" t="str">
            <v>0~A2</v>
          </cell>
          <cell r="N52" t="str">
            <v>主账号-广莲</v>
          </cell>
          <cell r="O52">
            <v>42783</v>
          </cell>
          <cell r="P52" t="str">
            <v>新建</v>
          </cell>
        </row>
        <row r="53">
          <cell r="B53" t="str">
            <v>xiaoxielc@163.com</v>
          </cell>
          <cell r="C53" t="str">
            <v>广州合立正通信息科技有限公司</v>
          </cell>
          <cell r="D53" t="str">
            <v>KA-广</v>
          </cell>
          <cell r="E53" t="str">
            <v>史玉卉</v>
          </cell>
          <cell r="F53" t="str">
            <v>史玉卉</v>
          </cell>
          <cell r="G53" t="str">
            <v>史玉卉</v>
          </cell>
          <cell r="H53" t="str">
            <v>史玉卉</v>
          </cell>
          <cell r="I53" t="str">
            <v>史玉卉</v>
          </cell>
          <cell r="J53" t="str">
            <v>史玉卉</v>
          </cell>
          <cell r="K53" t="str">
            <v>史玉卉</v>
          </cell>
          <cell r="L53" t="str">
            <v>史玉卉</v>
          </cell>
          <cell r="M53" t="str">
            <v>A6</v>
          </cell>
          <cell r="N53" t="str">
            <v>主账号-广莲</v>
          </cell>
          <cell r="O53">
            <v>42786</v>
          </cell>
          <cell r="P53" t="str">
            <v>关联</v>
          </cell>
        </row>
        <row r="54">
          <cell r="B54" t="str">
            <v>gz461321</v>
          </cell>
          <cell r="C54" t="str">
            <v>广州富辰网络科技有限公司</v>
          </cell>
          <cell r="D54" t="str">
            <v>中台-广</v>
          </cell>
          <cell r="E54" t="str">
            <v>唐钰滢</v>
          </cell>
          <cell r="F54" t="str">
            <v>史玉卉</v>
          </cell>
          <cell r="G54" t="str">
            <v>无</v>
          </cell>
          <cell r="H54" t="str">
            <v>中台-广</v>
          </cell>
          <cell r="I54" t="str">
            <v>中台-广</v>
          </cell>
          <cell r="J54" t="str">
            <v>林海菊</v>
          </cell>
          <cell r="K54" t="str">
            <v>林海菊</v>
          </cell>
          <cell r="L54" t="str">
            <v>林海菊</v>
          </cell>
          <cell r="M54" t="str">
            <v>A5</v>
          </cell>
          <cell r="N54" t="str">
            <v>主账号-广莲</v>
          </cell>
          <cell r="O54">
            <v>42788</v>
          </cell>
          <cell r="P54" t="str">
            <v>新建</v>
          </cell>
        </row>
        <row r="55">
          <cell r="B55" t="str">
            <v>sc兴科</v>
          </cell>
          <cell r="C55" t="str">
            <v>兴科电子（东莞）有限公司</v>
          </cell>
          <cell r="D55" t="str">
            <v>其他</v>
          </cell>
          <cell r="E55" t="str">
            <v>薛玲</v>
          </cell>
          <cell r="F55" t="str">
            <v>薛玲</v>
          </cell>
          <cell r="G55" t="str">
            <v>薛玲</v>
          </cell>
          <cell r="H55" t="str">
            <v>薛玲</v>
          </cell>
          <cell r="I55" t="str">
            <v>薛玲</v>
          </cell>
          <cell r="J55" t="str">
            <v>薛玲</v>
          </cell>
          <cell r="K55" t="str">
            <v>薛玲</v>
          </cell>
          <cell r="L55" t="str">
            <v>薛玲</v>
          </cell>
          <cell r="M55" t="str">
            <v>0~A2</v>
          </cell>
          <cell r="N55" t="str">
            <v>主账号-广莲</v>
          </cell>
          <cell r="O55">
            <v>42789</v>
          </cell>
          <cell r="P55" t="str">
            <v>新建</v>
          </cell>
        </row>
        <row r="56">
          <cell r="B56" t="str">
            <v>中青易游</v>
          </cell>
          <cell r="C56" t="str">
            <v>广东易游旅游电子商务有限公司</v>
          </cell>
          <cell r="D56" t="str">
            <v>中台-广</v>
          </cell>
          <cell r="E56" t="str">
            <v>史玉卉</v>
          </cell>
          <cell r="F56" t="str">
            <v>史玉卉</v>
          </cell>
          <cell r="G56" t="str">
            <v>史玉卉</v>
          </cell>
          <cell r="H56" t="str">
            <v>中台-广</v>
          </cell>
          <cell r="I56" t="str">
            <v>中台-广</v>
          </cell>
          <cell r="J56" t="str">
            <v>中台-广</v>
          </cell>
          <cell r="K56" t="str">
            <v>林海菊</v>
          </cell>
          <cell r="L56" t="str">
            <v>林海菊</v>
          </cell>
          <cell r="M56" t="str">
            <v>0~A2</v>
          </cell>
          <cell r="N56" t="str">
            <v>主账号-广莲</v>
          </cell>
          <cell r="O56">
            <v>42794</v>
          </cell>
          <cell r="P56" t="str">
            <v>新建</v>
          </cell>
        </row>
        <row r="57">
          <cell r="B57" t="str">
            <v>admin@tgnet.com</v>
          </cell>
          <cell r="C57" t="str">
            <v>广东掌中万维电子有限公司</v>
          </cell>
          <cell r="D57" t="str">
            <v>其他</v>
          </cell>
          <cell r="E57" t="str">
            <v>薛玲</v>
          </cell>
          <cell r="F57" t="str">
            <v>薛玲</v>
          </cell>
          <cell r="G57" t="str">
            <v>薛玲</v>
          </cell>
          <cell r="H57" t="str">
            <v>薛玲</v>
          </cell>
          <cell r="I57" t="str">
            <v>薛玲</v>
          </cell>
          <cell r="J57" t="str">
            <v>薛玲</v>
          </cell>
          <cell r="K57" t="str">
            <v>薛玲</v>
          </cell>
          <cell r="L57" t="str">
            <v>薛玲</v>
          </cell>
          <cell r="M57" t="str">
            <v>0~A2</v>
          </cell>
          <cell r="N57" t="str">
            <v>主账号-广莲</v>
          </cell>
          <cell r="O57">
            <v>42794</v>
          </cell>
          <cell r="P57" t="str">
            <v>关联</v>
          </cell>
        </row>
        <row r="58">
          <cell r="B58" t="str">
            <v>深圳华鹏飞物流</v>
          </cell>
          <cell r="C58" t="str">
            <v>深圳市华鹏飞现代物流股份有限公司</v>
          </cell>
          <cell r="D58" t="str">
            <v>KA-深</v>
          </cell>
          <cell r="E58" t="str">
            <v>李申政</v>
          </cell>
          <cell r="F58" t="str">
            <v>李申政</v>
          </cell>
          <cell r="G58" t="str">
            <v>李申政</v>
          </cell>
          <cell r="H58" t="str">
            <v>李申政</v>
          </cell>
          <cell r="I58" t="str">
            <v>黄至崇</v>
          </cell>
          <cell r="J58" t="str">
            <v>黄至崇</v>
          </cell>
          <cell r="K58" t="str">
            <v>黄至崇</v>
          </cell>
          <cell r="L58" t="str">
            <v>黄至崇</v>
          </cell>
          <cell r="M58" t="str">
            <v>0~A2</v>
          </cell>
          <cell r="N58" t="str">
            <v>主账号-广莲</v>
          </cell>
          <cell r="O58">
            <v>42795</v>
          </cell>
          <cell r="P58" t="str">
            <v>新建</v>
          </cell>
        </row>
        <row r="59">
          <cell r="B59" t="str">
            <v>ken_zhong@skechers.cn</v>
          </cell>
          <cell r="C59" t="str">
            <v>广州市利德丹贸易有限公司(斯凯奇)</v>
          </cell>
          <cell r="D59" t="str">
            <v>KA-广</v>
          </cell>
          <cell r="E59" t="str">
            <v>史玉卉</v>
          </cell>
          <cell r="F59" t="str">
            <v>史玉卉</v>
          </cell>
          <cell r="G59" t="str">
            <v>史玉卉</v>
          </cell>
          <cell r="H59" t="str">
            <v>史玉卉</v>
          </cell>
          <cell r="I59" t="str">
            <v>史玉卉</v>
          </cell>
          <cell r="J59" t="str">
            <v>史玉卉</v>
          </cell>
          <cell r="K59" t="str">
            <v>史玉卉</v>
          </cell>
          <cell r="L59" t="str">
            <v>史玉卉</v>
          </cell>
          <cell r="M59" t="str">
            <v>A3</v>
          </cell>
          <cell r="N59" t="str">
            <v>主账号-广莲</v>
          </cell>
          <cell r="O59">
            <v>42795</v>
          </cell>
          <cell r="P59" t="str">
            <v>关联</v>
          </cell>
        </row>
        <row r="60">
          <cell r="B60" t="str">
            <v>108798093@qq.com</v>
          </cell>
          <cell r="C60" t="str">
            <v>广州合立正通信息科技有限公司</v>
          </cell>
          <cell r="D60" t="str">
            <v>KA-广</v>
          </cell>
          <cell r="E60" t="str">
            <v>史玉卉</v>
          </cell>
          <cell r="F60" t="str">
            <v>史玉卉</v>
          </cell>
          <cell r="G60" t="str">
            <v>史玉卉</v>
          </cell>
          <cell r="H60" t="str">
            <v>史玉卉</v>
          </cell>
          <cell r="I60" t="str">
            <v>史玉卉</v>
          </cell>
          <cell r="J60" t="str">
            <v>史玉卉</v>
          </cell>
          <cell r="K60" t="str">
            <v>史玉卉</v>
          </cell>
          <cell r="L60" t="str">
            <v>史玉卉</v>
          </cell>
          <cell r="M60" t="str">
            <v>A4</v>
          </cell>
          <cell r="N60" t="str">
            <v>主账号-广莲</v>
          </cell>
          <cell r="O60">
            <v>42795</v>
          </cell>
          <cell r="P60" t="str">
            <v>关联</v>
          </cell>
        </row>
        <row r="61">
          <cell r="B61" t="str">
            <v>gzlusers</v>
          </cell>
          <cell r="C61" t="str">
            <v>广州广之旅国际旅行社股份有限公司</v>
          </cell>
          <cell r="D61" t="str">
            <v>KA-广</v>
          </cell>
          <cell r="E61" t="str">
            <v>杨明明</v>
          </cell>
          <cell r="F61" t="str">
            <v>熊文枚</v>
          </cell>
          <cell r="G61" t="str">
            <v>熊文枚</v>
          </cell>
          <cell r="H61" t="str">
            <v>熊文枚</v>
          </cell>
          <cell r="I61" t="str">
            <v>熊文枚</v>
          </cell>
          <cell r="J61" t="str">
            <v>熊文枚</v>
          </cell>
          <cell r="K61" t="str">
            <v>KA-广</v>
          </cell>
          <cell r="L61" t="str">
            <v>KA-广</v>
          </cell>
          <cell r="M61" t="str">
            <v>0~A2</v>
          </cell>
          <cell r="N61" t="str">
            <v>主账号-广莲</v>
          </cell>
          <cell r="O61">
            <v>42795</v>
          </cell>
          <cell r="P61" t="str">
            <v>新建</v>
          </cell>
        </row>
        <row r="62">
          <cell r="B62" t="str">
            <v>lit.lie@shanbaomall.com</v>
          </cell>
          <cell r="C62" t="str">
            <v>广东我的家电商贸易有限公司-主账号</v>
          </cell>
          <cell r="D62" t="str">
            <v>其他</v>
          </cell>
          <cell r="E62" t="str">
            <v>薛玲</v>
          </cell>
          <cell r="F62" t="str">
            <v>薛玲</v>
          </cell>
          <cell r="G62" t="str">
            <v>薛玲</v>
          </cell>
          <cell r="H62" t="str">
            <v>薛玲</v>
          </cell>
          <cell r="I62" t="str">
            <v>薛玲</v>
          </cell>
          <cell r="J62" t="str">
            <v>薛玲</v>
          </cell>
          <cell r="K62" t="str">
            <v>薛玲</v>
          </cell>
          <cell r="L62" t="str">
            <v>薛玲</v>
          </cell>
          <cell r="M62" t="str">
            <v>A4</v>
          </cell>
          <cell r="N62" t="str">
            <v>主账号-广莲</v>
          </cell>
          <cell r="O62">
            <v>42795</v>
          </cell>
          <cell r="P62" t="str">
            <v>关联</v>
          </cell>
        </row>
        <row r="63">
          <cell r="B63" t="str">
            <v>hi30914888@aliyun.com</v>
          </cell>
          <cell r="C63" t="str">
            <v>广州济达信息科技有限公司</v>
          </cell>
          <cell r="D63" t="str">
            <v>KA-广</v>
          </cell>
          <cell r="E63" t="str">
            <v>谢晓敏</v>
          </cell>
          <cell r="F63" t="str">
            <v>谢晓敏</v>
          </cell>
          <cell r="G63" t="str">
            <v>谢晓敏</v>
          </cell>
          <cell r="H63" t="str">
            <v>谢晓敏</v>
          </cell>
          <cell r="I63" t="str">
            <v>谢晓敏</v>
          </cell>
          <cell r="J63" t="str">
            <v>谢晓敏</v>
          </cell>
          <cell r="K63" t="str">
            <v>谢晓敏</v>
          </cell>
          <cell r="L63" t="str">
            <v>谢晓敏</v>
          </cell>
          <cell r="M63" t="str">
            <v>A4</v>
          </cell>
          <cell r="N63" t="str">
            <v>主账号-广莲</v>
          </cell>
          <cell r="O63">
            <v>42802</v>
          </cell>
          <cell r="P63" t="str">
            <v>关联</v>
          </cell>
        </row>
        <row r="64">
          <cell r="B64" t="str">
            <v>huoyugame1</v>
          </cell>
          <cell r="C64" t="str">
            <v>广州火羽信息科技有限公司</v>
          </cell>
          <cell r="D64" t="str">
            <v>中台-广</v>
          </cell>
          <cell r="E64" t="str">
            <v>唐钰滢</v>
          </cell>
          <cell r="F64" t="str">
            <v>唐钰滢</v>
          </cell>
          <cell r="G64" t="str">
            <v>无</v>
          </cell>
          <cell r="H64" t="str">
            <v>中台-广</v>
          </cell>
          <cell r="I64" t="str">
            <v>中台-广</v>
          </cell>
          <cell r="J64" t="str">
            <v>中台-广</v>
          </cell>
          <cell r="K64" t="str">
            <v>唐钰滢</v>
          </cell>
          <cell r="L64" t="str">
            <v>唐钰滢</v>
          </cell>
          <cell r="M64" t="str">
            <v>0~A2</v>
          </cell>
          <cell r="N64" t="str">
            <v>主账号-广莲</v>
          </cell>
          <cell r="O64">
            <v>42803</v>
          </cell>
          <cell r="P64" t="str">
            <v>新建</v>
          </cell>
        </row>
        <row r="65">
          <cell r="B65" t="str">
            <v>hi31856496@aliyun.com</v>
          </cell>
          <cell r="C65" t="str">
            <v>广州白云山医药集团股份有限公司白云山制药总厂</v>
          </cell>
          <cell r="D65" t="str">
            <v>KA-广</v>
          </cell>
          <cell r="E65" t="str">
            <v>熊文枚</v>
          </cell>
          <cell r="F65" t="str">
            <v>熊文枚</v>
          </cell>
          <cell r="G65" t="str">
            <v>熊文枚</v>
          </cell>
          <cell r="H65" t="str">
            <v>熊文枚</v>
          </cell>
          <cell r="I65" t="str">
            <v>熊文枚</v>
          </cell>
          <cell r="J65" t="str">
            <v>熊文枚</v>
          </cell>
          <cell r="K65" t="str">
            <v>KA-广</v>
          </cell>
          <cell r="L65" t="str">
            <v>KA-广</v>
          </cell>
          <cell r="M65" t="str">
            <v>A3</v>
          </cell>
          <cell r="N65" t="str">
            <v>主账号-广莲</v>
          </cell>
          <cell r="O65">
            <v>42804</v>
          </cell>
          <cell r="P65" t="str">
            <v>关联</v>
          </cell>
        </row>
        <row r="66">
          <cell r="B66" t="str">
            <v>hi30527359@aliyun.com</v>
          </cell>
          <cell r="C66" t="str">
            <v>幼儿师范学校</v>
          </cell>
          <cell r="D66" t="str">
            <v>其他</v>
          </cell>
          <cell r="E66" t="str">
            <v>薛玲</v>
          </cell>
          <cell r="F66" t="str">
            <v>薛玲</v>
          </cell>
          <cell r="G66" t="str">
            <v>薛玲</v>
          </cell>
          <cell r="H66" t="str">
            <v>薛玲</v>
          </cell>
          <cell r="I66" t="str">
            <v>薛玲</v>
          </cell>
          <cell r="J66" t="str">
            <v>薛玲</v>
          </cell>
          <cell r="K66" t="str">
            <v>薛玲</v>
          </cell>
          <cell r="L66" t="str">
            <v>薛玲</v>
          </cell>
          <cell r="M66" t="str">
            <v>A3</v>
          </cell>
          <cell r="N66" t="str">
            <v>主账号-广莲</v>
          </cell>
          <cell r="O66">
            <v>42804</v>
          </cell>
          <cell r="P66" t="str">
            <v>关联</v>
          </cell>
        </row>
        <row r="67">
          <cell r="B67" t="str">
            <v>jialy111@gmail.com</v>
          </cell>
          <cell r="C67" t="str">
            <v>广州市青火网络科技有限公司</v>
          </cell>
          <cell r="D67" t="str">
            <v>铁军-广</v>
          </cell>
          <cell r="E67" t="str">
            <v>高乾</v>
          </cell>
          <cell r="F67" t="str">
            <v>高乾</v>
          </cell>
          <cell r="G67" t="str">
            <v>高乾</v>
          </cell>
          <cell r="H67" t="str">
            <v>高乾</v>
          </cell>
          <cell r="I67" t="str">
            <v>高乾</v>
          </cell>
          <cell r="J67" t="str">
            <v>高乾</v>
          </cell>
          <cell r="K67" t="str">
            <v>高乾</v>
          </cell>
          <cell r="L67" t="str">
            <v>高乾</v>
          </cell>
          <cell r="M67" t="str">
            <v>A3</v>
          </cell>
          <cell r="N67" t="str">
            <v>主账号-广莲</v>
          </cell>
          <cell r="O67">
            <v>42807</v>
          </cell>
          <cell r="P67" t="str">
            <v>关联</v>
          </cell>
        </row>
        <row r="68">
          <cell r="B68" t="str">
            <v>zengxianghua@angelgroup.com.cn</v>
          </cell>
          <cell r="C68" t="str">
            <v>深圳安吉尔饮水产业集团</v>
          </cell>
          <cell r="D68" t="str">
            <v>KA-深</v>
          </cell>
          <cell r="E68" t="str">
            <v>李申政</v>
          </cell>
          <cell r="F68" t="str">
            <v>李申政</v>
          </cell>
          <cell r="G68" t="str">
            <v>李申政</v>
          </cell>
          <cell r="H68" t="str">
            <v>李申政</v>
          </cell>
          <cell r="I68" t="str">
            <v>李申政</v>
          </cell>
          <cell r="J68" t="str">
            <v>李申政</v>
          </cell>
          <cell r="K68" t="str">
            <v>李申政</v>
          </cell>
          <cell r="L68" t="str">
            <v>李申政</v>
          </cell>
          <cell r="M68" t="str">
            <v>A4</v>
          </cell>
          <cell r="N68" t="str">
            <v>主账号-广莲</v>
          </cell>
          <cell r="O68">
            <v>42807</v>
          </cell>
          <cell r="P68" t="str">
            <v>关联</v>
          </cell>
        </row>
        <row r="69">
          <cell r="B69" t="str">
            <v>keya2016@qq.com</v>
          </cell>
          <cell r="C69" t="str">
            <v>广州科亚信息科技有限公司</v>
          </cell>
          <cell r="D69" t="str">
            <v>中台-广</v>
          </cell>
          <cell r="E69" t="str">
            <v>唐钰滢</v>
          </cell>
          <cell r="F69" t="str">
            <v>唐钰滢</v>
          </cell>
          <cell r="G69" t="str">
            <v>无</v>
          </cell>
          <cell r="H69" t="str">
            <v>中台-广</v>
          </cell>
          <cell r="I69" t="str">
            <v>中台-广</v>
          </cell>
          <cell r="J69" t="str">
            <v>唐钰滢</v>
          </cell>
          <cell r="K69" t="str">
            <v>唐钰滢</v>
          </cell>
          <cell r="L69" t="str">
            <v>唐钰滢</v>
          </cell>
          <cell r="M69" t="str">
            <v>A3</v>
          </cell>
          <cell r="N69" t="str">
            <v>主账号-广莲</v>
          </cell>
          <cell r="O69">
            <v>42809</v>
          </cell>
          <cell r="P69" t="str">
            <v>关联</v>
          </cell>
        </row>
        <row r="70">
          <cell r="B70" t="str">
            <v>among119</v>
          </cell>
          <cell r="C70" t="str">
            <v>黄英豪</v>
          </cell>
          <cell r="D70" t="str">
            <v>其他</v>
          </cell>
          <cell r="E70" t="str">
            <v>薛玲</v>
          </cell>
          <cell r="F70" t="str">
            <v>薛玲</v>
          </cell>
          <cell r="G70" t="str">
            <v>薛玲</v>
          </cell>
          <cell r="H70" t="str">
            <v>薛玲</v>
          </cell>
          <cell r="I70" t="str">
            <v>薛玲</v>
          </cell>
          <cell r="J70" t="str">
            <v>薛玲</v>
          </cell>
          <cell r="K70" t="str">
            <v>薛玲</v>
          </cell>
          <cell r="L70" t="str">
            <v>薛玲</v>
          </cell>
          <cell r="M70" t="str">
            <v>0~A2</v>
          </cell>
          <cell r="N70" t="str">
            <v>主账号-广莲</v>
          </cell>
          <cell r="O70">
            <v>42809</v>
          </cell>
          <cell r="P70" t="str">
            <v>新建</v>
          </cell>
        </row>
        <row r="71">
          <cell r="B71" t="str">
            <v>yingerfashion</v>
          </cell>
          <cell r="C71" t="str">
            <v>深圳影儿时尚集团有限公司</v>
          </cell>
          <cell r="D71" t="str">
            <v>KA-深</v>
          </cell>
          <cell r="E71" t="str">
            <v>李申政</v>
          </cell>
          <cell r="F71" t="str">
            <v>李申政</v>
          </cell>
          <cell r="G71" t="str">
            <v>李申政</v>
          </cell>
          <cell r="H71" t="str">
            <v>李申政</v>
          </cell>
          <cell r="I71" t="str">
            <v>李申政</v>
          </cell>
          <cell r="J71" t="str">
            <v>李申政</v>
          </cell>
          <cell r="K71" t="str">
            <v>李申政</v>
          </cell>
          <cell r="L71" t="str">
            <v>李申政</v>
          </cell>
          <cell r="M71" t="str">
            <v>A5</v>
          </cell>
          <cell r="N71" t="str">
            <v>主账号-广莲</v>
          </cell>
          <cell r="O71">
            <v>42810</v>
          </cell>
          <cell r="P71" t="str">
            <v>关联</v>
          </cell>
        </row>
        <row r="72">
          <cell r="B72" t="str">
            <v>xyedai</v>
          </cell>
          <cell r="C72" t="str">
            <v>深圳超富资产管理有限公司</v>
          </cell>
          <cell r="D72" t="str">
            <v>KA-深</v>
          </cell>
          <cell r="E72" t="str">
            <v>李申政</v>
          </cell>
          <cell r="F72" t="str">
            <v>李申政</v>
          </cell>
          <cell r="G72" t="str">
            <v>李申政</v>
          </cell>
          <cell r="H72" t="str">
            <v>李申政</v>
          </cell>
          <cell r="I72" t="str">
            <v>李申政</v>
          </cell>
          <cell r="J72" t="str">
            <v>李申政</v>
          </cell>
          <cell r="K72" t="str">
            <v>李申政</v>
          </cell>
          <cell r="L72" t="str">
            <v>李申政</v>
          </cell>
          <cell r="M72" t="str">
            <v>A3</v>
          </cell>
          <cell r="N72" t="str">
            <v>主账号-广莲</v>
          </cell>
          <cell r="O72">
            <v>42810</v>
          </cell>
          <cell r="P72" t="str">
            <v>关联</v>
          </cell>
        </row>
        <row r="73">
          <cell r="B73" t="str">
            <v>wengxin@canudilo.com</v>
          </cell>
          <cell r="C73" t="str">
            <v>摩登大道时尚电子商务有限公司</v>
          </cell>
          <cell r="D73" t="str">
            <v>铁军-广</v>
          </cell>
          <cell r="E73" t="str">
            <v>薛玲</v>
          </cell>
          <cell r="F73" t="str">
            <v>薛玲</v>
          </cell>
          <cell r="G73" t="str">
            <v>薛玲</v>
          </cell>
          <cell r="H73" t="str">
            <v>吴发能</v>
          </cell>
          <cell r="I73" t="str">
            <v>吴发能</v>
          </cell>
          <cell r="J73" t="str">
            <v>吴发能</v>
          </cell>
          <cell r="K73" t="str">
            <v>吴发能</v>
          </cell>
          <cell r="L73" t="str">
            <v>吴发能</v>
          </cell>
          <cell r="M73" t="str">
            <v>0~A2</v>
          </cell>
          <cell r="N73" t="str">
            <v>主账号-广莲</v>
          </cell>
          <cell r="O73">
            <v>42810</v>
          </cell>
          <cell r="P73" t="str">
            <v>关联</v>
          </cell>
        </row>
        <row r="74">
          <cell r="B74" t="str">
            <v>yunwei2014@sellercube.cn</v>
          </cell>
          <cell r="C74" t="str">
            <v>广州棒谷网络科技有限公司</v>
          </cell>
          <cell r="D74" t="str">
            <v>KA-广</v>
          </cell>
          <cell r="E74" t="str">
            <v>熊文枚</v>
          </cell>
          <cell r="F74" t="str">
            <v>熊文枚</v>
          </cell>
          <cell r="G74" t="str">
            <v>熊文枚</v>
          </cell>
          <cell r="H74" t="str">
            <v>熊文枚</v>
          </cell>
          <cell r="I74" t="str">
            <v>熊文枚</v>
          </cell>
          <cell r="J74" t="str">
            <v>熊文枚</v>
          </cell>
          <cell r="K74" t="str">
            <v>KA-广</v>
          </cell>
          <cell r="L74" t="str">
            <v>KA-广</v>
          </cell>
          <cell r="M74" t="str">
            <v>A6</v>
          </cell>
          <cell r="N74" t="str">
            <v>主账号-广莲</v>
          </cell>
          <cell r="O74">
            <v>42810</v>
          </cell>
          <cell r="P74" t="str">
            <v>关联</v>
          </cell>
        </row>
        <row r="75">
          <cell r="B75" t="str">
            <v>ptextile</v>
          </cell>
          <cell r="C75" t="str">
            <v>韶关市北江纺织有限公司</v>
          </cell>
          <cell r="D75" t="str">
            <v>其他</v>
          </cell>
          <cell r="E75" t="str">
            <v>薛玲</v>
          </cell>
          <cell r="F75" t="str">
            <v>薛玲</v>
          </cell>
          <cell r="G75" t="str">
            <v>薛玲</v>
          </cell>
          <cell r="H75" t="str">
            <v>薛玲</v>
          </cell>
          <cell r="I75" t="str">
            <v>薛玲</v>
          </cell>
          <cell r="J75" t="str">
            <v>薛玲</v>
          </cell>
          <cell r="K75" t="str">
            <v>薛玲</v>
          </cell>
          <cell r="L75" t="str">
            <v>薛玲</v>
          </cell>
          <cell r="M75" t="str">
            <v>0~A2</v>
          </cell>
          <cell r="N75" t="str">
            <v>主账号-广莲</v>
          </cell>
          <cell r="O75">
            <v>42810</v>
          </cell>
          <cell r="P75" t="str">
            <v>新建</v>
          </cell>
        </row>
        <row r="76">
          <cell r="B76" t="str">
            <v>heaven54209358</v>
          </cell>
          <cell r="C76" t="str">
            <v>广州洛克韦陀安防科技有限公司</v>
          </cell>
          <cell r="D76" t="str">
            <v>中台-广</v>
          </cell>
          <cell r="E76" t="str">
            <v>唐钰滢</v>
          </cell>
          <cell r="F76" t="str">
            <v>唐钰滢</v>
          </cell>
          <cell r="G76" t="str">
            <v>无</v>
          </cell>
          <cell r="H76" t="str">
            <v>中台-广</v>
          </cell>
          <cell r="I76" t="str">
            <v>中台-广</v>
          </cell>
          <cell r="J76" t="str">
            <v>中台-广</v>
          </cell>
          <cell r="K76" t="str">
            <v>雷馥萍</v>
          </cell>
          <cell r="L76" t="str">
            <v>雷馥萍</v>
          </cell>
          <cell r="M76" t="str">
            <v>0~A2</v>
          </cell>
          <cell r="N76" t="str">
            <v>主账号-广莲</v>
          </cell>
          <cell r="O76">
            <v>42811</v>
          </cell>
          <cell r="P76" t="str">
            <v>新建</v>
          </cell>
        </row>
        <row r="77">
          <cell r="B77" t="str">
            <v>广大酵华123</v>
          </cell>
          <cell r="C77" t="str">
            <v>广大嘉华生物科技有限公司</v>
          </cell>
          <cell r="D77" t="str">
            <v>中台-广</v>
          </cell>
          <cell r="E77" t="str">
            <v>欧阳和</v>
          </cell>
          <cell r="F77" t="str">
            <v>欧阳和</v>
          </cell>
          <cell r="G77" t="str">
            <v>无</v>
          </cell>
          <cell r="H77" t="str">
            <v>中台-广</v>
          </cell>
          <cell r="I77" t="str">
            <v>中台-广</v>
          </cell>
          <cell r="J77" t="str">
            <v>中台-广</v>
          </cell>
          <cell r="K77" t="str">
            <v>雷馥萍</v>
          </cell>
          <cell r="L77" t="str">
            <v>雷馥萍</v>
          </cell>
          <cell r="M77" t="str">
            <v>0~A2</v>
          </cell>
          <cell r="N77" t="str">
            <v>主账号-广莲</v>
          </cell>
          <cell r="O77">
            <v>42818</v>
          </cell>
          <cell r="P77" t="str">
            <v>新建</v>
          </cell>
        </row>
        <row r="78">
          <cell r="B78" t="str">
            <v>hi20412990@aliyun.com</v>
          </cell>
          <cell r="C78" t="str">
            <v>广州远程教育中心有限公司</v>
          </cell>
          <cell r="D78" t="str">
            <v>KA-广</v>
          </cell>
          <cell r="E78" t="str">
            <v>史玉卉</v>
          </cell>
          <cell r="F78" t="str">
            <v>史玉卉</v>
          </cell>
          <cell r="G78" t="str">
            <v>史玉卉</v>
          </cell>
          <cell r="H78" t="str">
            <v>史玉卉</v>
          </cell>
          <cell r="I78" t="str">
            <v>史玉卉</v>
          </cell>
          <cell r="J78" t="str">
            <v>史玉卉</v>
          </cell>
          <cell r="K78" t="str">
            <v>史玉卉</v>
          </cell>
          <cell r="L78" t="str">
            <v>史玉卉</v>
          </cell>
          <cell r="M78" t="str">
            <v>A6</v>
          </cell>
          <cell r="N78" t="str">
            <v>主账号-广莲</v>
          </cell>
          <cell r="O78">
            <v>42818</v>
          </cell>
          <cell r="P78" t="str">
            <v>关联</v>
          </cell>
        </row>
        <row r="79">
          <cell r="B79" t="str">
            <v>stephenlhl</v>
          </cell>
          <cell r="C79" t="str">
            <v>李海亮</v>
          </cell>
          <cell r="D79" t="str">
            <v>铁军-广</v>
          </cell>
          <cell r="E79" t="str">
            <v>高乾</v>
          </cell>
          <cell r="F79" t="str">
            <v>高乾</v>
          </cell>
          <cell r="G79" t="str">
            <v>高乾</v>
          </cell>
          <cell r="H79" t="str">
            <v>高乾</v>
          </cell>
          <cell r="I79" t="str">
            <v>高乾</v>
          </cell>
          <cell r="J79" t="str">
            <v>高乾</v>
          </cell>
          <cell r="K79" t="str">
            <v>高乾</v>
          </cell>
          <cell r="L79" t="str">
            <v>高乾</v>
          </cell>
          <cell r="M79" t="str">
            <v>0~A2</v>
          </cell>
          <cell r="N79" t="str">
            <v>主账号-广莲</v>
          </cell>
          <cell r="O79">
            <v>42823</v>
          </cell>
          <cell r="P79" t="str">
            <v>新建</v>
          </cell>
        </row>
        <row r="80">
          <cell r="B80" t="str">
            <v>geetion</v>
          </cell>
          <cell r="C80" t="str">
            <v>广州极迅客信息科技有限公司</v>
          </cell>
          <cell r="D80" t="str">
            <v>BD伙伴</v>
          </cell>
          <cell r="E80" t="str">
            <v>李达</v>
          </cell>
          <cell r="F80" t="str">
            <v>李达</v>
          </cell>
          <cell r="G80" t="str">
            <v>BD团队-黄政源</v>
          </cell>
          <cell r="H80" t="str">
            <v>BD团队-黄政源</v>
          </cell>
          <cell r="I80" t="str">
            <v>BD团队-黄政源</v>
          </cell>
          <cell r="J80" t="str">
            <v>BD团队-黄政源</v>
          </cell>
          <cell r="K80" t="str">
            <v>BD团队-黄政源</v>
          </cell>
          <cell r="L80" t="str">
            <v>BD团队-黄政源</v>
          </cell>
          <cell r="M80" t="str">
            <v>0~A2</v>
          </cell>
          <cell r="N80" t="str">
            <v>主账号-广莲</v>
          </cell>
          <cell r="O80">
            <v>42825</v>
          </cell>
          <cell r="P80" t="str">
            <v>新建</v>
          </cell>
        </row>
        <row r="81">
          <cell r="B81" t="str">
            <v>zhujun@fuzegame.com</v>
          </cell>
          <cell r="C81" t="str">
            <v>斧子科技（深圳）有限公司</v>
          </cell>
          <cell r="D81" t="str">
            <v>KA-深</v>
          </cell>
          <cell r="E81" t="str">
            <v>李申政</v>
          </cell>
          <cell r="F81" t="str">
            <v>李申政</v>
          </cell>
          <cell r="G81" t="str">
            <v>李申政</v>
          </cell>
          <cell r="H81" t="str">
            <v>李申政</v>
          </cell>
          <cell r="I81" t="str">
            <v>李申政</v>
          </cell>
          <cell r="J81" t="str">
            <v>李申政</v>
          </cell>
          <cell r="K81" t="str">
            <v>李申政</v>
          </cell>
          <cell r="L81" t="str">
            <v>李申政</v>
          </cell>
          <cell r="M81" t="str">
            <v>A4</v>
          </cell>
          <cell r="N81" t="str">
            <v>主账号-广莲</v>
          </cell>
          <cell r="O81">
            <v>42825</v>
          </cell>
          <cell r="P81" t="str">
            <v>关联</v>
          </cell>
        </row>
        <row r="82">
          <cell r="B82" t="str">
            <v>eboncn</v>
          </cell>
          <cell r="C82" t="str">
            <v>广东益邦物流有限公司</v>
          </cell>
          <cell r="D82" t="str">
            <v>KA-广</v>
          </cell>
          <cell r="E82" t="str">
            <v>欧阳和</v>
          </cell>
          <cell r="F82" t="str">
            <v>欧阳和</v>
          </cell>
          <cell r="G82" t="str">
            <v>无</v>
          </cell>
          <cell r="H82" t="str">
            <v>汤何</v>
          </cell>
          <cell r="I82" t="str">
            <v>汤何</v>
          </cell>
          <cell r="J82" t="str">
            <v>汤何</v>
          </cell>
          <cell r="K82" t="str">
            <v>汤何</v>
          </cell>
          <cell r="L82" t="str">
            <v>汤何</v>
          </cell>
          <cell r="M82" t="str">
            <v>0~A2</v>
          </cell>
          <cell r="N82" t="str">
            <v>主账号-广莲</v>
          </cell>
          <cell r="O82">
            <v>42825</v>
          </cell>
          <cell r="P82" t="str">
            <v>新建</v>
          </cell>
        </row>
        <row r="83">
          <cell r="B83" t="str">
            <v>ifelumelic</v>
          </cell>
          <cell r="C83" t="str">
            <v>仙妮蕾德（中国）有限公司</v>
          </cell>
          <cell r="D83" t="str">
            <v>中台-广</v>
          </cell>
          <cell r="E83" t="str">
            <v>李达</v>
          </cell>
          <cell r="F83" t="str">
            <v>李达</v>
          </cell>
          <cell r="G83" t="str">
            <v>无</v>
          </cell>
          <cell r="H83" t="str">
            <v>中台-广</v>
          </cell>
          <cell r="I83" t="str">
            <v>中台-广</v>
          </cell>
          <cell r="J83" t="str">
            <v>唐钰滢</v>
          </cell>
          <cell r="K83" t="str">
            <v>唐钰滢</v>
          </cell>
          <cell r="L83" t="str">
            <v>唐钰滢</v>
          </cell>
          <cell r="M83" t="str">
            <v>0~A2</v>
          </cell>
          <cell r="N83" t="str">
            <v>主账号-广莲</v>
          </cell>
          <cell r="O83">
            <v>42825</v>
          </cell>
          <cell r="P83" t="str">
            <v>新建</v>
          </cell>
        </row>
        <row r="84">
          <cell r="B84" t="str">
            <v>nd0331</v>
          </cell>
          <cell r="C84" t="str">
            <v>广州玖的数码科技有限公司</v>
          </cell>
          <cell r="D84" t="str">
            <v>其他</v>
          </cell>
          <cell r="E84" t="str">
            <v>杨明明</v>
          </cell>
          <cell r="F84" t="str">
            <v>杨明明</v>
          </cell>
          <cell r="G84" t="str">
            <v>杨明明</v>
          </cell>
          <cell r="H84" t="str">
            <v>薛玲</v>
          </cell>
          <cell r="I84" t="str">
            <v>薛玲</v>
          </cell>
          <cell r="J84" t="str">
            <v>薛玲</v>
          </cell>
          <cell r="K84" t="str">
            <v>薛玲</v>
          </cell>
          <cell r="L84" t="str">
            <v>薛玲</v>
          </cell>
          <cell r="M84" t="str">
            <v>A4</v>
          </cell>
          <cell r="N84" t="str">
            <v>主账号-广莲</v>
          </cell>
          <cell r="O84">
            <v>42825</v>
          </cell>
          <cell r="P84" t="str">
            <v>新建</v>
          </cell>
        </row>
        <row r="85">
          <cell r="B85" t="str">
            <v>猪兼强ql</v>
          </cell>
          <cell r="C85" t="str">
            <v>广东猪兼强互联网科技有限公司</v>
          </cell>
          <cell r="D85" t="str">
            <v>其他</v>
          </cell>
          <cell r="E85" t="str">
            <v>李达</v>
          </cell>
          <cell r="F85" t="str">
            <v>李达</v>
          </cell>
          <cell r="G85" t="str">
            <v>无</v>
          </cell>
          <cell r="H85" t="str">
            <v>薛玲</v>
          </cell>
          <cell r="I85" t="str">
            <v>薛玲</v>
          </cell>
          <cell r="J85" t="str">
            <v>薛玲</v>
          </cell>
          <cell r="K85" t="str">
            <v>薛玲</v>
          </cell>
          <cell r="L85" t="str">
            <v>薛玲</v>
          </cell>
          <cell r="M85" t="str">
            <v>A4</v>
          </cell>
          <cell r="N85" t="str">
            <v>主账号-广莲</v>
          </cell>
          <cell r="O85">
            <v>42826</v>
          </cell>
          <cell r="P85" t="str">
            <v>新建</v>
          </cell>
        </row>
        <row r="86">
          <cell r="B86" t="str">
            <v>alexonexy</v>
          </cell>
          <cell r="C86" t="str">
            <v>广州神农信息技术服务有限公司</v>
          </cell>
          <cell r="D86" t="str">
            <v>铁军-广</v>
          </cell>
          <cell r="E86" t="str">
            <v>高乾</v>
          </cell>
          <cell r="F86" t="str">
            <v>高乾</v>
          </cell>
          <cell r="G86" t="str">
            <v>高乾</v>
          </cell>
          <cell r="H86" t="str">
            <v>高乾</v>
          </cell>
          <cell r="I86" t="str">
            <v>高乾</v>
          </cell>
          <cell r="J86" t="str">
            <v>高乾</v>
          </cell>
          <cell r="K86" t="str">
            <v>高乾</v>
          </cell>
          <cell r="L86" t="str">
            <v>高乾</v>
          </cell>
          <cell r="M86" t="str">
            <v>A3</v>
          </cell>
          <cell r="N86" t="str">
            <v>主账号-广莲</v>
          </cell>
          <cell r="O86">
            <v>42830</v>
          </cell>
          <cell r="P86" t="str">
            <v>新建</v>
          </cell>
        </row>
        <row r="87">
          <cell r="B87" t="str">
            <v>勇敢华之羽</v>
          </cell>
          <cell r="C87" t="str">
            <v>佛山华之羽珠宝有限公司</v>
          </cell>
          <cell r="D87" t="str">
            <v>中台-广</v>
          </cell>
          <cell r="E87" t="str">
            <v>麦灿星</v>
          </cell>
          <cell r="F87" t="str">
            <v>麦灿星</v>
          </cell>
          <cell r="G87" t="str">
            <v>无</v>
          </cell>
          <cell r="H87" t="str">
            <v>中台-广</v>
          </cell>
          <cell r="I87" t="str">
            <v>中台-广</v>
          </cell>
          <cell r="J87" t="str">
            <v>中台-广</v>
          </cell>
          <cell r="K87" t="str">
            <v>林海菊</v>
          </cell>
          <cell r="L87" t="str">
            <v>林海菊</v>
          </cell>
          <cell r="M87" t="str">
            <v>0~A2</v>
          </cell>
          <cell r="N87" t="str">
            <v>主账号-广莲</v>
          </cell>
          <cell r="O87">
            <v>42830</v>
          </cell>
          <cell r="P87" t="str">
            <v>新建</v>
          </cell>
        </row>
        <row r="88">
          <cell r="B88" t="str">
            <v>广州医博</v>
          </cell>
          <cell r="C88" t="str">
            <v>广州医博信息科技有限公司</v>
          </cell>
          <cell r="D88" t="str">
            <v>中台-广</v>
          </cell>
          <cell r="E88" t="str">
            <v>林海菊</v>
          </cell>
          <cell r="F88" t="str">
            <v>林海菊</v>
          </cell>
          <cell r="G88" t="str">
            <v>无</v>
          </cell>
          <cell r="H88" t="str">
            <v>中台-广</v>
          </cell>
          <cell r="I88" t="str">
            <v>中台-广</v>
          </cell>
          <cell r="J88" t="str">
            <v>中台-广</v>
          </cell>
          <cell r="K88" t="str">
            <v>雷馥萍</v>
          </cell>
          <cell r="L88" t="str">
            <v>雷馥萍</v>
          </cell>
          <cell r="M88" t="str">
            <v>0~A2</v>
          </cell>
          <cell r="N88" t="str">
            <v>主账号-广莲</v>
          </cell>
          <cell r="O88">
            <v>42844</v>
          </cell>
          <cell r="P88" t="str">
            <v>新建</v>
          </cell>
        </row>
        <row r="89">
          <cell r="B89" t="str">
            <v>ghr20160317</v>
          </cell>
          <cell r="C89" t="str">
            <v>广州久昌信息科技有限公司</v>
          </cell>
          <cell r="D89" t="str">
            <v>中台-广</v>
          </cell>
          <cell r="E89" t="str">
            <v>唐钰滢</v>
          </cell>
          <cell r="F89" t="str">
            <v>唐钰滢</v>
          </cell>
          <cell r="G89" t="str">
            <v>无</v>
          </cell>
          <cell r="H89" t="str">
            <v>中台-广</v>
          </cell>
          <cell r="I89" t="str">
            <v>中台-广</v>
          </cell>
          <cell r="J89" t="str">
            <v>中台-广</v>
          </cell>
          <cell r="K89" t="str">
            <v>雷馥萍</v>
          </cell>
          <cell r="L89" t="str">
            <v>雷馥萍</v>
          </cell>
          <cell r="M89" t="str">
            <v>0~A2</v>
          </cell>
          <cell r="N89" t="str">
            <v>主账号-广莲</v>
          </cell>
          <cell r="O89">
            <v>42845</v>
          </cell>
          <cell r="P89" t="str">
            <v>关联</v>
          </cell>
        </row>
        <row r="90">
          <cell r="B90" t="str">
            <v>714806849@qq.com</v>
          </cell>
          <cell r="C90" t="str">
            <v>广州鸿正财税实业发展有限公司</v>
          </cell>
          <cell r="D90" t="str">
            <v>中台-广</v>
          </cell>
          <cell r="E90" t="str">
            <v>李心仪</v>
          </cell>
          <cell r="F90" t="str">
            <v>李心仪</v>
          </cell>
          <cell r="G90" t="str">
            <v>无</v>
          </cell>
          <cell r="H90" t="str">
            <v>中台-广</v>
          </cell>
          <cell r="I90" t="str">
            <v>中台-广</v>
          </cell>
          <cell r="J90" t="str">
            <v>雷馥萍</v>
          </cell>
          <cell r="K90" t="str">
            <v>雷馥萍</v>
          </cell>
          <cell r="L90" t="str">
            <v>雷馥萍</v>
          </cell>
          <cell r="M90" t="str">
            <v>0~A2</v>
          </cell>
          <cell r="N90" t="str">
            <v>主账号-广莲</v>
          </cell>
          <cell r="O90">
            <v>42845</v>
          </cell>
          <cell r="P90" t="str">
            <v>关联</v>
          </cell>
        </row>
        <row r="91">
          <cell r="B91" t="str">
            <v>广州慧城</v>
          </cell>
          <cell r="C91" t="str">
            <v>广州慧城网络科技有限公司</v>
          </cell>
          <cell r="D91" t="str">
            <v>中台-广</v>
          </cell>
          <cell r="E91" t="str">
            <v>麦灿星</v>
          </cell>
          <cell r="F91" t="str">
            <v>麦灿星</v>
          </cell>
          <cell r="G91" t="str">
            <v>无</v>
          </cell>
          <cell r="H91" t="str">
            <v>中台-广</v>
          </cell>
          <cell r="I91" t="str">
            <v>中台-广</v>
          </cell>
          <cell r="J91" t="str">
            <v>中台-广</v>
          </cell>
          <cell r="K91" t="str">
            <v>林海菊</v>
          </cell>
          <cell r="L91" t="str">
            <v>林海菊</v>
          </cell>
          <cell r="M91" t="str">
            <v>0~A2</v>
          </cell>
          <cell r="N91" t="str">
            <v>主账号-广莲</v>
          </cell>
          <cell r="O91">
            <v>42845</v>
          </cell>
          <cell r="P91" t="str">
            <v>关联</v>
          </cell>
        </row>
        <row r="92">
          <cell r="B92" t="str">
            <v>gzzhixin020503</v>
          </cell>
          <cell r="C92" t="str">
            <v>至信药业</v>
          </cell>
          <cell r="D92" t="str">
            <v>中台-广</v>
          </cell>
          <cell r="E92" t="str">
            <v>王银花</v>
          </cell>
          <cell r="F92" t="str">
            <v>王银花</v>
          </cell>
          <cell r="G92" t="str">
            <v>无</v>
          </cell>
          <cell r="H92" t="str">
            <v>中台-广</v>
          </cell>
          <cell r="I92" t="str">
            <v>中台-广</v>
          </cell>
          <cell r="J92" t="str">
            <v>中台-广</v>
          </cell>
          <cell r="K92" t="str">
            <v>林海菊</v>
          </cell>
          <cell r="L92" t="str">
            <v>林海菊</v>
          </cell>
          <cell r="M92" t="str">
            <v>0~A2</v>
          </cell>
          <cell r="N92" t="str">
            <v>主账号-广莲</v>
          </cell>
          <cell r="O92">
            <v>42845</v>
          </cell>
          <cell r="P92" t="str">
            <v>新建</v>
          </cell>
        </row>
        <row r="93">
          <cell r="B93" t="str">
            <v>baijiawangluo@126.com</v>
          </cell>
          <cell r="C93" t="str">
            <v>广州壹视窗信息科技有限公司</v>
          </cell>
          <cell r="D93" t="str">
            <v>中台-广</v>
          </cell>
          <cell r="E93" t="str">
            <v>-</v>
          </cell>
          <cell r="F93" t="str">
            <v>-</v>
          </cell>
          <cell r="G93" t="str">
            <v>高乾</v>
          </cell>
          <cell r="H93" t="str">
            <v>中台-广</v>
          </cell>
          <cell r="I93" t="str">
            <v>中台-广</v>
          </cell>
          <cell r="J93" t="str">
            <v>唐钰滢</v>
          </cell>
          <cell r="K93" t="str">
            <v>唐钰滢</v>
          </cell>
          <cell r="L93" t="str">
            <v>唐钰滢</v>
          </cell>
          <cell r="N93" t="str">
            <v>主账号-广莲</v>
          </cell>
          <cell r="O93">
            <v>42845</v>
          </cell>
          <cell r="P93" t="str">
            <v>关联</v>
          </cell>
        </row>
        <row r="94">
          <cell r="B94" t="str">
            <v>welllan</v>
          </cell>
          <cell r="C94" t="str">
            <v>广州卧龙科技有限公司</v>
          </cell>
          <cell r="D94" t="str">
            <v>BD伙伴</v>
          </cell>
          <cell r="E94" t="str">
            <v>欧阳和</v>
          </cell>
          <cell r="F94" t="str">
            <v>欧阳和</v>
          </cell>
          <cell r="G94" t="str">
            <v>无</v>
          </cell>
          <cell r="H94" t="str">
            <v>BD团队-陈楚鹏/无</v>
          </cell>
          <cell r="I94" t="str">
            <v>BD团队-陈楚鹏/无</v>
          </cell>
          <cell r="J94" t="str">
            <v>BD团队-陈楚鹏/无</v>
          </cell>
          <cell r="K94" t="str">
            <v>BD</v>
          </cell>
          <cell r="L94" t="str">
            <v>BD团队-黄政源</v>
          </cell>
          <cell r="M94" t="str">
            <v>A3</v>
          </cell>
          <cell r="N94" t="str">
            <v>主账号-广莲</v>
          </cell>
          <cell r="O94">
            <v>42846</v>
          </cell>
          <cell r="P94" t="str">
            <v>新建</v>
          </cell>
        </row>
        <row r="95">
          <cell r="B95" t="str">
            <v>chkg2017</v>
          </cell>
          <cell r="C95" t="str">
            <v>深圳市潮惠科技信息有限公司</v>
          </cell>
          <cell r="D95" t="str">
            <v>中台-广</v>
          </cell>
          <cell r="E95" t="str">
            <v>欧阳和</v>
          </cell>
          <cell r="F95" t="str">
            <v>欧阳和</v>
          </cell>
          <cell r="G95" t="str">
            <v>无</v>
          </cell>
          <cell r="H95" t="str">
            <v>中台-广</v>
          </cell>
          <cell r="I95" t="str">
            <v>中台-广</v>
          </cell>
          <cell r="J95" t="str">
            <v>雷馥萍</v>
          </cell>
          <cell r="K95" t="str">
            <v>雷馥萍</v>
          </cell>
          <cell r="L95" t="str">
            <v>雷馥萍</v>
          </cell>
          <cell r="M95" t="str">
            <v>A4</v>
          </cell>
          <cell r="N95" t="str">
            <v>主账号-广莲</v>
          </cell>
          <cell r="O95">
            <v>42846</v>
          </cell>
          <cell r="P95" t="str">
            <v>新建</v>
          </cell>
        </row>
        <row r="96">
          <cell r="B96" t="str">
            <v>it-svr@yi-inc.com</v>
          </cell>
          <cell r="C96" t="str">
            <v>广东易积网络股份有限公司</v>
          </cell>
          <cell r="D96" t="str">
            <v>中台-广</v>
          </cell>
          <cell r="E96" t="str">
            <v>王银花</v>
          </cell>
          <cell r="F96" t="str">
            <v>王银花</v>
          </cell>
          <cell r="G96" t="str">
            <v>无</v>
          </cell>
          <cell r="H96" t="str">
            <v>中台-广</v>
          </cell>
          <cell r="I96" t="str">
            <v>中台-广</v>
          </cell>
          <cell r="J96" t="str">
            <v>雷馥萍</v>
          </cell>
          <cell r="K96" t="str">
            <v>雷馥萍</v>
          </cell>
          <cell r="L96" t="str">
            <v>雷馥萍</v>
          </cell>
          <cell r="M96" t="str">
            <v>A3</v>
          </cell>
          <cell r="N96" t="str">
            <v>主账号-广莲</v>
          </cell>
          <cell r="O96">
            <v>42847</v>
          </cell>
          <cell r="P96" t="str">
            <v>关联</v>
          </cell>
        </row>
        <row r="97">
          <cell r="B97" t="str">
            <v>estimerider</v>
          </cell>
          <cell r="C97" t="str">
            <v>东方蜘蛛网络科技有限公司</v>
          </cell>
          <cell r="D97" t="str">
            <v>中台-广</v>
          </cell>
          <cell r="E97" t="str">
            <v>高乾</v>
          </cell>
          <cell r="F97" t="str">
            <v>高乾</v>
          </cell>
          <cell r="G97" t="str">
            <v>高乾</v>
          </cell>
          <cell r="H97" t="str">
            <v>高乾</v>
          </cell>
          <cell r="I97" t="str">
            <v>中台-广</v>
          </cell>
          <cell r="J97" t="str">
            <v>中台-广</v>
          </cell>
          <cell r="K97" t="str">
            <v>雷馥萍</v>
          </cell>
          <cell r="L97" t="str">
            <v>雷馥萍</v>
          </cell>
          <cell r="M97" t="str">
            <v>0~A2</v>
          </cell>
          <cell r="N97" t="str">
            <v>主账号-深莲</v>
          </cell>
          <cell r="O97">
            <v>42849</v>
          </cell>
          <cell r="P97" t="str">
            <v>新建</v>
          </cell>
        </row>
        <row r="98">
          <cell r="B98" t="str">
            <v>youmeiya123</v>
          </cell>
          <cell r="C98" t="str">
            <v>广州市优美雅贸易有限公司</v>
          </cell>
          <cell r="D98" t="str">
            <v>KA-广</v>
          </cell>
          <cell r="E98" t="str">
            <v>熊文枚</v>
          </cell>
          <cell r="F98" t="str">
            <v>熊文枚</v>
          </cell>
          <cell r="G98" t="str">
            <v>熊文枚</v>
          </cell>
          <cell r="H98" t="str">
            <v>熊文枚</v>
          </cell>
          <cell r="I98" t="str">
            <v>KA-广</v>
          </cell>
          <cell r="J98" t="str">
            <v>KA-广</v>
          </cell>
          <cell r="K98" t="str">
            <v>KA-广</v>
          </cell>
          <cell r="L98" t="str">
            <v>KA-广</v>
          </cell>
          <cell r="M98" t="str">
            <v>0~A2</v>
          </cell>
          <cell r="N98" t="str">
            <v>主账号-广莲</v>
          </cell>
          <cell r="O98">
            <v>42851</v>
          </cell>
          <cell r="P98" t="str">
            <v>新建</v>
          </cell>
        </row>
        <row r="99">
          <cell r="B99" t="str">
            <v>htwwlkj</v>
          </cell>
          <cell r="C99" t="str">
            <v>深圳市慧通关网络科技有限公司</v>
          </cell>
          <cell r="D99" t="str">
            <v>中台-广</v>
          </cell>
          <cell r="E99" t="str">
            <v>张晓鹏</v>
          </cell>
          <cell r="F99" t="str">
            <v>张晓鹏</v>
          </cell>
          <cell r="G99" t="str">
            <v>无</v>
          </cell>
          <cell r="H99" t="str">
            <v>中台-广</v>
          </cell>
          <cell r="I99" t="str">
            <v>中台-广</v>
          </cell>
          <cell r="J99" t="str">
            <v>雷馥萍</v>
          </cell>
          <cell r="K99" t="str">
            <v>雷馥萍</v>
          </cell>
          <cell r="L99" t="str">
            <v>雷馥萍</v>
          </cell>
          <cell r="M99" t="str">
            <v>A3</v>
          </cell>
          <cell r="N99" t="str">
            <v>主账号-广莲</v>
          </cell>
          <cell r="O99">
            <v>42851</v>
          </cell>
          <cell r="P99" t="str">
            <v>新建</v>
          </cell>
        </row>
        <row r="100">
          <cell r="B100" t="str">
            <v>玛丝菲尔数据中心</v>
          </cell>
          <cell r="C100" t="str">
            <v>深圳玛丝菲尔时装公司</v>
          </cell>
          <cell r="D100" t="str">
            <v>KA-深</v>
          </cell>
          <cell r="E100" t="str">
            <v>李申政</v>
          </cell>
          <cell r="F100" t="str">
            <v>李申政</v>
          </cell>
          <cell r="G100" t="str">
            <v>李申政</v>
          </cell>
          <cell r="H100" t="str">
            <v>李申政</v>
          </cell>
          <cell r="I100" t="str">
            <v>李申政</v>
          </cell>
          <cell r="J100" t="str">
            <v>李申政</v>
          </cell>
          <cell r="K100" t="str">
            <v>李申政</v>
          </cell>
          <cell r="L100" t="str">
            <v>李申政</v>
          </cell>
          <cell r="M100" t="str">
            <v>A4</v>
          </cell>
          <cell r="N100" t="str">
            <v>主账号-深莲</v>
          </cell>
          <cell r="O100">
            <v>42851</v>
          </cell>
          <cell r="P100" t="str">
            <v>新建</v>
          </cell>
        </row>
        <row r="101">
          <cell r="B101" t="str">
            <v>gloria_it</v>
          </cell>
          <cell r="C101" t="str">
            <v>广州格风服饰有限公司</v>
          </cell>
          <cell r="D101" t="str">
            <v>其他</v>
          </cell>
          <cell r="E101" t="str">
            <v>薛玲</v>
          </cell>
          <cell r="F101" t="str">
            <v>薛玲</v>
          </cell>
          <cell r="G101" t="str">
            <v>薛玲</v>
          </cell>
          <cell r="H101" t="str">
            <v>薛玲</v>
          </cell>
          <cell r="I101" t="str">
            <v>薛玲</v>
          </cell>
          <cell r="J101" t="str">
            <v>薛玲</v>
          </cell>
          <cell r="K101" t="str">
            <v>薛玲</v>
          </cell>
          <cell r="L101" t="str">
            <v>薛玲</v>
          </cell>
          <cell r="M101" t="str">
            <v>A4</v>
          </cell>
          <cell r="N101" t="str">
            <v>主账号-广莲</v>
          </cell>
          <cell r="O101">
            <v>42853</v>
          </cell>
          <cell r="P101" t="str">
            <v>新建</v>
          </cell>
        </row>
        <row r="102">
          <cell r="B102" t="str">
            <v>unionalltech</v>
          </cell>
          <cell r="C102" t="str">
            <v>深圳始舍可得科技有限公司</v>
          </cell>
          <cell r="D102" t="str">
            <v>中台-深</v>
          </cell>
          <cell r="E102" t="str">
            <v>李申政</v>
          </cell>
          <cell r="F102" t="str">
            <v>李申政</v>
          </cell>
          <cell r="G102" t="str">
            <v>李申政</v>
          </cell>
          <cell r="H102" t="str">
            <v>李申政</v>
          </cell>
          <cell r="I102" t="str">
            <v>中台-深</v>
          </cell>
          <cell r="J102" t="str">
            <v>中台-深</v>
          </cell>
          <cell r="K102" t="str">
            <v>唐钰滢</v>
          </cell>
          <cell r="L102" t="str">
            <v>唐钰滢</v>
          </cell>
          <cell r="M102" t="str">
            <v>0~A2</v>
          </cell>
          <cell r="N102" t="str">
            <v>主账号-深莲</v>
          </cell>
          <cell r="O102">
            <v>42856</v>
          </cell>
          <cell r="P102" t="str">
            <v>新建</v>
          </cell>
        </row>
        <row r="103">
          <cell r="B103" t="str">
            <v>devotionsquirrel</v>
          </cell>
          <cell r="C103" t="str">
            <v>迪森锅炉</v>
          </cell>
          <cell r="D103" t="str">
            <v>其他</v>
          </cell>
          <cell r="E103" t="str">
            <v>薛玲</v>
          </cell>
          <cell r="F103" t="str">
            <v>薛玲</v>
          </cell>
          <cell r="G103" t="str">
            <v>薛玲</v>
          </cell>
          <cell r="H103" t="str">
            <v>薛玲</v>
          </cell>
          <cell r="I103" t="str">
            <v>薛玲</v>
          </cell>
          <cell r="J103" t="str">
            <v>薛玲</v>
          </cell>
          <cell r="K103" t="str">
            <v>薛玲</v>
          </cell>
          <cell r="L103" t="str">
            <v>薛玲</v>
          </cell>
          <cell r="M103" t="str">
            <v>A3</v>
          </cell>
          <cell r="N103" t="str">
            <v>主账号-广莲</v>
          </cell>
          <cell r="O103">
            <v>42858</v>
          </cell>
          <cell r="P103" t="str">
            <v>新建</v>
          </cell>
        </row>
        <row r="104">
          <cell r="B104" t="str">
            <v>广州新翊</v>
          </cell>
          <cell r="C104" t="str">
            <v>新世界地产</v>
          </cell>
          <cell r="D104" t="str">
            <v>中台-广</v>
          </cell>
          <cell r="E104" t="str">
            <v>杨明明</v>
          </cell>
          <cell r="F104" t="str">
            <v>杨明明</v>
          </cell>
          <cell r="G104" t="str">
            <v>杨明明</v>
          </cell>
          <cell r="H104" t="str">
            <v>中台-广</v>
          </cell>
          <cell r="I104" t="str">
            <v>中台-广</v>
          </cell>
          <cell r="J104" t="str">
            <v>雷馥萍</v>
          </cell>
          <cell r="K104" t="str">
            <v>雷馥萍</v>
          </cell>
          <cell r="L104" t="str">
            <v>雷馥萍</v>
          </cell>
          <cell r="M104" t="str">
            <v>A4</v>
          </cell>
          <cell r="N104" t="str">
            <v>主账号-广莲</v>
          </cell>
          <cell r="O104">
            <v>42859</v>
          </cell>
          <cell r="P104" t="str">
            <v>新建</v>
          </cell>
        </row>
        <row r="105">
          <cell r="B105" t="str">
            <v>it@prosperity-textile.com</v>
          </cell>
          <cell r="C105" t="str">
            <v>北江纺织</v>
          </cell>
          <cell r="D105" t="str">
            <v>其他</v>
          </cell>
          <cell r="E105" t="str">
            <v>薛玲</v>
          </cell>
          <cell r="F105" t="str">
            <v>薛玲</v>
          </cell>
          <cell r="G105" t="str">
            <v>薛玲</v>
          </cell>
          <cell r="H105" t="str">
            <v>薛玲</v>
          </cell>
          <cell r="I105" t="str">
            <v>薛玲</v>
          </cell>
          <cell r="J105" t="str">
            <v>薛玲</v>
          </cell>
          <cell r="K105" t="str">
            <v>薛玲</v>
          </cell>
          <cell r="L105" t="str">
            <v>薛玲</v>
          </cell>
          <cell r="M105" t="str">
            <v>0~A2</v>
          </cell>
          <cell r="N105" t="str">
            <v>主账号-广莲</v>
          </cell>
          <cell r="O105">
            <v>42859</v>
          </cell>
          <cell r="P105" t="str">
            <v>关联</v>
          </cell>
        </row>
        <row r="106">
          <cell r="B106" t="str">
            <v>iexbuy</v>
          </cell>
          <cell r="C106" t="str">
            <v>爱换购</v>
          </cell>
          <cell r="D106" t="str">
            <v>中台-广</v>
          </cell>
          <cell r="E106" t="str">
            <v>欧阳和</v>
          </cell>
          <cell r="F106" t="str">
            <v>欧阳和</v>
          </cell>
          <cell r="G106" t="str">
            <v>无</v>
          </cell>
          <cell r="H106" t="str">
            <v>中台-广</v>
          </cell>
          <cell r="I106" t="str">
            <v>中台-广</v>
          </cell>
          <cell r="J106" t="str">
            <v>雷馥萍</v>
          </cell>
          <cell r="K106" t="str">
            <v>雷馥萍</v>
          </cell>
          <cell r="L106" t="str">
            <v>雷馥萍</v>
          </cell>
          <cell r="M106" t="str">
            <v>A5</v>
          </cell>
          <cell r="N106" t="str">
            <v>主账号-广莲</v>
          </cell>
          <cell r="O106">
            <v>42860</v>
          </cell>
          <cell r="P106" t="str">
            <v>新建</v>
          </cell>
        </row>
        <row r="107">
          <cell r="B107" t="str">
            <v>canlead_service</v>
          </cell>
          <cell r="C107" t="str">
            <v>广州能迪云服务技术有限公司</v>
          </cell>
          <cell r="D107" t="str">
            <v>KA-广</v>
          </cell>
          <cell r="E107" t="str">
            <v>熊文枚</v>
          </cell>
          <cell r="F107" t="str">
            <v>熊文枚</v>
          </cell>
          <cell r="G107" t="str">
            <v>熊文枚</v>
          </cell>
          <cell r="H107" t="str">
            <v>熊文枚</v>
          </cell>
          <cell r="I107" t="str">
            <v>熊文枚</v>
          </cell>
          <cell r="J107" t="str">
            <v>熊文枚</v>
          </cell>
          <cell r="K107" t="str">
            <v>KA-广</v>
          </cell>
          <cell r="L107" t="str">
            <v>KA-广</v>
          </cell>
          <cell r="M107" t="str">
            <v>A3</v>
          </cell>
          <cell r="N107" t="str">
            <v>主账号-广莲</v>
          </cell>
          <cell r="O107">
            <v>42860</v>
          </cell>
          <cell r="P107" t="str">
            <v>新建</v>
          </cell>
        </row>
        <row r="108">
          <cell r="B108" t="str">
            <v>zhouxiwu2017</v>
          </cell>
          <cell r="C108" t="str">
            <v>百果园</v>
          </cell>
          <cell r="D108" t="str">
            <v>其他</v>
          </cell>
          <cell r="E108" t="str">
            <v>薛玲</v>
          </cell>
          <cell r="F108" t="str">
            <v>薛玲</v>
          </cell>
          <cell r="G108" t="str">
            <v>薛玲</v>
          </cell>
          <cell r="H108" t="str">
            <v>薛玲</v>
          </cell>
          <cell r="I108" t="str">
            <v>薛玲</v>
          </cell>
          <cell r="J108" t="str">
            <v>薛玲</v>
          </cell>
          <cell r="K108" t="str">
            <v>薛玲</v>
          </cell>
          <cell r="L108" t="str">
            <v>薛玲</v>
          </cell>
          <cell r="M108" t="str">
            <v>0~A2</v>
          </cell>
          <cell r="N108" t="str">
            <v>主账号-广莲</v>
          </cell>
          <cell r="O108">
            <v>42860</v>
          </cell>
          <cell r="P108" t="str">
            <v>新建</v>
          </cell>
        </row>
        <row r="109">
          <cell r="B109" t="str">
            <v>广州市格度服饰有限公司</v>
          </cell>
          <cell r="C109" t="str">
            <v>广州市格度服饰有限公司</v>
          </cell>
          <cell r="D109" t="str">
            <v>中台-广</v>
          </cell>
          <cell r="E109" t="str">
            <v>杨明明</v>
          </cell>
          <cell r="F109" t="str">
            <v>杨明明</v>
          </cell>
          <cell r="G109" t="str">
            <v>杨明明</v>
          </cell>
          <cell r="H109" t="str">
            <v>中台-广</v>
          </cell>
          <cell r="I109" t="str">
            <v>中台-广</v>
          </cell>
          <cell r="J109" t="str">
            <v>中台-广</v>
          </cell>
          <cell r="K109" t="str">
            <v>林海菊</v>
          </cell>
          <cell r="L109" t="str">
            <v>林海菊</v>
          </cell>
          <cell r="M109" t="str">
            <v>0~A2</v>
          </cell>
          <cell r="N109" t="str">
            <v>主账号-广莲</v>
          </cell>
          <cell r="O109">
            <v>42861</v>
          </cell>
          <cell r="P109" t="str">
            <v>新建</v>
          </cell>
        </row>
        <row r="110">
          <cell r="B110" t="str">
            <v>hi20782212@aliyun.com</v>
          </cell>
          <cell r="C110" t="str">
            <v>佛山市天创中电经贸有限公司</v>
          </cell>
          <cell r="D110" t="str">
            <v>铁军-广</v>
          </cell>
          <cell r="E110" t="str">
            <v>高乾</v>
          </cell>
          <cell r="F110" t="str">
            <v>高乾</v>
          </cell>
          <cell r="G110" t="str">
            <v>高乾</v>
          </cell>
          <cell r="H110" t="str">
            <v>高乾</v>
          </cell>
          <cell r="I110" t="str">
            <v>高乾</v>
          </cell>
          <cell r="J110" t="str">
            <v>高乾</v>
          </cell>
          <cell r="K110" t="str">
            <v>高乾</v>
          </cell>
          <cell r="L110" t="str">
            <v>高乾</v>
          </cell>
          <cell r="M110" t="str">
            <v>0~A2</v>
          </cell>
          <cell r="N110" t="str">
            <v>主账号-广莲</v>
          </cell>
          <cell r="O110">
            <v>42863</v>
          </cell>
          <cell r="P110" t="str">
            <v>关联</v>
          </cell>
        </row>
        <row r="111">
          <cell r="B111" t="str">
            <v>gzlead2017</v>
          </cell>
          <cell r="C111" t="str">
            <v>广州市利迪网络科技有限公司</v>
          </cell>
          <cell r="D111" t="str">
            <v>中台-广</v>
          </cell>
          <cell r="E111" t="str">
            <v>李心仪</v>
          </cell>
          <cell r="F111" t="str">
            <v>李心仪</v>
          </cell>
          <cell r="G111" t="str">
            <v>无</v>
          </cell>
          <cell r="H111" t="str">
            <v>中台-广</v>
          </cell>
          <cell r="I111" t="str">
            <v>中台-广</v>
          </cell>
          <cell r="J111" t="str">
            <v>中台-广</v>
          </cell>
          <cell r="K111" t="str">
            <v>林海菊</v>
          </cell>
          <cell r="L111" t="str">
            <v>林海菊</v>
          </cell>
          <cell r="M111" t="str">
            <v>0~A2</v>
          </cell>
          <cell r="N111" t="str">
            <v>主账号-广莲</v>
          </cell>
          <cell r="O111">
            <v>42863</v>
          </cell>
          <cell r="P111" t="str">
            <v>关联</v>
          </cell>
        </row>
        <row r="112">
          <cell r="B112" t="str">
            <v>mss2540176065</v>
          </cell>
          <cell r="C112" t="str">
            <v>马松岩</v>
          </cell>
          <cell r="D112" t="str">
            <v>KA-广</v>
          </cell>
          <cell r="E112" t="str">
            <v>谢晓敏</v>
          </cell>
          <cell r="F112" t="str">
            <v>谢晓敏</v>
          </cell>
          <cell r="G112" t="str">
            <v>谢晓敏</v>
          </cell>
          <cell r="H112" t="str">
            <v>谢晓敏</v>
          </cell>
          <cell r="I112" t="str">
            <v>谢晓敏</v>
          </cell>
          <cell r="J112" t="str">
            <v>谢晓敏</v>
          </cell>
          <cell r="K112" t="str">
            <v>谢晓敏</v>
          </cell>
          <cell r="L112" t="str">
            <v>谢晓敏</v>
          </cell>
          <cell r="M112" t="str">
            <v>0~A2</v>
          </cell>
          <cell r="N112" t="str">
            <v>主账号-广莲</v>
          </cell>
          <cell r="O112">
            <v>42863</v>
          </cell>
          <cell r="P112" t="str">
            <v>关联</v>
          </cell>
        </row>
        <row r="113">
          <cell r="B113" t="str">
            <v>ummor2018</v>
          </cell>
          <cell r="C113" t="str">
            <v>广州云梦互联网科技有限公司</v>
          </cell>
          <cell r="D113" t="str">
            <v>中台-广</v>
          </cell>
          <cell r="E113" t="str">
            <v>李达</v>
          </cell>
          <cell r="F113" t="str">
            <v>李达</v>
          </cell>
          <cell r="G113" t="str">
            <v>无</v>
          </cell>
          <cell r="H113" t="str">
            <v>中台-广</v>
          </cell>
          <cell r="I113" t="str">
            <v>中台-广</v>
          </cell>
          <cell r="J113" t="str">
            <v>中台-广</v>
          </cell>
          <cell r="K113" t="str">
            <v>唐钰滢</v>
          </cell>
          <cell r="L113" t="str">
            <v>唐钰滢</v>
          </cell>
          <cell r="M113" t="str">
            <v>A3</v>
          </cell>
          <cell r="N113" t="str">
            <v>主账号-广莲</v>
          </cell>
          <cell r="O113">
            <v>42864</v>
          </cell>
          <cell r="P113" t="str">
            <v>新建</v>
          </cell>
        </row>
        <row r="114">
          <cell r="B114" t="str">
            <v>robustel_hk</v>
          </cell>
          <cell r="C114" t="str">
            <v>广州鲁邦通物联网科技有限公司</v>
          </cell>
          <cell r="D114" t="str">
            <v>其他</v>
          </cell>
          <cell r="E114" t="str">
            <v>杨明明</v>
          </cell>
          <cell r="F114" t="str">
            <v>杨明明</v>
          </cell>
          <cell r="G114" t="str">
            <v>杨明明</v>
          </cell>
          <cell r="H114" t="str">
            <v>杨明明</v>
          </cell>
          <cell r="I114" t="str">
            <v>杨明明</v>
          </cell>
          <cell r="J114" t="str">
            <v>杨明明</v>
          </cell>
          <cell r="K114" t="str">
            <v>薛玲</v>
          </cell>
          <cell r="L114" t="str">
            <v>薛玲</v>
          </cell>
          <cell r="M114" t="str">
            <v>A3</v>
          </cell>
          <cell r="N114" t="str">
            <v>主账号-广莲</v>
          </cell>
          <cell r="O114">
            <v>42865</v>
          </cell>
          <cell r="P114" t="str">
            <v>新建</v>
          </cell>
        </row>
        <row r="115">
          <cell r="B115" t="str">
            <v>3503607768@qq.com</v>
          </cell>
          <cell r="C115" t="str">
            <v>广州市清馨环保科技有限公司</v>
          </cell>
          <cell r="D115" t="str">
            <v>中台-广</v>
          </cell>
          <cell r="E115" t="str">
            <v>欧阳和</v>
          </cell>
          <cell r="F115" t="str">
            <v>欧阳和</v>
          </cell>
          <cell r="G115" t="str">
            <v>无</v>
          </cell>
          <cell r="H115" t="str">
            <v>中台-广</v>
          </cell>
          <cell r="I115" t="str">
            <v>中台-广</v>
          </cell>
          <cell r="J115" t="str">
            <v>中台-广</v>
          </cell>
          <cell r="K115" t="str">
            <v>雷馥萍</v>
          </cell>
          <cell r="L115" t="str">
            <v>雷馥萍</v>
          </cell>
          <cell r="M115" t="str">
            <v>0~A2</v>
          </cell>
          <cell r="N115" t="str">
            <v>主账号-广莲</v>
          </cell>
          <cell r="O115">
            <v>42867</v>
          </cell>
          <cell r="P115" t="str">
            <v>新建</v>
          </cell>
        </row>
        <row r="116">
          <cell r="B116" t="str">
            <v>fiytawebsite@163.com</v>
          </cell>
          <cell r="C116" t="str">
            <v>飞亚达集团</v>
          </cell>
          <cell r="D116" t="str">
            <v>KA-深</v>
          </cell>
          <cell r="E116" t="str">
            <v>李申政</v>
          </cell>
          <cell r="F116" t="str">
            <v>李申政</v>
          </cell>
          <cell r="G116" t="str">
            <v>李申政</v>
          </cell>
          <cell r="H116" t="str">
            <v>李申政</v>
          </cell>
          <cell r="I116" t="str">
            <v>李申政</v>
          </cell>
          <cell r="J116" t="str">
            <v>李申政</v>
          </cell>
          <cell r="K116" t="str">
            <v>李申政</v>
          </cell>
          <cell r="L116" t="str">
            <v>李申政</v>
          </cell>
          <cell r="M116" t="str">
            <v>0~A2</v>
          </cell>
          <cell r="N116" t="str">
            <v>主账号-深莲</v>
          </cell>
          <cell r="O116">
            <v>42867</v>
          </cell>
          <cell r="P116" t="str">
            <v>关联</v>
          </cell>
        </row>
        <row r="117">
          <cell r="B117" t="str">
            <v>liaohuanquan12@126.com</v>
          </cell>
          <cell r="C117" t="str">
            <v>广州百奕信息科技有限公司</v>
          </cell>
          <cell r="D117" t="str">
            <v>中台-广</v>
          </cell>
          <cell r="E117" t="str">
            <v>李心仪</v>
          </cell>
          <cell r="F117" t="str">
            <v>李心仪</v>
          </cell>
          <cell r="G117" t="str">
            <v>无</v>
          </cell>
          <cell r="H117" t="str">
            <v>中台-广</v>
          </cell>
          <cell r="I117" t="str">
            <v>中台-广</v>
          </cell>
          <cell r="J117" t="str">
            <v>中台-广</v>
          </cell>
          <cell r="K117" t="str">
            <v>林海菊</v>
          </cell>
          <cell r="L117" t="str">
            <v>林海菊</v>
          </cell>
          <cell r="M117" t="str">
            <v>0~A2</v>
          </cell>
          <cell r="N117" t="str">
            <v>主账号-广莲</v>
          </cell>
          <cell r="O117">
            <v>42867</v>
          </cell>
          <cell r="P117" t="str">
            <v>关联</v>
          </cell>
        </row>
        <row r="118">
          <cell r="B118" t="str">
            <v>ygcomet</v>
          </cell>
          <cell r="C118" t="str">
            <v>广州市阳光科密电子科技有限公司</v>
          </cell>
          <cell r="D118" t="str">
            <v>中台-广</v>
          </cell>
          <cell r="E118" t="str">
            <v>麦灿星</v>
          </cell>
          <cell r="F118" t="str">
            <v>麦灿星</v>
          </cell>
          <cell r="G118" t="str">
            <v>无</v>
          </cell>
          <cell r="H118" t="str">
            <v>中台-广</v>
          </cell>
          <cell r="I118" t="str">
            <v>中台-广</v>
          </cell>
          <cell r="J118" t="str">
            <v>唐钰滢</v>
          </cell>
          <cell r="K118" t="str">
            <v>唐钰滢</v>
          </cell>
          <cell r="L118" t="str">
            <v>唐钰滢</v>
          </cell>
          <cell r="M118" t="str">
            <v>0~A2</v>
          </cell>
          <cell r="N118" t="str">
            <v>主账号-广莲</v>
          </cell>
          <cell r="O118">
            <v>42867</v>
          </cell>
          <cell r="P118" t="str">
            <v>新建</v>
          </cell>
        </row>
        <row r="119">
          <cell r="B119" t="str">
            <v>新体验科技有限公司</v>
          </cell>
          <cell r="C119" t="str">
            <v>新体验科技有限公司</v>
          </cell>
          <cell r="D119" t="str">
            <v>其他</v>
          </cell>
          <cell r="E119" t="str">
            <v>薛玲</v>
          </cell>
          <cell r="F119" t="str">
            <v>薛玲</v>
          </cell>
          <cell r="G119" t="str">
            <v>薛玲</v>
          </cell>
          <cell r="H119" t="str">
            <v>薛玲</v>
          </cell>
          <cell r="I119" t="str">
            <v>薛玲</v>
          </cell>
          <cell r="J119" t="str">
            <v>薛玲</v>
          </cell>
          <cell r="K119" t="str">
            <v>薛玲</v>
          </cell>
          <cell r="L119" t="str">
            <v>薛玲</v>
          </cell>
          <cell r="M119" t="str">
            <v>0~A2</v>
          </cell>
          <cell r="N119" t="str">
            <v>主账号-深莲</v>
          </cell>
          <cell r="O119">
            <v>42872</v>
          </cell>
          <cell r="P119" t="str">
            <v>新建</v>
          </cell>
        </row>
        <row r="120">
          <cell r="B120" t="str">
            <v>jesdaniapp</v>
          </cell>
          <cell r="C120" t="str">
            <v>广州市爵士丹尼服饰有限公司</v>
          </cell>
          <cell r="D120" t="str">
            <v>KA-广</v>
          </cell>
          <cell r="E120" t="str">
            <v>熊文枚</v>
          </cell>
          <cell r="F120" t="str">
            <v>熊文枚</v>
          </cell>
          <cell r="G120" t="str">
            <v>熊文枚</v>
          </cell>
          <cell r="H120" t="str">
            <v>熊文枚</v>
          </cell>
          <cell r="I120" t="str">
            <v>KA-广</v>
          </cell>
          <cell r="J120" t="str">
            <v>KA-广</v>
          </cell>
          <cell r="K120" t="str">
            <v>KA-广</v>
          </cell>
          <cell r="L120" t="str">
            <v>KA-广</v>
          </cell>
          <cell r="M120" t="str">
            <v>0~A2</v>
          </cell>
          <cell r="N120" t="str">
            <v>主账号-广莲</v>
          </cell>
          <cell r="O120">
            <v>42873</v>
          </cell>
          <cell r="P120" t="str">
            <v>新建</v>
          </cell>
        </row>
        <row r="121">
          <cell r="B121" t="str">
            <v>bamboonetworks</v>
          </cell>
          <cell r="C121" t="str">
            <v>广州奔步电脑有限公司</v>
          </cell>
          <cell r="D121" t="str">
            <v>KA-广</v>
          </cell>
          <cell r="E121" t="str">
            <v>李心仪</v>
          </cell>
          <cell r="F121" t="str">
            <v>李心仪</v>
          </cell>
          <cell r="G121" t="str">
            <v>无</v>
          </cell>
          <cell r="H121" t="str">
            <v>史玉卉</v>
          </cell>
          <cell r="I121" t="str">
            <v>史玉卉</v>
          </cell>
          <cell r="J121" t="str">
            <v>史玉卉</v>
          </cell>
          <cell r="K121" t="str">
            <v>史玉卉</v>
          </cell>
          <cell r="L121" t="str">
            <v>史玉卉</v>
          </cell>
          <cell r="M121" t="str">
            <v>A4</v>
          </cell>
          <cell r="N121" t="str">
            <v>主账号-广莲</v>
          </cell>
          <cell r="O121">
            <v>42873</v>
          </cell>
          <cell r="P121" t="str">
            <v>关联</v>
          </cell>
        </row>
        <row r="122">
          <cell r="B122" t="str">
            <v>欧浦智网股份有限公司2005</v>
          </cell>
          <cell r="C122" t="str">
            <v>欧浦智网股份有限公司</v>
          </cell>
          <cell r="D122" t="str">
            <v>其他</v>
          </cell>
          <cell r="E122" t="str">
            <v>薛玲</v>
          </cell>
          <cell r="F122" t="str">
            <v>薛玲</v>
          </cell>
          <cell r="G122" t="str">
            <v>薛玲</v>
          </cell>
          <cell r="H122" t="str">
            <v>薛玲</v>
          </cell>
          <cell r="I122" t="str">
            <v>薛玲</v>
          </cell>
          <cell r="J122" t="str">
            <v>薛玲</v>
          </cell>
          <cell r="K122" t="str">
            <v>薛玲</v>
          </cell>
          <cell r="L122" t="str">
            <v>薛玲</v>
          </cell>
          <cell r="M122" t="str">
            <v>A6</v>
          </cell>
          <cell r="N122" t="str">
            <v>主账号-广莲</v>
          </cell>
          <cell r="O122">
            <v>42874</v>
          </cell>
          <cell r="P122" t="str">
            <v>新建</v>
          </cell>
        </row>
        <row r="123">
          <cell r="B123" t="str">
            <v>yun_pagoda</v>
          </cell>
          <cell r="C123" t="str">
            <v>百果园</v>
          </cell>
          <cell r="D123" t="str">
            <v>其他</v>
          </cell>
          <cell r="E123" t="str">
            <v>薛玲</v>
          </cell>
          <cell r="F123" t="str">
            <v>薛玲</v>
          </cell>
          <cell r="G123" t="str">
            <v>薛玲</v>
          </cell>
          <cell r="H123" t="str">
            <v>薛玲</v>
          </cell>
          <cell r="I123" t="str">
            <v>薛玲</v>
          </cell>
          <cell r="J123" t="str">
            <v>薛玲</v>
          </cell>
          <cell r="K123" t="str">
            <v>薛玲</v>
          </cell>
          <cell r="L123" t="str">
            <v>薛玲</v>
          </cell>
          <cell r="M123" t="str">
            <v>A3</v>
          </cell>
          <cell r="N123" t="str">
            <v>主账号-深莲</v>
          </cell>
          <cell r="O123">
            <v>42874</v>
          </cell>
          <cell r="P123" t="str">
            <v>新建</v>
          </cell>
        </row>
        <row r="124">
          <cell r="B124" t="str">
            <v>tianwangzhiwang520</v>
          </cell>
          <cell r="C124" t="str">
            <v>深联电路</v>
          </cell>
          <cell r="D124" t="str">
            <v>中台-广</v>
          </cell>
          <cell r="E124" t="str">
            <v>李心仪</v>
          </cell>
          <cell r="F124" t="str">
            <v>李心仪</v>
          </cell>
          <cell r="G124" t="str">
            <v>无</v>
          </cell>
          <cell r="H124" t="str">
            <v>中台-广</v>
          </cell>
          <cell r="I124" t="str">
            <v>中台-广</v>
          </cell>
          <cell r="J124" t="str">
            <v>中台-广</v>
          </cell>
          <cell r="K124" t="str">
            <v>林海菊</v>
          </cell>
          <cell r="L124" t="str">
            <v>林海菊</v>
          </cell>
          <cell r="M124" t="str">
            <v>0~A2</v>
          </cell>
          <cell r="N124" t="str">
            <v>主账号-深莲</v>
          </cell>
          <cell r="O124">
            <v>42875</v>
          </cell>
          <cell r="P124" t="str">
            <v>新建</v>
          </cell>
        </row>
        <row r="125">
          <cell r="B125" t="str">
            <v>创翼维科技</v>
          </cell>
          <cell r="C125" t="str">
            <v>广州市创翼维网络科技有限公司</v>
          </cell>
          <cell r="D125" t="str">
            <v>BD伙伴</v>
          </cell>
          <cell r="E125" t="str">
            <v>麦灿星</v>
          </cell>
          <cell r="F125" t="str">
            <v>麦灿星</v>
          </cell>
          <cell r="G125" t="str">
            <v>BD团队-吴伟灿</v>
          </cell>
          <cell r="H125" t="str">
            <v>BD团队-吴伟灿</v>
          </cell>
          <cell r="I125" t="str">
            <v>BD团队-吴伟灿</v>
          </cell>
          <cell r="J125" t="str">
            <v>BD团队-吴伟灿</v>
          </cell>
          <cell r="K125" t="str">
            <v>BD团队-吴伟灿</v>
          </cell>
          <cell r="L125" t="str">
            <v>BD团队-黄政源</v>
          </cell>
          <cell r="M125" t="str">
            <v>0~A2</v>
          </cell>
          <cell r="N125" t="str">
            <v>主账号-广莲</v>
          </cell>
          <cell r="O125">
            <v>42879</v>
          </cell>
          <cell r="P125" t="str">
            <v>关联</v>
          </cell>
        </row>
        <row r="126">
          <cell r="B126" t="str">
            <v>2212@mydecolor.com</v>
          </cell>
          <cell r="C126" t="str">
            <v>吉安百莲商贸有限公司</v>
          </cell>
          <cell r="D126" t="str">
            <v>中台-广</v>
          </cell>
          <cell r="E126" t="str">
            <v>无</v>
          </cell>
          <cell r="F126" t="str">
            <v>无</v>
          </cell>
          <cell r="G126" t="str">
            <v>无</v>
          </cell>
          <cell r="H126" t="str">
            <v>中台-广</v>
          </cell>
          <cell r="I126" t="str">
            <v>中台-广</v>
          </cell>
          <cell r="J126" t="str">
            <v>雷馥萍</v>
          </cell>
          <cell r="K126" t="str">
            <v>雷馥萍</v>
          </cell>
          <cell r="L126" t="str">
            <v>雷馥萍</v>
          </cell>
          <cell r="M126" t="str">
            <v>0~A2</v>
          </cell>
          <cell r="N126" t="str">
            <v>主账号-广莲</v>
          </cell>
          <cell r="O126">
            <v>42879</v>
          </cell>
          <cell r="P126" t="str">
            <v>关联</v>
          </cell>
        </row>
        <row r="127">
          <cell r="B127" t="str">
            <v>hi20409963@aliyun.com</v>
          </cell>
          <cell r="C127" t="str">
            <v>广州市迪彩化妆品有限公司</v>
          </cell>
          <cell r="D127" t="str">
            <v>中台-广</v>
          </cell>
          <cell r="E127" t="str">
            <v>李心仪</v>
          </cell>
          <cell r="F127" t="str">
            <v>李心仪</v>
          </cell>
          <cell r="G127" t="str">
            <v>无</v>
          </cell>
          <cell r="H127" t="str">
            <v>中台-广</v>
          </cell>
          <cell r="I127" t="str">
            <v>中台-广</v>
          </cell>
          <cell r="J127" t="str">
            <v>中台-广</v>
          </cell>
          <cell r="K127" t="str">
            <v>唐钰滢</v>
          </cell>
          <cell r="L127" t="str">
            <v>唐钰滢</v>
          </cell>
          <cell r="M127" t="str">
            <v>0~A2</v>
          </cell>
          <cell r="N127" t="str">
            <v>主账号-广莲</v>
          </cell>
          <cell r="O127">
            <v>42879</v>
          </cell>
          <cell r="P127" t="str">
            <v>关联</v>
          </cell>
        </row>
        <row r="128">
          <cell r="B128" t="str">
            <v>lfhins</v>
          </cell>
          <cell r="C128" t="str">
            <v>联丰亨保险有限公司</v>
          </cell>
          <cell r="D128" t="str">
            <v>铁军-广</v>
          </cell>
          <cell r="E128" t="str">
            <v>高乾</v>
          </cell>
          <cell r="F128" t="str">
            <v>高乾</v>
          </cell>
          <cell r="G128" t="str">
            <v>高乾</v>
          </cell>
          <cell r="H128" t="str">
            <v>高乾</v>
          </cell>
          <cell r="I128" t="str">
            <v>高乾</v>
          </cell>
          <cell r="J128" t="str">
            <v>高乾</v>
          </cell>
          <cell r="K128" t="str">
            <v>高乾</v>
          </cell>
          <cell r="L128" t="str">
            <v>高乾</v>
          </cell>
          <cell r="M128" t="str">
            <v>0~A2</v>
          </cell>
          <cell r="N128" t="str">
            <v>主账号-广莲</v>
          </cell>
          <cell r="O128">
            <v>42880</v>
          </cell>
          <cell r="P128" t="str">
            <v>新建</v>
          </cell>
        </row>
        <row r="129">
          <cell r="B129" t="str">
            <v>sales@hurst-sensors.com</v>
          </cell>
          <cell r="C129" t="str">
            <v>广州市高欣电子科技有限公司</v>
          </cell>
          <cell r="D129" t="str">
            <v>中台-广</v>
          </cell>
          <cell r="E129" t="str">
            <v>无</v>
          </cell>
          <cell r="F129" t="str">
            <v>无</v>
          </cell>
          <cell r="G129" t="str">
            <v>无</v>
          </cell>
          <cell r="H129" t="str">
            <v>中台-广</v>
          </cell>
          <cell r="I129" t="str">
            <v>中台-广</v>
          </cell>
          <cell r="J129" t="str">
            <v>中台-广</v>
          </cell>
          <cell r="K129" t="str">
            <v>林海菊</v>
          </cell>
          <cell r="L129" t="str">
            <v>林海菊</v>
          </cell>
          <cell r="M129" t="str">
            <v>0~A2</v>
          </cell>
          <cell r="N129" t="str">
            <v>主账号-广莲</v>
          </cell>
          <cell r="O129">
            <v>42882</v>
          </cell>
          <cell r="P129" t="str">
            <v>关联</v>
          </cell>
        </row>
        <row r="130">
          <cell r="B130" t="str">
            <v>xiangyird</v>
          </cell>
          <cell r="C130" t="str">
            <v>珠海翔翼航空技术有限公司</v>
          </cell>
          <cell r="D130" t="str">
            <v>KA-广</v>
          </cell>
          <cell r="E130" t="str">
            <v>熊文枚</v>
          </cell>
          <cell r="F130" t="str">
            <v>熊文枚</v>
          </cell>
          <cell r="G130" t="str">
            <v>熊文枚</v>
          </cell>
          <cell r="H130" t="str">
            <v>熊文枚</v>
          </cell>
          <cell r="I130" t="str">
            <v>KA-广</v>
          </cell>
          <cell r="J130" t="str">
            <v>KA-广</v>
          </cell>
          <cell r="K130" t="str">
            <v>KA-广</v>
          </cell>
          <cell r="L130" t="str">
            <v>KA-广</v>
          </cell>
          <cell r="M130" t="str">
            <v>0~A2</v>
          </cell>
          <cell r="N130" t="str">
            <v>主账号-广莲</v>
          </cell>
          <cell r="O130">
            <v>42887</v>
          </cell>
          <cell r="P130" t="str">
            <v>新建</v>
          </cell>
        </row>
        <row r="131">
          <cell r="B131" t="str">
            <v>hdxak396284482</v>
          </cell>
          <cell r="C131" t="str">
            <v>广州双祥信息科技有限公司</v>
          </cell>
          <cell r="D131" t="str">
            <v>中台-广</v>
          </cell>
          <cell r="E131" t="str">
            <v>李达</v>
          </cell>
          <cell r="F131" t="str">
            <v>李达</v>
          </cell>
          <cell r="G131" t="str">
            <v>无</v>
          </cell>
          <cell r="H131" t="str">
            <v>中台-广</v>
          </cell>
          <cell r="I131" t="str">
            <v>中台-广</v>
          </cell>
          <cell r="J131" t="str">
            <v>中台-广</v>
          </cell>
          <cell r="K131" t="str">
            <v>唐钰滢</v>
          </cell>
          <cell r="L131" t="str">
            <v>唐钰滢</v>
          </cell>
          <cell r="M131" t="str">
            <v>0~A2</v>
          </cell>
          <cell r="N131" t="str">
            <v>主账号-广莲</v>
          </cell>
          <cell r="O131">
            <v>42887</v>
          </cell>
          <cell r="P131" t="str">
            <v>新建</v>
          </cell>
        </row>
        <row r="132">
          <cell r="B132" t="str">
            <v>1928138028@qq.com</v>
          </cell>
          <cell r="C132" t="str">
            <v>深圳黑谷通讯技术有限公司</v>
          </cell>
          <cell r="D132" t="str">
            <v>KA-广</v>
          </cell>
          <cell r="E132" t="str">
            <v>谢晓敏</v>
          </cell>
          <cell r="F132" t="str">
            <v>谢晓敏</v>
          </cell>
          <cell r="G132" t="str">
            <v>谢晓敏</v>
          </cell>
          <cell r="H132" t="str">
            <v>谢晓敏</v>
          </cell>
          <cell r="I132" t="str">
            <v>KA-广</v>
          </cell>
          <cell r="J132" t="str">
            <v>KA-广</v>
          </cell>
          <cell r="K132" t="str">
            <v>KA-广</v>
          </cell>
          <cell r="L132" t="str">
            <v>KA-广</v>
          </cell>
          <cell r="M132" t="str">
            <v>0~A2</v>
          </cell>
          <cell r="N132" t="str">
            <v>主账号-深莲</v>
          </cell>
          <cell r="O132">
            <v>42889</v>
          </cell>
          <cell r="P132" t="str">
            <v>关联</v>
          </cell>
        </row>
        <row r="133">
          <cell r="B133" t="str">
            <v>giantfree@163.com</v>
          </cell>
          <cell r="C133" t="str">
            <v>深圳中天精装股份有限公司</v>
          </cell>
          <cell r="D133" t="str">
            <v>KA-广</v>
          </cell>
          <cell r="E133" t="str">
            <v>谢晓敏</v>
          </cell>
          <cell r="F133" t="str">
            <v>谢晓敏</v>
          </cell>
          <cell r="G133" t="str">
            <v>谢晓敏</v>
          </cell>
          <cell r="H133" t="str">
            <v>谢晓敏</v>
          </cell>
          <cell r="I133" t="str">
            <v>谢晓敏</v>
          </cell>
          <cell r="J133" t="str">
            <v>谢晓敏</v>
          </cell>
          <cell r="K133" t="str">
            <v>谢晓敏</v>
          </cell>
          <cell r="L133" t="str">
            <v>谢晓敏</v>
          </cell>
          <cell r="M133" t="str">
            <v>0~A2</v>
          </cell>
          <cell r="N133" t="str">
            <v>主账号-深莲</v>
          </cell>
          <cell r="O133">
            <v>42889</v>
          </cell>
          <cell r="P133" t="str">
            <v>关联</v>
          </cell>
        </row>
        <row r="134">
          <cell r="B134" t="str">
            <v>大洋网</v>
          </cell>
          <cell r="C134" t="str">
            <v>广州市交互式信息网络有限公司</v>
          </cell>
          <cell r="D134" t="str">
            <v>KA-广</v>
          </cell>
          <cell r="E134" t="str">
            <v>史玉卉</v>
          </cell>
          <cell r="F134" t="str">
            <v>史玉卉</v>
          </cell>
          <cell r="G134" t="str">
            <v>史玉卉</v>
          </cell>
          <cell r="H134" t="str">
            <v>汤何</v>
          </cell>
          <cell r="I134" t="str">
            <v>汤何</v>
          </cell>
          <cell r="J134" t="str">
            <v>汤何</v>
          </cell>
          <cell r="K134" t="str">
            <v>汤何</v>
          </cell>
          <cell r="L134" t="str">
            <v>汤何</v>
          </cell>
          <cell r="M134" t="str">
            <v>A3</v>
          </cell>
          <cell r="N134" t="str">
            <v>主账号-广莲</v>
          </cell>
          <cell r="O134">
            <v>42891</v>
          </cell>
          <cell r="P134" t="str">
            <v>新建</v>
          </cell>
        </row>
        <row r="135">
          <cell r="B135" t="str">
            <v>粤传媒电商</v>
          </cell>
          <cell r="C135" t="str">
            <v>广东广州日报传媒股份有限公司</v>
          </cell>
          <cell r="D135" t="str">
            <v>KA-广</v>
          </cell>
          <cell r="E135" t="str">
            <v>史玉卉</v>
          </cell>
          <cell r="F135" t="str">
            <v>谢晓敏</v>
          </cell>
          <cell r="G135" t="str">
            <v>谢晓敏</v>
          </cell>
          <cell r="H135" t="str">
            <v>谢晓敏</v>
          </cell>
          <cell r="I135" t="str">
            <v>谢晓敏</v>
          </cell>
          <cell r="J135" t="str">
            <v>谢晓敏</v>
          </cell>
          <cell r="K135" t="str">
            <v>谢晓敏</v>
          </cell>
          <cell r="L135" t="str">
            <v>谢晓敏</v>
          </cell>
          <cell r="M135" t="str">
            <v>A3</v>
          </cell>
          <cell r="N135" t="str">
            <v>主账号-广莲</v>
          </cell>
          <cell r="O135">
            <v>42891</v>
          </cell>
          <cell r="P135" t="str">
            <v>新建</v>
          </cell>
        </row>
        <row r="136">
          <cell r="B136" t="str">
            <v>goodayun</v>
          </cell>
          <cell r="C136" t="str">
            <v>广州谷得网络科技有限公司</v>
          </cell>
          <cell r="D136" t="str">
            <v>其他</v>
          </cell>
          <cell r="E136" t="str">
            <v>薛玲</v>
          </cell>
          <cell r="F136" t="str">
            <v>薛玲</v>
          </cell>
          <cell r="G136" t="str">
            <v>薛玲</v>
          </cell>
          <cell r="H136" t="str">
            <v>薛玲</v>
          </cell>
          <cell r="I136" t="str">
            <v>薛玲</v>
          </cell>
          <cell r="J136" t="str">
            <v>薛玲</v>
          </cell>
          <cell r="K136" t="str">
            <v>薛玲</v>
          </cell>
          <cell r="L136" t="str">
            <v>薛玲</v>
          </cell>
          <cell r="M136" t="str">
            <v>A3</v>
          </cell>
          <cell r="N136" t="str">
            <v>主账号-广莲</v>
          </cell>
          <cell r="O136">
            <v>42891</v>
          </cell>
          <cell r="P136" t="str">
            <v>新建</v>
          </cell>
        </row>
        <row r="137">
          <cell r="B137" t="str">
            <v>xinzhihui2017</v>
          </cell>
          <cell r="C137" t="str">
            <v>广东芯智慧科技有限公司</v>
          </cell>
          <cell r="D137" t="str">
            <v>KA-广</v>
          </cell>
          <cell r="E137" t="str">
            <v>谢晓敏</v>
          </cell>
          <cell r="F137" t="str">
            <v>谢晓敏</v>
          </cell>
          <cell r="G137" t="str">
            <v>谢晓敏</v>
          </cell>
          <cell r="H137" t="str">
            <v>谢晓敏</v>
          </cell>
          <cell r="I137" t="str">
            <v>谢晓敏</v>
          </cell>
          <cell r="J137" t="str">
            <v>谢晓敏</v>
          </cell>
          <cell r="K137" t="str">
            <v>谢晓敏</v>
          </cell>
          <cell r="L137" t="str">
            <v>谢晓敏</v>
          </cell>
          <cell r="M137" t="str">
            <v>A3</v>
          </cell>
          <cell r="N137" t="str">
            <v>主账号-广莲</v>
          </cell>
          <cell r="O137">
            <v>42893</v>
          </cell>
          <cell r="P137" t="str">
            <v>新建</v>
          </cell>
        </row>
        <row r="138">
          <cell r="B138" t="str">
            <v>ldhjbshop</v>
          </cell>
          <cell r="C138" t="str">
            <v>广州恒劲宝网络科技有限公司</v>
          </cell>
          <cell r="D138" t="str">
            <v>铁军-广</v>
          </cell>
          <cell r="E138" t="str">
            <v>杨明明</v>
          </cell>
          <cell r="F138" t="str">
            <v>杨明明</v>
          </cell>
          <cell r="G138" t="str">
            <v>杨明明</v>
          </cell>
          <cell r="H138" t="str">
            <v>高乾</v>
          </cell>
          <cell r="I138" t="str">
            <v>高乾</v>
          </cell>
          <cell r="J138" t="str">
            <v>高乾</v>
          </cell>
          <cell r="K138" t="str">
            <v>高乾</v>
          </cell>
          <cell r="L138" t="str">
            <v>高乾</v>
          </cell>
          <cell r="M138" t="str">
            <v>A3</v>
          </cell>
          <cell r="N138" t="str">
            <v>主账号-广莲</v>
          </cell>
          <cell r="O138">
            <v>42894</v>
          </cell>
          <cell r="P138" t="str">
            <v>新建</v>
          </cell>
        </row>
        <row r="139">
          <cell r="B139" t="str">
            <v>jibeiapp</v>
          </cell>
          <cell r="C139" t="str">
            <v>广州暨北生物科技有限公司</v>
          </cell>
          <cell r="D139" t="str">
            <v>其他</v>
          </cell>
          <cell r="E139" t="str">
            <v>杨明明</v>
          </cell>
          <cell r="F139" t="str">
            <v>杨明明</v>
          </cell>
          <cell r="G139" t="str">
            <v>杨明明</v>
          </cell>
          <cell r="H139" t="str">
            <v>薛玲</v>
          </cell>
          <cell r="I139" t="str">
            <v>薛玲</v>
          </cell>
          <cell r="J139" t="str">
            <v>薛玲</v>
          </cell>
          <cell r="K139" t="str">
            <v>薛玲</v>
          </cell>
          <cell r="L139" t="str">
            <v>薛玲</v>
          </cell>
          <cell r="M139" t="str">
            <v>A5</v>
          </cell>
          <cell r="N139" t="str">
            <v>主账号-广莲</v>
          </cell>
          <cell r="O139">
            <v>42894</v>
          </cell>
          <cell r="P139" t="str">
            <v>新建</v>
          </cell>
        </row>
        <row r="140">
          <cell r="B140" t="str">
            <v>greenlandgd</v>
          </cell>
          <cell r="C140" t="str">
            <v>广州绿地房地产开发有限公司</v>
          </cell>
          <cell r="D140" t="str">
            <v>其他</v>
          </cell>
          <cell r="E140" t="str">
            <v>杨明明</v>
          </cell>
          <cell r="F140" t="str">
            <v>杨明明</v>
          </cell>
          <cell r="G140" t="str">
            <v>杨明明</v>
          </cell>
          <cell r="H140" t="str">
            <v>杨明明</v>
          </cell>
          <cell r="I140" t="str">
            <v>杨明明</v>
          </cell>
          <cell r="J140" t="str">
            <v>薛玲</v>
          </cell>
          <cell r="K140" t="str">
            <v>薛玲</v>
          </cell>
          <cell r="L140" t="str">
            <v>薛玲</v>
          </cell>
          <cell r="M140" t="str">
            <v>A3</v>
          </cell>
          <cell r="N140" t="str">
            <v>主账号-广莲</v>
          </cell>
          <cell r="O140">
            <v>42894</v>
          </cell>
          <cell r="P140" t="str">
            <v>关联</v>
          </cell>
        </row>
        <row r="141">
          <cell r="B141" t="str">
            <v>广州培生教育传媒有限公司</v>
          </cell>
          <cell r="C141" t="str">
            <v>广州培生教育传媒有限公司</v>
          </cell>
          <cell r="D141" t="str">
            <v>KA-广</v>
          </cell>
          <cell r="E141" t="str">
            <v>史玉卉</v>
          </cell>
          <cell r="F141" t="str">
            <v>史玉卉</v>
          </cell>
          <cell r="G141" t="str">
            <v>史玉卉</v>
          </cell>
          <cell r="H141" t="str">
            <v>史玉卉</v>
          </cell>
          <cell r="I141" t="str">
            <v>史玉卉</v>
          </cell>
          <cell r="J141" t="str">
            <v>史玉卉</v>
          </cell>
          <cell r="K141" t="str">
            <v>史玉卉</v>
          </cell>
          <cell r="L141" t="str">
            <v>史玉卉</v>
          </cell>
          <cell r="M141" t="str">
            <v>0~A2</v>
          </cell>
          <cell r="N141" t="str">
            <v>主账号-广莲</v>
          </cell>
          <cell r="O141">
            <v>42900</v>
          </cell>
          <cell r="P141" t="str">
            <v>关联</v>
          </cell>
        </row>
        <row r="142">
          <cell r="B142" t="str">
            <v>广州亚努斯</v>
          </cell>
          <cell r="C142" t="str">
            <v>广州亚努斯网络科技有限公司</v>
          </cell>
          <cell r="D142" t="str">
            <v>中台-广</v>
          </cell>
          <cell r="E142" t="str">
            <v>李达</v>
          </cell>
          <cell r="F142" t="str">
            <v>李达</v>
          </cell>
          <cell r="G142" t="str">
            <v>无</v>
          </cell>
          <cell r="H142" t="str">
            <v>中台-广</v>
          </cell>
          <cell r="I142" t="str">
            <v>中台-广</v>
          </cell>
          <cell r="J142" t="str">
            <v>中台-广</v>
          </cell>
          <cell r="K142" t="str">
            <v>唐钰滢</v>
          </cell>
          <cell r="L142" t="str">
            <v>唐钰滢</v>
          </cell>
          <cell r="M142" t="str">
            <v>0~A2</v>
          </cell>
          <cell r="N142" t="str">
            <v>主账号-广莲</v>
          </cell>
          <cell r="O142">
            <v>42900</v>
          </cell>
          <cell r="P142" t="str">
            <v>新建</v>
          </cell>
        </row>
        <row r="143">
          <cell r="B143">
            <v>17701993797</v>
          </cell>
          <cell r="C143" t="str">
            <v>深圳新中软银投资管理有限公司/深圳前海新体验科技有限公司</v>
          </cell>
          <cell r="D143" t="str">
            <v>其他</v>
          </cell>
          <cell r="E143" t="str">
            <v>薛玲</v>
          </cell>
          <cell r="F143" t="str">
            <v>薛玲</v>
          </cell>
          <cell r="G143" t="str">
            <v>薛玲</v>
          </cell>
          <cell r="H143" t="str">
            <v>薛玲</v>
          </cell>
          <cell r="I143" t="str">
            <v>薛玲</v>
          </cell>
          <cell r="J143" t="str">
            <v>薛玲</v>
          </cell>
          <cell r="K143" t="str">
            <v>薛玲</v>
          </cell>
          <cell r="L143" t="str">
            <v>薛玲</v>
          </cell>
          <cell r="M143" t="str">
            <v>0~A2</v>
          </cell>
          <cell r="N143" t="str">
            <v>主账号-深莲</v>
          </cell>
          <cell r="O143">
            <v>42901</v>
          </cell>
          <cell r="P143" t="str">
            <v>关联</v>
          </cell>
        </row>
        <row r="144">
          <cell r="B144" t="str">
            <v>folunsi_it</v>
          </cell>
          <cell r="C144" t="str">
            <v>广州市佛伦斯服饰有限公司</v>
          </cell>
          <cell r="D144" t="str">
            <v>中台-广</v>
          </cell>
          <cell r="E144" t="str">
            <v>李心仪</v>
          </cell>
          <cell r="F144" t="str">
            <v>李心仪</v>
          </cell>
          <cell r="G144" t="str">
            <v>无</v>
          </cell>
          <cell r="H144" t="str">
            <v>中台-广</v>
          </cell>
          <cell r="I144" t="str">
            <v>中台-广</v>
          </cell>
          <cell r="J144" t="str">
            <v>中台-广</v>
          </cell>
          <cell r="K144" t="str">
            <v>林海菊</v>
          </cell>
          <cell r="L144" t="str">
            <v>林海菊</v>
          </cell>
          <cell r="M144" t="str">
            <v>A3</v>
          </cell>
          <cell r="N144" t="str">
            <v>主账号-广莲</v>
          </cell>
          <cell r="O144">
            <v>42902</v>
          </cell>
          <cell r="P144" t="str">
            <v>关联</v>
          </cell>
        </row>
        <row r="145">
          <cell r="B145" t="str">
            <v>金域检验中心</v>
          </cell>
          <cell r="C145" t="str">
            <v>广州金域医学检验中心有限公司</v>
          </cell>
          <cell r="D145" t="str">
            <v>其他</v>
          </cell>
          <cell r="E145" t="str">
            <v>无</v>
          </cell>
          <cell r="F145" t="str">
            <v>无</v>
          </cell>
          <cell r="G145" t="str">
            <v>薛玲</v>
          </cell>
          <cell r="H145" t="str">
            <v>薛玲</v>
          </cell>
          <cell r="I145" t="str">
            <v>薛玲</v>
          </cell>
          <cell r="J145" t="str">
            <v>薛玲</v>
          </cell>
          <cell r="K145" t="str">
            <v>薛玲</v>
          </cell>
          <cell r="L145" t="str">
            <v>薛玲</v>
          </cell>
          <cell r="M145" t="str">
            <v>A3</v>
          </cell>
          <cell r="N145" t="str">
            <v>主账号-广莲</v>
          </cell>
          <cell r="O145">
            <v>42902</v>
          </cell>
          <cell r="P145" t="str">
            <v>新建</v>
          </cell>
        </row>
        <row r="146">
          <cell r="B146" t="str">
            <v>oppeinlc</v>
          </cell>
          <cell r="C146" t="str">
            <v>欧派家居集团股份有限公司</v>
          </cell>
          <cell r="D146" t="str">
            <v>其他</v>
          </cell>
          <cell r="E146" t="str">
            <v>薛玲</v>
          </cell>
          <cell r="F146" t="str">
            <v>薛玲</v>
          </cell>
          <cell r="G146" t="str">
            <v>薛玲</v>
          </cell>
          <cell r="H146" t="str">
            <v>薛玲</v>
          </cell>
          <cell r="I146" t="str">
            <v>薛玲</v>
          </cell>
          <cell r="J146" t="str">
            <v>薛玲</v>
          </cell>
          <cell r="K146" t="str">
            <v>薛玲</v>
          </cell>
          <cell r="L146" t="str">
            <v>薛玲</v>
          </cell>
          <cell r="M146" t="str">
            <v>A6</v>
          </cell>
          <cell r="N146" t="str">
            <v>主账号-广莲</v>
          </cell>
          <cell r="O146">
            <v>42902</v>
          </cell>
          <cell r="P146" t="str">
            <v>关联</v>
          </cell>
        </row>
        <row r="147">
          <cell r="B147" t="str">
            <v>cigaptc</v>
          </cell>
          <cell r="C147" t="str">
            <v>中优农产品交易中心有限公司</v>
          </cell>
          <cell r="D147" t="str">
            <v>中台-广</v>
          </cell>
          <cell r="E147" t="str">
            <v>李心仪</v>
          </cell>
          <cell r="F147" t="str">
            <v>史玉卉</v>
          </cell>
          <cell r="G147" t="str">
            <v>史玉卉</v>
          </cell>
          <cell r="H147" t="str">
            <v>张炜俊</v>
          </cell>
          <cell r="I147" t="str">
            <v>中台-广</v>
          </cell>
          <cell r="J147" t="str">
            <v>中台-广</v>
          </cell>
          <cell r="K147" t="str">
            <v>雷馥萍</v>
          </cell>
          <cell r="L147" t="str">
            <v>雷馥萍</v>
          </cell>
          <cell r="M147" t="str">
            <v>0~A2</v>
          </cell>
          <cell r="N147" t="str">
            <v>主账号-广莲</v>
          </cell>
          <cell r="O147">
            <v>42906</v>
          </cell>
          <cell r="P147" t="str">
            <v>新建</v>
          </cell>
        </row>
        <row r="148">
          <cell r="B148" t="str">
            <v>brandblack_cn</v>
          </cell>
          <cell r="C148" t="str">
            <v>斯凯奇</v>
          </cell>
          <cell r="D148" t="str">
            <v>KA-广</v>
          </cell>
          <cell r="E148" t="str">
            <v>史玉卉</v>
          </cell>
          <cell r="F148" t="str">
            <v>史玉卉</v>
          </cell>
          <cell r="G148" t="str">
            <v>史玉卉</v>
          </cell>
          <cell r="H148" t="str">
            <v>史玉卉</v>
          </cell>
          <cell r="I148" t="str">
            <v>史玉卉</v>
          </cell>
          <cell r="J148" t="str">
            <v>史玉卉</v>
          </cell>
          <cell r="K148" t="str">
            <v>史玉卉</v>
          </cell>
          <cell r="L148" t="str">
            <v>史玉卉</v>
          </cell>
          <cell r="M148" t="str">
            <v>0~A2</v>
          </cell>
          <cell r="N148" t="str">
            <v>主账号-广莲</v>
          </cell>
          <cell r="O148">
            <v>42906</v>
          </cell>
          <cell r="P148" t="str">
            <v>关联</v>
          </cell>
        </row>
        <row r="149">
          <cell r="B149" t="str">
            <v>dingxiangayun</v>
          </cell>
          <cell r="C149" t="str">
            <v>广州丁香网络科技有限公司</v>
          </cell>
          <cell r="D149" t="str">
            <v>其他</v>
          </cell>
          <cell r="E149" t="str">
            <v>薛玲</v>
          </cell>
          <cell r="F149" t="str">
            <v>薛玲</v>
          </cell>
          <cell r="G149" t="str">
            <v>薛玲</v>
          </cell>
          <cell r="H149" t="str">
            <v>薛玲</v>
          </cell>
          <cell r="I149" t="str">
            <v>薛玲</v>
          </cell>
          <cell r="J149" t="str">
            <v>薛玲</v>
          </cell>
          <cell r="K149" t="str">
            <v>薛玲</v>
          </cell>
          <cell r="L149" t="str">
            <v>薛玲</v>
          </cell>
          <cell r="M149" t="str">
            <v>A3</v>
          </cell>
          <cell r="N149" t="str">
            <v>主账号-广莲</v>
          </cell>
          <cell r="O149">
            <v>42907</v>
          </cell>
          <cell r="P149" t="str">
            <v>新建</v>
          </cell>
        </row>
        <row r="150">
          <cell r="B150" t="str">
            <v>bufeng2005@gmail.com</v>
          </cell>
          <cell r="C150" t="str">
            <v>广州市十牛信息科技有限公司</v>
          </cell>
          <cell r="D150" t="str">
            <v>其他</v>
          </cell>
          <cell r="E150" t="str">
            <v>杨明明</v>
          </cell>
          <cell r="F150" t="str">
            <v>杨明明</v>
          </cell>
          <cell r="G150" t="str">
            <v>杨明明</v>
          </cell>
          <cell r="H150" t="str">
            <v>杨明明</v>
          </cell>
          <cell r="I150" t="str">
            <v>杨明明</v>
          </cell>
          <cell r="J150" t="str">
            <v>杨明明</v>
          </cell>
          <cell r="K150" t="str">
            <v>薛玲</v>
          </cell>
          <cell r="L150" t="str">
            <v>薛玲</v>
          </cell>
          <cell r="M150" t="str">
            <v>A4</v>
          </cell>
          <cell r="N150" t="str">
            <v>主账号-广莲</v>
          </cell>
          <cell r="O150">
            <v>42909</v>
          </cell>
          <cell r="P150" t="str">
            <v>关联</v>
          </cell>
        </row>
        <row r="151">
          <cell r="B151" t="str">
            <v>hongchizhineng</v>
          </cell>
          <cell r="C151" t="str">
            <v>东莞弘驰智能技术有限公司</v>
          </cell>
          <cell r="D151" t="str">
            <v>BD伙伴</v>
          </cell>
          <cell r="E151" t="str">
            <v>谢晓敏</v>
          </cell>
          <cell r="F151" t="str">
            <v>谢晓敏</v>
          </cell>
          <cell r="G151" t="str">
            <v>BD团队-陈楚鹏</v>
          </cell>
          <cell r="H151" t="str">
            <v>BD团队-陈楚鹏</v>
          </cell>
          <cell r="I151" t="str">
            <v>BD团队-陈楚鹏</v>
          </cell>
          <cell r="J151" t="str">
            <v>BD团队-陈楚鹏</v>
          </cell>
          <cell r="K151" t="str">
            <v>BD</v>
          </cell>
          <cell r="L151" t="str">
            <v>BD</v>
          </cell>
          <cell r="M151" t="str">
            <v>0~A2</v>
          </cell>
          <cell r="N151" t="str">
            <v>主账号-广莲</v>
          </cell>
          <cell r="O151">
            <v>42913</v>
          </cell>
          <cell r="P151" t="str">
            <v>新建</v>
          </cell>
        </row>
        <row r="152">
          <cell r="B152" t="str">
            <v>liaozy@79643.com</v>
          </cell>
          <cell r="C152" t="str">
            <v>广州简乐网络科技有限公司</v>
          </cell>
          <cell r="D152" t="str">
            <v>铁军-广</v>
          </cell>
          <cell r="E152" t="str">
            <v>高乾</v>
          </cell>
          <cell r="F152" t="str">
            <v>高乾</v>
          </cell>
          <cell r="G152" t="str">
            <v>高乾</v>
          </cell>
          <cell r="H152" t="str">
            <v>高乾</v>
          </cell>
          <cell r="I152" t="str">
            <v>高乾</v>
          </cell>
          <cell r="J152" t="str">
            <v>高乾</v>
          </cell>
          <cell r="K152" t="str">
            <v>高乾</v>
          </cell>
          <cell r="L152" t="str">
            <v>高乾</v>
          </cell>
          <cell r="M152" t="str">
            <v>A3</v>
          </cell>
          <cell r="N152" t="str">
            <v>主账号-广莲</v>
          </cell>
          <cell r="O152">
            <v>42914</v>
          </cell>
          <cell r="P152" t="str">
            <v>关联</v>
          </cell>
        </row>
        <row r="153">
          <cell r="B153" t="str">
            <v>微猫购</v>
          </cell>
          <cell r="C153" t="str">
            <v>微猫购</v>
          </cell>
          <cell r="D153" t="str">
            <v>中台-广</v>
          </cell>
          <cell r="E153" t="str">
            <v>欧阳和</v>
          </cell>
          <cell r="F153" t="str">
            <v>欧阳和</v>
          </cell>
          <cell r="G153" t="str">
            <v>无</v>
          </cell>
          <cell r="H153" t="str">
            <v>中台-广</v>
          </cell>
          <cell r="I153" t="str">
            <v>中台-广</v>
          </cell>
          <cell r="J153" t="str">
            <v>中台-广</v>
          </cell>
          <cell r="K153" t="str">
            <v>唐钰滢</v>
          </cell>
          <cell r="L153" t="str">
            <v>唐钰滢</v>
          </cell>
          <cell r="M153" t="str">
            <v>0~A2</v>
          </cell>
          <cell r="N153" t="str">
            <v>主账号-广莲</v>
          </cell>
          <cell r="O153">
            <v>42914</v>
          </cell>
          <cell r="P153" t="str">
            <v>关联</v>
          </cell>
        </row>
        <row r="154">
          <cell r="B154" t="str">
            <v>fengqingapp2</v>
          </cell>
          <cell r="C154" t="str">
            <v>广州市蜂擎信息科技有限公司</v>
          </cell>
          <cell r="D154" t="str">
            <v>其他</v>
          </cell>
          <cell r="E154" t="str">
            <v>杨明明</v>
          </cell>
          <cell r="F154" t="str">
            <v>杨明明</v>
          </cell>
          <cell r="G154" t="str">
            <v>杨明明</v>
          </cell>
          <cell r="H154" t="str">
            <v>薛玲</v>
          </cell>
          <cell r="I154" t="str">
            <v>薛玲</v>
          </cell>
          <cell r="J154" t="str">
            <v>薛玲</v>
          </cell>
          <cell r="K154" t="str">
            <v>薛玲</v>
          </cell>
          <cell r="L154" t="str">
            <v>薛玲</v>
          </cell>
          <cell r="M154" t="str">
            <v>A4</v>
          </cell>
          <cell r="N154" t="str">
            <v>主账号-广莲</v>
          </cell>
          <cell r="O154">
            <v>42914</v>
          </cell>
          <cell r="P154" t="str">
            <v>新建</v>
          </cell>
        </row>
        <row r="155">
          <cell r="B155" t="str">
            <v>广州况易</v>
          </cell>
          <cell r="C155" t="str">
            <v>广州况易信息科技有限公司</v>
          </cell>
          <cell r="D155" t="str">
            <v>KA-广</v>
          </cell>
          <cell r="E155" t="str">
            <v>谢晓敏</v>
          </cell>
          <cell r="F155" t="str">
            <v>谢晓敏</v>
          </cell>
          <cell r="G155" t="str">
            <v>谢晓敏</v>
          </cell>
          <cell r="H155" t="str">
            <v>谢晓敏</v>
          </cell>
          <cell r="I155" t="str">
            <v>KA-广</v>
          </cell>
          <cell r="J155" t="str">
            <v>KA-广</v>
          </cell>
          <cell r="K155" t="str">
            <v>KA-广</v>
          </cell>
          <cell r="L155" t="str">
            <v>KA-广</v>
          </cell>
          <cell r="M155" t="str">
            <v>0~A2</v>
          </cell>
          <cell r="N155" t="str">
            <v>主账号-广莲</v>
          </cell>
          <cell r="O155">
            <v>42915</v>
          </cell>
          <cell r="P155" t="str">
            <v>关联</v>
          </cell>
        </row>
        <row r="156">
          <cell r="B156" t="str">
            <v>szlaiding@163.com</v>
          </cell>
          <cell r="C156" t="str">
            <v>深圳市莱特妮丝服饰有限公司</v>
          </cell>
          <cell r="D156" t="str">
            <v>KA-广</v>
          </cell>
          <cell r="E156" t="str">
            <v>谢晓敏</v>
          </cell>
          <cell r="F156" t="str">
            <v>谢晓敏</v>
          </cell>
          <cell r="G156" t="str">
            <v>谢晓敏</v>
          </cell>
          <cell r="H156" t="str">
            <v>谢晓敏</v>
          </cell>
          <cell r="I156" t="str">
            <v>KA-广</v>
          </cell>
          <cell r="J156" t="str">
            <v>KA-广</v>
          </cell>
          <cell r="K156" t="str">
            <v>KA-广</v>
          </cell>
          <cell r="L156" t="str">
            <v>KA-广</v>
          </cell>
          <cell r="M156" t="str">
            <v>0~A2</v>
          </cell>
          <cell r="N156" t="str">
            <v>主账号-深莲</v>
          </cell>
          <cell r="O156">
            <v>42915</v>
          </cell>
          <cell r="P156" t="str">
            <v>关联</v>
          </cell>
        </row>
        <row r="157">
          <cell r="B157" t="str">
            <v>龙华九方购物中心</v>
          </cell>
          <cell r="C157" t="str">
            <v>深圳市中航长泰投资发展有限公司</v>
          </cell>
          <cell r="D157" t="str">
            <v>KA-广</v>
          </cell>
          <cell r="E157" t="str">
            <v>-</v>
          </cell>
          <cell r="F157" t="str">
            <v>-</v>
          </cell>
          <cell r="G157" t="str">
            <v>谢晓敏</v>
          </cell>
          <cell r="H157" t="str">
            <v>谢晓敏</v>
          </cell>
          <cell r="I157" t="str">
            <v>谢晓敏</v>
          </cell>
          <cell r="J157" t="str">
            <v>谢晓敏</v>
          </cell>
          <cell r="K157" t="str">
            <v>谢晓敏</v>
          </cell>
          <cell r="L157" t="str">
            <v>谢晓敏</v>
          </cell>
          <cell r="M157" t="str">
            <v>0~A2</v>
          </cell>
          <cell r="N157" t="str">
            <v>主账号-深莲</v>
          </cell>
          <cell r="O157">
            <v>42915</v>
          </cell>
          <cell r="P157" t="str">
            <v>关联</v>
          </cell>
        </row>
        <row r="158">
          <cell r="B158" t="str">
            <v>isyoo@aliyun.com</v>
          </cell>
          <cell r="C158" t="str">
            <v>上海分蛋信息科技有限公司（陈双双）</v>
          </cell>
          <cell r="D158" t="str">
            <v>KA-广</v>
          </cell>
          <cell r="E158" t="str">
            <v>谢晓敏</v>
          </cell>
          <cell r="F158" t="str">
            <v>谢晓敏</v>
          </cell>
          <cell r="G158" t="str">
            <v>谢晓敏</v>
          </cell>
          <cell r="H158" t="str">
            <v>谢晓敏</v>
          </cell>
          <cell r="I158" t="str">
            <v>谢晓敏</v>
          </cell>
          <cell r="J158" t="str">
            <v>谢晓敏</v>
          </cell>
          <cell r="K158" t="str">
            <v>谢晓敏</v>
          </cell>
          <cell r="L158" t="str">
            <v>谢晓敏</v>
          </cell>
          <cell r="M158" t="str">
            <v>A4</v>
          </cell>
          <cell r="N158" t="str">
            <v>主账号-深莲</v>
          </cell>
          <cell r="O158">
            <v>42915</v>
          </cell>
          <cell r="P158" t="str">
            <v>关联</v>
          </cell>
        </row>
        <row r="159">
          <cell r="B159" t="str">
            <v>gialen2005</v>
          </cell>
          <cell r="C159" t="str">
            <v>广州娇兰佳人化妆品连锁有限公司</v>
          </cell>
          <cell r="D159" t="str">
            <v>其他</v>
          </cell>
          <cell r="E159" t="str">
            <v>-</v>
          </cell>
          <cell r="F159" t="str">
            <v>-</v>
          </cell>
          <cell r="G159" t="str">
            <v>杨明明</v>
          </cell>
          <cell r="H159" t="str">
            <v>杨明明</v>
          </cell>
          <cell r="I159" t="str">
            <v>杨明明</v>
          </cell>
          <cell r="J159" t="str">
            <v>杨明明</v>
          </cell>
          <cell r="K159" t="str">
            <v>薛玲</v>
          </cell>
          <cell r="L159" t="str">
            <v>薛玲</v>
          </cell>
          <cell r="M159" t="str">
            <v>0~A2</v>
          </cell>
          <cell r="N159" t="str">
            <v>主账号-广莲</v>
          </cell>
          <cell r="O159">
            <v>42915</v>
          </cell>
          <cell r="P159" t="str">
            <v>新建</v>
          </cell>
        </row>
        <row r="160">
          <cell r="B160" t="str">
            <v>cnkj188</v>
          </cell>
          <cell r="C160" t="str">
            <v>广州传能信息科技有限公司</v>
          </cell>
          <cell r="D160" t="str">
            <v>其他</v>
          </cell>
          <cell r="E160" t="str">
            <v>薛玲</v>
          </cell>
          <cell r="F160" t="str">
            <v>薛玲</v>
          </cell>
          <cell r="G160" t="str">
            <v>薛玲</v>
          </cell>
          <cell r="H160" t="str">
            <v>薛玲</v>
          </cell>
          <cell r="I160" t="str">
            <v>薛玲</v>
          </cell>
          <cell r="J160" t="str">
            <v>薛玲</v>
          </cell>
          <cell r="K160" t="str">
            <v>薛玲</v>
          </cell>
          <cell r="L160" t="str">
            <v>薛玲</v>
          </cell>
          <cell r="M160" t="str">
            <v>A4</v>
          </cell>
          <cell r="N160" t="str">
            <v>主账号-广莲</v>
          </cell>
          <cell r="O160">
            <v>42915</v>
          </cell>
          <cell r="P160" t="str">
            <v>新建</v>
          </cell>
        </row>
        <row r="161">
          <cell r="B161" t="str">
            <v>skechers_cn</v>
          </cell>
          <cell r="C161" t="str">
            <v>斯凯奇</v>
          </cell>
          <cell r="D161" t="str">
            <v>KA-广</v>
          </cell>
          <cell r="E161" t="str">
            <v>史玉卉</v>
          </cell>
          <cell r="F161" t="str">
            <v>史玉卉</v>
          </cell>
          <cell r="G161" t="str">
            <v>史玉卉</v>
          </cell>
          <cell r="H161" t="str">
            <v>史玉卉</v>
          </cell>
          <cell r="I161" t="str">
            <v>史玉卉</v>
          </cell>
          <cell r="J161" t="str">
            <v>史玉卉</v>
          </cell>
          <cell r="K161" t="str">
            <v>史玉卉</v>
          </cell>
          <cell r="L161" t="str">
            <v>史玉卉</v>
          </cell>
          <cell r="M161" t="str">
            <v>0~A2</v>
          </cell>
          <cell r="N161" t="str">
            <v>主账号-广莲</v>
          </cell>
          <cell r="O161">
            <v>42920</v>
          </cell>
          <cell r="P161" t="str">
            <v>新建</v>
          </cell>
        </row>
        <row r="162">
          <cell r="B162" t="str">
            <v>uatserver</v>
          </cell>
          <cell r="C162" t="str">
            <v>深圳君合宜</v>
          </cell>
          <cell r="D162" t="str">
            <v>KA-深</v>
          </cell>
          <cell r="E162" t="str">
            <v>李申政</v>
          </cell>
          <cell r="F162" t="str">
            <v>李申政</v>
          </cell>
          <cell r="G162" t="str">
            <v>李申政</v>
          </cell>
          <cell r="H162" t="str">
            <v>李申政</v>
          </cell>
          <cell r="I162" t="str">
            <v>黄至崇</v>
          </cell>
          <cell r="J162" t="str">
            <v>黄至崇</v>
          </cell>
          <cell r="K162" t="str">
            <v>黄至崇</v>
          </cell>
          <cell r="L162" t="str">
            <v>黄至崇</v>
          </cell>
          <cell r="M162" t="str">
            <v>0~A2</v>
          </cell>
          <cell r="N162" t="str">
            <v>主账号-深莲</v>
          </cell>
          <cell r="O162">
            <v>42922</v>
          </cell>
          <cell r="P162" t="str">
            <v>新建</v>
          </cell>
        </row>
        <row r="163">
          <cell r="B163" t="str">
            <v>ztbmostyle</v>
          </cell>
          <cell r="C163" t="str">
            <v>掌通宝科技有限公司</v>
          </cell>
          <cell r="D163" t="str">
            <v>KA-深</v>
          </cell>
          <cell r="E163" t="str">
            <v>李申政</v>
          </cell>
          <cell r="F163" t="str">
            <v>李申政</v>
          </cell>
          <cell r="G163" t="str">
            <v>李申政</v>
          </cell>
          <cell r="H163" t="str">
            <v>李申政</v>
          </cell>
          <cell r="I163" t="str">
            <v>李申政</v>
          </cell>
          <cell r="J163" t="str">
            <v>李申政</v>
          </cell>
          <cell r="K163" t="str">
            <v>李申政</v>
          </cell>
          <cell r="L163" t="str">
            <v>李申政</v>
          </cell>
          <cell r="M163" t="str">
            <v>A4</v>
          </cell>
          <cell r="N163" t="str">
            <v>主账号-广莲</v>
          </cell>
          <cell r="O163">
            <v>42922</v>
          </cell>
          <cell r="P163" t="str">
            <v>新建</v>
          </cell>
        </row>
        <row r="164">
          <cell r="B164" t="str">
            <v>lhwlabc</v>
          </cell>
          <cell r="C164" t="str">
            <v>陈慧</v>
          </cell>
          <cell r="D164" t="str">
            <v>KA-深</v>
          </cell>
          <cell r="E164" t="str">
            <v>李申政</v>
          </cell>
          <cell r="F164" t="str">
            <v>李申政</v>
          </cell>
          <cell r="G164" t="str">
            <v>李申政</v>
          </cell>
          <cell r="H164" t="str">
            <v>李申政</v>
          </cell>
          <cell r="I164" t="str">
            <v>李申政</v>
          </cell>
          <cell r="J164" t="str">
            <v>李申政</v>
          </cell>
          <cell r="K164" t="str">
            <v>李申政</v>
          </cell>
          <cell r="L164" t="str">
            <v>李申政</v>
          </cell>
          <cell r="M164" t="str">
            <v>A3</v>
          </cell>
          <cell r="N164" t="str">
            <v>主账号-深莲</v>
          </cell>
          <cell r="O164">
            <v>42922</v>
          </cell>
          <cell r="P164" t="str">
            <v>新建</v>
          </cell>
        </row>
        <row r="165">
          <cell r="B165" t="str">
            <v>adam.zhang@rikee.com</v>
          </cell>
          <cell r="C165" t="str">
            <v>珠海通乐活信息科技有限公司</v>
          </cell>
          <cell r="D165" t="str">
            <v>KA-深</v>
          </cell>
          <cell r="E165" t="str">
            <v>李申政</v>
          </cell>
          <cell r="F165" t="str">
            <v>李申政</v>
          </cell>
          <cell r="G165" t="str">
            <v>李申政</v>
          </cell>
          <cell r="H165" t="str">
            <v>李申政</v>
          </cell>
          <cell r="I165" t="str">
            <v>李申政</v>
          </cell>
          <cell r="J165" t="str">
            <v>李申政</v>
          </cell>
          <cell r="K165" t="str">
            <v>李申政</v>
          </cell>
          <cell r="L165" t="str">
            <v>李申政</v>
          </cell>
          <cell r="M165" t="str">
            <v>A3</v>
          </cell>
          <cell r="N165" t="str">
            <v>主账号-深莲</v>
          </cell>
          <cell r="O165">
            <v>42922</v>
          </cell>
          <cell r="P165" t="str">
            <v>关联</v>
          </cell>
        </row>
        <row r="166">
          <cell r="B166" t="str">
            <v>topgel</v>
          </cell>
          <cell r="C166" t="str">
            <v>广州蜜影信息科技有限公司</v>
          </cell>
          <cell r="D166" t="str">
            <v>中台-广</v>
          </cell>
          <cell r="E166" t="str">
            <v>李荷芳</v>
          </cell>
          <cell r="F166" t="str">
            <v>李荷芳</v>
          </cell>
          <cell r="G166" t="str">
            <v>无</v>
          </cell>
          <cell r="H166" t="str">
            <v>中台-广</v>
          </cell>
          <cell r="I166" t="str">
            <v>中台-广</v>
          </cell>
          <cell r="J166" t="str">
            <v>中台-广</v>
          </cell>
          <cell r="K166" t="str">
            <v>雷馥萍</v>
          </cell>
          <cell r="L166" t="str">
            <v>雷馥萍</v>
          </cell>
          <cell r="M166" t="str">
            <v>0~A2</v>
          </cell>
          <cell r="N166" t="str">
            <v>主账号-广莲</v>
          </cell>
          <cell r="O166">
            <v>42927</v>
          </cell>
          <cell r="P166" t="str">
            <v>关联</v>
          </cell>
        </row>
        <row r="167">
          <cell r="B167" t="str">
            <v>huayinlab@aliyun.com</v>
          </cell>
          <cell r="C167" t="str">
            <v>广州华银医学检测中心有限公司</v>
          </cell>
          <cell r="D167" t="str">
            <v>KA-广</v>
          </cell>
          <cell r="E167" t="str">
            <v>李达</v>
          </cell>
          <cell r="F167" t="str">
            <v>李达</v>
          </cell>
          <cell r="G167" t="str">
            <v>无</v>
          </cell>
          <cell r="H167" t="str">
            <v>薛玲</v>
          </cell>
          <cell r="I167" t="str">
            <v>汤何</v>
          </cell>
          <cell r="J167" t="str">
            <v>汤何</v>
          </cell>
          <cell r="K167" t="str">
            <v>汤何</v>
          </cell>
          <cell r="L167" t="str">
            <v>汤何</v>
          </cell>
          <cell r="M167" t="str">
            <v>A5</v>
          </cell>
          <cell r="N167" t="str">
            <v>主账号-广莲</v>
          </cell>
          <cell r="O167">
            <v>42927</v>
          </cell>
          <cell r="P167" t="str">
            <v>关联</v>
          </cell>
        </row>
        <row r="168">
          <cell r="B168" t="str">
            <v>itdept@yunkanghealth.com</v>
          </cell>
          <cell r="C168" t="str">
            <v>云康集团</v>
          </cell>
          <cell r="D168" t="str">
            <v>其他</v>
          </cell>
          <cell r="E168" t="str">
            <v>杨明明</v>
          </cell>
          <cell r="F168" t="str">
            <v>薛玲</v>
          </cell>
          <cell r="G168" t="str">
            <v>薛玲</v>
          </cell>
          <cell r="H168" t="str">
            <v>薛玲</v>
          </cell>
          <cell r="I168" t="str">
            <v>薛玲</v>
          </cell>
          <cell r="J168" t="str">
            <v>薛玲</v>
          </cell>
          <cell r="K168" t="str">
            <v>薛玲</v>
          </cell>
          <cell r="L168" t="str">
            <v>薛玲</v>
          </cell>
          <cell r="M168" t="str">
            <v>A6</v>
          </cell>
          <cell r="N168" t="str">
            <v>主账号-广莲</v>
          </cell>
          <cell r="O168">
            <v>42927</v>
          </cell>
          <cell r="P168" t="str">
            <v>关联</v>
          </cell>
        </row>
        <row r="169">
          <cell r="B169" t="str">
            <v>广州爱孚圣</v>
          </cell>
          <cell r="C169" t="str">
            <v>广东爱孚圣电子科技有限公司</v>
          </cell>
          <cell r="D169" t="str">
            <v>中台-广</v>
          </cell>
          <cell r="E169" t="str">
            <v>雷馥萍</v>
          </cell>
          <cell r="F169" t="str">
            <v>雷馥萍</v>
          </cell>
          <cell r="G169" t="str">
            <v>无</v>
          </cell>
          <cell r="H169" t="str">
            <v>中台-广</v>
          </cell>
          <cell r="I169" t="str">
            <v>中台-广</v>
          </cell>
          <cell r="J169" t="str">
            <v>林海菊</v>
          </cell>
          <cell r="K169" t="str">
            <v>林海菊</v>
          </cell>
          <cell r="L169" t="str">
            <v>林海菊</v>
          </cell>
          <cell r="M169" t="str">
            <v>0~A2</v>
          </cell>
          <cell r="N169" t="str">
            <v>主账号-广莲</v>
          </cell>
          <cell r="O169">
            <v>42930</v>
          </cell>
          <cell r="P169" t="str">
            <v>新建</v>
          </cell>
        </row>
        <row r="170">
          <cell r="B170" t="str">
            <v>hi31042991@aliyun.com</v>
          </cell>
          <cell r="C170" t="str">
            <v>广东幸美化妆品股份有限公司</v>
          </cell>
          <cell r="D170" t="str">
            <v>其他</v>
          </cell>
          <cell r="E170" t="str">
            <v>薛玲</v>
          </cell>
          <cell r="F170" t="str">
            <v>薛玲</v>
          </cell>
          <cell r="G170" t="str">
            <v>薛玲</v>
          </cell>
          <cell r="H170" t="str">
            <v>薛玲</v>
          </cell>
          <cell r="I170" t="str">
            <v>薛玲</v>
          </cell>
          <cell r="J170" t="str">
            <v>薛玲</v>
          </cell>
          <cell r="K170" t="str">
            <v>薛玲</v>
          </cell>
          <cell r="L170" t="str">
            <v>薛玲</v>
          </cell>
          <cell r="M170" t="str">
            <v>A3</v>
          </cell>
          <cell r="N170" t="str">
            <v>主账号-广莲</v>
          </cell>
          <cell r="O170">
            <v>42930</v>
          </cell>
          <cell r="P170" t="str">
            <v>关联</v>
          </cell>
        </row>
        <row r="171">
          <cell r="B171" t="str">
            <v>betterhr016@163.com</v>
          </cell>
          <cell r="C171" t="str">
            <v>南京誉泰瑞思科技有限公司</v>
          </cell>
          <cell r="D171" t="str">
            <v>其他</v>
          </cell>
          <cell r="E171" t="str">
            <v>薛玲</v>
          </cell>
          <cell r="F171" t="str">
            <v>薛玲</v>
          </cell>
          <cell r="G171" t="str">
            <v>薛玲</v>
          </cell>
          <cell r="H171" t="str">
            <v>薛玲</v>
          </cell>
          <cell r="I171" t="str">
            <v>薛玲</v>
          </cell>
          <cell r="J171" t="str">
            <v>薛玲</v>
          </cell>
          <cell r="K171" t="str">
            <v>薛玲</v>
          </cell>
          <cell r="L171" t="str">
            <v>薛玲</v>
          </cell>
          <cell r="M171" t="str">
            <v>A4</v>
          </cell>
          <cell r="N171" t="str">
            <v>主账号-深莲</v>
          </cell>
          <cell r="O171">
            <v>42930</v>
          </cell>
          <cell r="P171" t="str">
            <v>关联</v>
          </cell>
        </row>
        <row r="172">
          <cell r="B172" t="str">
            <v>nwscyun</v>
          </cell>
          <cell r="C172" t="str">
            <v>广州锦日物业服务有限公司</v>
          </cell>
          <cell r="D172" t="str">
            <v>其他</v>
          </cell>
          <cell r="E172" t="str">
            <v>杨明明</v>
          </cell>
          <cell r="F172" t="str">
            <v>杨明明</v>
          </cell>
          <cell r="G172" t="str">
            <v>杨明明</v>
          </cell>
          <cell r="H172" t="str">
            <v>杨明明</v>
          </cell>
          <cell r="I172" t="str">
            <v>杨明明</v>
          </cell>
          <cell r="J172" t="str">
            <v>杨明明</v>
          </cell>
          <cell r="K172" t="str">
            <v>薛玲</v>
          </cell>
          <cell r="L172" t="str">
            <v>薛玲</v>
          </cell>
          <cell r="M172" t="str">
            <v>A4</v>
          </cell>
          <cell r="N172" t="str">
            <v>主账号-广莲</v>
          </cell>
          <cell r="O172">
            <v>42933</v>
          </cell>
          <cell r="P172" t="str">
            <v>关联</v>
          </cell>
        </row>
        <row r="173">
          <cell r="B173" t="str">
            <v>song.liu@casstime.com</v>
          </cell>
          <cell r="C173" t="str">
            <v>深圳开思时代科技有限公司</v>
          </cell>
          <cell r="D173" t="str">
            <v>KA-深</v>
          </cell>
          <cell r="E173" t="str">
            <v>李申政</v>
          </cell>
          <cell r="F173" t="str">
            <v>李申政</v>
          </cell>
          <cell r="G173" t="str">
            <v>李申政</v>
          </cell>
          <cell r="H173" t="str">
            <v>李申政</v>
          </cell>
          <cell r="I173" t="str">
            <v>李申政</v>
          </cell>
          <cell r="J173" t="str">
            <v>李申政</v>
          </cell>
          <cell r="K173" t="str">
            <v>李申政</v>
          </cell>
          <cell r="L173" t="str">
            <v>李申政</v>
          </cell>
          <cell r="M173" t="str">
            <v>A5</v>
          </cell>
          <cell r="N173" t="str">
            <v>主账号-深莲</v>
          </cell>
          <cell r="O173">
            <v>42935</v>
          </cell>
          <cell r="P173" t="str">
            <v>关联</v>
          </cell>
        </row>
        <row r="174">
          <cell r="B174" t="str">
            <v>飞亚达信息部</v>
          </cell>
          <cell r="C174" t="str">
            <v>陈健华</v>
          </cell>
          <cell r="D174" t="str">
            <v>KA-深</v>
          </cell>
          <cell r="E174" t="str">
            <v>李申政</v>
          </cell>
          <cell r="F174" t="str">
            <v>李申政</v>
          </cell>
          <cell r="G174" t="str">
            <v>李申政</v>
          </cell>
          <cell r="H174" t="str">
            <v>李申政</v>
          </cell>
          <cell r="I174" t="str">
            <v>李申政</v>
          </cell>
          <cell r="J174" t="str">
            <v>李申政</v>
          </cell>
          <cell r="K174" t="str">
            <v>李申政</v>
          </cell>
          <cell r="L174" t="str">
            <v>李申政</v>
          </cell>
          <cell r="M174" t="str">
            <v>A3</v>
          </cell>
          <cell r="N174" t="str">
            <v>主账号-深莲</v>
          </cell>
          <cell r="O174">
            <v>42936</v>
          </cell>
          <cell r="P174" t="str">
            <v>新建</v>
          </cell>
        </row>
        <row r="175">
          <cell r="B175" t="str">
            <v>ourchemsoft</v>
          </cell>
          <cell r="C175" t="str">
            <v>广州奥凯信息咨询有限公司</v>
          </cell>
          <cell r="D175" t="str">
            <v>KA-广</v>
          </cell>
          <cell r="E175" t="str">
            <v>史玉卉</v>
          </cell>
          <cell r="F175" t="str">
            <v>汤何</v>
          </cell>
          <cell r="G175" t="str">
            <v>汤何</v>
          </cell>
          <cell r="H175" t="str">
            <v>汤何</v>
          </cell>
          <cell r="I175" t="str">
            <v>汤何</v>
          </cell>
          <cell r="J175" t="str">
            <v>汤何</v>
          </cell>
          <cell r="K175" t="str">
            <v>汤何</v>
          </cell>
          <cell r="L175" t="str">
            <v>汤何</v>
          </cell>
          <cell r="M175" t="str">
            <v>0~A2</v>
          </cell>
          <cell r="N175" t="str">
            <v>主账号-广莲</v>
          </cell>
          <cell r="O175">
            <v>42936</v>
          </cell>
          <cell r="P175" t="str">
            <v>关联</v>
          </cell>
        </row>
        <row r="176">
          <cell r="B176" t="str">
            <v>pjeverygold@163.com</v>
          </cell>
          <cell r="C176" t="str">
            <v>广州普金计算机科技股份有限公司</v>
          </cell>
          <cell r="D176" t="str">
            <v>KA-广</v>
          </cell>
          <cell r="E176" t="str">
            <v>史玉卉</v>
          </cell>
          <cell r="F176" t="str">
            <v>史玉卉</v>
          </cell>
          <cell r="G176" t="str">
            <v>史玉卉</v>
          </cell>
          <cell r="H176" t="str">
            <v>汤何</v>
          </cell>
          <cell r="I176" t="str">
            <v>汤何</v>
          </cell>
          <cell r="J176" t="str">
            <v>汤何</v>
          </cell>
          <cell r="K176" t="str">
            <v>汤何</v>
          </cell>
          <cell r="L176" t="str">
            <v>汤何</v>
          </cell>
          <cell r="M176" t="str">
            <v>A5</v>
          </cell>
          <cell r="N176" t="str">
            <v>主账号-广莲</v>
          </cell>
          <cell r="O176">
            <v>42940</v>
          </cell>
          <cell r="P176" t="str">
            <v>关联</v>
          </cell>
        </row>
        <row r="177">
          <cell r="B177" t="str">
            <v>creatson</v>
          </cell>
          <cell r="C177" t="str">
            <v>佛山市科瑞森科技有限公司</v>
          </cell>
          <cell r="D177" t="str">
            <v>KA-广</v>
          </cell>
          <cell r="E177" t="str">
            <v>高乾</v>
          </cell>
          <cell r="F177" t="str">
            <v>高乾</v>
          </cell>
          <cell r="G177" t="str">
            <v>高乾</v>
          </cell>
          <cell r="H177" t="str">
            <v>高乾</v>
          </cell>
          <cell r="I177" t="str">
            <v>高乾</v>
          </cell>
          <cell r="J177" t="str">
            <v>谢晓敏</v>
          </cell>
          <cell r="K177" t="str">
            <v>谢晓敏</v>
          </cell>
          <cell r="L177" t="str">
            <v>谢晓敏</v>
          </cell>
          <cell r="M177" t="str">
            <v>A4</v>
          </cell>
          <cell r="N177" t="str">
            <v>主账号-广莲</v>
          </cell>
          <cell r="O177">
            <v>42940</v>
          </cell>
          <cell r="P177" t="str">
            <v>关联</v>
          </cell>
        </row>
        <row r="178">
          <cell r="B178" t="str">
            <v>yikel_dongguan</v>
          </cell>
          <cell r="C178" t="str">
            <v>东莞一颗栗</v>
          </cell>
          <cell r="D178" t="str">
            <v>KA-广</v>
          </cell>
          <cell r="E178" t="str">
            <v>谢晓敏</v>
          </cell>
          <cell r="F178" t="str">
            <v>谢晓敏</v>
          </cell>
          <cell r="G178" t="str">
            <v>谢晓敏</v>
          </cell>
          <cell r="H178" t="str">
            <v>谢晓敏</v>
          </cell>
          <cell r="I178" t="str">
            <v>谢晓敏</v>
          </cell>
          <cell r="J178" t="str">
            <v>谢晓敏</v>
          </cell>
          <cell r="K178" t="str">
            <v>谢晓敏</v>
          </cell>
          <cell r="L178" t="str">
            <v>谢晓敏</v>
          </cell>
          <cell r="M178" t="str">
            <v>A3</v>
          </cell>
          <cell r="N178" t="str">
            <v>主账号-广莲</v>
          </cell>
          <cell r="O178">
            <v>42941</v>
          </cell>
          <cell r="P178" t="str">
            <v>新建</v>
          </cell>
        </row>
        <row r="179">
          <cell r="B179" t="str">
            <v>ali_pay@uzise.com</v>
          </cell>
          <cell r="C179" t="str">
            <v>广州柚子舍生物科技有限公司</v>
          </cell>
          <cell r="D179" t="str">
            <v>KA-广</v>
          </cell>
          <cell r="E179" t="str">
            <v>史玉卉</v>
          </cell>
          <cell r="F179" t="str">
            <v>汤何</v>
          </cell>
          <cell r="G179" t="str">
            <v>汤何</v>
          </cell>
          <cell r="H179" t="str">
            <v>汤何</v>
          </cell>
          <cell r="I179" t="str">
            <v>汤何</v>
          </cell>
          <cell r="J179" t="str">
            <v>汤何</v>
          </cell>
          <cell r="K179" t="str">
            <v>汤何</v>
          </cell>
          <cell r="L179" t="str">
            <v>汤何</v>
          </cell>
          <cell r="M179" t="str">
            <v>A3</v>
          </cell>
          <cell r="N179" t="str">
            <v>主账号-广莲</v>
          </cell>
          <cell r="O179">
            <v>42942</v>
          </cell>
          <cell r="P179" t="str">
            <v>关联</v>
          </cell>
        </row>
        <row r="180">
          <cell r="B180" t="str">
            <v>jinhai12345_67890@126.com</v>
          </cell>
          <cell r="C180" t="str">
            <v>广州棒谷网络科技有限公司</v>
          </cell>
          <cell r="D180" t="str">
            <v>KA-广</v>
          </cell>
          <cell r="E180" t="str">
            <v>熊文枚</v>
          </cell>
          <cell r="F180" t="str">
            <v>熊文枚</v>
          </cell>
          <cell r="G180" t="str">
            <v>熊文枚</v>
          </cell>
          <cell r="H180" t="str">
            <v>熊文枚</v>
          </cell>
          <cell r="I180" t="str">
            <v>熊文枚</v>
          </cell>
          <cell r="J180" t="str">
            <v>熊文枚</v>
          </cell>
          <cell r="K180" t="str">
            <v>KA-广</v>
          </cell>
          <cell r="L180" t="str">
            <v>KA-广</v>
          </cell>
          <cell r="M180" t="str">
            <v>0~A2</v>
          </cell>
          <cell r="N180" t="str">
            <v>主账号-广莲</v>
          </cell>
          <cell r="O180">
            <v>42943</v>
          </cell>
          <cell r="P180" t="str">
            <v>关联</v>
          </cell>
        </row>
        <row r="181">
          <cell r="B181" t="str">
            <v>中国鑫贝网</v>
          </cell>
          <cell r="C181" t="str">
            <v>深圳港鑫中外区快链网络科技有限公司</v>
          </cell>
          <cell r="D181" t="str">
            <v>中台-广</v>
          </cell>
          <cell r="E181" t="str">
            <v>李心仪</v>
          </cell>
          <cell r="F181" t="str">
            <v>李心仪</v>
          </cell>
          <cell r="G181" t="str">
            <v>无</v>
          </cell>
          <cell r="H181" t="str">
            <v>中台-广</v>
          </cell>
          <cell r="I181" t="str">
            <v>中台-广</v>
          </cell>
          <cell r="J181" t="str">
            <v>中台-广</v>
          </cell>
          <cell r="K181" t="str">
            <v>雷馥萍</v>
          </cell>
          <cell r="L181" t="str">
            <v>雷馥萍</v>
          </cell>
          <cell r="M181" t="str">
            <v>0~A2</v>
          </cell>
          <cell r="N181" t="str">
            <v>主账号-深莲</v>
          </cell>
          <cell r="O181">
            <v>42944</v>
          </cell>
          <cell r="P181" t="str">
            <v>新建</v>
          </cell>
        </row>
        <row r="182">
          <cell r="B182" t="str">
            <v>kwgsupport</v>
          </cell>
          <cell r="C182" t="str">
            <v>黄旻展（合景泰富地产控股有限公司）</v>
          </cell>
          <cell r="D182" t="str">
            <v>其他</v>
          </cell>
          <cell r="E182" t="str">
            <v>史玉卉</v>
          </cell>
          <cell r="F182" t="str">
            <v>史玉卉</v>
          </cell>
          <cell r="G182" t="str">
            <v>史玉卉</v>
          </cell>
          <cell r="H182" t="str">
            <v>薛玲</v>
          </cell>
          <cell r="I182" t="str">
            <v>薛玲</v>
          </cell>
          <cell r="J182" t="str">
            <v>薛玲</v>
          </cell>
          <cell r="K182" t="str">
            <v>薛玲</v>
          </cell>
          <cell r="L182" t="str">
            <v>薛玲</v>
          </cell>
          <cell r="M182" t="str">
            <v>A3</v>
          </cell>
          <cell r="N182" t="str">
            <v>主账号-广莲</v>
          </cell>
          <cell r="O182">
            <v>42944</v>
          </cell>
          <cell r="P182" t="str">
            <v>新建</v>
          </cell>
        </row>
        <row r="183">
          <cell r="B183" t="str">
            <v>松本先天下</v>
          </cell>
          <cell r="C183" t="str">
            <v>松本先天下有限公司</v>
          </cell>
          <cell r="D183" t="str">
            <v>KA-深</v>
          </cell>
          <cell r="E183" t="str">
            <v>李申政</v>
          </cell>
          <cell r="F183" t="str">
            <v>李申政</v>
          </cell>
          <cell r="G183" t="str">
            <v>李申政</v>
          </cell>
          <cell r="H183" t="str">
            <v>李申政</v>
          </cell>
          <cell r="I183" t="str">
            <v>黄至崇</v>
          </cell>
          <cell r="J183" t="str">
            <v>黄至崇</v>
          </cell>
          <cell r="K183" t="str">
            <v>黄至崇</v>
          </cell>
          <cell r="L183" t="str">
            <v>黄至崇</v>
          </cell>
          <cell r="M183" t="str">
            <v>0~A2</v>
          </cell>
          <cell r="N183" t="str">
            <v>主账号-深莲</v>
          </cell>
          <cell r="O183">
            <v>42947</v>
          </cell>
          <cell r="P183" t="str">
            <v>新建</v>
          </cell>
        </row>
        <row r="184">
          <cell r="B184" t="str">
            <v>珠海优仕达</v>
          </cell>
          <cell r="C184" t="str">
            <v>珠海优仕达信息科技有限公司</v>
          </cell>
          <cell r="D184" t="str">
            <v>中台-广</v>
          </cell>
          <cell r="E184" t="str">
            <v>林海菊</v>
          </cell>
          <cell r="F184" t="str">
            <v>林海菊</v>
          </cell>
          <cell r="G184" t="str">
            <v>无</v>
          </cell>
          <cell r="H184" t="str">
            <v>中台-广</v>
          </cell>
          <cell r="I184" t="str">
            <v>中台-广</v>
          </cell>
          <cell r="J184" t="str">
            <v>中台-广</v>
          </cell>
          <cell r="K184" t="str">
            <v>雷馥萍</v>
          </cell>
          <cell r="L184" t="str">
            <v>雷馥萍</v>
          </cell>
          <cell r="M184" t="str">
            <v>0~A2</v>
          </cell>
          <cell r="N184" t="str">
            <v>主账号-广莲</v>
          </cell>
          <cell r="O184">
            <v>42947</v>
          </cell>
          <cell r="P184" t="str">
            <v>新建</v>
          </cell>
        </row>
        <row r="185">
          <cell r="B185" t="str">
            <v>nwscjr</v>
          </cell>
          <cell r="C185" t="str">
            <v>广州芳村-新世界房地产发展有限公司</v>
          </cell>
          <cell r="D185" t="str">
            <v>其他</v>
          </cell>
          <cell r="E185" t="str">
            <v>杨明明</v>
          </cell>
          <cell r="F185" t="str">
            <v>杨明明</v>
          </cell>
          <cell r="G185" t="str">
            <v>杨明明</v>
          </cell>
          <cell r="H185" t="str">
            <v>杨明明</v>
          </cell>
          <cell r="I185" t="str">
            <v>杨明明</v>
          </cell>
          <cell r="J185" t="str">
            <v>杨明明</v>
          </cell>
          <cell r="K185" t="str">
            <v>薛玲</v>
          </cell>
          <cell r="L185" t="str">
            <v>薛玲</v>
          </cell>
          <cell r="M185" t="str">
            <v>A4</v>
          </cell>
          <cell r="N185" t="str">
            <v>主账号-广莲</v>
          </cell>
          <cell r="O185">
            <v>42947</v>
          </cell>
          <cell r="P185" t="str">
            <v>关联</v>
          </cell>
        </row>
        <row r="186">
          <cell r="B186" t="str">
            <v>hi30143967@aliyun.com</v>
          </cell>
          <cell r="C186" t="str">
            <v>广州娇兰佳人化妆品连锁有限公司</v>
          </cell>
          <cell r="D186" t="str">
            <v>其他</v>
          </cell>
          <cell r="E186" t="str">
            <v>杨明明</v>
          </cell>
          <cell r="F186" t="str">
            <v>杨明明</v>
          </cell>
          <cell r="G186" t="str">
            <v>杨明明</v>
          </cell>
          <cell r="H186" t="str">
            <v>杨明明</v>
          </cell>
          <cell r="I186" t="str">
            <v>杨明明</v>
          </cell>
          <cell r="J186" t="str">
            <v>杨明明</v>
          </cell>
          <cell r="K186" t="str">
            <v>薛玲</v>
          </cell>
          <cell r="L186" t="str">
            <v>薛玲</v>
          </cell>
          <cell r="M186" t="str">
            <v>A3</v>
          </cell>
          <cell r="N186" t="str">
            <v>主账号-广莲</v>
          </cell>
          <cell r="O186">
            <v>42947</v>
          </cell>
          <cell r="P186" t="str">
            <v>关联</v>
          </cell>
        </row>
        <row r="187">
          <cell r="B187" t="str">
            <v>benewtech@icloud.com</v>
          </cell>
          <cell r="C187" t="str">
            <v>深圳市本牛科技有限责任公司</v>
          </cell>
          <cell r="D187" t="str">
            <v>KA-深</v>
          </cell>
          <cell r="E187" t="str">
            <v>李申政</v>
          </cell>
          <cell r="F187" t="str">
            <v>李申政</v>
          </cell>
          <cell r="G187" t="str">
            <v>李申政</v>
          </cell>
          <cell r="H187" t="str">
            <v>李申政</v>
          </cell>
          <cell r="I187" t="str">
            <v>李申政</v>
          </cell>
          <cell r="J187" t="str">
            <v>李申政</v>
          </cell>
          <cell r="K187" t="str">
            <v>李申政</v>
          </cell>
          <cell r="L187" t="str">
            <v>李申政</v>
          </cell>
          <cell r="M187" t="str">
            <v>A5</v>
          </cell>
          <cell r="N187" t="str">
            <v>主账号-深莲</v>
          </cell>
          <cell r="O187">
            <v>42948</v>
          </cell>
          <cell r="P187" t="str">
            <v>关联</v>
          </cell>
        </row>
        <row r="188">
          <cell r="B188" t="str">
            <v>bearbu2018</v>
          </cell>
          <cell r="C188" t="str">
            <v>深圳前海京西票号基金销售有限公司</v>
          </cell>
          <cell r="D188" t="str">
            <v>铁军-深</v>
          </cell>
          <cell r="E188" t="str">
            <v>李申政</v>
          </cell>
          <cell r="F188" t="str">
            <v>李申政</v>
          </cell>
          <cell r="G188" t="str">
            <v>李申政</v>
          </cell>
          <cell r="H188" t="str">
            <v>李申政</v>
          </cell>
          <cell r="I188" t="str">
            <v>金浩阳</v>
          </cell>
          <cell r="J188" t="str">
            <v>金浩阳</v>
          </cell>
          <cell r="K188" t="str">
            <v>金浩阳</v>
          </cell>
          <cell r="L188" t="str">
            <v>金浩阳</v>
          </cell>
          <cell r="M188" t="str">
            <v>A3</v>
          </cell>
          <cell r="N188" t="str">
            <v>主账号-深莲</v>
          </cell>
          <cell r="O188">
            <v>42950</v>
          </cell>
          <cell r="P188" t="str">
            <v>新建</v>
          </cell>
        </row>
        <row r="189">
          <cell r="B189" t="str">
            <v>lvugo</v>
          </cell>
          <cell r="C189" t="str">
            <v>深圳市旅友科技有限公司</v>
          </cell>
          <cell r="D189" t="str">
            <v>中台-广</v>
          </cell>
          <cell r="E189" t="str">
            <v>彭海龙</v>
          </cell>
          <cell r="F189" t="str">
            <v>彭海龙</v>
          </cell>
          <cell r="G189" t="str">
            <v>彭海龙</v>
          </cell>
          <cell r="H189" t="str">
            <v>中台-广</v>
          </cell>
          <cell r="I189" t="str">
            <v>中台-广</v>
          </cell>
          <cell r="J189" t="str">
            <v>中台-广</v>
          </cell>
          <cell r="K189" t="str">
            <v>林海菊</v>
          </cell>
          <cell r="L189" t="str">
            <v>林海菊</v>
          </cell>
          <cell r="M189" t="str">
            <v>0~A2</v>
          </cell>
          <cell r="N189" t="str">
            <v>主账号-广莲</v>
          </cell>
          <cell r="O189">
            <v>42950</v>
          </cell>
          <cell r="P189" t="str">
            <v>关联</v>
          </cell>
        </row>
        <row r="190">
          <cell r="B190" t="str">
            <v>广州华新商贸有限公司</v>
          </cell>
          <cell r="C190" t="str">
            <v>广州华新商贸有限公司</v>
          </cell>
          <cell r="D190" t="str">
            <v>中台-广</v>
          </cell>
          <cell r="E190" t="str">
            <v>李达</v>
          </cell>
          <cell r="F190" t="str">
            <v>李达</v>
          </cell>
          <cell r="G190" t="str">
            <v>无</v>
          </cell>
          <cell r="H190" t="str">
            <v>中台-广</v>
          </cell>
          <cell r="I190" t="str">
            <v>中台-广</v>
          </cell>
          <cell r="J190" t="str">
            <v>中台-广</v>
          </cell>
          <cell r="K190" t="str">
            <v>唐钰滢</v>
          </cell>
          <cell r="L190" t="str">
            <v>唐钰滢</v>
          </cell>
          <cell r="M190" t="str">
            <v>0~A2</v>
          </cell>
          <cell r="N190" t="str">
            <v>主账号-广莲</v>
          </cell>
          <cell r="O190">
            <v>42950</v>
          </cell>
          <cell r="P190" t="str">
            <v>关联</v>
          </cell>
        </row>
        <row r="191">
          <cell r="B191" t="str">
            <v>rfits</v>
          </cell>
          <cell r="C191" t="str">
            <v>广州富力地产有限公司</v>
          </cell>
          <cell r="D191" t="str">
            <v>KA-广</v>
          </cell>
          <cell r="E191" t="str">
            <v>史玉卉</v>
          </cell>
          <cell r="F191" t="str">
            <v>史玉卉</v>
          </cell>
          <cell r="G191" t="str">
            <v>史玉卉</v>
          </cell>
          <cell r="H191" t="str">
            <v>史玉卉</v>
          </cell>
          <cell r="I191" t="str">
            <v>史玉卉</v>
          </cell>
          <cell r="J191" t="str">
            <v>史玉卉</v>
          </cell>
          <cell r="K191" t="str">
            <v>史玉卉</v>
          </cell>
          <cell r="L191" t="str">
            <v>史玉卉</v>
          </cell>
          <cell r="M191" t="str">
            <v>0~A2</v>
          </cell>
          <cell r="N191" t="str">
            <v>主账号-广莲</v>
          </cell>
          <cell r="O191">
            <v>42951</v>
          </cell>
          <cell r="P191" t="str">
            <v>新建</v>
          </cell>
        </row>
        <row r="192">
          <cell r="B192" t="str">
            <v>szxiaotongxing</v>
          </cell>
          <cell r="C192" t="str">
            <v>深圳小童星校车租赁有限公司</v>
          </cell>
          <cell r="D192" t="str">
            <v>中台-广</v>
          </cell>
          <cell r="E192" t="str">
            <v>史玉卉</v>
          </cell>
          <cell r="F192" t="str">
            <v>史玉卉</v>
          </cell>
          <cell r="G192" t="str">
            <v>史玉卉</v>
          </cell>
          <cell r="H192" t="str">
            <v>中台-广</v>
          </cell>
          <cell r="I192" t="str">
            <v>中台-广</v>
          </cell>
          <cell r="J192" t="str">
            <v>中台-广</v>
          </cell>
          <cell r="K192" t="str">
            <v>林海菊</v>
          </cell>
          <cell r="L192" t="str">
            <v>林海菊</v>
          </cell>
          <cell r="M192" t="str">
            <v>0~A2</v>
          </cell>
          <cell r="N192" t="str">
            <v>主账号-深莲</v>
          </cell>
          <cell r="O192">
            <v>42954</v>
          </cell>
          <cell r="P192" t="str">
            <v>新建</v>
          </cell>
        </row>
        <row r="193">
          <cell r="B193" t="str">
            <v>kington1994@163.com</v>
          </cell>
          <cell r="C193" t="str">
            <v>广东京通资讯科技有限公司</v>
          </cell>
          <cell r="D193" t="str">
            <v>其他</v>
          </cell>
          <cell r="E193" t="str">
            <v>薛玲</v>
          </cell>
          <cell r="F193" t="str">
            <v>薛玲</v>
          </cell>
          <cell r="G193" t="str">
            <v>薛玲</v>
          </cell>
          <cell r="H193" t="str">
            <v>薛玲</v>
          </cell>
          <cell r="I193" t="str">
            <v>薛玲</v>
          </cell>
          <cell r="J193" t="str">
            <v>薛玲</v>
          </cell>
          <cell r="K193" t="str">
            <v>薛玲</v>
          </cell>
          <cell r="L193" t="str">
            <v>薛玲</v>
          </cell>
          <cell r="M193" t="str">
            <v>0~A2</v>
          </cell>
          <cell r="N193" t="str">
            <v>主账号-广莲</v>
          </cell>
          <cell r="O193">
            <v>42955</v>
          </cell>
          <cell r="P193" t="str">
            <v>关联</v>
          </cell>
        </row>
        <row r="194">
          <cell r="B194" t="str">
            <v>hzyfzx@pv.cc</v>
          </cell>
          <cell r="C194" t="str">
            <v>广州花镇教育咨询有限公司</v>
          </cell>
          <cell r="D194" t="str">
            <v>铁军-广</v>
          </cell>
          <cell r="E194" t="str">
            <v>杨明明</v>
          </cell>
          <cell r="F194" t="str">
            <v>杨明明</v>
          </cell>
          <cell r="G194" t="str">
            <v>杨明明</v>
          </cell>
          <cell r="H194" t="str">
            <v>史玉卉</v>
          </cell>
          <cell r="I194" t="str">
            <v>史玉卉</v>
          </cell>
          <cell r="J194" t="str">
            <v>高乾</v>
          </cell>
          <cell r="K194" t="str">
            <v>高乾</v>
          </cell>
          <cell r="L194" t="str">
            <v>高乾</v>
          </cell>
          <cell r="M194" t="str">
            <v>A5</v>
          </cell>
          <cell r="N194" t="str">
            <v>主账号-广莲</v>
          </cell>
          <cell r="O194">
            <v>42956</v>
          </cell>
          <cell r="P194" t="str">
            <v>关联</v>
          </cell>
        </row>
        <row r="195">
          <cell r="B195" t="str">
            <v>hi20924031@aliyun.com</v>
          </cell>
          <cell r="C195" t="str">
            <v>深圳市前海堃元智慧有限公司</v>
          </cell>
          <cell r="D195" t="str">
            <v>KA-深</v>
          </cell>
          <cell r="E195" t="str">
            <v>李申政</v>
          </cell>
          <cell r="F195" t="str">
            <v>李申政</v>
          </cell>
          <cell r="G195" t="str">
            <v>李申政</v>
          </cell>
          <cell r="H195" t="str">
            <v>李申政</v>
          </cell>
          <cell r="I195" t="str">
            <v>李申政</v>
          </cell>
          <cell r="J195" t="str">
            <v>李申政</v>
          </cell>
          <cell r="K195" t="str">
            <v>李申政</v>
          </cell>
          <cell r="L195" t="str">
            <v>李申政</v>
          </cell>
          <cell r="M195" t="str">
            <v>A3</v>
          </cell>
          <cell r="N195" t="str">
            <v>主账号-深莲</v>
          </cell>
          <cell r="O195">
            <v>42956</v>
          </cell>
          <cell r="P195" t="str">
            <v>关联</v>
          </cell>
        </row>
        <row r="196">
          <cell r="B196" t="str">
            <v>米钻51修</v>
          </cell>
          <cell r="C196" t="str">
            <v>深圳米钻网络科技有限公司</v>
          </cell>
          <cell r="D196" t="str">
            <v>KA-广</v>
          </cell>
          <cell r="E196" t="str">
            <v>谢晓敏</v>
          </cell>
          <cell r="F196" t="str">
            <v>谢晓敏</v>
          </cell>
          <cell r="G196" t="str">
            <v>谢晓敏</v>
          </cell>
          <cell r="H196" t="str">
            <v>谢晓敏</v>
          </cell>
          <cell r="I196" t="str">
            <v>KA-广</v>
          </cell>
          <cell r="J196" t="str">
            <v>谢晓敏</v>
          </cell>
          <cell r="K196" t="str">
            <v>谢晓敏</v>
          </cell>
          <cell r="L196" t="str">
            <v>谢晓敏</v>
          </cell>
          <cell r="M196" t="str">
            <v>0~A2</v>
          </cell>
          <cell r="N196" t="str">
            <v>主账号-深莲</v>
          </cell>
          <cell r="O196">
            <v>42957</v>
          </cell>
          <cell r="P196" t="str">
            <v>新建</v>
          </cell>
        </row>
        <row r="197">
          <cell r="B197" t="str">
            <v>ephon_pan</v>
          </cell>
          <cell r="C197" t="str">
            <v>潘泽（广州市佛伦斯服饰有限公司）</v>
          </cell>
          <cell r="D197" t="str">
            <v>中台-广</v>
          </cell>
          <cell r="E197" t="str">
            <v>李心仪</v>
          </cell>
          <cell r="F197" t="str">
            <v>李心仪</v>
          </cell>
          <cell r="G197" t="str">
            <v>无</v>
          </cell>
          <cell r="H197" t="str">
            <v>中台-广</v>
          </cell>
          <cell r="I197" t="str">
            <v>中台-广</v>
          </cell>
          <cell r="J197" t="str">
            <v>中台-广</v>
          </cell>
          <cell r="K197" t="str">
            <v>林海菊</v>
          </cell>
          <cell r="L197" t="str">
            <v>林海菊</v>
          </cell>
          <cell r="M197" t="str">
            <v>0~A2</v>
          </cell>
          <cell r="N197" t="str">
            <v>主账号-广莲</v>
          </cell>
          <cell r="O197">
            <v>42958</v>
          </cell>
          <cell r="P197" t="str">
            <v>新建</v>
          </cell>
        </row>
        <row r="198">
          <cell r="B198" t="str">
            <v>简朴来</v>
          </cell>
          <cell r="C198" t="str">
            <v>简朴来科技有限公司</v>
          </cell>
          <cell r="D198" t="str">
            <v>中台-深</v>
          </cell>
          <cell r="E198" t="str">
            <v>李申政</v>
          </cell>
          <cell r="F198" t="str">
            <v>李申政</v>
          </cell>
          <cell r="G198" t="str">
            <v>李申政</v>
          </cell>
          <cell r="H198" t="str">
            <v>李申政</v>
          </cell>
          <cell r="I198" t="str">
            <v>中台-深</v>
          </cell>
          <cell r="J198" t="str">
            <v>中台-深</v>
          </cell>
          <cell r="K198" t="str">
            <v>林海菊</v>
          </cell>
          <cell r="L198" t="str">
            <v>林海菊</v>
          </cell>
          <cell r="M198" t="str">
            <v>0~A2</v>
          </cell>
          <cell r="N198" t="str">
            <v>主账号-深莲</v>
          </cell>
          <cell r="O198">
            <v>42961</v>
          </cell>
          <cell r="P198" t="str">
            <v>新建</v>
          </cell>
        </row>
        <row r="199">
          <cell r="B199" t="str">
            <v>jinkuizi@hotmail.com</v>
          </cell>
          <cell r="C199" t="str">
            <v>高明金葵子科技有限公司</v>
          </cell>
          <cell r="D199" t="str">
            <v>中台-广</v>
          </cell>
          <cell r="E199" t="str">
            <v>林海菊</v>
          </cell>
          <cell r="F199" t="str">
            <v>林海菊</v>
          </cell>
          <cell r="G199" t="str">
            <v>无</v>
          </cell>
          <cell r="H199" t="str">
            <v>中台-广</v>
          </cell>
          <cell r="I199" t="str">
            <v>中台-广</v>
          </cell>
          <cell r="J199" t="str">
            <v>中台-广</v>
          </cell>
          <cell r="K199" t="str">
            <v>林海菊</v>
          </cell>
          <cell r="L199" t="str">
            <v>林海菊</v>
          </cell>
          <cell r="M199" t="str">
            <v>0~A2</v>
          </cell>
          <cell r="N199" t="str">
            <v>主账号-广莲</v>
          </cell>
          <cell r="O199">
            <v>42961</v>
          </cell>
          <cell r="P199" t="str">
            <v>关联</v>
          </cell>
        </row>
        <row r="200">
          <cell r="B200" t="str">
            <v>yunjiserver@126.com</v>
          </cell>
          <cell r="C200" t="str">
            <v>深圳云吉网络科技有限公司</v>
          </cell>
          <cell r="D200" t="str">
            <v>中台-深</v>
          </cell>
          <cell r="E200" t="str">
            <v>李申政</v>
          </cell>
          <cell r="F200" t="str">
            <v>李申政</v>
          </cell>
          <cell r="G200" t="str">
            <v>李申政</v>
          </cell>
          <cell r="H200" t="str">
            <v>李申政</v>
          </cell>
          <cell r="I200" t="str">
            <v>中台-深</v>
          </cell>
          <cell r="J200" t="str">
            <v>林海菊</v>
          </cell>
          <cell r="K200" t="str">
            <v>林海菊</v>
          </cell>
          <cell r="L200" t="str">
            <v>林海菊</v>
          </cell>
          <cell r="M200" t="str">
            <v>A2</v>
          </cell>
          <cell r="N200" t="str">
            <v>主账号-深莲</v>
          </cell>
          <cell r="O200">
            <v>42961</v>
          </cell>
          <cell r="P200" t="str">
            <v>关联</v>
          </cell>
        </row>
        <row r="201">
          <cell r="B201" t="str">
            <v>services@zdnst.com</v>
          </cell>
          <cell r="C201" t="str">
            <v>广州支点网络科技股份有限公司</v>
          </cell>
          <cell r="D201" t="str">
            <v>KA-广</v>
          </cell>
          <cell r="E201" t="str">
            <v>史玉卉</v>
          </cell>
          <cell r="F201" t="str">
            <v>史玉卉</v>
          </cell>
          <cell r="G201" t="str">
            <v>史玉卉</v>
          </cell>
          <cell r="H201" t="str">
            <v>史玉卉</v>
          </cell>
          <cell r="I201" t="str">
            <v>史玉卉</v>
          </cell>
          <cell r="J201" t="str">
            <v>史玉卉</v>
          </cell>
          <cell r="K201" t="str">
            <v>史玉卉</v>
          </cell>
          <cell r="L201" t="str">
            <v>史玉卉</v>
          </cell>
          <cell r="M201" t="str">
            <v>A4</v>
          </cell>
          <cell r="N201" t="str">
            <v>主账号-广莲</v>
          </cell>
          <cell r="O201">
            <v>42961</v>
          </cell>
          <cell r="P201" t="str">
            <v>关联</v>
          </cell>
        </row>
        <row r="202">
          <cell r="B202" t="str">
            <v>艾扬格瑜伽学院</v>
          </cell>
          <cell r="C202" t="str">
            <v>广州艾扬格文化传播有限公司</v>
          </cell>
          <cell r="D202" t="str">
            <v>KA-广</v>
          </cell>
          <cell r="E202" t="str">
            <v>熊文枚</v>
          </cell>
          <cell r="F202" t="str">
            <v>熊文枚</v>
          </cell>
          <cell r="G202" t="str">
            <v>熊文枚</v>
          </cell>
          <cell r="H202" t="str">
            <v>熊文枚</v>
          </cell>
          <cell r="I202" t="str">
            <v>KA-广</v>
          </cell>
          <cell r="J202" t="str">
            <v>KA-广</v>
          </cell>
          <cell r="K202" t="str">
            <v>KA-广</v>
          </cell>
          <cell r="L202" t="str">
            <v>KA-广</v>
          </cell>
          <cell r="M202" t="str">
            <v>0~A2</v>
          </cell>
          <cell r="N202" t="str">
            <v>主账号-广莲</v>
          </cell>
          <cell r="O202">
            <v>42962</v>
          </cell>
          <cell r="P202" t="str">
            <v>新建</v>
          </cell>
        </row>
        <row r="203">
          <cell r="B203" t="str">
            <v>广大嘉华</v>
          </cell>
          <cell r="C203" t="str">
            <v>广大嘉华生物医药科技有限公司</v>
          </cell>
          <cell r="D203" t="str">
            <v>KA-广</v>
          </cell>
          <cell r="E203" t="str">
            <v>史玉卉</v>
          </cell>
          <cell r="F203" t="str">
            <v>史玉卉</v>
          </cell>
          <cell r="G203" t="str">
            <v>史玉卉</v>
          </cell>
          <cell r="H203" t="str">
            <v>史玉卉</v>
          </cell>
          <cell r="I203" t="str">
            <v>史玉卉</v>
          </cell>
          <cell r="J203" t="str">
            <v>史玉卉</v>
          </cell>
          <cell r="K203" t="str">
            <v>史玉卉</v>
          </cell>
          <cell r="L203" t="str">
            <v>史玉卉</v>
          </cell>
          <cell r="M203" t="str">
            <v>0~A2</v>
          </cell>
          <cell r="N203" t="str">
            <v>主账号-广莲</v>
          </cell>
          <cell r="O203">
            <v>42962</v>
          </cell>
          <cell r="P203" t="str">
            <v>新建</v>
          </cell>
        </row>
        <row r="204">
          <cell r="B204" t="str">
            <v>宇罡科技</v>
          </cell>
          <cell r="C204" t="str">
            <v>宇罡科技</v>
          </cell>
          <cell r="D204" t="str">
            <v>中台-广</v>
          </cell>
          <cell r="E204" t="str">
            <v>李达</v>
          </cell>
          <cell r="F204" t="str">
            <v>李达</v>
          </cell>
          <cell r="G204" t="str">
            <v>无</v>
          </cell>
          <cell r="H204" t="str">
            <v>中台-广</v>
          </cell>
          <cell r="I204" t="str">
            <v>中台-广</v>
          </cell>
          <cell r="J204" t="str">
            <v>林海菊</v>
          </cell>
          <cell r="K204" t="str">
            <v>林海菊</v>
          </cell>
          <cell r="L204" t="str">
            <v>林海菊</v>
          </cell>
          <cell r="M204" t="str">
            <v>A4</v>
          </cell>
          <cell r="N204" t="str">
            <v>主账号-广莲</v>
          </cell>
          <cell r="O204">
            <v>42964</v>
          </cell>
          <cell r="P204" t="str">
            <v>关联</v>
          </cell>
        </row>
        <row r="205">
          <cell r="B205" t="str">
            <v>卡名卫浴科技有限公司</v>
          </cell>
          <cell r="C205" t="str">
            <v>广东卡名卫浴科技有限公司</v>
          </cell>
          <cell r="D205" t="str">
            <v>中台-广</v>
          </cell>
          <cell r="E205" t="str">
            <v>林海菊</v>
          </cell>
          <cell r="F205" t="str">
            <v>林海菊</v>
          </cell>
          <cell r="G205" t="str">
            <v>无</v>
          </cell>
          <cell r="H205" t="str">
            <v>中台-广</v>
          </cell>
          <cell r="I205" t="str">
            <v>中台-广</v>
          </cell>
          <cell r="J205" t="str">
            <v>中台-广</v>
          </cell>
          <cell r="K205" t="str">
            <v>唐钰滢</v>
          </cell>
          <cell r="L205" t="str">
            <v>唐钰滢</v>
          </cell>
          <cell r="M205" t="str">
            <v>0~A2</v>
          </cell>
          <cell r="N205" t="str">
            <v>主账号-广莲</v>
          </cell>
          <cell r="O205">
            <v>42964</v>
          </cell>
          <cell r="P205" t="str">
            <v>新建</v>
          </cell>
        </row>
        <row r="206">
          <cell r="B206" t="str">
            <v>gzaly2017</v>
          </cell>
          <cell r="C206" t="str">
            <v>广州游信网络科技有限公司</v>
          </cell>
          <cell r="D206" t="str">
            <v>KA-广</v>
          </cell>
          <cell r="E206" t="str">
            <v>谢晓敏</v>
          </cell>
          <cell r="F206" t="str">
            <v>谢晓敏</v>
          </cell>
          <cell r="G206" t="str">
            <v>谢晓敏</v>
          </cell>
          <cell r="H206" t="str">
            <v>谢晓敏</v>
          </cell>
          <cell r="I206" t="str">
            <v>谢晓敏</v>
          </cell>
          <cell r="J206" t="str">
            <v>谢晓敏</v>
          </cell>
          <cell r="K206" t="str">
            <v>谢晓敏</v>
          </cell>
          <cell r="L206" t="str">
            <v>谢晓敏</v>
          </cell>
          <cell r="M206" t="str">
            <v>A3</v>
          </cell>
          <cell r="N206" t="str">
            <v>主账号-广莲</v>
          </cell>
          <cell r="O206">
            <v>42964</v>
          </cell>
          <cell r="P206" t="str">
            <v>新建</v>
          </cell>
        </row>
        <row r="207">
          <cell r="B207" t="str">
            <v>象天科技</v>
          </cell>
          <cell r="C207" t="str">
            <v>佛山象天科技有限公司</v>
          </cell>
          <cell r="D207" t="str">
            <v>中台-广</v>
          </cell>
          <cell r="E207" t="str">
            <v>李达</v>
          </cell>
          <cell r="F207" t="str">
            <v>李达</v>
          </cell>
          <cell r="G207" t="str">
            <v>无</v>
          </cell>
          <cell r="H207" t="str">
            <v>中台-广</v>
          </cell>
          <cell r="I207" t="str">
            <v>中台-广</v>
          </cell>
          <cell r="J207" t="str">
            <v>唐钰滢</v>
          </cell>
          <cell r="K207" t="str">
            <v>唐钰滢</v>
          </cell>
          <cell r="L207" t="str">
            <v>唐钰滢</v>
          </cell>
          <cell r="M207" t="str">
            <v>A3</v>
          </cell>
          <cell r="N207" t="str">
            <v>主账号-广莲</v>
          </cell>
          <cell r="O207">
            <v>42965</v>
          </cell>
          <cell r="P207" t="str">
            <v>新建</v>
          </cell>
        </row>
        <row r="208">
          <cell r="B208" t="str">
            <v>hlbdc</v>
          </cell>
          <cell r="C208" t="str">
            <v>广东海伦堡地产集团有限公司</v>
          </cell>
          <cell r="D208" t="str">
            <v>其他</v>
          </cell>
          <cell r="E208" t="str">
            <v>杨明明</v>
          </cell>
          <cell r="F208" t="str">
            <v>杨明明</v>
          </cell>
          <cell r="G208" t="str">
            <v>杨明明</v>
          </cell>
          <cell r="H208" t="str">
            <v>杨明明</v>
          </cell>
          <cell r="I208" t="str">
            <v>杨明明</v>
          </cell>
          <cell r="J208" t="str">
            <v>杨明明</v>
          </cell>
          <cell r="K208" t="str">
            <v>薛玲</v>
          </cell>
          <cell r="L208" t="str">
            <v>薛玲</v>
          </cell>
          <cell r="M208" t="str">
            <v>A5</v>
          </cell>
          <cell r="N208" t="str">
            <v>主账号-广莲</v>
          </cell>
          <cell r="O208">
            <v>42965</v>
          </cell>
          <cell r="P208" t="str">
            <v>关联</v>
          </cell>
        </row>
        <row r="209">
          <cell r="B209" t="str">
            <v>3392218208@qq.com</v>
          </cell>
          <cell r="C209" t="str">
            <v>广州鸟邦电子商务有限公司</v>
          </cell>
          <cell r="D209" t="str">
            <v>中台-广</v>
          </cell>
          <cell r="E209" t="str">
            <v>史玉卉</v>
          </cell>
          <cell r="F209" t="str">
            <v>史玉卉</v>
          </cell>
          <cell r="G209" t="str">
            <v>史玉卉</v>
          </cell>
          <cell r="H209" t="str">
            <v>中台-广</v>
          </cell>
          <cell r="I209" t="str">
            <v>中台-广</v>
          </cell>
          <cell r="J209" t="str">
            <v>雷馥萍</v>
          </cell>
          <cell r="K209" t="str">
            <v>雷馥萍</v>
          </cell>
          <cell r="L209" t="str">
            <v>雷馥萍</v>
          </cell>
          <cell r="M209" t="str">
            <v>A3</v>
          </cell>
          <cell r="N209" t="str">
            <v>主账号-广莲</v>
          </cell>
          <cell r="O209">
            <v>42968</v>
          </cell>
          <cell r="P209" t="str">
            <v>关联</v>
          </cell>
        </row>
        <row r="210">
          <cell r="B210" t="str">
            <v>macdywillson</v>
          </cell>
          <cell r="C210" t="str">
            <v>佛山市安达和亨投资咨询有限公司</v>
          </cell>
          <cell r="D210" t="str">
            <v>中台-广</v>
          </cell>
          <cell r="E210" t="str">
            <v>杨明明</v>
          </cell>
          <cell r="F210" t="str">
            <v>杨明明</v>
          </cell>
          <cell r="G210" t="str">
            <v>杨明明</v>
          </cell>
          <cell r="H210" t="str">
            <v>中台-广</v>
          </cell>
          <cell r="I210" t="str">
            <v>中台-广</v>
          </cell>
          <cell r="J210" t="str">
            <v>中台-广</v>
          </cell>
          <cell r="K210" t="str">
            <v>林海菊</v>
          </cell>
          <cell r="L210" t="str">
            <v>林海菊</v>
          </cell>
          <cell r="M210" t="str">
            <v>0~A2</v>
          </cell>
          <cell r="N210" t="str">
            <v>主账号-广莲</v>
          </cell>
          <cell r="O210">
            <v>42968</v>
          </cell>
          <cell r="P210" t="str">
            <v>新建</v>
          </cell>
        </row>
        <row r="211">
          <cell r="B211" t="str">
            <v>珠海报业</v>
          </cell>
          <cell r="C211" t="str">
            <v>珠海特区报社（珠江晚报社）</v>
          </cell>
          <cell r="D211" t="str">
            <v>KA-广</v>
          </cell>
          <cell r="E211" t="str">
            <v>熊文枚</v>
          </cell>
          <cell r="F211" t="str">
            <v>熊文枚</v>
          </cell>
          <cell r="G211" t="str">
            <v>熊文枚</v>
          </cell>
          <cell r="H211" t="str">
            <v>熊文枚</v>
          </cell>
          <cell r="I211" t="str">
            <v>熊文枚</v>
          </cell>
          <cell r="J211" t="str">
            <v>熊文枚</v>
          </cell>
          <cell r="K211" t="str">
            <v>KA-广</v>
          </cell>
          <cell r="L211" t="str">
            <v>KA-广</v>
          </cell>
          <cell r="M211" t="str">
            <v>A3</v>
          </cell>
          <cell r="N211" t="str">
            <v>主账号-广莲</v>
          </cell>
          <cell r="O211">
            <v>42971</v>
          </cell>
          <cell r="P211" t="str">
            <v>关联</v>
          </cell>
        </row>
        <row r="212">
          <cell r="B212" t="str">
            <v>hi30206835@aliyun.com</v>
          </cell>
          <cell r="C212" t="str">
            <v>火柴建筑设计咨询有限公司（徐锋）</v>
          </cell>
          <cell r="D212" t="str">
            <v>其他</v>
          </cell>
          <cell r="E212" t="str">
            <v>杨明明</v>
          </cell>
          <cell r="F212" t="str">
            <v>杨明明</v>
          </cell>
          <cell r="G212" t="str">
            <v>杨明明</v>
          </cell>
          <cell r="H212" t="str">
            <v>杨明明</v>
          </cell>
          <cell r="I212" t="str">
            <v>杨明明</v>
          </cell>
          <cell r="J212" t="str">
            <v>杨明明</v>
          </cell>
          <cell r="K212" t="str">
            <v>薛玲</v>
          </cell>
          <cell r="L212" t="str">
            <v>薛玲</v>
          </cell>
          <cell r="M212" t="str">
            <v>A3</v>
          </cell>
          <cell r="N212" t="str">
            <v>主账号-广莲</v>
          </cell>
          <cell r="O212">
            <v>42971</v>
          </cell>
          <cell r="P212" t="str">
            <v>关联</v>
          </cell>
        </row>
        <row r="213">
          <cell r="B213" t="str">
            <v>gdmmyd_cloud</v>
          </cell>
          <cell r="C213" t="str">
            <v>六合信息科技股份有限公司</v>
          </cell>
          <cell r="D213" t="str">
            <v>其他</v>
          </cell>
          <cell r="E213" t="str">
            <v>薛玲</v>
          </cell>
          <cell r="F213" t="str">
            <v>薛玲</v>
          </cell>
          <cell r="G213" t="str">
            <v>薛玲</v>
          </cell>
          <cell r="H213" t="str">
            <v>薛玲</v>
          </cell>
          <cell r="I213" t="str">
            <v>薛玲</v>
          </cell>
          <cell r="J213" t="str">
            <v>薛玲</v>
          </cell>
          <cell r="K213" t="str">
            <v>薛玲</v>
          </cell>
          <cell r="L213" t="str">
            <v>薛玲</v>
          </cell>
          <cell r="M213" t="str">
            <v>A3</v>
          </cell>
          <cell r="N213" t="str">
            <v>主账号-深莲</v>
          </cell>
          <cell r="O213">
            <v>42972</v>
          </cell>
          <cell r="P213" t="str">
            <v>关联</v>
          </cell>
        </row>
        <row r="214">
          <cell r="B214" t="str">
            <v>hi34223636@aliyun.com</v>
          </cell>
          <cell r="C214" t="str">
            <v>广东小森金科信息技术有限公司</v>
          </cell>
          <cell r="D214" t="str">
            <v>KA-深</v>
          </cell>
          <cell r="E214" t="str">
            <v>李申政</v>
          </cell>
          <cell r="F214" t="str">
            <v>李申政</v>
          </cell>
          <cell r="G214" t="str">
            <v>李申政</v>
          </cell>
          <cell r="H214" t="str">
            <v>李申政</v>
          </cell>
          <cell r="I214" t="str">
            <v>李申政</v>
          </cell>
          <cell r="J214" t="str">
            <v>李申政</v>
          </cell>
          <cell r="K214" t="str">
            <v>李申政</v>
          </cell>
          <cell r="L214" t="str">
            <v>李申政</v>
          </cell>
          <cell r="M214" t="str">
            <v>A5</v>
          </cell>
          <cell r="N214" t="str">
            <v>主账号-深莲</v>
          </cell>
          <cell r="O214">
            <v>42978</v>
          </cell>
          <cell r="P214" t="str">
            <v>关联</v>
          </cell>
        </row>
        <row r="215">
          <cell r="B215" t="str">
            <v>cedarcloud</v>
          </cell>
          <cell r="C215" t="str">
            <v>雪松控股集团</v>
          </cell>
          <cell r="D215" t="str">
            <v>KA-广</v>
          </cell>
          <cell r="E215" t="str">
            <v>薛玲</v>
          </cell>
          <cell r="F215" t="str">
            <v>薛玲</v>
          </cell>
          <cell r="G215" t="str">
            <v>薛玲</v>
          </cell>
          <cell r="H215" t="str">
            <v>史玉卉</v>
          </cell>
          <cell r="I215" t="str">
            <v>史玉卉</v>
          </cell>
          <cell r="J215" t="str">
            <v>史玉卉</v>
          </cell>
          <cell r="K215" t="str">
            <v>史玉卉</v>
          </cell>
          <cell r="L215" t="str">
            <v>史玉卉</v>
          </cell>
          <cell r="M215" t="str">
            <v>0~A2</v>
          </cell>
          <cell r="N215" t="str">
            <v>主账号-广莲</v>
          </cell>
          <cell r="O215">
            <v>42978</v>
          </cell>
          <cell r="P215" t="str">
            <v>新建</v>
          </cell>
        </row>
        <row r="216">
          <cell r="B216" t="str">
            <v>hi31966350@aliyun.com</v>
          </cell>
          <cell r="C216" t="str">
            <v>广东液压之家机电设备有限公司（唐李江）</v>
          </cell>
          <cell r="D216" t="str">
            <v>中台-广</v>
          </cell>
          <cell r="E216" t="str">
            <v>李心仪</v>
          </cell>
          <cell r="F216" t="str">
            <v>李心仪</v>
          </cell>
          <cell r="G216" t="str">
            <v>无</v>
          </cell>
          <cell r="H216" t="str">
            <v>中台-广</v>
          </cell>
          <cell r="I216" t="str">
            <v>中台-广</v>
          </cell>
          <cell r="J216" t="str">
            <v>中台-广</v>
          </cell>
          <cell r="K216" t="str">
            <v>林海菊</v>
          </cell>
          <cell r="L216" t="str">
            <v>林海菊</v>
          </cell>
          <cell r="M216" t="str">
            <v>0~A2</v>
          </cell>
          <cell r="N216" t="str">
            <v>主账号-广莲</v>
          </cell>
          <cell r="O216">
            <v>42982</v>
          </cell>
          <cell r="P216" t="str">
            <v>关联</v>
          </cell>
        </row>
        <row r="217">
          <cell r="B217" t="str">
            <v>五一钱包</v>
          </cell>
          <cell r="C217" t="str">
            <v>五一贷金融服务有限公司</v>
          </cell>
          <cell r="D217" t="str">
            <v>中台-广</v>
          </cell>
          <cell r="E217" t="str">
            <v>吴发能</v>
          </cell>
          <cell r="F217" t="str">
            <v>吴发能</v>
          </cell>
          <cell r="G217" t="str">
            <v>吴发能</v>
          </cell>
          <cell r="H217" t="str">
            <v>吴发能</v>
          </cell>
          <cell r="I217" t="str">
            <v>中台-广</v>
          </cell>
          <cell r="J217" t="str">
            <v>林海菊</v>
          </cell>
          <cell r="K217" t="str">
            <v>林海菊</v>
          </cell>
          <cell r="L217" t="str">
            <v>林海菊</v>
          </cell>
          <cell r="M217" t="str">
            <v>0~A2</v>
          </cell>
          <cell r="N217" t="str">
            <v>主账号-深莲</v>
          </cell>
          <cell r="O217">
            <v>42985</v>
          </cell>
          <cell r="P217" t="str">
            <v>新建</v>
          </cell>
        </row>
        <row r="218">
          <cell r="B218" t="str">
            <v>智慧药师</v>
          </cell>
          <cell r="C218" t="str">
            <v>深圳智慧药师科技股份有限公司</v>
          </cell>
          <cell r="D218" t="str">
            <v>KA-深</v>
          </cell>
          <cell r="E218" t="str">
            <v>李申政</v>
          </cell>
          <cell r="F218" t="str">
            <v>李申政</v>
          </cell>
          <cell r="G218" t="str">
            <v>李申政</v>
          </cell>
          <cell r="H218" t="str">
            <v>李申政</v>
          </cell>
          <cell r="I218" t="str">
            <v>李申政</v>
          </cell>
          <cell r="J218" t="str">
            <v>李申政</v>
          </cell>
          <cell r="K218" t="str">
            <v>李申政</v>
          </cell>
          <cell r="L218" t="str">
            <v>李申政</v>
          </cell>
          <cell r="M218" t="str">
            <v>A4</v>
          </cell>
          <cell r="N218" t="str">
            <v>主账号-深莲</v>
          </cell>
          <cell r="O218">
            <v>42986</v>
          </cell>
          <cell r="P218" t="str">
            <v>关联</v>
          </cell>
        </row>
        <row r="219">
          <cell r="B219" t="str">
            <v>hhrfs</v>
          </cell>
          <cell r="C219" t="str">
            <v>紫元元集团</v>
          </cell>
          <cell r="D219" t="str">
            <v>KA-深</v>
          </cell>
          <cell r="E219" t="str">
            <v>李申政</v>
          </cell>
          <cell r="F219" t="str">
            <v>李申政</v>
          </cell>
          <cell r="G219" t="str">
            <v>李申政</v>
          </cell>
          <cell r="H219" t="str">
            <v>李申政</v>
          </cell>
          <cell r="I219" t="str">
            <v>李申政</v>
          </cell>
          <cell r="J219" t="str">
            <v>李申政</v>
          </cell>
          <cell r="K219" t="str">
            <v>李申政</v>
          </cell>
          <cell r="L219" t="str">
            <v>李申政</v>
          </cell>
          <cell r="M219" t="str">
            <v>A3</v>
          </cell>
          <cell r="N219" t="str">
            <v>主账号-深莲</v>
          </cell>
          <cell r="O219">
            <v>42986</v>
          </cell>
          <cell r="P219" t="str">
            <v>新建</v>
          </cell>
        </row>
        <row r="220">
          <cell r="B220" t="str">
            <v>lasashendu</v>
          </cell>
          <cell r="C220" t="str">
            <v>西藏深度物流有限责任公司（方如弟）</v>
          </cell>
          <cell r="D220" t="str">
            <v>中台-深</v>
          </cell>
          <cell r="E220" t="str">
            <v>李申政</v>
          </cell>
          <cell r="F220" t="str">
            <v>李申政</v>
          </cell>
          <cell r="G220" t="str">
            <v>李申政</v>
          </cell>
          <cell r="H220" t="str">
            <v>李申政</v>
          </cell>
          <cell r="I220" t="str">
            <v>中台-深</v>
          </cell>
          <cell r="J220" t="str">
            <v>中台-深</v>
          </cell>
          <cell r="K220" t="str">
            <v>林海菊</v>
          </cell>
          <cell r="L220" t="str">
            <v>林海菊</v>
          </cell>
          <cell r="M220" t="str">
            <v>0~A2</v>
          </cell>
          <cell r="N220" t="str">
            <v>主账号-深莲</v>
          </cell>
          <cell r="O220">
            <v>42990</v>
          </cell>
          <cell r="P220" t="str">
            <v>新建</v>
          </cell>
        </row>
        <row r="221">
          <cell r="B221" t="str">
            <v>cyc882@126.com</v>
          </cell>
          <cell r="C221" t="str">
            <v>厦门市特殊教育学院（陈永长）</v>
          </cell>
          <cell r="D221" t="str">
            <v>中台-广</v>
          </cell>
          <cell r="E221" t="str">
            <v>李达</v>
          </cell>
          <cell r="F221" t="str">
            <v>李达</v>
          </cell>
          <cell r="G221" t="str">
            <v>无</v>
          </cell>
          <cell r="H221" t="str">
            <v>中台-广</v>
          </cell>
          <cell r="I221" t="str">
            <v>中台-广</v>
          </cell>
          <cell r="J221" t="str">
            <v>唐钰滢</v>
          </cell>
          <cell r="K221" t="str">
            <v>唐钰滢</v>
          </cell>
          <cell r="L221" t="str">
            <v>唐钰滢</v>
          </cell>
          <cell r="M221" t="str">
            <v>0~A2</v>
          </cell>
          <cell r="N221" t="str">
            <v>主账号-广莲</v>
          </cell>
          <cell r="O221">
            <v>42990</v>
          </cell>
          <cell r="P221" t="str">
            <v>关联</v>
          </cell>
        </row>
        <row r="222">
          <cell r="B222" t="str">
            <v>hi31071696@aliyun.com</v>
          </cell>
          <cell r="C222" t="str">
            <v>中油碧辟石油有限公司</v>
          </cell>
          <cell r="D222" t="str">
            <v>其他</v>
          </cell>
          <cell r="E222" t="str">
            <v>杨明明</v>
          </cell>
          <cell r="F222" t="str">
            <v>杨明明</v>
          </cell>
          <cell r="G222" t="str">
            <v>杨明明</v>
          </cell>
          <cell r="H222" t="str">
            <v>杨明明</v>
          </cell>
          <cell r="I222" t="str">
            <v>杨明明</v>
          </cell>
          <cell r="J222" t="str">
            <v>杨明明</v>
          </cell>
          <cell r="K222" t="str">
            <v>薛玲</v>
          </cell>
          <cell r="L222" t="str">
            <v>薛玲</v>
          </cell>
          <cell r="M222" t="str">
            <v>A4</v>
          </cell>
          <cell r="N222" t="str">
            <v>主账号-广莲</v>
          </cell>
          <cell r="O222">
            <v>42990</v>
          </cell>
          <cell r="P222" t="str">
            <v>关联</v>
          </cell>
        </row>
        <row r="223">
          <cell r="B223" t="str">
            <v>淳德归朴</v>
          </cell>
          <cell r="C223" t="str">
            <v>广州奕环信息科技有限公司</v>
          </cell>
          <cell r="D223" t="str">
            <v>BD伙伴</v>
          </cell>
          <cell r="E223" t="str">
            <v>BD团队-李达</v>
          </cell>
          <cell r="F223" t="str">
            <v>BD团队-李达</v>
          </cell>
          <cell r="G223" t="str">
            <v>BD团队-陈楚鹏</v>
          </cell>
          <cell r="H223" t="str">
            <v>BD团队-陈楚鹏</v>
          </cell>
          <cell r="I223" t="str">
            <v>BD团队-陈楚鹏</v>
          </cell>
          <cell r="J223" t="str">
            <v>BD团队-陈楚鹏</v>
          </cell>
          <cell r="K223" t="str">
            <v>BD</v>
          </cell>
          <cell r="L223" t="str">
            <v>BD团队-刘银树</v>
          </cell>
          <cell r="M223" t="str">
            <v>0~A2</v>
          </cell>
          <cell r="N223" t="str">
            <v>主账号-广莲</v>
          </cell>
          <cell r="O223">
            <v>42991</v>
          </cell>
          <cell r="P223" t="str">
            <v>新建</v>
          </cell>
        </row>
        <row r="224">
          <cell r="B224" t="str">
            <v>yun@mu-ke.com</v>
          </cell>
          <cell r="C224" t="str">
            <v>广州慕可生物科技有限公司</v>
          </cell>
          <cell r="D224" t="str">
            <v>KA-广</v>
          </cell>
          <cell r="E224" t="str">
            <v>史玉卉</v>
          </cell>
          <cell r="F224" t="str">
            <v>汤何</v>
          </cell>
          <cell r="G224" t="str">
            <v>汤何</v>
          </cell>
          <cell r="H224" t="str">
            <v>汤何</v>
          </cell>
          <cell r="I224" t="str">
            <v>汤何</v>
          </cell>
          <cell r="J224" t="str">
            <v>汤何</v>
          </cell>
          <cell r="K224" t="str">
            <v>汤何</v>
          </cell>
          <cell r="L224" t="str">
            <v>汤何</v>
          </cell>
          <cell r="M224" t="str">
            <v>A5</v>
          </cell>
          <cell r="N224" t="str">
            <v>主账号-广莲</v>
          </cell>
          <cell r="O224">
            <v>42991</v>
          </cell>
          <cell r="P224" t="str">
            <v>关联</v>
          </cell>
        </row>
        <row r="225">
          <cell r="B225" t="str">
            <v>itekcity</v>
          </cell>
          <cell r="C225" t="str">
            <v>深圳晨北科技有限公司</v>
          </cell>
          <cell r="D225" t="str">
            <v>KA-广</v>
          </cell>
          <cell r="E225" t="str">
            <v>谢晓敏</v>
          </cell>
          <cell r="F225" t="str">
            <v>谢晓敏</v>
          </cell>
          <cell r="G225" t="str">
            <v>谢晓敏</v>
          </cell>
          <cell r="H225" t="str">
            <v>谢晓敏</v>
          </cell>
          <cell r="I225" t="str">
            <v>谢晓敏</v>
          </cell>
          <cell r="J225" t="str">
            <v>谢晓敏</v>
          </cell>
          <cell r="K225" t="str">
            <v>谢晓敏</v>
          </cell>
          <cell r="L225" t="str">
            <v>谢晓敏</v>
          </cell>
          <cell r="M225" t="str">
            <v>A3</v>
          </cell>
          <cell r="N225" t="str">
            <v>主账号-深莲</v>
          </cell>
          <cell r="O225">
            <v>42992</v>
          </cell>
          <cell r="P225" t="str">
            <v>新建</v>
          </cell>
        </row>
        <row r="226">
          <cell r="B226" t="str">
            <v>zrstkg</v>
          </cell>
          <cell r="C226" t="str">
            <v>韵铭网络</v>
          </cell>
          <cell r="D226" t="str">
            <v>中台-广</v>
          </cell>
          <cell r="E226" t="str">
            <v>杨明明</v>
          </cell>
          <cell r="F226" t="str">
            <v>杨明明</v>
          </cell>
          <cell r="G226" t="str">
            <v>杨明明</v>
          </cell>
          <cell r="H226" t="str">
            <v>中台-广</v>
          </cell>
          <cell r="I226" t="str">
            <v>中台-广</v>
          </cell>
          <cell r="J226" t="str">
            <v>中台-广</v>
          </cell>
          <cell r="K226" t="str">
            <v>唐钰滢</v>
          </cell>
          <cell r="L226" t="str">
            <v>唐钰滢</v>
          </cell>
          <cell r="M226" t="str">
            <v>A3</v>
          </cell>
          <cell r="N226" t="str">
            <v>主账号-广莲</v>
          </cell>
          <cell r="O226">
            <v>42994</v>
          </cell>
          <cell r="P226" t="str">
            <v>新建</v>
          </cell>
        </row>
        <row r="227">
          <cell r="B227" t="str">
            <v>kawoxiche2017</v>
          </cell>
          <cell r="C227" t="str">
            <v>深圳粤润汽车科技有限公司</v>
          </cell>
          <cell r="D227" t="str">
            <v>KA-深</v>
          </cell>
          <cell r="E227" t="str">
            <v>李申政</v>
          </cell>
          <cell r="F227" t="str">
            <v>李申政</v>
          </cell>
          <cell r="G227" t="str">
            <v>李申政</v>
          </cell>
          <cell r="H227" t="str">
            <v>李申政</v>
          </cell>
          <cell r="I227" t="str">
            <v>黄至崇</v>
          </cell>
          <cell r="J227" t="str">
            <v>黄至崇</v>
          </cell>
          <cell r="K227" t="str">
            <v>黄至崇</v>
          </cell>
          <cell r="L227" t="str">
            <v>黄至崇</v>
          </cell>
          <cell r="M227" t="str">
            <v>0~A2</v>
          </cell>
          <cell r="N227" t="str">
            <v>主账号-深莲</v>
          </cell>
          <cell r="O227">
            <v>42996</v>
          </cell>
          <cell r="P227" t="str">
            <v>新建</v>
          </cell>
        </row>
        <row r="228">
          <cell r="B228" t="str">
            <v>gzpaso</v>
          </cell>
          <cell r="C228" t="str">
            <v>广州百信商业有限公司</v>
          </cell>
          <cell r="D228" t="str">
            <v>KA-广</v>
          </cell>
          <cell r="E228" t="str">
            <v>汤何</v>
          </cell>
          <cell r="F228" t="str">
            <v>汤何</v>
          </cell>
          <cell r="G228" t="str">
            <v>汤何</v>
          </cell>
          <cell r="H228" t="str">
            <v>汤何</v>
          </cell>
          <cell r="I228" t="str">
            <v>汤何</v>
          </cell>
          <cell r="J228" t="str">
            <v>汤何</v>
          </cell>
          <cell r="K228" t="str">
            <v>汤何</v>
          </cell>
          <cell r="L228" t="str">
            <v>汤何</v>
          </cell>
          <cell r="M228" t="str">
            <v>0~A2</v>
          </cell>
          <cell r="N228" t="str">
            <v>主账号-广莲</v>
          </cell>
          <cell r="O228">
            <v>42996</v>
          </cell>
          <cell r="P228" t="str">
            <v>新建</v>
          </cell>
        </row>
        <row r="229">
          <cell r="B229" t="str">
            <v>bearbu2016</v>
          </cell>
          <cell r="C229" t="str">
            <v>深圳前海京西票号基金销售有限公司</v>
          </cell>
          <cell r="D229" t="str">
            <v>KA-深</v>
          </cell>
          <cell r="E229" t="str">
            <v>李申政</v>
          </cell>
          <cell r="F229" t="str">
            <v>李申政</v>
          </cell>
          <cell r="G229" t="str">
            <v>李申政</v>
          </cell>
          <cell r="H229" t="str">
            <v>李申政</v>
          </cell>
          <cell r="I229" t="str">
            <v>李申政</v>
          </cell>
          <cell r="J229" t="str">
            <v>李申政</v>
          </cell>
          <cell r="K229" t="str">
            <v>李申政</v>
          </cell>
          <cell r="L229" t="str">
            <v>李申政</v>
          </cell>
          <cell r="M229" t="str">
            <v>0~A2</v>
          </cell>
          <cell r="N229" t="str">
            <v>主账号-深莲</v>
          </cell>
          <cell r="O229">
            <v>42997</v>
          </cell>
          <cell r="P229" t="str">
            <v>新建</v>
          </cell>
        </row>
        <row r="230">
          <cell r="B230" t="str">
            <v>帷幄金服</v>
          </cell>
          <cell r="C230" t="str">
            <v>深圳市帷幄数字金融服务有限公司</v>
          </cell>
          <cell r="D230" t="str">
            <v>中台-广</v>
          </cell>
          <cell r="E230" t="str">
            <v>彭海龙</v>
          </cell>
          <cell r="F230" t="str">
            <v>彭海龙</v>
          </cell>
          <cell r="G230" t="str">
            <v>无</v>
          </cell>
          <cell r="H230" t="str">
            <v>中台-广</v>
          </cell>
          <cell r="I230" t="str">
            <v>中台-广</v>
          </cell>
          <cell r="J230" t="str">
            <v>中台-广</v>
          </cell>
          <cell r="K230" t="str">
            <v>唐钰滢</v>
          </cell>
          <cell r="L230" t="str">
            <v>唐钰滢</v>
          </cell>
          <cell r="M230" t="str">
            <v>0~A2</v>
          </cell>
          <cell r="N230" t="str">
            <v>主账号-广莲</v>
          </cell>
          <cell r="O230">
            <v>42998</v>
          </cell>
          <cell r="P230" t="str">
            <v>新建</v>
          </cell>
        </row>
        <row r="231">
          <cell r="B231" t="str">
            <v>佛山日报社</v>
          </cell>
          <cell r="C231" t="str">
            <v>佛山日报社</v>
          </cell>
          <cell r="D231" t="str">
            <v>KA-广</v>
          </cell>
          <cell r="E231" t="str">
            <v>熊文枚</v>
          </cell>
          <cell r="F231" t="str">
            <v>熊文枚</v>
          </cell>
          <cell r="G231" t="str">
            <v>熊文枚</v>
          </cell>
          <cell r="H231" t="str">
            <v>熊文枚</v>
          </cell>
          <cell r="I231" t="str">
            <v>熊文枚</v>
          </cell>
          <cell r="J231" t="str">
            <v>熊文枚</v>
          </cell>
          <cell r="K231" t="str">
            <v>KA-广</v>
          </cell>
          <cell r="L231" t="str">
            <v>KA-广</v>
          </cell>
          <cell r="M231" t="str">
            <v>0~A2</v>
          </cell>
          <cell r="N231" t="str">
            <v>主账号-广莲</v>
          </cell>
          <cell r="O231">
            <v>42998</v>
          </cell>
          <cell r="P231" t="str">
            <v>新建</v>
          </cell>
        </row>
        <row r="232">
          <cell r="B232" t="str">
            <v>qinfagroup_qinfa</v>
          </cell>
          <cell r="C232" t="str">
            <v>秦发集团</v>
          </cell>
          <cell r="D232" t="str">
            <v>其他</v>
          </cell>
          <cell r="E232" t="str">
            <v>杨明明</v>
          </cell>
          <cell r="F232" t="str">
            <v>杨明明</v>
          </cell>
          <cell r="G232" t="str">
            <v>杨明明</v>
          </cell>
          <cell r="H232" t="str">
            <v>杨明明</v>
          </cell>
          <cell r="I232" t="str">
            <v>杨明明</v>
          </cell>
          <cell r="J232" t="str">
            <v>杨明明</v>
          </cell>
          <cell r="K232" t="str">
            <v>薛玲</v>
          </cell>
          <cell r="L232" t="str">
            <v>薛玲</v>
          </cell>
          <cell r="M232" t="str">
            <v>A3</v>
          </cell>
          <cell r="N232" t="str">
            <v>主账号-广莲</v>
          </cell>
          <cell r="O232">
            <v>42998</v>
          </cell>
          <cell r="P232" t="str">
            <v>新建</v>
          </cell>
        </row>
        <row r="233">
          <cell r="B233" t="str">
            <v>389878212@qq.com</v>
          </cell>
          <cell r="C233" t="str">
            <v>资鼎（上海）互联网金融信息服务有限公司</v>
          </cell>
          <cell r="D233" t="str">
            <v>铁军-广</v>
          </cell>
          <cell r="E233" t="str">
            <v>高乾</v>
          </cell>
          <cell r="F233" t="str">
            <v>高乾</v>
          </cell>
          <cell r="G233" t="str">
            <v>高乾</v>
          </cell>
          <cell r="H233" t="str">
            <v>高乾</v>
          </cell>
          <cell r="I233" t="str">
            <v>高乾</v>
          </cell>
          <cell r="J233" t="str">
            <v>高乾</v>
          </cell>
          <cell r="K233" t="str">
            <v>高乾</v>
          </cell>
          <cell r="L233" t="str">
            <v>高乾</v>
          </cell>
          <cell r="M233" t="str">
            <v>0~A2</v>
          </cell>
          <cell r="N233" t="str">
            <v>主账号-广莲</v>
          </cell>
          <cell r="O233">
            <v>43000</v>
          </cell>
          <cell r="P233" t="str">
            <v>关联</v>
          </cell>
        </row>
        <row r="234">
          <cell r="B234" t="str">
            <v>广州汉娱网络科技有限公司</v>
          </cell>
          <cell r="C234" t="str">
            <v>广州汉娱网络科技有限公司</v>
          </cell>
          <cell r="D234" t="str">
            <v>中台-广</v>
          </cell>
          <cell r="E234" t="str">
            <v>张炜俊</v>
          </cell>
          <cell r="F234" t="str">
            <v>张炜俊</v>
          </cell>
          <cell r="G234" t="str">
            <v>张炜俊</v>
          </cell>
          <cell r="H234" t="str">
            <v>张炜俊</v>
          </cell>
          <cell r="I234" t="str">
            <v>中台-广</v>
          </cell>
          <cell r="J234" t="str">
            <v>中台-广</v>
          </cell>
          <cell r="K234" t="str">
            <v>唐钰滢</v>
          </cell>
          <cell r="L234" t="str">
            <v>唐钰滢</v>
          </cell>
          <cell r="M234" t="str">
            <v>A3</v>
          </cell>
          <cell r="N234" t="str">
            <v>主账号-广莲</v>
          </cell>
          <cell r="O234">
            <v>43000</v>
          </cell>
          <cell r="P234" t="str">
            <v>关联</v>
          </cell>
        </row>
        <row r="235">
          <cell r="B235" t="str">
            <v>gzocn520</v>
          </cell>
          <cell r="C235" t="str">
            <v>都市圈网络科技有限公司</v>
          </cell>
          <cell r="D235" t="str">
            <v>铁军-广</v>
          </cell>
          <cell r="E235" t="str">
            <v>吴发能</v>
          </cell>
          <cell r="F235" t="str">
            <v>吴发能</v>
          </cell>
          <cell r="G235" t="str">
            <v>吴发能</v>
          </cell>
          <cell r="H235" t="str">
            <v>吴发能</v>
          </cell>
          <cell r="I235" t="str">
            <v>吴发能</v>
          </cell>
          <cell r="J235" t="str">
            <v>吴发能</v>
          </cell>
          <cell r="K235" t="str">
            <v>吴发能</v>
          </cell>
          <cell r="L235" t="str">
            <v>吴发能</v>
          </cell>
          <cell r="M235" t="str">
            <v>A3</v>
          </cell>
          <cell r="N235" t="str">
            <v>主账号-广莲</v>
          </cell>
          <cell r="O235">
            <v>43000</v>
          </cell>
          <cell r="P235" t="str">
            <v>新建</v>
          </cell>
        </row>
        <row r="236">
          <cell r="B236" t="str">
            <v>xiwan2017</v>
          </cell>
          <cell r="C236" t="str">
            <v>广州辰亿信息科技有限公司</v>
          </cell>
          <cell r="D236" t="str">
            <v>BD伙伴</v>
          </cell>
          <cell r="E236" t="str">
            <v>BD团队-李健锋</v>
          </cell>
          <cell r="F236" t="str">
            <v>BD团队-李健锋</v>
          </cell>
          <cell r="G236" t="str">
            <v>BD团队账号</v>
          </cell>
          <cell r="H236" t="str">
            <v>BD团队-雷馥萍</v>
          </cell>
          <cell r="I236" t="str">
            <v>BD团队-雷馥萍</v>
          </cell>
          <cell r="J236" t="str">
            <v>BD团队-雷馥萍</v>
          </cell>
          <cell r="K236" t="str">
            <v>BD团队-刘银树</v>
          </cell>
          <cell r="L236" t="str">
            <v>BD团队-刘银树</v>
          </cell>
          <cell r="M236" t="str">
            <v>0~A2</v>
          </cell>
          <cell r="N236" t="str">
            <v>主账号-广莲</v>
          </cell>
          <cell r="O236">
            <v>43003</v>
          </cell>
          <cell r="P236" t="str">
            <v>新建</v>
          </cell>
        </row>
        <row r="237">
          <cell r="B237" t="str">
            <v>itnimble</v>
          </cell>
          <cell r="C237" t="str">
            <v>敏捷地产</v>
          </cell>
          <cell r="D237" t="str">
            <v>KA-广</v>
          </cell>
          <cell r="E237" t="str">
            <v>史玉卉</v>
          </cell>
          <cell r="F237" t="str">
            <v>史玉卉</v>
          </cell>
          <cell r="G237" t="str">
            <v>史玉卉</v>
          </cell>
          <cell r="H237" t="str">
            <v>史玉卉</v>
          </cell>
          <cell r="I237" t="str">
            <v>史玉卉</v>
          </cell>
          <cell r="J237" t="str">
            <v>史玉卉</v>
          </cell>
          <cell r="K237" t="str">
            <v>史玉卉</v>
          </cell>
          <cell r="L237" t="str">
            <v>史玉卉</v>
          </cell>
          <cell r="M237" t="str">
            <v>A3</v>
          </cell>
          <cell r="N237" t="str">
            <v>主账号-广莲</v>
          </cell>
          <cell r="O237">
            <v>43003</v>
          </cell>
          <cell r="P237" t="str">
            <v>新建</v>
          </cell>
        </row>
        <row r="238">
          <cell r="B238" t="str">
            <v>raokeqp2</v>
          </cell>
          <cell r="C238" t="str">
            <v>淘贝（深圳）网络信息科技有限公司</v>
          </cell>
          <cell r="D238" t="str">
            <v>BD伙伴</v>
          </cell>
          <cell r="E238" t="str">
            <v>BD团队-李心仪</v>
          </cell>
          <cell r="F238" t="str">
            <v>BD团队-李心仪</v>
          </cell>
          <cell r="G238" t="str">
            <v>BD团队-吴伟灿</v>
          </cell>
          <cell r="H238" t="str">
            <v>BD团队-吴伟灿</v>
          </cell>
          <cell r="I238" t="str">
            <v>BD团队-吴伟灿</v>
          </cell>
          <cell r="J238" t="str">
            <v>BD团队-吴伟灿</v>
          </cell>
          <cell r="K238" t="str">
            <v>BD团队-吴伟灿</v>
          </cell>
          <cell r="L238" t="str">
            <v>BD团队-刘银树</v>
          </cell>
          <cell r="M238" t="str">
            <v>0~A2</v>
          </cell>
          <cell r="N238" t="str">
            <v>主账号-深莲</v>
          </cell>
          <cell r="O238">
            <v>43004</v>
          </cell>
          <cell r="P238" t="str">
            <v>新建</v>
          </cell>
        </row>
        <row r="239">
          <cell r="B239" t="str">
            <v>lkkxh</v>
          </cell>
          <cell r="C239" t="str">
            <v>李锦记（新会）食品有限公司</v>
          </cell>
          <cell r="D239" t="str">
            <v>KA-广</v>
          </cell>
          <cell r="E239" t="str">
            <v>史玉卉</v>
          </cell>
          <cell r="F239" t="str">
            <v>史玉卉</v>
          </cell>
          <cell r="G239" t="str">
            <v>史玉卉</v>
          </cell>
          <cell r="H239" t="str">
            <v>史玉卉</v>
          </cell>
          <cell r="I239" t="str">
            <v>史玉卉</v>
          </cell>
          <cell r="J239" t="str">
            <v>史玉卉</v>
          </cell>
          <cell r="K239" t="str">
            <v>史玉卉</v>
          </cell>
          <cell r="L239" t="str">
            <v>史玉卉</v>
          </cell>
          <cell r="M239" t="str">
            <v>A4</v>
          </cell>
          <cell r="N239" t="str">
            <v>主账号-广莲</v>
          </cell>
          <cell r="O239">
            <v>43004</v>
          </cell>
          <cell r="P239" t="str">
            <v>新建</v>
          </cell>
        </row>
        <row r="240">
          <cell r="B240" t="str">
            <v>se7en_kuo@foxmail.com</v>
          </cell>
          <cell r="C240" t="str">
            <v>广州京雍府电子商务有限公司</v>
          </cell>
          <cell r="D240" t="str">
            <v>铁军-广</v>
          </cell>
          <cell r="E240" t="str">
            <v>吴发能</v>
          </cell>
          <cell r="F240" t="str">
            <v>吴发能</v>
          </cell>
          <cell r="G240" t="str">
            <v>吴发能</v>
          </cell>
          <cell r="H240" t="str">
            <v>吴发能</v>
          </cell>
          <cell r="I240" t="str">
            <v>吴发能</v>
          </cell>
          <cell r="J240" t="str">
            <v>吴发能</v>
          </cell>
          <cell r="K240" t="str">
            <v>吴发能</v>
          </cell>
          <cell r="L240" t="str">
            <v>吴发能</v>
          </cell>
          <cell r="M240" t="str">
            <v>A3</v>
          </cell>
          <cell r="N240" t="str">
            <v>主账号-广莲</v>
          </cell>
          <cell r="O240">
            <v>43004</v>
          </cell>
          <cell r="P240" t="str">
            <v>关联</v>
          </cell>
        </row>
        <row r="241">
          <cell r="B241" t="str">
            <v>iwamei@163.com</v>
          </cell>
          <cell r="C241" t="str">
            <v>张峻波（南方出版传媒）</v>
          </cell>
          <cell r="D241" t="str">
            <v>铁军-广</v>
          </cell>
          <cell r="E241" t="str">
            <v>杨明明</v>
          </cell>
          <cell r="F241" t="str">
            <v>杨明明</v>
          </cell>
          <cell r="G241" t="str">
            <v>杨明明</v>
          </cell>
          <cell r="H241" t="str">
            <v>高乾</v>
          </cell>
          <cell r="I241" t="str">
            <v>高乾</v>
          </cell>
          <cell r="J241" t="str">
            <v>高乾</v>
          </cell>
          <cell r="K241" t="str">
            <v>高乾</v>
          </cell>
          <cell r="L241" t="str">
            <v>高乾</v>
          </cell>
          <cell r="M241" t="str">
            <v>A3</v>
          </cell>
          <cell r="N241" t="str">
            <v>主账号-广莲</v>
          </cell>
          <cell r="O241">
            <v>43005</v>
          </cell>
          <cell r="P241" t="str">
            <v>关联</v>
          </cell>
        </row>
        <row r="242">
          <cell r="B242" t="str">
            <v>ztf86781163</v>
          </cell>
          <cell r="C242" t="str">
            <v>张添福（海南河马网络）</v>
          </cell>
          <cell r="D242" t="str">
            <v>KA-广</v>
          </cell>
          <cell r="E242" t="str">
            <v>史玉卉</v>
          </cell>
          <cell r="F242" t="str">
            <v>汤何</v>
          </cell>
          <cell r="G242" t="str">
            <v>汤何</v>
          </cell>
          <cell r="H242" t="str">
            <v>汤何</v>
          </cell>
          <cell r="I242" t="str">
            <v>汤何</v>
          </cell>
          <cell r="J242" t="str">
            <v>汤何</v>
          </cell>
          <cell r="K242" t="str">
            <v>汤何</v>
          </cell>
          <cell r="L242" t="str">
            <v>汤何</v>
          </cell>
          <cell r="M242" t="str">
            <v>0~A2</v>
          </cell>
          <cell r="N242" t="str">
            <v>主账号-广莲</v>
          </cell>
          <cell r="O242">
            <v>43005</v>
          </cell>
          <cell r="P242" t="str">
            <v>关联</v>
          </cell>
        </row>
        <row r="243">
          <cell r="B243" t="str">
            <v>figoouchen@icecompanies.com</v>
          </cell>
          <cell r="C243" t="str">
            <v>广东国邦清洁设备有限公司</v>
          </cell>
          <cell r="D243" t="str">
            <v>其他</v>
          </cell>
          <cell r="E243" t="str">
            <v>杨明明</v>
          </cell>
          <cell r="F243" t="str">
            <v>杨明明</v>
          </cell>
          <cell r="G243" t="str">
            <v>杨明明</v>
          </cell>
          <cell r="H243" t="str">
            <v>杨明明</v>
          </cell>
          <cell r="I243" t="str">
            <v>杨明明</v>
          </cell>
          <cell r="J243" t="str">
            <v>杨明明</v>
          </cell>
          <cell r="K243" t="str">
            <v>薛玲</v>
          </cell>
          <cell r="L243" t="str">
            <v>薛玲</v>
          </cell>
          <cell r="M243" t="str">
            <v>A5</v>
          </cell>
          <cell r="N243" t="str">
            <v>主账号-广莲</v>
          </cell>
          <cell r="O243">
            <v>43005</v>
          </cell>
          <cell r="P243" t="str">
            <v>关联</v>
          </cell>
        </row>
        <row r="244">
          <cell r="B244" t="str">
            <v>haolianse</v>
          </cell>
          <cell r="C244" t="str">
            <v>广州市软捷网络科技有限公司</v>
          </cell>
          <cell r="D244" t="str">
            <v>BD伙伴</v>
          </cell>
          <cell r="E244" t="str">
            <v>BD团队-李达</v>
          </cell>
          <cell r="F244" t="str">
            <v>BD团队-李达</v>
          </cell>
          <cell r="G244" t="str">
            <v>BD团队-李达</v>
          </cell>
          <cell r="H244" t="str">
            <v>BD团队-李达</v>
          </cell>
          <cell r="I244" t="str">
            <v>BD团队-李达</v>
          </cell>
          <cell r="J244" t="str">
            <v>BD团队-李达</v>
          </cell>
          <cell r="K244" t="str">
            <v>BD</v>
          </cell>
          <cell r="L244" t="str">
            <v>BD</v>
          </cell>
          <cell r="M244" t="str">
            <v>A4</v>
          </cell>
          <cell r="N244" t="str">
            <v>主账号-深莲</v>
          </cell>
          <cell r="O244">
            <v>43007</v>
          </cell>
          <cell r="P244" t="str">
            <v>关联</v>
          </cell>
        </row>
        <row r="245">
          <cell r="B245" t="str">
            <v>2515551422@qq.com</v>
          </cell>
          <cell r="C245" t="str">
            <v>深圳市唐龙飞讯科技有限公司</v>
          </cell>
          <cell r="D245" t="str">
            <v>BD伙伴</v>
          </cell>
          <cell r="E245" t="str">
            <v>BD团队-李心仪</v>
          </cell>
          <cell r="F245" t="str">
            <v>BD团队-李心仪</v>
          </cell>
          <cell r="G245" t="str">
            <v>BD团队-黄政源</v>
          </cell>
          <cell r="H245" t="str">
            <v>BD团队-黄政源</v>
          </cell>
          <cell r="I245" t="str">
            <v>BD团队-黄政源</v>
          </cell>
          <cell r="J245" t="str">
            <v>BD团队-黄政源</v>
          </cell>
          <cell r="K245" t="str">
            <v>BD团队-黄政源</v>
          </cell>
          <cell r="L245" t="str">
            <v>BD团队-黄政源</v>
          </cell>
          <cell r="M245" t="str">
            <v>0~A2</v>
          </cell>
          <cell r="N245" t="str">
            <v>主账号-深莲</v>
          </cell>
          <cell r="O245">
            <v>43007</v>
          </cell>
          <cell r="P245" t="str">
            <v>关联</v>
          </cell>
        </row>
        <row r="246">
          <cell r="B246" t="str">
            <v>southgisyang</v>
          </cell>
          <cell r="C246" t="str">
            <v>广州辰亿信息科技有限公司</v>
          </cell>
          <cell r="D246" t="str">
            <v>BD伙伴</v>
          </cell>
          <cell r="E246" t="str">
            <v>BD团队-李健锋</v>
          </cell>
          <cell r="F246" t="str">
            <v>BD团队-李健锋</v>
          </cell>
          <cell r="G246" t="str">
            <v>BD团队账号</v>
          </cell>
          <cell r="H246" t="str">
            <v>BD团队-雷馥萍</v>
          </cell>
          <cell r="I246" t="str">
            <v>BD团队-雷馥萍</v>
          </cell>
          <cell r="J246" t="str">
            <v>BD团队-雷馥萍</v>
          </cell>
          <cell r="K246" t="str">
            <v>BD团队-刘银树</v>
          </cell>
          <cell r="L246" t="str">
            <v>BD团队-刘银树</v>
          </cell>
          <cell r="M246" t="str">
            <v>0~A2</v>
          </cell>
          <cell r="N246" t="str">
            <v>主账号-广莲</v>
          </cell>
          <cell r="O246">
            <v>43007</v>
          </cell>
          <cell r="P246" t="str">
            <v>新建</v>
          </cell>
        </row>
        <row r="247">
          <cell r="B247" t="str">
            <v>zhijingkeji@126.com</v>
          </cell>
          <cell r="C247" t="str">
            <v>广州致景信息科技有限公司</v>
          </cell>
          <cell r="D247" t="str">
            <v>铁军-广</v>
          </cell>
          <cell r="E247" t="str">
            <v>张炜俊</v>
          </cell>
          <cell r="F247" t="str">
            <v>张炜俊</v>
          </cell>
          <cell r="G247" t="str">
            <v>张炜俊</v>
          </cell>
          <cell r="H247" t="str">
            <v>张炜俊</v>
          </cell>
          <cell r="I247" t="str">
            <v>张炜俊</v>
          </cell>
          <cell r="J247" t="str">
            <v>高乾</v>
          </cell>
          <cell r="K247" t="str">
            <v>高乾</v>
          </cell>
          <cell r="L247" t="str">
            <v>高乾</v>
          </cell>
          <cell r="M247" t="str">
            <v>0~A2</v>
          </cell>
          <cell r="N247" t="str">
            <v>主账号-广莲</v>
          </cell>
          <cell r="O247">
            <v>43007</v>
          </cell>
          <cell r="P247" t="str">
            <v>关联</v>
          </cell>
        </row>
        <row r="248">
          <cell r="B248" t="str">
            <v>玲珑专利内衣</v>
          </cell>
          <cell r="C248" t="str">
            <v>广州理德物联网科技有限公司</v>
          </cell>
          <cell r="D248" t="str">
            <v>BD伙伴</v>
          </cell>
          <cell r="E248" t="str">
            <v>BD团队-李达</v>
          </cell>
          <cell r="F248" t="str">
            <v>BD团队-李达</v>
          </cell>
          <cell r="G248" t="str">
            <v>BD团队-李达</v>
          </cell>
          <cell r="H248" t="str">
            <v>BD团队-李达</v>
          </cell>
          <cell r="I248" t="str">
            <v>BD团队-李达</v>
          </cell>
          <cell r="J248" t="str">
            <v>BD团队-李达</v>
          </cell>
          <cell r="K248" t="str">
            <v>BD团队-刘银树</v>
          </cell>
          <cell r="L248" t="str">
            <v>BD团队-刘银树</v>
          </cell>
          <cell r="M248" t="str">
            <v>0~A2</v>
          </cell>
          <cell r="N248" t="str">
            <v>主账号-广莲</v>
          </cell>
          <cell r="O248">
            <v>43008</v>
          </cell>
          <cell r="P248" t="str">
            <v>新建</v>
          </cell>
        </row>
        <row r="249">
          <cell r="B249" t="str">
            <v>唐龙飞讯科技</v>
          </cell>
          <cell r="C249" t="str">
            <v>深圳市唐龙飞讯科技有限公司</v>
          </cell>
          <cell r="D249" t="str">
            <v>BD伙伴</v>
          </cell>
          <cell r="E249" t="str">
            <v>BD团队-李心仪</v>
          </cell>
          <cell r="F249" t="str">
            <v>BD团队-李心仪</v>
          </cell>
          <cell r="G249" t="str">
            <v>BD团队-黄政源</v>
          </cell>
          <cell r="H249" t="str">
            <v>BD团队-黄政源</v>
          </cell>
          <cell r="I249" t="str">
            <v>BD团队-黄政源</v>
          </cell>
          <cell r="J249" t="str">
            <v>BD团队-黄政源</v>
          </cell>
          <cell r="K249" t="str">
            <v>BD团队-黄政源</v>
          </cell>
          <cell r="L249" t="str">
            <v>BD团队-黄政源</v>
          </cell>
          <cell r="M249" t="str">
            <v>0~A2</v>
          </cell>
          <cell r="N249" t="str">
            <v>主账号-深莲</v>
          </cell>
          <cell r="O249">
            <v>43017</v>
          </cell>
          <cell r="P249" t="str">
            <v>新建</v>
          </cell>
        </row>
        <row r="250">
          <cell r="B250" t="str">
            <v>569870672@qq.com</v>
          </cell>
          <cell r="C250" t="str">
            <v>广州市创翼维网络科技有限公司</v>
          </cell>
          <cell r="D250" t="str">
            <v>BD伙伴</v>
          </cell>
          <cell r="E250" t="str">
            <v>BD团队-李心仪</v>
          </cell>
          <cell r="F250" t="str">
            <v>BD团队-李心仪</v>
          </cell>
          <cell r="G250" t="str">
            <v>BD团队-吴伟灿</v>
          </cell>
          <cell r="H250" t="str">
            <v>BD团队-吴伟灿</v>
          </cell>
          <cell r="I250" t="str">
            <v>BD团队-吴伟灿</v>
          </cell>
          <cell r="J250" t="str">
            <v>BD团队-吴伟灿</v>
          </cell>
          <cell r="K250" t="str">
            <v>BD团队-吴伟灿</v>
          </cell>
          <cell r="L250" t="str">
            <v>BD团队-黄政源</v>
          </cell>
          <cell r="M250" t="str">
            <v>0~A2</v>
          </cell>
          <cell r="N250" t="str">
            <v>主账号-广莲</v>
          </cell>
          <cell r="O250">
            <v>43017</v>
          </cell>
          <cell r="P250" t="str">
            <v>关联</v>
          </cell>
        </row>
        <row r="251">
          <cell r="B251" t="str">
            <v>695223224@qq.com</v>
          </cell>
          <cell r="C251" t="str">
            <v>广州莱麦互联网科技有限公司</v>
          </cell>
          <cell r="D251" t="str">
            <v>中台-广</v>
          </cell>
          <cell r="E251" t="str">
            <v>唐钰滢</v>
          </cell>
          <cell r="F251" t="str">
            <v>唐钰滢</v>
          </cell>
          <cell r="G251" t="str">
            <v>无</v>
          </cell>
          <cell r="H251" t="str">
            <v>中台-广</v>
          </cell>
          <cell r="I251" t="str">
            <v>中台-广</v>
          </cell>
          <cell r="J251" t="str">
            <v>中台-广</v>
          </cell>
          <cell r="K251" t="str">
            <v>雷馥萍</v>
          </cell>
          <cell r="L251" t="str">
            <v>雷馥萍</v>
          </cell>
          <cell r="M251" t="str">
            <v>0~A2</v>
          </cell>
          <cell r="N251" t="str">
            <v>主账号-广莲</v>
          </cell>
          <cell r="O251">
            <v>43017</v>
          </cell>
          <cell r="P251" t="str">
            <v>关联</v>
          </cell>
        </row>
        <row r="252">
          <cell r="B252" t="str">
            <v>slimstream@icloud.com</v>
          </cell>
          <cell r="C252" t="str">
            <v>广州当凌信息科技有限公司</v>
          </cell>
          <cell r="D252" t="str">
            <v>中台-广</v>
          </cell>
          <cell r="E252" t="str">
            <v>张炜俊</v>
          </cell>
          <cell r="F252" t="str">
            <v>张炜俊</v>
          </cell>
          <cell r="G252" t="str">
            <v>张炜俊</v>
          </cell>
          <cell r="H252" t="str">
            <v>张炜俊</v>
          </cell>
          <cell r="I252" t="str">
            <v>中台-广</v>
          </cell>
          <cell r="J252" t="str">
            <v>林海菊</v>
          </cell>
          <cell r="K252" t="str">
            <v>林海菊</v>
          </cell>
          <cell r="L252" t="str">
            <v>林海菊</v>
          </cell>
          <cell r="M252" t="str">
            <v>0~A2</v>
          </cell>
          <cell r="N252" t="str">
            <v>主账号-广莲</v>
          </cell>
          <cell r="O252">
            <v>43017</v>
          </cell>
          <cell r="P252" t="str">
            <v>关联</v>
          </cell>
        </row>
        <row r="253">
          <cell r="B253" t="str">
            <v>acadsoc2015</v>
          </cell>
          <cell r="C253" t="str">
            <v>深圳百创天成科技有限公司</v>
          </cell>
          <cell r="D253" t="str">
            <v>BD伙伴</v>
          </cell>
          <cell r="E253" t="str">
            <v>BD团队-李达</v>
          </cell>
          <cell r="F253" t="str">
            <v>BD团队-李达</v>
          </cell>
          <cell r="G253" t="str">
            <v>BD团队-李达</v>
          </cell>
          <cell r="H253" t="str">
            <v>BD团队-李达</v>
          </cell>
          <cell r="I253" t="str">
            <v>BD团队-李达</v>
          </cell>
          <cell r="J253" t="str">
            <v>BD团队-李达</v>
          </cell>
          <cell r="K253" t="str">
            <v>BD团队-刘银树</v>
          </cell>
          <cell r="L253" t="str">
            <v>BD团队-刘银树</v>
          </cell>
          <cell r="M253" t="str">
            <v>A3</v>
          </cell>
          <cell r="N253" t="str">
            <v>主账号-深莲</v>
          </cell>
          <cell r="O253">
            <v>43018</v>
          </cell>
          <cell r="P253" t="str">
            <v>关联</v>
          </cell>
        </row>
        <row r="254">
          <cell r="B254" t="str">
            <v>hi30403397@aliyun.com</v>
          </cell>
          <cell r="C254" t="str">
            <v>广州宏峰信息科技有限公司</v>
          </cell>
          <cell r="D254" t="str">
            <v>铁军-广</v>
          </cell>
          <cell r="E254" t="str">
            <v>吴发能</v>
          </cell>
          <cell r="F254" t="str">
            <v>吴发能</v>
          </cell>
          <cell r="G254" t="str">
            <v>吴发能</v>
          </cell>
          <cell r="H254" t="str">
            <v>吴发能</v>
          </cell>
          <cell r="I254" t="str">
            <v>吴发能</v>
          </cell>
          <cell r="J254" t="str">
            <v>吴发能</v>
          </cell>
          <cell r="K254" t="str">
            <v>吴发能</v>
          </cell>
          <cell r="L254" t="str">
            <v>吴发能</v>
          </cell>
          <cell r="M254" t="str">
            <v>0~A2</v>
          </cell>
          <cell r="N254" t="str">
            <v>主账号-广莲</v>
          </cell>
          <cell r="O254">
            <v>43018</v>
          </cell>
          <cell r="P254" t="str">
            <v>关联</v>
          </cell>
        </row>
        <row r="255">
          <cell r="B255" t="str">
            <v>sz_ey</v>
          </cell>
          <cell r="C255" t="str">
            <v>深圳市宇阳科技发展有限公司</v>
          </cell>
          <cell r="D255" t="str">
            <v>KA-广</v>
          </cell>
          <cell r="E255" t="str">
            <v>熊文枚</v>
          </cell>
          <cell r="F255" t="str">
            <v>熊文枚</v>
          </cell>
          <cell r="G255" t="str">
            <v>熊文枚</v>
          </cell>
          <cell r="H255" t="str">
            <v>熊文枚</v>
          </cell>
          <cell r="I255" t="str">
            <v>熊文枚</v>
          </cell>
          <cell r="J255" t="str">
            <v>熊文枚</v>
          </cell>
          <cell r="K255" t="str">
            <v>KA-广</v>
          </cell>
          <cell r="L255" t="str">
            <v>KA-广</v>
          </cell>
          <cell r="M255" t="str">
            <v>A3</v>
          </cell>
          <cell r="N255" t="str">
            <v>主账号-深莲</v>
          </cell>
          <cell r="O255">
            <v>43018</v>
          </cell>
          <cell r="P255" t="str">
            <v>新建</v>
          </cell>
        </row>
        <row r="256">
          <cell r="B256" t="str">
            <v>协跃软件科技</v>
          </cell>
          <cell r="C256" t="str">
            <v>广州协跃软件科技有限公司</v>
          </cell>
          <cell r="D256" t="str">
            <v>KA-广</v>
          </cell>
          <cell r="E256" t="str">
            <v>史玉卉</v>
          </cell>
          <cell r="F256" t="str">
            <v>汤何</v>
          </cell>
          <cell r="G256" t="str">
            <v>汤何</v>
          </cell>
          <cell r="H256" t="str">
            <v>汤何</v>
          </cell>
          <cell r="I256" t="str">
            <v>汤何</v>
          </cell>
          <cell r="J256" t="str">
            <v>汤何</v>
          </cell>
          <cell r="K256" t="str">
            <v>汤何</v>
          </cell>
          <cell r="L256" t="str">
            <v>汤何</v>
          </cell>
          <cell r="M256" t="str">
            <v>0~A2</v>
          </cell>
          <cell r="N256" t="str">
            <v>主账号-广莲</v>
          </cell>
          <cell r="O256">
            <v>43020</v>
          </cell>
          <cell r="P256" t="str">
            <v>新建</v>
          </cell>
        </row>
        <row r="257">
          <cell r="B257" t="str">
            <v>dw10066</v>
          </cell>
          <cell r="C257" t="str">
            <v>dw10066</v>
          </cell>
          <cell r="D257" t="str">
            <v>铁军-广</v>
          </cell>
          <cell r="E257" t="str">
            <v>无</v>
          </cell>
          <cell r="F257" t="str">
            <v>无</v>
          </cell>
          <cell r="G257" t="str">
            <v>无</v>
          </cell>
          <cell r="H257" t="str">
            <v>吴发能</v>
          </cell>
          <cell r="I257" t="str">
            <v>吴发能</v>
          </cell>
          <cell r="J257" t="str">
            <v>吴发能</v>
          </cell>
          <cell r="K257" t="str">
            <v>吴发能</v>
          </cell>
          <cell r="L257" t="str">
            <v>吴发能</v>
          </cell>
          <cell r="M257" t="str">
            <v>A4</v>
          </cell>
          <cell r="N257" t="str">
            <v>主账号-广莲</v>
          </cell>
          <cell r="O257">
            <v>43021</v>
          </cell>
          <cell r="P257" t="str">
            <v>关联</v>
          </cell>
        </row>
        <row r="258">
          <cell r="B258" t="str">
            <v>国萃尤吉米</v>
          </cell>
          <cell r="C258" t="str">
            <v>广州尤吉米电子商务有限公司</v>
          </cell>
          <cell r="D258" t="str">
            <v>KA-广</v>
          </cell>
          <cell r="E258" t="str">
            <v>熊文枚</v>
          </cell>
          <cell r="F258" t="str">
            <v>熊文枚</v>
          </cell>
          <cell r="G258" t="str">
            <v>熊文枚</v>
          </cell>
          <cell r="H258" t="str">
            <v>熊文枚</v>
          </cell>
          <cell r="I258" t="str">
            <v>熊文枚</v>
          </cell>
          <cell r="J258" t="str">
            <v>熊文枚</v>
          </cell>
          <cell r="K258" t="str">
            <v>KA-广</v>
          </cell>
          <cell r="L258" t="str">
            <v>KA-广</v>
          </cell>
          <cell r="M258" t="str">
            <v>0~A2</v>
          </cell>
          <cell r="N258" t="str">
            <v>主账号-深莲</v>
          </cell>
          <cell r="O258">
            <v>43021</v>
          </cell>
          <cell r="P258" t="str">
            <v>关联</v>
          </cell>
        </row>
        <row r="259">
          <cell r="B259" t="str">
            <v>haiwen@stjf.com</v>
          </cell>
          <cell r="C259" t="str">
            <v>汕头市锦峰集团有限公司</v>
          </cell>
          <cell r="D259" t="str">
            <v>其他</v>
          </cell>
          <cell r="E259" t="str">
            <v>杨明明</v>
          </cell>
          <cell r="F259" t="str">
            <v>杨明明</v>
          </cell>
          <cell r="G259" t="str">
            <v>杨明明</v>
          </cell>
          <cell r="H259" t="str">
            <v>杨明明</v>
          </cell>
          <cell r="I259" t="str">
            <v>杨明明</v>
          </cell>
          <cell r="J259" t="str">
            <v>杨明明</v>
          </cell>
          <cell r="K259" t="str">
            <v>杨明明</v>
          </cell>
          <cell r="L259" t="str">
            <v>杨明明</v>
          </cell>
          <cell r="M259" t="str">
            <v>0~A2</v>
          </cell>
          <cell r="N259" t="str">
            <v>主账号-广莲</v>
          </cell>
          <cell r="O259">
            <v>43021</v>
          </cell>
          <cell r="P259" t="str">
            <v>关联</v>
          </cell>
        </row>
        <row r="260">
          <cell r="B260" t="str">
            <v>haiyuehulian2</v>
          </cell>
          <cell r="C260" t="str">
            <v>广东华风海洋信息系统服务有限公司</v>
          </cell>
          <cell r="D260" t="str">
            <v>BD伙伴</v>
          </cell>
          <cell r="E260" t="str">
            <v>BD团队-李心仪</v>
          </cell>
          <cell r="F260" t="str">
            <v>BD团队-李心仪</v>
          </cell>
          <cell r="G260" t="str">
            <v>BD团队-吴伟灿</v>
          </cell>
          <cell r="H260" t="str">
            <v>BD团队-吴伟灿</v>
          </cell>
          <cell r="I260" t="str">
            <v>BD团队-吴伟灿</v>
          </cell>
          <cell r="J260" t="str">
            <v>BD团队-吴伟灿</v>
          </cell>
          <cell r="K260" t="str">
            <v>BD团队-吴伟灿</v>
          </cell>
          <cell r="L260" t="str">
            <v>BD团队-刘银树</v>
          </cell>
          <cell r="M260" t="str">
            <v>A3</v>
          </cell>
          <cell r="N260" t="str">
            <v>主账号-广莲</v>
          </cell>
          <cell r="O260">
            <v>43025</v>
          </cell>
          <cell r="P260" t="str">
            <v>新建</v>
          </cell>
        </row>
        <row r="261">
          <cell r="B261" t="str">
            <v>ysmlc@foxmail.com</v>
          </cell>
          <cell r="C261" t="str">
            <v>吴炜恒</v>
          </cell>
          <cell r="D261" t="str">
            <v>铁军-广</v>
          </cell>
          <cell r="E261" t="str">
            <v>吴发能</v>
          </cell>
          <cell r="F261" t="str">
            <v>吴发能</v>
          </cell>
          <cell r="G261" t="str">
            <v>吴发能</v>
          </cell>
          <cell r="H261" t="str">
            <v>吴发能</v>
          </cell>
          <cell r="I261" t="str">
            <v>吴发能</v>
          </cell>
          <cell r="J261" t="str">
            <v>吴发能</v>
          </cell>
          <cell r="K261" t="str">
            <v>吴发能</v>
          </cell>
          <cell r="L261" t="str">
            <v>吴发能</v>
          </cell>
          <cell r="M261" t="str">
            <v>A1</v>
          </cell>
          <cell r="N261" t="str">
            <v>主账号-广莲</v>
          </cell>
          <cell r="O261">
            <v>43025.3745023148</v>
          </cell>
          <cell r="P261" t="str">
            <v>关联</v>
          </cell>
        </row>
        <row r="262">
          <cell r="B262" t="str">
            <v>tsyl2017107</v>
          </cell>
          <cell r="C262" t="str">
            <v>淘贝（深圳）网络信息科技有限公司</v>
          </cell>
          <cell r="D262" t="str">
            <v>BD伙伴</v>
          </cell>
          <cell r="E262" t="str">
            <v>BD团队-李心仪</v>
          </cell>
          <cell r="F262" t="str">
            <v>BD团队-李心仪</v>
          </cell>
          <cell r="G262" t="str">
            <v>BD团队-吴伟灿</v>
          </cell>
          <cell r="H262" t="str">
            <v>BD团队-吴伟灿</v>
          </cell>
          <cell r="I262" t="str">
            <v>BD团队-吴伟灿</v>
          </cell>
          <cell r="J262" t="str">
            <v>BD团队-吴伟灿</v>
          </cell>
          <cell r="K262" t="str">
            <v>BD团队-吴伟灿</v>
          </cell>
          <cell r="L262" t="str">
            <v>BD团队-刘银树</v>
          </cell>
          <cell r="M262" t="str">
            <v>0~A2</v>
          </cell>
          <cell r="N262" t="str">
            <v>主账号-深莲</v>
          </cell>
          <cell r="O262">
            <v>43026</v>
          </cell>
          <cell r="P262" t="str">
            <v>新建</v>
          </cell>
        </row>
        <row r="263">
          <cell r="B263" t="str">
            <v>menth2017</v>
          </cell>
          <cell r="C263" t="str">
            <v>曼秀雷敦（中国）药业有限公司广州分公司</v>
          </cell>
          <cell r="D263" t="str">
            <v>铁军-广</v>
          </cell>
          <cell r="E263" t="str">
            <v>高乾</v>
          </cell>
          <cell r="F263" t="str">
            <v>高乾</v>
          </cell>
          <cell r="G263" t="str">
            <v>高乾</v>
          </cell>
          <cell r="H263" t="str">
            <v>高乾</v>
          </cell>
          <cell r="I263" t="str">
            <v>高乾</v>
          </cell>
          <cell r="J263" t="str">
            <v>高乾</v>
          </cell>
          <cell r="K263" t="str">
            <v>高乾</v>
          </cell>
          <cell r="L263" t="str">
            <v>高乾</v>
          </cell>
          <cell r="M263" t="str">
            <v>0~A2</v>
          </cell>
          <cell r="N263" t="str">
            <v>主账号-广莲</v>
          </cell>
          <cell r="O263">
            <v>43027</v>
          </cell>
          <cell r="P263" t="str">
            <v>新建</v>
          </cell>
        </row>
        <row r="264">
          <cell r="B264" t="str">
            <v>jolyvia20171019</v>
          </cell>
          <cell r="C264" t="str">
            <v>广州娇丽芙个人护理用品有限公司</v>
          </cell>
          <cell r="D264" t="str">
            <v>KA-广</v>
          </cell>
          <cell r="E264" t="str">
            <v>熊文枚</v>
          </cell>
          <cell r="F264" t="str">
            <v>熊文枚</v>
          </cell>
          <cell r="G264" t="str">
            <v>熊文枚</v>
          </cell>
          <cell r="H264" t="str">
            <v>熊文枚</v>
          </cell>
          <cell r="I264" t="str">
            <v>熊文枚</v>
          </cell>
          <cell r="J264" t="str">
            <v>熊文枚</v>
          </cell>
          <cell r="K264" t="str">
            <v>KA-广</v>
          </cell>
          <cell r="L264" t="str">
            <v>KA-广</v>
          </cell>
          <cell r="M264" t="str">
            <v>A4</v>
          </cell>
          <cell r="N264" t="str">
            <v>主账号-广莲</v>
          </cell>
          <cell r="O264">
            <v>43027</v>
          </cell>
          <cell r="P264" t="str">
            <v>新建</v>
          </cell>
        </row>
        <row r="265">
          <cell r="B265" t="str">
            <v>695647025@qq.com</v>
          </cell>
          <cell r="C265" t="str">
            <v>深圳华磊信息科技有限公司</v>
          </cell>
          <cell r="D265" t="str">
            <v>BD伙伴</v>
          </cell>
          <cell r="E265" t="str">
            <v>BD团队-李达</v>
          </cell>
          <cell r="F265" t="str">
            <v>BD团队-李达</v>
          </cell>
          <cell r="G265" t="str">
            <v>BD团队-黄政源</v>
          </cell>
          <cell r="H265" t="str">
            <v>BD团队-黄政源</v>
          </cell>
          <cell r="I265" t="str">
            <v>BD团队-黄政源</v>
          </cell>
          <cell r="J265" t="str">
            <v>BD团队-黄政源</v>
          </cell>
          <cell r="K265" t="str">
            <v>BD团队-黄政源</v>
          </cell>
          <cell r="L265" t="str">
            <v>BD团队-黄政源</v>
          </cell>
          <cell r="M265" t="str">
            <v>A3</v>
          </cell>
          <cell r="N265" t="str">
            <v>主账号-深莲</v>
          </cell>
          <cell r="O265">
            <v>43028</v>
          </cell>
          <cell r="P265" t="str">
            <v>关联</v>
          </cell>
        </row>
        <row r="266">
          <cell r="B266" t="str">
            <v>jeatcs2</v>
          </cell>
          <cell r="C266" t="str">
            <v>广东华风海洋信息系统服务有限公司</v>
          </cell>
          <cell r="D266" t="str">
            <v>BD伙伴</v>
          </cell>
          <cell r="E266" t="str">
            <v>BD团队-李心仪</v>
          </cell>
          <cell r="F266" t="str">
            <v>BD团队-李心仪</v>
          </cell>
          <cell r="G266" t="str">
            <v>BD团队-吴伟灿</v>
          </cell>
          <cell r="H266" t="str">
            <v>BD团队-吴伟灿</v>
          </cell>
          <cell r="I266" t="str">
            <v>BD团队-吴伟灿</v>
          </cell>
          <cell r="J266" t="str">
            <v>BD团队-吴伟灿</v>
          </cell>
          <cell r="K266" t="str">
            <v>BD团队-吴伟灿</v>
          </cell>
          <cell r="L266" t="str">
            <v>BD团队-刘银树</v>
          </cell>
          <cell r="M266" t="str">
            <v>A3</v>
          </cell>
          <cell r="N266" t="str">
            <v>主账号-广莲</v>
          </cell>
          <cell r="O266">
            <v>43028</v>
          </cell>
          <cell r="P266" t="str">
            <v>新建</v>
          </cell>
        </row>
        <row r="267">
          <cell r="B267" t="str">
            <v>贵人大数据</v>
          </cell>
          <cell r="C267" t="str">
            <v>贵州贵人大数据区块链产业发展股份有限公司</v>
          </cell>
          <cell r="D267" t="str">
            <v>KA-深</v>
          </cell>
          <cell r="E267" t="str">
            <v>BD团队-李心仪</v>
          </cell>
          <cell r="F267" t="str">
            <v>BD团队-李心仪</v>
          </cell>
          <cell r="G267" t="str">
            <v>BD团队账号</v>
          </cell>
          <cell r="H267" t="str">
            <v>李申政</v>
          </cell>
          <cell r="I267" t="str">
            <v>李申政</v>
          </cell>
          <cell r="J267" t="str">
            <v>李申政</v>
          </cell>
          <cell r="K267" t="str">
            <v>李申政</v>
          </cell>
          <cell r="L267" t="str">
            <v>李申政</v>
          </cell>
          <cell r="M267" t="str">
            <v>0~A2</v>
          </cell>
          <cell r="N267" t="str">
            <v>主账号-广莲</v>
          </cell>
          <cell r="O267">
            <v>43028</v>
          </cell>
          <cell r="P267" t="str">
            <v>新建</v>
          </cell>
        </row>
        <row r="268">
          <cell r="B268" t="str">
            <v>dannet@qq.com</v>
          </cell>
          <cell r="C268" t="str">
            <v>广州美亚电子商务国际旅行社有限公司</v>
          </cell>
          <cell r="D268" t="str">
            <v>KA-广</v>
          </cell>
          <cell r="E268" t="str">
            <v>史玉卉</v>
          </cell>
          <cell r="F268" t="str">
            <v>史玉卉</v>
          </cell>
          <cell r="G268" t="str">
            <v>史玉卉</v>
          </cell>
          <cell r="H268" t="str">
            <v>史玉卉</v>
          </cell>
          <cell r="I268" t="str">
            <v>史玉卉</v>
          </cell>
          <cell r="J268" t="str">
            <v>史玉卉</v>
          </cell>
          <cell r="K268" t="str">
            <v>史玉卉</v>
          </cell>
          <cell r="L268" t="str">
            <v>史玉卉</v>
          </cell>
          <cell r="M268" t="str">
            <v>A5</v>
          </cell>
          <cell r="N268" t="str">
            <v>主账号-广莲</v>
          </cell>
          <cell r="O268">
            <v>43028</v>
          </cell>
          <cell r="P268" t="str">
            <v>关联</v>
          </cell>
        </row>
        <row r="269">
          <cell r="B269" t="str">
            <v>绵泽科技</v>
          </cell>
          <cell r="C269" t="str">
            <v>绵泽信息技术有限公司</v>
          </cell>
          <cell r="D269" t="str">
            <v>KA-广</v>
          </cell>
          <cell r="E269" t="str">
            <v>史玉卉</v>
          </cell>
          <cell r="F269" t="str">
            <v>汤何</v>
          </cell>
          <cell r="G269" t="str">
            <v>汤何</v>
          </cell>
          <cell r="H269" t="str">
            <v>汤何</v>
          </cell>
          <cell r="I269" t="str">
            <v>汤何</v>
          </cell>
          <cell r="J269" t="str">
            <v>汤何</v>
          </cell>
          <cell r="K269" t="str">
            <v>汤何</v>
          </cell>
          <cell r="L269" t="str">
            <v>汤何</v>
          </cell>
          <cell r="M269" t="str">
            <v>A3</v>
          </cell>
          <cell r="N269" t="str">
            <v>主账号-广莲</v>
          </cell>
          <cell r="O269">
            <v>43028</v>
          </cell>
          <cell r="P269" t="str">
            <v>新建</v>
          </cell>
        </row>
        <row r="270">
          <cell r="B270" t="str">
            <v>361262410@qq.com</v>
          </cell>
          <cell r="C270" t="str">
            <v>彭慈凤</v>
          </cell>
          <cell r="D270" t="str">
            <v>中台-广</v>
          </cell>
          <cell r="E270" t="str">
            <v>张炜俊</v>
          </cell>
          <cell r="F270" t="str">
            <v>张炜俊</v>
          </cell>
          <cell r="G270" t="str">
            <v>张炜俊</v>
          </cell>
          <cell r="H270" t="str">
            <v>张炜俊</v>
          </cell>
          <cell r="I270" t="str">
            <v>中台-广</v>
          </cell>
          <cell r="J270" t="str">
            <v>唐钰滢</v>
          </cell>
          <cell r="K270" t="str">
            <v>唐钰滢</v>
          </cell>
          <cell r="L270" t="str">
            <v>唐钰滢</v>
          </cell>
          <cell r="M270" t="str">
            <v>A3</v>
          </cell>
          <cell r="N270" t="str">
            <v>主账号-广莲</v>
          </cell>
          <cell r="O270">
            <v>43028</v>
          </cell>
          <cell r="P270" t="str">
            <v>关联</v>
          </cell>
        </row>
        <row r="271">
          <cell r="B271" t="str">
            <v>gdyunfuml</v>
          </cell>
          <cell r="C271" t="str">
            <v>广东云蚨贸易有限公司</v>
          </cell>
          <cell r="D271" t="str">
            <v>铁军-广</v>
          </cell>
          <cell r="E271" t="str">
            <v>吴发能</v>
          </cell>
          <cell r="F271" t="str">
            <v>吴发能</v>
          </cell>
          <cell r="G271" t="str">
            <v>吴发能</v>
          </cell>
          <cell r="H271" t="str">
            <v>吴发能</v>
          </cell>
          <cell r="I271" t="str">
            <v>吴发能</v>
          </cell>
          <cell r="J271" t="str">
            <v>吴发能</v>
          </cell>
          <cell r="K271" t="str">
            <v>吴发能</v>
          </cell>
          <cell r="L271" t="str">
            <v>吴发能</v>
          </cell>
          <cell r="M271" t="str">
            <v>A4</v>
          </cell>
          <cell r="N271" t="str">
            <v>主账号-广莲</v>
          </cell>
          <cell r="O271">
            <v>43028</v>
          </cell>
          <cell r="P271" t="str">
            <v>新建</v>
          </cell>
        </row>
        <row r="272">
          <cell r="B272" t="str">
            <v>贵人大数据2</v>
          </cell>
          <cell r="C272" t="str">
            <v>贵州贵人大数据区块链产业发展股份有限公司</v>
          </cell>
          <cell r="D272" t="str">
            <v>KA-深</v>
          </cell>
          <cell r="E272" t="str">
            <v>BD团队-李心仪</v>
          </cell>
          <cell r="F272" t="str">
            <v>BD团队-李心仪</v>
          </cell>
          <cell r="G272" t="str">
            <v>BD团队账号</v>
          </cell>
          <cell r="H272" t="str">
            <v>李申政</v>
          </cell>
          <cell r="I272" t="str">
            <v>李申政</v>
          </cell>
          <cell r="J272" t="str">
            <v>李申政</v>
          </cell>
          <cell r="K272" t="str">
            <v>李申政</v>
          </cell>
          <cell r="L272" t="str">
            <v>李申政</v>
          </cell>
          <cell r="M272" t="str">
            <v>0~A2</v>
          </cell>
          <cell r="N272" t="str">
            <v>主账号-广莲</v>
          </cell>
          <cell r="O272">
            <v>43029</v>
          </cell>
          <cell r="P272" t="str">
            <v>新建</v>
          </cell>
        </row>
        <row r="273">
          <cell r="B273" t="str">
            <v>gzmedricloud</v>
          </cell>
          <cell r="C273" t="str">
            <v>广州市政工程设计研究总院</v>
          </cell>
          <cell r="D273" t="str">
            <v>其他</v>
          </cell>
          <cell r="E273" t="str">
            <v>薛玲</v>
          </cell>
          <cell r="F273" t="str">
            <v>薛玲</v>
          </cell>
          <cell r="G273" t="str">
            <v>薛玲</v>
          </cell>
          <cell r="H273" t="str">
            <v>薛玲</v>
          </cell>
          <cell r="I273" t="str">
            <v>薛玲</v>
          </cell>
          <cell r="J273" t="str">
            <v>薛玲</v>
          </cell>
          <cell r="K273" t="str">
            <v>薛玲</v>
          </cell>
          <cell r="L273" t="str">
            <v>薛玲</v>
          </cell>
          <cell r="M273" t="str">
            <v>A4</v>
          </cell>
          <cell r="N273" t="str">
            <v>主账号-广莲</v>
          </cell>
          <cell r="O273">
            <v>43030</v>
          </cell>
          <cell r="P273" t="str">
            <v>新建</v>
          </cell>
        </row>
        <row r="274">
          <cell r="B274" t="str">
            <v>联航棋牌</v>
          </cell>
          <cell r="C274" t="str">
            <v>淘贝（深圳）网络信息科技有限公司</v>
          </cell>
          <cell r="D274" t="str">
            <v>BD伙伴</v>
          </cell>
          <cell r="E274" t="str">
            <v>BD团队-李心仪</v>
          </cell>
          <cell r="F274" t="str">
            <v>BD团队-李心仪</v>
          </cell>
          <cell r="G274" t="str">
            <v>BD团队-吴伟灿</v>
          </cell>
          <cell r="H274" t="str">
            <v>BD团队-吴伟灿</v>
          </cell>
          <cell r="I274" t="str">
            <v>BD团队-吴伟灿</v>
          </cell>
          <cell r="J274" t="str">
            <v>BD团队-吴伟灿</v>
          </cell>
          <cell r="K274" t="str">
            <v>BD团队-吴伟灿</v>
          </cell>
          <cell r="L274" t="str">
            <v>BD团队-刘银树</v>
          </cell>
          <cell r="M274" t="str">
            <v>0~A2</v>
          </cell>
          <cell r="N274" t="str">
            <v>主账号-广莲</v>
          </cell>
          <cell r="O274">
            <v>43031</v>
          </cell>
          <cell r="P274" t="str">
            <v>新建</v>
          </cell>
        </row>
        <row r="275">
          <cell r="B275" t="str">
            <v>384128105@qq.com</v>
          </cell>
          <cell r="C275" t="str">
            <v>广州市位讯信息科技有限责任公司（王颖）</v>
          </cell>
          <cell r="D275" t="str">
            <v>中台-广</v>
          </cell>
          <cell r="E275" t="str">
            <v>张炜俊</v>
          </cell>
          <cell r="F275" t="str">
            <v>张炜俊</v>
          </cell>
          <cell r="G275" t="str">
            <v>张炜俊</v>
          </cell>
          <cell r="H275" t="str">
            <v>张炜俊</v>
          </cell>
          <cell r="I275" t="str">
            <v>中台-广</v>
          </cell>
          <cell r="J275" t="str">
            <v>中台-广</v>
          </cell>
          <cell r="K275" t="str">
            <v>唐钰滢</v>
          </cell>
          <cell r="L275" t="str">
            <v>唐钰滢</v>
          </cell>
          <cell r="M275" t="str">
            <v>0~A2</v>
          </cell>
          <cell r="N275" t="str">
            <v>主账号-广莲</v>
          </cell>
          <cell r="O275">
            <v>43031</v>
          </cell>
          <cell r="P275" t="str">
            <v>关联</v>
          </cell>
        </row>
        <row r="276">
          <cell r="B276" t="str">
            <v>powerkom@aliyun.com</v>
          </cell>
          <cell r="C276" t="str">
            <v>广州聆歌信息科技有限公司</v>
          </cell>
          <cell r="D276" t="str">
            <v>铁军-广</v>
          </cell>
          <cell r="E276" t="str">
            <v>吴发能</v>
          </cell>
          <cell r="F276" t="str">
            <v>吴发能</v>
          </cell>
          <cell r="G276" t="str">
            <v>吴发能</v>
          </cell>
          <cell r="H276" t="str">
            <v>吴发能</v>
          </cell>
          <cell r="I276" t="str">
            <v>吴发能</v>
          </cell>
          <cell r="J276" t="str">
            <v>吴发能</v>
          </cell>
          <cell r="K276" t="str">
            <v>吴发能</v>
          </cell>
          <cell r="L276" t="str">
            <v>吴发能</v>
          </cell>
          <cell r="M276" t="str">
            <v>0~A2</v>
          </cell>
          <cell r="N276" t="str">
            <v>主账号-深莲</v>
          </cell>
          <cell r="O276">
            <v>43031</v>
          </cell>
          <cell r="P276" t="str">
            <v>关联</v>
          </cell>
        </row>
        <row r="277">
          <cell r="B277" t="str">
            <v>grandata</v>
          </cell>
          <cell r="C277" t="str">
            <v>广州佳数网络科技有限公司</v>
          </cell>
          <cell r="D277" t="str">
            <v>其他</v>
          </cell>
          <cell r="E277" t="str">
            <v>杨明明</v>
          </cell>
          <cell r="F277" t="str">
            <v>杨明明</v>
          </cell>
          <cell r="G277" t="str">
            <v>杨明明</v>
          </cell>
          <cell r="H277" t="str">
            <v>杨明明</v>
          </cell>
          <cell r="I277" t="str">
            <v>杨明明</v>
          </cell>
          <cell r="J277" t="str">
            <v>杨明明</v>
          </cell>
          <cell r="K277" t="str">
            <v>薛玲</v>
          </cell>
          <cell r="L277" t="str">
            <v>薛玲</v>
          </cell>
          <cell r="M277" t="str">
            <v>A3</v>
          </cell>
          <cell r="N277" t="str">
            <v>主账号-广莲</v>
          </cell>
          <cell r="O277">
            <v>43031</v>
          </cell>
          <cell r="P277" t="str">
            <v>新建</v>
          </cell>
        </row>
        <row r="278">
          <cell r="B278" t="str">
            <v>广州6余香信息科技有限公司</v>
          </cell>
          <cell r="C278" t="str">
            <v>广州留余香信息科技有限公司</v>
          </cell>
          <cell r="D278" t="str">
            <v>BD伙伴</v>
          </cell>
          <cell r="E278" t="str">
            <v>BD团队-李健锋</v>
          </cell>
          <cell r="F278" t="str">
            <v>BD团队-李健锋</v>
          </cell>
          <cell r="G278" t="str">
            <v>BD团队-陈楚鹏</v>
          </cell>
          <cell r="H278" t="str">
            <v>BD团队-陈楚鹏</v>
          </cell>
          <cell r="I278" t="str">
            <v>BD团队-陈楚鹏</v>
          </cell>
          <cell r="J278" t="str">
            <v>BD团队-陈楚鹏</v>
          </cell>
          <cell r="K278" t="str">
            <v>BD</v>
          </cell>
          <cell r="L278" t="str">
            <v>BD团队-黄政源</v>
          </cell>
          <cell r="M278" t="str">
            <v>0~A2</v>
          </cell>
          <cell r="N278" t="str">
            <v>主账号-广莲</v>
          </cell>
          <cell r="O278">
            <v>43032</v>
          </cell>
          <cell r="P278" t="str">
            <v>新建</v>
          </cell>
        </row>
        <row r="279">
          <cell r="B279" t="str">
            <v>internet@cnfantasia.com</v>
          </cell>
          <cell r="C279" t="str">
            <v>深圳前海邻里乐科技服务有限公司</v>
          </cell>
          <cell r="D279" t="str">
            <v>KA-深</v>
          </cell>
          <cell r="E279" t="str">
            <v>史玉卉</v>
          </cell>
          <cell r="F279" t="str">
            <v>史玉卉</v>
          </cell>
          <cell r="G279" t="str">
            <v>史玉卉</v>
          </cell>
          <cell r="H279" t="str">
            <v>李申政</v>
          </cell>
          <cell r="I279" t="str">
            <v>李申政</v>
          </cell>
          <cell r="J279" t="str">
            <v>李申政</v>
          </cell>
          <cell r="K279" t="str">
            <v>李申政</v>
          </cell>
          <cell r="L279" t="str">
            <v>李申政</v>
          </cell>
          <cell r="M279" t="str">
            <v>A4</v>
          </cell>
          <cell r="N279" t="str">
            <v>主账号-深莲</v>
          </cell>
          <cell r="O279">
            <v>43032</v>
          </cell>
          <cell r="P279" t="str">
            <v>关联</v>
          </cell>
        </row>
        <row r="280">
          <cell r="B280" t="str">
            <v>hi20613880@aliyun.com</v>
          </cell>
          <cell r="C280" t="str">
            <v>广州娇丽芙个人护理用品有限公司</v>
          </cell>
          <cell r="D280" t="str">
            <v>KA-广</v>
          </cell>
          <cell r="E280" t="str">
            <v>熊文枚</v>
          </cell>
          <cell r="F280" t="str">
            <v>熊文枚</v>
          </cell>
          <cell r="G280" t="str">
            <v>熊文枚</v>
          </cell>
          <cell r="H280" t="str">
            <v>熊文枚</v>
          </cell>
          <cell r="I280" t="str">
            <v>熊文枚</v>
          </cell>
          <cell r="J280" t="str">
            <v>熊文枚</v>
          </cell>
          <cell r="K280" t="str">
            <v>KA-广</v>
          </cell>
          <cell r="L280" t="str">
            <v>KA-广</v>
          </cell>
          <cell r="M280" t="str">
            <v>A3</v>
          </cell>
          <cell r="N280" t="str">
            <v>主账号-广莲</v>
          </cell>
          <cell r="O280">
            <v>43032</v>
          </cell>
          <cell r="P280" t="str">
            <v>关联</v>
          </cell>
        </row>
        <row r="281">
          <cell r="B281" t="str">
            <v>深圳水晶球投资</v>
          </cell>
          <cell r="C281" t="str">
            <v>深圳市唐龙飞讯科技有限公司</v>
          </cell>
          <cell r="D281" t="str">
            <v>BD伙伴</v>
          </cell>
          <cell r="E281" t="str">
            <v>BD团队-李心仪</v>
          </cell>
          <cell r="F281" t="str">
            <v>BD团队-李心仪</v>
          </cell>
          <cell r="G281" t="str">
            <v>BD团队-黄政源</v>
          </cell>
          <cell r="H281" t="str">
            <v>BD团队-黄政源</v>
          </cell>
          <cell r="I281" t="str">
            <v>BD团队-黄政源</v>
          </cell>
          <cell r="J281" t="str">
            <v>BD团队-黄政源</v>
          </cell>
          <cell r="K281" t="str">
            <v>BD团队-黄政源</v>
          </cell>
          <cell r="L281" t="str">
            <v>BD团队-黄政源</v>
          </cell>
          <cell r="M281" t="str">
            <v>0~A2</v>
          </cell>
          <cell r="N281" t="str">
            <v>主账号-深莲</v>
          </cell>
          <cell r="O281">
            <v>43033</v>
          </cell>
          <cell r="P281" t="str">
            <v>新建</v>
          </cell>
        </row>
        <row r="282">
          <cell r="B282" t="str">
            <v>东莞丹蒂诗</v>
          </cell>
          <cell r="C282" t="str">
            <v>深圳市唐龙飞讯科技有限公司</v>
          </cell>
          <cell r="D282" t="str">
            <v>BD伙伴</v>
          </cell>
          <cell r="E282" t="str">
            <v>BD团队-李心仪</v>
          </cell>
          <cell r="F282" t="str">
            <v>BD团队-李心仪</v>
          </cell>
          <cell r="G282" t="str">
            <v>BD团队-黄政源</v>
          </cell>
          <cell r="H282" t="str">
            <v>BD团队-黄政源</v>
          </cell>
          <cell r="I282" t="str">
            <v>BD团队-黄政源</v>
          </cell>
          <cell r="J282" t="str">
            <v>BD团队-黄政源</v>
          </cell>
          <cell r="K282" t="str">
            <v>BD团队-黄政源</v>
          </cell>
          <cell r="L282" t="str">
            <v>BD团队-黄政源</v>
          </cell>
          <cell r="M282" t="str">
            <v>0~A2</v>
          </cell>
          <cell r="N282" t="str">
            <v>主账号-深莲</v>
          </cell>
          <cell r="O282">
            <v>43033</v>
          </cell>
          <cell r="P282" t="str">
            <v>新建</v>
          </cell>
        </row>
        <row r="283">
          <cell r="B283" t="str">
            <v>suhangguoji56</v>
          </cell>
          <cell r="C283" t="str">
            <v>深圳华磊信息科技有限公司</v>
          </cell>
          <cell r="D283" t="str">
            <v>BD伙伴</v>
          </cell>
          <cell r="E283" t="str">
            <v>BD团队-李达</v>
          </cell>
          <cell r="F283" t="str">
            <v>BD团队-李达</v>
          </cell>
          <cell r="G283" t="str">
            <v>BD团队-黄政源</v>
          </cell>
          <cell r="H283" t="str">
            <v>BD团队-黄政源</v>
          </cell>
          <cell r="I283" t="str">
            <v>BD团队-黄政源</v>
          </cell>
          <cell r="J283" t="str">
            <v>BD团队-黄政源</v>
          </cell>
          <cell r="K283" t="str">
            <v>BD团队-黄政源</v>
          </cell>
          <cell r="L283" t="str">
            <v>BD团队-黄政源</v>
          </cell>
          <cell r="M283" t="str">
            <v>0~A2</v>
          </cell>
          <cell r="N283" t="str">
            <v>主账号-深莲</v>
          </cell>
          <cell r="O283">
            <v>43033</v>
          </cell>
          <cell r="P283" t="str">
            <v>新建</v>
          </cell>
        </row>
        <row r="284">
          <cell r="B284" t="str">
            <v>孙志坤666</v>
          </cell>
          <cell r="C284" t="str">
            <v>上古上医网络科技（深圳）有限公司</v>
          </cell>
          <cell r="D284" t="str">
            <v>BD伙伴</v>
          </cell>
          <cell r="E284" t="str">
            <v>BD团队-李达</v>
          </cell>
          <cell r="F284" t="str">
            <v>BD团队-李达</v>
          </cell>
          <cell r="G284" t="str">
            <v>BD团队-李达</v>
          </cell>
          <cell r="H284" t="str">
            <v>BD团队-李达</v>
          </cell>
          <cell r="I284" t="str">
            <v>BD团队-李达</v>
          </cell>
          <cell r="J284" t="str">
            <v>BD团队-李达</v>
          </cell>
          <cell r="K284" t="str">
            <v>BD团队-吴伟灿</v>
          </cell>
          <cell r="L284" t="str">
            <v>BD团队-刘银树</v>
          </cell>
          <cell r="M284" t="str">
            <v>0~A2</v>
          </cell>
          <cell r="N284" t="str">
            <v>主账号-深莲</v>
          </cell>
          <cell r="O284">
            <v>43034</v>
          </cell>
          <cell r="P284" t="str">
            <v>关联</v>
          </cell>
        </row>
        <row r="285">
          <cell r="B285" t="str">
            <v>tjwhkj</v>
          </cell>
          <cell r="C285" t="str">
            <v>上古上医网络科技（深圳）有限公司</v>
          </cell>
          <cell r="D285" t="str">
            <v>BD伙伴</v>
          </cell>
          <cell r="E285" t="str">
            <v>BD团队-李达</v>
          </cell>
          <cell r="F285" t="str">
            <v>BD团队-李达</v>
          </cell>
          <cell r="G285" t="str">
            <v>BD团队-李达</v>
          </cell>
          <cell r="H285" t="str">
            <v>BD团队-李达</v>
          </cell>
          <cell r="I285" t="str">
            <v>BD团队-李达</v>
          </cell>
          <cell r="J285" t="str">
            <v>BD团队-李达</v>
          </cell>
          <cell r="K285" t="str">
            <v>BD团队-吴伟灿</v>
          </cell>
          <cell r="L285" t="str">
            <v>BD团队-刘银树</v>
          </cell>
          <cell r="M285" t="str">
            <v>A3</v>
          </cell>
          <cell r="N285" t="str">
            <v>主账号-深莲</v>
          </cell>
          <cell r="O285">
            <v>43034</v>
          </cell>
          <cell r="P285" t="str">
            <v>关联</v>
          </cell>
        </row>
        <row r="286">
          <cell r="B286" t="str">
            <v>michael@figo.cn</v>
          </cell>
          <cell r="C286" t="str">
            <v>广州火鹰信息科技有限公司</v>
          </cell>
          <cell r="D286" t="str">
            <v>BD伙伴</v>
          </cell>
          <cell r="E286" t="str">
            <v>BD团队-李达</v>
          </cell>
          <cell r="F286" t="str">
            <v>BD团队-李达</v>
          </cell>
          <cell r="G286" t="str">
            <v>BD团队-李达</v>
          </cell>
          <cell r="H286" t="str">
            <v>BD团队-李达</v>
          </cell>
          <cell r="I286" t="str">
            <v>BD团队-李达</v>
          </cell>
          <cell r="J286" t="str">
            <v>BD团队-李达</v>
          </cell>
          <cell r="K286" t="str">
            <v>BD</v>
          </cell>
          <cell r="L286" t="str">
            <v>BD团队-刘银树</v>
          </cell>
          <cell r="M286" t="str">
            <v>0~A2</v>
          </cell>
          <cell r="N286" t="str">
            <v>主账号-广莲</v>
          </cell>
          <cell r="O286">
            <v>43034</v>
          </cell>
          <cell r="P286" t="str">
            <v>关联</v>
          </cell>
        </row>
        <row r="287">
          <cell r="B287" t="str">
            <v>gtmxq123</v>
          </cell>
          <cell r="C287" t="str">
            <v>上古上医网络科技（深圳）有限公司</v>
          </cell>
          <cell r="D287" t="str">
            <v>BD伙伴</v>
          </cell>
          <cell r="E287" t="str">
            <v>BD团队-李达</v>
          </cell>
          <cell r="F287" t="str">
            <v>BD团队-李达</v>
          </cell>
          <cell r="G287" t="str">
            <v>BD团队-李达</v>
          </cell>
          <cell r="H287" t="str">
            <v>BD团队-李达</v>
          </cell>
          <cell r="I287" t="str">
            <v>BD团队-李达</v>
          </cell>
          <cell r="J287" t="str">
            <v>BD团队-李达</v>
          </cell>
          <cell r="K287" t="str">
            <v>BD团队-吴伟灿</v>
          </cell>
          <cell r="L287" t="str">
            <v>BD团队-刘银树</v>
          </cell>
          <cell r="M287" t="str">
            <v>A2</v>
          </cell>
          <cell r="N287" t="str">
            <v>主账号-深莲</v>
          </cell>
          <cell r="O287">
            <v>43034</v>
          </cell>
          <cell r="P287" t="str">
            <v>关联</v>
          </cell>
        </row>
        <row r="288">
          <cell r="B288" t="str">
            <v>sitofang</v>
          </cell>
          <cell r="C288" t="str">
            <v>广州技客信息科技有限公司</v>
          </cell>
          <cell r="D288" t="str">
            <v>BD伙伴</v>
          </cell>
          <cell r="E288" t="str">
            <v>BD团队-李健锋</v>
          </cell>
          <cell r="F288" t="str">
            <v>BD团队-李健锋</v>
          </cell>
          <cell r="G288" t="str">
            <v>BD团队-陈楚鹏</v>
          </cell>
          <cell r="H288" t="str">
            <v>BD团队-陈楚鹏</v>
          </cell>
          <cell r="I288" t="str">
            <v>BD团队-陈楚鹏</v>
          </cell>
          <cell r="J288" t="str">
            <v>BD团队-陈楚鹏</v>
          </cell>
          <cell r="K288" t="str">
            <v>BD</v>
          </cell>
          <cell r="L288" t="str">
            <v>BD团队-黄政源</v>
          </cell>
          <cell r="M288" t="str">
            <v>0~A2</v>
          </cell>
          <cell r="N288" t="str">
            <v>主账号-广莲</v>
          </cell>
          <cell r="O288">
            <v>43034</v>
          </cell>
          <cell r="P288" t="str">
            <v>新建</v>
          </cell>
        </row>
        <row r="289">
          <cell r="B289" t="str">
            <v>广州互信科技</v>
          </cell>
          <cell r="C289" t="str">
            <v>广州市互信网络科技有限公司</v>
          </cell>
          <cell r="D289" t="str">
            <v>BD伙伴</v>
          </cell>
          <cell r="E289" t="str">
            <v>BD团队-李心仪</v>
          </cell>
          <cell r="F289" t="str">
            <v>BD团队-李心仪</v>
          </cell>
          <cell r="G289" t="str">
            <v>BD团队-黄政源</v>
          </cell>
          <cell r="H289" t="str">
            <v>BD团队-黄政源</v>
          </cell>
          <cell r="I289" t="str">
            <v>BD团队-黄政源</v>
          </cell>
          <cell r="J289" t="str">
            <v>BD团队-黄政源</v>
          </cell>
          <cell r="K289" t="str">
            <v>BD团队-黄政源</v>
          </cell>
          <cell r="L289" t="str">
            <v>BD团队-黄政源</v>
          </cell>
          <cell r="M289" t="str">
            <v>0~A2</v>
          </cell>
          <cell r="N289" t="str">
            <v>主账号-广莲</v>
          </cell>
          <cell r="O289">
            <v>43034</v>
          </cell>
          <cell r="P289" t="str">
            <v>新建</v>
          </cell>
        </row>
        <row r="290">
          <cell r="B290" t="str">
            <v>drcoming@126.com</v>
          </cell>
          <cell r="C290" t="str">
            <v>广州市新橙信息科技有限公司</v>
          </cell>
          <cell r="D290" t="str">
            <v>铁军-广</v>
          </cell>
          <cell r="E290" t="str">
            <v>高乾</v>
          </cell>
          <cell r="F290" t="str">
            <v>高乾</v>
          </cell>
          <cell r="G290" t="str">
            <v>高乾</v>
          </cell>
          <cell r="H290" t="str">
            <v>高乾</v>
          </cell>
          <cell r="I290" t="str">
            <v>高乾</v>
          </cell>
          <cell r="J290" t="str">
            <v>高乾</v>
          </cell>
          <cell r="K290" t="str">
            <v>高乾</v>
          </cell>
          <cell r="L290" t="str">
            <v>高乾</v>
          </cell>
          <cell r="M290" t="str">
            <v>A5</v>
          </cell>
          <cell r="N290" t="str">
            <v>主账号-广莲</v>
          </cell>
          <cell r="O290">
            <v>43034</v>
          </cell>
          <cell r="P290" t="str">
            <v>关联</v>
          </cell>
        </row>
        <row r="291">
          <cell r="B291" t="str">
            <v>devops@sq580.com</v>
          </cell>
          <cell r="C291" t="str">
            <v>广州市新橙信息科技有限公司</v>
          </cell>
          <cell r="D291" t="str">
            <v>铁军-广</v>
          </cell>
          <cell r="E291" t="str">
            <v>高乾</v>
          </cell>
          <cell r="F291" t="str">
            <v>高乾</v>
          </cell>
          <cell r="G291" t="str">
            <v>高乾</v>
          </cell>
          <cell r="H291" t="str">
            <v>高乾</v>
          </cell>
          <cell r="I291" t="str">
            <v>高乾</v>
          </cell>
          <cell r="J291" t="str">
            <v>高乾</v>
          </cell>
          <cell r="K291" t="str">
            <v>高乾</v>
          </cell>
          <cell r="L291" t="str">
            <v>高乾</v>
          </cell>
          <cell r="M291" t="str">
            <v>A5</v>
          </cell>
          <cell r="N291" t="str">
            <v>主账号-广莲</v>
          </cell>
          <cell r="O291">
            <v>43034</v>
          </cell>
          <cell r="P291" t="str">
            <v>关联</v>
          </cell>
        </row>
        <row r="292">
          <cell r="B292" t="str">
            <v>诺安康2017</v>
          </cell>
          <cell r="C292" t="str">
            <v>广州技客信息科技有限公司</v>
          </cell>
          <cell r="D292" t="str">
            <v>BD伙伴</v>
          </cell>
          <cell r="E292" t="str">
            <v>BD团队-李健锋</v>
          </cell>
          <cell r="F292" t="str">
            <v>BD团队-李健锋</v>
          </cell>
          <cell r="G292" t="str">
            <v>BD团队-陈楚鹏</v>
          </cell>
          <cell r="H292" t="str">
            <v>BD团队-陈楚鹏</v>
          </cell>
          <cell r="I292" t="str">
            <v>BD团队-陈楚鹏</v>
          </cell>
          <cell r="J292" t="str">
            <v>BD团队-陈楚鹏</v>
          </cell>
          <cell r="K292" t="str">
            <v>BD</v>
          </cell>
          <cell r="L292" t="str">
            <v>BD团队-黄政源</v>
          </cell>
          <cell r="M292" t="str">
            <v>0~A2</v>
          </cell>
          <cell r="N292" t="str">
            <v>主账号-深莲</v>
          </cell>
          <cell r="O292">
            <v>43035</v>
          </cell>
          <cell r="P292" t="str">
            <v>新建</v>
          </cell>
        </row>
        <row r="293">
          <cell r="B293" t="str">
            <v>ecwalkuser</v>
          </cell>
          <cell r="C293" t="str">
            <v>易起行科技</v>
          </cell>
          <cell r="D293" t="str">
            <v>KA-广</v>
          </cell>
          <cell r="E293" t="str">
            <v>杨明明</v>
          </cell>
          <cell r="F293" t="str">
            <v>熊文枚</v>
          </cell>
          <cell r="G293" t="str">
            <v>熊文枚</v>
          </cell>
          <cell r="H293" t="str">
            <v>熊文枚</v>
          </cell>
          <cell r="I293" t="str">
            <v>KA-广</v>
          </cell>
          <cell r="J293" t="str">
            <v>KA-广</v>
          </cell>
          <cell r="K293" t="str">
            <v>KA-广</v>
          </cell>
          <cell r="L293" t="str">
            <v>KA-广</v>
          </cell>
          <cell r="M293" t="str">
            <v>A3</v>
          </cell>
          <cell r="N293" t="str">
            <v>主账号-广莲</v>
          </cell>
          <cell r="O293">
            <v>43035</v>
          </cell>
          <cell r="P293" t="str">
            <v>新建</v>
          </cell>
        </row>
        <row r="294">
          <cell r="B294" t="str">
            <v>497250586@qq.com</v>
          </cell>
          <cell r="C294" t="str">
            <v>广州市创翼维网络科技有限公司</v>
          </cell>
          <cell r="D294" t="str">
            <v>中台-广</v>
          </cell>
          <cell r="E294" t="str">
            <v>吴发能</v>
          </cell>
          <cell r="F294" t="str">
            <v>吴发能</v>
          </cell>
          <cell r="G294" t="str">
            <v>吴发能</v>
          </cell>
          <cell r="H294" t="str">
            <v>吴发能</v>
          </cell>
          <cell r="I294" t="str">
            <v>中台-广</v>
          </cell>
          <cell r="J294" t="str">
            <v>中台-广</v>
          </cell>
          <cell r="K294" t="str">
            <v>雷馥萍</v>
          </cell>
          <cell r="L294" t="str">
            <v>雷馥萍</v>
          </cell>
          <cell r="M294" t="str">
            <v>0~A2</v>
          </cell>
          <cell r="N294" t="str">
            <v>主账号-广莲</v>
          </cell>
          <cell r="O294">
            <v>43035</v>
          </cell>
          <cell r="P294" t="str">
            <v>关联</v>
          </cell>
        </row>
        <row r="295">
          <cell r="B295" t="str">
            <v>贵人大数据4</v>
          </cell>
          <cell r="C295" t="str">
            <v>贵州贵人大数据区块链产业发展股份有限公司</v>
          </cell>
          <cell r="D295" t="str">
            <v>KA-深</v>
          </cell>
          <cell r="E295" t="str">
            <v>BD团队-李心仪</v>
          </cell>
          <cell r="F295" t="str">
            <v>BD团队-李心仪</v>
          </cell>
          <cell r="G295" t="str">
            <v>BD团队账号</v>
          </cell>
          <cell r="H295" t="str">
            <v>李申政</v>
          </cell>
          <cell r="I295" t="str">
            <v>李申政</v>
          </cell>
          <cell r="J295" t="str">
            <v>李申政</v>
          </cell>
          <cell r="K295" t="str">
            <v>李申政</v>
          </cell>
          <cell r="L295" t="str">
            <v>李申政</v>
          </cell>
          <cell r="M295" t="str">
            <v>A3</v>
          </cell>
          <cell r="N295" t="str">
            <v>主账号-广莲</v>
          </cell>
          <cell r="O295">
            <v>43035</v>
          </cell>
          <cell r="P295" t="str">
            <v>新建</v>
          </cell>
        </row>
        <row r="296">
          <cell r="B296" t="str">
            <v>广州医昊</v>
          </cell>
          <cell r="C296" t="str">
            <v>广州医昊网络科技有限公司</v>
          </cell>
          <cell r="D296" t="str">
            <v>中台-广</v>
          </cell>
          <cell r="E296" t="str">
            <v>张炜俊</v>
          </cell>
          <cell r="F296" t="str">
            <v>张炜俊</v>
          </cell>
          <cell r="G296" t="str">
            <v>张炜俊</v>
          </cell>
          <cell r="H296" t="str">
            <v>张炜俊</v>
          </cell>
          <cell r="I296" t="str">
            <v>中台-广</v>
          </cell>
          <cell r="J296" t="str">
            <v>中台-广</v>
          </cell>
          <cell r="K296" t="str">
            <v>林海菊</v>
          </cell>
          <cell r="L296" t="str">
            <v>林海菊</v>
          </cell>
          <cell r="M296" t="str">
            <v>0~A2</v>
          </cell>
          <cell r="N296" t="str">
            <v>主账号-广莲</v>
          </cell>
          <cell r="O296">
            <v>43035</v>
          </cell>
          <cell r="P296" t="str">
            <v>新建</v>
          </cell>
        </row>
        <row r="297">
          <cell r="B297" t="str">
            <v>易车国际</v>
          </cell>
          <cell r="C297" t="str">
            <v>深圳市创美优品科技有限公司</v>
          </cell>
          <cell r="D297" t="str">
            <v>BD伙伴</v>
          </cell>
          <cell r="E297" t="str">
            <v>BD团队-李心仪</v>
          </cell>
          <cell r="F297" t="str">
            <v>BD团队-李心仪</v>
          </cell>
          <cell r="G297" t="str">
            <v>BD团队-李达</v>
          </cell>
          <cell r="H297" t="str">
            <v>BD团队-李达</v>
          </cell>
          <cell r="I297" t="str">
            <v>BD团队-李达</v>
          </cell>
          <cell r="J297" t="str">
            <v>BD团队-李达</v>
          </cell>
          <cell r="K297" t="str">
            <v>BD团队-吴伟灿</v>
          </cell>
          <cell r="L297" t="str">
            <v>BD团队-刘银树</v>
          </cell>
          <cell r="M297" t="str">
            <v>A3</v>
          </cell>
          <cell r="N297" t="str">
            <v>主账号-深莲</v>
          </cell>
          <cell r="O297">
            <v>43038</v>
          </cell>
          <cell r="P297" t="str">
            <v>关联</v>
          </cell>
        </row>
        <row r="298">
          <cell r="B298" t="str">
            <v>广州知睿教育科技有限公司</v>
          </cell>
          <cell r="C298" t="str">
            <v>广州市软捷网络科技有限公司</v>
          </cell>
          <cell r="D298" t="str">
            <v>BD伙伴</v>
          </cell>
          <cell r="E298" t="str">
            <v>BD团队-李达</v>
          </cell>
          <cell r="F298" t="str">
            <v>BD团队-李达</v>
          </cell>
          <cell r="G298" t="str">
            <v>BD团队-李达</v>
          </cell>
          <cell r="H298" t="str">
            <v>BD团队-李达</v>
          </cell>
          <cell r="I298" t="str">
            <v>BD团队-李达</v>
          </cell>
          <cell r="J298" t="str">
            <v>BD团队-李达</v>
          </cell>
          <cell r="K298" t="str">
            <v>BD</v>
          </cell>
          <cell r="L298" t="str">
            <v>BD</v>
          </cell>
          <cell r="M298" t="str">
            <v>0~A2</v>
          </cell>
          <cell r="N298" t="str">
            <v>主账号-广莲</v>
          </cell>
          <cell r="O298">
            <v>43038</v>
          </cell>
          <cell r="P298" t="str">
            <v>新建</v>
          </cell>
        </row>
        <row r="299">
          <cell r="B299" t="str">
            <v>搜技能</v>
          </cell>
          <cell r="C299" t="str">
            <v>广州市互信网络科技有限公司</v>
          </cell>
          <cell r="D299" t="str">
            <v>BD伙伴</v>
          </cell>
          <cell r="E299" t="str">
            <v>BD团队-李心仪</v>
          </cell>
          <cell r="F299" t="str">
            <v>BD团队-李心仪</v>
          </cell>
          <cell r="G299" t="str">
            <v>BD团队-黄政源</v>
          </cell>
          <cell r="H299" t="str">
            <v>BD团队-黄政源</v>
          </cell>
          <cell r="I299" t="str">
            <v>BD团队-黄政源</v>
          </cell>
          <cell r="J299" t="str">
            <v>BD团队-黄政源</v>
          </cell>
          <cell r="K299" t="str">
            <v>BD团队-黄政源</v>
          </cell>
          <cell r="L299" t="str">
            <v>BD团队-黄政源</v>
          </cell>
          <cell r="M299" t="str">
            <v>0~A2</v>
          </cell>
          <cell r="N299" t="str">
            <v>主账号-广莲</v>
          </cell>
          <cell r="O299">
            <v>43038</v>
          </cell>
          <cell r="P299" t="str">
            <v>新建</v>
          </cell>
        </row>
        <row r="300">
          <cell r="B300" t="str">
            <v>intexh@sina.cn</v>
          </cell>
          <cell r="C300" t="str">
            <v>广州随行信息科技有限公司</v>
          </cell>
          <cell r="D300" t="str">
            <v>铁军-广</v>
          </cell>
          <cell r="E300" t="str">
            <v>吴发能</v>
          </cell>
          <cell r="F300" t="str">
            <v>吴发能</v>
          </cell>
          <cell r="G300" t="str">
            <v>吴发能</v>
          </cell>
          <cell r="H300" t="str">
            <v>吴发能</v>
          </cell>
          <cell r="I300" t="str">
            <v>吴发能</v>
          </cell>
          <cell r="J300" t="str">
            <v>吴发能</v>
          </cell>
          <cell r="K300" t="str">
            <v>吴发能</v>
          </cell>
          <cell r="L300" t="str">
            <v>吴发能</v>
          </cell>
          <cell r="M300" t="str">
            <v>0~A2</v>
          </cell>
          <cell r="N300" t="str">
            <v>主账号-广莲</v>
          </cell>
          <cell r="O300">
            <v>43038</v>
          </cell>
          <cell r="P300" t="str">
            <v>关联</v>
          </cell>
        </row>
        <row r="301">
          <cell r="B301" t="str">
            <v>eftadmin</v>
          </cell>
          <cell r="C301" t="str">
            <v>广州依付得信息科技有限公司</v>
          </cell>
          <cell r="D301" t="str">
            <v>铁军-广</v>
          </cell>
          <cell r="E301" t="str">
            <v>吴发能</v>
          </cell>
          <cell r="F301" t="str">
            <v>吴发能</v>
          </cell>
          <cell r="G301" t="str">
            <v>吴发能</v>
          </cell>
          <cell r="H301" t="str">
            <v>吴发能</v>
          </cell>
          <cell r="I301" t="str">
            <v>吴发能</v>
          </cell>
          <cell r="J301" t="str">
            <v>吴发能</v>
          </cell>
          <cell r="K301" t="str">
            <v>吴发能</v>
          </cell>
          <cell r="L301" t="str">
            <v>吴发能</v>
          </cell>
          <cell r="M301" t="str">
            <v>0~A2</v>
          </cell>
          <cell r="N301" t="str">
            <v>主账号-广莲</v>
          </cell>
          <cell r="O301">
            <v>43038</v>
          </cell>
          <cell r="P301" t="str">
            <v>关联</v>
          </cell>
        </row>
        <row r="302">
          <cell r="B302" t="str">
            <v>拓思迪科技有限公司</v>
          </cell>
          <cell r="C302" t="str">
            <v>深圳市鑫北斗软件开发有限公司</v>
          </cell>
          <cell r="D302" t="str">
            <v>BD伙伴</v>
          </cell>
          <cell r="E302" t="str">
            <v>BD团队-李心仪</v>
          </cell>
          <cell r="F302" t="str">
            <v>BD团队-李心仪</v>
          </cell>
          <cell r="G302" t="str">
            <v>BD团队-陈楚鹏</v>
          </cell>
          <cell r="H302" t="str">
            <v>BD团队-陈楚鹏</v>
          </cell>
          <cell r="I302" t="str">
            <v>BD团队-陈楚鹏</v>
          </cell>
          <cell r="J302" t="str">
            <v>BD团队-陈楚鹏</v>
          </cell>
          <cell r="K302" t="str">
            <v>BD</v>
          </cell>
          <cell r="L302" t="str">
            <v>BD团队-刘银树</v>
          </cell>
          <cell r="M302" t="str">
            <v>0~A2</v>
          </cell>
          <cell r="N302" t="str">
            <v>主账号-广莲</v>
          </cell>
          <cell r="O302">
            <v>43039</v>
          </cell>
          <cell r="P302" t="str">
            <v>新建</v>
          </cell>
        </row>
        <row r="303">
          <cell r="B303" t="str">
            <v>hi30771007@aliyun.com</v>
          </cell>
          <cell r="C303" t="str">
            <v>广州美珑美利家居用品有限公司</v>
          </cell>
          <cell r="D303" t="str">
            <v>KA-广</v>
          </cell>
          <cell r="E303" t="str">
            <v>谢晓敏</v>
          </cell>
          <cell r="F303" t="str">
            <v>谢晓敏</v>
          </cell>
          <cell r="G303" t="str">
            <v>谢晓敏</v>
          </cell>
          <cell r="H303" t="str">
            <v>谢晓敏</v>
          </cell>
          <cell r="I303" t="str">
            <v>KA-广</v>
          </cell>
          <cell r="J303" t="str">
            <v>KA-广</v>
          </cell>
          <cell r="K303" t="str">
            <v>KA-广</v>
          </cell>
          <cell r="L303" t="str">
            <v>KA-广</v>
          </cell>
          <cell r="M303" t="str">
            <v>0~A2</v>
          </cell>
          <cell r="N303" t="str">
            <v>主账号-广莲</v>
          </cell>
          <cell r="O303">
            <v>43039</v>
          </cell>
          <cell r="P303" t="str">
            <v>关联</v>
          </cell>
        </row>
        <row r="304">
          <cell r="B304" t="str">
            <v>深圳市资本在线</v>
          </cell>
          <cell r="C304" t="str">
            <v>前海小众金融有限公司</v>
          </cell>
          <cell r="D304" t="str">
            <v>KA-深</v>
          </cell>
          <cell r="E304" t="str">
            <v>李申政</v>
          </cell>
          <cell r="F304" t="str">
            <v>李申政</v>
          </cell>
          <cell r="G304" t="str">
            <v>李申政</v>
          </cell>
          <cell r="H304" t="str">
            <v>李申政</v>
          </cell>
          <cell r="I304" t="str">
            <v>李申政</v>
          </cell>
          <cell r="J304" t="str">
            <v>李申政</v>
          </cell>
          <cell r="K304" t="str">
            <v>李申政</v>
          </cell>
          <cell r="L304" t="str">
            <v>李申政</v>
          </cell>
          <cell r="M304" t="str">
            <v>A5</v>
          </cell>
          <cell r="N304" t="str">
            <v>主账号-深莲</v>
          </cell>
          <cell r="O304">
            <v>43039</v>
          </cell>
          <cell r="P304" t="str">
            <v>新建</v>
          </cell>
        </row>
        <row r="305">
          <cell r="B305" t="str">
            <v>cszhaom</v>
          </cell>
          <cell r="C305" t="str">
            <v>深圳市米蝶传媒有限公司</v>
          </cell>
          <cell r="D305" t="str">
            <v>KA-深</v>
          </cell>
          <cell r="E305" t="str">
            <v>李申政</v>
          </cell>
          <cell r="F305" t="str">
            <v>李申政</v>
          </cell>
          <cell r="G305" t="str">
            <v>李申政</v>
          </cell>
          <cell r="H305" t="str">
            <v>李申政</v>
          </cell>
          <cell r="I305" t="str">
            <v>李申政</v>
          </cell>
          <cell r="J305" t="str">
            <v>李申政</v>
          </cell>
          <cell r="K305" t="str">
            <v>李申政</v>
          </cell>
          <cell r="L305" t="str">
            <v>李申政</v>
          </cell>
          <cell r="M305" t="str">
            <v>A4</v>
          </cell>
          <cell r="N305" t="str">
            <v>主账号-深莲</v>
          </cell>
          <cell r="O305">
            <v>43039</v>
          </cell>
          <cell r="P305" t="str">
            <v>关联</v>
          </cell>
        </row>
        <row r="306">
          <cell r="B306" t="str">
            <v>tanxu0307@hotmail.com</v>
          </cell>
          <cell r="C306" t="str">
            <v>广州市捷信通科技发展有限公司</v>
          </cell>
          <cell r="D306" t="str">
            <v>KA-广</v>
          </cell>
          <cell r="E306" t="str">
            <v>史玉卉</v>
          </cell>
          <cell r="F306" t="str">
            <v>汤何</v>
          </cell>
          <cell r="G306" t="str">
            <v>汤何</v>
          </cell>
          <cell r="H306" t="str">
            <v>汤何</v>
          </cell>
          <cell r="I306" t="str">
            <v>汤何</v>
          </cell>
          <cell r="J306" t="str">
            <v>汤何</v>
          </cell>
          <cell r="K306" t="str">
            <v>汤何</v>
          </cell>
          <cell r="L306" t="str">
            <v>汤何</v>
          </cell>
          <cell r="M306" t="str">
            <v>A5</v>
          </cell>
          <cell r="N306" t="str">
            <v>主账号-广莲</v>
          </cell>
          <cell r="O306">
            <v>43039</v>
          </cell>
          <cell r="P306" t="str">
            <v>关联</v>
          </cell>
        </row>
        <row r="307">
          <cell r="B307" t="str">
            <v>锋游科技</v>
          </cell>
          <cell r="C307" t="str">
            <v>广州市灵信软件有限公司</v>
          </cell>
          <cell r="D307" t="str">
            <v>BD伙伴</v>
          </cell>
          <cell r="E307" t="str">
            <v>BD团队-李心仪</v>
          </cell>
          <cell r="F307" t="str">
            <v>BD团队-李心仪</v>
          </cell>
          <cell r="G307" t="str">
            <v>BD团队-黄政源</v>
          </cell>
          <cell r="H307" t="str">
            <v>BD团队-黄政源</v>
          </cell>
          <cell r="I307" t="str">
            <v>BD团队-黄政源</v>
          </cell>
          <cell r="J307" t="str">
            <v>BD团队-黄政源</v>
          </cell>
          <cell r="K307" t="str">
            <v>BD团队-黄政源</v>
          </cell>
          <cell r="L307" t="str">
            <v>BD团队-黄政源</v>
          </cell>
          <cell r="M307" t="str">
            <v>A3</v>
          </cell>
          <cell r="N307" t="str">
            <v>主账号-广莲</v>
          </cell>
          <cell r="O307">
            <v>43040</v>
          </cell>
          <cell r="P307" t="str">
            <v>新建</v>
          </cell>
        </row>
        <row r="308">
          <cell r="B308" t="str">
            <v>jinban998@aliyun.com</v>
          </cell>
          <cell r="C308" t="str">
            <v>深圳金版文化传媒有限公司</v>
          </cell>
          <cell r="D308" t="str">
            <v>KA-深</v>
          </cell>
          <cell r="E308" t="str">
            <v>谢晓敏</v>
          </cell>
          <cell r="F308" t="str">
            <v>谢晓敏</v>
          </cell>
          <cell r="G308" t="str">
            <v>谢晓敏</v>
          </cell>
          <cell r="H308" t="str">
            <v>李申政</v>
          </cell>
          <cell r="I308" t="str">
            <v>李申政</v>
          </cell>
          <cell r="J308" t="str">
            <v>李申政</v>
          </cell>
          <cell r="K308" t="str">
            <v>李申政</v>
          </cell>
          <cell r="L308" t="str">
            <v>李申政</v>
          </cell>
          <cell r="M308" t="str">
            <v>A4</v>
          </cell>
          <cell r="N308" t="str">
            <v>主账号-深莲</v>
          </cell>
          <cell r="O308">
            <v>43040</v>
          </cell>
          <cell r="P308" t="str">
            <v>关联</v>
          </cell>
        </row>
        <row r="309">
          <cell r="B309" t="str">
            <v>jinban888@aliyun.com</v>
          </cell>
          <cell r="C309" t="str">
            <v>深圳金版文化传媒有限公司</v>
          </cell>
          <cell r="D309" t="str">
            <v>KA-深</v>
          </cell>
          <cell r="E309" t="str">
            <v>李申政</v>
          </cell>
          <cell r="F309" t="str">
            <v>李申政</v>
          </cell>
          <cell r="G309" t="str">
            <v>李申政</v>
          </cell>
          <cell r="H309" t="str">
            <v>李申政</v>
          </cell>
          <cell r="I309" t="str">
            <v>李申政</v>
          </cell>
          <cell r="J309" t="str">
            <v>李申政</v>
          </cell>
          <cell r="K309" t="str">
            <v>李申政</v>
          </cell>
          <cell r="L309" t="str">
            <v>李申政</v>
          </cell>
          <cell r="M309" t="str">
            <v>0~A2</v>
          </cell>
          <cell r="N309" t="str">
            <v>主账号-深莲</v>
          </cell>
          <cell r="O309">
            <v>43040</v>
          </cell>
          <cell r="P309" t="str">
            <v>关联</v>
          </cell>
        </row>
        <row r="310">
          <cell r="B310" t="str">
            <v>zhu807725707</v>
          </cell>
          <cell r="C310" t="str">
            <v>广州市灵信软件有限公司</v>
          </cell>
          <cell r="D310" t="str">
            <v>BD伙伴</v>
          </cell>
          <cell r="E310" t="str">
            <v>BD团队-李心仪</v>
          </cell>
          <cell r="F310" t="str">
            <v>BD团队-李心仪</v>
          </cell>
          <cell r="G310" t="str">
            <v>BD团队-黄政源</v>
          </cell>
          <cell r="H310" t="str">
            <v>BD团队-黄政源</v>
          </cell>
          <cell r="I310" t="str">
            <v>BD团队-黄政源</v>
          </cell>
          <cell r="J310" t="str">
            <v>BD团队-黄政源</v>
          </cell>
          <cell r="K310" t="str">
            <v>BD团队-黄政源</v>
          </cell>
          <cell r="L310" t="str">
            <v>BD团队-黄政源</v>
          </cell>
          <cell r="M310" t="str">
            <v>A3</v>
          </cell>
          <cell r="N310" t="str">
            <v>主账号-广莲</v>
          </cell>
          <cell r="O310">
            <v>43041</v>
          </cell>
          <cell r="P310" t="str">
            <v>新建</v>
          </cell>
        </row>
        <row r="311">
          <cell r="B311" t="str">
            <v>szphyr2017</v>
          </cell>
          <cell r="C311" t="str">
            <v>深圳市普惠壹融信息咨询有限公司</v>
          </cell>
          <cell r="D311" t="str">
            <v>KA-广</v>
          </cell>
          <cell r="E311" t="str">
            <v>谢晓敏</v>
          </cell>
          <cell r="F311" t="str">
            <v>谢晓敏</v>
          </cell>
          <cell r="G311" t="str">
            <v>谢晓敏</v>
          </cell>
          <cell r="H311" t="str">
            <v>谢晓敏</v>
          </cell>
          <cell r="I311" t="str">
            <v>KA-广</v>
          </cell>
          <cell r="J311" t="str">
            <v>KA-广</v>
          </cell>
          <cell r="K311" t="str">
            <v>KA-广</v>
          </cell>
          <cell r="L311" t="str">
            <v>KA-广</v>
          </cell>
          <cell r="M311" t="str">
            <v>A3</v>
          </cell>
          <cell r="N311" t="str">
            <v>主账号-深莲</v>
          </cell>
          <cell r="O311">
            <v>43041</v>
          </cell>
          <cell r="P311" t="str">
            <v>新建</v>
          </cell>
        </row>
        <row r="312">
          <cell r="B312" t="str">
            <v>lamb@zomo.pro</v>
          </cell>
          <cell r="C312" t="str">
            <v>广州恒劲宝网络科技有限公司</v>
          </cell>
          <cell r="D312" t="str">
            <v>铁军-广</v>
          </cell>
          <cell r="E312" t="str">
            <v>杨明明</v>
          </cell>
          <cell r="F312" t="str">
            <v>杨明明</v>
          </cell>
          <cell r="G312" t="str">
            <v>杨明明</v>
          </cell>
          <cell r="H312" t="str">
            <v>高乾</v>
          </cell>
          <cell r="I312" t="str">
            <v>高乾</v>
          </cell>
          <cell r="J312" t="str">
            <v>高乾</v>
          </cell>
          <cell r="K312" t="str">
            <v>高乾</v>
          </cell>
          <cell r="L312" t="str">
            <v>高乾</v>
          </cell>
          <cell r="M312" t="str">
            <v>0~A2</v>
          </cell>
          <cell r="N312" t="str">
            <v>主账号-广莲</v>
          </cell>
          <cell r="O312">
            <v>43041</v>
          </cell>
          <cell r="P312" t="str">
            <v>关联</v>
          </cell>
        </row>
        <row r="313">
          <cell r="B313" t="str">
            <v>云网联合</v>
          </cell>
          <cell r="C313" t="str">
            <v>深圳云网联合手机通讯有限公司</v>
          </cell>
          <cell r="D313" t="str">
            <v>KA-深</v>
          </cell>
          <cell r="E313" t="str">
            <v>李申政</v>
          </cell>
          <cell r="F313" t="str">
            <v>李申政</v>
          </cell>
          <cell r="G313" t="str">
            <v>李申政</v>
          </cell>
          <cell r="H313" t="str">
            <v>李申政</v>
          </cell>
          <cell r="I313" t="str">
            <v>李申政</v>
          </cell>
          <cell r="J313" t="str">
            <v>李申政</v>
          </cell>
          <cell r="K313" t="str">
            <v>李申政</v>
          </cell>
          <cell r="L313" t="str">
            <v>李申政</v>
          </cell>
          <cell r="M313" t="str">
            <v>A3</v>
          </cell>
          <cell r="N313" t="str">
            <v>主账号-广莲</v>
          </cell>
          <cell r="O313">
            <v>43042</v>
          </cell>
          <cell r="P313" t="str">
            <v>新建</v>
          </cell>
        </row>
        <row r="314">
          <cell r="B314" t="str">
            <v>limingbinbin@sina.com</v>
          </cell>
          <cell r="C314" t="str">
            <v>深圳前海惠德金融信息服务有限公司</v>
          </cell>
          <cell r="D314" t="str">
            <v>KA-深</v>
          </cell>
          <cell r="E314" t="str">
            <v>李申政</v>
          </cell>
          <cell r="F314" t="str">
            <v>李申政</v>
          </cell>
          <cell r="G314" t="str">
            <v>李申政</v>
          </cell>
          <cell r="H314" t="str">
            <v>李申政</v>
          </cell>
          <cell r="I314" t="str">
            <v>李申政</v>
          </cell>
          <cell r="J314" t="str">
            <v>李申政</v>
          </cell>
          <cell r="K314" t="str">
            <v>李申政</v>
          </cell>
          <cell r="L314" t="str">
            <v>李申政</v>
          </cell>
          <cell r="M314" t="str">
            <v>A4</v>
          </cell>
          <cell r="N314" t="str">
            <v>主账号-深莲</v>
          </cell>
          <cell r="O314">
            <v>43042</v>
          </cell>
          <cell r="P314" t="str">
            <v>关联</v>
          </cell>
        </row>
        <row r="315">
          <cell r="B315" t="str">
            <v>chainway2018</v>
          </cell>
          <cell r="C315" t="str">
            <v>深圳成维信息技术有限公司</v>
          </cell>
          <cell r="D315" t="str">
            <v>KA-深</v>
          </cell>
          <cell r="E315" t="str">
            <v>李申政</v>
          </cell>
          <cell r="F315" t="str">
            <v>李申政</v>
          </cell>
          <cell r="G315" t="str">
            <v>李申政</v>
          </cell>
          <cell r="H315" t="str">
            <v>李申政</v>
          </cell>
          <cell r="I315" t="str">
            <v>李申政</v>
          </cell>
          <cell r="J315" t="str">
            <v>李申政</v>
          </cell>
          <cell r="K315" t="str">
            <v>李申政</v>
          </cell>
          <cell r="L315" t="str">
            <v>李申政</v>
          </cell>
          <cell r="M315" t="str">
            <v>A3</v>
          </cell>
          <cell r="N315" t="str">
            <v>主账号-深莲</v>
          </cell>
          <cell r="O315">
            <v>43042</v>
          </cell>
          <cell r="P315" t="str">
            <v>新建</v>
          </cell>
        </row>
        <row r="316">
          <cell r="B316" t="str">
            <v>小盾知识产权网</v>
          </cell>
          <cell r="C316" t="str">
            <v>广州小盾知识产权代理有限公司</v>
          </cell>
          <cell r="D316" t="str">
            <v>KA-广</v>
          </cell>
          <cell r="E316" t="str">
            <v>史玉卉</v>
          </cell>
          <cell r="F316" t="str">
            <v>汤何</v>
          </cell>
          <cell r="G316" t="str">
            <v>汤何</v>
          </cell>
          <cell r="H316" t="str">
            <v>汤何</v>
          </cell>
          <cell r="I316" t="str">
            <v>汤何</v>
          </cell>
          <cell r="J316" t="str">
            <v>汤何</v>
          </cell>
          <cell r="K316" t="str">
            <v>汤何</v>
          </cell>
          <cell r="L316" t="str">
            <v>汤何</v>
          </cell>
          <cell r="M316" t="str">
            <v>0~A2</v>
          </cell>
          <cell r="N316" t="str">
            <v>主账号-广莲</v>
          </cell>
          <cell r="O316">
            <v>43042</v>
          </cell>
          <cell r="P316" t="str">
            <v>新建</v>
          </cell>
        </row>
        <row r="317">
          <cell r="B317" t="str">
            <v>mutongxinxi</v>
          </cell>
          <cell r="C317" t="str">
            <v>广州牧通信息科技有限公司</v>
          </cell>
          <cell r="D317" t="str">
            <v>铁军-广</v>
          </cell>
          <cell r="E317" t="str">
            <v>吴发能</v>
          </cell>
          <cell r="F317" t="str">
            <v>吴发能</v>
          </cell>
          <cell r="G317" t="str">
            <v>吴发能</v>
          </cell>
          <cell r="H317" t="str">
            <v>吴发能</v>
          </cell>
          <cell r="I317" t="str">
            <v>吴发能</v>
          </cell>
          <cell r="J317" t="str">
            <v>吴发能</v>
          </cell>
          <cell r="K317" t="str">
            <v>吴发能</v>
          </cell>
          <cell r="L317" t="str">
            <v>吴发能</v>
          </cell>
          <cell r="M317" t="str">
            <v>A2</v>
          </cell>
          <cell r="N317" t="str">
            <v>主账号-广莲</v>
          </cell>
          <cell r="O317">
            <v>43042</v>
          </cell>
          <cell r="P317" t="str">
            <v>关联</v>
          </cell>
        </row>
        <row r="318">
          <cell r="B318" t="str">
            <v>jingyimetalit</v>
          </cell>
          <cell r="C318" t="str">
            <v>精艺金属</v>
          </cell>
          <cell r="D318" t="str">
            <v>KA-广</v>
          </cell>
          <cell r="E318" t="str">
            <v>谢晓敏</v>
          </cell>
          <cell r="F318" t="str">
            <v>谢晓敏</v>
          </cell>
          <cell r="G318" t="str">
            <v>谢晓敏</v>
          </cell>
          <cell r="H318" t="str">
            <v>谢晓敏</v>
          </cell>
          <cell r="I318" t="str">
            <v>谢晓敏</v>
          </cell>
          <cell r="J318" t="str">
            <v>谢晓敏</v>
          </cell>
          <cell r="K318" t="str">
            <v>谢晓敏</v>
          </cell>
          <cell r="L318" t="str">
            <v>谢晓敏</v>
          </cell>
          <cell r="M318" t="str">
            <v>A3</v>
          </cell>
          <cell r="N318" t="str">
            <v>主账号-广莲</v>
          </cell>
          <cell r="O318">
            <v>43042</v>
          </cell>
          <cell r="P318" t="str">
            <v>新建</v>
          </cell>
        </row>
        <row r="319">
          <cell r="B319" t="str">
            <v>luosong13d</v>
          </cell>
          <cell r="C319" t="str">
            <v>广州源众信息科技有限公司</v>
          </cell>
          <cell r="D319" t="str">
            <v>BD伙伴</v>
          </cell>
          <cell r="E319" t="str">
            <v>BD团队-李达</v>
          </cell>
          <cell r="F319" t="str">
            <v>BD团队-李达</v>
          </cell>
          <cell r="G319" t="str">
            <v>BD团队-李达</v>
          </cell>
          <cell r="H319" t="str">
            <v>BD团队-李达</v>
          </cell>
          <cell r="I319" t="str">
            <v>BD团队-李达</v>
          </cell>
          <cell r="J319" t="str">
            <v>BD团队-李达</v>
          </cell>
          <cell r="K319" t="str">
            <v>BD团队-刘银树</v>
          </cell>
          <cell r="L319" t="str">
            <v>BD团队-刘银树</v>
          </cell>
          <cell r="M319" t="str">
            <v>A3</v>
          </cell>
          <cell r="N319" t="str">
            <v>主账号-广莲</v>
          </cell>
          <cell r="O319">
            <v>43043</v>
          </cell>
          <cell r="P319" t="str">
            <v>新建</v>
          </cell>
        </row>
        <row r="320">
          <cell r="B320" t="str">
            <v>广州灿旭信息科技有限公司</v>
          </cell>
          <cell r="C320" t="str">
            <v>广州灿旭信息科技有限公司</v>
          </cell>
          <cell r="D320" t="str">
            <v>中台-广</v>
          </cell>
          <cell r="E320" t="str">
            <v>史玉卉</v>
          </cell>
          <cell r="F320" t="str">
            <v>史玉卉</v>
          </cell>
          <cell r="G320" t="str">
            <v>史玉卉</v>
          </cell>
          <cell r="H320" t="str">
            <v>中台-广</v>
          </cell>
          <cell r="I320" t="str">
            <v>中台-广</v>
          </cell>
          <cell r="J320" t="str">
            <v>林海菊</v>
          </cell>
          <cell r="K320" t="str">
            <v>林海菊</v>
          </cell>
          <cell r="L320" t="str">
            <v>林海菊</v>
          </cell>
          <cell r="M320" t="str">
            <v>0~A2</v>
          </cell>
          <cell r="N320" t="str">
            <v>主账号-广莲</v>
          </cell>
          <cell r="O320">
            <v>43043</v>
          </cell>
          <cell r="P320" t="str">
            <v>新建</v>
          </cell>
        </row>
        <row r="321">
          <cell r="B321" t="str">
            <v>晴空霹雳李大爷</v>
          </cell>
          <cell r="C321" t="str">
            <v>深圳市唐龙飞讯科技有限公司</v>
          </cell>
          <cell r="D321" t="str">
            <v>BD伙伴</v>
          </cell>
          <cell r="E321" t="str">
            <v>BD团队-李心仪</v>
          </cell>
          <cell r="F321" t="str">
            <v>BD团队-李心仪</v>
          </cell>
          <cell r="G321" t="str">
            <v>BD团队-黄政源</v>
          </cell>
          <cell r="H321" t="str">
            <v>BD团队-黄政源</v>
          </cell>
          <cell r="I321" t="str">
            <v>BD团队-黄政源</v>
          </cell>
          <cell r="J321" t="str">
            <v>BD团队-黄政源</v>
          </cell>
          <cell r="K321" t="str">
            <v>BD团队-黄政源</v>
          </cell>
          <cell r="L321" t="str">
            <v>BD团队-黄政源</v>
          </cell>
          <cell r="M321" t="str">
            <v>0~A2</v>
          </cell>
          <cell r="N321" t="str">
            <v>主账号-广莲</v>
          </cell>
          <cell r="O321">
            <v>43044</v>
          </cell>
          <cell r="P321" t="str">
            <v>新建</v>
          </cell>
        </row>
        <row r="322">
          <cell r="B322" t="str">
            <v>广州翔梦项目管理</v>
          </cell>
          <cell r="C322" t="str">
            <v>广州炙梦信息技术有限公司</v>
          </cell>
          <cell r="D322" t="str">
            <v>BD伙伴</v>
          </cell>
          <cell r="E322" t="str">
            <v>BD团队-李达</v>
          </cell>
          <cell r="F322" t="str">
            <v>BD团队-李达</v>
          </cell>
          <cell r="G322" t="str">
            <v>BD团队-李达</v>
          </cell>
          <cell r="H322" t="str">
            <v>BD团队-李达</v>
          </cell>
          <cell r="I322" t="str">
            <v>BD团队-李达</v>
          </cell>
          <cell r="J322" t="str">
            <v>BD团队-李达</v>
          </cell>
          <cell r="K322" t="str">
            <v>BD</v>
          </cell>
          <cell r="L322" t="str">
            <v>BD</v>
          </cell>
          <cell r="M322" t="str">
            <v>0~A2</v>
          </cell>
          <cell r="N322" t="str">
            <v>主账号-广莲</v>
          </cell>
          <cell r="O322">
            <v>43045</v>
          </cell>
          <cell r="P322" t="str">
            <v>新建</v>
          </cell>
        </row>
        <row r="323">
          <cell r="B323" t="str">
            <v>huyong1214@aliyun.com</v>
          </cell>
          <cell r="C323" t="str">
            <v>江西虫洞科技有限公司</v>
          </cell>
          <cell r="D323" t="str">
            <v>BD伙伴</v>
          </cell>
          <cell r="E323" t="str">
            <v>BD团队</v>
          </cell>
          <cell r="F323" t="str">
            <v>BD团队</v>
          </cell>
          <cell r="G323" t="str">
            <v>BD团队-黄政源</v>
          </cell>
          <cell r="H323" t="str">
            <v>BD团队-黄政源</v>
          </cell>
          <cell r="I323" t="str">
            <v>BD团队-黄政源</v>
          </cell>
          <cell r="J323" t="str">
            <v>BD团队-黄政源</v>
          </cell>
          <cell r="K323" t="str">
            <v>BD团队-黄政源</v>
          </cell>
          <cell r="L323" t="str">
            <v>BD团队-黄政源</v>
          </cell>
          <cell r="M323" t="str">
            <v>0~A2</v>
          </cell>
          <cell r="N323" t="str">
            <v>主账号-广莲</v>
          </cell>
          <cell r="O323">
            <v>43045</v>
          </cell>
          <cell r="P323" t="str">
            <v>关联</v>
          </cell>
        </row>
        <row r="324">
          <cell r="B324" t="str">
            <v>hi20635126@aliyun.com</v>
          </cell>
          <cell r="C324" t="str">
            <v>江西虫洞科技有限公司</v>
          </cell>
          <cell r="D324" t="str">
            <v>BD伙伴</v>
          </cell>
          <cell r="E324" t="str">
            <v>BD团队</v>
          </cell>
          <cell r="F324" t="str">
            <v>BD团队</v>
          </cell>
          <cell r="G324" t="str">
            <v>BD团队-黄政源</v>
          </cell>
          <cell r="H324" t="str">
            <v>BD团队-黄政源</v>
          </cell>
          <cell r="I324" t="str">
            <v>BD团队-黄政源</v>
          </cell>
          <cell r="J324" t="str">
            <v>BD团队-黄政源</v>
          </cell>
          <cell r="K324" t="str">
            <v>BD团队-黄政源</v>
          </cell>
          <cell r="L324" t="str">
            <v>BD团队-黄政源</v>
          </cell>
          <cell r="M324" t="str">
            <v>0~A2</v>
          </cell>
          <cell r="N324" t="str">
            <v>主账号-广莲</v>
          </cell>
          <cell r="O324">
            <v>43045</v>
          </cell>
          <cell r="P324" t="str">
            <v>关联</v>
          </cell>
        </row>
        <row r="325">
          <cell r="B325" t="str">
            <v>蜂派网络科技</v>
          </cell>
          <cell r="C325" t="str">
            <v>深圳原上科技技术有限公司</v>
          </cell>
          <cell r="D325" t="str">
            <v>BD伙伴</v>
          </cell>
          <cell r="E325" t="str">
            <v>BD团队-李心仪</v>
          </cell>
          <cell r="F325" t="str">
            <v>BD团队-李心仪</v>
          </cell>
          <cell r="G325" t="str">
            <v>BD团队-黄政源</v>
          </cell>
          <cell r="H325" t="str">
            <v>BD团队-黄政源</v>
          </cell>
          <cell r="I325" t="str">
            <v>BD团队-黄政源</v>
          </cell>
          <cell r="J325" t="str">
            <v>BD团队-黄政源</v>
          </cell>
          <cell r="K325" t="str">
            <v>BD团队-黄政源</v>
          </cell>
          <cell r="L325" t="str">
            <v>BD团队-黄政源</v>
          </cell>
          <cell r="M325" t="str">
            <v>0~A2</v>
          </cell>
          <cell r="N325" t="str">
            <v>主账号-广莲</v>
          </cell>
          <cell r="O325">
            <v>43045</v>
          </cell>
          <cell r="P325" t="str">
            <v>新建</v>
          </cell>
        </row>
        <row r="326">
          <cell r="B326" t="str">
            <v>admin@isecsp.com</v>
          </cell>
          <cell r="C326" t="str">
            <v>广州市悦智计算机有限公司</v>
          </cell>
          <cell r="D326" t="str">
            <v>铁军-广</v>
          </cell>
          <cell r="E326" t="str">
            <v>张炜俊</v>
          </cell>
          <cell r="F326" t="str">
            <v>张炜俊</v>
          </cell>
          <cell r="G326" t="str">
            <v>张炜俊</v>
          </cell>
          <cell r="H326" t="str">
            <v>张炜俊</v>
          </cell>
          <cell r="I326" t="str">
            <v>张炜俊</v>
          </cell>
          <cell r="J326" t="str">
            <v>高乾</v>
          </cell>
          <cell r="K326" t="str">
            <v>高乾</v>
          </cell>
          <cell r="L326" t="str">
            <v>高乾</v>
          </cell>
          <cell r="M326" t="str">
            <v>0~A2</v>
          </cell>
          <cell r="N326" t="str">
            <v>主账号-广莲</v>
          </cell>
          <cell r="O326">
            <v>43045</v>
          </cell>
          <cell r="P326" t="str">
            <v>关联</v>
          </cell>
        </row>
        <row r="327">
          <cell r="B327" t="str">
            <v>qyaqlh</v>
          </cell>
          <cell r="C327" t="str">
            <v>江西中安电子信息科技有限公司</v>
          </cell>
          <cell r="D327" t="str">
            <v>中台-广</v>
          </cell>
          <cell r="E327" t="str">
            <v>无</v>
          </cell>
          <cell r="F327" t="str">
            <v>无</v>
          </cell>
          <cell r="G327" t="str">
            <v>无</v>
          </cell>
          <cell r="H327" t="str">
            <v>中台-广</v>
          </cell>
          <cell r="I327" t="str">
            <v>中台-广</v>
          </cell>
          <cell r="J327" t="str">
            <v>中台-广</v>
          </cell>
          <cell r="K327" t="str">
            <v>雷馥萍</v>
          </cell>
          <cell r="L327" t="str">
            <v>雷馥萍</v>
          </cell>
          <cell r="M327" t="str">
            <v>0~A2</v>
          </cell>
          <cell r="N327" t="str">
            <v>主账号-广莲</v>
          </cell>
          <cell r="O327">
            <v>43045</v>
          </cell>
          <cell r="P327" t="str">
            <v>关联</v>
          </cell>
        </row>
        <row r="328">
          <cell r="B328" t="str">
            <v>eyoupin@aliyun.com</v>
          </cell>
          <cell r="C328" t="str">
            <v>广州东品网络科技有限公司</v>
          </cell>
          <cell r="D328" t="str">
            <v>中台-广</v>
          </cell>
          <cell r="E328" t="str">
            <v>张炜俊</v>
          </cell>
          <cell r="F328" t="str">
            <v>张炜俊</v>
          </cell>
          <cell r="G328" t="str">
            <v>张炜俊</v>
          </cell>
          <cell r="H328" t="str">
            <v>张炜俊</v>
          </cell>
          <cell r="I328" t="str">
            <v>中台-广</v>
          </cell>
          <cell r="J328" t="str">
            <v>中台-广</v>
          </cell>
          <cell r="K328" t="str">
            <v>唐钰滢</v>
          </cell>
          <cell r="L328" t="str">
            <v>唐钰滢</v>
          </cell>
          <cell r="M328" t="str">
            <v>0~A2</v>
          </cell>
          <cell r="N328" t="str">
            <v>主账号-广莲</v>
          </cell>
          <cell r="O328">
            <v>43045</v>
          </cell>
          <cell r="P328" t="str">
            <v>关联</v>
          </cell>
        </row>
        <row r="329">
          <cell r="B329" t="str">
            <v>hi35318986@aliyun.com</v>
          </cell>
          <cell r="C329" t="str">
            <v>广东天普生化医药股份有限公司</v>
          </cell>
          <cell r="D329" t="str">
            <v>铁军-广</v>
          </cell>
          <cell r="E329" t="str">
            <v>杨明明</v>
          </cell>
          <cell r="F329" t="str">
            <v>杨明明</v>
          </cell>
          <cell r="G329" t="str">
            <v>杨明明</v>
          </cell>
          <cell r="H329" t="str">
            <v>吴发能</v>
          </cell>
          <cell r="I329" t="str">
            <v>吴发能</v>
          </cell>
          <cell r="J329" t="str">
            <v>吴发能</v>
          </cell>
          <cell r="K329" t="str">
            <v>吴发能</v>
          </cell>
          <cell r="L329" t="str">
            <v>吴发能</v>
          </cell>
          <cell r="M329" t="str">
            <v>0~A2</v>
          </cell>
          <cell r="N329" t="str">
            <v>主账号-广莲</v>
          </cell>
          <cell r="O329">
            <v>43045</v>
          </cell>
          <cell r="P329" t="str">
            <v>关联</v>
          </cell>
        </row>
        <row r="330">
          <cell r="B330" t="str">
            <v>serveradmin@superlinksoft.com</v>
          </cell>
          <cell r="C330" t="str">
            <v>广州超联软件科技有限公司</v>
          </cell>
          <cell r="D330" t="str">
            <v>KA-广</v>
          </cell>
          <cell r="E330" t="str">
            <v>谢晓敏</v>
          </cell>
          <cell r="F330" t="str">
            <v>谢晓敏</v>
          </cell>
          <cell r="G330" t="str">
            <v>谢晓敏</v>
          </cell>
          <cell r="H330" t="str">
            <v>谢晓敏</v>
          </cell>
          <cell r="I330" t="str">
            <v>谢晓敏</v>
          </cell>
          <cell r="J330" t="str">
            <v>谢晓敏</v>
          </cell>
          <cell r="K330" t="str">
            <v>谢晓敏</v>
          </cell>
          <cell r="L330" t="str">
            <v>谢晓敏</v>
          </cell>
          <cell r="M330" t="str">
            <v>A4</v>
          </cell>
          <cell r="N330" t="str">
            <v>主账号-广莲</v>
          </cell>
          <cell r="O330">
            <v>43045</v>
          </cell>
          <cell r="P330" t="str">
            <v>关联</v>
          </cell>
        </row>
        <row r="331">
          <cell r="B331" t="str">
            <v>sdoaa2017</v>
          </cell>
          <cell r="C331" t="str">
            <v>广州欣脉联信息科技有限公司</v>
          </cell>
          <cell r="D331" t="str">
            <v>KA-广</v>
          </cell>
          <cell r="E331" t="str">
            <v>熊文枚</v>
          </cell>
          <cell r="F331" t="str">
            <v>熊文枚</v>
          </cell>
          <cell r="G331" t="str">
            <v>熊文枚</v>
          </cell>
          <cell r="H331" t="str">
            <v>熊文枚</v>
          </cell>
          <cell r="I331" t="str">
            <v>熊文枚</v>
          </cell>
          <cell r="J331" t="str">
            <v>熊文枚</v>
          </cell>
          <cell r="K331" t="str">
            <v>KA-广</v>
          </cell>
          <cell r="L331" t="str">
            <v>KA-广</v>
          </cell>
          <cell r="M331" t="str">
            <v>A3</v>
          </cell>
          <cell r="N331" t="str">
            <v>主账号-广莲</v>
          </cell>
          <cell r="O331">
            <v>43045</v>
          </cell>
          <cell r="P331" t="str">
            <v>新建</v>
          </cell>
        </row>
        <row r="332">
          <cell r="B332" t="str">
            <v>hi20744530@aliyun.com</v>
          </cell>
          <cell r="C332" t="str">
            <v>珠海报业文化传播有限公司</v>
          </cell>
          <cell r="D332" t="str">
            <v>KA-广</v>
          </cell>
          <cell r="E332" t="str">
            <v>熊文枚</v>
          </cell>
          <cell r="F332" t="str">
            <v>熊文枚</v>
          </cell>
          <cell r="G332" t="str">
            <v>熊文枚</v>
          </cell>
          <cell r="H332" t="str">
            <v>熊文枚</v>
          </cell>
          <cell r="I332" t="str">
            <v>熊文枚</v>
          </cell>
          <cell r="J332" t="str">
            <v>熊文枚</v>
          </cell>
          <cell r="K332" t="str">
            <v>KA-广</v>
          </cell>
          <cell r="L332" t="str">
            <v>KA-广</v>
          </cell>
          <cell r="M332" t="str">
            <v>A4</v>
          </cell>
          <cell r="N332" t="str">
            <v>主账号-广莲</v>
          </cell>
          <cell r="O332">
            <v>43045</v>
          </cell>
          <cell r="P332" t="str">
            <v>关联</v>
          </cell>
        </row>
        <row r="333">
          <cell r="B333" t="str">
            <v>双龙同城棋牌</v>
          </cell>
          <cell r="C333" t="str">
            <v>广州源众信息科技有限公司</v>
          </cell>
          <cell r="D333" t="str">
            <v>BD伙伴</v>
          </cell>
          <cell r="E333" t="str">
            <v>BD团队-李达</v>
          </cell>
          <cell r="F333" t="str">
            <v>BD团队-李达</v>
          </cell>
          <cell r="G333" t="str">
            <v>BD团队-李达</v>
          </cell>
          <cell r="H333" t="str">
            <v>BD团队-李达</v>
          </cell>
          <cell r="I333" t="str">
            <v>BD团队-李达</v>
          </cell>
          <cell r="J333" t="str">
            <v>BD团队-李达</v>
          </cell>
          <cell r="K333" t="str">
            <v>BD团队-刘银树</v>
          </cell>
          <cell r="L333" t="str">
            <v>BD团队-刘银树</v>
          </cell>
          <cell r="M333" t="str">
            <v>0~A2</v>
          </cell>
          <cell r="N333" t="str">
            <v>主账号-广莲</v>
          </cell>
          <cell r="O333">
            <v>43046</v>
          </cell>
          <cell r="P333" t="str">
            <v>新建</v>
          </cell>
        </row>
        <row r="334">
          <cell r="B334" t="str">
            <v>xingsheng2018</v>
          </cell>
          <cell r="C334" t="str">
            <v>广州市软捷网络科技有限公司</v>
          </cell>
          <cell r="D334" t="str">
            <v>BD伙伴</v>
          </cell>
          <cell r="E334" t="str">
            <v>BD团队-李达</v>
          </cell>
          <cell r="F334" t="str">
            <v>BD团队-李达</v>
          </cell>
          <cell r="G334" t="str">
            <v>BD团队-李达</v>
          </cell>
          <cell r="H334" t="str">
            <v>BD团队-李达</v>
          </cell>
          <cell r="I334" t="str">
            <v>BD团队-李达</v>
          </cell>
          <cell r="J334" t="str">
            <v>BD团队-李达</v>
          </cell>
          <cell r="K334" t="str">
            <v>BD</v>
          </cell>
          <cell r="L334" t="str">
            <v>BD</v>
          </cell>
          <cell r="M334" t="str">
            <v>0~A2</v>
          </cell>
          <cell r="N334" t="str">
            <v>主账号-广莲</v>
          </cell>
          <cell r="O334">
            <v>43046</v>
          </cell>
          <cell r="P334" t="str">
            <v>新建</v>
          </cell>
        </row>
        <row r="335">
          <cell r="B335" t="str">
            <v>深圳明翔工地智能管家</v>
          </cell>
          <cell r="C335" t="str">
            <v>深圳市华人网络科技有限公司</v>
          </cell>
          <cell r="D335" t="str">
            <v>BD伙伴</v>
          </cell>
          <cell r="E335" t="str">
            <v>BD团队-李心仪</v>
          </cell>
          <cell r="F335" t="str">
            <v>BD团队-李心仪</v>
          </cell>
          <cell r="G335" t="str">
            <v>BD团队-吴伟灿</v>
          </cell>
          <cell r="H335" t="str">
            <v>BD团队-吴伟灿</v>
          </cell>
          <cell r="I335" t="str">
            <v>BD团队-吴伟灿</v>
          </cell>
          <cell r="J335" t="str">
            <v>BD团队-吴伟灿</v>
          </cell>
          <cell r="K335" t="str">
            <v>BD团队-吴伟灿</v>
          </cell>
          <cell r="L335" t="str">
            <v>BD团队-刘银树</v>
          </cell>
          <cell r="M335" t="str">
            <v>A3</v>
          </cell>
          <cell r="N335" t="str">
            <v>主账号-广莲</v>
          </cell>
          <cell r="O335">
            <v>43046</v>
          </cell>
          <cell r="P335" t="str">
            <v>新建</v>
          </cell>
        </row>
        <row r="336">
          <cell r="B336" t="str">
            <v>57514919@qq.com</v>
          </cell>
          <cell r="C336" t="str">
            <v>广州智悦网络科技有限公司</v>
          </cell>
          <cell r="D336" t="str">
            <v>KA-广</v>
          </cell>
          <cell r="E336" t="str">
            <v>史玉卉</v>
          </cell>
          <cell r="F336" t="str">
            <v>史玉卉</v>
          </cell>
          <cell r="G336" t="str">
            <v>史玉卉</v>
          </cell>
          <cell r="H336" t="str">
            <v>史玉卉</v>
          </cell>
          <cell r="I336" t="str">
            <v>史玉卉</v>
          </cell>
          <cell r="J336" t="str">
            <v>史玉卉</v>
          </cell>
          <cell r="K336" t="str">
            <v>史玉卉</v>
          </cell>
          <cell r="L336" t="str">
            <v>史玉卉</v>
          </cell>
          <cell r="M336" t="str">
            <v>A4</v>
          </cell>
          <cell r="N336" t="str">
            <v>主账号-广莲</v>
          </cell>
          <cell r="O336">
            <v>43046</v>
          </cell>
          <cell r="P336" t="str">
            <v>关联</v>
          </cell>
        </row>
        <row r="337">
          <cell r="B337" t="str">
            <v>广东水产学会</v>
          </cell>
          <cell r="C337" t="str">
            <v>广州山海网络科技有限公司</v>
          </cell>
          <cell r="D337" t="str">
            <v>BD伙伴</v>
          </cell>
          <cell r="E337" t="str">
            <v>BD团队-李心仪</v>
          </cell>
          <cell r="F337" t="str">
            <v>BD团队-李心仪</v>
          </cell>
          <cell r="G337" t="str">
            <v>BD团队-吴伟灿</v>
          </cell>
          <cell r="H337" t="str">
            <v>BD团队-吴伟灿</v>
          </cell>
          <cell r="I337" t="str">
            <v>BD团队-吴伟灿</v>
          </cell>
          <cell r="J337" t="str">
            <v>BD团队-吴伟灿</v>
          </cell>
          <cell r="K337" t="str">
            <v>BD团队-吴伟灿</v>
          </cell>
          <cell r="L337" t="str">
            <v>BD团队-黄政源</v>
          </cell>
          <cell r="M337" t="str">
            <v>0~A2</v>
          </cell>
          <cell r="N337" t="str">
            <v>主账号-广莲</v>
          </cell>
          <cell r="O337">
            <v>43047</v>
          </cell>
          <cell r="P337" t="str">
            <v>新建</v>
          </cell>
        </row>
        <row r="338">
          <cell r="B338" t="str">
            <v>huashehai2</v>
          </cell>
          <cell r="C338" t="str">
            <v>广州自我游网络科技有限公司</v>
          </cell>
          <cell r="D338" t="str">
            <v>BD伙伴</v>
          </cell>
          <cell r="E338" t="str">
            <v>BD团队-李心仪</v>
          </cell>
          <cell r="F338" t="str">
            <v>BD团队-李心仪</v>
          </cell>
          <cell r="G338" t="str">
            <v>BD团队-黄政源</v>
          </cell>
          <cell r="H338" t="str">
            <v>BD团队-黄政源</v>
          </cell>
          <cell r="I338" t="str">
            <v>BD团队-黄政源</v>
          </cell>
          <cell r="J338" t="str">
            <v>BD团队-黄政源</v>
          </cell>
          <cell r="K338" t="str">
            <v>BD团队-黄政源</v>
          </cell>
          <cell r="L338" t="str">
            <v>BD团队-黄政源</v>
          </cell>
          <cell r="M338" t="str">
            <v>0~A2</v>
          </cell>
          <cell r="N338" t="str">
            <v>主账号-广莲</v>
          </cell>
          <cell r="O338">
            <v>43048</v>
          </cell>
          <cell r="P338" t="str">
            <v>新建</v>
          </cell>
        </row>
        <row r="339">
          <cell r="B339" t="str">
            <v>朗识测评</v>
          </cell>
          <cell r="C339" t="str">
            <v>广州市朗识计算机测评软件有限公司</v>
          </cell>
          <cell r="D339" t="str">
            <v>KA-广</v>
          </cell>
          <cell r="E339" t="str">
            <v>-</v>
          </cell>
          <cell r="F339" t="str">
            <v>熊文枚</v>
          </cell>
          <cell r="G339" t="str">
            <v>熊文枚</v>
          </cell>
          <cell r="H339" t="str">
            <v>熊文枚</v>
          </cell>
          <cell r="I339" t="str">
            <v>KA-广</v>
          </cell>
          <cell r="J339" t="str">
            <v>KA-广</v>
          </cell>
          <cell r="K339" t="str">
            <v>KA-广</v>
          </cell>
          <cell r="L339" t="str">
            <v>KA-广</v>
          </cell>
          <cell r="M339" t="str">
            <v>0~A2</v>
          </cell>
          <cell r="N339" t="str">
            <v>主账号-广莲</v>
          </cell>
          <cell r="O339">
            <v>43048</v>
          </cell>
          <cell r="P339" t="str">
            <v>新建</v>
          </cell>
        </row>
        <row r="340">
          <cell r="B340" t="str">
            <v>zhang253351191</v>
          </cell>
          <cell r="C340" t="str">
            <v>深圳市铭淏网络科技有限公司</v>
          </cell>
          <cell r="D340" t="str">
            <v>KA-广</v>
          </cell>
          <cell r="E340" t="str">
            <v>谢晓敏</v>
          </cell>
          <cell r="F340" t="str">
            <v>谢晓敏</v>
          </cell>
          <cell r="G340" t="str">
            <v>谢晓敏</v>
          </cell>
          <cell r="H340" t="str">
            <v>谢晓敏</v>
          </cell>
          <cell r="I340" t="str">
            <v>KA-广</v>
          </cell>
          <cell r="J340" t="str">
            <v>KA-广</v>
          </cell>
          <cell r="K340" t="str">
            <v>KA-广</v>
          </cell>
          <cell r="L340" t="str">
            <v>KA-广</v>
          </cell>
          <cell r="M340" t="str">
            <v>0~A2</v>
          </cell>
          <cell r="N340" t="str">
            <v>主账号-广莲</v>
          </cell>
          <cell r="O340">
            <v>43048</v>
          </cell>
          <cell r="P340" t="str">
            <v>关联</v>
          </cell>
        </row>
        <row r="341">
          <cell r="B341" t="str">
            <v>lcjtwaf</v>
          </cell>
          <cell r="C341" t="str">
            <v>广州衣全球设计有限公司</v>
          </cell>
          <cell r="D341" t="str">
            <v>KA-深</v>
          </cell>
          <cell r="E341" t="str">
            <v>李申政</v>
          </cell>
          <cell r="F341" t="str">
            <v>李申政</v>
          </cell>
          <cell r="G341" t="str">
            <v>李申政</v>
          </cell>
          <cell r="H341" t="str">
            <v>李申政</v>
          </cell>
          <cell r="I341" t="str">
            <v>李申政</v>
          </cell>
          <cell r="J341" t="str">
            <v>李申政</v>
          </cell>
          <cell r="K341" t="str">
            <v>李申政</v>
          </cell>
          <cell r="L341" t="str">
            <v>李申政</v>
          </cell>
          <cell r="M341" t="str">
            <v>A3</v>
          </cell>
          <cell r="N341" t="str">
            <v>主账号-深莲</v>
          </cell>
          <cell r="O341">
            <v>43048</v>
          </cell>
          <cell r="P341" t="str">
            <v>新建</v>
          </cell>
        </row>
        <row r="342">
          <cell r="B342" t="str">
            <v>小火慢慢77</v>
          </cell>
          <cell r="C342" t="str">
            <v>锦轩投资</v>
          </cell>
          <cell r="D342" t="str">
            <v>KA-广</v>
          </cell>
          <cell r="E342" t="str">
            <v>谢晓敏</v>
          </cell>
          <cell r="F342" t="str">
            <v>谢晓敏</v>
          </cell>
          <cell r="G342" t="str">
            <v>谢晓敏</v>
          </cell>
          <cell r="H342" t="str">
            <v>谢晓敏</v>
          </cell>
          <cell r="I342" t="str">
            <v>谢晓敏</v>
          </cell>
          <cell r="J342" t="str">
            <v>谢晓敏</v>
          </cell>
          <cell r="K342" t="str">
            <v>谢晓敏</v>
          </cell>
          <cell r="L342" t="str">
            <v>谢晓敏</v>
          </cell>
          <cell r="M342" t="str">
            <v>A4</v>
          </cell>
          <cell r="N342" t="str">
            <v>主账号-深莲</v>
          </cell>
          <cell r="O342">
            <v>43048</v>
          </cell>
          <cell r="P342" t="str">
            <v>新建</v>
          </cell>
        </row>
        <row r="343">
          <cell r="B343" t="str">
            <v>小火慢慢1</v>
          </cell>
          <cell r="C343" t="str">
            <v>锦轩投资</v>
          </cell>
          <cell r="D343" t="str">
            <v>KA-广</v>
          </cell>
          <cell r="E343" t="str">
            <v>谢晓敏</v>
          </cell>
          <cell r="F343" t="str">
            <v>谢晓敏</v>
          </cell>
          <cell r="G343" t="str">
            <v>谢晓敏</v>
          </cell>
          <cell r="H343" t="str">
            <v>谢晓敏</v>
          </cell>
          <cell r="I343" t="str">
            <v>谢晓敏</v>
          </cell>
          <cell r="J343" t="str">
            <v>谢晓敏</v>
          </cell>
          <cell r="K343" t="str">
            <v>谢晓敏</v>
          </cell>
          <cell r="L343" t="str">
            <v>谢晓敏</v>
          </cell>
          <cell r="M343" t="str">
            <v>A4</v>
          </cell>
          <cell r="N343" t="str">
            <v>主账号-深莲</v>
          </cell>
          <cell r="O343">
            <v>43048</v>
          </cell>
          <cell r="P343" t="str">
            <v>新建</v>
          </cell>
        </row>
        <row r="344">
          <cell r="B344" t="str">
            <v>傲赴传媒</v>
          </cell>
          <cell r="C344" t="str">
            <v>深圳纳兰科技有限公司</v>
          </cell>
          <cell r="D344" t="str">
            <v>BD伙伴</v>
          </cell>
          <cell r="E344" t="str">
            <v>BD团队-李心仪</v>
          </cell>
          <cell r="F344" t="str">
            <v>BD团队-李心仪</v>
          </cell>
          <cell r="G344" t="str">
            <v>BD团队-李达</v>
          </cell>
          <cell r="H344" t="str">
            <v>BD团队-李达</v>
          </cell>
          <cell r="I344" t="str">
            <v>BD团队-李达</v>
          </cell>
          <cell r="J344" t="str">
            <v>BD团队-李达</v>
          </cell>
          <cell r="K344" t="str">
            <v>BD</v>
          </cell>
          <cell r="L344" t="str">
            <v>BD团队-刘银树</v>
          </cell>
          <cell r="M344" t="str">
            <v>0~A2</v>
          </cell>
          <cell r="N344" t="str">
            <v>主账号-广莲</v>
          </cell>
          <cell r="O344">
            <v>43049</v>
          </cell>
          <cell r="P344" t="str">
            <v>新建</v>
          </cell>
        </row>
        <row r="345">
          <cell r="B345" t="str">
            <v>zdyh8888</v>
          </cell>
          <cell r="C345" t="str">
            <v>深圳市创美优品科技有限公司</v>
          </cell>
          <cell r="D345" t="str">
            <v>BD伙伴</v>
          </cell>
          <cell r="E345" t="str">
            <v>BD团队-李心仪</v>
          </cell>
          <cell r="F345" t="str">
            <v>BD团队-李心仪</v>
          </cell>
          <cell r="G345" t="str">
            <v>BD团队-李达</v>
          </cell>
          <cell r="H345" t="str">
            <v>BD团队-李达</v>
          </cell>
          <cell r="I345" t="str">
            <v>BD团队-李达</v>
          </cell>
          <cell r="J345" t="str">
            <v>BD团队-李达</v>
          </cell>
          <cell r="K345" t="str">
            <v>BD团队-吴伟灿</v>
          </cell>
          <cell r="L345" t="str">
            <v>BD团队-刘银树</v>
          </cell>
          <cell r="M345" t="str">
            <v>A3</v>
          </cell>
          <cell r="N345" t="str">
            <v>主账号-广莲</v>
          </cell>
          <cell r="O345">
            <v>43049</v>
          </cell>
          <cell r="P345" t="str">
            <v>新建</v>
          </cell>
        </row>
        <row r="346">
          <cell r="B346" t="str">
            <v>huanlequeshen</v>
          </cell>
          <cell r="C346" t="str">
            <v>广州源众信息科技有限公司</v>
          </cell>
          <cell r="D346" t="str">
            <v>BD伙伴</v>
          </cell>
          <cell r="E346" t="str">
            <v>BD团队-李达</v>
          </cell>
          <cell r="F346" t="str">
            <v>BD团队-李达</v>
          </cell>
          <cell r="G346" t="str">
            <v>BD团队-李达</v>
          </cell>
          <cell r="H346" t="str">
            <v>BD团队-李达</v>
          </cell>
          <cell r="I346" t="str">
            <v>BD团队-李达</v>
          </cell>
          <cell r="J346" t="str">
            <v>BD团队-李达</v>
          </cell>
          <cell r="K346" t="str">
            <v>BD团队-刘银树</v>
          </cell>
          <cell r="L346" t="str">
            <v>BD团队-刘银树</v>
          </cell>
          <cell r="M346" t="str">
            <v>A3</v>
          </cell>
          <cell r="N346" t="str">
            <v>主账号-广莲</v>
          </cell>
          <cell r="O346">
            <v>43049</v>
          </cell>
          <cell r="P346" t="str">
            <v>新建</v>
          </cell>
        </row>
        <row r="347">
          <cell r="B347" t="str">
            <v>赢辉网络</v>
          </cell>
          <cell r="C347" t="str">
            <v>佛山赢辉网络有限公司</v>
          </cell>
          <cell r="D347" t="str">
            <v>BD伙伴</v>
          </cell>
          <cell r="E347" t="str">
            <v>BD团队-王银花</v>
          </cell>
          <cell r="F347" t="str">
            <v>BD团队-王银花</v>
          </cell>
          <cell r="G347" t="str">
            <v>BD团队-黄政源</v>
          </cell>
          <cell r="H347" t="str">
            <v>BD团队-黄政源</v>
          </cell>
          <cell r="I347" t="str">
            <v>BD团队-黄政源</v>
          </cell>
          <cell r="J347" t="str">
            <v>BD团队-黄政源</v>
          </cell>
          <cell r="K347" t="str">
            <v>BD团队-黄政源</v>
          </cell>
          <cell r="L347" t="str">
            <v>BD团队-黄政源</v>
          </cell>
          <cell r="M347" t="str">
            <v>0~A2</v>
          </cell>
          <cell r="N347" t="str">
            <v>主账号-广莲</v>
          </cell>
          <cell r="O347">
            <v>43049</v>
          </cell>
          <cell r="P347" t="str">
            <v>新建</v>
          </cell>
        </row>
        <row r="348">
          <cell r="B348" t="str">
            <v>中天软件开发</v>
          </cell>
          <cell r="C348" t="str">
            <v>广州中天云计算科技有限公司</v>
          </cell>
          <cell r="D348" t="str">
            <v>BD伙伴</v>
          </cell>
          <cell r="E348" t="str">
            <v>BD团队-李心仪</v>
          </cell>
          <cell r="F348" t="str">
            <v>BD团队-李心仪</v>
          </cell>
          <cell r="G348" t="str">
            <v>BD团队-吴伟灿</v>
          </cell>
          <cell r="H348" t="str">
            <v>BD团队-吴伟灿</v>
          </cell>
          <cell r="I348" t="str">
            <v>BD团队-吴伟灿</v>
          </cell>
          <cell r="J348" t="str">
            <v>BD团队-吴伟灿</v>
          </cell>
          <cell r="K348" t="str">
            <v>BD团队-吴伟灿</v>
          </cell>
          <cell r="L348" t="str">
            <v>BD团队-刘银树</v>
          </cell>
          <cell r="M348" t="str">
            <v>A3</v>
          </cell>
          <cell r="N348" t="str">
            <v>主账号-广莲</v>
          </cell>
          <cell r="O348">
            <v>43049</v>
          </cell>
          <cell r="P348" t="str">
            <v>新建</v>
          </cell>
        </row>
        <row r="349">
          <cell r="B349" t="str">
            <v>lll17666551888</v>
          </cell>
          <cell r="C349" t="str">
            <v>深圳市华人网络科技有限公司</v>
          </cell>
          <cell r="D349" t="str">
            <v>BD伙伴</v>
          </cell>
          <cell r="E349" t="str">
            <v>BD团队-李心仪</v>
          </cell>
          <cell r="F349" t="str">
            <v>BD团队-李心仪</v>
          </cell>
          <cell r="G349" t="str">
            <v>BD团队-吴伟灿</v>
          </cell>
          <cell r="H349" t="str">
            <v>BD团队-吴伟灿</v>
          </cell>
          <cell r="I349" t="str">
            <v>BD团队-吴伟灿</v>
          </cell>
          <cell r="J349" t="str">
            <v>BD团队-吴伟灿</v>
          </cell>
          <cell r="K349" t="str">
            <v>BD团队-吴伟灿</v>
          </cell>
          <cell r="L349" t="str">
            <v>BD团队-刘银树</v>
          </cell>
          <cell r="M349" t="str">
            <v>0~A2</v>
          </cell>
          <cell r="N349" t="str">
            <v>主账号-广莲</v>
          </cell>
          <cell r="O349">
            <v>43049</v>
          </cell>
          <cell r="P349" t="str">
            <v>新建</v>
          </cell>
        </row>
        <row r="350">
          <cell r="B350" t="str">
            <v>huarenwangluo</v>
          </cell>
          <cell r="C350" t="str">
            <v>深圳市华人网络科技有限公司</v>
          </cell>
          <cell r="D350" t="str">
            <v>BD伙伴</v>
          </cell>
          <cell r="E350" t="str">
            <v>BD团队-李心仪</v>
          </cell>
          <cell r="F350" t="str">
            <v>BD团队-李心仪</v>
          </cell>
          <cell r="G350" t="str">
            <v>BD团队-吴伟灿</v>
          </cell>
          <cell r="H350" t="str">
            <v>BD团队-吴伟灿</v>
          </cell>
          <cell r="I350" t="str">
            <v>BD团队-吴伟灿</v>
          </cell>
          <cell r="J350" t="str">
            <v>BD团队-吴伟灿</v>
          </cell>
          <cell r="K350" t="str">
            <v>BD团队-吴伟灿</v>
          </cell>
          <cell r="L350" t="str">
            <v>BD团队-刘银树</v>
          </cell>
          <cell r="M350" t="str">
            <v>0~A2</v>
          </cell>
          <cell r="N350" t="str">
            <v>主账号-广莲</v>
          </cell>
          <cell r="O350">
            <v>43049</v>
          </cell>
          <cell r="P350" t="str">
            <v>新建</v>
          </cell>
        </row>
        <row r="351">
          <cell r="B351" t="str">
            <v>881go</v>
          </cell>
          <cell r="C351" t="str">
            <v>广州市英趣科技有限公司</v>
          </cell>
          <cell r="D351" t="str">
            <v>BD伙伴</v>
          </cell>
          <cell r="E351" t="str">
            <v>BD团队-李心仪</v>
          </cell>
          <cell r="F351" t="str">
            <v>BD团队-李心仪</v>
          </cell>
          <cell r="G351" t="str">
            <v>BD团队-吴伟灿</v>
          </cell>
          <cell r="H351" t="str">
            <v>BD团队-吴伟灿</v>
          </cell>
          <cell r="I351" t="str">
            <v>BD团队-吴伟灿</v>
          </cell>
          <cell r="J351" t="str">
            <v>BD团队-吴伟灿</v>
          </cell>
          <cell r="K351" t="str">
            <v>BD团队-吴伟灿</v>
          </cell>
          <cell r="L351" t="str">
            <v>BD团队-刘银树</v>
          </cell>
          <cell r="M351" t="str">
            <v>0~A2</v>
          </cell>
          <cell r="N351" t="str">
            <v>主账号-广莲</v>
          </cell>
          <cell r="O351">
            <v>43049</v>
          </cell>
          <cell r="P351" t="str">
            <v>关联</v>
          </cell>
        </row>
        <row r="352">
          <cell r="B352" t="str">
            <v>lhxshq</v>
          </cell>
          <cell r="C352" t="str">
            <v>广州金科企业征信有限公司</v>
          </cell>
          <cell r="D352" t="str">
            <v>铁军-广</v>
          </cell>
          <cell r="E352" t="str">
            <v>高乾</v>
          </cell>
          <cell r="F352" t="str">
            <v>高乾</v>
          </cell>
          <cell r="G352" t="str">
            <v>高乾</v>
          </cell>
          <cell r="H352" t="str">
            <v>高乾</v>
          </cell>
          <cell r="I352" t="str">
            <v>高乾</v>
          </cell>
          <cell r="J352" t="str">
            <v>高乾</v>
          </cell>
          <cell r="K352" t="str">
            <v>高乾</v>
          </cell>
          <cell r="L352" t="str">
            <v>高乾</v>
          </cell>
          <cell r="M352" t="str">
            <v>0~A2</v>
          </cell>
          <cell r="N352" t="str">
            <v>主账号-广莲</v>
          </cell>
          <cell r="O352">
            <v>43049</v>
          </cell>
          <cell r="P352" t="str">
            <v>新建</v>
          </cell>
        </row>
        <row r="353">
          <cell r="B353" t="str">
            <v>stenryali</v>
          </cell>
          <cell r="C353" t="str">
            <v>广州市光子网络科技有限公司</v>
          </cell>
          <cell r="D353" t="str">
            <v>中台-广</v>
          </cell>
          <cell r="E353" t="str">
            <v>张炜俊</v>
          </cell>
          <cell r="F353" t="str">
            <v>张炜俊</v>
          </cell>
          <cell r="G353" t="str">
            <v>张炜俊</v>
          </cell>
          <cell r="H353" t="str">
            <v>张炜俊</v>
          </cell>
          <cell r="I353" t="str">
            <v>中台-广</v>
          </cell>
          <cell r="J353" t="str">
            <v>中台-广</v>
          </cell>
          <cell r="K353" t="str">
            <v>唐钰滢</v>
          </cell>
          <cell r="L353" t="str">
            <v>唐钰滢</v>
          </cell>
          <cell r="M353" t="str">
            <v>0~A2</v>
          </cell>
          <cell r="N353" t="str">
            <v>主账号-广莲</v>
          </cell>
          <cell r="O353">
            <v>43049</v>
          </cell>
          <cell r="P353" t="str">
            <v>新建</v>
          </cell>
        </row>
        <row r="354">
          <cell r="B354" t="str">
            <v>深圳市常顺旅行</v>
          </cell>
          <cell r="C354" t="str">
            <v>深圳市常顺旅行</v>
          </cell>
          <cell r="D354" t="str">
            <v>KA-广</v>
          </cell>
          <cell r="E354" t="str">
            <v>谢晓敏</v>
          </cell>
          <cell r="F354" t="str">
            <v>谢晓敏</v>
          </cell>
          <cell r="G354" t="str">
            <v>谢晓敏</v>
          </cell>
          <cell r="H354" t="str">
            <v>谢晓敏</v>
          </cell>
          <cell r="I354" t="str">
            <v>谢晓敏</v>
          </cell>
          <cell r="J354" t="str">
            <v>谢晓敏</v>
          </cell>
          <cell r="K354" t="str">
            <v>谢晓敏</v>
          </cell>
          <cell r="L354" t="str">
            <v>谢晓敏</v>
          </cell>
          <cell r="M354" t="str">
            <v>0~A2</v>
          </cell>
          <cell r="N354" t="str">
            <v>主账号-广莲</v>
          </cell>
          <cell r="O354">
            <v>43049</v>
          </cell>
          <cell r="P354" t="str">
            <v>新建</v>
          </cell>
        </row>
        <row r="355">
          <cell r="B355" t="str">
            <v>gdldnk@126.com</v>
          </cell>
          <cell r="C355" t="str">
            <v>广州绿地房地产开发有限公司</v>
          </cell>
          <cell r="D355" t="str">
            <v>其他</v>
          </cell>
          <cell r="E355" t="str">
            <v>杨明明</v>
          </cell>
          <cell r="F355" t="str">
            <v>杨明明</v>
          </cell>
          <cell r="G355" t="str">
            <v>杨明明</v>
          </cell>
          <cell r="H355" t="str">
            <v>薛玲</v>
          </cell>
          <cell r="I355" t="str">
            <v>杨明明</v>
          </cell>
          <cell r="J355" t="str">
            <v>薛玲</v>
          </cell>
          <cell r="K355" t="str">
            <v>薛玲</v>
          </cell>
          <cell r="L355" t="str">
            <v>薛玲</v>
          </cell>
          <cell r="M355" t="str">
            <v>0~A2</v>
          </cell>
          <cell r="N355" t="str">
            <v>主账号-广莲</v>
          </cell>
          <cell r="O355">
            <v>43049</v>
          </cell>
          <cell r="P355" t="str">
            <v>关联</v>
          </cell>
        </row>
        <row r="356">
          <cell r="B356" t="str">
            <v>佰利鲜食品有限公司</v>
          </cell>
          <cell r="C356" t="str">
            <v>广州海诚网络技术有限公司</v>
          </cell>
          <cell r="D356" t="str">
            <v>BD伙伴</v>
          </cell>
          <cell r="E356" t="str">
            <v>BD团队-李达</v>
          </cell>
          <cell r="F356" t="str">
            <v>BD团队-李达</v>
          </cell>
          <cell r="G356" t="str">
            <v>BD团队-李达</v>
          </cell>
          <cell r="H356" t="str">
            <v>BD团队-李达</v>
          </cell>
          <cell r="I356" t="str">
            <v>BD团队-李达</v>
          </cell>
          <cell r="J356" t="str">
            <v>BD团队-李达</v>
          </cell>
          <cell r="K356" t="str">
            <v>BD团队-黄政源</v>
          </cell>
          <cell r="L356" t="str">
            <v>BD团队-黄政源</v>
          </cell>
          <cell r="M356" t="str">
            <v>0~A2</v>
          </cell>
          <cell r="N356" t="str">
            <v>主账号-广莲</v>
          </cell>
          <cell r="O356">
            <v>43050</v>
          </cell>
          <cell r="P356" t="str">
            <v>新建</v>
          </cell>
        </row>
        <row r="357">
          <cell r="B357" t="str">
            <v>lckp2018</v>
          </cell>
          <cell r="C357" t="str">
            <v>深圳市瑞尚科技有限公司</v>
          </cell>
          <cell r="D357" t="str">
            <v>BD伙伴</v>
          </cell>
          <cell r="E357" t="str">
            <v>BD团队-李心仪</v>
          </cell>
          <cell r="F357" t="str">
            <v>BD团队-李心仪</v>
          </cell>
          <cell r="G357" t="str">
            <v>BD团队-李达</v>
          </cell>
          <cell r="H357" t="str">
            <v>BD团队-李达</v>
          </cell>
          <cell r="I357" t="str">
            <v>BD团队-李达</v>
          </cell>
          <cell r="J357" t="str">
            <v>BD团队-李达</v>
          </cell>
          <cell r="K357" t="str">
            <v>BD团队-黄政源</v>
          </cell>
          <cell r="L357" t="str">
            <v>BD团队-黄政源</v>
          </cell>
          <cell r="M357" t="str">
            <v>0~A2</v>
          </cell>
          <cell r="N357" t="str">
            <v>主账号-广莲</v>
          </cell>
          <cell r="O357">
            <v>43050</v>
          </cell>
          <cell r="P357" t="str">
            <v>新建</v>
          </cell>
        </row>
        <row r="358">
          <cell r="B358" t="str">
            <v>名成汇</v>
          </cell>
          <cell r="C358" t="str">
            <v>广州技客信息科技有限公司</v>
          </cell>
          <cell r="D358" t="str">
            <v>BD伙伴</v>
          </cell>
          <cell r="E358" t="str">
            <v>BD团队-李健锋</v>
          </cell>
          <cell r="F358" t="str">
            <v>BD团队-李健锋</v>
          </cell>
          <cell r="G358" t="str">
            <v>BD团队-陈楚鹏</v>
          </cell>
          <cell r="H358" t="str">
            <v>BD团队-陈楚鹏</v>
          </cell>
          <cell r="I358" t="str">
            <v>BD团队-陈楚鹏</v>
          </cell>
          <cell r="J358" t="str">
            <v>BD团队-陈楚鹏</v>
          </cell>
          <cell r="K358" t="str">
            <v>BD</v>
          </cell>
          <cell r="L358" t="str">
            <v>BD团队-黄政源</v>
          </cell>
          <cell r="M358" t="str">
            <v>0~A2</v>
          </cell>
          <cell r="N358" t="str">
            <v>主账号-广莲</v>
          </cell>
          <cell r="O358">
            <v>43050</v>
          </cell>
          <cell r="P358" t="str">
            <v>新建</v>
          </cell>
        </row>
        <row r="359">
          <cell r="B359" t="str">
            <v>gzwelllan</v>
          </cell>
          <cell r="C359" t="str">
            <v>广州卧龙科技有限公司</v>
          </cell>
          <cell r="D359" t="str">
            <v>BD伙伴</v>
          </cell>
          <cell r="E359" t="str">
            <v>BD团队-李健锋</v>
          </cell>
          <cell r="F359" t="str">
            <v>BD团队-李健锋</v>
          </cell>
          <cell r="G359" t="str">
            <v>BD团队-陈楚鹏</v>
          </cell>
          <cell r="H359" t="str">
            <v>BD团队-陈楚鹏</v>
          </cell>
          <cell r="I359" t="str">
            <v>BD团队-陈楚鹏</v>
          </cell>
          <cell r="J359" t="str">
            <v>BD团队-陈楚鹏</v>
          </cell>
          <cell r="K359" t="str">
            <v>BD</v>
          </cell>
          <cell r="L359" t="str">
            <v>BD团队-黄政源</v>
          </cell>
          <cell r="M359" t="str">
            <v>A3</v>
          </cell>
          <cell r="N359" t="str">
            <v>主账号-广莲</v>
          </cell>
          <cell r="O359">
            <v>43050</v>
          </cell>
          <cell r="P359" t="str">
            <v>新建</v>
          </cell>
        </row>
        <row r="360">
          <cell r="B360" t="str">
            <v>江西海联生物科技有限公司</v>
          </cell>
          <cell r="C360" t="str">
            <v>江西虫洞科技有限公司</v>
          </cell>
          <cell r="D360" t="str">
            <v>BD伙伴</v>
          </cell>
          <cell r="E360" t="str">
            <v>BD团队-李心仪</v>
          </cell>
          <cell r="F360" t="str">
            <v>BD团队-李心仪</v>
          </cell>
          <cell r="G360" t="str">
            <v>BD团队-黄政源</v>
          </cell>
          <cell r="H360" t="str">
            <v>BD团队-黄政源</v>
          </cell>
          <cell r="I360" t="str">
            <v>BD团队-黄政源</v>
          </cell>
          <cell r="J360" t="str">
            <v>BD团队-黄政源</v>
          </cell>
          <cell r="K360" t="str">
            <v>BD团队-黄政源</v>
          </cell>
          <cell r="L360" t="str">
            <v>BD团队-黄政源</v>
          </cell>
          <cell r="M360" t="str">
            <v>0~A2</v>
          </cell>
          <cell r="N360" t="str">
            <v>主账号-广莲</v>
          </cell>
          <cell r="O360">
            <v>43050</v>
          </cell>
          <cell r="P360" t="str">
            <v>新建</v>
          </cell>
        </row>
        <row r="361">
          <cell r="B361" t="str">
            <v>yuanshangkj@163.com</v>
          </cell>
          <cell r="C361" t="str">
            <v>深圳原上科技技术有限公司</v>
          </cell>
          <cell r="D361" t="str">
            <v>BD伙伴</v>
          </cell>
          <cell r="E361" t="str">
            <v>BD团队-李心仪</v>
          </cell>
          <cell r="F361" t="str">
            <v>BD团队-李心仪</v>
          </cell>
          <cell r="G361" t="str">
            <v>BD团队-黄政源</v>
          </cell>
          <cell r="H361" t="str">
            <v>BD团队-黄政源</v>
          </cell>
          <cell r="I361" t="str">
            <v>BD团队-黄政源</v>
          </cell>
          <cell r="J361" t="str">
            <v>BD团队-黄政源</v>
          </cell>
          <cell r="K361" t="str">
            <v>BD团队-黄政源</v>
          </cell>
          <cell r="L361" t="str">
            <v>BD团队-黄政源</v>
          </cell>
          <cell r="M361" t="str">
            <v>0~A2</v>
          </cell>
          <cell r="N361" t="str">
            <v>主账号-广莲</v>
          </cell>
          <cell r="O361">
            <v>43050</v>
          </cell>
          <cell r="P361" t="str">
            <v>关联</v>
          </cell>
        </row>
        <row r="362">
          <cell r="B362" t="str">
            <v>silverymf</v>
          </cell>
          <cell r="C362" t="str">
            <v>深圳市唐龙飞讯科技有限公司</v>
          </cell>
          <cell r="D362" t="str">
            <v>BD伙伴</v>
          </cell>
          <cell r="E362" t="str">
            <v>BD团队-李心仪</v>
          </cell>
          <cell r="F362" t="str">
            <v>BD团队-李心仪</v>
          </cell>
          <cell r="G362" t="str">
            <v>BD团队-黄政源</v>
          </cell>
          <cell r="H362" t="str">
            <v>BD团队-黄政源</v>
          </cell>
          <cell r="I362" t="str">
            <v>BD团队-黄政源</v>
          </cell>
          <cell r="J362" t="str">
            <v>BD团队-黄政源</v>
          </cell>
          <cell r="K362" t="str">
            <v>BD团队-黄政源</v>
          </cell>
          <cell r="L362" t="str">
            <v>BD团队-黄政源</v>
          </cell>
          <cell r="M362" t="str">
            <v>0~A2</v>
          </cell>
          <cell r="N362" t="str">
            <v>主账号-广莲</v>
          </cell>
          <cell r="O362">
            <v>43050</v>
          </cell>
          <cell r="P362" t="str">
            <v>新建</v>
          </cell>
        </row>
        <row r="363">
          <cell r="B363" t="str">
            <v>gzaj7758</v>
          </cell>
          <cell r="C363" t="str">
            <v>深圳华磊信息科技有限公司</v>
          </cell>
          <cell r="D363" t="str">
            <v>BD伙伴</v>
          </cell>
          <cell r="E363" t="str">
            <v>BD团队-李达</v>
          </cell>
          <cell r="F363" t="str">
            <v>BD团队-李达</v>
          </cell>
          <cell r="G363" t="str">
            <v>BD团队-黄政源</v>
          </cell>
          <cell r="H363" t="str">
            <v>BD团队-黄政源</v>
          </cell>
          <cell r="I363" t="str">
            <v>BD团队-黄政源</v>
          </cell>
          <cell r="J363" t="str">
            <v>BD团队-黄政源</v>
          </cell>
          <cell r="K363" t="str">
            <v>BD团队-黄政源</v>
          </cell>
          <cell r="L363" t="str">
            <v>BD团队-黄政源</v>
          </cell>
          <cell r="M363" t="str">
            <v>0~A2</v>
          </cell>
          <cell r="N363" t="str">
            <v>主账号-广莲</v>
          </cell>
          <cell r="O363">
            <v>43050</v>
          </cell>
          <cell r="P363" t="str">
            <v>新建</v>
          </cell>
        </row>
        <row r="364">
          <cell r="B364" t="str">
            <v>yileite1688</v>
          </cell>
          <cell r="C364" t="str">
            <v>深圳市驰骋网络技术有限公司</v>
          </cell>
          <cell r="D364" t="str">
            <v>BD伙伴</v>
          </cell>
          <cell r="E364" t="str">
            <v>BD团队-李心仪</v>
          </cell>
          <cell r="F364" t="str">
            <v>BD团队-李心仪</v>
          </cell>
          <cell r="G364" t="str">
            <v>BD团队-吴伟灿</v>
          </cell>
          <cell r="H364" t="str">
            <v>BD团队-吴伟灿</v>
          </cell>
          <cell r="I364" t="str">
            <v>BD团队-吴伟灿</v>
          </cell>
          <cell r="J364" t="str">
            <v>BD团队-吴伟灿</v>
          </cell>
          <cell r="K364" t="str">
            <v>BD团队-吴伟灿</v>
          </cell>
          <cell r="L364" t="str">
            <v>BD团队-刘银树</v>
          </cell>
          <cell r="M364" t="str">
            <v>0~A2</v>
          </cell>
          <cell r="N364" t="str">
            <v>主账号-广莲</v>
          </cell>
          <cell r="O364">
            <v>43050</v>
          </cell>
          <cell r="P364" t="str">
            <v>新建</v>
          </cell>
        </row>
        <row r="365">
          <cell r="B365" t="str">
            <v>szweike</v>
          </cell>
          <cell r="C365" t="str">
            <v>深圳市微科时代网络科技有限公司</v>
          </cell>
          <cell r="D365" t="str">
            <v>BD伙伴</v>
          </cell>
          <cell r="E365" t="str">
            <v>BD团队-李心仪</v>
          </cell>
          <cell r="F365" t="str">
            <v>BD团队-李心仪</v>
          </cell>
          <cell r="G365" t="str">
            <v>BD团队-吴伟灿</v>
          </cell>
          <cell r="H365" t="str">
            <v>BD团队-吴伟灿</v>
          </cell>
          <cell r="I365" t="str">
            <v>BD团队-吴伟灿</v>
          </cell>
          <cell r="J365" t="str">
            <v>BD团队-吴伟灿</v>
          </cell>
          <cell r="K365" t="str">
            <v>BD团队-黄政源</v>
          </cell>
          <cell r="L365" t="str">
            <v>BD团队-黄政源</v>
          </cell>
          <cell r="M365" t="str">
            <v>0~A2</v>
          </cell>
          <cell r="N365" t="str">
            <v>主账号-广莲</v>
          </cell>
          <cell r="O365">
            <v>43050</v>
          </cell>
          <cell r="P365" t="str">
            <v>新建</v>
          </cell>
        </row>
        <row r="366">
          <cell r="B366" t="str">
            <v>qygaming</v>
          </cell>
          <cell r="C366" t="str">
            <v>广东全娱科技有限公司</v>
          </cell>
          <cell r="D366" t="str">
            <v>KA-广</v>
          </cell>
          <cell r="E366" t="str">
            <v>熊文枚</v>
          </cell>
          <cell r="F366" t="str">
            <v>熊文枚</v>
          </cell>
          <cell r="G366" t="str">
            <v>熊文枚</v>
          </cell>
          <cell r="H366" t="str">
            <v>熊文枚</v>
          </cell>
          <cell r="I366" t="str">
            <v>KA-广</v>
          </cell>
          <cell r="J366" t="str">
            <v>KA-广</v>
          </cell>
          <cell r="K366" t="str">
            <v>KA-广</v>
          </cell>
          <cell r="L366" t="str">
            <v>KA-广</v>
          </cell>
          <cell r="M366" t="str">
            <v>A4</v>
          </cell>
          <cell r="N366" t="str">
            <v>主账号-广莲</v>
          </cell>
          <cell r="O366">
            <v>43050</v>
          </cell>
          <cell r="P366" t="str">
            <v>关联</v>
          </cell>
        </row>
        <row r="367">
          <cell r="B367" t="str">
            <v>摩约master</v>
          </cell>
          <cell r="C367" t="str">
            <v>广州摩约民宿网络科技有限公司</v>
          </cell>
          <cell r="D367" t="str">
            <v>KA-深</v>
          </cell>
          <cell r="E367" t="str">
            <v>李申政</v>
          </cell>
          <cell r="F367" t="str">
            <v>李申政</v>
          </cell>
          <cell r="G367" t="str">
            <v>李申政</v>
          </cell>
          <cell r="H367" t="str">
            <v>李申政</v>
          </cell>
          <cell r="I367" t="str">
            <v>李申政</v>
          </cell>
          <cell r="J367" t="str">
            <v>李申政</v>
          </cell>
          <cell r="K367" t="str">
            <v>李申政</v>
          </cell>
          <cell r="L367" t="str">
            <v>李申政</v>
          </cell>
          <cell r="M367" t="str">
            <v>A4</v>
          </cell>
          <cell r="N367" t="str">
            <v>主账号-深莲</v>
          </cell>
          <cell r="O367">
            <v>43050</v>
          </cell>
          <cell r="P367" t="str">
            <v>新建</v>
          </cell>
        </row>
        <row r="368">
          <cell r="B368" t="str">
            <v>旺图思瑞网络科技</v>
          </cell>
          <cell r="C368" t="str">
            <v>旺图思瑞网络科技</v>
          </cell>
          <cell r="D368" t="str">
            <v>中台-广</v>
          </cell>
          <cell r="E368" t="str">
            <v>张炜俊</v>
          </cell>
          <cell r="F368" t="str">
            <v>张炜俊</v>
          </cell>
          <cell r="G368" t="str">
            <v>张炜俊</v>
          </cell>
          <cell r="H368" t="str">
            <v>张炜俊</v>
          </cell>
          <cell r="I368" t="str">
            <v>中台-广</v>
          </cell>
          <cell r="J368" t="str">
            <v>中台-广</v>
          </cell>
          <cell r="K368" t="str">
            <v>林海菊</v>
          </cell>
          <cell r="L368" t="str">
            <v>林海菊</v>
          </cell>
          <cell r="M368" t="str">
            <v>0~A2</v>
          </cell>
          <cell r="N368" t="str">
            <v>主账号-广莲</v>
          </cell>
          <cell r="O368">
            <v>43050</v>
          </cell>
          <cell r="P368" t="str">
            <v>新建</v>
          </cell>
        </row>
        <row r="369">
          <cell r="B369" t="str">
            <v>东方百泰公司</v>
          </cell>
          <cell r="C369" t="str">
            <v>东方百泰公司</v>
          </cell>
          <cell r="D369" t="str">
            <v>中台-广</v>
          </cell>
          <cell r="E369" t="str">
            <v>张炜俊</v>
          </cell>
          <cell r="F369" t="str">
            <v>张炜俊</v>
          </cell>
          <cell r="G369" t="str">
            <v>张炜俊</v>
          </cell>
          <cell r="H369" t="str">
            <v>张炜俊</v>
          </cell>
          <cell r="I369" t="str">
            <v>中台-广</v>
          </cell>
          <cell r="J369" t="str">
            <v>中台-广</v>
          </cell>
          <cell r="K369" t="str">
            <v>林海菊</v>
          </cell>
          <cell r="L369" t="str">
            <v>林海菊</v>
          </cell>
          <cell r="M369" t="str">
            <v>0~A2</v>
          </cell>
          <cell r="N369" t="str">
            <v>主账号-广莲</v>
          </cell>
          <cell r="O369">
            <v>43050</v>
          </cell>
          <cell r="P369" t="str">
            <v>新建</v>
          </cell>
        </row>
        <row r="370">
          <cell r="B370" t="str">
            <v>金明通达</v>
          </cell>
          <cell r="C370" t="str">
            <v>金明通达</v>
          </cell>
          <cell r="D370" t="str">
            <v>中台-广</v>
          </cell>
          <cell r="E370" t="str">
            <v>张炜俊</v>
          </cell>
          <cell r="F370" t="str">
            <v>张炜俊</v>
          </cell>
          <cell r="G370" t="str">
            <v>张炜俊</v>
          </cell>
          <cell r="H370" t="str">
            <v>张炜俊</v>
          </cell>
          <cell r="I370" t="str">
            <v>中台-广</v>
          </cell>
          <cell r="J370" t="str">
            <v>中台-广</v>
          </cell>
          <cell r="K370" t="str">
            <v>唐钰滢</v>
          </cell>
          <cell r="L370" t="str">
            <v>唐钰滢</v>
          </cell>
          <cell r="M370" t="str">
            <v>0~A2</v>
          </cell>
          <cell r="N370" t="str">
            <v>主账号-广莲</v>
          </cell>
          <cell r="O370">
            <v>43050</v>
          </cell>
          <cell r="P370" t="str">
            <v>新建</v>
          </cell>
        </row>
        <row r="371">
          <cell r="B371" t="str">
            <v>奥思卡影帝</v>
          </cell>
          <cell r="C371" t="str">
            <v>奥思卡影帝</v>
          </cell>
          <cell r="D371" t="str">
            <v>中台-广</v>
          </cell>
          <cell r="E371" t="str">
            <v>高乾</v>
          </cell>
          <cell r="F371" t="str">
            <v>高乾</v>
          </cell>
          <cell r="G371" t="str">
            <v>高乾</v>
          </cell>
          <cell r="H371" t="str">
            <v>高乾</v>
          </cell>
          <cell r="I371" t="str">
            <v>中台-广</v>
          </cell>
          <cell r="J371" t="str">
            <v>唐钰滢</v>
          </cell>
          <cell r="K371" t="str">
            <v>唐钰滢</v>
          </cell>
          <cell r="L371" t="str">
            <v>唐钰滢</v>
          </cell>
          <cell r="M371" t="str">
            <v>0~A2</v>
          </cell>
          <cell r="N371" t="str">
            <v>主账号-深莲</v>
          </cell>
          <cell r="O371">
            <v>43050</v>
          </cell>
          <cell r="P371" t="str">
            <v>新建</v>
          </cell>
        </row>
        <row r="372">
          <cell r="B372" t="str">
            <v>ynzjhy</v>
          </cell>
          <cell r="C372" t="str">
            <v>深圳中金汇银金融信息服务有限公司</v>
          </cell>
          <cell r="D372" t="str">
            <v>铁军-广</v>
          </cell>
          <cell r="E372" t="str">
            <v>吴发能</v>
          </cell>
          <cell r="F372" t="str">
            <v>吴发能</v>
          </cell>
          <cell r="G372" t="str">
            <v>吴发能</v>
          </cell>
          <cell r="H372" t="str">
            <v>吴发能</v>
          </cell>
          <cell r="I372" t="str">
            <v>吴发能</v>
          </cell>
          <cell r="J372" t="str">
            <v>吴发能</v>
          </cell>
          <cell r="K372" t="str">
            <v>吴发能</v>
          </cell>
          <cell r="L372" t="str">
            <v>吴发能</v>
          </cell>
          <cell r="M372" t="str">
            <v>A3</v>
          </cell>
          <cell r="N372" t="str">
            <v>主账号-广莲</v>
          </cell>
          <cell r="O372">
            <v>43050</v>
          </cell>
          <cell r="P372" t="str">
            <v>关联</v>
          </cell>
        </row>
        <row r="373">
          <cell r="B373" t="str">
            <v>jibeishengwu</v>
          </cell>
          <cell r="C373" t="str">
            <v>广州暨北生物科技有限公司</v>
          </cell>
          <cell r="D373" t="str">
            <v>其他</v>
          </cell>
          <cell r="E373" t="str">
            <v>杨明明</v>
          </cell>
          <cell r="F373" t="str">
            <v>杨明明</v>
          </cell>
          <cell r="G373" t="str">
            <v>杨明明</v>
          </cell>
          <cell r="H373" t="str">
            <v>薛玲</v>
          </cell>
          <cell r="I373" t="str">
            <v>薛玲</v>
          </cell>
          <cell r="J373" t="str">
            <v>薛玲</v>
          </cell>
          <cell r="K373" t="str">
            <v>薛玲</v>
          </cell>
          <cell r="L373" t="str">
            <v>薛玲</v>
          </cell>
          <cell r="M373" t="str">
            <v>A5</v>
          </cell>
          <cell r="N373" t="str">
            <v>主账号-广莲</v>
          </cell>
          <cell r="O373">
            <v>43050</v>
          </cell>
          <cell r="P373" t="str">
            <v>关联</v>
          </cell>
        </row>
        <row r="374">
          <cell r="B374" t="str">
            <v>kaipuhybribio</v>
          </cell>
          <cell r="C374" t="str">
            <v>广州惠辉电子科技有限公司</v>
          </cell>
          <cell r="D374" t="str">
            <v>BD伙伴</v>
          </cell>
          <cell r="E374" t="str">
            <v>BD团队-王银花</v>
          </cell>
          <cell r="F374" t="str">
            <v>BD团队-王银花</v>
          </cell>
          <cell r="G374" t="str">
            <v>BD团队-陈楚鹏</v>
          </cell>
          <cell r="H374" t="str">
            <v>BD团队-陈楚鹏</v>
          </cell>
          <cell r="I374" t="str">
            <v>BD团队-陈楚鹏</v>
          </cell>
          <cell r="J374" t="str">
            <v>BD团队-陈楚鹏</v>
          </cell>
          <cell r="K374" t="str">
            <v>BD</v>
          </cell>
          <cell r="L374" t="str">
            <v>BD团队-黄政源</v>
          </cell>
          <cell r="M374" t="str">
            <v>A3</v>
          </cell>
          <cell r="N374" t="str">
            <v>主账号-广莲</v>
          </cell>
          <cell r="O374">
            <v>43053</v>
          </cell>
          <cell r="P374" t="str">
            <v>新建</v>
          </cell>
        </row>
        <row r="375">
          <cell r="B375" t="str">
            <v>享拼科技</v>
          </cell>
          <cell r="C375" t="str">
            <v>广州微海信息科技有限公司</v>
          </cell>
          <cell r="D375" t="str">
            <v>BD伙伴</v>
          </cell>
          <cell r="E375" t="str">
            <v>BD团队-李心仪</v>
          </cell>
          <cell r="F375" t="str">
            <v>BD团队-李心仪</v>
          </cell>
          <cell r="G375" t="str">
            <v>BD团队-黄政源</v>
          </cell>
          <cell r="H375" t="str">
            <v>BD团队-黄政源</v>
          </cell>
          <cell r="I375" t="str">
            <v>BD团队-黄政源</v>
          </cell>
          <cell r="J375" t="str">
            <v>BD团队-黄政源</v>
          </cell>
          <cell r="K375" t="str">
            <v>BD团队-黄政源</v>
          </cell>
          <cell r="L375" t="str">
            <v>BD团队-黄政源</v>
          </cell>
          <cell r="M375" t="str">
            <v>0~A2</v>
          </cell>
          <cell r="N375" t="str">
            <v>主账号-广莲</v>
          </cell>
          <cell r="O375">
            <v>43053</v>
          </cell>
          <cell r="P375" t="str">
            <v>关联</v>
          </cell>
        </row>
        <row r="376">
          <cell r="B376" t="str">
            <v>盈利彩票</v>
          </cell>
          <cell r="C376" t="str">
            <v>深圳市华人网络科技有限公司</v>
          </cell>
          <cell r="D376" t="str">
            <v>BD伙伴</v>
          </cell>
          <cell r="E376" t="str">
            <v>BD团队-李心仪</v>
          </cell>
          <cell r="F376" t="str">
            <v>BD团队-李心仪</v>
          </cell>
          <cell r="G376" t="str">
            <v>BD团队-吴伟灿</v>
          </cell>
          <cell r="H376" t="str">
            <v>BD团队-吴伟灿</v>
          </cell>
          <cell r="I376" t="str">
            <v>BD团队-吴伟灿</v>
          </cell>
          <cell r="J376" t="str">
            <v>BD团队-吴伟灿</v>
          </cell>
          <cell r="K376" t="str">
            <v>BD团队-吴伟灿</v>
          </cell>
          <cell r="L376" t="str">
            <v>BD团队-刘银树</v>
          </cell>
          <cell r="M376" t="str">
            <v>0~A2</v>
          </cell>
          <cell r="N376" t="str">
            <v>主账号-广莲</v>
          </cell>
          <cell r="O376">
            <v>43053</v>
          </cell>
          <cell r="P376" t="str">
            <v>新建</v>
          </cell>
        </row>
        <row r="377">
          <cell r="B377" t="str">
            <v>wealthjackson1@aliyun.com</v>
          </cell>
          <cell r="C377" t="str">
            <v>广州市新橙信息科技有限公司</v>
          </cell>
          <cell r="D377" t="str">
            <v>铁军-广</v>
          </cell>
          <cell r="E377" t="str">
            <v>高乾</v>
          </cell>
          <cell r="F377" t="str">
            <v>高乾</v>
          </cell>
          <cell r="G377" t="str">
            <v>高乾</v>
          </cell>
          <cell r="H377" t="str">
            <v>高乾</v>
          </cell>
          <cell r="I377" t="str">
            <v>高乾</v>
          </cell>
          <cell r="J377" t="str">
            <v>高乾</v>
          </cell>
          <cell r="K377" t="str">
            <v>高乾</v>
          </cell>
          <cell r="L377" t="str">
            <v>高乾</v>
          </cell>
          <cell r="M377" t="str">
            <v>0~A2</v>
          </cell>
          <cell r="N377" t="str">
            <v>主账号-广莲</v>
          </cell>
          <cell r="O377">
            <v>43053</v>
          </cell>
          <cell r="P377" t="str">
            <v>关联</v>
          </cell>
        </row>
        <row r="378">
          <cell r="B378" t="str">
            <v>finelandassetsmanagement</v>
          </cell>
          <cell r="C378" t="str">
            <v>广州方圆地产顾问有限公司</v>
          </cell>
          <cell r="D378" t="str">
            <v>KA-广</v>
          </cell>
          <cell r="E378" t="str">
            <v>史玉卉</v>
          </cell>
          <cell r="F378" t="str">
            <v>史玉卉</v>
          </cell>
          <cell r="G378" t="str">
            <v>史玉卉</v>
          </cell>
          <cell r="H378" t="str">
            <v>史玉卉</v>
          </cell>
          <cell r="I378" t="str">
            <v>史玉卉</v>
          </cell>
          <cell r="J378" t="str">
            <v>史玉卉</v>
          </cell>
          <cell r="K378" t="str">
            <v>史玉卉</v>
          </cell>
          <cell r="L378" t="str">
            <v>史玉卉</v>
          </cell>
          <cell r="M378" t="str">
            <v>A3</v>
          </cell>
          <cell r="N378" t="str">
            <v>主账号-广莲</v>
          </cell>
          <cell r="O378">
            <v>43053</v>
          </cell>
          <cell r="P378" t="str">
            <v>关联</v>
          </cell>
        </row>
        <row r="379">
          <cell r="B379" t="str">
            <v>御财互联网金融</v>
          </cell>
          <cell r="C379" t="str">
            <v>广州市御财互联网金融信息服务有限公司</v>
          </cell>
          <cell r="D379" t="str">
            <v>铁军-广</v>
          </cell>
          <cell r="E379" t="str">
            <v>吴发能</v>
          </cell>
          <cell r="F379" t="str">
            <v>吴发能</v>
          </cell>
          <cell r="G379" t="str">
            <v>吴发能</v>
          </cell>
          <cell r="H379" t="str">
            <v>吴发能</v>
          </cell>
          <cell r="I379" t="str">
            <v>吴发能</v>
          </cell>
          <cell r="J379" t="str">
            <v>吴发能</v>
          </cell>
          <cell r="K379" t="str">
            <v>吴发能</v>
          </cell>
          <cell r="L379" t="str">
            <v>吴发能</v>
          </cell>
          <cell r="M379" t="str">
            <v>A4</v>
          </cell>
          <cell r="N379" t="str">
            <v>主账号-广莲</v>
          </cell>
          <cell r="O379">
            <v>43053</v>
          </cell>
          <cell r="P379" t="str">
            <v>新建</v>
          </cell>
        </row>
        <row r="380">
          <cell r="B380" t="str">
            <v>广州城市旅游问询服务中心</v>
          </cell>
          <cell r="C380" t="str">
            <v>广东世纪晟科技有限公司</v>
          </cell>
          <cell r="D380" t="str">
            <v>铁军-广</v>
          </cell>
          <cell r="E380" t="str">
            <v>张炜俊</v>
          </cell>
          <cell r="F380" t="str">
            <v>张炜俊</v>
          </cell>
          <cell r="G380" t="str">
            <v>张炜俊</v>
          </cell>
          <cell r="H380" t="str">
            <v>张炜俊</v>
          </cell>
          <cell r="I380" t="str">
            <v>张炜俊</v>
          </cell>
          <cell r="J380" t="str">
            <v>高乾</v>
          </cell>
          <cell r="K380" t="str">
            <v>高乾</v>
          </cell>
          <cell r="L380" t="str">
            <v>高乾</v>
          </cell>
          <cell r="M380" t="str">
            <v>0~A2</v>
          </cell>
          <cell r="N380" t="str">
            <v>主账号-广莲</v>
          </cell>
          <cell r="O380">
            <v>43054</v>
          </cell>
          <cell r="P380" t="str">
            <v>新建</v>
          </cell>
        </row>
        <row r="381">
          <cell r="B381" t="str">
            <v>desn1</v>
          </cell>
          <cell r="C381" t="str">
            <v>深圳市帝馨软件有限公司</v>
          </cell>
          <cell r="D381" t="str">
            <v>BD伙伴</v>
          </cell>
          <cell r="E381" t="str">
            <v>BD团队-李心仪</v>
          </cell>
          <cell r="F381" t="str">
            <v>BD团队-李心仪</v>
          </cell>
          <cell r="G381" t="str">
            <v>BD团队-吴伟灿</v>
          </cell>
          <cell r="H381" t="str">
            <v>BD团队-吴伟灿</v>
          </cell>
          <cell r="I381" t="str">
            <v>BD团队-吴伟灿</v>
          </cell>
          <cell r="J381" t="str">
            <v>BD团队-吴伟灿</v>
          </cell>
          <cell r="K381" t="str">
            <v>BD团队-吴伟灿</v>
          </cell>
          <cell r="L381" t="str">
            <v>BD团队-刘银树</v>
          </cell>
          <cell r="M381" t="str">
            <v>A3</v>
          </cell>
          <cell r="N381" t="str">
            <v>主账号-广莲</v>
          </cell>
          <cell r="O381">
            <v>43055</v>
          </cell>
          <cell r="P381" t="str">
            <v>新建</v>
          </cell>
        </row>
        <row r="382">
          <cell r="B382">
            <v>18637758988</v>
          </cell>
          <cell r="C382" t="str">
            <v>南阳市合众电子有限公司</v>
          </cell>
          <cell r="D382" t="str">
            <v>中台-广</v>
          </cell>
          <cell r="E382" t="str">
            <v>史玉卉</v>
          </cell>
          <cell r="F382" t="str">
            <v>史玉卉</v>
          </cell>
          <cell r="G382" t="str">
            <v>史玉卉</v>
          </cell>
          <cell r="H382" t="str">
            <v>中台-广</v>
          </cell>
          <cell r="I382" t="str">
            <v>中台-广</v>
          </cell>
          <cell r="J382" t="str">
            <v>中台-广</v>
          </cell>
          <cell r="K382" t="str">
            <v>雷馥萍</v>
          </cell>
          <cell r="L382" t="str">
            <v>雷馥萍</v>
          </cell>
          <cell r="M382" t="str">
            <v>A3</v>
          </cell>
          <cell r="N382" t="str">
            <v>主账号-广莲</v>
          </cell>
          <cell r="O382">
            <v>43055</v>
          </cell>
          <cell r="P382" t="str">
            <v>关联</v>
          </cell>
        </row>
        <row r="383">
          <cell r="B383" t="str">
            <v>欧浦智网股份有限公司2017</v>
          </cell>
          <cell r="C383" t="str">
            <v>欧浦智网股份有限公司</v>
          </cell>
          <cell r="D383" t="str">
            <v>其他</v>
          </cell>
          <cell r="E383" t="str">
            <v>薛玲</v>
          </cell>
          <cell r="F383" t="str">
            <v>薛玲</v>
          </cell>
          <cell r="G383" t="str">
            <v>薛玲</v>
          </cell>
          <cell r="H383" t="str">
            <v>薛玲</v>
          </cell>
          <cell r="I383" t="str">
            <v>薛玲</v>
          </cell>
          <cell r="J383" t="str">
            <v>薛玲</v>
          </cell>
          <cell r="K383" t="str">
            <v>薛玲</v>
          </cell>
          <cell r="L383" t="str">
            <v>薛玲</v>
          </cell>
          <cell r="M383" t="str">
            <v>A6</v>
          </cell>
          <cell r="N383" t="str">
            <v>主账号-广莲</v>
          </cell>
          <cell r="O383">
            <v>43055</v>
          </cell>
          <cell r="P383" t="str">
            <v>新建</v>
          </cell>
        </row>
        <row r="384">
          <cell r="B384" t="str">
            <v>广东乐一网络科技有限公司</v>
          </cell>
          <cell r="C384" t="str">
            <v>广州海诚网络技术有限公司</v>
          </cell>
          <cell r="D384" t="str">
            <v>BD伙伴</v>
          </cell>
          <cell r="E384" t="str">
            <v>BD团队-李达</v>
          </cell>
          <cell r="F384" t="str">
            <v>BD团队-李达</v>
          </cell>
          <cell r="G384" t="str">
            <v>BD团队-李达</v>
          </cell>
          <cell r="H384" t="str">
            <v>BD团队-李达</v>
          </cell>
          <cell r="I384" t="str">
            <v>BD团队-李达</v>
          </cell>
          <cell r="J384" t="str">
            <v>BD团队-李达</v>
          </cell>
          <cell r="K384" t="str">
            <v>BD团队-黄政源</v>
          </cell>
          <cell r="L384" t="str">
            <v>BD团队-黄政源</v>
          </cell>
          <cell r="M384" t="str">
            <v>0~A2</v>
          </cell>
          <cell r="N384" t="str">
            <v>主账号-广莲</v>
          </cell>
          <cell r="O384">
            <v>43056</v>
          </cell>
          <cell r="P384" t="str">
            <v>关联</v>
          </cell>
        </row>
        <row r="385">
          <cell r="B385" t="str">
            <v>szoa888</v>
          </cell>
          <cell r="C385" t="str">
            <v>上古上医网络科技（深圳）有限公司</v>
          </cell>
          <cell r="D385" t="str">
            <v>BD伙伴</v>
          </cell>
          <cell r="E385" t="str">
            <v>BD团队-李达</v>
          </cell>
          <cell r="F385" t="str">
            <v>BD团队-李达</v>
          </cell>
          <cell r="G385" t="str">
            <v>BD团队-李达</v>
          </cell>
          <cell r="H385" t="str">
            <v>BD团队-李达</v>
          </cell>
          <cell r="I385" t="str">
            <v>BD团队-李达</v>
          </cell>
          <cell r="J385" t="str">
            <v>BD团队-李达</v>
          </cell>
          <cell r="K385" t="str">
            <v>BD团队-吴伟灿</v>
          </cell>
          <cell r="L385" t="str">
            <v>BD团队-刘银树</v>
          </cell>
          <cell r="M385" t="str">
            <v>A3</v>
          </cell>
          <cell r="N385" t="str">
            <v>主账号-深莲</v>
          </cell>
          <cell r="O385">
            <v>43056</v>
          </cell>
          <cell r="P385" t="str">
            <v>关联</v>
          </cell>
        </row>
        <row r="386">
          <cell r="B386" t="str">
            <v>tuoke传媒</v>
          </cell>
          <cell r="C386" t="str">
            <v>淘贝（深圳）网络信息科技有限公司</v>
          </cell>
          <cell r="D386" t="str">
            <v>BD伙伴</v>
          </cell>
          <cell r="E386" t="str">
            <v>BD团队-李心仪</v>
          </cell>
          <cell r="F386" t="str">
            <v>BD团队-李心仪</v>
          </cell>
          <cell r="G386" t="str">
            <v>BD团队-吴伟灿</v>
          </cell>
          <cell r="H386" t="str">
            <v>BD团队-吴伟灿</v>
          </cell>
          <cell r="I386" t="str">
            <v>BD团队-吴伟灿</v>
          </cell>
          <cell r="J386" t="str">
            <v>BD团队-吴伟灿</v>
          </cell>
          <cell r="K386" t="str">
            <v>BD团队-吴伟灿</v>
          </cell>
          <cell r="L386" t="str">
            <v>BD团队-刘银树</v>
          </cell>
          <cell r="M386" t="str">
            <v>A3</v>
          </cell>
          <cell r="N386" t="str">
            <v>主账号-广莲</v>
          </cell>
          <cell r="O386">
            <v>43058</v>
          </cell>
          <cell r="P386" t="str">
            <v>新建</v>
          </cell>
        </row>
        <row r="387">
          <cell r="B387" t="str">
            <v>卡路迪汽车</v>
          </cell>
          <cell r="C387" t="str">
            <v>广州海诚网络技术有限公司</v>
          </cell>
          <cell r="D387" t="str">
            <v>BD伙伴</v>
          </cell>
          <cell r="E387" t="str">
            <v>BD团队-李达</v>
          </cell>
          <cell r="F387" t="str">
            <v>BD团队-李达</v>
          </cell>
          <cell r="G387" t="str">
            <v>BD团队-李达</v>
          </cell>
          <cell r="H387" t="str">
            <v>BD团队-李达</v>
          </cell>
          <cell r="I387" t="str">
            <v>BD团队-李达</v>
          </cell>
          <cell r="J387" t="str">
            <v>BD团队-李达</v>
          </cell>
          <cell r="K387" t="str">
            <v>BD团队-黄政源</v>
          </cell>
          <cell r="L387" t="str">
            <v>BD团队-黄政源</v>
          </cell>
          <cell r="M387" t="str">
            <v>0~A2</v>
          </cell>
          <cell r="N387" t="str">
            <v>主账号-广莲</v>
          </cell>
          <cell r="O387">
            <v>43059</v>
          </cell>
          <cell r="P387" t="str">
            <v>新建</v>
          </cell>
        </row>
        <row r="388">
          <cell r="B388" t="str">
            <v>阳光太耀眼007</v>
          </cell>
          <cell r="C388" t="str">
            <v>深圳市骏捷时代信息科技有限公司</v>
          </cell>
          <cell r="D388" t="str">
            <v>BD伙伴</v>
          </cell>
          <cell r="E388" t="str">
            <v>BD团队-李心仪</v>
          </cell>
          <cell r="F388" t="str">
            <v>BD团队-李心仪</v>
          </cell>
          <cell r="G388" t="str">
            <v>BD团队-吴伟灿</v>
          </cell>
          <cell r="H388" t="str">
            <v>BD团队-吴伟灿</v>
          </cell>
          <cell r="I388" t="str">
            <v>BD团队-吴伟灿</v>
          </cell>
          <cell r="J388" t="str">
            <v>BD团队-吴伟灿</v>
          </cell>
          <cell r="K388" t="str">
            <v>BD团队-吴伟灿</v>
          </cell>
          <cell r="L388" t="str">
            <v>BD团队-黄政源</v>
          </cell>
          <cell r="M388" t="str">
            <v>0~A2</v>
          </cell>
          <cell r="N388" t="str">
            <v>主账号-广莲</v>
          </cell>
          <cell r="O388">
            <v>43059</v>
          </cell>
          <cell r="P388" t="str">
            <v>新建</v>
          </cell>
        </row>
        <row r="389">
          <cell r="B389" t="str">
            <v>zytian888</v>
          </cell>
          <cell r="C389" t="str">
            <v>淘贝（深圳）网络信息科技有限公司</v>
          </cell>
          <cell r="D389" t="str">
            <v>BD伙伴</v>
          </cell>
          <cell r="E389" t="str">
            <v>BD团队-李心仪</v>
          </cell>
          <cell r="F389" t="str">
            <v>BD团队-李心仪</v>
          </cell>
          <cell r="G389" t="str">
            <v>BD团队-吴伟灿</v>
          </cell>
          <cell r="H389" t="str">
            <v>BD团队-吴伟灿</v>
          </cell>
          <cell r="I389" t="str">
            <v>BD团队-吴伟灿</v>
          </cell>
          <cell r="J389" t="str">
            <v>BD团队-吴伟灿</v>
          </cell>
          <cell r="K389" t="str">
            <v>BD团队-吴伟灿</v>
          </cell>
          <cell r="L389" t="str">
            <v>BD团队-刘银树</v>
          </cell>
          <cell r="M389" t="str">
            <v>0~A2</v>
          </cell>
          <cell r="N389" t="str">
            <v>主账号-广莲</v>
          </cell>
          <cell r="O389">
            <v>43059</v>
          </cell>
          <cell r="P389" t="str">
            <v>新建</v>
          </cell>
        </row>
        <row r="390">
          <cell r="B390" t="str">
            <v>qianyanjr_jsb</v>
          </cell>
          <cell r="C390" t="str">
            <v>深圳市骏捷时代信息科技有限公司</v>
          </cell>
          <cell r="D390" t="str">
            <v>BD伙伴</v>
          </cell>
          <cell r="E390" t="str">
            <v>BD团队-李心仪</v>
          </cell>
          <cell r="F390" t="str">
            <v>BD团队-李心仪</v>
          </cell>
          <cell r="G390" t="str">
            <v>BD团队-吴伟灿</v>
          </cell>
          <cell r="H390" t="str">
            <v>BD团队-吴伟灿</v>
          </cell>
          <cell r="I390" t="str">
            <v>BD团队-吴伟灿</v>
          </cell>
          <cell r="J390" t="str">
            <v>BD团队-吴伟灿</v>
          </cell>
          <cell r="K390" t="str">
            <v>BD团队-吴伟灿</v>
          </cell>
          <cell r="L390" t="str">
            <v>BD团队-黄政源</v>
          </cell>
          <cell r="M390" t="str">
            <v>A3</v>
          </cell>
          <cell r="N390" t="str">
            <v>主账号-广莲</v>
          </cell>
          <cell r="O390">
            <v>43059</v>
          </cell>
          <cell r="P390" t="str">
            <v>新建</v>
          </cell>
        </row>
        <row r="391">
          <cell r="B391" t="str">
            <v>pagema</v>
          </cell>
          <cell r="C391" t="str">
            <v>索菲亚家居股份有限公司</v>
          </cell>
          <cell r="D391" t="str">
            <v>KA-广</v>
          </cell>
          <cell r="E391" t="str">
            <v>史玉卉</v>
          </cell>
          <cell r="F391" t="str">
            <v>史玉卉</v>
          </cell>
          <cell r="G391" t="str">
            <v>史玉卉</v>
          </cell>
          <cell r="H391" t="str">
            <v>史玉卉</v>
          </cell>
          <cell r="I391" t="str">
            <v>史玉卉</v>
          </cell>
          <cell r="J391" t="str">
            <v>史玉卉</v>
          </cell>
          <cell r="K391" t="str">
            <v>史玉卉</v>
          </cell>
          <cell r="L391" t="str">
            <v>史玉卉</v>
          </cell>
          <cell r="M391" t="str">
            <v>0~A2</v>
          </cell>
          <cell r="N391" t="str">
            <v>主账号-广莲</v>
          </cell>
          <cell r="O391">
            <v>43059</v>
          </cell>
          <cell r="P391" t="str">
            <v>新建</v>
          </cell>
        </row>
        <row r="392">
          <cell r="B392" t="str">
            <v>文高长颈鹿</v>
          </cell>
          <cell r="C392" t="str">
            <v>深圳市创美优品科技有限公司</v>
          </cell>
          <cell r="D392" t="str">
            <v>BD伙伴</v>
          </cell>
          <cell r="E392" t="str">
            <v>BD团队-李心仪</v>
          </cell>
          <cell r="F392" t="str">
            <v>BD团队-李心仪</v>
          </cell>
          <cell r="G392" t="str">
            <v>BD团队-李达</v>
          </cell>
          <cell r="H392" t="str">
            <v>BD团队-李达</v>
          </cell>
          <cell r="I392" t="str">
            <v>BD团队-李达</v>
          </cell>
          <cell r="J392" t="str">
            <v>BD团队-李达</v>
          </cell>
          <cell r="K392" t="str">
            <v>BD团队-吴伟灿</v>
          </cell>
          <cell r="L392" t="str">
            <v>BD团队-刘银树</v>
          </cell>
          <cell r="M392" t="str">
            <v>0~A2</v>
          </cell>
          <cell r="N392" t="str">
            <v>主账号-广莲</v>
          </cell>
          <cell r="O392">
            <v>43061</v>
          </cell>
          <cell r="P392" t="str">
            <v>新建</v>
          </cell>
        </row>
        <row r="393">
          <cell r="B393" t="str">
            <v>13392136636@189.cn</v>
          </cell>
          <cell r="C393" t="str">
            <v>广州骏伯网络科技有限公司</v>
          </cell>
          <cell r="D393" t="str">
            <v>KA-广</v>
          </cell>
          <cell r="E393" t="str">
            <v>谢晓敏</v>
          </cell>
          <cell r="F393" t="str">
            <v>谢晓敏</v>
          </cell>
          <cell r="G393" t="str">
            <v>谢晓敏</v>
          </cell>
          <cell r="H393" t="str">
            <v>谢晓敏</v>
          </cell>
          <cell r="I393" t="str">
            <v>谢晓敏</v>
          </cell>
          <cell r="J393" t="str">
            <v>谢晓敏</v>
          </cell>
          <cell r="K393" t="str">
            <v>谢晓敏</v>
          </cell>
          <cell r="L393" t="str">
            <v>谢晓敏</v>
          </cell>
          <cell r="M393" t="str">
            <v>0~A2</v>
          </cell>
          <cell r="N393" t="str">
            <v>主账号-广莲</v>
          </cell>
          <cell r="O393">
            <v>43061</v>
          </cell>
          <cell r="P393" t="str">
            <v>关联</v>
          </cell>
        </row>
        <row r="394">
          <cell r="B394" t="str">
            <v>开心安徽比鸡</v>
          </cell>
          <cell r="C394" t="str">
            <v>广州源众信息科技有限公司</v>
          </cell>
          <cell r="D394" t="str">
            <v>BD伙伴</v>
          </cell>
          <cell r="E394" t="str">
            <v>BD团队-李达</v>
          </cell>
          <cell r="F394" t="str">
            <v>BD团队-李达</v>
          </cell>
          <cell r="G394" t="str">
            <v>BD团队-李达</v>
          </cell>
          <cell r="H394" t="str">
            <v>BD团队-李达</v>
          </cell>
          <cell r="I394" t="str">
            <v>BD团队-李达</v>
          </cell>
          <cell r="J394" t="str">
            <v>BD团队-李达</v>
          </cell>
          <cell r="K394" t="str">
            <v>BD团队-刘银树</v>
          </cell>
          <cell r="L394" t="str">
            <v>BD团队-刘银树</v>
          </cell>
          <cell r="M394" t="str">
            <v>A3</v>
          </cell>
          <cell r="N394" t="str">
            <v>主账号-广莲</v>
          </cell>
          <cell r="O394">
            <v>43062</v>
          </cell>
          <cell r="P394" t="str">
            <v>关联</v>
          </cell>
        </row>
        <row r="395">
          <cell r="B395" t="str">
            <v>思迈特</v>
          </cell>
          <cell r="C395" t="str">
            <v>广州思迈特软件有限公司</v>
          </cell>
          <cell r="D395" t="str">
            <v>BD伙伴</v>
          </cell>
          <cell r="E395" t="str">
            <v>BD团队-陈楚鹏</v>
          </cell>
          <cell r="F395" t="str">
            <v>BD团队-陈楚鹏</v>
          </cell>
          <cell r="G395" t="str">
            <v>BD团队-陈楚鹏</v>
          </cell>
          <cell r="H395" t="str">
            <v>BD团队-陈楚鹏</v>
          </cell>
          <cell r="I395" t="str">
            <v>BD团队-陈楚鹏</v>
          </cell>
          <cell r="J395" t="str">
            <v>BD团队-陈楚鹏</v>
          </cell>
          <cell r="K395" t="str">
            <v>BD</v>
          </cell>
          <cell r="L395" t="str">
            <v>BD团队-黄政源</v>
          </cell>
          <cell r="M395" t="str">
            <v>0~A2</v>
          </cell>
          <cell r="N395" t="str">
            <v>主账号-广莲</v>
          </cell>
          <cell r="O395">
            <v>43062</v>
          </cell>
          <cell r="P395" t="str">
            <v>新建</v>
          </cell>
        </row>
        <row r="396">
          <cell r="B396" t="str">
            <v>ljqmem</v>
          </cell>
          <cell r="C396" t="str">
            <v>深圳市中科研拓科技有限公司</v>
          </cell>
          <cell r="D396" t="str">
            <v>BD伙伴</v>
          </cell>
          <cell r="E396" t="str">
            <v>BD团队-李心仪</v>
          </cell>
          <cell r="F396" t="str">
            <v>BD团队-李心仪</v>
          </cell>
          <cell r="G396" t="str">
            <v>BD团队-黄政源</v>
          </cell>
          <cell r="H396" t="str">
            <v>BD团队-黄政源</v>
          </cell>
          <cell r="I396" t="str">
            <v>BD团队-黄政源</v>
          </cell>
          <cell r="J396" t="str">
            <v>BD团队-黄政源</v>
          </cell>
          <cell r="K396" t="str">
            <v>BD团队-黄政源</v>
          </cell>
          <cell r="L396" t="str">
            <v>BD团队-黄政源</v>
          </cell>
          <cell r="M396" t="str">
            <v>0~A2</v>
          </cell>
          <cell r="N396" t="str">
            <v>主账号-广莲</v>
          </cell>
          <cell r="O396">
            <v>43063</v>
          </cell>
          <cell r="P396" t="str">
            <v>新建</v>
          </cell>
        </row>
        <row r="397">
          <cell r="B397" t="str">
            <v>送菜小子优惠平台</v>
          </cell>
          <cell r="C397" t="str">
            <v>广州市互信网络科技有限公司</v>
          </cell>
          <cell r="D397" t="str">
            <v>BD伙伴</v>
          </cell>
          <cell r="E397" t="str">
            <v>BD团队-李心仪</v>
          </cell>
          <cell r="F397" t="str">
            <v>BD团队-李心仪</v>
          </cell>
          <cell r="G397" t="str">
            <v>BD团队-黄政源</v>
          </cell>
          <cell r="H397" t="str">
            <v>BD团队-黄政源</v>
          </cell>
          <cell r="I397" t="str">
            <v>BD团队-黄政源</v>
          </cell>
          <cell r="J397" t="str">
            <v>BD团队-黄政源</v>
          </cell>
          <cell r="K397" t="str">
            <v>BD团队-黄政源</v>
          </cell>
          <cell r="L397" t="str">
            <v>BD团队-黄政源</v>
          </cell>
          <cell r="M397" t="str">
            <v>0~A2</v>
          </cell>
          <cell r="N397" t="str">
            <v>主账号-广莲</v>
          </cell>
          <cell r="O397">
            <v>43064</v>
          </cell>
          <cell r="P397" t="str">
            <v>新建</v>
          </cell>
        </row>
        <row r="398">
          <cell r="B398" t="str">
            <v>通莞科技</v>
          </cell>
          <cell r="C398" t="str">
            <v>东莞市广云网络科技有限公司</v>
          </cell>
          <cell r="D398" t="str">
            <v>BD伙伴</v>
          </cell>
          <cell r="E398" t="str">
            <v>BD团队-李达</v>
          </cell>
          <cell r="F398" t="str">
            <v>BD团队-李达</v>
          </cell>
          <cell r="G398" t="str">
            <v>BD团队-李达</v>
          </cell>
          <cell r="H398" t="str">
            <v>BD团队-李达</v>
          </cell>
          <cell r="I398" t="str">
            <v>BD团队-李达</v>
          </cell>
          <cell r="J398" t="str">
            <v>BD团队-李达</v>
          </cell>
          <cell r="K398" t="str">
            <v>BD团队-吴伟灿</v>
          </cell>
          <cell r="L398" t="str">
            <v>BD</v>
          </cell>
          <cell r="M398" t="str">
            <v>0~A2</v>
          </cell>
          <cell r="N398" t="str">
            <v>主账号-广莲</v>
          </cell>
          <cell r="O398">
            <v>43067</v>
          </cell>
          <cell r="P398" t="str">
            <v>新建</v>
          </cell>
        </row>
        <row r="399">
          <cell r="B399" t="str">
            <v>中山市博瑞建材有限公司</v>
          </cell>
          <cell r="C399" t="str">
            <v>广州市互信网络科技有限公司</v>
          </cell>
          <cell r="D399" t="str">
            <v>BD伙伴</v>
          </cell>
          <cell r="E399" t="str">
            <v>BD团队-李心仪</v>
          </cell>
          <cell r="F399" t="str">
            <v>BD团队-李心仪</v>
          </cell>
          <cell r="G399" t="str">
            <v>BD团队-黄政源</v>
          </cell>
          <cell r="H399" t="str">
            <v>BD团队-黄政源</v>
          </cell>
          <cell r="I399" t="str">
            <v>BD团队-黄政源</v>
          </cell>
          <cell r="J399" t="str">
            <v>BD团队-黄政源</v>
          </cell>
          <cell r="K399" t="str">
            <v>BD团队-黄政源</v>
          </cell>
          <cell r="L399" t="str">
            <v>BD团队-黄政源</v>
          </cell>
          <cell r="M399" t="str">
            <v>0~A2</v>
          </cell>
          <cell r="N399" t="str">
            <v>主账号-广莲</v>
          </cell>
          <cell r="O399">
            <v>43067</v>
          </cell>
          <cell r="P399" t="str">
            <v>新建</v>
          </cell>
        </row>
        <row r="400">
          <cell r="B400" t="str">
            <v>原点创新</v>
          </cell>
          <cell r="C400" t="str">
            <v>深圳市原点创新设计有限公司</v>
          </cell>
          <cell r="D400" t="str">
            <v>铁军-广</v>
          </cell>
          <cell r="E400" t="str">
            <v>高乾</v>
          </cell>
          <cell r="F400" t="str">
            <v>高乾</v>
          </cell>
          <cell r="G400" t="str">
            <v>高乾</v>
          </cell>
          <cell r="H400" t="str">
            <v>高乾</v>
          </cell>
          <cell r="I400" t="str">
            <v>高乾</v>
          </cell>
          <cell r="J400" t="str">
            <v>高乾</v>
          </cell>
          <cell r="K400" t="str">
            <v>高乾</v>
          </cell>
          <cell r="L400" t="str">
            <v>高乾</v>
          </cell>
          <cell r="M400" t="str">
            <v>0~A2</v>
          </cell>
          <cell r="N400" t="str">
            <v>主账号-广莲</v>
          </cell>
          <cell r="O400">
            <v>43067</v>
          </cell>
          <cell r="P400" t="str">
            <v>新建</v>
          </cell>
        </row>
        <row r="401">
          <cell r="B401" t="str">
            <v>gdyzhw56</v>
          </cell>
          <cell r="C401" t="str">
            <v>广州一站网络科技有限公司</v>
          </cell>
          <cell r="D401" t="str">
            <v>铁军-广</v>
          </cell>
          <cell r="E401" t="str">
            <v>张炜俊</v>
          </cell>
          <cell r="F401" t="str">
            <v>张炜俊</v>
          </cell>
          <cell r="G401" t="str">
            <v>张炜俊</v>
          </cell>
          <cell r="H401" t="str">
            <v>张炜俊</v>
          </cell>
          <cell r="I401" t="str">
            <v>张炜俊</v>
          </cell>
          <cell r="J401" t="str">
            <v>高乾</v>
          </cell>
          <cell r="K401" t="str">
            <v>高乾</v>
          </cell>
          <cell r="L401" t="str">
            <v>高乾</v>
          </cell>
          <cell r="M401" t="str">
            <v>A5</v>
          </cell>
          <cell r="N401" t="str">
            <v>主账号-广莲</v>
          </cell>
          <cell r="O401">
            <v>43067</v>
          </cell>
          <cell r="P401" t="str">
            <v>关联</v>
          </cell>
        </row>
        <row r="402">
          <cell r="B402" t="str">
            <v>lltaojin2018</v>
          </cell>
          <cell r="C402" t="str">
            <v>雷达</v>
          </cell>
          <cell r="D402" t="str">
            <v>铁军-广</v>
          </cell>
          <cell r="E402" t="str">
            <v>高乾</v>
          </cell>
          <cell r="F402" t="str">
            <v>高乾</v>
          </cell>
          <cell r="G402" t="str">
            <v>高乾</v>
          </cell>
          <cell r="H402" t="str">
            <v>高乾</v>
          </cell>
          <cell r="I402" t="str">
            <v>高乾</v>
          </cell>
          <cell r="J402" t="str">
            <v>高乾</v>
          </cell>
          <cell r="K402" t="str">
            <v>高乾</v>
          </cell>
          <cell r="L402" t="str">
            <v>高乾</v>
          </cell>
          <cell r="M402" t="str">
            <v>0~A2</v>
          </cell>
          <cell r="N402" t="str">
            <v>主账号-广莲</v>
          </cell>
          <cell r="O402">
            <v>43068</v>
          </cell>
          <cell r="P402" t="str">
            <v>新建</v>
          </cell>
        </row>
        <row r="403">
          <cell r="B403" t="str">
            <v>泰克威科技集团</v>
          </cell>
          <cell r="C403" t="str">
            <v>广州市猎客软件科技有限公司</v>
          </cell>
          <cell r="D403" t="str">
            <v>BD伙伴</v>
          </cell>
          <cell r="E403" t="str">
            <v>BD团队-李心仪</v>
          </cell>
          <cell r="F403" t="str">
            <v>BD团队-李心仪</v>
          </cell>
          <cell r="G403" t="str">
            <v>BD团队-吴伟灿</v>
          </cell>
          <cell r="H403" t="str">
            <v>BD团队-吴伟灿</v>
          </cell>
          <cell r="I403" t="str">
            <v>BD团队-吴伟灿</v>
          </cell>
          <cell r="J403" t="str">
            <v>BD团队-吴伟灿</v>
          </cell>
          <cell r="K403" t="str">
            <v>BD团队-吴伟灿</v>
          </cell>
          <cell r="L403" t="str">
            <v>BD团队-刘银树</v>
          </cell>
          <cell r="M403" t="str">
            <v>0~A2</v>
          </cell>
          <cell r="N403" t="str">
            <v>主账号-广莲</v>
          </cell>
          <cell r="O403">
            <v>43069</v>
          </cell>
          <cell r="P403" t="str">
            <v>新建</v>
          </cell>
        </row>
        <row r="404">
          <cell r="B404" t="str">
            <v>润唐纺织品</v>
          </cell>
          <cell r="C404" t="str">
            <v>广州市猎客软件科技有限公司</v>
          </cell>
          <cell r="D404" t="str">
            <v>BD伙伴</v>
          </cell>
          <cell r="E404" t="str">
            <v>BD团队-李心仪</v>
          </cell>
          <cell r="F404" t="str">
            <v>BD团队-李心仪</v>
          </cell>
          <cell r="G404" t="str">
            <v>BD团队-吴伟灿</v>
          </cell>
          <cell r="H404" t="str">
            <v>BD团队-吴伟灿</v>
          </cell>
          <cell r="I404" t="str">
            <v>BD团队-吴伟灿</v>
          </cell>
          <cell r="J404" t="str">
            <v>BD团队-吴伟灿</v>
          </cell>
          <cell r="K404" t="str">
            <v>BD团队-吴伟灿</v>
          </cell>
          <cell r="L404" t="str">
            <v>BD团队-刘银树</v>
          </cell>
          <cell r="M404" t="str">
            <v>0~A2</v>
          </cell>
          <cell r="N404" t="str">
            <v>主账号-广莲</v>
          </cell>
          <cell r="O404">
            <v>43069</v>
          </cell>
          <cell r="P404" t="str">
            <v>新建</v>
          </cell>
        </row>
        <row r="405">
          <cell r="B405" t="str">
            <v>集东洲信息_主账号</v>
          </cell>
          <cell r="C405" t="str">
            <v>广东集东洲信息发展有限公司</v>
          </cell>
          <cell r="D405" t="str">
            <v>BD伙伴</v>
          </cell>
          <cell r="E405" t="str">
            <v>BD团队-李达</v>
          </cell>
          <cell r="F405" t="str">
            <v>BD团队-李达</v>
          </cell>
          <cell r="G405" t="str">
            <v>BD团队-陈楚鹏</v>
          </cell>
          <cell r="H405" t="str">
            <v>BD团队-陈楚鹏</v>
          </cell>
          <cell r="I405" t="str">
            <v>BD团队-陈楚鹏</v>
          </cell>
          <cell r="J405" t="str">
            <v>BD团队-陈楚鹏</v>
          </cell>
          <cell r="K405" t="str">
            <v>BD</v>
          </cell>
          <cell r="L405" t="str">
            <v>BD团队-黄政源</v>
          </cell>
          <cell r="M405" t="str">
            <v>0~A2</v>
          </cell>
          <cell r="N405" t="str">
            <v>主账号-广莲</v>
          </cell>
          <cell r="O405">
            <v>43070</v>
          </cell>
          <cell r="P405" t="str">
            <v>新建</v>
          </cell>
        </row>
        <row r="406">
          <cell r="B406" t="str">
            <v>掌骏流量包2016</v>
          </cell>
          <cell r="C406" t="str">
            <v>广州掌骏网络科技有限公司</v>
          </cell>
          <cell r="D406" t="str">
            <v>中台-广</v>
          </cell>
          <cell r="E406" t="str">
            <v>-</v>
          </cell>
          <cell r="F406" t="str">
            <v>-</v>
          </cell>
          <cell r="G406" t="str">
            <v>吴发能</v>
          </cell>
          <cell r="H406" t="str">
            <v>中台-广</v>
          </cell>
          <cell r="I406" t="str">
            <v>中台-广</v>
          </cell>
          <cell r="J406" t="str">
            <v>林海菊</v>
          </cell>
          <cell r="K406" t="str">
            <v>林海菊</v>
          </cell>
          <cell r="L406" t="str">
            <v>林海菊</v>
          </cell>
          <cell r="N406" t="str">
            <v>主账号-广莲</v>
          </cell>
          <cell r="O406">
            <v>43073</v>
          </cell>
          <cell r="P406" t="str">
            <v>关联</v>
          </cell>
        </row>
        <row r="407">
          <cell r="B407" t="str">
            <v>深圳达农</v>
          </cell>
          <cell r="C407" t="str">
            <v>深圳达农保险经纪有限公司</v>
          </cell>
          <cell r="D407" t="str">
            <v>中台-深</v>
          </cell>
          <cell r="E407" t="str">
            <v>李申政</v>
          </cell>
          <cell r="F407" t="str">
            <v>李申政</v>
          </cell>
          <cell r="G407" t="str">
            <v>李申政</v>
          </cell>
          <cell r="H407" t="str">
            <v>李申政</v>
          </cell>
          <cell r="I407" t="str">
            <v>中台-深</v>
          </cell>
          <cell r="J407" t="str">
            <v>中台-深</v>
          </cell>
          <cell r="K407" t="str">
            <v>唐钰滢</v>
          </cell>
          <cell r="L407" t="str">
            <v>唐钰滢</v>
          </cell>
          <cell r="M407" t="str">
            <v>A3</v>
          </cell>
          <cell r="N407" t="str">
            <v>主账号-深莲</v>
          </cell>
          <cell r="O407">
            <v>43073</v>
          </cell>
          <cell r="P407" t="str">
            <v>关联</v>
          </cell>
        </row>
        <row r="408">
          <cell r="B408" t="str">
            <v>it@51homevip.com</v>
          </cell>
          <cell r="C408" t="str">
            <v>广州为想互联网科技有限公司</v>
          </cell>
          <cell r="D408" t="str">
            <v>中台-广</v>
          </cell>
          <cell r="E408" t="str">
            <v>吴发能</v>
          </cell>
          <cell r="F408" t="str">
            <v>吴发能</v>
          </cell>
          <cell r="G408" t="str">
            <v>吴发能</v>
          </cell>
          <cell r="H408" t="str">
            <v>吴发能</v>
          </cell>
          <cell r="I408" t="str">
            <v>中台-广</v>
          </cell>
          <cell r="J408" t="str">
            <v>唐钰滢</v>
          </cell>
          <cell r="K408" t="str">
            <v>唐钰滢</v>
          </cell>
          <cell r="L408" t="str">
            <v>唐钰滢</v>
          </cell>
          <cell r="M408" t="str">
            <v>A3</v>
          </cell>
          <cell r="N408" t="str">
            <v>主账号-广莲</v>
          </cell>
          <cell r="O408">
            <v>43073</v>
          </cell>
          <cell r="P408" t="str">
            <v>关联</v>
          </cell>
        </row>
        <row r="409">
          <cell r="B409" t="str">
            <v>hi35409218@aliyun.com</v>
          </cell>
          <cell r="C409" t="str">
            <v>广州骏伯网络科技股份有限公司</v>
          </cell>
          <cell r="D409" t="str">
            <v>KA-广</v>
          </cell>
          <cell r="E409" t="str">
            <v>谢晓敏</v>
          </cell>
          <cell r="F409" t="str">
            <v>谢晓敏</v>
          </cell>
          <cell r="G409" t="str">
            <v>谢晓敏</v>
          </cell>
          <cell r="H409" t="str">
            <v>谢晓敏</v>
          </cell>
          <cell r="I409" t="str">
            <v>谢晓敏</v>
          </cell>
          <cell r="J409" t="str">
            <v>谢晓敏</v>
          </cell>
          <cell r="K409" t="str">
            <v>谢晓敏</v>
          </cell>
          <cell r="L409" t="str">
            <v>谢晓敏</v>
          </cell>
          <cell r="M409" t="str">
            <v>A5</v>
          </cell>
          <cell r="N409" t="str">
            <v>主账号-广莲</v>
          </cell>
          <cell r="O409">
            <v>43073</v>
          </cell>
          <cell r="P409" t="str">
            <v>关联</v>
          </cell>
        </row>
        <row r="410">
          <cell r="B410" t="str">
            <v>hi34473426@aliyun.com</v>
          </cell>
          <cell r="C410" t="str">
            <v>广州实地房地产开发有限公司</v>
          </cell>
          <cell r="D410" t="str">
            <v>其他</v>
          </cell>
          <cell r="E410" t="str">
            <v>杨明明</v>
          </cell>
          <cell r="F410" t="str">
            <v>杨明明</v>
          </cell>
          <cell r="G410" t="str">
            <v>杨明明</v>
          </cell>
          <cell r="H410" t="str">
            <v>杨明明</v>
          </cell>
          <cell r="I410" t="str">
            <v>杨明明</v>
          </cell>
          <cell r="J410" t="str">
            <v>杨明明</v>
          </cell>
          <cell r="K410" t="str">
            <v>薛玲</v>
          </cell>
          <cell r="L410" t="str">
            <v>薛玲</v>
          </cell>
          <cell r="M410" t="str">
            <v>0~A2</v>
          </cell>
          <cell r="N410" t="str">
            <v>主账号-广莲</v>
          </cell>
          <cell r="O410">
            <v>43073</v>
          </cell>
          <cell r="P410" t="str">
            <v>关联</v>
          </cell>
        </row>
        <row r="411">
          <cell r="B411" t="str">
            <v>购物帝国商城</v>
          </cell>
          <cell r="C411" t="str">
            <v>深圳众利创投信息技术有限公司</v>
          </cell>
          <cell r="D411" t="str">
            <v>BD伙伴</v>
          </cell>
          <cell r="E411" t="str">
            <v>BD团队-李心仪</v>
          </cell>
          <cell r="F411" t="str">
            <v>BD团队-李心仪</v>
          </cell>
          <cell r="G411" t="str">
            <v>BD团队-李达</v>
          </cell>
          <cell r="H411" t="str">
            <v>BD团队-李达</v>
          </cell>
          <cell r="I411" t="str">
            <v>BD团队-李达</v>
          </cell>
          <cell r="J411" t="str">
            <v>BD团队-李达</v>
          </cell>
          <cell r="K411" t="str">
            <v>BD</v>
          </cell>
          <cell r="L411" t="str">
            <v>BD团队-黄政源</v>
          </cell>
          <cell r="M411" t="str">
            <v>0~A2</v>
          </cell>
          <cell r="N411" t="str">
            <v>主账号-广莲</v>
          </cell>
          <cell r="O411">
            <v>43074</v>
          </cell>
          <cell r="P411" t="str">
            <v>新建</v>
          </cell>
        </row>
        <row r="412">
          <cell r="B412" t="str">
            <v>fh于成龙</v>
          </cell>
          <cell r="C412" t="str">
            <v>广州炙梦信息技术有限公司</v>
          </cell>
          <cell r="D412" t="str">
            <v>BD伙伴</v>
          </cell>
          <cell r="E412" t="str">
            <v>BD团队-李达</v>
          </cell>
          <cell r="F412" t="str">
            <v>BD团队-李达</v>
          </cell>
          <cell r="G412" t="str">
            <v>BD团队-李达</v>
          </cell>
          <cell r="H412" t="str">
            <v>BD团队-李达</v>
          </cell>
          <cell r="I412" t="str">
            <v>BD团队-李达</v>
          </cell>
          <cell r="J412" t="str">
            <v>BD团队-李达</v>
          </cell>
          <cell r="K412" t="str">
            <v>BD</v>
          </cell>
          <cell r="L412" t="str">
            <v>BD</v>
          </cell>
          <cell r="M412" t="str">
            <v>0~A2</v>
          </cell>
          <cell r="N412" t="str">
            <v>主账号-广莲</v>
          </cell>
          <cell r="O412">
            <v>43074</v>
          </cell>
          <cell r="P412" t="str">
            <v>新建</v>
          </cell>
        </row>
        <row r="413">
          <cell r="B413" t="str">
            <v>花漾实业</v>
          </cell>
          <cell r="C413" t="str">
            <v>广州市弘宽数码科技有限公司</v>
          </cell>
          <cell r="D413" t="str">
            <v>BD伙伴</v>
          </cell>
          <cell r="E413" t="str">
            <v>BD团队-李健锋</v>
          </cell>
          <cell r="F413" t="str">
            <v>BD团队-李健锋</v>
          </cell>
          <cell r="G413" t="str">
            <v>BD团队-吴伟灿</v>
          </cell>
          <cell r="H413" t="str">
            <v>BD团队-吴伟灿</v>
          </cell>
          <cell r="I413" t="str">
            <v>BD团队-吴伟灿</v>
          </cell>
          <cell r="J413" t="str">
            <v>BD团队-吴伟灿</v>
          </cell>
          <cell r="K413" t="str">
            <v>BD团队-吴伟灿</v>
          </cell>
          <cell r="L413" t="str">
            <v>BD团队-刘银树</v>
          </cell>
          <cell r="M413" t="str">
            <v>0~A2</v>
          </cell>
          <cell r="N413" t="str">
            <v>主账号-广莲</v>
          </cell>
          <cell r="O413">
            <v>43074</v>
          </cell>
          <cell r="P413" t="str">
            <v>新建</v>
          </cell>
        </row>
        <row r="414">
          <cell r="B414" t="str">
            <v>gdja_tanjing2</v>
          </cell>
          <cell r="C414" t="str">
            <v>广东京奥信息科技有限公司</v>
          </cell>
          <cell r="D414" t="str">
            <v>BD伙伴</v>
          </cell>
          <cell r="E414" t="str">
            <v>BD团队-王银花</v>
          </cell>
          <cell r="F414" t="str">
            <v>BD团队-王银花</v>
          </cell>
          <cell r="G414" t="str">
            <v>BD团队-李达</v>
          </cell>
          <cell r="H414" t="str">
            <v>BD团队-李达</v>
          </cell>
          <cell r="I414" t="str">
            <v>BD团队-李达</v>
          </cell>
          <cell r="J414" t="str">
            <v>BD团队-李达</v>
          </cell>
          <cell r="K414" t="str">
            <v>BD</v>
          </cell>
          <cell r="L414" t="str">
            <v>BD团队-刘银树</v>
          </cell>
          <cell r="M414" t="str">
            <v>0~A2</v>
          </cell>
          <cell r="N414" t="str">
            <v>主账号-广莲</v>
          </cell>
          <cell r="O414">
            <v>43075</v>
          </cell>
          <cell r="P414" t="str">
            <v>新建</v>
          </cell>
        </row>
        <row r="415">
          <cell r="B415" t="str">
            <v>深圳优衣美服饰</v>
          </cell>
          <cell r="C415" t="str">
            <v>深圳市海蔚蓝科技有限公司</v>
          </cell>
          <cell r="D415" t="str">
            <v>BD伙伴</v>
          </cell>
          <cell r="E415" t="str">
            <v>BD团队-李心仪</v>
          </cell>
          <cell r="F415" t="str">
            <v>BD团队-李心仪</v>
          </cell>
          <cell r="G415" t="str">
            <v>BD团队-黄政源</v>
          </cell>
          <cell r="H415" t="str">
            <v>BD团队-黄政源</v>
          </cell>
          <cell r="I415" t="str">
            <v>BD团队-黄政源</v>
          </cell>
          <cell r="J415" t="str">
            <v>BD团队-黄政源</v>
          </cell>
          <cell r="K415" t="str">
            <v>BD团队-黄政源</v>
          </cell>
          <cell r="L415" t="str">
            <v>BD团队-黄政源</v>
          </cell>
          <cell r="M415" t="str">
            <v>A3</v>
          </cell>
          <cell r="N415" t="str">
            <v>主账号-广莲</v>
          </cell>
          <cell r="O415">
            <v>43075</v>
          </cell>
          <cell r="P415" t="str">
            <v>新建</v>
          </cell>
        </row>
        <row r="416">
          <cell r="B416" t="str">
            <v>老夫正值壮年</v>
          </cell>
          <cell r="C416" t="str">
            <v>深圳市唐龙飞讯科技有限公司</v>
          </cell>
          <cell r="D416" t="str">
            <v>BD伙伴</v>
          </cell>
          <cell r="E416" t="str">
            <v>BD团队-李心仪</v>
          </cell>
          <cell r="F416" t="str">
            <v>BD团队-李心仪</v>
          </cell>
          <cell r="G416" t="str">
            <v>BD团队-黄政源</v>
          </cell>
          <cell r="H416" t="str">
            <v>BD团队-黄政源</v>
          </cell>
          <cell r="I416" t="str">
            <v>BD团队-黄政源</v>
          </cell>
          <cell r="J416" t="str">
            <v>BD团队-黄政源</v>
          </cell>
          <cell r="K416" t="str">
            <v>BD团队-黄政源</v>
          </cell>
          <cell r="L416" t="str">
            <v>BD团队-黄政源</v>
          </cell>
          <cell r="M416" t="str">
            <v>0~A2</v>
          </cell>
          <cell r="N416" t="str">
            <v>主账号-广莲</v>
          </cell>
          <cell r="O416">
            <v>43075</v>
          </cell>
          <cell r="P416" t="str">
            <v>新建</v>
          </cell>
        </row>
        <row r="417">
          <cell r="B417" t="str">
            <v>yzdesigner</v>
          </cell>
          <cell r="C417" t="str">
            <v>深圳市唐龙飞讯科技有限公司</v>
          </cell>
          <cell r="D417" t="str">
            <v>BD伙伴</v>
          </cell>
          <cell r="E417" t="str">
            <v>BD团队-李心仪</v>
          </cell>
          <cell r="F417" t="str">
            <v>BD团队-李心仪</v>
          </cell>
          <cell r="G417" t="str">
            <v>BD团队-黄政源</v>
          </cell>
          <cell r="H417" t="str">
            <v>BD团队-黄政源</v>
          </cell>
          <cell r="I417" t="str">
            <v>BD团队-黄政源</v>
          </cell>
          <cell r="J417" t="str">
            <v>BD团队-黄政源</v>
          </cell>
          <cell r="K417" t="str">
            <v>BD团队-黄政源</v>
          </cell>
          <cell r="L417" t="str">
            <v>BD团队-黄政源</v>
          </cell>
          <cell r="M417" t="str">
            <v>0~A2</v>
          </cell>
          <cell r="N417" t="str">
            <v>主账号-广莲</v>
          </cell>
          <cell r="O417">
            <v>43075</v>
          </cell>
          <cell r="P417" t="str">
            <v>新建</v>
          </cell>
        </row>
        <row r="418">
          <cell r="B418" t="str">
            <v>汕头港泰行</v>
          </cell>
          <cell r="C418" t="str">
            <v>深圳潮泓润信息科技有限公司</v>
          </cell>
          <cell r="D418" t="str">
            <v>BD伙伴</v>
          </cell>
          <cell r="E418" t="str">
            <v>BD团队-李健锋</v>
          </cell>
          <cell r="F418" t="str">
            <v>BD团队-李健锋</v>
          </cell>
          <cell r="G418" t="str">
            <v>BD团队-李达</v>
          </cell>
          <cell r="H418" t="str">
            <v>BD团队-李达</v>
          </cell>
          <cell r="I418" t="str">
            <v>BD团队-李达</v>
          </cell>
          <cell r="J418" t="str">
            <v>BD团队-李达</v>
          </cell>
          <cell r="K418" t="str">
            <v>BD团队-刘银树</v>
          </cell>
          <cell r="L418" t="str">
            <v>BD团队-刘银树</v>
          </cell>
          <cell r="M418" t="str">
            <v>0~A2</v>
          </cell>
          <cell r="N418" t="str">
            <v>主账号-广莲</v>
          </cell>
          <cell r="O418">
            <v>43076</v>
          </cell>
          <cell r="P418" t="str">
            <v>新建</v>
          </cell>
        </row>
        <row r="419">
          <cell r="B419" t="str">
            <v>快购优品商城</v>
          </cell>
          <cell r="C419" t="str">
            <v>深圳市创美优品科技有限公司</v>
          </cell>
          <cell r="D419" t="str">
            <v>BD伙伴</v>
          </cell>
          <cell r="E419" t="str">
            <v>BD团队-李心仪</v>
          </cell>
          <cell r="F419" t="str">
            <v>BD团队-李心仪</v>
          </cell>
          <cell r="G419" t="str">
            <v>BD团队-李达</v>
          </cell>
          <cell r="H419" t="str">
            <v>BD团队-李达</v>
          </cell>
          <cell r="I419" t="str">
            <v>BD团队-李达</v>
          </cell>
          <cell r="J419" t="str">
            <v>BD团队-李达</v>
          </cell>
          <cell r="K419" t="str">
            <v>BD团队-吴伟灿</v>
          </cell>
          <cell r="L419" t="str">
            <v>BD团队-刘银树</v>
          </cell>
          <cell r="M419" t="str">
            <v>A3</v>
          </cell>
          <cell r="N419" t="str">
            <v>主账号-广莲</v>
          </cell>
          <cell r="O419">
            <v>43076</v>
          </cell>
          <cell r="P419" t="str">
            <v>新建</v>
          </cell>
        </row>
        <row r="420">
          <cell r="B420" t="str">
            <v>力讯科技2017</v>
          </cell>
          <cell r="C420" t="str">
            <v>深圳原上科技技术有限公司</v>
          </cell>
          <cell r="D420" t="str">
            <v>BD伙伴</v>
          </cell>
          <cell r="E420" t="str">
            <v>BD团队-李心仪</v>
          </cell>
          <cell r="F420" t="str">
            <v>BD团队-李心仪</v>
          </cell>
          <cell r="G420" t="str">
            <v>BD团队-黄政源</v>
          </cell>
          <cell r="H420" t="str">
            <v>BD团队-黄政源</v>
          </cell>
          <cell r="I420" t="str">
            <v>BD团队-黄政源</v>
          </cell>
          <cell r="J420" t="str">
            <v>BD团队-黄政源</v>
          </cell>
          <cell r="K420" t="str">
            <v>BD团队-黄政源</v>
          </cell>
          <cell r="L420" t="str">
            <v>BD团队-黄政源</v>
          </cell>
          <cell r="M420" t="str">
            <v>0~A2</v>
          </cell>
          <cell r="N420" t="str">
            <v>主账号-广莲</v>
          </cell>
          <cell r="O420">
            <v>43076</v>
          </cell>
          <cell r="P420" t="str">
            <v>新建</v>
          </cell>
        </row>
        <row r="421">
          <cell r="B421" t="str">
            <v>ken_wbk@163.com</v>
          </cell>
          <cell r="C421" t="str">
            <v>广东云店智慧科技有限公司</v>
          </cell>
          <cell r="D421" t="str">
            <v>铁军-广</v>
          </cell>
          <cell r="E421" t="str">
            <v>吴发能</v>
          </cell>
          <cell r="F421" t="str">
            <v>吴发能</v>
          </cell>
          <cell r="G421" t="str">
            <v>吴发能</v>
          </cell>
          <cell r="H421" t="str">
            <v>吴发能</v>
          </cell>
          <cell r="I421" t="str">
            <v>吴发能</v>
          </cell>
          <cell r="J421" t="str">
            <v>吴发能</v>
          </cell>
          <cell r="K421" t="str">
            <v>吴发能</v>
          </cell>
          <cell r="L421" t="str">
            <v>吴发能</v>
          </cell>
          <cell r="M421" t="str">
            <v>0~A2</v>
          </cell>
          <cell r="N421" t="str">
            <v>主账号-广莲</v>
          </cell>
          <cell r="O421">
            <v>43076</v>
          </cell>
          <cell r="P421" t="str">
            <v>关联</v>
          </cell>
        </row>
        <row r="422">
          <cell r="B422" t="str">
            <v>dingyou168</v>
          </cell>
          <cell r="C422" t="str">
            <v>深圳鼎游无限科技有限公司</v>
          </cell>
          <cell r="D422" t="str">
            <v>BD伙伴</v>
          </cell>
          <cell r="E422" t="str">
            <v>BD团队-王银花</v>
          </cell>
          <cell r="F422" t="str">
            <v>BD团队-王银花</v>
          </cell>
          <cell r="G422" t="str">
            <v>BD团队-陈楚鹏</v>
          </cell>
          <cell r="H422" t="str">
            <v>BD团队-陈楚鹏</v>
          </cell>
          <cell r="I422" t="str">
            <v>BD团队-陈楚鹏</v>
          </cell>
          <cell r="J422" t="str">
            <v>BD团队-陈楚鹏</v>
          </cell>
          <cell r="K422" t="str">
            <v>BD</v>
          </cell>
          <cell r="L422" t="str">
            <v>BD团队-刘银树</v>
          </cell>
          <cell r="M422" t="str">
            <v>A3</v>
          </cell>
          <cell r="N422" t="str">
            <v>主账号-广莲</v>
          </cell>
          <cell r="O422">
            <v>43077</v>
          </cell>
          <cell r="P422" t="str">
            <v>新建</v>
          </cell>
        </row>
        <row r="423">
          <cell r="B423" t="str">
            <v>huping6406</v>
          </cell>
          <cell r="C423" t="str">
            <v>广州正峰网络科技有限公司</v>
          </cell>
          <cell r="D423" t="str">
            <v>中台-广</v>
          </cell>
          <cell r="E423" t="str">
            <v>吴发能</v>
          </cell>
          <cell r="F423" t="str">
            <v>吴发能</v>
          </cell>
          <cell r="G423" t="str">
            <v>吴发能</v>
          </cell>
          <cell r="H423" t="str">
            <v>吴发能</v>
          </cell>
          <cell r="I423" t="str">
            <v>中台-广</v>
          </cell>
          <cell r="J423" t="str">
            <v>中台-广</v>
          </cell>
          <cell r="K423" t="str">
            <v>林海菊</v>
          </cell>
          <cell r="L423" t="str">
            <v>林海菊</v>
          </cell>
          <cell r="M423" t="str">
            <v>0~A2</v>
          </cell>
          <cell r="N423" t="str">
            <v>主账号-广莲</v>
          </cell>
          <cell r="O423">
            <v>43077</v>
          </cell>
          <cell r="P423" t="str">
            <v>关联</v>
          </cell>
        </row>
        <row r="424">
          <cell r="B424">
            <v>13052455767</v>
          </cell>
          <cell r="C424" t="str">
            <v>上海池龙信息科技有限公司（夏长波-思迅上海代理）</v>
          </cell>
          <cell r="D424" t="str">
            <v>KA-广</v>
          </cell>
          <cell r="E424" t="str">
            <v>史玉卉</v>
          </cell>
          <cell r="F424" t="str">
            <v>史玉卉</v>
          </cell>
          <cell r="G424" t="str">
            <v>史玉卉</v>
          </cell>
          <cell r="H424" t="str">
            <v>中台-广</v>
          </cell>
          <cell r="I424" t="str">
            <v>中台-广</v>
          </cell>
          <cell r="J424" t="str">
            <v>史玉卉</v>
          </cell>
          <cell r="K424" t="str">
            <v>史玉卉</v>
          </cell>
          <cell r="L424" t="str">
            <v>史玉卉</v>
          </cell>
          <cell r="M424" t="str">
            <v>0~A2</v>
          </cell>
          <cell r="N424" t="str">
            <v>主账号-广莲</v>
          </cell>
          <cell r="O424">
            <v>43077</v>
          </cell>
          <cell r="P424" t="str">
            <v>关联</v>
          </cell>
        </row>
        <row r="425">
          <cell r="B425" t="str">
            <v>cuihuakeji</v>
          </cell>
          <cell r="C425" t="str">
            <v>广州翠花科技有限公司</v>
          </cell>
          <cell r="D425" t="str">
            <v>BD伙伴</v>
          </cell>
          <cell r="E425" t="str">
            <v>吴发能</v>
          </cell>
          <cell r="F425" t="str">
            <v>吴发能</v>
          </cell>
          <cell r="G425" t="str">
            <v>吴发能</v>
          </cell>
          <cell r="H425" t="str">
            <v>吴发能</v>
          </cell>
          <cell r="I425" t="str">
            <v>吴发能</v>
          </cell>
          <cell r="J425" t="str">
            <v>吴发能</v>
          </cell>
          <cell r="K425" t="str">
            <v>吴发能</v>
          </cell>
          <cell r="L425" t="str">
            <v>BD团队-刘银树</v>
          </cell>
          <cell r="M425" t="str">
            <v>A3</v>
          </cell>
          <cell r="N425" t="str">
            <v>主账号-广莲</v>
          </cell>
          <cell r="O425">
            <v>43077</v>
          </cell>
          <cell r="P425" t="str">
            <v>关联</v>
          </cell>
        </row>
        <row r="426">
          <cell r="B426" t="str">
            <v>ali-server@qhfax.com.cn</v>
          </cell>
          <cell r="C426" t="str">
            <v>深圳前海融通科技有限公司</v>
          </cell>
          <cell r="D426" t="str">
            <v>铁军-广</v>
          </cell>
          <cell r="E426" t="str">
            <v>张炜俊</v>
          </cell>
          <cell r="F426" t="str">
            <v>张炜俊</v>
          </cell>
          <cell r="G426" t="str">
            <v>张炜俊</v>
          </cell>
          <cell r="H426" t="str">
            <v>张炜俊</v>
          </cell>
          <cell r="I426" t="str">
            <v>张炜俊</v>
          </cell>
          <cell r="J426" t="str">
            <v>高乾</v>
          </cell>
          <cell r="K426" t="str">
            <v>高乾</v>
          </cell>
          <cell r="L426" t="str">
            <v>高乾</v>
          </cell>
          <cell r="M426" t="str">
            <v>A4</v>
          </cell>
          <cell r="N426" t="str">
            <v>主账号-广莲</v>
          </cell>
          <cell r="O426">
            <v>43078</v>
          </cell>
          <cell r="P426" t="str">
            <v>关联</v>
          </cell>
        </row>
        <row r="427">
          <cell r="B427" t="str">
            <v>广州实地地产</v>
          </cell>
          <cell r="C427" t="str">
            <v>广州实地房地产开发有限公司</v>
          </cell>
          <cell r="D427" t="str">
            <v>其他</v>
          </cell>
          <cell r="E427" t="str">
            <v>杨明明</v>
          </cell>
          <cell r="F427" t="str">
            <v>杨明明</v>
          </cell>
          <cell r="G427" t="str">
            <v>杨明明</v>
          </cell>
          <cell r="H427" t="str">
            <v>杨明明</v>
          </cell>
          <cell r="I427" t="str">
            <v>杨明明</v>
          </cell>
          <cell r="J427" t="str">
            <v>杨明明</v>
          </cell>
          <cell r="K427" t="str">
            <v>薛玲</v>
          </cell>
          <cell r="L427" t="str">
            <v>薛玲</v>
          </cell>
          <cell r="M427" t="str">
            <v>A5</v>
          </cell>
          <cell r="N427" t="str">
            <v>主账号-广莲</v>
          </cell>
          <cell r="O427">
            <v>43078</v>
          </cell>
          <cell r="P427" t="str">
            <v>关联</v>
          </cell>
        </row>
        <row r="428">
          <cell r="B428" t="str">
            <v>shouchang0757</v>
          </cell>
          <cell r="C428" t="str">
            <v>佛山天润软件管理有限公司</v>
          </cell>
          <cell r="D428" t="str">
            <v>BD伙伴</v>
          </cell>
          <cell r="E428" t="str">
            <v>BD团队-李达</v>
          </cell>
          <cell r="F428" t="str">
            <v>BD团队-李达</v>
          </cell>
          <cell r="G428" t="str">
            <v>BD团队-黄政源</v>
          </cell>
          <cell r="H428" t="str">
            <v>BD团队-黄政源</v>
          </cell>
          <cell r="I428" t="str">
            <v>BD团队-黄政源</v>
          </cell>
          <cell r="J428" t="str">
            <v>BD团队-黄政源</v>
          </cell>
          <cell r="K428" t="str">
            <v>BD团队-黄政源</v>
          </cell>
          <cell r="L428" t="str">
            <v>BD团队-黄政源</v>
          </cell>
          <cell r="M428" t="str">
            <v>0~A2</v>
          </cell>
          <cell r="N428" t="str">
            <v>主账号-广莲</v>
          </cell>
          <cell r="O428">
            <v>43080</v>
          </cell>
          <cell r="P428" t="str">
            <v>新建</v>
          </cell>
        </row>
        <row r="429">
          <cell r="B429" t="str">
            <v>一泰机电1</v>
          </cell>
          <cell r="C429" t="str">
            <v>广州市猎客软件科技有限公司</v>
          </cell>
          <cell r="D429" t="str">
            <v>BD伙伴</v>
          </cell>
          <cell r="E429" t="str">
            <v>-</v>
          </cell>
          <cell r="F429" t="str">
            <v>-</v>
          </cell>
          <cell r="G429" t="str">
            <v>BD团队-吴伟灿</v>
          </cell>
          <cell r="H429" t="str">
            <v>BD团队-吴伟灿</v>
          </cell>
          <cell r="I429" t="str">
            <v>BD团队-吴伟灿</v>
          </cell>
          <cell r="J429" t="str">
            <v>BD团队-吴伟灿</v>
          </cell>
          <cell r="K429" t="str">
            <v>BD团队-吴伟灿</v>
          </cell>
          <cell r="L429" t="str">
            <v>BD团队-刘银树</v>
          </cell>
          <cell r="M429" t="str">
            <v>0~A2</v>
          </cell>
          <cell r="N429" t="str">
            <v>主账号-广莲</v>
          </cell>
          <cell r="O429">
            <v>43080</v>
          </cell>
          <cell r="P429" t="str">
            <v>新建</v>
          </cell>
        </row>
        <row r="430">
          <cell r="B430" t="str">
            <v>杰科辉驰</v>
          </cell>
          <cell r="C430" t="str">
            <v>深圳市华人网络科技有限公司</v>
          </cell>
          <cell r="D430" t="str">
            <v>BD伙伴</v>
          </cell>
          <cell r="E430" t="str">
            <v>BD团队-李心仪</v>
          </cell>
          <cell r="F430" t="str">
            <v>BD团队-李心仪</v>
          </cell>
          <cell r="G430" t="str">
            <v>BD团队-吴伟灿</v>
          </cell>
          <cell r="H430" t="str">
            <v>BD团队-吴伟灿</v>
          </cell>
          <cell r="I430" t="str">
            <v>BD团队-吴伟灿</v>
          </cell>
          <cell r="J430" t="str">
            <v>BD团队-吴伟灿</v>
          </cell>
          <cell r="K430" t="str">
            <v>BD团队-吴伟灿</v>
          </cell>
          <cell r="L430" t="str">
            <v>BD团队-刘银树</v>
          </cell>
          <cell r="M430" t="str">
            <v>0~A2</v>
          </cell>
          <cell r="N430" t="str">
            <v>主账号-广莲</v>
          </cell>
          <cell r="O430">
            <v>43080</v>
          </cell>
          <cell r="P430" t="str">
            <v>新建</v>
          </cell>
        </row>
        <row r="431">
          <cell r="B431" t="str">
            <v>yidaiyitong</v>
          </cell>
          <cell r="C431" t="str">
            <v>深圳市华人网络科技有限公司</v>
          </cell>
          <cell r="D431" t="str">
            <v>BD伙伴</v>
          </cell>
          <cell r="E431" t="str">
            <v>BD团队-李心仪</v>
          </cell>
          <cell r="F431" t="str">
            <v>BD团队-李心仪</v>
          </cell>
          <cell r="G431" t="str">
            <v>BD团队-吴伟灿</v>
          </cell>
          <cell r="H431" t="str">
            <v>BD团队-吴伟灿</v>
          </cell>
          <cell r="I431" t="str">
            <v>BD团队-吴伟灿</v>
          </cell>
          <cell r="J431" t="str">
            <v>BD团队-吴伟灿</v>
          </cell>
          <cell r="K431" t="str">
            <v>BD团队-吴伟灿</v>
          </cell>
          <cell r="L431" t="str">
            <v>BD团队-刘银树</v>
          </cell>
          <cell r="M431" t="str">
            <v>0~A2</v>
          </cell>
          <cell r="N431" t="str">
            <v>主账号-广莲</v>
          </cell>
          <cell r="O431">
            <v>43080</v>
          </cell>
          <cell r="P431" t="str">
            <v>新建</v>
          </cell>
        </row>
        <row r="432">
          <cell r="B432" t="str">
            <v>itspring1654@163.com</v>
          </cell>
          <cell r="C432" t="str">
            <v>深圳市易电能源互联网科技有限公司</v>
          </cell>
          <cell r="D432" t="str">
            <v>铁军-广</v>
          </cell>
          <cell r="E432" t="str">
            <v>高乾</v>
          </cell>
          <cell r="F432" t="str">
            <v>高乾</v>
          </cell>
          <cell r="G432" t="str">
            <v>高乾</v>
          </cell>
          <cell r="H432" t="str">
            <v>高乾</v>
          </cell>
          <cell r="I432" t="str">
            <v>高乾</v>
          </cell>
          <cell r="J432" t="str">
            <v>高乾</v>
          </cell>
          <cell r="K432" t="str">
            <v>高乾</v>
          </cell>
          <cell r="L432" t="str">
            <v>高乾</v>
          </cell>
          <cell r="M432" t="str">
            <v>0~A2</v>
          </cell>
          <cell r="N432" t="str">
            <v>主账号-广莲</v>
          </cell>
          <cell r="O432">
            <v>43080</v>
          </cell>
          <cell r="P432" t="str">
            <v>关联</v>
          </cell>
        </row>
        <row r="433">
          <cell r="B433" t="str">
            <v>cellsnet2</v>
          </cell>
          <cell r="C433" t="str">
            <v>广州晓网电子科技有限公司</v>
          </cell>
          <cell r="D433" t="str">
            <v>中台-广</v>
          </cell>
          <cell r="E433" t="str">
            <v>陈楚鹏</v>
          </cell>
          <cell r="F433" t="str">
            <v>陈楚鹏</v>
          </cell>
          <cell r="G433" t="str">
            <v>无</v>
          </cell>
          <cell r="H433" t="str">
            <v>中台-广</v>
          </cell>
          <cell r="I433" t="str">
            <v>中台-广</v>
          </cell>
          <cell r="J433" t="str">
            <v>雷馥萍</v>
          </cell>
          <cell r="K433" t="str">
            <v>雷馥萍</v>
          </cell>
          <cell r="L433" t="str">
            <v>雷馥萍</v>
          </cell>
          <cell r="M433" t="str">
            <v>0~A2</v>
          </cell>
          <cell r="N433" t="str">
            <v>主账号-广莲</v>
          </cell>
          <cell r="O433">
            <v>43080</v>
          </cell>
          <cell r="P433" t="str">
            <v>新建</v>
          </cell>
        </row>
        <row r="434">
          <cell r="B434" t="str">
            <v>2017黑美人</v>
          </cell>
          <cell r="C434" t="str">
            <v>上古上医网络科技（深圳）有限公司</v>
          </cell>
          <cell r="D434" t="str">
            <v>BD伙伴</v>
          </cell>
          <cell r="E434" t="str">
            <v>BD团队-李达</v>
          </cell>
          <cell r="F434" t="str">
            <v>BD团队-李达</v>
          </cell>
          <cell r="G434" t="str">
            <v>BD团队-李达</v>
          </cell>
          <cell r="H434" t="str">
            <v>BD团队-李达</v>
          </cell>
          <cell r="I434" t="str">
            <v>BD团队-李达</v>
          </cell>
          <cell r="J434" t="str">
            <v>BD团队-李达</v>
          </cell>
          <cell r="K434" t="str">
            <v>BD团队-吴伟灿</v>
          </cell>
          <cell r="L434" t="str">
            <v>BD团队-刘银树</v>
          </cell>
          <cell r="M434" t="str">
            <v>A3</v>
          </cell>
          <cell r="N434" t="str">
            <v>主账号-广莲</v>
          </cell>
          <cell r="O434">
            <v>43081</v>
          </cell>
          <cell r="P434" t="str">
            <v>新建</v>
          </cell>
        </row>
        <row r="435">
          <cell r="B435" t="str">
            <v>jnspay</v>
          </cell>
          <cell r="C435" t="str">
            <v>东莞市易得网络科技有限公司</v>
          </cell>
          <cell r="D435" t="str">
            <v>BD伙伴</v>
          </cell>
          <cell r="E435" t="str">
            <v>BD团队-李心仪</v>
          </cell>
          <cell r="F435" t="str">
            <v>BD团队-李心仪</v>
          </cell>
          <cell r="G435" t="str">
            <v>BD团队-吴伟灿</v>
          </cell>
          <cell r="H435" t="str">
            <v>BD团队-吴伟灿</v>
          </cell>
          <cell r="I435" t="str">
            <v>BD团队-吴伟灿</v>
          </cell>
          <cell r="J435" t="str">
            <v>BD团队-吴伟灿</v>
          </cell>
          <cell r="K435" t="str">
            <v>BD团队-吴伟灿</v>
          </cell>
          <cell r="L435" t="str">
            <v>BD团队-刘银树</v>
          </cell>
          <cell r="M435" t="str">
            <v>A3</v>
          </cell>
          <cell r="N435" t="str">
            <v>主账号-广莲</v>
          </cell>
          <cell r="O435">
            <v>43081</v>
          </cell>
          <cell r="P435" t="str">
            <v>新建</v>
          </cell>
        </row>
        <row r="436">
          <cell r="B436" t="str">
            <v>tsingyu@tsingyuu.com</v>
          </cell>
          <cell r="C436" t="str">
            <v>深圳轻鱼网络科技有限公司</v>
          </cell>
          <cell r="D436" t="str">
            <v>铁军-广</v>
          </cell>
          <cell r="E436" t="str">
            <v>张炜俊</v>
          </cell>
          <cell r="F436" t="str">
            <v>张炜俊</v>
          </cell>
          <cell r="G436" t="str">
            <v>张炜俊</v>
          </cell>
          <cell r="H436" t="str">
            <v>张炜俊</v>
          </cell>
          <cell r="I436" t="str">
            <v>张炜俊</v>
          </cell>
          <cell r="J436" t="str">
            <v>高乾</v>
          </cell>
          <cell r="K436" t="str">
            <v>高乾</v>
          </cell>
          <cell r="L436" t="str">
            <v>高乾</v>
          </cell>
          <cell r="M436" t="str">
            <v>0~A2</v>
          </cell>
          <cell r="N436" t="str">
            <v>主账号-广莲</v>
          </cell>
          <cell r="O436">
            <v>43081</v>
          </cell>
          <cell r="P436" t="str">
            <v>关联</v>
          </cell>
        </row>
        <row r="437">
          <cell r="B437" t="str">
            <v>ztkj_develop</v>
          </cell>
          <cell r="C437" t="str">
            <v>深圳中砼物联网科技有限公司</v>
          </cell>
          <cell r="D437" t="str">
            <v>KA-广</v>
          </cell>
          <cell r="E437" t="str">
            <v>谢晓敏</v>
          </cell>
          <cell r="F437" t="str">
            <v>谢晓敏</v>
          </cell>
          <cell r="G437" t="str">
            <v>谢晓敏</v>
          </cell>
          <cell r="H437" t="str">
            <v>谢晓敏</v>
          </cell>
          <cell r="I437" t="str">
            <v>KA-广</v>
          </cell>
          <cell r="J437" t="str">
            <v>KA-广</v>
          </cell>
          <cell r="K437" t="str">
            <v>谢晓敏</v>
          </cell>
          <cell r="L437" t="str">
            <v>谢晓敏</v>
          </cell>
          <cell r="M437" t="str">
            <v>A3</v>
          </cell>
          <cell r="N437" t="str">
            <v>主账号-广莲</v>
          </cell>
          <cell r="O437">
            <v>43082</v>
          </cell>
          <cell r="P437" t="str">
            <v>关联</v>
          </cell>
        </row>
        <row r="438">
          <cell r="B438" t="str">
            <v>耀星互娱小游</v>
          </cell>
          <cell r="C438" t="str">
            <v>深圳耀星互娱网络科技有限公司</v>
          </cell>
          <cell r="D438" t="str">
            <v>铁军-广</v>
          </cell>
          <cell r="E438" t="str">
            <v>张炜俊</v>
          </cell>
          <cell r="F438" t="str">
            <v>张炜俊</v>
          </cell>
          <cell r="G438" t="str">
            <v>张炜俊</v>
          </cell>
          <cell r="H438" t="str">
            <v>张炜俊</v>
          </cell>
          <cell r="I438" t="str">
            <v>张炜俊</v>
          </cell>
          <cell r="J438" t="str">
            <v>高乾</v>
          </cell>
          <cell r="K438" t="str">
            <v>高乾</v>
          </cell>
          <cell r="L438" t="str">
            <v>高乾</v>
          </cell>
          <cell r="M438" t="str">
            <v>A2</v>
          </cell>
          <cell r="N438" t="str">
            <v>主账号-广莲</v>
          </cell>
          <cell r="O438">
            <v>43082</v>
          </cell>
          <cell r="P438" t="str">
            <v>新建</v>
          </cell>
        </row>
        <row r="439">
          <cell r="B439" t="str">
            <v>恒品诚1</v>
          </cell>
          <cell r="C439" t="str">
            <v>贵州贵人大数据区块链产业发展股份有限公司</v>
          </cell>
          <cell r="D439" t="str">
            <v>KA-深</v>
          </cell>
          <cell r="E439" t="str">
            <v>BD团队-李心仪</v>
          </cell>
          <cell r="F439" t="str">
            <v>BD团队-李心仪</v>
          </cell>
          <cell r="G439" t="str">
            <v>BD团队账号</v>
          </cell>
          <cell r="H439" t="str">
            <v>李申政</v>
          </cell>
          <cell r="I439" t="str">
            <v>李申政</v>
          </cell>
          <cell r="J439" t="str">
            <v>李申政</v>
          </cell>
          <cell r="K439" t="str">
            <v>李申政</v>
          </cell>
          <cell r="L439" t="str">
            <v>李申政</v>
          </cell>
          <cell r="M439" t="str">
            <v>A3</v>
          </cell>
          <cell r="N439" t="str">
            <v>主账号-广莲</v>
          </cell>
          <cell r="O439">
            <v>43082</v>
          </cell>
          <cell r="P439" t="str">
            <v>新建</v>
          </cell>
        </row>
        <row r="440">
          <cell r="B440" t="str">
            <v>柯马网络科技</v>
          </cell>
          <cell r="C440" t="str">
            <v>广州源众信息科技有限公司</v>
          </cell>
          <cell r="D440" t="str">
            <v>BD伙伴</v>
          </cell>
          <cell r="E440" t="str">
            <v>BD团队-李达</v>
          </cell>
          <cell r="F440" t="str">
            <v>BD团队-李达</v>
          </cell>
          <cell r="G440" t="str">
            <v>BD团队-李达</v>
          </cell>
          <cell r="H440" t="str">
            <v>BD团队-李达</v>
          </cell>
          <cell r="I440" t="str">
            <v>BD团队-李达</v>
          </cell>
          <cell r="J440" t="str">
            <v>BD团队-李达</v>
          </cell>
          <cell r="K440" t="str">
            <v>BD团队-刘银树</v>
          </cell>
          <cell r="L440" t="str">
            <v>BD团队-刘银树</v>
          </cell>
          <cell r="M440" t="str">
            <v>A3</v>
          </cell>
          <cell r="N440" t="str">
            <v>主账号-广莲</v>
          </cell>
          <cell r="O440">
            <v>43083</v>
          </cell>
          <cell r="P440" t="str">
            <v>新建</v>
          </cell>
        </row>
        <row r="441">
          <cell r="B441" t="str">
            <v>坤腾软件</v>
          </cell>
          <cell r="C441" t="str">
            <v>坤腾软件</v>
          </cell>
          <cell r="D441" t="str">
            <v>KA-广</v>
          </cell>
          <cell r="E441" t="str">
            <v>史玉卉</v>
          </cell>
          <cell r="F441" t="str">
            <v>史玉卉</v>
          </cell>
          <cell r="G441" t="str">
            <v>史玉卉</v>
          </cell>
          <cell r="H441" t="str">
            <v>史玉卉</v>
          </cell>
          <cell r="I441" t="str">
            <v>史玉卉</v>
          </cell>
          <cell r="J441" t="str">
            <v>史玉卉</v>
          </cell>
          <cell r="K441" t="str">
            <v>史玉卉</v>
          </cell>
          <cell r="L441" t="str">
            <v>史玉卉</v>
          </cell>
          <cell r="M441" t="str">
            <v>A3</v>
          </cell>
          <cell r="N441" t="str">
            <v>主账号-广莲</v>
          </cell>
          <cell r="O441">
            <v>43083</v>
          </cell>
          <cell r="P441" t="str">
            <v>新建</v>
          </cell>
        </row>
        <row r="442">
          <cell r="B442" t="str">
            <v>jsz2017com</v>
          </cell>
          <cell r="C442" t="str">
            <v>深圳拓略计算机有限责任公司</v>
          </cell>
          <cell r="D442" t="str">
            <v>BD伙伴</v>
          </cell>
          <cell r="E442" t="str">
            <v>BD团队-李心仪</v>
          </cell>
          <cell r="F442" t="str">
            <v>BD团队-李心仪</v>
          </cell>
          <cell r="G442" t="str">
            <v>BD团队-陈楚鹏</v>
          </cell>
          <cell r="H442" t="str">
            <v>BD团队-陈楚鹏</v>
          </cell>
          <cell r="I442" t="str">
            <v>BD团队-陈楚鹏</v>
          </cell>
          <cell r="J442" t="str">
            <v>BD团队-陈楚鹏</v>
          </cell>
          <cell r="K442" t="str">
            <v>BD</v>
          </cell>
          <cell r="L442" t="str">
            <v>BD团队-刘银树</v>
          </cell>
          <cell r="M442" t="str">
            <v>0~A2</v>
          </cell>
          <cell r="N442" t="str">
            <v>主账号-广莲</v>
          </cell>
          <cell r="O442">
            <v>43084</v>
          </cell>
          <cell r="P442" t="str">
            <v>关联</v>
          </cell>
        </row>
        <row r="443">
          <cell r="B443" t="str">
            <v>backup@lansee.net</v>
          </cell>
          <cell r="C443" t="str">
            <v>广州远信网络科技发展有限公司</v>
          </cell>
          <cell r="D443" t="str">
            <v>KA-广</v>
          </cell>
          <cell r="E443" t="str">
            <v>史玉卉</v>
          </cell>
          <cell r="F443" t="str">
            <v>汤何</v>
          </cell>
          <cell r="G443" t="str">
            <v>汤何</v>
          </cell>
          <cell r="H443" t="str">
            <v>汤何</v>
          </cell>
          <cell r="I443" t="str">
            <v>汤何</v>
          </cell>
          <cell r="J443" t="str">
            <v>汤何</v>
          </cell>
          <cell r="K443" t="str">
            <v>汤何</v>
          </cell>
          <cell r="L443" t="str">
            <v>汤何</v>
          </cell>
          <cell r="M443" t="str">
            <v>A3</v>
          </cell>
          <cell r="N443" t="str">
            <v>主账号-广莲</v>
          </cell>
          <cell r="O443">
            <v>43084</v>
          </cell>
          <cell r="P443" t="str">
            <v>关联</v>
          </cell>
        </row>
        <row r="444">
          <cell r="B444" t="str">
            <v>庆丰裕科技</v>
          </cell>
          <cell r="C444" t="str">
            <v>深圳庆丰裕信息科技有限公司</v>
          </cell>
          <cell r="D444" t="str">
            <v>BD伙伴</v>
          </cell>
          <cell r="E444" t="str">
            <v>BD团队-李心仪</v>
          </cell>
          <cell r="F444" t="str">
            <v>BD团队-李心仪</v>
          </cell>
          <cell r="G444" t="str">
            <v>BD团队-吴伟灿</v>
          </cell>
          <cell r="H444" t="str">
            <v>BD团队-吴伟灿</v>
          </cell>
          <cell r="I444" t="str">
            <v>BD团队-吴伟灿</v>
          </cell>
          <cell r="J444" t="str">
            <v>BD团队-吴伟灿</v>
          </cell>
          <cell r="K444" t="str">
            <v>BD团队-吴伟灿</v>
          </cell>
          <cell r="L444" t="str">
            <v>BD团队-黄政源</v>
          </cell>
          <cell r="M444" t="str">
            <v>A3</v>
          </cell>
          <cell r="N444" t="str">
            <v>主账号-广莲</v>
          </cell>
          <cell r="O444">
            <v>43087</v>
          </cell>
          <cell r="P444" t="str">
            <v>新建</v>
          </cell>
        </row>
        <row r="445">
          <cell r="B445" t="str">
            <v>i@poketec.com</v>
          </cell>
          <cell r="C445" t="str">
            <v>深圳口袋科技有限公司</v>
          </cell>
          <cell r="D445" t="str">
            <v>中台-广</v>
          </cell>
          <cell r="E445" t="str">
            <v>张炜俊</v>
          </cell>
          <cell r="F445" t="str">
            <v>张炜俊</v>
          </cell>
          <cell r="G445" t="str">
            <v>张炜俊</v>
          </cell>
          <cell r="H445" t="str">
            <v>张炜俊</v>
          </cell>
          <cell r="I445" t="str">
            <v>中台-广</v>
          </cell>
          <cell r="J445" t="str">
            <v>中台-广</v>
          </cell>
          <cell r="K445" t="str">
            <v>唐钰滢</v>
          </cell>
          <cell r="L445" t="str">
            <v>唐钰滢</v>
          </cell>
          <cell r="M445" t="str">
            <v>0~A2</v>
          </cell>
          <cell r="N445" t="str">
            <v>主账号-广莲</v>
          </cell>
          <cell r="O445">
            <v>43087</v>
          </cell>
          <cell r="P445" t="str">
            <v>关联</v>
          </cell>
        </row>
        <row r="446">
          <cell r="B446" t="str">
            <v>rkphadmin</v>
          </cell>
          <cell r="C446" t="str">
            <v>路劲地产集团</v>
          </cell>
          <cell r="D446" t="str">
            <v>其他</v>
          </cell>
          <cell r="E446" t="str">
            <v>薛玲</v>
          </cell>
          <cell r="F446" t="str">
            <v>薛玲</v>
          </cell>
          <cell r="G446" t="str">
            <v>薛玲</v>
          </cell>
          <cell r="H446" t="str">
            <v>薛玲</v>
          </cell>
          <cell r="I446" t="str">
            <v>薛玲</v>
          </cell>
          <cell r="J446" t="str">
            <v>薛玲</v>
          </cell>
          <cell r="K446" t="str">
            <v>薛玲</v>
          </cell>
          <cell r="L446" t="str">
            <v>薛玲</v>
          </cell>
          <cell r="M446" t="str">
            <v>A4</v>
          </cell>
          <cell r="N446" t="str">
            <v>主账号-广莲</v>
          </cell>
          <cell r="O446">
            <v>43087</v>
          </cell>
          <cell r="P446" t="str">
            <v>新建</v>
          </cell>
        </row>
        <row r="447">
          <cell r="B447" t="str">
            <v>kaichuanginfo</v>
          </cell>
          <cell r="C447" t="str">
            <v>广州凯创商务投资有限公司</v>
          </cell>
          <cell r="D447" t="str">
            <v>其他</v>
          </cell>
          <cell r="E447" t="str">
            <v>史玉卉</v>
          </cell>
          <cell r="F447" t="str">
            <v>史玉卉</v>
          </cell>
          <cell r="G447" t="str">
            <v>史玉卉</v>
          </cell>
          <cell r="H447" t="str">
            <v>史玉卉</v>
          </cell>
          <cell r="I447" t="str">
            <v>史玉卉</v>
          </cell>
          <cell r="J447" t="str">
            <v>薛玲</v>
          </cell>
          <cell r="K447" t="str">
            <v>薛玲</v>
          </cell>
          <cell r="L447" t="str">
            <v>薛玲</v>
          </cell>
          <cell r="M447" t="str">
            <v>A4</v>
          </cell>
          <cell r="N447" t="str">
            <v>主账号-广莲</v>
          </cell>
          <cell r="O447">
            <v>43087</v>
          </cell>
          <cell r="P447" t="str">
            <v>关联</v>
          </cell>
        </row>
        <row r="448">
          <cell r="B448" t="str">
            <v>canplay</v>
          </cell>
          <cell r="C448" t="str">
            <v>深圳会玩科技有限公司</v>
          </cell>
          <cell r="D448" t="str">
            <v>BD伙伴</v>
          </cell>
          <cell r="E448" t="str">
            <v>BD团队-李达</v>
          </cell>
          <cell r="F448" t="str">
            <v>BD团队-李达</v>
          </cell>
          <cell r="G448" t="str">
            <v>BD团队-李达</v>
          </cell>
          <cell r="H448" t="str">
            <v>BD团队-李达</v>
          </cell>
          <cell r="I448" t="str">
            <v>BD团队-李达</v>
          </cell>
          <cell r="J448" t="str">
            <v>BD团队-李达</v>
          </cell>
          <cell r="K448" t="str">
            <v>BD团队-黄政源</v>
          </cell>
          <cell r="L448" t="str">
            <v>BD团队-黄政源</v>
          </cell>
          <cell r="M448" t="str">
            <v>A3</v>
          </cell>
          <cell r="N448" t="str">
            <v>主账号-广莲</v>
          </cell>
          <cell r="O448">
            <v>43088</v>
          </cell>
          <cell r="P448" t="str">
            <v>新建</v>
          </cell>
        </row>
        <row r="449">
          <cell r="B449" t="str">
            <v>耀星安全</v>
          </cell>
          <cell r="C449" t="str">
            <v>深圳耀星互娱网络科技有限公司</v>
          </cell>
          <cell r="D449" t="str">
            <v>铁军-广</v>
          </cell>
          <cell r="E449" t="str">
            <v>张炜俊</v>
          </cell>
          <cell r="F449" t="str">
            <v>张炜俊</v>
          </cell>
          <cell r="G449" t="str">
            <v>张炜俊</v>
          </cell>
          <cell r="H449" t="str">
            <v>张炜俊</v>
          </cell>
          <cell r="I449" t="str">
            <v>张炜俊</v>
          </cell>
          <cell r="J449" t="str">
            <v>高乾</v>
          </cell>
          <cell r="K449" t="str">
            <v>高乾</v>
          </cell>
          <cell r="L449" t="str">
            <v>高乾</v>
          </cell>
          <cell r="M449" t="str">
            <v>0~A2</v>
          </cell>
          <cell r="N449" t="str">
            <v>主账号-广莲</v>
          </cell>
          <cell r="O449">
            <v>43088</v>
          </cell>
          <cell r="P449" t="str">
            <v>新建</v>
          </cell>
        </row>
        <row r="450">
          <cell r="B450" t="str">
            <v>广州寄锦教育科技有限公司</v>
          </cell>
          <cell r="C450" t="str">
            <v>广州寄锦教育科技有限公司</v>
          </cell>
          <cell r="D450" t="str">
            <v>KA-广</v>
          </cell>
          <cell r="E450" t="str">
            <v>谢晓敏</v>
          </cell>
          <cell r="F450" t="str">
            <v>谢晓敏</v>
          </cell>
          <cell r="G450" t="str">
            <v>谢晓敏</v>
          </cell>
          <cell r="H450" t="str">
            <v>谢晓敏</v>
          </cell>
          <cell r="I450" t="str">
            <v>谢晓敏</v>
          </cell>
          <cell r="J450" t="str">
            <v>谢晓敏</v>
          </cell>
          <cell r="K450" t="str">
            <v>谢晓敏</v>
          </cell>
          <cell r="L450" t="str">
            <v>谢晓敏</v>
          </cell>
          <cell r="M450" t="str">
            <v>0~A2</v>
          </cell>
          <cell r="N450" t="str">
            <v>主账号-广莲</v>
          </cell>
          <cell r="O450">
            <v>43088</v>
          </cell>
          <cell r="P450" t="str">
            <v>关联</v>
          </cell>
        </row>
        <row r="451">
          <cell r="B451" t="str">
            <v>库迅联盟</v>
          </cell>
          <cell r="C451" t="str">
            <v>广州市库迅信息科技有限公司</v>
          </cell>
          <cell r="D451" t="str">
            <v>KA-广</v>
          </cell>
          <cell r="E451" t="str">
            <v>熊文枚</v>
          </cell>
          <cell r="F451" t="str">
            <v>熊文枚</v>
          </cell>
          <cell r="G451" t="str">
            <v>熊文枚</v>
          </cell>
          <cell r="H451" t="str">
            <v>熊文枚</v>
          </cell>
          <cell r="I451" t="str">
            <v>熊文枚</v>
          </cell>
          <cell r="J451" t="str">
            <v>熊文枚</v>
          </cell>
          <cell r="K451" t="str">
            <v>KA-广</v>
          </cell>
          <cell r="L451" t="str">
            <v>KA-广</v>
          </cell>
          <cell r="M451" t="str">
            <v>A4</v>
          </cell>
          <cell r="N451" t="str">
            <v>主账号-广莲</v>
          </cell>
          <cell r="O451">
            <v>43088</v>
          </cell>
          <cell r="P451" t="str">
            <v>新建</v>
          </cell>
        </row>
        <row r="452">
          <cell r="B452" t="str">
            <v>zjljs888</v>
          </cell>
          <cell r="C452" t="str">
            <v>云南中金联科技股份有限公司</v>
          </cell>
          <cell r="D452" t="str">
            <v>铁军-广</v>
          </cell>
          <cell r="E452" t="str">
            <v>吴发能</v>
          </cell>
          <cell r="F452" t="str">
            <v>吴发能</v>
          </cell>
          <cell r="G452" t="str">
            <v>吴发能</v>
          </cell>
          <cell r="H452" t="str">
            <v>吴发能</v>
          </cell>
          <cell r="I452" t="str">
            <v>吴发能</v>
          </cell>
          <cell r="J452" t="str">
            <v>吴发能</v>
          </cell>
          <cell r="K452" t="str">
            <v>吴发能</v>
          </cell>
          <cell r="L452" t="str">
            <v>吴发能</v>
          </cell>
          <cell r="M452" t="str">
            <v>A3</v>
          </cell>
          <cell r="N452" t="str">
            <v>主账号-广莲</v>
          </cell>
          <cell r="O452">
            <v>43088.961238425902</v>
          </cell>
          <cell r="P452" t="str">
            <v>关联</v>
          </cell>
        </row>
        <row r="453">
          <cell r="B453" t="str">
            <v>haidedu</v>
          </cell>
          <cell r="C453" t="str">
            <v>广东海德信息科技有限公司</v>
          </cell>
          <cell r="D453" t="str">
            <v>BD伙伴</v>
          </cell>
          <cell r="E453" t="str">
            <v>BD团队-王银花</v>
          </cell>
          <cell r="F453" t="str">
            <v>BD团队-王银花</v>
          </cell>
          <cell r="G453" t="str">
            <v>BD团队-黄政源</v>
          </cell>
          <cell r="H453" t="str">
            <v>BD团队-黄政源</v>
          </cell>
          <cell r="I453" t="str">
            <v>BD团队-黄政源</v>
          </cell>
          <cell r="J453" t="str">
            <v>BD团队-黄政源</v>
          </cell>
          <cell r="K453" t="str">
            <v>BD团队-黄政源</v>
          </cell>
          <cell r="L453" t="str">
            <v>BD团队-黄政源</v>
          </cell>
          <cell r="M453" t="str">
            <v>A3</v>
          </cell>
          <cell r="N453" t="str">
            <v>主账号-广莲</v>
          </cell>
          <cell r="O453">
            <v>43089</v>
          </cell>
          <cell r="P453" t="str">
            <v>新建</v>
          </cell>
        </row>
        <row r="454">
          <cell r="B454" t="str">
            <v>jiayukonggu</v>
          </cell>
          <cell r="C454" t="str">
            <v>深圳青虹数据技术有限公司</v>
          </cell>
          <cell r="D454" t="str">
            <v>BD伙伴</v>
          </cell>
          <cell r="E454" t="str">
            <v>BD团队-李心仪</v>
          </cell>
          <cell r="F454" t="str">
            <v>BD团队-李心仪</v>
          </cell>
          <cell r="G454" t="str">
            <v>BD团队-吴伟灿</v>
          </cell>
          <cell r="H454" t="str">
            <v>BD团队-吴伟灿</v>
          </cell>
          <cell r="I454" t="str">
            <v>BD团队-吴伟灿</v>
          </cell>
          <cell r="J454" t="str">
            <v>BD团队-吴伟灿</v>
          </cell>
          <cell r="K454" t="str">
            <v>BD团队-吴伟灿</v>
          </cell>
          <cell r="L454" t="str">
            <v>BD团队-黄政源</v>
          </cell>
          <cell r="M454" t="str">
            <v>0~A2</v>
          </cell>
          <cell r="N454" t="str">
            <v>主账号-广莲</v>
          </cell>
          <cell r="O454">
            <v>43089</v>
          </cell>
          <cell r="P454" t="str">
            <v>新建</v>
          </cell>
        </row>
        <row r="455">
          <cell r="B455" t="str">
            <v>创客区块链</v>
          </cell>
          <cell r="C455" t="str">
            <v>深圳创客区块链技术有限公司</v>
          </cell>
          <cell r="D455" t="str">
            <v>KA-深</v>
          </cell>
          <cell r="E455" t="str">
            <v>李申政</v>
          </cell>
          <cell r="F455" t="str">
            <v>李申政</v>
          </cell>
          <cell r="G455" t="str">
            <v>李申政</v>
          </cell>
          <cell r="H455" t="str">
            <v>李申政</v>
          </cell>
          <cell r="I455" t="str">
            <v>李申政</v>
          </cell>
          <cell r="J455" t="str">
            <v>李申政</v>
          </cell>
          <cell r="K455" t="str">
            <v>李申政</v>
          </cell>
          <cell r="L455" t="str">
            <v>李申政</v>
          </cell>
          <cell r="M455" t="str">
            <v>A6</v>
          </cell>
          <cell r="N455" t="str">
            <v>主账号-深莲</v>
          </cell>
          <cell r="O455">
            <v>43090</v>
          </cell>
          <cell r="P455" t="str">
            <v>关联</v>
          </cell>
        </row>
        <row r="456">
          <cell r="B456" t="str">
            <v>yangminzm@sina.com</v>
          </cell>
          <cell r="C456" t="str">
            <v>广州豆乎生物科技有限公司</v>
          </cell>
          <cell r="D456" t="str">
            <v>KA-广</v>
          </cell>
          <cell r="E456" t="str">
            <v>谢晓敏</v>
          </cell>
          <cell r="F456" t="str">
            <v>谢晓敏</v>
          </cell>
          <cell r="G456" t="str">
            <v>谢晓敏</v>
          </cell>
          <cell r="H456" t="str">
            <v>谢晓敏</v>
          </cell>
          <cell r="I456" t="str">
            <v>KA-广</v>
          </cell>
          <cell r="J456" t="str">
            <v>KA-广</v>
          </cell>
          <cell r="K456" t="str">
            <v>KA-广</v>
          </cell>
          <cell r="L456" t="str">
            <v>KA-广</v>
          </cell>
          <cell r="M456" t="str">
            <v>0~A2</v>
          </cell>
          <cell r="N456" t="str">
            <v>主账号-广莲</v>
          </cell>
          <cell r="O456">
            <v>43091</v>
          </cell>
          <cell r="P456" t="str">
            <v>关联</v>
          </cell>
        </row>
        <row r="457">
          <cell r="B457" t="str">
            <v>gamenow_ali@ubitus.net</v>
          </cell>
          <cell r="C457" t="str">
            <v>广州优必电子科技有限公司</v>
          </cell>
          <cell r="D457" t="str">
            <v>中台-广</v>
          </cell>
          <cell r="E457" t="str">
            <v>张炜俊</v>
          </cell>
          <cell r="F457" t="str">
            <v>张炜俊</v>
          </cell>
          <cell r="G457" t="str">
            <v>张炜俊</v>
          </cell>
          <cell r="H457" t="str">
            <v>张炜俊</v>
          </cell>
          <cell r="I457" t="str">
            <v>中台-广</v>
          </cell>
          <cell r="J457" t="str">
            <v>中台-广</v>
          </cell>
          <cell r="K457" t="str">
            <v>雷馥萍</v>
          </cell>
          <cell r="L457" t="str">
            <v>雷馥萍</v>
          </cell>
          <cell r="M457" t="str">
            <v>0~A2</v>
          </cell>
          <cell r="N457" t="str">
            <v>主账号-广莲</v>
          </cell>
          <cell r="O457">
            <v>43091</v>
          </cell>
          <cell r="P457" t="str">
            <v>关联</v>
          </cell>
        </row>
        <row r="458">
          <cell r="B458" t="str">
            <v>tydic物码互联</v>
          </cell>
          <cell r="C458" t="str">
            <v>天源迪科</v>
          </cell>
          <cell r="D458" t="str">
            <v>KA-深</v>
          </cell>
          <cell r="E458" t="str">
            <v>李申政</v>
          </cell>
          <cell r="F458" t="str">
            <v>李申政</v>
          </cell>
          <cell r="G458" t="str">
            <v>李申政</v>
          </cell>
          <cell r="H458" t="str">
            <v>李申政</v>
          </cell>
          <cell r="I458" t="str">
            <v>李申政</v>
          </cell>
          <cell r="J458" t="str">
            <v>李申政</v>
          </cell>
          <cell r="K458" t="str">
            <v>李申政</v>
          </cell>
          <cell r="L458" t="str">
            <v>李申政</v>
          </cell>
          <cell r="M458" t="str">
            <v>0~A2</v>
          </cell>
          <cell r="N458" t="str">
            <v>主账号-深莲</v>
          </cell>
          <cell r="O458">
            <v>43091</v>
          </cell>
          <cell r="P458" t="str">
            <v>关联</v>
          </cell>
        </row>
        <row r="459">
          <cell r="B459" t="str">
            <v>oukema137</v>
          </cell>
          <cell r="C459" t="str">
            <v>广州商拓软件科技有限公司</v>
          </cell>
          <cell r="D459" t="str">
            <v>BD伙伴</v>
          </cell>
          <cell r="E459" t="str">
            <v>BD团队-李健锋</v>
          </cell>
          <cell r="F459" t="str">
            <v>BD团队-李健锋</v>
          </cell>
          <cell r="G459" t="str">
            <v>BD团队-陈楚鹏</v>
          </cell>
          <cell r="H459" t="str">
            <v>BD团队-陈楚鹏</v>
          </cell>
          <cell r="I459" t="str">
            <v>BD团队-陈楚鹏</v>
          </cell>
          <cell r="J459" t="str">
            <v>BD团队-陈楚鹏</v>
          </cell>
          <cell r="K459" t="str">
            <v>BD</v>
          </cell>
          <cell r="L459" t="str">
            <v>BD团队-黄政源</v>
          </cell>
          <cell r="M459" t="str">
            <v>0~A2</v>
          </cell>
          <cell r="N459" t="str">
            <v>主账号-广莲</v>
          </cell>
          <cell r="O459">
            <v>43092</v>
          </cell>
          <cell r="P459" t="str">
            <v>新建</v>
          </cell>
        </row>
        <row r="460">
          <cell r="B460">
            <v>17722095999</v>
          </cell>
          <cell r="C460" t="str">
            <v>广州火鹰信息科技有限公司</v>
          </cell>
          <cell r="D460" t="str">
            <v>BD伙伴</v>
          </cell>
          <cell r="E460" t="str">
            <v>-</v>
          </cell>
          <cell r="F460" t="str">
            <v>BD团队-李达</v>
          </cell>
          <cell r="G460" t="str">
            <v>BD团队-李达</v>
          </cell>
          <cell r="H460" t="str">
            <v>BD团队-李达</v>
          </cell>
          <cell r="I460" t="str">
            <v>BD团队-李达</v>
          </cell>
          <cell r="J460" t="str">
            <v>BD团队-李达</v>
          </cell>
          <cell r="K460" t="str">
            <v>BD</v>
          </cell>
          <cell r="L460" t="str">
            <v>BD团队-刘银树</v>
          </cell>
          <cell r="M460" t="str">
            <v>0~A2</v>
          </cell>
          <cell r="N460" t="str">
            <v>主账号-广莲</v>
          </cell>
          <cell r="O460">
            <v>43094</v>
          </cell>
          <cell r="P460" t="str">
            <v>关联</v>
          </cell>
        </row>
        <row r="461">
          <cell r="B461" t="str">
            <v>深圳迈科创新科技有限公司</v>
          </cell>
          <cell r="C461" t="str">
            <v>深圳迈科创新科技有限公司</v>
          </cell>
          <cell r="D461" t="str">
            <v>铁军-深</v>
          </cell>
          <cell r="E461" t="str">
            <v>陈楚鹏</v>
          </cell>
          <cell r="F461" t="str">
            <v>陈楚鹏</v>
          </cell>
          <cell r="G461" t="str">
            <v>无</v>
          </cell>
          <cell r="H461" t="str">
            <v>中台-广</v>
          </cell>
          <cell r="I461" t="str">
            <v>中台-广</v>
          </cell>
          <cell r="J461" t="str">
            <v>金浩阳</v>
          </cell>
          <cell r="K461" t="str">
            <v>金浩阳</v>
          </cell>
          <cell r="L461" t="str">
            <v>金浩阳</v>
          </cell>
          <cell r="M461" t="str">
            <v>0~A2</v>
          </cell>
          <cell r="N461" t="str">
            <v>主账号-广莲</v>
          </cell>
          <cell r="O461">
            <v>43094</v>
          </cell>
          <cell r="P461" t="str">
            <v>关联</v>
          </cell>
        </row>
        <row r="462">
          <cell r="B462" t="str">
            <v>树华环保</v>
          </cell>
          <cell r="C462" t="str">
            <v>广东树华智慧环保系统有限公司</v>
          </cell>
          <cell r="D462" t="str">
            <v>铁军-广</v>
          </cell>
          <cell r="E462" t="str">
            <v>吴发能</v>
          </cell>
          <cell r="F462" t="str">
            <v>吴发能</v>
          </cell>
          <cell r="G462" t="str">
            <v>吴发能</v>
          </cell>
          <cell r="H462" t="str">
            <v>吴发能</v>
          </cell>
          <cell r="I462" t="str">
            <v>吴发能</v>
          </cell>
          <cell r="J462" t="str">
            <v>吴发能</v>
          </cell>
          <cell r="K462" t="str">
            <v>吴发能</v>
          </cell>
          <cell r="L462" t="str">
            <v>吴发能</v>
          </cell>
          <cell r="M462" t="str">
            <v>A3</v>
          </cell>
          <cell r="N462" t="str">
            <v>主账号-广莲</v>
          </cell>
          <cell r="O462">
            <v>43094</v>
          </cell>
          <cell r="P462" t="str">
            <v>关联</v>
          </cell>
        </row>
        <row r="463">
          <cell r="B463" t="str">
            <v>iotimc_dev</v>
          </cell>
          <cell r="C463" t="str">
            <v>广州畅驿智能科技有限公司</v>
          </cell>
          <cell r="D463" t="str">
            <v>铁军-广</v>
          </cell>
          <cell r="E463" t="str">
            <v>吴发能</v>
          </cell>
          <cell r="F463" t="str">
            <v>吴发能</v>
          </cell>
          <cell r="G463" t="str">
            <v>吴发能</v>
          </cell>
          <cell r="H463" t="str">
            <v>吴发能</v>
          </cell>
          <cell r="I463" t="str">
            <v>吴发能</v>
          </cell>
          <cell r="J463" t="str">
            <v>吴发能</v>
          </cell>
          <cell r="K463" t="str">
            <v>吴发能</v>
          </cell>
          <cell r="L463" t="str">
            <v>吴发能</v>
          </cell>
          <cell r="M463" t="str">
            <v>0~A2</v>
          </cell>
          <cell r="N463" t="str">
            <v>主账号-广莲</v>
          </cell>
          <cell r="O463">
            <v>43094</v>
          </cell>
          <cell r="P463" t="str">
            <v>新建</v>
          </cell>
        </row>
        <row r="464">
          <cell r="B464" t="str">
            <v>huoshuangsuo@mywind.com.cn</v>
          </cell>
          <cell r="C464" t="str">
            <v>明阳智慧能源集团股份公司</v>
          </cell>
          <cell r="D464" t="str">
            <v>KA-广</v>
          </cell>
          <cell r="E464" t="str">
            <v>熊文枚</v>
          </cell>
          <cell r="F464" t="str">
            <v>熊文枚</v>
          </cell>
          <cell r="G464" t="str">
            <v>熊文枚</v>
          </cell>
          <cell r="H464" t="str">
            <v>熊文枚</v>
          </cell>
          <cell r="I464" t="str">
            <v>熊文枚</v>
          </cell>
          <cell r="J464" t="str">
            <v>熊文枚</v>
          </cell>
          <cell r="K464" t="str">
            <v>KA-广</v>
          </cell>
          <cell r="L464" t="str">
            <v>KA-广</v>
          </cell>
          <cell r="M464" t="str">
            <v>0~A2</v>
          </cell>
          <cell r="N464" t="str">
            <v>主账号-广莲</v>
          </cell>
          <cell r="O464">
            <v>43094</v>
          </cell>
          <cell r="P464" t="str">
            <v>关联</v>
          </cell>
        </row>
        <row r="465">
          <cell r="B465" t="str">
            <v>十三huang</v>
          </cell>
          <cell r="C465" t="str">
            <v>广州炙梦信息技术有限公司</v>
          </cell>
          <cell r="D465" t="str">
            <v>BD伙伴</v>
          </cell>
          <cell r="E465" t="str">
            <v>BD团队-李达</v>
          </cell>
          <cell r="F465" t="str">
            <v>BD团队-李达</v>
          </cell>
          <cell r="G465" t="str">
            <v>BD团队-李达</v>
          </cell>
          <cell r="H465" t="str">
            <v>BD团队-李达</v>
          </cell>
          <cell r="I465" t="str">
            <v>BD团队-李达</v>
          </cell>
          <cell r="J465" t="str">
            <v>BD团队-李达</v>
          </cell>
          <cell r="K465" t="str">
            <v>BD</v>
          </cell>
          <cell r="L465" t="str">
            <v>BD</v>
          </cell>
          <cell r="M465" t="str">
            <v>0~A2</v>
          </cell>
          <cell r="N465" t="str">
            <v>主账号-广莲</v>
          </cell>
          <cell r="O465">
            <v>43095</v>
          </cell>
          <cell r="P465" t="str">
            <v>新建</v>
          </cell>
        </row>
        <row r="466">
          <cell r="B466" t="str">
            <v>优雅女子学院</v>
          </cell>
          <cell r="C466" t="str">
            <v>广州市猎客软件科技有限公司</v>
          </cell>
          <cell r="D466" t="str">
            <v>BD伙伴</v>
          </cell>
          <cell r="E466" t="str">
            <v>-</v>
          </cell>
          <cell r="F466" t="str">
            <v>-</v>
          </cell>
          <cell r="G466" t="str">
            <v>BD团队-吴伟灿</v>
          </cell>
          <cell r="H466" t="str">
            <v>BD团队-吴伟灿</v>
          </cell>
          <cell r="I466" t="str">
            <v>BD团队-吴伟灿</v>
          </cell>
          <cell r="J466" t="str">
            <v>BD团队-吴伟灿</v>
          </cell>
          <cell r="K466" t="str">
            <v>BD团队-吴伟灿</v>
          </cell>
          <cell r="L466" t="str">
            <v>BD团队-刘银树</v>
          </cell>
          <cell r="M466" t="str">
            <v>0~A2</v>
          </cell>
          <cell r="N466" t="str">
            <v>主账号-广莲</v>
          </cell>
          <cell r="O466">
            <v>43095</v>
          </cell>
          <cell r="P466" t="str">
            <v>新建</v>
          </cell>
        </row>
        <row r="467">
          <cell r="B467" t="str">
            <v>dayangec</v>
          </cell>
          <cell r="C467" t="str">
            <v>江门市大洋软件有限公司</v>
          </cell>
          <cell r="D467" t="str">
            <v>BD伙伴</v>
          </cell>
          <cell r="E467" t="str">
            <v>BD团队-李心仪</v>
          </cell>
          <cell r="F467" t="str">
            <v>BD团队-李心仪</v>
          </cell>
          <cell r="G467" t="str">
            <v>BD团队-吴伟灿</v>
          </cell>
          <cell r="H467" t="str">
            <v>BD团队-吴伟灿</v>
          </cell>
          <cell r="I467" t="str">
            <v>BD团队-吴伟灿</v>
          </cell>
          <cell r="J467" t="str">
            <v>BD团队-吴伟灿</v>
          </cell>
          <cell r="K467" t="str">
            <v>BD团队-吴伟灿</v>
          </cell>
          <cell r="L467" t="str">
            <v>BD团队-刘银树</v>
          </cell>
          <cell r="M467" t="str">
            <v>0~A2</v>
          </cell>
          <cell r="N467" t="str">
            <v>主账号-广莲</v>
          </cell>
          <cell r="O467">
            <v>43095</v>
          </cell>
          <cell r="P467" t="str">
            <v>新建</v>
          </cell>
        </row>
        <row r="468">
          <cell r="B468" t="str">
            <v>桂林市小爱科技有限公司</v>
          </cell>
          <cell r="C468" t="str">
            <v>桂林市小爱科技有限公司</v>
          </cell>
          <cell r="D468" t="str">
            <v>铁军-广</v>
          </cell>
          <cell r="E468" t="str">
            <v>吴发能</v>
          </cell>
          <cell r="F468" t="str">
            <v>吴发能</v>
          </cell>
          <cell r="G468" t="str">
            <v>吴发能</v>
          </cell>
          <cell r="H468" t="str">
            <v>吴发能</v>
          </cell>
          <cell r="I468" t="str">
            <v>吴发能</v>
          </cell>
          <cell r="J468" t="str">
            <v>吴发能</v>
          </cell>
          <cell r="K468" t="str">
            <v>吴发能</v>
          </cell>
          <cell r="L468" t="str">
            <v>吴发能</v>
          </cell>
          <cell r="M468" t="str">
            <v>0~A2</v>
          </cell>
          <cell r="N468" t="str">
            <v>主账号-广莲</v>
          </cell>
          <cell r="O468">
            <v>43095</v>
          </cell>
          <cell r="P468" t="str">
            <v>关联</v>
          </cell>
        </row>
        <row r="469">
          <cell r="B469" t="str">
            <v>vr潘多拉</v>
          </cell>
          <cell r="C469" t="str">
            <v>深圳市潘多拉虚拟与现实科技有限公司</v>
          </cell>
          <cell r="D469" t="str">
            <v>铁军-广</v>
          </cell>
          <cell r="E469" t="str">
            <v>吴发能</v>
          </cell>
          <cell r="F469" t="str">
            <v>吴发能</v>
          </cell>
          <cell r="G469" t="str">
            <v>吴发能</v>
          </cell>
          <cell r="H469" t="str">
            <v>吴发能</v>
          </cell>
          <cell r="I469" t="str">
            <v>吴发能</v>
          </cell>
          <cell r="J469" t="str">
            <v>吴发能</v>
          </cell>
          <cell r="K469" t="str">
            <v>吴发能</v>
          </cell>
          <cell r="L469" t="str">
            <v>吴发能</v>
          </cell>
          <cell r="M469" t="str">
            <v>A3</v>
          </cell>
          <cell r="N469" t="str">
            <v>主账号-广莲</v>
          </cell>
          <cell r="O469">
            <v>43095</v>
          </cell>
          <cell r="P469" t="str">
            <v>关联</v>
          </cell>
        </row>
        <row r="470">
          <cell r="B470" t="str">
            <v>695909365@qq.com</v>
          </cell>
          <cell r="C470" t="str">
            <v>深圳市米飞科技有限公司</v>
          </cell>
          <cell r="D470" t="str">
            <v>KA-广</v>
          </cell>
          <cell r="E470" t="str">
            <v>谢晓敏</v>
          </cell>
          <cell r="F470" t="str">
            <v>谢晓敏</v>
          </cell>
          <cell r="G470" t="str">
            <v>谢晓敏</v>
          </cell>
          <cell r="H470" t="str">
            <v>谢晓敏</v>
          </cell>
          <cell r="I470" t="str">
            <v>谢晓敏</v>
          </cell>
          <cell r="J470" t="str">
            <v>谢晓敏</v>
          </cell>
          <cell r="K470" t="str">
            <v>谢晓敏</v>
          </cell>
          <cell r="L470" t="str">
            <v>谢晓敏</v>
          </cell>
          <cell r="M470" t="str">
            <v>A4</v>
          </cell>
          <cell r="N470" t="str">
            <v>主账号-广莲</v>
          </cell>
          <cell r="O470">
            <v>43095</v>
          </cell>
          <cell r="P470" t="str">
            <v>关联</v>
          </cell>
        </row>
        <row r="471">
          <cell r="B471" t="str">
            <v>喜洋洋医养健康</v>
          </cell>
          <cell r="C471" t="str">
            <v>广州市喜洋洋物业有限公司</v>
          </cell>
          <cell r="D471" t="str">
            <v>KA-广</v>
          </cell>
          <cell r="E471" t="str">
            <v>熊文枚</v>
          </cell>
          <cell r="F471" t="str">
            <v>熊文枚</v>
          </cell>
          <cell r="G471" t="str">
            <v>熊文枚</v>
          </cell>
          <cell r="H471" t="str">
            <v>熊文枚</v>
          </cell>
          <cell r="I471" t="str">
            <v>熊文枚</v>
          </cell>
          <cell r="J471" t="str">
            <v>熊文枚</v>
          </cell>
          <cell r="K471" t="str">
            <v>KA-广</v>
          </cell>
          <cell r="L471" t="str">
            <v>KA-广</v>
          </cell>
          <cell r="M471" t="str">
            <v>0~A2</v>
          </cell>
          <cell r="N471" t="str">
            <v>主账号-广莲</v>
          </cell>
          <cell r="O471">
            <v>43095</v>
          </cell>
          <cell r="P471" t="str">
            <v>新建</v>
          </cell>
        </row>
        <row r="472">
          <cell r="B472" t="str">
            <v>xh1985210@163.com</v>
          </cell>
          <cell r="C472" t="str">
            <v>梅新华</v>
          </cell>
          <cell r="D472" t="str">
            <v>中台-广</v>
          </cell>
          <cell r="E472" t="str">
            <v>陈楚鹏</v>
          </cell>
          <cell r="F472" t="str">
            <v>陈楚鹏</v>
          </cell>
          <cell r="G472" t="str">
            <v>陈楚鹏</v>
          </cell>
          <cell r="H472" t="str">
            <v>陈楚鹏</v>
          </cell>
          <cell r="I472" t="str">
            <v>中台-广</v>
          </cell>
          <cell r="J472" t="str">
            <v>林海菊</v>
          </cell>
          <cell r="K472" t="str">
            <v>林海菊</v>
          </cell>
          <cell r="L472" t="str">
            <v>林海菊</v>
          </cell>
          <cell r="M472" t="str">
            <v>0~A2</v>
          </cell>
          <cell r="N472" t="str">
            <v>主账号-广莲</v>
          </cell>
          <cell r="O472">
            <v>43095.8331944444</v>
          </cell>
          <cell r="P472" t="str">
            <v>关联</v>
          </cell>
        </row>
        <row r="473">
          <cell r="B473" t="str">
            <v>xiangmingit</v>
          </cell>
          <cell r="C473" t="str">
            <v>深圳市向明科技有限公司</v>
          </cell>
          <cell r="D473" t="str">
            <v>BD伙伴</v>
          </cell>
          <cell r="E473" t="str">
            <v>BD团队-李心仪</v>
          </cell>
          <cell r="F473" t="str">
            <v>BD团队-李心仪</v>
          </cell>
          <cell r="G473" t="str">
            <v>BD团队-李达</v>
          </cell>
          <cell r="H473" t="str">
            <v>BD团队-李达</v>
          </cell>
          <cell r="I473" t="str">
            <v>BD团队-李达</v>
          </cell>
          <cell r="J473" t="str">
            <v>BD团队-李达</v>
          </cell>
          <cell r="K473" t="str">
            <v>BD团队-刘银树</v>
          </cell>
          <cell r="L473" t="str">
            <v>BD团队-刘银树</v>
          </cell>
          <cell r="M473" t="str">
            <v>0~A2</v>
          </cell>
          <cell r="N473" t="str">
            <v>主账号-广莲</v>
          </cell>
          <cell r="O473">
            <v>43096</v>
          </cell>
          <cell r="P473" t="str">
            <v>新建</v>
          </cell>
        </row>
        <row r="474">
          <cell r="B474" t="str">
            <v>qiquguo2017</v>
          </cell>
          <cell r="C474" t="str">
            <v>佛山奇异果智能网络科技有限公司</v>
          </cell>
          <cell r="D474" t="str">
            <v>BD伙伴</v>
          </cell>
          <cell r="E474" t="str">
            <v>BD账号</v>
          </cell>
          <cell r="F474" t="str">
            <v>BD团队-雷馥萍</v>
          </cell>
          <cell r="G474" t="str">
            <v>BD团队-雷馥萍</v>
          </cell>
          <cell r="H474" t="str">
            <v>BD团队-雷馥萍</v>
          </cell>
          <cell r="I474" t="str">
            <v>BD团队-雷馥萍</v>
          </cell>
          <cell r="J474" t="str">
            <v>BD团队-雷馥萍</v>
          </cell>
          <cell r="K474" t="str">
            <v>BD团队-刘银树</v>
          </cell>
          <cell r="L474" t="str">
            <v>BD团队-刘银树</v>
          </cell>
          <cell r="M474" t="str">
            <v>0~A2</v>
          </cell>
          <cell r="N474" t="str">
            <v>主账号-广莲</v>
          </cell>
          <cell r="O474">
            <v>43096</v>
          </cell>
          <cell r="P474" t="str">
            <v>新建</v>
          </cell>
        </row>
        <row r="475">
          <cell r="B475" t="str">
            <v>zhixianshi</v>
          </cell>
          <cell r="C475" t="str">
            <v>深圳市智能现实科技有限公司</v>
          </cell>
          <cell r="D475" t="str">
            <v>KA-广</v>
          </cell>
          <cell r="E475" t="str">
            <v>谢晓敏</v>
          </cell>
          <cell r="F475" t="str">
            <v>谢晓敏</v>
          </cell>
          <cell r="G475" t="str">
            <v>谢晓敏</v>
          </cell>
          <cell r="H475" t="str">
            <v>谢晓敏</v>
          </cell>
          <cell r="I475" t="str">
            <v>KA-广</v>
          </cell>
          <cell r="J475" t="str">
            <v>KA-广</v>
          </cell>
          <cell r="K475" t="str">
            <v>KA-广</v>
          </cell>
          <cell r="L475" t="str">
            <v>KA-广</v>
          </cell>
          <cell r="M475" t="str">
            <v>0~A2</v>
          </cell>
          <cell r="N475" t="str">
            <v>主账号-广莲</v>
          </cell>
          <cell r="O475">
            <v>43096</v>
          </cell>
          <cell r="P475" t="str">
            <v>关联</v>
          </cell>
        </row>
        <row r="476">
          <cell r="B476" t="str">
            <v>ourchemcloud</v>
          </cell>
          <cell r="C476" t="str">
            <v>广州奥凯信息咨询有限公司</v>
          </cell>
          <cell r="D476" t="str">
            <v>KA-广</v>
          </cell>
          <cell r="E476" t="str">
            <v>史玉卉</v>
          </cell>
          <cell r="F476" t="str">
            <v>汤何</v>
          </cell>
          <cell r="G476" t="str">
            <v>汤何</v>
          </cell>
          <cell r="H476" t="str">
            <v>汤何</v>
          </cell>
          <cell r="I476" t="str">
            <v>汤何</v>
          </cell>
          <cell r="J476" t="str">
            <v>汤何</v>
          </cell>
          <cell r="K476" t="str">
            <v>汤何</v>
          </cell>
          <cell r="L476" t="str">
            <v>汤何</v>
          </cell>
          <cell r="M476" t="str">
            <v>A3</v>
          </cell>
          <cell r="N476" t="str">
            <v>主账号-广莲</v>
          </cell>
          <cell r="O476">
            <v>43096</v>
          </cell>
          <cell r="P476" t="str">
            <v>新建</v>
          </cell>
        </row>
        <row r="477">
          <cell r="B477" t="str">
            <v>广东腾安</v>
          </cell>
          <cell r="C477" t="str">
            <v>深圳潮泓润信息科技有限公司</v>
          </cell>
          <cell r="D477" t="str">
            <v>BD伙伴</v>
          </cell>
          <cell r="E477" t="str">
            <v>BD团队-李健锋</v>
          </cell>
          <cell r="F477" t="str">
            <v>BD团队-李健锋</v>
          </cell>
          <cell r="G477" t="str">
            <v>BD团队-李达</v>
          </cell>
          <cell r="H477" t="str">
            <v>BD团队-李达</v>
          </cell>
          <cell r="I477" t="str">
            <v>BD团队-李达</v>
          </cell>
          <cell r="J477" t="str">
            <v>BD团队-李达</v>
          </cell>
          <cell r="K477" t="str">
            <v>BD团队-刘银树</v>
          </cell>
          <cell r="L477" t="str">
            <v>BD团队-刘银树</v>
          </cell>
          <cell r="M477" t="str">
            <v>0~A2</v>
          </cell>
          <cell r="N477" t="str">
            <v>主账号-广莲</v>
          </cell>
          <cell r="O477">
            <v>43097</v>
          </cell>
          <cell r="P477" t="str">
            <v>新建</v>
          </cell>
        </row>
        <row r="478">
          <cell r="B478" t="str">
            <v>631132070@qq.com</v>
          </cell>
          <cell r="C478" t="str">
            <v>广州市软捷网络科技有限公司</v>
          </cell>
          <cell r="D478" t="str">
            <v>BD伙伴</v>
          </cell>
          <cell r="E478" t="str">
            <v>BD团队-李达</v>
          </cell>
          <cell r="F478" t="str">
            <v>BD团队-李达</v>
          </cell>
          <cell r="G478" t="str">
            <v>BD团队-李达</v>
          </cell>
          <cell r="H478" t="str">
            <v>BD团队-李达</v>
          </cell>
          <cell r="I478" t="str">
            <v>BD团队-李达</v>
          </cell>
          <cell r="J478" t="str">
            <v>BD团队-李达</v>
          </cell>
          <cell r="K478" t="str">
            <v>BD</v>
          </cell>
          <cell r="L478" t="str">
            <v>BD</v>
          </cell>
          <cell r="M478" t="str">
            <v>0~A2</v>
          </cell>
          <cell r="N478" t="str">
            <v>主账号-广莲</v>
          </cell>
          <cell r="O478">
            <v>43097</v>
          </cell>
          <cell r="P478" t="str">
            <v>关联</v>
          </cell>
        </row>
        <row r="479">
          <cell r="B479" t="str">
            <v>ucheer1109</v>
          </cell>
          <cell r="C479" t="str">
            <v>广东粤财互联网金融股份有限公司</v>
          </cell>
          <cell r="D479" t="str">
            <v>KA-广</v>
          </cell>
          <cell r="E479" t="str">
            <v>史玉卉</v>
          </cell>
          <cell r="F479" t="str">
            <v>史玉卉</v>
          </cell>
          <cell r="G479" t="str">
            <v>史玉卉</v>
          </cell>
          <cell r="H479" t="str">
            <v>史玉卉</v>
          </cell>
          <cell r="I479" t="str">
            <v>史玉卉</v>
          </cell>
          <cell r="J479" t="str">
            <v>史玉卉</v>
          </cell>
          <cell r="K479" t="str">
            <v>史玉卉</v>
          </cell>
          <cell r="L479" t="str">
            <v>史玉卉</v>
          </cell>
          <cell r="M479" t="str">
            <v>A5</v>
          </cell>
          <cell r="N479" t="str">
            <v>主账号-广莲</v>
          </cell>
          <cell r="O479">
            <v>43097</v>
          </cell>
          <cell r="P479" t="str">
            <v>关联</v>
          </cell>
        </row>
        <row r="480">
          <cell r="B480" t="str">
            <v>ali15112531621</v>
          </cell>
          <cell r="C480" t="str">
            <v>陈先生</v>
          </cell>
          <cell r="D480" t="str">
            <v>KA-广</v>
          </cell>
          <cell r="E480" t="str">
            <v>谢晓敏</v>
          </cell>
          <cell r="F480" t="str">
            <v>谢晓敏</v>
          </cell>
          <cell r="G480" t="str">
            <v>谢晓敏</v>
          </cell>
          <cell r="H480" t="str">
            <v>谢晓敏</v>
          </cell>
          <cell r="I480" t="str">
            <v>谢晓敏</v>
          </cell>
          <cell r="J480" t="str">
            <v>谢晓敏</v>
          </cell>
          <cell r="K480" t="str">
            <v>谢晓敏</v>
          </cell>
          <cell r="L480" t="str">
            <v>谢晓敏</v>
          </cell>
          <cell r="M480" t="str">
            <v>A3</v>
          </cell>
          <cell r="N480" t="str">
            <v>主账号-广莲</v>
          </cell>
          <cell r="O480">
            <v>43097</v>
          </cell>
          <cell r="P480" t="str">
            <v>新建</v>
          </cell>
        </row>
        <row r="481">
          <cell r="B481" t="str">
            <v>taomijinrong@126.com</v>
          </cell>
          <cell r="C481" t="str">
            <v>广东粤财互联网金融股份有限公司</v>
          </cell>
          <cell r="D481" t="str">
            <v>KA-广</v>
          </cell>
          <cell r="E481" t="str">
            <v>史玉卉</v>
          </cell>
          <cell r="F481" t="str">
            <v>史玉卉</v>
          </cell>
          <cell r="G481" t="str">
            <v>史玉卉</v>
          </cell>
          <cell r="H481" t="str">
            <v>史玉卉</v>
          </cell>
          <cell r="I481" t="str">
            <v>史玉卉</v>
          </cell>
          <cell r="J481" t="str">
            <v>史玉卉</v>
          </cell>
          <cell r="K481" t="str">
            <v>史玉卉</v>
          </cell>
          <cell r="L481" t="str">
            <v>史玉卉</v>
          </cell>
          <cell r="M481" t="str">
            <v>A5</v>
          </cell>
          <cell r="N481" t="str">
            <v>主账号-广莲</v>
          </cell>
          <cell r="O481">
            <v>43098</v>
          </cell>
          <cell r="P481" t="str">
            <v>关联</v>
          </cell>
        </row>
        <row r="482">
          <cell r="B482" t="str">
            <v>shangzhong88888</v>
          </cell>
          <cell r="C482" t="str">
            <v>深圳市向明科技有限公司</v>
          </cell>
          <cell r="D482" t="str">
            <v>BD伙伴</v>
          </cell>
          <cell r="E482" t="str">
            <v>BD团队-李心仪</v>
          </cell>
          <cell r="F482" t="str">
            <v>BD团队-李心仪</v>
          </cell>
          <cell r="G482" t="str">
            <v>BD团队-李达</v>
          </cell>
          <cell r="H482" t="str">
            <v>BD团队-李达</v>
          </cell>
          <cell r="I482" t="str">
            <v>BD团队-李达</v>
          </cell>
          <cell r="J482" t="str">
            <v>BD团队-李达</v>
          </cell>
          <cell r="K482" t="str">
            <v>BD团队-刘银树</v>
          </cell>
          <cell r="L482" t="str">
            <v>BD团队-刘银树</v>
          </cell>
          <cell r="M482" t="str">
            <v>0~A2</v>
          </cell>
          <cell r="N482" t="str">
            <v>主账号-广莲</v>
          </cell>
          <cell r="O482">
            <v>43102</v>
          </cell>
          <cell r="P482" t="str">
            <v>新建</v>
          </cell>
        </row>
        <row r="483">
          <cell r="B483" t="str">
            <v>芭乐兔2018</v>
          </cell>
          <cell r="C483" t="str">
            <v>深圳原上科技技术有限公司</v>
          </cell>
          <cell r="D483" t="str">
            <v>BD伙伴</v>
          </cell>
          <cell r="E483" t="str">
            <v>BD团队-李心仪</v>
          </cell>
          <cell r="F483" t="str">
            <v>BD团队-李心仪</v>
          </cell>
          <cell r="G483" t="str">
            <v>BD团队-黄政源</v>
          </cell>
          <cell r="H483" t="str">
            <v>BD团队-黄政源</v>
          </cell>
          <cell r="I483" t="str">
            <v>BD团队-黄政源</v>
          </cell>
          <cell r="J483" t="str">
            <v>BD团队-黄政源</v>
          </cell>
          <cell r="K483" t="str">
            <v>BD团队-黄政源</v>
          </cell>
          <cell r="L483" t="str">
            <v>BD团队-黄政源</v>
          </cell>
          <cell r="M483" t="str">
            <v>0~A2</v>
          </cell>
          <cell r="N483" t="str">
            <v>主账号-广莲</v>
          </cell>
          <cell r="O483">
            <v>43102</v>
          </cell>
          <cell r="P483" t="str">
            <v>新建</v>
          </cell>
        </row>
        <row r="484">
          <cell r="B484" t="str">
            <v>圣铭咨询</v>
          </cell>
          <cell r="C484" t="str">
            <v>上古上医网络科技（深圳）有限公司</v>
          </cell>
          <cell r="D484" t="str">
            <v>BD伙伴</v>
          </cell>
          <cell r="E484" t="str">
            <v>BD团队-李达</v>
          </cell>
          <cell r="F484" t="str">
            <v>BD团队-李达</v>
          </cell>
          <cell r="G484" t="str">
            <v>BD团队-李达</v>
          </cell>
          <cell r="H484" t="str">
            <v>BD团队-李达</v>
          </cell>
          <cell r="I484" t="str">
            <v>BD团队-李达</v>
          </cell>
          <cell r="J484" t="str">
            <v>BD团队-李达</v>
          </cell>
          <cell r="K484" t="str">
            <v>BD团队-吴伟灿</v>
          </cell>
          <cell r="L484" t="str">
            <v>BD团队-刘银树</v>
          </cell>
          <cell r="M484" t="str">
            <v>0~A2</v>
          </cell>
          <cell r="N484" t="str">
            <v>主账号-广莲</v>
          </cell>
          <cell r="O484">
            <v>43103</v>
          </cell>
          <cell r="P484" t="str">
            <v>关联</v>
          </cell>
        </row>
        <row r="485">
          <cell r="B485" t="str">
            <v>魅兰云动和</v>
          </cell>
          <cell r="C485" t="str">
            <v>深圳蓝创动力科技有限公司</v>
          </cell>
          <cell r="D485" t="str">
            <v>BD伙伴</v>
          </cell>
          <cell r="E485" t="str">
            <v>BD团队-李心仪</v>
          </cell>
          <cell r="F485" t="str">
            <v>BD团队-李心仪</v>
          </cell>
          <cell r="G485" t="str">
            <v>BD团队-吴伟灿</v>
          </cell>
          <cell r="H485" t="str">
            <v>BD团队-吴伟灿</v>
          </cell>
          <cell r="I485" t="str">
            <v>BD团队-吴伟灿</v>
          </cell>
          <cell r="J485" t="str">
            <v>BD团队-吴伟灿</v>
          </cell>
          <cell r="K485" t="str">
            <v>BD团队-吴伟灿</v>
          </cell>
          <cell r="L485" t="str">
            <v>BD团队-黄政源</v>
          </cell>
          <cell r="M485" t="str">
            <v>0~A2</v>
          </cell>
          <cell r="N485" t="str">
            <v>主账号-广莲</v>
          </cell>
          <cell r="O485">
            <v>43103</v>
          </cell>
          <cell r="P485" t="str">
            <v>新建</v>
          </cell>
        </row>
        <row r="486">
          <cell r="B486" t="str">
            <v>hi20232912@aliyun.com</v>
          </cell>
          <cell r="C486" t="str">
            <v>广州市依纯服装有限公司</v>
          </cell>
          <cell r="D486" t="str">
            <v>中台-广</v>
          </cell>
          <cell r="E486" t="str">
            <v>张炜俊</v>
          </cell>
          <cell r="F486" t="str">
            <v>中台-广</v>
          </cell>
          <cell r="G486" t="str">
            <v>中台-广</v>
          </cell>
          <cell r="H486" t="str">
            <v>中台-广</v>
          </cell>
          <cell r="I486" t="str">
            <v>中台-广</v>
          </cell>
          <cell r="J486" t="str">
            <v>中台-广</v>
          </cell>
          <cell r="K486" t="str">
            <v>雷馥萍</v>
          </cell>
          <cell r="L486" t="str">
            <v>雷馥萍</v>
          </cell>
          <cell r="M486" t="str">
            <v>0~A2</v>
          </cell>
          <cell r="N486" t="str">
            <v>主账号-广莲</v>
          </cell>
          <cell r="O486">
            <v>43103</v>
          </cell>
          <cell r="P486" t="str">
            <v>关联</v>
          </cell>
        </row>
        <row r="487">
          <cell r="B487" t="str">
            <v>13500008011@139.com</v>
          </cell>
          <cell r="C487" t="str">
            <v>广州好用信息技术有限公司</v>
          </cell>
          <cell r="D487" t="str">
            <v>BD伙伴</v>
          </cell>
          <cell r="E487" t="str">
            <v>张炜俊</v>
          </cell>
          <cell r="F487" t="str">
            <v>张炜俊</v>
          </cell>
          <cell r="G487" t="str">
            <v>张炜俊</v>
          </cell>
          <cell r="H487" t="str">
            <v>张炜俊</v>
          </cell>
          <cell r="I487" t="str">
            <v>中台-广</v>
          </cell>
          <cell r="J487" t="str">
            <v>唐钰滢</v>
          </cell>
          <cell r="K487" t="str">
            <v>BD</v>
          </cell>
          <cell r="L487" t="str">
            <v>BD</v>
          </cell>
          <cell r="M487" t="str">
            <v>A3</v>
          </cell>
          <cell r="N487" t="str">
            <v>主账号-广莲</v>
          </cell>
          <cell r="O487">
            <v>43103</v>
          </cell>
          <cell r="P487" t="str">
            <v>关联</v>
          </cell>
        </row>
        <row r="488">
          <cell r="B488" t="str">
            <v>weicheche01</v>
          </cell>
          <cell r="C488" t="str">
            <v>深圳市喂车科技有限公司</v>
          </cell>
          <cell r="D488" t="str">
            <v>KA-广</v>
          </cell>
          <cell r="E488" t="str">
            <v>谢晓敏</v>
          </cell>
          <cell r="F488" t="str">
            <v>谢晓敏</v>
          </cell>
          <cell r="G488" t="str">
            <v>谢晓敏</v>
          </cell>
          <cell r="H488" t="str">
            <v>谢晓敏</v>
          </cell>
          <cell r="I488" t="str">
            <v>谢晓敏</v>
          </cell>
          <cell r="J488" t="str">
            <v>谢晓敏</v>
          </cell>
          <cell r="K488" t="str">
            <v>谢晓敏</v>
          </cell>
          <cell r="L488" t="str">
            <v>谢晓敏</v>
          </cell>
          <cell r="M488" t="str">
            <v>A4</v>
          </cell>
          <cell r="N488" t="str">
            <v>主账号-广莲</v>
          </cell>
          <cell r="O488">
            <v>43103</v>
          </cell>
          <cell r="P488" t="str">
            <v>关联</v>
          </cell>
        </row>
        <row r="489">
          <cell r="B489" t="str">
            <v>jamespace@163.com</v>
          </cell>
          <cell r="C489" t="str">
            <v>广东去买票科技股份有限公司</v>
          </cell>
          <cell r="D489" t="str">
            <v>KA-广</v>
          </cell>
          <cell r="E489" t="str">
            <v>谢晓敏</v>
          </cell>
          <cell r="F489" t="str">
            <v>谢晓敏</v>
          </cell>
          <cell r="G489" t="str">
            <v>谢晓敏</v>
          </cell>
          <cell r="H489" t="str">
            <v>谢晓敏</v>
          </cell>
          <cell r="I489" t="str">
            <v>谢晓敏</v>
          </cell>
          <cell r="J489" t="str">
            <v>谢晓敏</v>
          </cell>
          <cell r="K489" t="str">
            <v>谢晓敏</v>
          </cell>
          <cell r="L489" t="str">
            <v>谢晓敏</v>
          </cell>
          <cell r="M489" t="str">
            <v>A4</v>
          </cell>
          <cell r="N489" t="str">
            <v>主账号-广莲</v>
          </cell>
          <cell r="O489">
            <v>43103</v>
          </cell>
          <cell r="P489" t="str">
            <v>关联</v>
          </cell>
        </row>
        <row r="490">
          <cell r="B490" t="str">
            <v>m13199550007</v>
          </cell>
          <cell r="C490" t="str">
            <v>深圳众利创投信息技术有限公司</v>
          </cell>
          <cell r="D490" t="str">
            <v>BD伙伴</v>
          </cell>
          <cell r="E490" t="str">
            <v>BD团队-李心仪</v>
          </cell>
          <cell r="F490" t="str">
            <v>BD团队-李心仪</v>
          </cell>
          <cell r="G490" t="str">
            <v>BD团队-李达</v>
          </cell>
          <cell r="H490" t="str">
            <v>BD团队-李达</v>
          </cell>
          <cell r="I490" t="str">
            <v>BD团队-李达</v>
          </cell>
          <cell r="J490" t="str">
            <v>BD团队-李达</v>
          </cell>
          <cell r="K490" t="str">
            <v>BD</v>
          </cell>
          <cell r="L490" t="str">
            <v>BD团队-黄政源</v>
          </cell>
          <cell r="M490" t="str">
            <v>0~A2</v>
          </cell>
          <cell r="N490" t="str">
            <v>主账号-广莲</v>
          </cell>
          <cell r="O490">
            <v>43105</v>
          </cell>
          <cell r="P490" t="str">
            <v>新建</v>
          </cell>
        </row>
        <row r="491">
          <cell r="B491" t="str">
            <v>鑫中玉生物科技有限公司</v>
          </cell>
          <cell r="C491" t="str">
            <v>江西虫洞科技有限公司</v>
          </cell>
          <cell r="D491" t="str">
            <v>BD伙伴</v>
          </cell>
          <cell r="E491" t="str">
            <v>BD团队-李心仪</v>
          </cell>
          <cell r="F491" t="str">
            <v>BD团队-李心仪</v>
          </cell>
          <cell r="G491" t="str">
            <v>BD团队-黄政源</v>
          </cell>
          <cell r="H491" t="str">
            <v>BD团队-黄政源</v>
          </cell>
          <cell r="I491" t="str">
            <v>BD团队-黄政源</v>
          </cell>
          <cell r="J491" t="str">
            <v>BD团队-黄政源</v>
          </cell>
          <cell r="K491" t="str">
            <v>BD团队-黄政源</v>
          </cell>
          <cell r="L491" t="str">
            <v>BD团队-黄政源</v>
          </cell>
          <cell r="M491" t="str">
            <v>0~A2</v>
          </cell>
          <cell r="N491" t="str">
            <v>主账号-广莲</v>
          </cell>
          <cell r="O491">
            <v>43105</v>
          </cell>
          <cell r="P491" t="str">
            <v>新建</v>
          </cell>
        </row>
        <row r="492">
          <cell r="B492" t="str">
            <v>广东傲智创新科技有限公司</v>
          </cell>
          <cell r="C492" t="str">
            <v>广东省傲智创新科技有限公司</v>
          </cell>
          <cell r="D492" t="str">
            <v>BD伙伴</v>
          </cell>
          <cell r="E492" t="str">
            <v>BD团队-李心仪</v>
          </cell>
          <cell r="F492" t="str">
            <v>BD团队-李心仪</v>
          </cell>
          <cell r="G492" t="str">
            <v>BD团队-黄政源</v>
          </cell>
          <cell r="H492" t="str">
            <v>BD团队-黄政源</v>
          </cell>
          <cell r="I492" t="str">
            <v>BD团队-黄政源</v>
          </cell>
          <cell r="J492" t="str">
            <v>BD团队-黄政源</v>
          </cell>
          <cell r="K492" t="str">
            <v>BD团队-黄政源</v>
          </cell>
          <cell r="L492" t="str">
            <v>BD团队-黄政源</v>
          </cell>
          <cell r="M492" t="str">
            <v>A3</v>
          </cell>
          <cell r="N492" t="str">
            <v>主账号-广莲</v>
          </cell>
          <cell r="O492">
            <v>43105</v>
          </cell>
          <cell r="P492" t="str">
            <v>新建</v>
          </cell>
        </row>
        <row r="493">
          <cell r="B493" t="str">
            <v>fitcome@126.com</v>
          </cell>
          <cell r="C493" t="str">
            <v>fitcome@126.com</v>
          </cell>
          <cell r="D493" t="str">
            <v>KA-深</v>
          </cell>
          <cell r="E493" t="str">
            <v>-</v>
          </cell>
          <cell r="F493" t="str">
            <v>-</v>
          </cell>
          <cell r="G493" t="str">
            <v>李申政</v>
          </cell>
          <cell r="H493" t="str">
            <v>李申政</v>
          </cell>
          <cell r="I493" t="str">
            <v>李申政</v>
          </cell>
          <cell r="J493" t="str">
            <v>李申政</v>
          </cell>
          <cell r="K493" t="str">
            <v>李申政</v>
          </cell>
          <cell r="L493" t="str">
            <v>李申政</v>
          </cell>
          <cell r="M493" t="str">
            <v>0~A2</v>
          </cell>
          <cell r="N493" t="str">
            <v>主账号-深莲</v>
          </cell>
          <cell r="O493">
            <v>43105</v>
          </cell>
          <cell r="P493" t="str">
            <v>关联</v>
          </cell>
        </row>
        <row r="494">
          <cell r="B494" t="str">
            <v>13760619966@139.com</v>
          </cell>
          <cell r="C494" t="str">
            <v>广州三再文化活动策划有限公司</v>
          </cell>
          <cell r="D494" t="str">
            <v>中台-广</v>
          </cell>
          <cell r="E494" t="str">
            <v>吴发能</v>
          </cell>
          <cell r="F494" t="str">
            <v>吴发能</v>
          </cell>
          <cell r="G494" t="str">
            <v>吴发能</v>
          </cell>
          <cell r="H494" t="str">
            <v>中台-广</v>
          </cell>
          <cell r="I494" t="str">
            <v>中台-广</v>
          </cell>
          <cell r="J494" t="str">
            <v>中台-广</v>
          </cell>
          <cell r="K494" t="str">
            <v>林海菊</v>
          </cell>
          <cell r="L494" t="str">
            <v>林海菊</v>
          </cell>
          <cell r="M494" t="str">
            <v>0~A2</v>
          </cell>
          <cell r="N494" t="str">
            <v>主账号-广莲</v>
          </cell>
          <cell r="O494">
            <v>43105</v>
          </cell>
          <cell r="P494" t="str">
            <v>关联</v>
          </cell>
        </row>
        <row r="495">
          <cell r="B495" t="str">
            <v>fbw@vip.163.com</v>
          </cell>
          <cell r="C495" t="str">
            <v>深圳原上科技技术有限公司</v>
          </cell>
          <cell r="D495" t="str">
            <v>BD伙伴</v>
          </cell>
          <cell r="E495" t="str">
            <v>BD团队-李心仪</v>
          </cell>
          <cell r="F495" t="str">
            <v>BD团队-李心仪</v>
          </cell>
          <cell r="G495" t="str">
            <v>BD团队-黄政源</v>
          </cell>
          <cell r="H495" t="str">
            <v>BD团队-黄政源</v>
          </cell>
          <cell r="I495" t="str">
            <v>BD团队-黄政源</v>
          </cell>
          <cell r="J495" t="str">
            <v>BD团队-黄政源</v>
          </cell>
          <cell r="K495" t="str">
            <v>BD团队-黄政源</v>
          </cell>
          <cell r="L495" t="str">
            <v>BD团队-黄政源</v>
          </cell>
          <cell r="M495" t="str">
            <v>0~A2</v>
          </cell>
          <cell r="N495" t="str">
            <v>主账号-广莲</v>
          </cell>
          <cell r="O495">
            <v>43108.695</v>
          </cell>
          <cell r="P495" t="str">
            <v>关联</v>
          </cell>
        </row>
        <row r="496">
          <cell r="B496" t="str">
            <v>mashang_vxiao</v>
          </cell>
          <cell r="C496" t="str">
            <v>广东马上信息科技有限公司</v>
          </cell>
          <cell r="D496" t="str">
            <v>铁军-广</v>
          </cell>
          <cell r="E496" t="str">
            <v>吴发能</v>
          </cell>
          <cell r="F496" t="str">
            <v>吴发能</v>
          </cell>
          <cell r="G496" t="str">
            <v>吴发能</v>
          </cell>
          <cell r="H496" t="str">
            <v>吴发能</v>
          </cell>
          <cell r="I496" t="str">
            <v>吴发能</v>
          </cell>
          <cell r="J496" t="str">
            <v>吴发能</v>
          </cell>
          <cell r="K496" t="str">
            <v>吴发能</v>
          </cell>
          <cell r="L496" t="str">
            <v>吴发能</v>
          </cell>
          <cell r="M496" t="str">
            <v>0~A2</v>
          </cell>
          <cell r="N496" t="str">
            <v>主账号-广莲</v>
          </cell>
          <cell r="O496">
            <v>43108.7284953704</v>
          </cell>
          <cell r="P496" t="str">
            <v>新建</v>
          </cell>
        </row>
        <row r="497">
          <cell r="B497" t="str">
            <v>tech@szyouxuntong.cn</v>
          </cell>
          <cell r="C497" t="str">
            <v>深圳市优讯通信息技术有限公司</v>
          </cell>
          <cell r="D497" t="str">
            <v>铁军-深</v>
          </cell>
          <cell r="E497" t="str">
            <v>吴闪</v>
          </cell>
          <cell r="F497" t="str">
            <v>吴闪</v>
          </cell>
          <cell r="G497" t="str">
            <v>吴闪</v>
          </cell>
          <cell r="H497" t="str">
            <v>吴闪</v>
          </cell>
          <cell r="I497" t="str">
            <v>吴闪</v>
          </cell>
          <cell r="J497" t="str">
            <v>李申政</v>
          </cell>
          <cell r="K497" t="str">
            <v>谭仲健</v>
          </cell>
          <cell r="L497" t="str">
            <v>谭仲健</v>
          </cell>
          <cell r="M497" t="str">
            <v>A5</v>
          </cell>
          <cell r="N497" t="str">
            <v>主账号-深莲</v>
          </cell>
          <cell r="O497">
            <v>43109.448287036997</v>
          </cell>
          <cell r="P497" t="str">
            <v>关联</v>
          </cell>
        </row>
        <row r="498">
          <cell r="B498" t="str">
            <v>guangzhouhuanyu</v>
          </cell>
          <cell r="C498" t="str">
            <v>广东阿马歌网络科技有限公司</v>
          </cell>
          <cell r="D498" t="str">
            <v>BD伙伴</v>
          </cell>
          <cell r="E498" t="str">
            <v>BD团队-李达</v>
          </cell>
          <cell r="F498" t="str">
            <v>BD团队-李达</v>
          </cell>
          <cell r="G498" t="str">
            <v>BD团队-李达</v>
          </cell>
          <cell r="H498" t="str">
            <v>BD团队-李达</v>
          </cell>
          <cell r="I498" t="str">
            <v>BD团队-李达</v>
          </cell>
          <cell r="J498" t="str">
            <v>BD团队-李达</v>
          </cell>
          <cell r="K498" t="str">
            <v>BD团队-吴伟灿</v>
          </cell>
          <cell r="L498" t="str">
            <v>BD团队-黄政源</v>
          </cell>
          <cell r="M498" t="str">
            <v>0~A2</v>
          </cell>
          <cell r="N498" t="str">
            <v>主账号-广莲</v>
          </cell>
          <cell r="O498">
            <v>43109.4832060185</v>
          </cell>
          <cell r="P498" t="str">
            <v>新建</v>
          </cell>
        </row>
        <row r="499">
          <cell r="B499" t="str">
            <v>广州猎客软件</v>
          </cell>
          <cell r="C499" t="str">
            <v>广州市猎客软件科技有限公司</v>
          </cell>
          <cell r="D499" t="str">
            <v>BD伙伴</v>
          </cell>
          <cell r="E499" t="str">
            <v>BD团队-李心仪</v>
          </cell>
          <cell r="F499" t="str">
            <v>BD团队-李心仪</v>
          </cell>
          <cell r="G499" t="str">
            <v>BD团队-吴伟灿</v>
          </cell>
          <cell r="H499" t="str">
            <v>BD团队-吴伟灿</v>
          </cell>
          <cell r="I499" t="str">
            <v>BD团队-吴伟灿</v>
          </cell>
          <cell r="J499" t="str">
            <v>BD团队-吴伟灿</v>
          </cell>
          <cell r="K499" t="str">
            <v>BD团队-吴伟灿</v>
          </cell>
          <cell r="L499" t="str">
            <v>BD团队-刘银树</v>
          </cell>
          <cell r="M499" t="str">
            <v>0~A2</v>
          </cell>
          <cell r="N499" t="str">
            <v>主账号-广莲</v>
          </cell>
          <cell r="O499">
            <v>43109.564525463</v>
          </cell>
          <cell r="P499" t="str">
            <v>新建</v>
          </cell>
        </row>
        <row r="500">
          <cell r="B500" t="str">
            <v>342625709@qq.com</v>
          </cell>
          <cell r="C500" t="str">
            <v>深圳酷旗互联网有限公司</v>
          </cell>
          <cell r="D500" t="str">
            <v>铁军-深</v>
          </cell>
          <cell r="E500" t="str">
            <v>吴闪</v>
          </cell>
          <cell r="F500" t="str">
            <v>吴闪</v>
          </cell>
          <cell r="G500" t="str">
            <v>吴闪</v>
          </cell>
          <cell r="H500" t="str">
            <v>吴闪</v>
          </cell>
          <cell r="I500" t="str">
            <v>吴闪</v>
          </cell>
          <cell r="J500" t="str">
            <v>李申政</v>
          </cell>
          <cell r="K500" t="str">
            <v>谭仲健</v>
          </cell>
          <cell r="L500" t="str">
            <v>谭仲健</v>
          </cell>
          <cell r="M500" t="str">
            <v>A3</v>
          </cell>
          <cell r="N500" t="str">
            <v>主账号-深莲</v>
          </cell>
          <cell r="O500">
            <v>43109.809988425899</v>
          </cell>
          <cell r="P500" t="str">
            <v>关联</v>
          </cell>
        </row>
        <row r="501">
          <cell r="B501" t="str">
            <v>lanmen20161221</v>
          </cell>
          <cell r="C501" t="str">
            <v>广州蓝门信息科技有限公司</v>
          </cell>
          <cell r="D501" t="str">
            <v>铁军-广</v>
          </cell>
          <cell r="E501" t="str">
            <v>张炜俊</v>
          </cell>
          <cell r="F501" t="str">
            <v>张炜俊</v>
          </cell>
          <cell r="G501" t="str">
            <v>张炜俊</v>
          </cell>
          <cell r="H501" t="str">
            <v>张炜俊</v>
          </cell>
          <cell r="I501" t="str">
            <v>张炜俊</v>
          </cell>
          <cell r="J501" t="str">
            <v>高乾</v>
          </cell>
          <cell r="K501" t="str">
            <v>高乾</v>
          </cell>
          <cell r="L501" t="str">
            <v>高乾</v>
          </cell>
          <cell r="M501" t="str">
            <v>A3</v>
          </cell>
          <cell r="N501" t="str">
            <v>主账号-广莲</v>
          </cell>
          <cell r="O501">
            <v>43109.810543981497</v>
          </cell>
          <cell r="P501" t="str">
            <v>关联</v>
          </cell>
        </row>
        <row r="502">
          <cell r="B502" t="str">
            <v>正大农哈哈</v>
          </cell>
          <cell r="C502" t="str">
            <v>深圳众利创投信息技术有限公司</v>
          </cell>
          <cell r="D502" t="str">
            <v>BD伙伴</v>
          </cell>
          <cell r="E502" t="str">
            <v>BD团队-李心仪</v>
          </cell>
          <cell r="F502" t="str">
            <v>BD团队-李心仪</v>
          </cell>
          <cell r="G502" t="str">
            <v>BD团队-李达</v>
          </cell>
          <cell r="H502" t="str">
            <v>BD团队-李达</v>
          </cell>
          <cell r="I502" t="str">
            <v>BD团队-李达</v>
          </cell>
          <cell r="J502" t="str">
            <v>BD团队-李达</v>
          </cell>
          <cell r="K502" t="str">
            <v>BD</v>
          </cell>
          <cell r="L502" t="str">
            <v>BD团队-黄政源</v>
          </cell>
          <cell r="M502" t="str">
            <v>0~A2</v>
          </cell>
          <cell r="N502" t="str">
            <v>主账号-广莲</v>
          </cell>
          <cell r="O502">
            <v>43110.476273148102</v>
          </cell>
          <cell r="P502" t="str">
            <v>关联</v>
          </cell>
        </row>
        <row r="503">
          <cell r="B503" t="str">
            <v>三辈子服务器</v>
          </cell>
          <cell r="C503" t="str">
            <v>深圳市易佰特软件有限公司</v>
          </cell>
          <cell r="D503" t="str">
            <v>BD伙伴</v>
          </cell>
          <cell r="E503" t="str">
            <v>BD团队-顾鹏飞</v>
          </cell>
          <cell r="F503" t="str">
            <v>BD团队-顾鹏飞</v>
          </cell>
          <cell r="G503" t="str">
            <v>BD团队-吴伟灿</v>
          </cell>
          <cell r="H503" t="str">
            <v>BD团队-吴伟灿</v>
          </cell>
          <cell r="I503" t="str">
            <v>BD团队-吴伟灿</v>
          </cell>
          <cell r="J503" t="str">
            <v>BD团队-吴伟灿</v>
          </cell>
          <cell r="K503" t="str">
            <v>BD团队-吴伟灿</v>
          </cell>
          <cell r="L503" t="str">
            <v>BD团队-黄政源</v>
          </cell>
          <cell r="M503" t="str">
            <v>0~A2</v>
          </cell>
          <cell r="N503" t="str">
            <v>主账号-广莲</v>
          </cell>
          <cell r="O503">
            <v>43110.476678240702</v>
          </cell>
          <cell r="P503" t="str">
            <v>关联</v>
          </cell>
        </row>
        <row r="504">
          <cell r="B504" t="str">
            <v>15520700688@163.com</v>
          </cell>
          <cell r="C504" t="str">
            <v>深圳市易佰特软件有限公司</v>
          </cell>
          <cell r="D504" t="str">
            <v>BD伙伴</v>
          </cell>
          <cell r="E504" t="str">
            <v>BD团队-顾鹏飞</v>
          </cell>
          <cell r="F504" t="str">
            <v>BD团队-顾鹏飞</v>
          </cell>
          <cell r="G504" t="str">
            <v>BD团队-吴伟灿</v>
          </cell>
          <cell r="H504" t="str">
            <v>BD团队-吴伟灿</v>
          </cell>
          <cell r="I504" t="str">
            <v>BD团队-吴伟灿</v>
          </cell>
          <cell r="J504" t="str">
            <v>BD团队-吴伟灿</v>
          </cell>
          <cell r="K504" t="str">
            <v>BD团队-吴伟灿</v>
          </cell>
          <cell r="L504" t="str">
            <v>BD团队-黄政源</v>
          </cell>
          <cell r="M504" t="str">
            <v>0~A2</v>
          </cell>
          <cell r="N504" t="str">
            <v>主账号-广莲</v>
          </cell>
          <cell r="O504">
            <v>43110.477303240703</v>
          </cell>
          <cell r="P504" t="str">
            <v>关联</v>
          </cell>
        </row>
        <row r="505">
          <cell r="B505" t="str">
            <v>琥珀金服</v>
          </cell>
          <cell r="C505" t="str">
            <v>深圳市鹏泰联盛互联网金融服务有限公司</v>
          </cell>
          <cell r="D505" t="str">
            <v>KA-深</v>
          </cell>
          <cell r="E505" t="str">
            <v>李申政</v>
          </cell>
          <cell r="F505" t="str">
            <v>李申政</v>
          </cell>
          <cell r="G505" t="str">
            <v>李申政</v>
          </cell>
          <cell r="H505" t="str">
            <v>李申政</v>
          </cell>
          <cell r="I505" t="str">
            <v>李申政</v>
          </cell>
          <cell r="J505" t="str">
            <v>李申政</v>
          </cell>
          <cell r="K505" t="str">
            <v>李申政</v>
          </cell>
          <cell r="L505" t="str">
            <v>李申政</v>
          </cell>
          <cell r="M505" t="str">
            <v>0~A2</v>
          </cell>
          <cell r="N505" t="str">
            <v>主账号-深莲</v>
          </cell>
          <cell r="O505">
            <v>43111.413402777798</v>
          </cell>
          <cell r="P505" t="str">
            <v>关联</v>
          </cell>
        </row>
        <row r="506">
          <cell r="B506" t="str">
            <v>金算子互联商城</v>
          </cell>
          <cell r="C506" t="str">
            <v>深圳拓略计算机有限责任公司</v>
          </cell>
          <cell r="D506" t="str">
            <v>BD伙伴</v>
          </cell>
          <cell r="E506" t="str">
            <v>BD团队-李心仪</v>
          </cell>
          <cell r="F506" t="str">
            <v>BD团队-李心仪</v>
          </cell>
          <cell r="G506" t="str">
            <v>BD团队-陈楚鹏</v>
          </cell>
          <cell r="H506" t="str">
            <v>BD团队-陈楚鹏</v>
          </cell>
          <cell r="I506" t="str">
            <v>BD团队-陈楚鹏</v>
          </cell>
          <cell r="J506" t="str">
            <v>BD团队-陈楚鹏</v>
          </cell>
          <cell r="K506" t="str">
            <v>BD</v>
          </cell>
          <cell r="L506" t="str">
            <v>BD团队-刘银树</v>
          </cell>
          <cell r="M506" t="str">
            <v>0~A2</v>
          </cell>
          <cell r="N506" t="str">
            <v>主账号-广莲</v>
          </cell>
          <cell r="O506">
            <v>43111.489062499997</v>
          </cell>
          <cell r="P506" t="str">
            <v>新建</v>
          </cell>
        </row>
        <row r="507">
          <cell r="B507" t="str">
            <v>协鑫互联网金融</v>
          </cell>
          <cell r="C507" t="str">
            <v>深圳市鹏泰联盛互联网金融服务有限公司</v>
          </cell>
          <cell r="D507" t="str">
            <v>KA-深</v>
          </cell>
          <cell r="E507" t="str">
            <v>李申政</v>
          </cell>
          <cell r="F507" t="str">
            <v>李申政</v>
          </cell>
          <cell r="G507" t="str">
            <v>李申政</v>
          </cell>
          <cell r="H507" t="str">
            <v>李申政</v>
          </cell>
          <cell r="I507" t="str">
            <v>李申政</v>
          </cell>
          <cell r="J507" t="str">
            <v>李申政</v>
          </cell>
          <cell r="K507" t="str">
            <v>李申政</v>
          </cell>
          <cell r="L507" t="str">
            <v>李申政</v>
          </cell>
          <cell r="M507" t="str">
            <v>A3</v>
          </cell>
          <cell r="N507" t="str">
            <v>主账号-深莲</v>
          </cell>
          <cell r="O507">
            <v>43111.590775463003</v>
          </cell>
          <cell r="P507" t="str">
            <v>关联</v>
          </cell>
        </row>
        <row r="508">
          <cell r="B508" t="str">
            <v>aebell1</v>
          </cell>
          <cell r="C508" t="str">
            <v>美电贝尔科技集团</v>
          </cell>
          <cell r="D508" t="str">
            <v>KA-广</v>
          </cell>
          <cell r="E508" t="str">
            <v>史玉卉</v>
          </cell>
          <cell r="F508" t="str">
            <v>史玉卉</v>
          </cell>
          <cell r="G508" t="str">
            <v>史玉卉</v>
          </cell>
          <cell r="H508" t="str">
            <v>史玉卉</v>
          </cell>
          <cell r="I508" t="str">
            <v>史玉卉</v>
          </cell>
          <cell r="J508" t="str">
            <v>史玉卉</v>
          </cell>
          <cell r="K508" t="str">
            <v>史玉卉</v>
          </cell>
          <cell r="L508" t="str">
            <v>史玉卉</v>
          </cell>
          <cell r="M508" t="str">
            <v>A3</v>
          </cell>
          <cell r="N508" t="str">
            <v>二级服务商-深莲</v>
          </cell>
          <cell r="O508">
            <v>43111.711261574099</v>
          </cell>
          <cell r="P508" t="str">
            <v>新建</v>
          </cell>
        </row>
        <row r="509">
          <cell r="B509" t="str">
            <v>邱ming</v>
          </cell>
          <cell r="C509" t="str">
            <v>广州炙梦信息技术有限公司</v>
          </cell>
          <cell r="D509" t="str">
            <v>BD伙伴</v>
          </cell>
          <cell r="E509" t="str">
            <v>BD团队-李达</v>
          </cell>
          <cell r="F509" t="str">
            <v>BD团队-李达</v>
          </cell>
          <cell r="G509" t="str">
            <v>BD团队-李达</v>
          </cell>
          <cell r="H509" t="str">
            <v>BD团队-李达</v>
          </cell>
          <cell r="I509" t="str">
            <v>BD团队-李达</v>
          </cell>
          <cell r="J509" t="str">
            <v>BD团队-李达</v>
          </cell>
          <cell r="K509" t="str">
            <v>BD</v>
          </cell>
          <cell r="L509" t="str">
            <v>BD</v>
          </cell>
          <cell r="M509" t="str">
            <v>0~A2</v>
          </cell>
          <cell r="N509" t="str">
            <v>主账号-广莲</v>
          </cell>
          <cell r="O509">
            <v>43111.749027777798</v>
          </cell>
          <cell r="P509" t="str">
            <v>新建</v>
          </cell>
        </row>
        <row r="510">
          <cell r="B510" t="str">
            <v>程悦网络</v>
          </cell>
          <cell r="C510" t="str">
            <v>深圳市易佰特软件有限公司</v>
          </cell>
          <cell r="D510" t="str">
            <v>BD伙伴</v>
          </cell>
          <cell r="E510" t="str">
            <v>BD团队-顾鹏飞</v>
          </cell>
          <cell r="F510" t="str">
            <v>BD团队-顾鹏飞</v>
          </cell>
          <cell r="G510" t="str">
            <v>BD团队-吴伟灿</v>
          </cell>
          <cell r="H510" t="str">
            <v>BD团队-吴伟灿</v>
          </cell>
          <cell r="I510" t="str">
            <v>BD团队-吴伟灿</v>
          </cell>
          <cell r="J510" t="str">
            <v>BD团队-吴伟灿</v>
          </cell>
          <cell r="K510" t="str">
            <v>BD团队-吴伟灿</v>
          </cell>
          <cell r="L510" t="str">
            <v>BD团队-黄政源</v>
          </cell>
          <cell r="M510" t="str">
            <v>0~A2</v>
          </cell>
          <cell r="N510" t="str">
            <v>主账号-广莲</v>
          </cell>
          <cell r="O510">
            <v>43111.782210648104</v>
          </cell>
          <cell r="P510" t="str">
            <v>新建</v>
          </cell>
        </row>
        <row r="511">
          <cell r="B511" t="str">
            <v>盛世旭家网络服务器</v>
          </cell>
          <cell r="C511" t="str">
            <v>深圳市易佰特软件有限公司</v>
          </cell>
          <cell r="D511" t="str">
            <v>BD伙伴</v>
          </cell>
          <cell r="E511" t="str">
            <v>BD团队-顾鹏飞</v>
          </cell>
          <cell r="F511" t="str">
            <v>BD团队-顾鹏飞</v>
          </cell>
          <cell r="G511" t="str">
            <v>BD团队-吴伟灿</v>
          </cell>
          <cell r="H511" t="str">
            <v>BD团队-吴伟灿</v>
          </cell>
          <cell r="I511" t="str">
            <v>BD团队-吴伟灿</v>
          </cell>
          <cell r="J511" t="str">
            <v>BD团队-吴伟灿</v>
          </cell>
          <cell r="K511" t="str">
            <v>BD团队-吴伟灿</v>
          </cell>
          <cell r="L511" t="str">
            <v>BD团队-黄政源</v>
          </cell>
          <cell r="M511" t="str">
            <v>0~A2</v>
          </cell>
          <cell r="N511" t="str">
            <v>主账号-广莲</v>
          </cell>
          <cell r="O511">
            <v>43111.787546296298</v>
          </cell>
          <cell r="P511" t="str">
            <v>新建</v>
          </cell>
        </row>
        <row r="512">
          <cell r="B512" t="str">
            <v>xiaoyingjia2018</v>
          </cell>
          <cell r="C512" t="str">
            <v>深圳市驰骋网络技术有限公司</v>
          </cell>
          <cell r="D512" t="str">
            <v>BD伙伴</v>
          </cell>
          <cell r="E512" t="str">
            <v>BD团队-李心仪</v>
          </cell>
          <cell r="F512" t="str">
            <v>BD团队-李心仪</v>
          </cell>
          <cell r="G512" t="str">
            <v>BD团队-吴伟灿</v>
          </cell>
          <cell r="H512" t="str">
            <v>BD团队-吴伟灿</v>
          </cell>
          <cell r="I512" t="str">
            <v>BD团队-吴伟灿</v>
          </cell>
          <cell r="J512" t="str">
            <v>BD团队-吴伟灿</v>
          </cell>
          <cell r="K512" t="str">
            <v>BD团队-吴伟灿</v>
          </cell>
          <cell r="L512" t="str">
            <v>BD团队-刘银树</v>
          </cell>
          <cell r="M512" t="str">
            <v>A3</v>
          </cell>
          <cell r="N512" t="str">
            <v>主账号-广莲</v>
          </cell>
          <cell r="O512">
            <v>43112.479317129597</v>
          </cell>
          <cell r="P512" t="str">
            <v>新建</v>
          </cell>
        </row>
        <row r="513">
          <cell r="B513" t="str">
            <v>longyue2018</v>
          </cell>
          <cell r="C513" t="str">
            <v>深圳原上科技技术有限公司</v>
          </cell>
          <cell r="D513" t="str">
            <v>BD伙伴</v>
          </cell>
          <cell r="E513" t="str">
            <v>BD团队-李心仪</v>
          </cell>
          <cell r="F513" t="str">
            <v>BD团队-李心仪</v>
          </cell>
          <cell r="G513" t="str">
            <v>BD团队-黄政源</v>
          </cell>
          <cell r="H513" t="str">
            <v>BD团队-黄政源</v>
          </cell>
          <cell r="I513" t="str">
            <v>BD团队-黄政源</v>
          </cell>
          <cell r="J513" t="str">
            <v>BD团队-黄政源</v>
          </cell>
          <cell r="K513" t="str">
            <v>BD团队-黄政源</v>
          </cell>
          <cell r="L513" t="str">
            <v>BD团队-黄政源</v>
          </cell>
          <cell r="M513" t="str">
            <v>0~A2</v>
          </cell>
          <cell r="N513" t="str">
            <v>主账号-广莲</v>
          </cell>
          <cell r="O513">
            <v>43112.575011574103</v>
          </cell>
          <cell r="P513" t="str">
            <v>新建</v>
          </cell>
        </row>
        <row r="514">
          <cell r="B514" t="str">
            <v>aiyicn</v>
          </cell>
          <cell r="C514" t="str">
            <v>深圳纳兰科技有限公司</v>
          </cell>
          <cell r="D514" t="str">
            <v>BD伙伴</v>
          </cell>
          <cell r="E514" t="str">
            <v>BD团队-李心仪</v>
          </cell>
          <cell r="F514" t="str">
            <v>BD团队-李心仪</v>
          </cell>
          <cell r="G514" t="str">
            <v>BD团队-李达</v>
          </cell>
          <cell r="H514" t="str">
            <v>BD团队-李达</v>
          </cell>
          <cell r="I514" t="str">
            <v>BD团队-李达</v>
          </cell>
          <cell r="J514" t="str">
            <v>BD团队-李达</v>
          </cell>
          <cell r="K514" t="str">
            <v>BD</v>
          </cell>
          <cell r="L514" t="str">
            <v>BD团队-刘银树</v>
          </cell>
          <cell r="M514" t="str">
            <v>0~A2</v>
          </cell>
          <cell r="N514" t="str">
            <v>主账号-广莲</v>
          </cell>
          <cell r="O514">
            <v>43112.619710648098</v>
          </cell>
          <cell r="P514" t="str">
            <v>新建</v>
          </cell>
        </row>
        <row r="515">
          <cell r="B515" t="str">
            <v>松原时代文化传媒</v>
          </cell>
          <cell r="C515" t="str">
            <v>广州天和网络科技有限公司</v>
          </cell>
          <cell r="D515" t="str">
            <v>BD伙伴</v>
          </cell>
          <cell r="E515" t="str">
            <v>BD团队-李健锋</v>
          </cell>
          <cell r="F515" t="str">
            <v>BD团队-李健锋</v>
          </cell>
          <cell r="G515" t="str">
            <v>BD团队-黄政源</v>
          </cell>
          <cell r="H515" t="str">
            <v>BD团队-黄政源</v>
          </cell>
          <cell r="I515" t="str">
            <v>BD团队-黄政源</v>
          </cell>
          <cell r="J515" t="str">
            <v>BD团队-黄政源</v>
          </cell>
          <cell r="K515" t="str">
            <v>BD团队-黄政源</v>
          </cell>
          <cell r="L515" t="str">
            <v>BD团队-黄政源</v>
          </cell>
          <cell r="M515" t="str">
            <v>0~A2</v>
          </cell>
          <cell r="N515" t="str">
            <v>主账号-广莲</v>
          </cell>
          <cell r="O515">
            <v>43112.635324074101</v>
          </cell>
          <cell r="P515" t="str">
            <v>新建</v>
          </cell>
        </row>
        <row r="516">
          <cell r="B516" t="str">
            <v>bbmm2018</v>
          </cell>
          <cell r="C516" t="str">
            <v>深圳原上科技技术有限公司</v>
          </cell>
          <cell r="D516" t="str">
            <v>BD伙伴</v>
          </cell>
          <cell r="E516" t="str">
            <v>BD团队-李心仪</v>
          </cell>
          <cell r="F516" t="str">
            <v>BD团队-李心仪</v>
          </cell>
          <cell r="G516" t="str">
            <v>BD团队-黄政源</v>
          </cell>
          <cell r="H516" t="str">
            <v>BD团队-黄政源</v>
          </cell>
          <cell r="I516" t="str">
            <v>BD团队-黄政源</v>
          </cell>
          <cell r="J516" t="str">
            <v>BD团队-黄政源</v>
          </cell>
          <cell r="K516" t="str">
            <v>BD团队-黄政源</v>
          </cell>
          <cell r="L516" t="str">
            <v>BD团队-黄政源</v>
          </cell>
          <cell r="M516" t="str">
            <v>0~A2</v>
          </cell>
          <cell r="N516" t="str">
            <v>主账号-广莲</v>
          </cell>
          <cell r="O516">
            <v>43112.786041666703</v>
          </cell>
          <cell r="P516" t="str">
            <v>新建</v>
          </cell>
        </row>
        <row r="517">
          <cell r="B517" t="str">
            <v>zhw1260@163.com</v>
          </cell>
          <cell r="C517" t="str">
            <v>张宏伟</v>
          </cell>
          <cell r="D517" t="str">
            <v>铁军-深</v>
          </cell>
          <cell r="E517" t="str">
            <v>吴闪</v>
          </cell>
          <cell r="F517" t="str">
            <v>吴闪</v>
          </cell>
          <cell r="G517" t="str">
            <v>吴闪</v>
          </cell>
          <cell r="H517" t="str">
            <v>吴闪</v>
          </cell>
          <cell r="I517" t="str">
            <v>吴闪</v>
          </cell>
          <cell r="J517" t="str">
            <v>铁军-深</v>
          </cell>
          <cell r="K517" t="str">
            <v>铁军-深</v>
          </cell>
          <cell r="L517" t="str">
            <v>铁军-深</v>
          </cell>
          <cell r="M517" t="str">
            <v>A3</v>
          </cell>
          <cell r="N517" t="str">
            <v>主账号-深莲</v>
          </cell>
          <cell r="O517">
            <v>43112.788530092599</v>
          </cell>
          <cell r="P517" t="str">
            <v>关联</v>
          </cell>
        </row>
        <row r="518">
          <cell r="B518" t="str">
            <v>xiliedu@968666.net</v>
          </cell>
          <cell r="C518" t="str">
            <v>广州市熙励教育信息咨询有限公司</v>
          </cell>
          <cell r="D518" t="str">
            <v>KA-广</v>
          </cell>
          <cell r="E518" t="str">
            <v>谢晓敏</v>
          </cell>
          <cell r="F518" t="str">
            <v>谢晓敏</v>
          </cell>
          <cell r="G518" t="str">
            <v>谢晓敏</v>
          </cell>
          <cell r="H518" t="str">
            <v>谢晓敏</v>
          </cell>
          <cell r="I518" t="str">
            <v>谢晓敏</v>
          </cell>
          <cell r="J518" t="str">
            <v>谢晓敏</v>
          </cell>
          <cell r="K518" t="str">
            <v>谢晓敏</v>
          </cell>
          <cell r="L518" t="str">
            <v>谢晓敏</v>
          </cell>
          <cell r="M518" t="str">
            <v>A3</v>
          </cell>
          <cell r="N518" t="str">
            <v>主账号-广莲</v>
          </cell>
          <cell r="O518">
            <v>43115.892326388901</v>
          </cell>
          <cell r="P518" t="str">
            <v>关联</v>
          </cell>
        </row>
        <row r="519">
          <cell r="B519" t="str">
            <v>gz八方网络</v>
          </cell>
          <cell r="C519" t="str">
            <v>广州市八方网络科技有限公司</v>
          </cell>
          <cell r="D519" t="str">
            <v>BD伙伴</v>
          </cell>
          <cell r="E519" t="str">
            <v>BD团队-王银花</v>
          </cell>
          <cell r="F519" t="str">
            <v>BD团队-王银花</v>
          </cell>
          <cell r="G519" t="str">
            <v>BD团队账号</v>
          </cell>
          <cell r="H519" t="str">
            <v>BD团队-雷馥萍</v>
          </cell>
          <cell r="I519" t="str">
            <v>BD团队-雷馥萍</v>
          </cell>
          <cell r="J519" t="str">
            <v>BD团队-雷馥萍</v>
          </cell>
          <cell r="K519" t="str">
            <v>BD团队-刘银树</v>
          </cell>
          <cell r="L519" t="str">
            <v>BD团队-刘银树</v>
          </cell>
          <cell r="M519" t="str">
            <v>0~A2</v>
          </cell>
          <cell r="N519" t="str">
            <v>主账号-广莲</v>
          </cell>
          <cell r="O519">
            <v>43116.529351851903</v>
          </cell>
          <cell r="P519" t="str">
            <v>新建</v>
          </cell>
        </row>
        <row r="520">
          <cell r="B520" t="str">
            <v>kerde08</v>
          </cell>
          <cell r="C520" t="str">
            <v>深圳市科缔网络技术有限公司</v>
          </cell>
          <cell r="D520" t="str">
            <v>中台-广</v>
          </cell>
          <cell r="E520" t="str">
            <v>张炜俊</v>
          </cell>
          <cell r="F520" t="str">
            <v>张炜俊</v>
          </cell>
          <cell r="G520" t="str">
            <v>张炜俊</v>
          </cell>
          <cell r="H520" t="str">
            <v>张炜俊</v>
          </cell>
          <cell r="I520" t="str">
            <v>中台-广</v>
          </cell>
          <cell r="J520" t="str">
            <v>中台-广</v>
          </cell>
          <cell r="K520" t="str">
            <v>林海菊</v>
          </cell>
          <cell r="L520" t="str">
            <v>林海菊</v>
          </cell>
          <cell r="M520" t="str">
            <v>0~A2</v>
          </cell>
          <cell r="N520" t="str">
            <v>主账号-广莲</v>
          </cell>
          <cell r="O520">
            <v>43116.838530092602</v>
          </cell>
          <cell r="P520" t="str">
            <v>关联</v>
          </cell>
        </row>
        <row r="521">
          <cell r="B521" t="str">
            <v>展思科技深圳</v>
          </cell>
          <cell r="C521" t="str">
            <v>深圳市瑞尚科技有限公司</v>
          </cell>
          <cell r="D521" t="str">
            <v>BD伙伴</v>
          </cell>
          <cell r="E521" t="str">
            <v>BD团队-李心仪</v>
          </cell>
          <cell r="F521" t="str">
            <v>BD团队-李心仪</v>
          </cell>
          <cell r="G521" t="str">
            <v>BD团队-李达</v>
          </cell>
          <cell r="H521" t="str">
            <v>BD团队-李达</v>
          </cell>
          <cell r="I521" t="str">
            <v>BD团队-李达</v>
          </cell>
          <cell r="J521" t="str">
            <v>BD团队-李达</v>
          </cell>
          <cell r="K521" t="str">
            <v>BD团队-黄政源</v>
          </cell>
          <cell r="L521" t="str">
            <v>BD团队-黄政源</v>
          </cell>
          <cell r="M521" t="str">
            <v>0~A2</v>
          </cell>
          <cell r="N521" t="str">
            <v>主账号-广莲</v>
          </cell>
          <cell r="O521">
            <v>43117.762812499997</v>
          </cell>
          <cell r="P521" t="str">
            <v>新建</v>
          </cell>
        </row>
        <row r="522">
          <cell r="B522" t="str">
            <v>quguoyun</v>
          </cell>
          <cell r="C522" t="str">
            <v>佛山市趣果网络科技有限公司</v>
          </cell>
          <cell r="D522" t="str">
            <v>BD伙伴</v>
          </cell>
          <cell r="E522" t="str">
            <v>BD团队账号</v>
          </cell>
          <cell r="F522" t="str">
            <v>BD团队账号</v>
          </cell>
          <cell r="G522" t="str">
            <v>BD团队账号</v>
          </cell>
          <cell r="H522" t="str">
            <v>BD团队-雷馥萍</v>
          </cell>
          <cell r="I522" t="str">
            <v>BD团队-雷馥萍</v>
          </cell>
          <cell r="J522" t="str">
            <v>BD团队-雷馥萍</v>
          </cell>
          <cell r="K522" t="str">
            <v>BD</v>
          </cell>
          <cell r="L522" t="str">
            <v>BD团队-刘银树</v>
          </cell>
          <cell r="M522" t="str">
            <v>0~A2</v>
          </cell>
          <cell r="N522" t="str">
            <v>主账号-广莲</v>
          </cell>
          <cell r="O522">
            <v>43118.643564814804</v>
          </cell>
          <cell r="P522" t="str">
            <v>新建</v>
          </cell>
        </row>
        <row r="523">
          <cell r="B523" t="str">
            <v>易教优培</v>
          </cell>
          <cell r="C523" t="str">
            <v>广州远程教育中心有限公司</v>
          </cell>
          <cell r="D523" t="str">
            <v>KA-广</v>
          </cell>
          <cell r="E523" t="str">
            <v>史玉卉</v>
          </cell>
          <cell r="F523" t="str">
            <v>史玉卉</v>
          </cell>
          <cell r="G523" t="str">
            <v>史玉卉</v>
          </cell>
          <cell r="H523" t="str">
            <v>史玉卉</v>
          </cell>
          <cell r="I523" t="str">
            <v>史玉卉</v>
          </cell>
          <cell r="J523" t="str">
            <v>史玉卉</v>
          </cell>
          <cell r="K523" t="str">
            <v>史玉卉</v>
          </cell>
          <cell r="L523" t="str">
            <v>史玉卉</v>
          </cell>
          <cell r="M523" t="str">
            <v>A6</v>
          </cell>
          <cell r="N523" t="str">
            <v>主账号-广莲</v>
          </cell>
          <cell r="O523">
            <v>43119.384583333303</v>
          </cell>
          <cell r="P523" t="str">
            <v>关联</v>
          </cell>
        </row>
        <row r="524">
          <cell r="B524" t="str">
            <v>深圳前海融通</v>
          </cell>
          <cell r="C524" t="str">
            <v>深圳前海融通科技有限公司</v>
          </cell>
          <cell r="D524" t="str">
            <v>铁军-广</v>
          </cell>
          <cell r="E524" t="str">
            <v>张炜俊</v>
          </cell>
          <cell r="F524" t="str">
            <v>张炜俊</v>
          </cell>
          <cell r="G524" t="str">
            <v>张炜俊</v>
          </cell>
          <cell r="H524" t="str">
            <v>张炜俊</v>
          </cell>
          <cell r="I524" t="str">
            <v>张炜俊</v>
          </cell>
          <cell r="J524" t="str">
            <v>高乾</v>
          </cell>
          <cell r="K524" t="str">
            <v>高乾</v>
          </cell>
          <cell r="L524" t="str">
            <v>高乾</v>
          </cell>
          <cell r="M524" t="str">
            <v>A3</v>
          </cell>
          <cell r="N524" t="str">
            <v>主账号-广莲</v>
          </cell>
          <cell r="O524">
            <v>43119.456261574102</v>
          </cell>
          <cell r="P524" t="str">
            <v>新建</v>
          </cell>
        </row>
        <row r="525">
          <cell r="B525" t="str">
            <v>shizhihao87@icloud.com</v>
          </cell>
          <cell r="C525" t="str">
            <v>深圳前海小众金融有限公司</v>
          </cell>
          <cell r="D525" t="str">
            <v>KA-深</v>
          </cell>
          <cell r="E525" t="str">
            <v>李申政</v>
          </cell>
          <cell r="F525" t="str">
            <v>李申政</v>
          </cell>
          <cell r="G525" t="str">
            <v>李申政</v>
          </cell>
          <cell r="H525" t="str">
            <v>李申政</v>
          </cell>
          <cell r="I525" t="str">
            <v>李申政</v>
          </cell>
          <cell r="J525" t="str">
            <v>李申政</v>
          </cell>
          <cell r="K525" t="str">
            <v>李申政</v>
          </cell>
          <cell r="L525" t="str">
            <v>李申政</v>
          </cell>
          <cell r="M525" t="str">
            <v>A5</v>
          </cell>
          <cell r="N525" t="str">
            <v>主账号-深莲</v>
          </cell>
          <cell r="O525">
            <v>43120</v>
          </cell>
          <cell r="P525" t="str">
            <v>关联</v>
          </cell>
        </row>
        <row r="526">
          <cell r="B526" t="str">
            <v>aea汽车服务品牌计划</v>
          </cell>
          <cell r="C526" t="str">
            <v>广州米卡会信息科技有限公司</v>
          </cell>
          <cell r="D526" t="str">
            <v>KA-广</v>
          </cell>
          <cell r="E526" t="str">
            <v>谢晓敏</v>
          </cell>
          <cell r="F526" t="str">
            <v>谢晓敏</v>
          </cell>
          <cell r="G526" t="str">
            <v>谢晓敏</v>
          </cell>
          <cell r="H526" t="str">
            <v>谢晓敏</v>
          </cell>
          <cell r="I526" t="str">
            <v>谢晓敏</v>
          </cell>
          <cell r="J526" t="str">
            <v>谢晓敏</v>
          </cell>
          <cell r="K526" t="str">
            <v>谢晓敏</v>
          </cell>
          <cell r="L526" t="str">
            <v>谢晓敏</v>
          </cell>
          <cell r="M526" t="str">
            <v>0~A2</v>
          </cell>
          <cell r="N526" t="str">
            <v>主账号-广莲</v>
          </cell>
          <cell r="O526">
            <v>43122.722141203703</v>
          </cell>
          <cell r="P526" t="str">
            <v>新建</v>
          </cell>
        </row>
        <row r="527">
          <cell r="B527" t="str">
            <v>广州冰点软件</v>
          </cell>
          <cell r="C527" t="str">
            <v>广州市冰点软件科技有限责任公司</v>
          </cell>
          <cell r="D527" t="str">
            <v>KA-广</v>
          </cell>
          <cell r="E527" t="str">
            <v>熊文枚</v>
          </cell>
          <cell r="F527" t="str">
            <v>熊文枚</v>
          </cell>
          <cell r="G527" t="str">
            <v>熊文枚</v>
          </cell>
          <cell r="H527" t="str">
            <v>熊文枚</v>
          </cell>
          <cell r="I527" t="str">
            <v>KA-广</v>
          </cell>
          <cell r="J527" t="str">
            <v>KA-广</v>
          </cell>
          <cell r="K527" t="str">
            <v>KA-广</v>
          </cell>
          <cell r="L527" t="str">
            <v>KA-广</v>
          </cell>
          <cell r="M527" t="str">
            <v>0~A2</v>
          </cell>
          <cell r="N527" t="str">
            <v>主账号-广莲</v>
          </cell>
          <cell r="O527">
            <v>43122.729409722197</v>
          </cell>
          <cell r="P527" t="str">
            <v>新建</v>
          </cell>
        </row>
        <row r="528">
          <cell r="B528" t="str">
            <v>广州绿光森林</v>
          </cell>
          <cell r="C528" t="str">
            <v>广州绿光森林科技有限公司</v>
          </cell>
          <cell r="D528" t="str">
            <v>KA-深</v>
          </cell>
          <cell r="E528" t="str">
            <v>李申政</v>
          </cell>
          <cell r="F528" t="str">
            <v>李申政</v>
          </cell>
          <cell r="G528" t="str">
            <v>李申政</v>
          </cell>
          <cell r="H528" t="str">
            <v>李申政</v>
          </cell>
          <cell r="I528" t="str">
            <v>李申政</v>
          </cell>
          <cell r="J528" t="str">
            <v>李申政</v>
          </cell>
          <cell r="K528" t="str">
            <v>李申政</v>
          </cell>
          <cell r="L528" t="str">
            <v>李申政</v>
          </cell>
          <cell r="M528" t="str">
            <v>0~A2</v>
          </cell>
          <cell r="N528" t="str">
            <v>二级服务商-深莲</v>
          </cell>
          <cell r="O528">
            <v>43124.644270833298</v>
          </cell>
          <cell r="P528" t="str">
            <v>新建</v>
          </cell>
        </row>
        <row r="529">
          <cell r="B529" t="str">
            <v>cuiyin2087@126.com</v>
          </cell>
          <cell r="C529" t="str">
            <v>广州寄锦教育科技有限公司</v>
          </cell>
          <cell r="D529" t="str">
            <v>KA-广</v>
          </cell>
          <cell r="E529" t="str">
            <v>谢晓敏</v>
          </cell>
          <cell r="F529" t="str">
            <v>谢晓敏</v>
          </cell>
          <cell r="G529" t="str">
            <v>谢晓敏</v>
          </cell>
          <cell r="H529" t="str">
            <v>谢晓敏</v>
          </cell>
          <cell r="I529" t="str">
            <v>谢晓敏</v>
          </cell>
          <cell r="J529" t="str">
            <v>谢晓敏</v>
          </cell>
          <cell r="K529" t="str">
            <v>谢晓敏</v>
          </cell>
          <cell r="L529" t="str">
            <v>谢晓敏</v>
          </cell>
          <cell r="M529" t="str">
            <v>A4</v>
          </cell>
          <cell r="N529" t="str">
            <v>主账号-广莲</v>
          </cell>
          <cell r="O529">
            <v>43125.387766203698</v>
          </cell>
          <cell r="P529" t="str">
            <v>关联</v>
          </cell>
        </row>
        <row r="530">
          <cell r="B530" t="str">
            <v>2018sgmw</v>
          </cell>
          <cell r="C530" t="str">
            <v>广州蓝门精睿商业有限公司</v>
          </cell>
          <cell r="D530" t="str">
            <v>铁军-广</v>
          </cell>
          <cell r="E530" t="str">
            <v>张炜俊</v>
          </cell>
          <cell r="F530" t="str">
            <v>张炜俊</v>
          </cell>
          <cell r="G530" t="str">
            <v>张炜俊</v>
          </cell>
          <cell r="H530" t="str">
            <v>张炜俊</v>
          </cell>
          <cell r="I530" t="str">
            <v>张炜俊</v>
          </cell>
          <cell r="J530" t="str">
            <v>高乾</v>
          </cell>
          <cell r="K530" t="str">
            <v>高乾</v>
          </cell>
          <cell r="L530" t="str">
            <v>高乾</v>
          </cell>
          <cell r="M530" t="str">
            <v>A5</v>
          </cell>
          <cell r="N530" t="str">
            <v>主账号-广莲</v>
          </cell>
          <cell r="O530">
            <v>43125.634490740696</v>
          </cell>
          <cell r="P530" t="str">
            <v>关联</v>
          </cell>
        </row>
        <row r="531">
          <cell r="B531" t="str">
            <v>小康科技有限公司</v>
          </cell>
          <cell r="C531" t="str">
            <v>深圳市小康科技有限公司</v>
          </cell>
          <cell r="D531" t="str">
            <v>KA-广</v>
          </cell>
          <cell r="E531" t="str">
            <v>谢晓敏</v>
          </cell>
          <cell r="F531" t="str">
            <v>谢晓敏</v>
          </cell>
          <cell r="G531" t="str">
            <v>谢晓敏</v>
          </cell>
          <cell r="H531" t="str">
            <v>谢晓敏</v>
          </cell>
          <cell r="I531" t="str">
            <v>谢晓敏</v>
          </cell>
          <cell r="J531" t="str">
            <v>谢晓敏</v>
          </cell>
          <cell r="K531" t="str">
            <v>谢晓敏</v>
          </cell>
          <cell r="L531" t="str">
            <v>谢晓敏</v>
          </cell>
          <cell r="M531" t="str">
            <v>A3</v>
          </cell>
          <cell r="N531" t="str">
            <v>主账号-广莲</v>
          </cell>
          <cell r="O531">
            <v>43125.7262962963</v>
          </cell>
          <cell r="P531" t="str">
            <v>新建</v>
          </cell>
        </row>
        <row r="532">
          <cell r="B532" t="str">
            <v>seaboy@aliyun.com</v>
          </cell>
          <cell r="C532" t="str">
            <v>seaboy@aliyun.com</v>
          </cell>
          <cell r="D532" t="str">
            <v>中台-广</v>
          </cell>
          <cell r="E532" t="str">
            <v>无</v>
          </cell>
          <cell r="F532" t="str">
            <v>无</v>
          </cell>
          <cell r="G532" t="str">
            <v>无</v>
          </cell>
          <cell r="H532" t="str">
            <v>中台-广</v>
          </cell>
          <cell r="I532" t="str">
            <v>中台-广</v>
          </cell>
          <cell r="J532" t="str">
            <v>唐钰滢</v>
          </cell>
          <cell r="K532" t="str">
            <v>唐钰滢</v>
          </cell>
          <cell r="L532" t="str">
            <v>唐钰滢</v>
          </cell>
          <cell r="M532" t="str">
            <v>0~A2</v>
          </cell>
          <cell r="N532" t="str">
            <v>主账号-广莲</v>
          </cell>
          <cell r="O532">
            <v>43125.833055555602</v>
          </cell>
          <cell r="P532" t="str">
            <v>关联</v>
          </cell>
        </row>
        <row r="533">
          <cell r="B533" t="str">
            <v>douniuqishi02919382</v>
          </cell>
          <cell r="C533" t="str">
            <v>广州源众信息科技有限公司</v>
          </cell>
          <cell r="D533" t="str">
            <v>BD伙伴</v>
          </cell>
          <cell r="E533" t="str">
            <v>BD团队-李达</v>
          </cell>
          <cell r="F533" t="str">
            <v>BD团队-李达</v>
          </cell>
          <cell r="G533" t="str">
            <v>BD团队-李达</v>
          </cell>
          <cell r="H533" t="str">
            <v>BD团队-李达</v>
          </cell>
          <cell r="I533" t="str">
            <v>BD团队-李达</v>
          </cell>
          <cell r="J533" t="str">
            <v>BD团队-李达</v>
          </cell>
          <cell r="K533" t="str">
            <v>BD团队-刘银树</v>
          </cell>
          <cell r="L533" t="str">
            <v>BD团队-刘银树</v>
          </cell>
          <cell r="M533" t="str">
            <v>0~A2</v>
          </cell>
          <cell r="N533" t="str">
            <v>主账号-广莲</v>
          </cell>
          <cell r="O533">
            <v>43126.6097337963</v>
          </cell>
          <cell r="P533" t="str">
            <v>新建</v>
          </cell>
        </row>
        <row r="534">
          <cell r="B534" t="str">
            <v>safe安网</v>
          </cell>
          <cell r="C534" t="str">
            <v>深圳银链科技有限公司</v>
          </cell>
          <cell r="D534" t="str">
            <v>铁军-广</v>
          </cell>
          <cell r="E534" t="str">
            <v>BD团队-李达</v>
          </cell>
          <cell r="F534" t="str">
            <v>BD团队-李达</v>
          </cell>
          <cell r="G534" t="str">
            <v>BD团队-李达</v>
          </cell>
          <cell r="H534" t="str">
            <v>BD团队-李达</v>
          </cell>
          <cell r="I534" t="str">
            <v>BD团队-李达</v>
          </cell>
          <cell r="J534" t="str">
            <v>BD团队-李达</v>
          </cell>
          <cell r="K534" t="str">
            <v>李达</v>
          </cell>
          <cell r="L534" t="str">
            <v>李达</v>
          </cell>
          <cell r="M534" t="str">
            <v>A4</v>
          </cell>
          <cell r="N534" t="str">
            <v>主账号-广莲</v>
          </cell>
          <cell r="O534">
            <v>43126.635173611103</v>
          </cell>
          <cell r="P534" t="str">
            <v>新建</v>
          </cell>
        </row>
        <row r="535">
          <cell r="B535" t="str">
            <v>黄金六吨</v>
          </cell>
          <cell r="C535" t="str">
            <v>深圳银链科技有限公司</v>
          </cell>
          <cell r="D535" t="str">
            <v>铁军-广</v>
          </cell>
          <cell r="E535" t="str">
            <v>BD团队-李达</v>
          </cell>
          <cell r="F535" t="str">
            <v>BD团队-李达</v>
          </cell>
          <cell r="G535" t="str">
            <v>BD团队-李达</v>
          </cell>
          <cell r="H535" t="str">
            <v>BD团队-李达</v>
          </cell>
          <cell r="I535" t="str">
            <v>BD团队-李达</v>
          </cell>
          <cell r="J535" t="str">
            <v>BD团队-李达</v>
          </cell>
          <cell r="K535" t="str">
            <v>李达</v>
          </cell>
          <cell r="L535" t="str">
            <v>李达</v>
          </cell>
          <cell r="M535" t="str">
            <v>A3</v>
          </cell>
          <cell r="N535" t="str">
            <v>主账号-广莲</v>
          </cell>
          <cell r="O535">
            <v>43126.646342592598</v>
          </cell>
          <cell r="P535" t="str">
            <v>新建</v>
          </cell>
        </row>
        <row r="536">
          <cell r="B536" t="str">
            <v>wanlongsafe</v>
          </cell>
          <cell r="C536" t="str">
            <v>深圳银链科技有限公司</v>
          </cell>
          <cell r="D536" t="str">
            <v>铁军-广</v>
          </cell>
          <cell r="E536" t="str">
            <v>BD团队-李达</v>
          </cell>
          <cell r="F536" t="str">
            <v>BD团队-李达</v>
          </cell>
          <cell r="G536" t="str">
            <v>BD团队-李达</v>
          </cell>
          <cell r="H536" t="str">
            <v>BD团队-李达</v>
          </cell>
          <cell r="I536" t="str">
            <v>BD团队-李达</v>
          </cell>
          <cell r="J536" t="str">
            <v>BD团队-李达</v>
          </cell>
          <cell r="K536" t="str">
            <v>李达</v>
          </cell>
          <cell r="L536" t="str">
            <v>李达</v>
          </cell>
          <cell r="M536" t="str">
            <v>0~A2</v>
          </cell>
          <cell r="N536" t="str">
            <v>主账号-广莲</v>
          </cell>
          <cell r="O536">
            <v>43126.647384259297</v>
          </cell>
          <cell r="P536" t="str">
            <v>新建</v>
          </cell>
        </row>
        <row r="537">
          <cell r="B537" t="str">
            <v>awzhibuguo</v>
          </cell>
          <cell r="C537" t="str">
            <v>深圳银链科技有限公司</v>
          </cell>
          <cell r="D537" t="str">
            <v>铁军-广</v>
          </cell>
          <cell r="E537" t="str">
            <v>BD团队-李达</v>
          </cell>
          <cell r="F537" t="str">
            <v>BD团队-李达</v>
          </cell>
          <cell r="G537" t="str">
            <v>BD团队-李达</v>
          </cell>
          <cell r="H537" t="str">
            <v>BD团队-李达</v>
          </cell>
          <cell r="I537" t="str">
            <v>BD团队-李达</v>
          </cell>
          <cell r="J537" t="str">
            <v>BD团队-李达</v>
          </cell>
          <cell r="K537" t="str">
            <v>李达</v>
          </cell>
          <cell r="L537" t="str">
            <v>李达</v>
          </cell>
          <cell r="M537" t="str">
            <v>0~A2</v>
          </cell>
          <cell r="N537" t="str">
            <v>主账号-广莲</v>
          </cell>
          <cell r="O537">
            <v>43126.648090277798</v>
          </cell>
          <cell r="P537" t="str">
            <v>新建</v>
          </cell>
        </row>
        <row r="538">
          <cell r="B538" t="str">
            <v>嘉贝鱼贝贝</v>
          </cell>
          <cell r="C538" t="str">
            <v>深圳拓略计算机有限责任公司</v>
          </cell>
          <cell r="D538" t="str">
            <v>BD伙伴</v>
          </cell>
          <cell r="E538" t="str">
            <v>BD团队-李心仪</v>
          </cell>
          <cell r="F538" t="str">
            <v>BD团队-李心仪</v>
          </cell>
          <cell r="G538" t="str">
            <v>BD团队-陈楚鹏</v>
          </cell>
          <cell r="H538" t="str">
            <v>BD团队-陈楚鹏</v>
          </cell>
          <cell r="I538" t="str">
            <v>BD团队-陈楚鹏</v>
          </cell>
          <cell r="J538" t="str">
            <v>BD团队-陈楚鹏</v>
          </cell>
          <cell r="K538" t="str">
            <v>BD</v>
          </cell>
          <cell r="L538" t="str">
            <v>BD团队-刘银树</v>
          </cell>
          <cell r="M538" t="str">
            <v>0~A2</v>
          </cell>
          <cell r="N538" t="str">
            <v>主账号-广莲</v>
          </cell>
          <cell r="O538">
            <v>43128.548738425903</v>
          </cell>
          <cell r="P538" t="str">
            <v>新建</v>
          </cell>
        </row>
        <row r="539">
          <cell r="B539" t="str">
            <v>易顺app</v>
          </cell>
          <cell r="C539" t="str">
            <v>深圳市华人网络科技有限公司</v>
          </cell>
          <cell r="D539" t="str">
            <v>BD伙伴</v>
          </cell>
          <cell r="E539" t="str">
            <v>BD团队-李心仪</v>
          </cell>
          <cell r="F539" t="str">
            <v>BD团队-李心仪</v>
          </cell>
          <cell r="G539" t="str">
            <v>BD团队-吴伟灿</v>
          </cell>
          <cell r="H539" t="str">
            <v>BD团队-吴伟灿</v>
          </cell>
          <cell r="I539" t="str">
            <v>BD团队-吴伟灿</v>
          </cell>
          <cell r="J539" t="str">
            <v>BD团队-吴伟灿</v>
          </cell>
          <cell r="K539" t="str">
            <v>BD团队-吴伟灿</v>
          </cell>
          <cell r="L539" t="str">
            <v>BD团队-刘银树</v>
          </cell>
          <cell r="M539" t="str">
            <v>0~A2</v>
          </cell>
          <cell r="N539" t="str">
            <v>主账号-广莲</v>
          </cell>
          <cell r="O539">
            <v>43129.589108796303</v>
          </cell>
          <cell r="P539" t="str">
            <v>新建</v>
          </cell>
        </row>
        <row r="540">
          <cell r="B540" t="str">
            <v>谷地科技服务器</v>
          </cell>
          <cell r="C540" t="str">
            <v>深圳市易佰特软件有限公司</v>
          </cell>
          <cell r="D540" t="str">
            <v>BD伙伴</v>
          </cell>
          <cell r="E540" t="str">
            <v>BD团队-顾鹏飞</v>
          </cell>
          <cell r="F540" t="str">
            <v>BD团队-顾鹏飞</v>
          </cell>
          <cell r="G540" t="str">
            <v>BD团队-吴伟灿</v>
          </cell>
          <cell r="H540" t="str">
            <v>BD团队-吴伟灿</v>
          </cell>
          <cell r="I540" t="str">
            <v>BD团队-吴伟灿</v>
          </cell>
          <cell r="J540" t="str">
            <v>BD团队-吴伟灿</v>
          </cell>
          <cell r="K540" t="str">
            <v>BD团队-吴伟灿</v>
          </cell>
          <cell r="L540" t="str">
            <v>BD团队-黄政源</v>
          </cell>
          <cell r="M540" t="str">
            <v>0~A2</v>
          </cell>
          <cell r="N540" t="str">
            <v>主账号-广莲</v>
          </cell>
          <cell r="O540">
            <v>43129.599664351903</v>
          </cell>
          <cell r="P540" t="str">
            <v>新建</v>
          </cell>
        </row>
        <row r="541">
          <cell r="B541" t="str">
            <v>mituan芈团</v>
          </cell>
          <cell r="C541" t="str">
            <v>广州市拓冠信息科技有限公司</v>
          </cell>
          <cell r="D541" t="str">
            <v>BD伙伴</v>
          </cell>
          <cell r="E541" t="str">
            <v>BD团队-李心仪</v>
          </cell>
          <cell r="F541" t="str">
            <v>BD团队-李心仪</v>
          </cell>
          <cell r="G541" t="str">
            <v>BD团队-黄政源</v>
          </cell>
          <cell r="H541" t="str">
            <v>BD团队-黄政源</v>
          </cell>
          <cell r="I541" t="str">
            <v>BD团队-黄政源</v>
          </cell>
          <cell r="J541" t="str">
            <v>BD团队-黄政源</v>
          </cell>
          <cell r="K541" t="str">
            <v>BD团队-黄政源</v>
          </cell>
          <cell r="L541" t="str">
            <v>BD团队-黄政源</v>
          </cell>
          <cell r="M541" t="str">
            <v>0~A2</v>
          </cell>
          <cell r="N541" t="str">
            <v>主账号-广莲</v>
          </cell>
          <cell r="O541">
            <v>43131.710335648102</v>
          </cell>
          <cell r="P541" t="str">
            <v>新建</v>
          </cell>
        </row>
        <row r="542">
          <cell r="B542" t="str">
            <v>ikanfilm2018</v>
          </cell>
          <cell r="C542" t="str">
            <v>深圳爱看影音科技有限公司</v>
          </cell>
          <cell r="D542" t="str">
            <v>其他</v>
          </cell>
          <cell r="E542" t="str">
            <v>薛玲</v>
          </cell>
          <cell r="F542" t="str">
            <v>薛玲</v>
          </cell>
          <cell r="G542" t="str">
            <v>薛玲</v>
          </cell>
          <cell r="H542" t="str">
            <v>薛玲</v>
          </cell>
          <cell r="I542" t="str">
            <v>薛玲</v>
          </cell>
          <cell r="J542" t="str">
            <v>薛玲</v>
          </cell>
          <cell r="K542" t="str">
            <v>薛玲</v>
          </cell>
          <cell r="L542" t="str">
            <v>薛玲</v>
          </cell>
          <cell r="M542" t="str">
            <v>0~A2</v>
          </cell>
          <cell r="N542" t="str">
            <v>主账号-广莲</v>
          </cell>
          <cell r="O542">
            <v>43131.749247685198</v>
          </cell>
          <cell r="P542" t="str">
            <v>新建</v>
          </cell>
        </row>
        <row r="543">
          <cell r="B543" t="str">
            <v>admin@yiguotech.com</v>
          </cell>
          <cell r="C543" t="str">
            <v>深圳翼果科技有限公司</v>
          </cell>
          <cell r="D543" t="str">
            <v>铁军-广</v>
          </cell>
          <cell r="E543" t="str">
            <v>高乾</v>
          </cell>
          <cell r="F543" t="str">
            <v>高乾</v>
          </cell>
          <cell r="G543" t="str">
            <v>高乾</v>
          </cell>
          <cell r="H543" t="str">
            <v>高乾</v>
          </cell>
          <cell r="I543" t="str">
            <v>高乾</v>
          </cell>
          <cell r="J543" t="str">
            <v>高乾</v>
          </cell>
          <cell r="K543" t="str">
            <v>高乾</v>
          </cell>
          <cell r="L543" t="str">
            <v>高乾</v>
          </cell>
          <cell r="M543" t="str">
            <v>A6</v>
          </cell>
          <cell r="N543" t="str">
            <v>主账号-广莲</v>
          </cell>
          <cell r="O543">
            <v>43132</v>
          </cell>
          <cell r="P543" t="str">
            <v>关联</v>
          </cell>
        </row>
        <row r="544">
          <cell r="B544" t="str">
            <v>zhzb88888</v>
          </cell>
          <cell r="C544" t="str">
            <v>中航资本投资管理（深圳）有限公司</v>
          </cell>
          <cell r="D544" t="str">
            <v>KA-深</v>
          </cell>
          <cell r="E544" t="str">
            <v>李申政</v>
          </cell>
          <cell r="F544" t="str">
            <v>李申政</v>
          </cell>
          <cell r="G544" t="str">
            <v>李申政</v>
          </cell>
          <cell r="H544" t="str">
            <v>李申政</v>
          </cell>
          <cell r="I544" t="str">
            <v>李申政</v>
          </cell>
          <cell r="J544" t="str">
            <v>李申政</v>
          </cell>
          <cell r="K544" t="str">
            <v>李申政</v>
          </cell>
          <cell r="L544" t="str">
            <v>李申政</v>
          </cell>
          <cell r="M544" t="str">
            <v>0~A2</v>
          </cell>
          <cell r="N544" t="str">
            <v>主账号-深莲</v>
          </cell>
          <cell r="O544">
            <v>43132.025173611102</v>
          </cell>
          <cell r="P544" t="str">
            <v>关联</v>
          </cell>
        </row>
        <row r="545">
          <cell r="B545" t="str">
            <v>xiaoantimes</v>
          </cell>
          <cell r="C545" t="str">
            <v>深圳小安时代信息服务有限责任公司</v>
          </cell>
          <cell r="D545" t="str">
            <v>铁军-深</v>
          </cell>
          <cell r="E545" t="str">
            <v>吴闪</v>
          </cell>
          <cell r="F545" t="str">
            <v>吴闪</v>
          </cell>
          <cell r="G545" t="str">
            <v>吴闪</v>
          </cell>
          <cell r="H545" t="str">
            <v>吴闪</v>
          </cell>
          <cell r="I545" t="str">
            <v>吴闪</v>
          </cell>
          <cell r="J545" t="str">
            <v>黄至崇</v>
          </cell>
          <cell r="K545" t="str">
            <v>黄至崇</v>
          </cell>
          <cell r="L545" t="str">
            <v>黄至崇</v>
          </cell>
          <cell r="M545" t="str">
            <v>A4</v>
          </cell>
          <cell r="N545" t="str">
            <v>主账号-深莲</v>
          </cell>
          <cell r="O545">
            <v>43132.0387962963</v>
          </cell>
          <cell r="P545" t="str">
            <v>关联</v>
          </cell>
        </row>
        <row r="546">
          <cell r="B546" t="str">
            <v>畅吧台球俱乐部</v>
          </cell>
          <cell r="C546" t="str">
            <v>广东正品信息科技有限公司</v>
          </cell>
          <cell r="D546" t="str">
            <v>BD伙伴</v>
          </cell>
          <cell r="E546" t="str">
            <v>BD团队-陈楚鹏</v>
          </cell>
          <cell r="F546" t="str">
            <v>BD团队-陈楚鹏</v>
          </cell>
          <cell r="G546" t="str">
            <v>BD团队-陈楚鹏</v>
          </cell>
          <cell r="H546" t="str">
            <v>BD团队-陈楚鹏</v>
          </cell>
          <cell r="I546" t="str">
            <v>BD团队-陈楚鹏</v>
          </cell>
          <cell r="J546" t="str">
            <v>BD团队-陈楚鹏</v>
          </cell>
          <cell r="K546" t="str">
            <v>BD</v>
          </cell>
          <cell r="L546" t="str">
            <v>BD团队-黄政源</v>
          </cell>
          <cell r="M546" t="str">
            <v>A3</v>
          </cell>
          <cell r="N546" t="str">
            <v>主账号-广莲</v>
          </cell>
          <cell r="O546">
            <v>43132.431435185201</v>
          </cell>
          <cell r="P546" t="str">
            <v>新建</v>
          </cell>
        </row>
        <row r="547">
          <cell r="B547" t="str">
            <v>厚水金融</v>
          </cell>
          <cell r="C547" t="str">
            <v>深圳厚水互联网金融服务有限公司</v>
          </cell>
          <cell r="D547" t="str">
            <v>KA-深</v>
          </cell>
          <cell r="E547" t="str">
            <v>李申政</v>
          </cell>
          <cell r="F547" t="str">
            <v>李申政</v>
          </cell>
          <cell r="G547" t="str">
            <v>李申政</v>
          </cell>
          <cell r="H547" t="str">
            <v>李申政</v>
          </cell>
          <cell r="I547" t="str">
            <v>李申政</v>
          </cell>
          <cell r="J547" t="str">
            <v>李申政</v>
          </cell>
          <cell r="K547" t="str">
            <v>李申政</v>
          </cell>
          <cell r="L547" t="str">
            <v>李申政</v>
          </cell>
          <cell r="M547" t="str">
            <v>0~A2</v>
          </cell>
          <cell r="N547" t="str">
            <v>二级服务商-深莲</v>
          </cell>
          <cell r="O547">
            <v>43132.738599536999</v>
          </cell>
          <cell r="P547" t="str">
            <v>新建</v>
          </cell>
        </row>
        <row r="548">
          <cell r="B548" t="str">
            <v>ebon@ebon.com</v>
          </cell>
          <cell r="C548" t="str">
            <v>广东益邦物流有限公司</v>
          </cell>
          <cell r="D548" t="str">
            <v>KA-广</v>
          </cell>
          <cell r="E548" t="str">
            <v>史玉卉</v>
          </cell>
          <cell r="F548" t="str">
            <v>汤何</v>
          </cell>
          <cell r="G548" t="str">
            <v>汤何</v>
          </cell>
          <cell r="H548" t="str">
            <v>汤何</v>
          </cell>
          <cell r="I548" t="str">
            <v>汤何</v>
          </cell>
          <cell r="J548" t="str">
            <v>汤何</v>
          </cell>
          <cell r="K548" t="str">
            <v>汤何</v>
          </cell>
          <cell r="L548" t="str">
            <v>汤何</v>
          </cell>
          <cell r="M548" t="str">
            <v>0~A2</v>
          </cell>
          <cell r="N548" t="str">
            <v>主账号-广莲</v>
          </cell>
          <cell r="O548">
            <v>43132.933981481503</v>
          </cell>
          <cell r="P548" t="str">
            <v>关联</v>
          </cell>
        </row>
        <row r="549">
          <cell r="B549" t="str">
            <v>empressdiamond2018</v>
          </cell>
          <cell r="C549" t="str">
            <v>深圳原上科技技术有限公司</v>
          </cell>
          <cell r="D549" t="str">
            <v>BD伙伴</v>
          </cell>
          <cell r="E549" t="str">
            <v>-</v>
          </cell>
          <cell r="F549" t="str">
            <v>BD团队</v>
          </cell>
          <cell r="G549" t="str">
            <v>BD团队-黄政源</v>
          </cell>
          <cell r="H549" t="str">
            <v>BD团队-黄政源</v>
          </cell>
          <cell r="I549" t="str">
            <v>BD团队-黄政源</v>
          </cell>
          <cell r="J549" t="str">
            <v>BD团队-黄政源</v>
          </cell>
          <cell r="K549" t="str">
            <v>BD团队-黄政源</v>
          </cell>
          <cell r="L549" t="str">
            <v>BD团队-黄政源</v>
          </cell>
          <cell r="M549" t="str">
            <v>0~A2</v>
          </cell>
          <cell r="N549" t="str">
            <v>主账号-广莲</v>
          </cell>
          <cell r="O549">
            <v>43133.659074074101</v>
          </cell>
          <cell r="P549" t="str">
            <v>新建</v>
          </cell>
        </row>
        <row r="550">
          <cell r="B550" t="str">
            <v>andylee624@126.com</v>
          </cell>
          <cell r="C550" t="str">
            <v>蘑菇物联技术（深圳）有限公司</v>
          </cell>
          <cell r="D550" t="str">
            <v>铁军-广</v>
          </cell>
          <cell r="E550" t="str">
            <v>张炜俊</v>
          </cell>
          <cell r="F550" t="str">
            <v>张炜俊</v>
          </cell>
          <cell r="G550" t="str">
            <v>张炜俊</v>
          </cell>
          <cell r="H550" t="str">
            <v>张炜俊</v>
          </cell>
          <cell r="I550" t="str">
            <v>张炜俊</v>
          </cell>
          <cell r="J550" t="str">
            <v>高乾</v>
          </cell>
          <cell r="K550" t="str">
            <v>高乾</v>
          </cell>
          <cell r="L550" t="str">
            <v>高乾</v>
          </cell>
          <cell r="M550" t="str">
            <v>A3</v>
          </cell>
          <cell r="N550" t="str">
            <v>主账号-广莲</v>
          </cell>
          <cell r="O550">
            <v>43133.760000000002</v>
          </cell>
          <cell r="P550" t="str">
            <v>关联</v>
          </cell>
        </row>
        <row r="551">
          <cell r="B551" t="str">
            <v>谭芳兴</v>
          </cell>
          <cell r="C551" t="str">
            <v>广州唯禾信息科技有限公司</v>
          </cell>
          <cell r="D551" t="str">
            <v>铁军-广</v>
          </cell>
          <cell r="E551" t="str">
            <v>-</v>
          </cell>
          <cell r="F551" t="str">
            <v>高乾</v>
          </cell>
          <cell r="G551" t="str">
            <v>高乾</v>
          </cell>
          <cell r="H551" t="str">
            <v>高乾</v>
          </cell>
          <cell r="I551" t="str">
            <v>高乾</v>
          </cell>
          <cell r="J551" t="str">
            <v>高乾</v>
          </cell>
          <cell r="K551" t="str">
            <v>高乾</v>
          </cell>
          <cell r="L551" t="str">
            <v>高乾</v>
          </cell>
          <cell r="M551" t="str">
            <v>0~A2</v>
          </cell>
          <cell r="N551" t="str">
            <v>主账号-广莲</v>
          </cell>
          <cell r="O551">
            <v>43133.896597222199</v>
          </cell>
          <cell r="P551" t="str">
            <v>新建</v>
          </cell>
        </row>
        <row r="552">
          <cell r="B552" t="str">
            <v>haihuodianzi</v>
          </cell>
          <cell r="C552" t="str">
            <v>海货电子商务有限公司</v>
          </cell>
          <cell r="D552" t="str">
            <v>KA-广</v>
          </cell>
          <cell r="E552" t="str">
            <v>谢晓敏</v>
          </cell>
          <cell r="F552" t="str">
            <v>谢晓敏</v>
          </cell>
          <cell r="G552" t="str">
            <v>谢晓敏</v>
          </cell>
          <cell r="H552" t="str">
            <v>谢晓敏</v>
          </cell>
          <cell r="I552" t="str">
            <v>谢晓敏</v>
          </cell>
          <cell r="J552" t="str">
            <v>谢晓敏</v>
          </cell>
          <cell r="K552" t="str">
            <v>谢晓敏</v>
          </cell>
          <cell r="L552" t="str">
            <v>谢晓敏</v>
          </cell>
          <cell r="M552" t="str">
            <v>A3</v>
          </cell>
          <cell r="N552" t="str">
            <v>主账号-广莲</v>
          </cell>
          <cell r="O552">
            <v>43136.563506944403</v>
          </cell>
          <cell r="P552" t="str">
            <v>新建</v>
          </cell>
        </row>
        <row r="553">
          <cell r="B553" t="str">
            <v>创展联合</v>
          </cell>
          <cell r="C553" t="str">
            <v>广州商拓软件科技有限公司</v>
          </cell>
          <cell r="D553" t="str">
            <v>BD伙伴</v>
          </cell>
          <cell r="E553" t="str">
            <v>-</v>
          </cell>
          <cell r="F553" t="str">
            <v>BD团队-陈楚鹏</v>
          </cell>
          <cell r="G553" t="str">
            <v>BD团队-陈楚鹏</v>
          </cell>
          <cell r="H553" t="str">
            <v>BD团队-陈楚鹏</v>
          </cell>
          <cell r="I553" t="str">
            <v>BD团队-陈楚鹏</v>
          </cell>
          <cell r="J553" t="str">
            <v>BD团队-陈楚鹏</v>
          </cell>
          <cell r="K553" t="str">
            <v>BD</v>
          </cell>
          <cell r="L553" t="str">
            <v>BD团队-黄政源</v>
          </cell>
          <cell r="M553" t="str">
            <v>0~A2</v>
          </cell>
          <cell r="N553" t="str">
            <v>主账号-广莲</v>
          </cell>
          <cell r="O553">
            <v>43136.626562500001</v>
          </cell>
          <cell r="P553" t="str">
            <v>新建</v>
          </cell>
        </row>
        <row r="554">
          <cell r="B554" t="str">
            <v>nicheapt</v>
          </cell>
          <cell r="C554" t="str">
            <v>广州冠壹商务管理有限公司</v>
          </cell>
          <cell r="D554" t="str">
            <v>其他</v>
          </cell>
          <cell r="E554" t="str">
            <v>-</v>
          </cell>
          <cell r="F554" t="str">
            <v>史玉卉</v>
          </cell>
          <cell r="G554" t="str">
            <v>史玉卉</v>
          </cell>
          <cell r="H554" t="str">
            <v>史玉卉</v>
          </cell>
          <cell r="I554" t="str">
            <v>史玉卉</v>
          </cell>
          <cell r="J554" t="str">
            <v>薛玲</v>
          </cell>
          <cell r="K554" t="str">
            <v>薛玲</v>
          </cell>
          <cell r="L554" t="str">
            <v>薛玲</v>
          </cell>
          <cell r="M554" t="str">
            <v>0~A2</v>
          </cell>
          <cell r="N554" t="str">
            <v>主账号-广莲</v>
          </cell>
          <cell r="O554">
            <v>43136.794918981497</v>
          </cell>
          <cell r="P554" t="str">
            <v>关联</v>
          </cell>
        </row>
        <row r="555">
          <cell r="B555" t="str">
            <v>灯网商城</v>
          </cell>
          <cell r="C555" t="str">
            <v>中山灯多看科技有限公司</v>
          </cell>
          <cell r="D555" t="str">
            <v>其他</v>
          </cell>
          <cell r="E555" t="str">
            <v>薛玲</v>
          </cell>
          <cell r="F555" t="str">
            <v>薛玲</v>
          </cell>
          <cell r="G555" t="str">
            <v>薛玲</v>
          </cell>
          <cell r="H555" t="str">
            <v>薛玲</v>
          </cell>
          <cell r="I555" t="str">
            <v>薛玲</v>
          </cell>
          <cell r="J555" t="str">
            <v>薛玲</v>
          </cell>
          <cell r="K555" t="str">
            <v>薛玲</v>
          </cell>
          <cell r="L555" t="str">
            <v>薛玲</v>
          </cell>
          <cell r="M555" t="str">
            <v>A5</v>
          </cell>
          <cell r="N555" t="str">
            <v>主账号-广莲</v>
          </cell>
          <cell r="O555">
            <v>43136.993842592601</v>
          </cell>
          <cell r="P555" t="str">
            <v>关联</v>
          </cell>
        </row>
        <row r="556">
          <cell r="B556" t="str">
            <v>dayangsoft2018</v>
          </cell>
          <cell r="C556" t="str">
            <v>江门市大洋软件科技有限公司</v>
          </cell>
          <cell r="D556" t="str">
            <v>BD伙伴</v>
          </cell>
          <cell r="E556" t="str">
            <v>BD团队-李心仪</v>
          </cell>
          <cell r="F556" t="str">
            <v>BD团队-李心仪</v>
          </cell>
          <cell r="G556" t="str">
            <v>BD团队-吴伟灿</v>
          </cell>
          <cell r="H556" t="str">
            <v>BD团队-吴伟灿</v>
          </cell>
          <cell r="I556" t="str">
            <v>BD团队-吴伟灿</v>
          </cell>
          <cell r="J556" t="str">
            <v>BD团队-吴伟灿</v>
          </cell>
          <cell r="K556" t="str">
            <v>BD团队-吴伟灿</v>
          </cell>
          <cell r="L556" t="str">
            <v>BD团队-刘银树</v>
          </cell>
          <cell r="M556" t="str">
            <v>0~A2</v>
          </cell>
          <cell r="N556" t="str">
            <v>主账号-广莲</v>
          </cell>
          <cell r="O556">
            <v>43137.489050925898</v>
          </cell>
          <cell r="P556" t="str">
            <v>新建</v>
          </cell>
        </row>
        <row r="557">
          <cell r="B557" t="str">
            <v>tcxmy168</v>
          </cell>
          <cell r="C557" t="str">
            <v>汕头市亨鑫科技有限公司</v>
          </cell>
          <cell r="D557" t="str">
            <v>BD伙伴</v>
          </cell>
          <cell r="E557" t="str">
            <v>BD团队-李心仪</v>
          </cell>
          <cell r="F557" t="str">
            <v>BD团队-李心仪</v>
          </cell>
          <cell r="G557" t="str">
            <v>BD团队-黄政源</v>
          </cell>
          <cell r="H557" t="str">
            <v>BD团队-黄政源</v>
          </cell>
          <cell r="I557" t="str">
            <v>BD团队-黄政源</v>
          </cell>
          <cell r="J557" t="str">
            <v>BD团队-黄政源</v>
          </cell>
          <cell r="K557" t="str">
            <v>BD团队-黄政源</v>
          </cell>
          <cell r="L557" t="str">
            <v>BD团队-黄政源</v>
          </cell>
          <cell r="M557" t="str">
            <v>0~A2</v>
          </cell>
          <cell r="N557" t="str">
            <v>主账号-广莲</v>
          </cell>
          <cell r="O557">
            <v>43137.703298611101</v>
          </cell>
          <cell r="P557" t="str">
            <v>新建</v>
          </cell>
        </row>
        <row r="558">
          <cell r="B558" t="str">
            <v>gongniuyule</v>
          </cell>
          <cell r="C558" t="str">
            <v>广州源众信息科技有限公司</v>
          </cell>
          <cell r="D558" t="str">
            <v>BD伙伴</v>
          </cell>
          <cell r="E558" t="str">
            <v>BD团队-李达</v>
          </cell>
          <cell r="F558" t="str">
            <v>BD团队-李达</v>
          </cell>
          <cell r="G558" t="str">
            <v>BD团队-李达</v>
          </cell>
          <cell r="H558" t="str">
            <v>BD团队-李达</v>
          </cell>
          <cell r="I558" t="str">
            <v>BD团队-李达</v>
          </cell>
          <cell r="J558" t="str">
            <v>BD团队-李达</v>
          </cell>
          <cell r="K558" t="str">
            <v>BD团队-刘银树</v>
          </cell>
          <cell r="L558" t="str">
            <v>BD团队-刘银树</v>
          </cell>
          <cell r="M558" t="str">
            <v>0~A2</v>
          </cell>
          <cell r="N558" t="str">
            <v>主账号-广莲</v>
          </cell>
          <cell r="O558">
            <v>43137.733865740702</v>
          </cell>
          <cell r="P558" t="str">
            <v>新建</v>
          </cell>
        </row>
        <row r="559">
          <cell r="B559" t="str">
            <v>高健15140101053</v>
          </cell>
          <cell r="C559" t="str">
            <v>吴振国</v>
          </cell>
          <cell r="D559" t="str">
            <v>中台-深</v>
          </cell>
          <cell r="E559" t="str">
            <v>李申政</v>
          </cell>
          <cell r="F559" t="str">
            <v>李申政</v>
          </cell>
          <cell r="G559" t="str">
            <v>李申政</v>
          </cell>
          <cell r="H559" t="str">
            <v>李申政</v>
          </cell>
          <cell r="I559" t="str">
            <v>中台-深</v>
          </cell>
          <cell r="J559" t="str">
            <v>中台-深</v>
          </cell>
          <cell r="K559" t="str">
            <v>雷馥萍</v>
          </cell>
          <cell r="L559" t="str">
            <v>雷馥萍</v>
          </cell>
          <cell r="M559" t="str">
            <v>0~A2</v>
          </cell>
          <cell r="N559" t="str">
            <v>二级服务商-深莲</v>
          </cell>
          <cell r="O559">
            <v>43137.804803240702</v>
          </cell>
          <cell r="P559" t="str">
            <v>新建</v>
          </cell>
        </row>
        <row r="560">
          <cell r="B560" t="str">
            <v>homeway.1984@163.com</v>
          </cell>
          <cell r="C560" t="str">
            <v>广州智野软件科技有限公司</v>
          </cell>
          <cell r="D560" t="str">
            <v>其他</v>
          </cell>
          <cell r="E560" t="str">
            <v>-</v>
          </cell>
          <cell r="F560" t="str">
            <v>-</v>
          </cell>
          <cell r="G560" t="str">
            <v>薛玲</v>
          </cell>
          <cell r="H560" t="str">
            <v>薛玲</v>
          </cell>
          <cell r="I560" t="str">
            <v>薛玲</v>
          </cell>
          <cell r="J560" t="str">
            <v>薛玲</v>
          </cell>
          <cell r="K560" t="str">
            <v>薛玲</v>
          </cell>
          <cell r="L560" t="str">
            <v>薛玲</v>
          </cell>
          <cell r="M560" t="str">
            <v>A3</v>
          </cell>
          <cell r="N560" t="str">
            <v>主账号-广莲</v>
          </cell>
          <cell r="O560">
            <v>43138.408611111103</v>
          </cell>
          <cell r="P560" t="str">
            <v>关联</v>
          </cell>
        </row>
        <row r="561">
          <cell r="B561" t="str">
            <v>szcaikeyi</v>
          </cell>
          <cell r="C561" t="str">
            <v>深圳市骏捷时代信息科技有限公司</v>
          </cell>
          <cell r="D561" t="str">
            <v>BD伙伴</v>
          </cell>
          <cell r="E561" t="str">
            <v>BD团队-李心仪</v>
          </cell>
          <cell r="F561" t="str">
            <v>BD团队-李心仪</v>
          </cell>
          <cell r="G561" t="str">
            <v>BD团队-吴伟灿</v>
          </cell>
          <cell r="H561" t="str">
            <v>BD团队-吴伟灿</v>
          </cell>
          <cell r="I561" t="str">
            <v>BD团队-吴伟灿</v>
          </cell>
          <cell r="J561" t="str">
            <v>BD团队-吴伟灿</v>
          </cell>
          <cell r="K561" t="str">
            <v>BD团队-吴伟灿</v>
          </cell>
          <cell r="L561" t="str">
            <v>BD团队-黄政源</v>
          </cell>
          <cell r="M561" t="str">
            <v>0~A2</v>
          </cell>
          <cell r="N561" t="str">
            <v>主账号-广莲</v>
          </cell>
          <cell r="O561">
            <v>43138.656435185199</v>
          </cell>
          <cell r="P561" t="str">
            <v>新建</v>
          </cell>
        </row>
        <row r="562">
          <cell r="B562" t="str">
            <v>彬彬有礼201802</v>
          </cell>
          <cell r="C562" t="str">
            <v>深圳银链科技有限公司</v>
          </cell>
          <cell r="D562" t="str">
            <v>铁军-广</v>
          </cell>
          <cell r="E562" t="str">
            <v>BD团队-李达</v>
          </cell>
          <cell r="F562" t="str">
            <v>BD团队-李达</v>
          </cell>
          <cell r="G562" t="str">
            <v>BD团队-李达</v>
          </cell>
          <cell r="H562" t="str">
            <v>BD团队-李达</v>
          </cell>
          <cell r="I562" t="str">
            <v>BD团队-李达</v>
          </cell>
          <cell r="J562" t="str">
            <v>BD团队-李达</v>
          </cell>
          <cell r="K562" t="str">
            <v>李达</v>
          </cell>
          <cell r="L562" t="str">
            <v>李达</v>
          </cell>
          <cell r="M562" t="str">
            <v>A3</v>
          </cell>
          <cell r="N562" t="str">
            <v>李达（青莲）</v>
          </cell>
          <cell r="O562">
            <v>43138.758750000001</v>
          </cell>
          <cell r="P562" t="str">
            <v>新建</v>
          </cell>
        </row>
        <row r="563">
          <cell r="B563" t="str">
            <v>wangwenjie89911</v>
          </cell>
          <cell r="C563" t="str">
            <v>深圳银链科技有限公司</v>
          </cell>
          <cell r="D563" t="str">
            <v>铁军-广</v>
          </cell>
          <cell r="E563" t="str">
            <v>BD团队-李达</v>
          </cell>
          <cell r="F563" t="str">
            <v>BD团队-李达</v>
          </cell>
          <cell r="G563" t="str">
            <v>BD团队-李达</v>
          </cell>
          <cell r="H563" t="str">
            <v>BD团队-李达</v>
          </cell>
          <cell r="I563" t="str">
            <v>BD团队-李达</v>
          </cell>
          <cell r="J563" t="str">
            <v>BD团队-李达</v>
          </cell>
          <cell r="K563" t="str">
            <v>李达</v>
          </cell>
          <cell r="L563" t="str">
            <v>李达</v>
          </cell>
          <cell r="M563" t="str">
            <v>A3</v>
          </cell>
          <cell r="N563" t="str">
            <v>李达（青莲）</v>
          </cell>
          <cell r="O563">
            <v>43138.793842592597</v>
          </cell>
          <cell r="P563" t="str">
            <v>新建</v>
          </cell>
        </row>
        <row r="564">
          <cell r="B564" t="str">
            <v>abby3288</v>
          </cell>
          <cell r="C564" t="str">
            <v>深圳银链科技有限公司</v>
          </cell>
          <cell r="D564" t="str">
            <v>铁军-广</v>
          </cell>
          <cell r="E564" t="str">
            <v>BD团队-李达</v>
          </cell>
          <cell r="F564" t="str">
            <v>BD团队-李达</v>
          </cell>
          <cell r="G564" t="str">
            <v>BD团队-李达</v>
          </cell>
          <cell r="H564" t="str">
            <v>BD团队-李达</v>
          </cell>
          <cell r="I564" t="str">
            <v>BD团队-李达</v>
          </cell>
          <cell r="J564" t="str">
            <v>BD团队-李达</v>
          </cell>
          <cell r="K564" t="str">
            <v>李达</v>
          </cell>
          <cell r="L564" t="str">
            <v>李达</v>
          </cell>
          <cell r="M564" t="str">
            <v>0~A2</v>
          </cell>
          <cell r="N564" t="str">
            <v>李达（青莲）</v>
          </cell>
          <cell r="O564">
            <v>43138.879212963002</v>
          </cell>
          <cell r="P564" t="str">
            <v>新建</v>
          </cell>
        </row>
        <row r="565">
          <cell r="B565" t="str">
            <v>slsl0312</v>
          </cell>
          <cell r="C565" t="str">
            <v>深圳银链科技有限公司</v>
          </cell>
          <cell r="D565" t="str">
            <v>铁军-广</v>
          </cell>
          <cell r="E565" t="str">
            <v>BD团队-李达</v>
          </cell>
          <cell r="F565" t="str">
            <v>BD团队-李达</v>
          </cell>
          <cell r="G565" t="str">
            <v>BD团队-李达</v>
          </cell>
          <cell r="H565" t="str">
            <v>BD团队-李达</v>
          </cell>
          <cell r="I565" t="str">
            <v>BD团队-李达</v>
          </cell>
          <cell r="J565" t="str">
            <v>BD团队-李达</v>
          </cell>
          <cell r="K565" t="str">
            <v>李达</v>
          </cell>
          <cell r="L565" t="str">
            <v>李达</v>
          </cell>
          <cell r="M565" t="str">
            <v>0~A2</v>
          </cell>
          <cell r="N565" t="str">
            <v>李达（青莲）</v>
          </cell>
          <cell r="O565">
            <v>43138.894351851799</v>
          </cell>
          <cell r="P565" t="str">
            <v>新建</v>
          </cell>
        </row>
        <row r="566">
          <cell r="B566" t="str">
            <v>bzf99888</v>
          </cell>
          <cell r="C566" t="str">
            <v>深圳银链科技有限公司</v>
          </cell>
          <cell r="D566" t="str">
            <v>铁军-广</v>
          </cell>
          <cell r="E566" t="str">
            <v>BD团队-李达</v>
          </cell>
          <cell r="F566" t="str">
            <v>BD团队-李达</v>
          </cell>
          <cell r="G566" t="str">
            <v>BD团队-李达</v>
          </cell>
          <cell r="H566" t="str">
            <v>BD团队-李达</v>
          </cell>
          <cell r="I566" t="str">
            <v>BD团队-李达</v>
          </cell>
          <cell r="J566" t="str">
            <v>BD团队-李达</v>
          </cell>
          <cell r="K566" t="str">
            <v>李达</v>
          </cell>
          <cell r="L566" t="str">
            <v>李达</v>
          </cell>
          <cell r="M566" t="str">
            <v>0~A2</v>
          </cell>
          <cell r="N566" t="str">
            <v>李达（青莲）</v>
          </cell>
          <cell r="O566">
            <v>43139.057604166701</v>
          </cell>
          <cell r="P566" t="str">
            <v>新建</v>
          </cell>
        </row>
        <row r="567">
          <cell r="B567" t="str">
            <v>amy1829</v>
          </cell>
          <cell r="C567" t="str">
            <v>深圳雷迪时代网络科技有限公司</v>
          </cell>
          <cell r="D567" t="str">
            <v>中台-深</v>
          </cell>
          <cell r="E567" t="str">
            <v>李申政</v>
          </cell>
          <cell r="F567" t="str">
            <v>李申政</v>
          </cell>
          <cell r="G567" t="str">
            <v>李申政</v>
          </cell>
          <cell r="H567" t="str">
            <v>李申政</v>
          </cell>
          <cell r="I567" t="str">
            <v>中台-深</v>
          </cell>
          <cell r="J567" t="str">
            <v>中台-深</v>
          </cell>
          <cell r="K567" t="str">
            <v>雷馥萍</v>
          </cell>
          <cell r="L567" t="str">
            <v>雷馥萍</v>
          </cell>
          <cell r="M567" t="str">
            <v>0~A2</v>
          </cell>
          <cell r="N567" t="str">
            <v>二级服务商-深莲</v>
          </cell>
          <cell r="O567">
            <v>43139.470486111102</v>
          </cell>
          <cell r="P567" t="str">
            <v>新建</v>
          </cell>
        </row>
        <row r="568">
          <cell r="B568" t="str">
            <v>ganshs</v>
          </cell>
          <cell r="C568" t="str">
            <v>深圳雷迪时代网络科技有限公司</v>
          </cell>
          <cell r="D568" t="str">
            <v>中台-深</v>
          </cell>
          <cell r="E568" t="str">
            <v>李申政</v>
          </cell>
          <cell r="F568" t="str">
            <v>李申政</v>
          </cell>
          <cell r="G568" t="str">
            <v>李申政</v>
          </cell>
          <cell r="H568" t="str">
            <v>李申政</v>
          </cell>
          <cell r="I568" t="str">
            <v>中台-深</v>
          </cell>
          <cell r="J568" t="str">
            <v>中台-深</v>
          </cell>
          <cell r="K568" t="str">
            <v>雷馥萍</v>
          </cell>
          <cell r="L568" t="str">
            <v>雷馥萍</v>
          </cell>
          <cell r="M568" t="str">
            <v>0~A2</v>
          </cell>
          <cell r="N568" t="str">
            <v>二级服务商-深莲</v>
          </cell>
          <cell r="O568">
            <v>43139.489664351902</v>
          </cell>
          <cell r="P568" t="str">
            <v>新建</v>
          </cell>
        </row>
        <row r="569">
          <cell r="B569" t="str">
            <v>胖凤上月球</v>
          </cell>
          <cell r="C569" t="str">
            <v>深圳银链科技有限公司</v>
          </cell>
          <cell r="D569" t="str">
            <v>铁军-广</v>
          </cell>
          <cell r="E569" t="str">
            <v>-</v>
          </cell>
          <cell r="F569" t="str">
            <v>-</v>
          </cell>
          <cell r="G569" t="str">
            <v>BD团队-李达</v>
          </cell>
          <cell r="H569" t="str">
            <v>BD团队-李达</v>
          </cell>
          <cell r="I569" t="str">
            <v>BD团队-李达</v>
          </cell>
          <cell r="J569" t="str">
            <v>BD团队-李达</v>
          </cell>
          <cell r="K569" t="str">
            <v>李达</v>
          </cell>
          <cell r="L569" t="str">
            <v>李达</v>
          </cell>
          <cell r="M569" t="str">
            <v>0~A2</v>
          </cell>
          <cell r="N569" t="str">
            <v>李达（青莲）</v>
          </cell>
          <cell r="O569">
            <v>43139.544189814798</v>
          </cell>
          <cell r="P569" t="str">
            <v>新建</v>
          </cell>
        </row>
        <row r="570">
          <cell r="B570" t="str">
            <v>江戈qwert</v>
          </cell>
          <cell r="C570" t="str">
            <v>深圳雷迪时代网络科技有限公司</v>
          </cell>
          <cell r="D570" t="str">
            <v>中台-深</v>
          </cell>
          <cell r="E570" t="str">
            <v>李申政</v>
          </cell>
          <cell r="F570" t="str">
            <v>李申政</v>
          </cell>
          <cell r="G570" t="str">
            <v>李申政</v>
          </cell>
          <cell r="H570" t="str">
            <v>李申政</v>
          </cell>
          <cell r="I570" t="str">
            <v>中台-深</v>
          </cell>
          <cell r="J570" t="str">
            <v>中台-深</v>
          </cell>
          <cell r="K570" t="str">
            <v>雷馥萍</v>
          </cell>
          <cell r="L570" t="str">
            <v>雷馥萍</v>
          </cell>
          <cell r="M570" t="str">
            <v>0~A2</v>
          </cell>
          <cell r="N570" t="str">
            <v>二级服务商-深莲</v>
          </cell>
          <cell r="O570">
            <v>43139.6080671296</v>
          </cell>
          <cell r="P570" t="str">
            <v>新建</v>
          </cell>
        </row>
        <row r="571">
          <cell r="B571" t="str">
            <v>llx897043132</v>
          </cell>
          <cell r="C571" t="str">
            <v>深圳银链科技有限公司</v>
          </cell>
          <cell r="D571" t="str">
            <v>铁军-广</v>
          </cell>
          <cell r="E571" t="str">
            <v>BD团队-李达</v>
          </cell>
          <cell r="F571" t="str">
            <v>BD团队-李达</v>
          </cell>
          <cell r="G571" t="str">
            <v>BD团队-李达</v>
          </cell>
          <cell r="H571" t="str">
            <v>BD团队-李达</v>
          </cell>
          <cell r="I571" t="str">
            <v>BD团队-李达</v>
          </cell>
          <cell r="J571" t="str">
            <v>BD团队-李达</v>
          </cell>
          <cell r="K571" t="str">
            <v>李达</v>
          </cell>
          <cell r="L571" t="str">
            <v>李达</v>
          </cell>
          <cell r="M571" t="str">
            <v>0~A2</v>
          </cell>
          <cell r="N571" t="str">
            <v>李达（青莲）</v>
          </cell>
          <cell r="O571">
            <v>43139.629976851902</v>
          </cell>
          <cell r="P571" t="str">
            <v>新建</v>
          </cell>
        </row>
        <row r="572">
          <cell r="B572" t="str">
            <v>lyy3480536436</v>
          </cell>
          <cell r="C572" t="str">
            <v>深圳银链科技有限公司</v>
          </cell>
          <cell r="D572" t="str">
            <v>铁军-广</v>
          </cell>
          <cell r="E572" t="str">
            <v>BD团队-李达</v>
          </cell>
          <cell r="F572" t="str">
            <v>BD团队-李达</v>
          </cell>
          <cell r="G572" t="str">
            <v>BD团队-李达</v>
          </cell>
          <cell r="H572" t="str">
            <v>BD团队-李达</v>
          </cell>
          <cell r="I572" t="str">
            <v>BD团队-李达</v>
          </cell>
          <cell r="J572" t="str">
            <v>BD团队-李达</v>
          </cell>
          <cell r="K572" t="str">
            <v>李达</v>
          </cell>
          <cell r="L572" t="str">
            <v>李达</v>
          </cell>
          <cell r="M572" t="str">
            <v>0~A2</v>
          </cell>
          <cell r="N572" t="str">
            <v>李达（青莲）</v>
          </cell>
          <cell r="O572">
            <v>43139.633229166699</v>
          </cell>
          <cell r="P572" t="str">
            <v>新建</v>
          </cell>
        </row>
        <row r="573">
          <cell r="B573" t="str">
            <v>杨亿彬so</v>
          </cell>
          <cell r="C573" t="str">
            <v>深圳雷迪时代网络科技有限公司</v>
          </cell>
          <cell r="D573" t="str">
            <v>铁军-深</v>
          </cell>
          <cell r="E573" t="str">
            <v>李申政</v>
          </cell>
          <cell r="F573" t="str">
            <v>李申政</v>
          </cell>
          <cell r="G573" t="str">
            <v>李申政</v>
          </cell>
          <cell r="H573" t="str">
            <v>李申政</v>
          </cell>
          <cell r="I573" t="str">
            <v>金浩阳</v>
          </cell>
          <cell r="J573" t="str">
            <v>金浩阳</v>
          </cell>
          <cell r="K573" t="str">
            <v>金浩阳</v>
          </cell>
          <cell r="L573" t="str">
            <v>金浩阳</v>
          </cell>
          <cell r="M573" t="str">
            <v>0~A2</v>
          </cell>
          <cell r="N573" t="str">
            <v>二级服务商-深莲</v>
          </cell>
          <cell r="O573">
            <v>43139.641111111101</v>
          </cell>
          <cell r="P573" t="str">
            <v>新建</v>
          </cell>
        </row>
        <row r="574">
          <cell r="B574" t="str">
            <v>fhj198313</v>
          </cell>
          <cell r="C574" t="str">
            <v>深圳深链信息技术有限公司</v>
          </cell>
          <cell r="D574" t="str">
            <v>中台-深</v>
          </cell>
          <cell r="E574" t="str">
            <v>李申政</v>
          </cell>
          <cell r="F574" t="str">
            <v>李申政</v>
          </cell>
          <cell r="G574" t="str">
            <v>李申政</v>
          </cell>
          <cell r="H574" t="str">
            <v>李申政</v>
          </cell>
          <cell r="I574" t="str">
            <v>中台-深</v>
          </cell>
          <cell r="J574" t="str">
            <v>中台-深</v>
          </cell>
          <cell r="K574" t="str">
            <v>唐钰滢</v>
          </cell>
          <cell r="L574" t="str">
            <v>唐钰滢</v>
          </cell>
          <cell r="M574" t="str">
            <v>0~A2</v>
          </cell>
          <cell r="N574" t="str">
            <v>二级服务商-深莲</v>
          </cell>
          <cell r="O574">
            <v>43139.656724537002</v>
          </cell>
          <cell r="P574" t="str">
            <v>新建</v>
          </cell>
        </row>
        <row r="575">
          <cell r="B575" t="str">
            <v>yijingyangou</v>
          </cell>
          <cell r="C575" t="str">
            <v>深圳银链科技有限公司</v>
          </cell>
          <cell r="D575" t="str">
            <v>铁军-广</v>
          </cell>
          <cell r="E575" t="str">
            <v>BD团队-李达</v>
          </cell>
          <cell r="F575" t="str">
            <v>BD团队-李达</v>
          </cell>
          <cell r="G575" t="str">
            <v>BD团队-李达</v>
          </cell>
          <cell r="H575" t="str">
            <v>BD团队-李达</v>
          </cell>
          <cell r="I575" t="str">
            <v>BD团队-李达</v>
          </cell>
          <cell r="J575" t="str">
            <v>BD团队-李达</v>
          </cell>
          <cell r="K575" t="str">
            <v>李达</v>
          </cell>
          <cell r="L575" t="str">
            <v>李达</v>
          </cell>
          <cell r="M575" t="str">
            <v>0~A2</v>
          </cell>
          <cell r="N575" t="str">
            <v>李达（青莲）</v>
          </cell>
          <cell r="O575">
            <v>43139.677824074097</v>
          </cell>
          <cell r="P575" t="str">
            <v>新建</v>
          </cell>
        </row>
        <row r="576">
          <cell r="B576" t="str">
            <v>雏菊daisy520</v>
          </cell>
          <cell r="C576" t="str">
            <v>深圳银链科技有限公司</v>
          </cell>
          <cell r="D576" t="str">
            <v>铁军-广</v>
          </cell>
          <cell r="E576" t="str">
            <v>BD团队-李达</v>
          </cell>
          <cell r="F576" t="str">
            <v>BD团队-李达</v>
          </cell>
          <cell r="G576" t="str">
            <v>BD团队-李达</v>
          </cell>
          <cell r="H576" t="str">
            <v>BD团队-李达</v>
          </cell>
          <cell r="I576" t="str">
            <v>BD团队-李达</v>
          </cell>
          <cell r="J576" t="str">
            <v>BD团队-李达</v>
          </cell>
          <cell r="K576" t="str">
            <v>李达</v>
          </cell>
          <cell r="L576" t="str">
            <v>李达</v>
          </cell>
          <cell r="M576" t="str">
            <v>0~A2</v>
          </cell>
          <cell r="N576" t="str">
            <v>李达（青莲）</v>
          </cell>
          <cell r="O576">
            <v>43139.711192129602</v>
          </cell>
          <cell r="P576" t="str">
            <v>新建</v>
          </cell>
        </row>
        <row r="577">
          <cell r="B577" t="str">
            <v>胡宝华128313</v>
          </cell>
          <cell r="C577" t="str">
            <v>深圳银链科技有限公司</v>
          </cell>
          <cell r="D577" t="str">
            <v>铁军-广</v>
          </cell>
          <cell r="E577" t="str">
            <v>BD团队-李达</v>
          </cell>
          <cell r="F577" t="str">
            <v>BD团队-李达</v>
          </cell>
          <cell r="G577" t="str">
            <v>BD团队-李达</v>
          </cell>
          <cell r="H577" t="str">
            <v>BD团队-李达</v>
          </cell>
          <cell r="I577" t="str">
            <v>BD团队-李达</v>
          </cell>
          <cell r="J577" t="str">
            <v>BD团队-李达</v>
          </cell>
          <cell r="K577" t="str">
            <v>李达</v>
          </cell>
          <cell r="L577" t="str">
            <v>李达</v>
          </cell>
          <cell r="M577" t="str">
            <v>0~A2</v>
          </cell>
          <cell r="N577" t="str">
            <v>李达（青莲）</v>
          </cell>
          <cell r="O577">
            <v>43139.863437499997</v>
          </cell>
          <cell r="P577" t="str">
            <v>新建</v>
          </cell>
        </row>
        <row r="578">
          <cell r="B578" t="str">
            <v>杨苏娇858</v>
          </cell>
          <cell r="C578" t="str">
            <v>深圳银链科技有限公司</v>
          </cell>
          <cell r="D578" t="str">
            <v>铁军-广</v>
          </cell>
          <cell r="E578" t="str">
            <v>BD团队-李达</v>
          </cell>
          <cell r="F578" t="str">
            <v>BD团队-李达</v>
          </cell>
          <cell r="G578" t="str">
            <v>BD团队-李达</v>
          </cell>
          <cell r="H578" t="str">
            <v>BD团队-李达</v>
          </cell>
          <cell r="I578" t="str">
            <v>BD团队-李达</v>
          </cell>
          <cell r="J578" t="str">
            <v>BD团队-李达</v>
          </cell>
          <cell r="K578" t="str">
            <v>李达</v>
          </cell>
          <cell r="L578" t="str">
            <v>李达</v>
          </cell>
          <cell r="M578" t="str">
            <v>0~A2</v>
          </cell>
          <cell r="N578" t="str">
            <v>李达（青莲）</v>
          </cell>
          <cell r="O578">
            <v>43139.901319444398</v>
          </cell>
          <cell r="P578" t="str">
            <v>新建</v>
          </cell>
        </row>
        <row r="579">
          <cell r="B579" t="str">
            <v>小目标大哥</v>
          </cell>
          <cell r="C579" t="str">
            <v>深圳银链科技有限公司</v>
          </cell>
          <cell r="D579" t="str">
            <v>铁军-广</v>
          </cell>
          <cell r="E579" t="str">
            <v>BD团队-李达</v>
          </cell>
          <cell r="F579" t="str">
            <v>BD团队-李达</v>
          </cell>
          <cell r="G579" t="str">
            <v>BD团队-李达</v>
          </cell>
          <cell r="H579" t="str">
            <v>BD团队-李达</v>
          </cell>
          <cell r="I579" t="str">
            <v>BD团队-李达</v>
          </cell>
          <cell r="J579" t="str">
            <v>BD团队-李达</v>
          </cell>
          <cell r="K579" t="str">
            <v>李达</v>
          </cell>
          <cell r="L579" t="str">
            <v>李达</v>
          </cell>
          <cell r="M579" t="str">
            <v>0~A2</v>
          </cell>
          <cell r="N579" t="str">
            <v>李达（青莲）</v>
          </cell>
          <cell r="O579">
            <v>43139.9534837963</v>
          </cell>
          <cell r="P579" t="str">
            <v>新建</v>
          </cell>
        </row>
        <row r="580">
          <cell r="B580" t="str">
            <v>huashenghszh</v>
          </cell>
          <cell r="C580" t="str">
            <v>广州隽云网络科技有限公司</v>
          </cell>
          <cell r="D580" t="str">
            <v>BD伙伴</v>
          </cell>
          <cell r="E580" t="str">
            <v>BD团队-李达</v>
          </cell>
          <cell r="F580" t="str">
            <v>BD团队-李达</v>
          </cell>
          <cell r="G580" t="str">
            <v>BD团队-李达</v>
          </cell>
          <cell r="H580" t="str">
            <v>BD团队-李达</v>
          </cell>
          <cell r="I580" t="str">
            <v>BD团队-李达</v>
          </cell>
          <cell r="J580" t="str">
            <v>BD团队-李达</v>
          </cell>
          <cell r="K580" t="str">
            <v>BD</v>
          </cell>
          <cell r="L580" t="str">
            <v>BD</v>
          </cell>
          <cell r="M580" t="str">
            <v>0~A2</v>
          </cell>
          <cell r="N580" t="str">
            <v>主账号-广莲</v>
          </cell>
          <cell r="O580">
            <v>43140.597604166702</v>
          </cell>
          <cell r="P580" t="str">
            <v>新建</v>
          </cell>
        </row>
        <row r="581">
          <cell r="B581" t="str">
            <v>gzyuelaiyuemei</v>
          </cell>
          <cell r="C581" t="str">
            <v>广州阅来阅美网络科技有限公司</v>
          </cell>
          <cell r="D581" t="str">
            <v>KA-深</v>
          </cell>
          <cell r="E581" t="str">
            <v>李申政</v>
          </cell>
          <cell r="F581" t="str">
            <v>李申政</v>
          </cell>
          <cell r="G581" t="str">
            <v>李申政</v>
          </cell>
          <cell r="H581" t="str">
            <v>李申政</v>
          </cell>
          <cell r="I581" t="str">
            <v>李申政</v>
          </cell>
          <cell r="J581" t="str">
            <v>李申政</v>
          </cell>
          <cell r="K581" t="str">
            <v>李申政</v>
          </cell>
          <cell r="L581" t="str">
            <v>李申政</v>
          </cell>
          <cell r="M581" t="str">
            <v>A5</v>
          </cell>
          <cell r="N581" t="str">
            <v>主账号-深莲</v>
          </cell>
          <cell r="O581">
            <v>43140.605034722197</v>
          </cell>
          <cell r="P581" t="str">
            <v>关联</v>
          </cell>
        </row>
        <row r="582">
          <cell r="B582" t="str">
            <v>高佳201888888</v>
          </cell>
          <cell r="C582" t="str">
            <v>深圳银链科技有限公司</v>
          </cell>
          <cell r="D582" t="str">
            <v>铁军-广</v>
          </cell>
          <cell r="E582" t="str">
            <v>BD团队-李达</v>
          </cell>
          <cell r="F582" t="str">
            <v>BD团队-李达</v>
          </cell>
          <cell r="G582" t="str">
            <v>BD团队-李达</v>
          </cell>
          <cell r="H582" t="str">
            <v>BD团队-李达</v>
          </cell>
          <cell r="I582" t="str">
            <v>BD团队-李达</v>
          </cell>
          <cell r="J582" t="str">
            <v>BD团队-李达</v>
          </cell>
          <cell r="K582" t="str">
            <v>李达</v>
          </cell>
          <cell r="L582" t="str">
            <v>李达</v>
          </cell>
          <cell r="M582" t="str">
            <v>A4</v>
          </cell>
          <cell r="N582" t="str">
            <v>李达（青莲）</v>
          </cell>
          <cell r="O582">
            <v>43140.670104166697</v>
          </cell>
          <cell r="P582" t="str">
            <v>新建</v>
          </cell>
        </row>
        <row r="583">
          <cell r="B583" t="str">
            <v>hwzxwj薛伟军</v>
          </cell>
          <cell r="C583" t="str">
            <v>深圳银链科技有限公司</v>
          </cell>
          <cell r="D583" t="str">
            <v>铁军-广</v>
          </cell>
          <cell r="E583" t="str">
            <v>BD团队-李达</v>
          </cell>
          <cell r="F583" t="str">
            <v>BD团队-李达</v>
          </cell>
          <cell r="G583" t="str">
            <v>BD团队-李达</v>
          </cell>
          <cell r="H583" t="str">
            <v>BD团队-李达</v>
          </cell>
          <cell r="I583" t="str">
            <v>BD团队-李达</v>
          </cell>
          <cell r="J583" t="str">
            <v>BD团队-李达</v>
          </cell>
          <cell r="K583" t="str">
            <v>李达</v>
          </cell>
          <cell r="L583" t="str">
            <v>李达</v>
          </cell>
          <cell r="M583" t="str">
            <v>A3</v>
          </cell>
          <cell r="N583" t="str">
            <v>李达（青莲）</v>
          </cell>
          <cell r="O583">
            <v>43140.675555555601</v>
          </cell>
          <cell r="P583" t="str">
            <v>新建</v>
          </cell>
        </row>
        <row r="584">
          <cell r="B584" t="str">
            <v>xx313121449</v>
          </cell>
          <cell r="C584" t="str">
            <v>深圳银链科技有限公司</v>
          </cell>
          <cell r="D584" t="str">
            <v>铁军-广</v>
          </cell>
          <cell r="E584" t="str">
            <v>BD团队-李达</v>
          </cell>
          <cell r="F584" t="str">
            <v>BD团队-李达</v>
          </cell>
          <cell r="G584" t="str">
            <v>BD团队-李达</v>
          </cell>
          <cell r="H584" t="str">
            <v>BD团队-李达</v>
          </cell>
          <cell r="I584" t="str">
            <v>BD团队-李达</v>
          </cell>
          <cell r="J584" t="str">
            <v>BD团队-李达</v>
          </cell>
          <cell r="K584" t="str">
            <v>李达</v>
          </cell>
          <cell r="L584" t="str">
            <v>李达</v>
          </cell>
          <cell r="M584" t="str">
            <v>0~A2</v>
          </cell>
          <cell r="N584" t="str">
            <v>李达（青莲）</v>
          </cell>
          <cell r="O584">
            <v>43141.538541666698</v>
          </cell>
          <cell r="P584" t="str">
            <v>新建</v>
          </cell>
        </row>
        <row r="585">
          <cell r="B585" t="str">
            <v>赵欢欢0777</v>
          </cell>
          <cell r="C585" t="str">
            <v>深圳银链科技有限公司</v>
          </cell>
          <cell r="D585" t="str">
            <v>铁军-广</v>
          </cell>
          <cell r="E585" t="str">
            <v>BD团队-李达</v>
          </cell>
          <cell r="F585" t="str">
            <v>BD团队-李达</v>
          </cell>
          <cell r="G585" t="str">
            <v>BD团队-李达</v>
          </cell>
          <cell r="H585" t="str">
            <v>BD团队-李达</v>
          </cell>
          <cell r="I585" t="str">
            <v>BD团队-李达</v>
          </cell>
          <cell r="J585" t="str">
            <v>BD团队-李达</v>
          </cell>
          <cell r="K585" t="str">
            <v>李达</v>
          </cell>
          <cell r="L585" t="str">
            <v>李达</v>
          </cell>
          <cell r="M585" t="str">
            <v>0~A2</v>
          </cell>
          <cell r="N585" t="str">
            <v>李达（青莲）</v>
          </cell>
          <cell r="O585">
            <v>43141.704861111102</v>
          </cell>
          <cell r="P585" t="str">
            <v>新建</v>
          </cell>
        </row>
        <row r="586">
          <cell r="B586" t="str">
            <v>ywb豆豆2018</v>
          </cell>
          <cell r="C586" t="str">
            <v>深圳银链科技有限公司</v>
          </cell>
          <cell r="D586" t="str">
            <v>铁军-广</v>
          </cell>
          <cell r="E586" t="str">
            <v>BD团队-李达</v>
          </cell>
          <cell r="F586" t="str">
            <v>BD团队-李达</v>
          </cell>
          <cell r="G586" t="str">
            <v>BD团队-李达</v>
          </cell>
          <cell r="H586" t="str">
            <v>BD团队-李达</v>
          </cell>
          <cell r="I586" t="str">
            <v>BD团队-李达</v>
          </cell>
          <cell r="J586" t="str">
            <v>BD团队-李达</v>
          </cell>
          <cell r="K586" t="str">
            <v>李达</v>
          </cell>
          <cell r="L586" t="str">
            <v>李达</v>
          </cell>
          <cell r="M586" t="str">
            <v>0~A2</v>
          </cell>
          <cell r="N586" t="str">
            <v>李达（青莲）</v>
          </cell>
          <cell r="O586">
            <v>43143.841736111099</v>
          </cell>
          <cell r="P586" t="str">
            <v>新建</v>
          </cell>
        </row>
        <row r="587">
          <cell r="B587" t="str">
            <v>丢失的流年921127</v>
          </cell>
          <cell r="C587" t="str">
            <v>汤飞</v>
          </cell>
          <cell r="D587" t="str">
            <v>KA-广</v>
          </cell>
          <cell r="E587" t="str">
            <v>史玉卉</v>
          </cell>
          <cell r="F587" t="str">
            <v>汤何</v>
          </cell>
          <cell r="G587" t="str">
            <v>汤何</v>
          </cell>
          <cell r="H587" t="str">
            <v>汤何</v>
          </cell>
          <cell r="I587" t="str">
            <v>汤何</v>
          </cell>
          <cell r="J587" t="str">
            <v>汤何</v>
          </cell>
          <cell r="K587" t="str">
            <v>汤何</v>
          </cell>
          <cell r="L587" t="str">
            <v>汤何</v>
          </cell>
          <cell r="M587" t="str">
            <v>A3</v>
          </cell>
          <cell r="N587" t="str">
            <v>主账号-广莲</v>
          </cell>
          <cell r="O587">
            <v>43153.708101851902</v>
          </cell>
          <cell r="P587" t="str">
            <v>新建</v>
          </cell>
        </row>
        <row r="588">
          <cell r="B588" t="str">
            <v>sunmnet三盟</v>
          </cell>
          <cell r="C588" t="str">
            <v>广东三盟信息科技有限公司</v>
          </cell>
          <cell r="D588" t="str">
            <v>BD伙伴</v>
          </cell>
          <cell r="E588" t="str">
            <v>-</v>
          </cell>
          <cell r="F588" t="str">
            <v>BD团队-李达</v>
          </cell>
          <cell r="G588" t="str">
            <v>BD团队-李达</v>
          </cell>
          <cell r="H588" t="str">
            <v>BD团队-李达</v>
          </cell>
          <cell r="I588" t="str">
            <v>BD团队-李达</v>
          </cell>
          <cell r="J588" t="str">
            <v>BD团队-李达</v>
          </cell>
          <cell r="K588" t="str">
            <v>BD团队-刘银树</v>
          </cell>
          <cell r="L588" t="str">
            <v>BD团队-刘银树</v>
          </cell>
          <cell r="M588" t="str">
            <v>0~A2</v>
          </cell>
          <cell r="N588" t="str">
            <v>李达（青莲）</v>
          </cell>
          <cell r="O588">
            <v>43154.734942129602</v>
          </cell>
          <cell r="P588" t="str">
            <v>新建</v>
          </cell>
        </row>
        <row r="589">
          <cell r="B589" t="str">
            <v>hi30674945@aliyun.com</v>
          </cell>
          <cell r="C589" t="str">
            <v>卓冠豪</v>
          </cell>
          <cell r="D589" t="str">
            <v>KA-广</v>
          </cell>
          <cell r="E589" t="str">
            <v>谢晓敏</v>
          </cell>
          <cell r="F589" t="str">
            <v>谢晓敏</v>
          </cell>
          <cell r="G589" t="str">
            <v>谢晓敏</v>
          </cell>
          <cell r="H589" t="str">
            <v>谢晓敏</v>
          </cell>
          <cell r="I589" t="str">
            <v>谢晓敏</v>
          </cell>
          <cell r="J589" t="str">
            <v>谢晓敏</v>
          </cell>
          <cell r="K589" t="str">
            <v>谢晓敏</v>
          </cell>
          <cell r="L589" t="str">
            <v>谢晓敏</v>
          </cell>
          <cell r="M589" t="str">
            <v>0~A2</v>
          </cell>
          <cell r="N589" t="str">
            <v>主账号-深莲</v>
          </cell>
          <cell r="O589">
            <v>43155.427650463003</v>
          </cell>
          <cell r="P589" t="str">
            <v>关联</v>
          </cell>
        </row>
        <row r="590">
          <cell r="B590" t="str">
            <v>judian2017</v>
          </cell>
          <cell r="C590" t="str">
            <v>广州汇电云联互联网科技有限公司</v>
          </cell>
          <cell r="D590" t="str">
            <v>铁军-广</v>
          </cell>
          <cell r="E590" t="str">
            <v>张炜俊</v>
          </cell>
          <cell r="F590" t="str">
            <v>张炜俊</v>
          </cell>
          <cell r="G590" t="str">
            <v>张炜俊</v>
          </cell>
          <cell r="H590" t="str">
            <v>张炜俊</v>
          </cell>
          <cell r="I590" t="str">
            <v>张炜俊</v>
          </cell>
          <cell r="J590" t="str">
            <v>高乾</v>
          </cell>
          <cell r="K590" t="str">
            <v>高乾</v>
          </cell>
          <cell r="L590" t="str">
            <v>高乾</v>
          </cell>
          <cell r="M590" t="str">
            <v>A4</v>
          </cell>
          <cell r="N590" t="str">
            <v>主账号-广莲</v>
          </cell>
          <cell r="O590">
            <v>43155.427905092598</v>
          </cell>
          <cell r="P590" t="str">
            <v>关联</v>
          </cell>
        </row>
        <row r="591">
          <cell r="B591" t="str">
            <v>szjoe@qq.com</v>
          </cell>
          <cell r="C591" t="str">
            <v>深圳市付宝网络科技有限公司</v>
          </cell>
          <cell r="D591" t="str">
            <v>铁军-深</v>
          </cell>
          <cell r="E591" t="str">
            <v>吴闪</v>
          </cell>
          <cell r="F591" t="str">
            <v>吴闪</v>
          </cell>
          <cell r="G591" t="str">
            <v>吴闪</v>
          </cell>
          <cell r="H591" t="str">
            <v>吴闪</v>
          </cell>
          <cell r="I591" t="str">
            <v>吴闪</v>
          </cell>
          <cell r="J591" t="str">
            <v>李申政</v>
          </cell>
          <cell r="K591" t="str">
            <v>谭仲健</v>
          </cell>
          <cell r="L591" t="str">
            <v>谭仲健</v>
          </cell>
          <cell r="M591" t="str">
            <v>A4</v>
          </cell>
          <cell r="N591" t="str">
            <v>主账号-深莲</v>
          </cell>
          <cell r="O591">
            <v>43155.4707291667</v>
          </cell>
          <cell r="P591" t="str">
            <v>关联</v>
          </cell>
        </row>
        <row r="592">
          <cell r="B592" t="str">
            <v>brianstacy</v>
          </cell>
          <cell r="C592" t="str">
            <v>深圳银链科技有限公司</v>
          </cell>
          <cell r="D592" t="str">
            <v>铁军-广</v>
          </cell>
          <cell r="E592" t="str">
            <v>-</v>
          </cell>
          <cell r="F592" t="str">
            <v>BD团队-李达</v>
          </cell>
          <cell r="G592" t="str">
            <v>BD团队-李达</v>
          </cell>
          <cell r="H592" t="str">
            <v>BD团队-李达</v>
          </cell>
          <cell r="I592" t="str">
            <v>BD团队-李达</v>
          </cell>
          <cell r="J592" t="str">
            <v>BD团队-李达</v>
          </cell>
          <cell r="K592" t="str">
            <v>李达</v>
          </cell>
          <cell r="L592" t="str">
            <v>李达</v>
          </cell>
          <cell r="M592" t="str">
            <v>0~A2</v>
          </cell>
          <cell r="N592" t="str">
            <v>李达（青莲）</v>
          </cell>
          <cell r="O592">
            <v>43156.631319444401</v>
          </cell>
          <cell r="P592" t="str">
            <v>新建</v>
          </cell>
        </row>
        <row r="593">
          <cell r="B593" t="str">
            <v>一棵大树1208</v>
          </cell>
          <cell r="C593" t="str">
            <v>深圳银链科技有限公司</v>
          </cell>
          <cell r="D593" t="str">
            <v>铁军-广</v>
          </cell>
          <cell r="E593" t="str">
            <v>-</v>
          </cell>
          <cell r="F593" t="str">
            <v>BD团队-李达</v>
          </cell>
          <cell r="G593" t="str">
            <v>BD团队-李达</v>
          </cell>
          <cell r="H593" t="str">
            <v>BD团队-李达</v>
          </cell>
          <cell r="I593" t="str">
            <v>BD团队-李达</v>
          </cell>
          <cell r="J593" t="str">
            <v>BD团队-李达</v>
          </cell>
          <cell r="K593" t="str">
            <v>李达</v>
          </cell>
          <cell r="L593" t="str">
            <v>李达</v>
          </cell>
          <cell r="M593" t="str">
            <v>0~A2</v>
          </cell>
          <cell r="N593" t="str">
            <v>李达（青莲）</v>
          </cell>
          <cell r="O593">
            <v>43156.643958333298</v>
          </cell>
          <cell r="P593" t="str">
            <v>新建</v>
          </cell>
        </row>
        <row r="594">
          <cell r="B594" t="str">
            <v>广州蓝昊广告有限公司</v>
          </cell>
          <cell r="C594" t="str">
            <v>广州蓝昊广告有限公司</v>
          </cell>
          <cell r="D594" t="str">
            <v>中台-广</v>
          </cell>
          <cell r="E594" t="str">
            <v>吴发能</v>
          </cell>
          <cell r="F594" t="str">
            <v>吴发能</v>
          </cell>
          <cell r="G594" t="str">
            <v>吴发能</v>
          </cell>
          <cell r="H594" t="str">
            <v>吴发能</v>
          </cell>
          <cell r="I594" t="str">
            <v>中台-广</v>
          </cell>
          <cell r="J594" t="str">
            <v>中台-广</v>
          </cell>
          <cell r="K594" t="str">
            <v>雷馥萍</v>
          </cell>
          <cell r="L594" t="str">
            <v>雷馥萍</v>
          </cell>
          <cell r="M594" t="str">
            <v>0~A2</v>
          </cell>
          <cell r="N594" t="str">
            <v>主账号-广莲</v>
          </cell>
          <cell r="O594">
            <v>43157.680625000001</v>
          </cell>
          <cell r="P594" t="str">
            <v>新建</v>
          </cell>
        </row>
        <row r="595">
          <cell r="B595" t="str">
            <v>shuijinga2018</v>
          </cell>
          <cell r="C595" t="str">
            <v>深圳市零柒伍伍网络科技有限公司</v>
          </cell>
          <cell r="D595" t="str">
            <v>BD伙伴</v>
          </cell>
          <cell r="E595" t="str">
            <v>-</v>
          </cell>
          <cell r="F595" t="str">
            <v>BD团队-陈楚鹏</v>
          </cell>
          <cell r="G595" t="str">
            <v>BD团队-陈楚鹏</v>
          </cell>
          <cell r="H595" t="str">
            <v>BD团队-陈楚鹏</v>
          </cell>
          <cell r="I595" t="str">
            <v>BD团队-陈楚鹏</v>
          </cell>
          <cell r="J595" t="str">
            <v>BD团队-陈楚鹏</v>
          </cell>
          <cell r="K595" t="str">
            <v>BD</v>
          </cell>
          <cell r="L595" t="str">
            <v>BD团队-刘银树</v>
          </cell>
          <cell r="M595" t="str">
            <v>A3</v>
          </cell>
          <cell r="N595" t="str">
            <v>主账号-广莲</v>
          </cell>
          <cell r="O595">
            <v>43157.736087963</v>
          </cell>
          <cell r="P595" t="str">
            <v>新建</v>
          </cell>
        </row>
        <row r="596">
          <cell r="B596" t="str">
            <v>ab纵思网络</v>
          </cell>
          <cell r="C596" t="str">
            <v>广州纵思网络科技股份有限公司</v>
          </cell>
          <cell r="D596" t="str">
            <v>KA-广</v>
          </cell>
          <cell r="E596" t="str">
            <v>谢晓敏</v>
          </cell>
          <cell r="F596" t="str">
            <v>谢晓敏</v>
          </cell>
          <cell r="G596" t="str">
            <v>谢晓敏</v>
          </cell>
          <cell r="H596" t="str">
            <v>谢晓敏</v>
          </cell>
          <cell r="I596" t="str">
            <v>谢晓敏</v>
          </cell>
          <cell r="J596" t="str">
            <v>谢晓敏</v>
          </cell>
          <cell r="K596" t="str">
            <v>谢晓敏</v>
          </cell>
          <cell r="L596" t="str">
            <v>谢晓敏</v>
          </cell>
          <cell r="M596" t="str">
            <v>A4</v>
          </cell>
          <cell r="N596" t="str">
            <v>主账号-广莲</v>
          </cell>
          <cell r="O596">
            <v>43157.801736111098</v>
          </cell>
          <cell r="P596" t="str">
            <v>关联</v>
          </cell>
        </row>
        <row r="597">
          <cell r="B597" t="str">
            <v>gz戏娱网络</v>
          </cell>
          <cell r="C597" t="str">
            <v>gz戏娱网络</v>
          </cell>
          <cell r="D597" t="str">
            <v>KA-广</v>
          </cell>
          <cell r="E597" t="str">
            <v>-</v>
          </cell>
          <cell r="F597" t="str">
            <v>-</v>
          </cell>
          <cell r="G597" t="str">
            <v>谢晓敏</v>
          </cell>
          <cell r="H597" t="str">
            <v>谢晓敏</v>
          </cell>
          <cell r="I597" t="str">
            <v>谢晓敏</v>
          </cell>
          <cell r="J597" t="str">
            <v>谢晓敏</v>
          </cell>
          <cell r="K597" t="str">
            <v>谢晓敏</v>
          </cell>
          <cell r="L597" t="str">
            <v>谢晓敏</v>
          </cell>
          <cell r="M597" t="str">
            <v>0~A2</v>
          </cell>
          <cell r="N597" t="str">
            <v>主账号-广莲</v>
          </cell>
          <cell r="O597">
            <v>43157.807870370401</v>
          </cell>
          <cell r="P597" t="str">
            <v>关联</v>
          </cell>
        </row>
        <row r="598">
          <cell r="B598" t="str">
            <v>奥砚维化工</v>
          </cell>
          <cell r="C598" t="str">
            <v>深圳市鑫北斗软件开发有限公司</v>
          </cell>
          <cell r="D598" t="str">
            <v>BD伙伴</v>
          </cell>
          <cell r="E598" t="str">
            <v>-</v>
          </cell>
          <cell r="F598" t="str">
            <v>-</v>
          </cell>
          <cell r="G598" t="str">
            <v>BD团队-陈楚鹏</v>
          </cell>
          <cell r="H598" t="str">
            <v>BD团队-陈楚鹏</v>
          </cell>
          <cell r="I598" t="str">
            <v>BD团队-陈楚鹏</v>
          </cell>
          <cell r="J598" t="str">
            <v>BD团队-陈楚鹏</v>
          </cell>
          <cell r="K598" t="str">
            <v>BD</v>
          </cell>
          <cell r="L598" t="str">
            <v>BD团队-刘银树</v>
          </cell>
          <cell r="M598" t="str">
            <v>0~A2</v>
          </cell>
          <cell r="N598" t="str">
            <v>主账号-广莲</v>
          </cell>
          <cell r="O598">
            <v>43159.417187500003</v>
          </cell>
          <cell r="P598" t="str">
            <v>新建</v>
          </cell>
        </row>
        <row r="599">
          <cell r="B599" t="str">
            <v>huayuezc</v>
          </cell>
          <cell r="C599" t="str">
            <v>深圳华元智能科技有限公司</v>
          </cell>
          <cell r="D599" t="str">
            <v>铁军-深</v>
          </cell>
          <cell r="E599" t="str">
            <v>吴闪</v>
          </cell>
          <cell r="F599" t="str">
            <v>吴闪</v>
          </cell>
          <cell r="G599" t="str">
            <v>吴闪</v>
          </cell>
          <cell r="H599" t="str">
            <v>吴闪</v>
          </cell>
          <cell r="I599" t="str">
            <v>吴闪</v>
          </cell>
          <cell r="J599" t="str">
            <v>金浩阳</v>
          </cell>
          <cell r="K599" t="str">
            <v>金浩阳</v>
          </cell>
          <cell r="L599" t="str">
            <v>金浩阳</v>
          </cell>
          <cell r="M599" t="str">
            <v>0~A2</v>
          </cell>
          <cell r="N599" t="str">
            <v>二级服务商-深莲</v>
          </cell>
          <cell r="O599">
            <v>43159.6703935185</v>
          </cell>
          <cell r="P599" t="str">
            <v>新建</v>
          </cell>
        </row>
        <row r="600">
          <cell r="B600" t="str">
            <v>gdgh888888</v>
          </cell>
          <cell r="C600" t="str">
            <v>广东国辉信息咨询服务有限公司</v>
          </cell>
          <cell r="D600" t="str">
            <v>铁军-广</v>
          </cell>
          <cell r="E600" t="str">
            <v>张炜俊</v>
          </cell>
          <cell r="F600" t="str">
            <v>张炜俊</v>
          </cell>
          <cell r="G600" t="str">
            <v>张炜俊</v>
          </cell>
          <cell r="H600" t="str">
            <v>张炜俊</v>
          </cell>
          <cell r="I600" t="str">
            <v>张炜俊</v>
          </cell>
          <cell r="J600" t="str">
            <v>高乾</v>
          </cell>
          <cell r="K600" t="str">
            <v>高乾</v>
          </cell>
          <cell r="L600" t="str">
            <v>高乾</v>
          </cell>
          <cell r="M600" t="str">
            <v>0~A2</v>
          </cell>
          <cell r="N600" t="str">
            <v>主账号-广莲</v>
          </cell>
          <cell r="O600">
            <v>43160.6628009259</v>
          </cell>
          <cell r="P600" t="str">
            <v>新建</v>
          </cell>
        </row>
        <row r="601">
          <cell r="B601" t="str">
            <v>timesmba</v>
          </cell>
          <cell r="C601" t="str">
            <v>广州市软捷网络科技有限公司</v>
          </cell>
          <cell r="D601" t="str">
            <v>BD伙伴</v>
          </cell>
          <cell r="E601" t="str">
            <v>-</v>
          </cell>
          <cell r="F601" t="str">
            <v>-</v>
          </cell>
          <cell r="G601" t="str">
            <v>BD团队-李达</v>
          </cell>
          <cell r="H601" t="str">
            <v>BD团队-李达</v>
          </cell>
          <cell r="I601" t="str">
            <v>BD团队-李达</v>
          </cell>
          <cell r="J601" t="str">
            <v>BD团队-李达</v>
          </cell>
          <cell r="K601" t="str">
            <v>BD</v>
          </cell>
          <cell r="L601" t="str">
            <v>BD</v>
          </cell>
          <cell r="M601" t="str">
            <v>0~A2</v>
          </cell>
          <cell r="N601" t="str">
            <v>主账号-广莲</v>
          </cell>
          <cell r="O601">
            <v>43160.719375000001</v>
          </cell>
          <cell r="P601" t="str">
            <v>新建</v>
          </cell>
        </row>
        <row r="602">
          <cell r="B602" t="str">
            <v>gaphuang01</v>
          </cell>
          <cell r="C602" t="str">
            <v>邓志杰</v>
          </cell>
          <cell r="D602" t="str">
            <v>铁军-广</v>
          </cell>
          <cell r="E602" t="str">
            <v>高乾</v>
          </cell>
          <cell r="F602" t="str">
            <v>高乾</v>
          </cell>
          <cell r="G602" t="str">
            <v>高乾</v>
          </cell>
          <cell r="H602" t="str">
            <v>高乾</v>
          </cell>
          <cell r="I602" t="str">
            <v>高乾</v>
          </cell>
          <cell r="J602" t="str">
            <v>高乾</v>
          </cell>
          <cell r="K602" t="str">
            <v>高乾</v>
          </cell>
          <cell r="L602" t="str">
            <v>高乾</v>
          </cell>
          <cell r="M602" t="str">
            <v>0~A2</v>
          </cell>
          <cell r="N602" t="str">
            <v>主账号-广莲</v>
          </cell>
          <cell r="O602">
            <v>43161.415717592601</v>
          </cell>
          <cell r="P602" t="str">
            <v>新建</v>
          </cell>
        </row>
        <row r="603">
          <cell r="B603" t="str">
            <v>金链子银链子</v>
          </cell>
          <cell r="C603" t="str">
            <v>深圳银链科技有限公司</v>
          </cell>
          <cell r="D603" t="str">
            <v>铁军-广</v>
          </cell>
          <cell r="E603" t="str">
            <v>-</v>
          </cell>
          <cell r="F603" t="str">
            <v>-</v>
          </cell>
          <cell r="G603" t="str">
            <v>BD团队-李达</v>
          </cell>
          <cell r="H603" t="str">
            <v>BD团队-李达</v>
          </cell>
          <cell r="I603" t="str">
            <v>BD团队-李达</v>
          </cell>
          <cell r="J603" t="str">
            <v>BD团队-李达</v>
          </cell>
          <cell r="K603" t="str">
            <v>李达</v>
          </cell>
          <cell r="L603" t="str">
            <v>李达</v>
          </cell>
          <cell r="M603" t="str">
            <v>0~A2</v>
          </cell>
          <cell r="N603" t="str">
            <v>主账号-广莲</v>
          </cell>
          <cell r="O603">
            <v>43161.623564814799</v>
          </cell>
          <cell r="P603" t="str">
            <v>新建</v>
          </cell>
        </row>
        <row r="604">
          <cell r="B604" t="str">
            <v>gzsupin</v>
          </cell>
          <cell r="C604" t="str">
            <v>广州速品服饰有限公司</v>
          </cell>
          <cell r="D604" t="str">
            <v>KA-广</v>
          </cell>
          <cell r="E604" t="str">
            <v>-</v>
          </cell>
          <cell r="F604" t="str">
            <v>-</v>
          </cell>
          <cell r="G604" t="str">
            <v>史玉卉</v>
          </cell>
          <cell r="H604" t="str">
            <v>史玉卉</v>
          </cell>
          <cell r="I604" t="str">
            <v>史玉卉</v>
          </cell>
          <cell r="J604" t="str">
            <v>史玉卉</v>
          </cell>
          <cell r="K604" t="str">
            <v>史玉卉</v>
          </cell>
          <cell r="L604" t="str">
            <v>史玉卉</v>
          </cell>
          <cell r="M604" t="str">
            <v>A3</v>
          </cell>
          <cell r="N604" t="str">
            <v>主账号-深莲</v>
          </cell>
          <cell r="O604">
            <v>43164.451226851903</v>
          </cell>
          <cell r="P604" t="str">
            <v>关联</v>
          </cell>
        </row>
        <row r="605">
          <cell r="B605" t="str">
            <v>allintask</v>
          </cell>
          <cell r="C605" t="str">
            <v>广东新航线跨境电子商务服务有限公司</v>
          </cell>
          <cell r="D605" t="str">
            <v>KA-广</v>
          </cell>
          <cell r="E605" t="str">
            <v>史玉卉</v>
          </cell>
          <cell r="F605" t="str">
            <v>史玉卉</v>
          </cell>
          <cell r="G605" t="str">
            <v>史玉卉</v>
          </cell>
          <cell r="H605" t="str">
            <v>史玉卉</v>
          </cell>
          <cell r="I605" t="str">
            <v>史玉卉</v>
          </cell>
          <cell r="J605" t="str">
            <v>史玉卉</v>
          </cell>
          <cell r="K605" t="str">
            <v>史玉卉</v>
          </cell>
          <cell r="L605" t="str">
            <v>史玉卉</v>
          </cell>
          <cell r="M605" t="str">
            <v>A3</v>
          </cell>
          <cell r="N605" t="str">
            <v>主账号-深莲</v>
          </cell>
          <cell r="O605">
            <v>43164.737164351798</v>
          </cell>
          <cell r="P605" t="str">
            <v>关联</v>
          </cell>
        </row>
        <row r="606">
          <cell r="B606" t="str">
            <v>innsz</v>
          </cell>
          <cell r="C606" t="str">
            <v>深圳市云诺维科技有限公司</v>
          </cell>
          <cell r="D606" t="str">
            <v>BD伙伴</v>
          </cell>
          <cell r="E606" t="str">
            <v>-</v>
          </cell>
          <cell r="F606" t="str">
            <v>-</v>
          </cell>
          <cell r="G606" t="str">
            <v>BD团队-李达</v>
          </cell>
          <cell r="H606" t="str">
            <v>BD团队-李达</v>
          </cell>
          <cell r="I606" t="str">
            <v>BD团队-李达</v>
          </cell>
          <cell r="J606" t="str">
            <v>BD团队-李达</v>
          </cell>
          <cell r="K606" t="str">
            <v>BD团队-吴伟灿</v>
          </cell>
          <cell r="L606" t="str">
            <v>BD</v>
          </cell>
          <cell r="M606" t="str">
            <v>0~A2</v>
          </cell>
          <cell r="N606" t="str">
            <v>主账号-广莲</v>
          </cell>
          <cell r="O606">
            <v>43166.404074074097</v>
          </cell>
          <cell r="P606" t="str">
            <v>新建</v>
          </cell>
        </row>
        <row r="607">
          <cell r="B607" t="str">
            <v>胡江昆</v>
          </cell>
          <cell r="C607" t="str">
            <v>深圳银链科技有限公司</v>
          </cell>
          <cell r="D607" t="str">
            <v>铁军-广</v>
          </cell>
          <cell r="E607" t="str">
            <v>-</v>
          </cell>
          <cell r="F607" t="str">
            <v>-</v>
          </cell>
          <cell r="G607" t="str">
            <v>BD团队-李达</v>
          </cell>
          <cell r="H607" t="str">
            <v>BD团队-李达</v>
          </cell>
          <cell r="I607" t="str">
            <v>BD团队-李达</v>
          </cell>
          <cell r="J607" t="str">
            <v>BD团队-李达</v>
          </cell>
          <cell r="K607" t="str">
            <v>李达</v>
          </cell>
          <cell r="L607" t="str">
            <v>李达</v>
          </cell>
          <cell r="M607" t="str">
            <v>0~A2</v>
          </cell>
          <cell r="N607" t="str">
            <v>李达（青莲）</v>
          </cell>
          <cell r="O607">
            <v>43167.454363425903</v>
          </cell>
          <cell r="P607" t="str">
            <v>新建</v>
          </cell>
        </row>
        <row r="608">
          <cell r="B608" t="str">
            <v>cybereye</v>
          </cell>
          <cell r="C608" t="str">
            <v>广州市网景网络科技有限公司</v>
          </cell>
          <cell r="D608" t="str">
            <v>BD伙伴</v>
          </cell>
          <cell r="E608" t="str">
            <v>-</v>
          </cell>
          <cell r="F608" t="str">
            <v>-</v>
          </cell>
          <cell r="G608" t="str">
            <v>BD团队-李达</v>
          </cell>
          <cell r="H608" t="str">
            <v>BD团队-李达</v>
          </cell>
          <cell r="I608" t="str">
            <v>BD团队-李达</v>
          </cell>
          <cell r="J608" t="str">
            <v>BD团队-李达</v>
          </cell>
          <cell r="K608" t="str">
            <v>BD团队-黄政源</v>
          </cell>
          <cell r="L608" t="str">
            <v>BD团队-黄政源</v>
          </cell>
          <cell r="M608" t="str">
            <v>0~A2</v>
          </cell>
          <cell r="N608" t="str">
            <v>主账号-广莲</v>
          </cell>
          <cell r="O608">
            <v>43167.723171296297</v>
          </cell>
          <cell r="P608" t="str">
            <v>新建</v>
          </cell>
        </row>
        <row r="609">
          <cell r="B609" t="str">
            <v>深圳前海金智慧</v>
          </cell>
          <cell r="C609" t="str">
            <v>深圳前海金智慧科技有限公司</v>
          </cell>
          <cell r="D609" t="str">
            <v>铁军-广</v>
          </cell>
          <cell r="E609" t="str">
            <v>高乾</v>
          </cell>
          <cell r="F609" t="str">
            <v>高乾</v>
          </cell>
          <cell r="G609" t="str">
            <v>高乾</v>
          </cell>
          <cell r="H609" t="str">
            <v>高乾</v>
          </cell>
          <cell r="I609" t="str">
            <v>高乾</v>
          </cell>
          <cell r="J609" t="str">
            <v>高乾</v>
          </cell>
          <cell r="K609" t="str">
            <v>高乾</v>
          </cell>
          <cell r="L609" t="str">
            <v>高乾</v>
          </cell>
          <cell r="M609" t="str">
            <v>A5</v>
          </cell>
          <cell r="N609" t="str">
            <v>主账号-广莲</v>
          </cell>
          <cell r="O609">
            <v>43167.927858796298</v>
          </cell>
          <cell r="P609" t="str">
            <v>关联</v>
          </cell>
        </row>
        <row r="610">
          <cell r="B610" t="str">
            <v>1565625907@qq.com</v>
          </cell>
          <cell r="C610" t="str">
            <v>郭永红</v>
          </cell>
          <cell r="D610" t="str">
            <v>中台-广</v>
          </cell>
          <cell r="E610" t="str">
            <v>-</v>
          </cell>
          <cell r="F610" t="str">
            <v>-</v>
          </cell>
          <cell r="G610" t="str">
            <v>吴发能</v>
          </cell>
          <cell r="H610" t="str">
            <v>吴发能</v>
          </cell>
          <cell r="I610" t="str">
            <v>中台-广</v>
          </cell>
          <cell r="J610" t="str">
            <v>中台-广</v>
          </cell>
          <cell r="K610" t="str">
            <v>唐钰滢</v>
          </cell>
          <cell r="L610" t="str">
            <v>唐钰滢</v>
          </cell>
          <cell r="M610" t="str">
            <v>A4</v>
          </cell>
          <cell r="N610" t="str">
            <v>主账号-广莲</v>
          </cell>
          <cell r="O610">
            <v>43168.909884259301</v>
          </cell>
          <cell r="P610" t="str">
            <v>关联</v>
          </cell>
        </row>
        <row r="611">
          <cell r="B611" t="str">
            <v>广东优程</v>
          </cell>
          <cell r="C611" t="str">
            <v>广东优程互联网金融信息服务有限公司</v>
          </cell>
          <cell r="D611" t="str">
            <v>铁军-广</v>
          </cell>
          <cell r="E611" t="str">
            <v>-</v>
          </cell>
          <cell r="F611" t="str">
            <v>-</v>
          </cell>
          <cell r="G611" t="str">
            <v>吴发能</v>
          </cell>
          <cell r="H611" t="str">
            <v>吴发能</v>
          </cell>
          <cell r="I611" t="str">
            <v>吴发能</v>
          </cell>
          <cell r="J611" t="str">
            <v>吴发能</v>
          </cell>
          <cell r="K611" t="str">
            <v>吴发能</v>
          </cell>
          <cell r="L611" t="str">
            <v>吴发能</v>
          </cell>
          <cell r="M611" t="str">
            <v>0~A2</v>
          </cell>
          <cell r="N611" t="str">
            <v>主账号-广莲</v>
          </cell>
          <cell r="O611">
            <v>43171.476990740703</v>
          </cell>
          <cell r="P611" t="str">
            <v>新建</v>
          </cell>
        </row>
        <row r="612">
          <cell r="B612" t="str">
            <v>中升亿房产</v>
          </cell>
          <cell r="C612" t="str">
            <v>广州扫房网络科技有限公司</v>
          </cell>
          <cell r="D612" t="str">
            <v>BD伙伴</v>
          </cell>
          <cell r="E612" t="str">
            <v>-</v>
          </cell>
          <cell r="F612" t="str">
            <v>-</v>
          </cell>
          <cell r="G612" t="str">
            <v>BD团队-吴伟灿</v>
          </cell>
          <cell r="H612" t="str">
            <v>BD团队-吴伟灿</v>
          </cell>
          <cell r="I612" t="str">
            <v>BD团队-吴伟灿</v>
          </cell>
          <cell r="J612" t="str">
            <v>BD团队-吴伟灿</v>
          </cell>
          <cell r="K612" t="str">
            <v>BD团队-吴伟灿</v>
          </cell>
          <cell r="L612" t="str">
            <v>BD团队-黄政源</v>
          </cell>
          <cell r="M612" t="str">
            <v>0~A2</v>
          </cell>
          <cell r="N612" t="str">
            <v>主账号-广莲</v>
          </cell>
          <cell r="O612">
            <v>43171.664027777799</v>
          </cell>
          <cell r="P612" t="str">
            <v>新建</v>
          </cell>
        </row>
        <row r="613">
          <cell r="B613" t="str">
            <v>ujdjzj83js</v>
          </cell>
          <cell r="C613" t="str">
            <v>深圳市云诺维信息科技有限公司</v>
          </cell>
          <cell r="D613" t="str">
            <v>BD伙伴</v>
          </cell>
          <cell r="E613" t="str">
            <v>-</v>
          </cell>
          <cell r="F613" t="str">
            <v>-</v>
          </cell>
          <cell r="G613" t="str">
            <v>BD团队-李达</v>
          </cell>
          <cell r="H613" t="str">
            <v>BD团队-李达</v>
          </cell>
          <cell r="I613" t="str">
            <v>BD团队-李达</v>
          </cell>
          <cell r="J613" t="str">
            <v>BD团队-李达</v>
          </cell>
          <cell r="K613" t="str">
            <v>BD团队-吴伟灿</v>
          </cell>
          <cell r="L613" t="str">
            <v>BD</v>
          </cell>
          <cell r="M613" t="str">
            <v>0~A2</v>
          </cell>
          <cell r="N613" t="str">
            <v>主账号-广莲</v>
          </cell>
          <cell r="O613">
            <v>43172.477002314801</v>
          </cell>
          <cell r="P613" t="str">
            <v>新建</v>
          </cell>
        </row>
        <row r="614">
          <cell r="B614" t="str">
            <v>配配家</v>
          </cell>
          <cell r="C614" t="str">
            <v>广东吉乐文化传播有限公司</v>
          </cell>
          <cell r="D614" t="str">
            <v>中台-广</v>
          </cell>
          <cell r="E614" t="str">
            <v>-</v>
          </cell>
          <cell r="F614" t="str">
            <v>-</v>
          </cell>
          <cell r="G614" t="str">
            <v>唐钰莹</v>
          </cell>
          <cell r="H614" t="str">
            <v>中台-广</v>
          </cell>
          <cell r="I614" t="str">
            <v>中台-广</v>
          </cell>
          <cell r="J614" t="str">
            <v>中台-广</v>
          </cell>
          <cell r="K614" t="str">
            <v>唐钰滢</v>
          </cell>
          <cell r="L614" t="str">
            <v>唐钰滢</v>
          </cell>
          <cell r="M614" t="str">
            <v>0~A2</v>
          </cell>
          <cell r="N614" t="str">
            <v>主账号-广莲</v>
          </cell>
          <cell r="O614">
            <v>43172.500868055598</v>
          </cell>
          <cell r="P614" t="str">
            <v>新建</v>
          </cell>
        </row>
        <row r="615">
          <cell r="B615" t="str">
            <v>newyorknewyork6688</v>
          </cell>
          <cell r="C615" t="str">
            <v>北京茂阿信息技术有限公司</v>
          </cell>
          <cell r="D615" t="str">
            <v>BD伙伴</v>
          </cell>
          <cell r="E615" t="str">
            <v>-</v>
          </cell>
          <cell r="F615" t="str">
            <v>-</v>
          </cell>
          <cell r="G615" t="str">
            <v>BD团队-陈楚鹏</v>
          </cell>
          <cell r="H615" t="str">
            <v>BD团队-陈楚鹏</v>
          </cell>
          <cell r="I615" t="str">
            <v>BD团队-陈楚鹏</v>
          </cell>
          <cell r="J615" t="str">
            <v>BD团队-陈楚鹏</v>
          </cell>
          <cell r="K615" t="str">
            <v>BD</v>
          </cell>
          <cell r="L615" t="str">
            <v>BD团队-黄政源</v>
          </cell>
          <cell r="M615" t="str">
            <v>0~A2</v>
          </cell>
          <cell r="N615" t="str">
            <v>主账号-广莲</v>
          </cell>
          <cell r="O615">
            <v>43173.400717592602</v>
          </cell>
          <cell r="P615" t="str">
            <v>新建</v>
          </cell>
        </row>
        <row r="616">
          <cell r="B616" t="str">
            <v>潮盛再生资源</v>
          </cell>
          <cell r="C616" t="str">
            <v>广州市猎客软件科技有限公司</v>
          </cell>
          <cell r="D616" t="str">
            <v>BD伙伴</v>
          </cell>
          <cell r="E616" t="str">
            <v>-</v>
          </cell>
          <cell r="F616" t="str">
            <v>-</v>
          </cell>
          <cell r="G616" t="str">
            <v>BD团队-吴伟灿</v>
          </cell>
          <cell r="H616" t="str">
            <v>BD团队-吴伟灿</v>
          </cell>
          <cell r="I616" t="str">
            <v>BD团队-吴伟灿</v>
          </cell>
          <cell r="J616" t="str">
            <v>BD团队-吴伟灿</v>
          </cell>
          <cell r="K616" t="str">
            <v>BD团队-吴伟灿</v>
          </cell>
          <cell r="L616" t="str">
            <v>BD团队-刘银树</v>
          </cell>
          <cell r="M616" t="str">
            <v>0~A2</v>
          </cell>
          <cell r="N616" t="str">
            <v>主账号-广莲</v>
          </cell>
          <cell r="O616">
            <v>43173.4382175926</v>
          </cell>
          <cell r="P616" t="str">
            <v>新建</v>
          </cell>
        </row>
        <row r="617">
          <cell r="B617" t="str">
            <v>创思金融服务</v>
          </cell>
          <cell r="C617" t="str">
            <v>深圳小爱爱科技有限公司</v>
          </cell>
          <cell r="D617" t="str">
            <v>铁军-广</v>
          </cell>
          <cell r="E617" t="str">
            <v>-</v>
          </cell>
          <cell r="F617" t="str">
            <v>-</v>
          </cell>
          <cell r="G617" t="str">
            <v>吴发能</v>
          </cell>
          <cell r="H617" t="str">
            <v>吴发能</v>
          </cell>
          <cell r="I617" t="str">
            <v>吴发能</v>
          </cell>
          <cell r="J617" t="str">
            <v>吴发能</v>
          </cell>
          <cell r="K617" t="str">
            <v>吴发能</v>
          </cell>
          <cell r="L617" t="str">
            <v>吴发能</v>
          </cell>
          <cell r="M617" t="str">
            <v>0~A2</v>
          </cell>
          <cell r="N617" t="str">
            <v>主账号-广莲</v>
          </cell>
          <cell r="O617">
            <v>43173.454780092601</v>
          </cell>
          <cell r="P617" t="str">
            <v>新建</v>
          </cell>
        </row>
        <row r="618">
          <cell r="B618" t="str">
            <v>云脉168</v>
          </cell>
          <cell r="C618" t="str">
            <v>广州觉鸿信息科技有限公司</v>
          </cell>
          <cell r="D618" t="str">
            <v>BD伙伴</v>
          </cell>
          <cell r="E618" t="str">
            <v>-</v>
          </cell>
          <cell r="F618" t="str">
            <v>-</v>
          </cell>
          <cell r="G618" t="str">
            <v>BD团队-李达</v>
          </cell>
          <cell r="H618" t="str">
            <v>BD团队-李达</v>
          </cell>
          <cell r="I618" t="str">
            <v>BD团队-李达</v>
          </cell>
          <cell r="J618" t="str">
            <v>BD团队-李达</v>
          </cell>
          <cell r="K618" t="str">
            <v>BD团队-吴伟灿</v>
          </cell>
          <cell r="L618" t="str">
            <v>BD</v>
          </cell>
          <cell r="M618" t="str">
            <v>0~A2</v>
          </cell>
          <cell r="N618" t="str">
            <v>主账号-广莲</v>
          </cell>
          <cell r="O618">
            <v>43173.775254629603</v>
          </cell>
          <cell r="P618" t="str">
            <v>新建</v>
          </cell>
        </row>
        <row r="619">
          <cell r="B619" t="str">
            <v>hi_zfs_pro</v>
          </cell>
          <cell r="C619" t="str">
            <v>广州吉纷贸易</v>
          </cell>
          <cell r="D619" t="str">
            <v>铁军-广</v>
          </cell>
          <cell r="E619" t="str">
            <v>-</v>
          </cell>
          <cell r="F619" t="str">
            <v>-</v>
          </cell>
          <cell r="G619" t="str">
            <v>吴发能</v>
          </cell>
          <cell r="H619" t="str">
            <v>吴发能</v>
          </cell>
          <cell r="I619" t="str">
            <v>吴发能</v>
          </cell>
          <cell r="J619" t="str">
            <v>吴发能</v>
          </cell>
          <cell r="K619" t="str">
            <v>吴发能</v>
          </cell>
          <cell r="L619" t="str">
            <v>吴发能</v>
          </cell>
          <cell r="M619" t="str">
            <v>0~A2</v>
          </cell>
          <cell r="N619" t="str">
            <v>主账号-广莲</v>
          </cell>
          <cell r="O619">
            <v>43174.578541666699</v>
          </cell>
          <cell r="P619" t="str">
            <v>新建</v>
          </cell>
        </row>
        <row r="620">
          <cell r="B620" t="str">
            <v>zm@101ym.com</v>
          </cell>
          <cell r="C620" t="str">
            <v>深圳众米网络科技有限公司</v>
          </cell>
          <cell r="D620" t="str">
            <v>铁军-深</v>
          </cell>
          <cell r="E620" t="str">
            <v>-</v>
          </cell>
          <cell r="F620" t="str">
            <v>-</v>
          </cell>
          <cell r="G620" t="str">
            <v>黄至崇</v>
          </cell>
          <cell r="H620" t="str">
            <v>黄至崇</v>
          </cell>
          <cell r="I620" t="str">
            <v>黄至崇</v>
          </cell>
          <cell r="J620" t="str">
            <v>黄至崇</v>
          </cell>
          <cell r="K620" t="str">
            <v>黄至崇</v>
          </cell>
          <cell r="L620" t="str">
            <v>黄至崇</v>
          </cell>
          <cell r="M620" t="str">
            <v>A3</v>
          </cell>
          <cell r="N620" t="str">
            <v>主账号-深莲</v>
          </cell>
          <cell r="O620">
            <v>43174.780104166697</v>
          </cell>
          <cell r="P620" t="str">
            <v>关联</v>
          </cell>
        </row>
        <row r="621">
          <cell r="B621" t="str">
            <v>13825606640@139.com</v>
          </cell>
          <cell r="C621" t="str">
            <v>珠海市千百亿金融信息服务有限公司</v>
          </cell>
          <cell r="D621" t="str">
            <v>KA-广</v>
          </cell>
          <cell r="E621" t="str">
            <v>-</v>
          </cell>
          <cell r="F621" t="str">
            <v>-</v>
          </cell>
          <cell r="G621" t="str">
            <v>史玉卉</v>
          </cell>
          <cell r="H621" t="str">
            <v>史玉卉</v>
          </cell>
          <cell r="I621" t="str">
            <v>史玉卉</v>
          </cell>
          <cell r="J621" t="str">
            <v>史玉卉</v>
          </cell>
          <cell r="K621" t="str">
            <v>史玉卉</v>
          </cell>
          <cell r="L621" t="str">
            <v>史玉卉</v>
          </cell>
          <cell r="M621" t="str">
            <v>0~A2</v>
          </cell>
          <cell r="N621" t="str">
            <v>主账号-广莲</v>
          </cell>
          <cell r="O621">
            <v>43174.781932870399</v>
          </cell>
          <cell r="P621" t="str">
            <v>关联</v>
          </cell>
        </row>
        <row r="622">
          <cell r="B622" t="str">
            <v>马洪伟81</v>
          </cell>
          <cell r="C622" t="str">
            <v>深圳银链科技有限公司</v>
          </cell>
          <cell r="D622" t="str">
            <v>铁军-广</v>
          </cell>
          <cell r="E622" t="str">
            <v>-</v>
          </cell>
          <cell r="F622" t="str">
            <v>-</v>
          </cell>
          <cell r="G622" t="str">
            <v>BD团队-李达</v>
          </cell>
          <cell r="H622" t="str">
            <v>BD团队-李达</v>
          </cell>
          <cell r="I622" t="str">
            <v>BD团队-李达</v>
          </cell>
          <cell r="J622" t="str">
            <v>BD团队-李达</v>
          </cell>
          <cell r="K622" t="str">
            <v>李达</v>
          </cell>
          <cell r="L622" t="str">
            <v>李达</v>
          </cell>
          <cell r="M622" t="str">
            <v>0~A2</v>
          </cell>
          <cell r="N622" t="str">
            <v>李达（青莲）</v>
          </cell>
          <cell r="O622">
            <v>43175.612557870401</v>
          </cell>
          <cell r="P622" t="str">
            <v>新建</v>
          </cell>
        </row>
        <row r="623">
          <cell r="B623" t="str">
            <v>张小圣2015</v>
          </cell>
          <cell r="C623" t="str">
            <v>深圳市华研信息技术有限公司</v>
          </cell>
          <cell r="D623" t="str">
            <v>BD伙伴</v>
          </cell>
          <cell r="E623" t="str">
            <v>-</v>
          </cell>
          <cell r="F623" t="str">
            <v>-</v>
          </cell>
          <cell r="G623" t="str">
            <v>BD团队-陈楚鹏</v>
          </cell>
          <cell r="H623" t="str">
            <v>BD团队-陈楚鹏</v>
          </cell>
          <cell r="I623" t="str">
            <v>BD团队-陈楚鹏</v>
          </cell>
          <cell r="J623" t="str">
            <v>BD团队-陈楚鹏</v>
          </cell>
          <cell r="K623" t="str">
            <v>BD</v>
          </cell>
          <cell r="L623" t="str">
            <v>BD团队-黄政源</v>
          </cell>
          <cell r="M623" t="str">
            <v>0~A2</v>
          </cell>
          <cell r="N623" t="str">
            <v>主账号-广莲</v>
          </cell>
          <cell r="O623">
            <v>43176.465416666702</v>
          </cell>
          <cell r="P623" t="str">
            <v>新建</v>
          </cell>
        </row>
        <row r="624">
          <cell r="B624" t="str">
            <v>zijinda2018</v>
          </cell>
          <cell r="C624" t="str">
            <v>深圳市华研信息技术有限公司</v>
          </cell>
          <cell r="D624" t="str">
            <v>BD伙伴</v>
          </cell>
          <cell r="E624" t="str">
            <v>-</v>
          </cell>
          <cell r="F624" t="str">
            <v>-</v>
          </cell>
          <cell r="G624" t="str">
            <v>BD团队-陈楚鹏</v>
          </cell>
          <cell r="H624" t="str">
            <v>BD团队-陈楚鹏</v>
          </cell>
          <cell r="I624" t="str">
            <v>BD团队-陈楚鹏</v>
          </cell>
          <cell r="J624" t="str">
            <v>BD团队-陈楚鹏</v>
          </cell>
          <cell r="K624" t="str">
            <v>BD</v>
          </cell>
          <cell r="L624" t="str">
            <v>BD团队-黄政源</v>
          </cell>
          <cell r="M624" t="str">
            <v>0~A2</v>
          </cell>
          <cell r="N624" t="str">
            <v>主账号-广莲</v>
          </cell>
          <cell r="O624">
            <v>43176.488692129598</v>
          </cell>
          <cell r="P624" t="str">
            <v>新建</v>
          </cell>
        </row>
        <row r="625">
          <cell r="B625" t="str">
            <v>showbrave@aliyun.com</v>
          </cell>
          <cell r="C625" t="str">
            <v>深圳花果山科技有限公司</v>
          </cell>
          <cell r="D625" t="str">
            <v>铁军-深</v>
          </cell>
          <cell r="E625" t="str">
            <v>-</v>
          </cell>
          <cell r="F625" t="str">
            <v>-</v>
          </cell>
          <cell r="G625" t="str">
            <v>黄至崇</v>
          </cell>
          <cell r="H625" t="str">
            <v>黄至崇</v>
          </cell>
          <cell r="I625" t="str">
            <v>黄至崇</v>
          </cell>
          <cell r="J625" t="str">
            <v>黄至崇</v>
          </cell>
          <cell r="K625" t="str">
            <v>黄至崇</v>
          </cell>
          <cell r="L625" t="str">
            <v>黄至崇</v>
          </cell>
          <cell r="M625" t="str">
            <v>A4</v>
          </cell>
          <cell r="N625" t="str">
            <v>主账号-深莲</v>
          </cell>
          <cell r="O625">
            <v>43176.737326388902</v>
          </cell>
          <cell r="P625" t="str">
            <v>关联</v>
          </cell>
        </row>
        <row r="626">
          <cell r="B626" t="str">
            <v>德济福天下shop</v>
          </cell>
          <cell r="C626" t="str">
            <v>广州海诚网络技术有限公司</v>
          </cell>
          <cell r="D626" t="str">
            <v>BD伙伴</v>
          </cell>
          <cell r="E626" t="str">
            <v>-</v>
          </cell>
          <cell r="F626" t="str">
            <v>-</v>
          </cell>
          <cell r="G626" t="str">
            <v>BD团队-李达</v>
          </cell>
          <cell r="H626" t="str">
            <v>BD团队-李达</v>
          </cell>
          <cell r="I626" t="str">
            <v>BD团队-李达</v>
          </cell>
          <cell r="J626" t="str">
            <v>BD团队-李达</v>
          </cell>
          <cell r="K626" t="str">
            <v>BD团队-黄政源</v>
          </cell>
          <cell r="L626" t="str">
            <v>BD团队-黄政源</v>
          </cell>
          <cell r="M626" t="str">
            <v>0~A2</v>
          </cell>
          <cell r="N626" t="str">
            <v>主账号-广莲</v>
          </cell>
          <cell r="O626">
            <v>43178.451018518499</v>
          </cell>
          <cell r="P626" t="str">
            <v>新建</v>
          </cell>
        </row>
        <row r="627">
          <cell r="B627" t="str">
            <v>深圳威尔视觉</v>
          </cell>
          <cell r="C627" t="str">
            <v>深圳华元智能科技有限公司</v>
          </cell>
          <cell r="D627" t="str">
            <v>铁军-深</v>
          </cell>
          <cell r="E627" t="str">
            <v>-</v>
          </cell>
          <cell r="F627" t="str">
            <v>-</v>
          </cell>
          <cell r="G627" t="str">
            <v>吴闪</v>
          </cell>
          <cell r="H627" t="str">
            <v>吴闪</v>
          </cell>
          <cell r="I627" t="str">
            <v>吴闪</v>
          </cell>
          <cell r="J627" t="str">
            <v>金浩阳</v>
          </cell>
          <cell r="K627" t="str">
            <v>金浩阳</v>
          </cell>
          <cell r="L627" t="str">
            <v>金浩阳</v>
          </cell>
          <cell r="M627" t="str">
            <v>0~A2</v>
          </cell>
          <cell r="N627" t="str">
            <v>二级服务商-深莲</v>
          </cell>
          <cell r="O627">
            <v>43178.744328703702</v>
          </cell>
          <cell r="P627" t="str">
            <v>新建</v>
          </cell>
        </row>
        <row r="628">
          <cell r="B628" t="str">
            <v>liuying888</v>
          </cell>
          <cell r="C628" t="str">
            <v>深圳银链科技有限公司</v>
          </cell>
          <cell r="D628" t="str">
            <v>铁军-广</v>
          </cell>
          <cell r="E628" t="str">
            <v>-</v>
          </cell>
          <cell r="F628" t="str">
            <v>-</v>
          </cell>
          <cell r="G628" t="str">
            <v>BD团队-李达</v>
          </cell>
          <cell r="H628" t="str">
            <v>BD团队-李达</v>
          </cell>
          <cell r="I628" t="str">
            <v>BD团队-李达</v>
          </cell>
          <cell r="J628" t="str">
            <v>BD团队-李达</v>
          </cell>
          <cell r="K628" t="str">
            <v>李达</v>
          </cell>
          <cell r="L628" t="str">
            <v>李达</v>
          </cell>
          <cell r="M628" t="str">
            <v>0~A2</v>
          </cell>
          <cell r="N628" t="str">
            <v>李达（青莲）</v>
          </cell>
          <cell r="O628">
            <v>43179.893587963001</v>
          </cell>
          <cell r="P628" t="str">
            <v>新建</v>
          </cell>
        </row>
        <row r="629">
          <cell r="B629" t="str">
            <v>baiyuebaitai</v>
          </cell>
          <cell r="C629" t="str">
            <v>广东百悦百泰养老投资有限公司</v>
          </cell>
          <cell r="D629" t="str">
            <v>其他</v>
          </cell>
          <cell r="E629" t="str">
            <v>-</v>
          </cell>
          <cell r="F629" t="str">
            <v>-</v>
          </cell>
          <cell r="G629" t="str">
            <v>薛玲</v>
          </cell>
          <cell r="H629" t="str">
            <v>薛玲</v>
          </cell>
          <cell r="I629" t="str">
            <v>薛玲</v>
          </cell>
          <cell r="J629" t="str">
            <v>薛玲</v>
          </cell>
          <cell r="K629" t="str">
            <v>薛玲</v>
          </cell>
          <cell r="L629" t="str">
            <v>薛玲</v>
          </cell>
          <cell r="M629" t="str">
            <v>A3</v>
          </cell>
          <cell r="N629" t="str">
            <v>主账号-广莲</v>
          </cell>
          <cell r="O629">
            <v>43179.894756944399</v>
          </cell>
          <cell r="P629" t="str">
            <v>关联</v>
          </cell>
        </row>
        <row r="630">
          <cell r="B630" t="str">
            <v>18070929354njp</v>
          </cell>
          <cell r="C630" t="str">
            <v>深圳银链科技有限公司</v>
          </cell>
          <cell r="D630" t="str">
            <v>铁军-广</v>
          </cell>
          <cell r="E630" t="str">
            <v>-</v>
          </cell>
          <cell r="F630" t="str">
            <v>-</v>
          </cell>
          <cell r="G630" t="str">
            <v>BD团队-李达</v>
          </cell>
          <cell r="H630" t="str">
            <v>BD团队-李达</v>
          </cell>
          <cell r="I630" t="str">
            <v>BD团队-李达</v>
          </cell>
          <cell r="J630" t="str">
            <v>BD团队-李达</v>
          </cell>
          <cell r="K630" t="str">
            <v>李达</v>
          </cell>
          <cell r="L630" t="str">
            <v>李达</v>
          </cell>
          <cell r="M630" t="str">
            <v>0~A2</v>
          </cell>
          <cell r="N630" t="str">
            <v>李达（青莲）</v>
          </cell>
          <cell r="O630">
            <v>43180.027731481503</v>
          </cell>
          <cell r="P630" t="str">
            <v>新建</v>
          </cell>
        </row>
        <row r="631">
          <cell r="B631" t="str">
            <v>优居易金融</v>
          </cell>
          <cell r="C631" t="str">
            <v>东莞市广云网络科技有限公司</v>
          </cell>
          <cell r="D631" t="str">
            <v>BD伙伴</v>
          </cell>
          <cell r="E631" t="str">
            <v>-</v>
          </cell>
          <cell r="F631" t="str">
            <v>-</v>
          </cell>
          <cell r="G631" t="str">
            <v>BD团队-李达</v>
          </cell>
          <cell r="H631" t="str">
            <v>BD团队-李达</v>
          </cell>
          <cell r="I631" t="str">
            <v>BD团队-李达</v>
          </cell>
          <cell r="J631" t="str">
            <v>BD团队-李达</v>
          </cell>
          <cell r="K631" t="str">
            <v>BD团队-吴伟灿</v>
          </cell>
          <cell r="L631" t="str">
            <v>BD</v>
          </cell>
          <cell r="M631" t="str">
            <v>0~A2</v>
          </cell>
          <cell r="N631" t="str">
            <v>主账号-广莲</v>
          </cell>
          <cell r="O631">
            <v>43180.400763888902</v>
          </cell>
          <cell r="P631" t="str">
            <v>新建</v>
          </cell>
        </row>
        <row r="632">
          <cell r="B632" t="str">
            <v>scnuyjy</v>
          </cell>
          <cell r="C632" t="str">
            <v>hanhou99@qq.com</v>
          </cell>
          <cell r="D632" t="str">
            <v>中台-广</v>
          </cell>
          <cell r="E632" t="str">
            <v>-</v>
          </cell>
          <cell r="F632" t="str">
            <v>-</v>
          </cell>
          <cell r="G632" t="str">
            <v>唐钰莹</v>
          </cell>
          <cell r="H632" t="str">
            <v>中台-广</v>
          </cell>
          <cell r="I632" t="str">
            <v>中台-广</v>
          </cell>
          <cell r="J632" t="str">
            <v>中台-广</v>
          </cell>
          <cell r="K632" t="str">
            <v>唐钰滢</v>
          </cell>
          <cell r="L632" t="str">
            <v>唐钰滢</v>
          </cell>
          <cell r="M632" t="str">
            <v>0~A2</v>
          </cell>
          <cell r="N632" t="str">
            <v>主账号-广莲</v>
          </cell>
          <cell r="O632">
            <v>43180.689641203702</v>
          </cell>
          <cell r="P632" t="str">
            <v>新建</v>
          </cell>
        </row>
        <row r="633">
          <cell r="B633" t="str">
            <v>肖霄sama</v>
          </cell>
          <cell r="C633" t="str">
            <v>深圳银链科技有限公司</v>
          </cell>
          <cell r="D633" t="str">
            <v>铁军-广</v>
          </cell>
          <cell r="E633" t="str">
            <v>-</v>
          </cell>
          <cell r="F633" t="str">
            <v>-</v>
          </cell>
          <cell r="G633" t="str">
            <v>BD团队-李达</v>
          </cell>
          <cell r="H633" t="str">
            <v>BD团队-李达</v>
          </cell>
          <cell r="I633" t="str">
            <v>BD团队-李达</v>
          </cell>
          <cell r="J633" t="str">
            <v>BD团队-李达</v>
          </cell>
          <cell r="K633" t="str">
            <v>李达</v>
          </cell>
          <cell r="L633" t="str">
            <v>李达</v>
          </cell>
          <cell r="M633" t="str">
            <v>0~A2</v>
          </cell>
          <cell r="N633" t="str">
            <v>李达（青莲）</v>
          </cell>
          <cell r="O633">
            <v>43180.899814814802</v>
          </cell>
          <cell r="P633" t="str">
            <v>新建</v>
          </cell>
        </row>
        <row r="634">
          <cell r="B634" t="str">
            <v>把你宠坏520666</v>
          </cell>
          <cell r="C634" t="str">
            <v>深圳银链科技有限公司</v>
          </cell>
          <cell r="D634" t="str">
            <v>铁军-广</v>
          </cell>
          <cell r="E634" t="str">
            <v>-</v>
          </cell>
          <cell r="F634" t="str">
            <v>-</v>
          </cell>
          <cell r="G634" t="str">
            <v>BD团队-李达</v>
          </cell>
          <cell r="H634" t="str">
            <v>BD团队-李达</v>
          </cell>
          <cell r="I634" t="str">
            <v>BD团队-李达</v>
          </cell>
          <cell r="J634" t="str">
            <v>BD团队-李达</v>
          </cell>
          <cell r="K634" t="str">
            <v>李达</v>
          </cell>
          <cell r="L634" t="str">
            <v>李达</v>
          </cell>
          <cell r="M634" t="str">
            <v>0~A2</v>
          </cell>
          <cell r="N634" t="str">
            <v>李达（青莲）</v>
          </cell>
          <cell r="O634">
            <v>43181.861030092601</v>
          </cell>
          <cell r="P634" t="str">
            <v>新建</v>
          </cell>
        </row>
        <row r="635">
          <cell r="B635" t="str">
            <v>980415180@qq.com</v>
          </cell>
          <cell r="C635" t="str">
            <v>广州市网景网络科技有限公司</v>
          </cell>
          <cell r="D635" t="str">
            <v>BD伙伴</v>
          </cell>
          <cell r="E635" t="str">
            <v>-</v>
          </cell>
          <cell r="F635" t="str">
            <v>-</v>
          </cell>
          <cell r="G635" t="str">
            <v>BD团队-李达</v>
          </cell>
          <cell r="H635" t="str">
            <v>BD团队-李达</v>
          </cell>
          <cell r="I635" t="str">
            <v>BD团队-李达</v>
          </cell>
          <cell r="J635" t="str">
            <v>BD团队-李达</v>
          </cell>
          <cell r="K635" t="str">
            <v>BD团队-黄政源</v>
          </cell>
          <cell r="L635" t="str">
            <v>BD团队-黄政源</v>
          </cell>
          <cell r="M635" t="str">
            <v>0~A2</v>
          </cell>
          <cell r="N635" t="str">
            <v>主账号-广莲</v>
          </cell>
          <cell r="O635">
            <v>43181.950011574103</v>
          </cell>
          <cell r="P635" t="str">
            <v>关联</v>
          </cell>
        </row>
        <row r="636">
          <cell r="B636" t="str">
            <v>gzpx2018</v>
          </cell>
          <cell r="C636" t="str">
            <v>深圳华磊信息科技有限公司</v>
          </cell>
          <cell r="D636" t="str">
            <v>BD伙伴</v>
          </cell>
          <cell r="E636" t="str">
            <v>-</v>
          </cell>
          <cell r="F636" t="str">
            <v>-</v>
          </cell>
          <cell r="G636" t="str">
            <v>BD团队-黄政源</v>
          </cell>
          <cell r="H636" t="str">
            <v>BD团队-黄政源</v>
          </cell>
          <cell r="I636" t="str">
            <v>BD团队-黄政源</v>
          </cell>
          <cell r="J636" t="str">
            <v>BD团队-黄政源</v>
          </cell>
          <cell r="K636" t="str">
            <v>BD团队-黄政源</v>
          </cell>
          <cell r="L636" t="str">
            <v>BD团队-黄政源</v>
          </cell>
          <cell r="M636" t="str">
            <v>0~A2</v>
          </cell>
          <cell r="N636" t="str">
            <v>主账号-广莲</v>
          </cell>
          <cell r="O636">
            <v>43182.7187962963</v>
          </cell>
          <cell r="P636" t="str">
            <v>新建</v>
          </cell>
        </row>
        <row r="637">
          <cell r="B637" t="str">
            <v>area338888</v>
          </cell>
          <cell r="C637" t="str">
            <v>深圳银链科技有限公司</v>
          </cell>
          <cell r="D637" t="str">
            <v>铁军-广</v>
          </cell>
          <cell r="E637" t="str">
            <v>-</v>
          </cell>
          <cell r="F637" t="str">
            <v>-</v>
          </cell>
          <cell r="G637" t="str">
            <v>BD团队-李达</v>
          </cell>
          <cell r="H637" t="str">
            <v>BD团队-李达</v>
          </cell>
          <cell r="I637" t="str">
            <v>BD团队-李达</v>
          </cell>
          <cell r="J637" t="str">
            <v>BD团队-李达</v>
          </cell>
          <cell r="K637" t="str">
            <v>李达</v>
          </cell>
          <cell r="L637" t="str">
            <v>李达</v>
          </cell>
          <cell r="M637" t="str">
            <v>0~A2</v>
          </cell>
          <cell r="N637" t="str">
            <v>李达（青莲）</v>
          </cell>
          <cell r="O637">
            <v>43182.911608796298</v>
          </cell>
          <cell r="P637" t="str">
            <v>新建</v>
          </cell>
        </row>
        <row r="638">
          <cell r="B638" t="str">
            <v>lmf压缩技术</v>
          </cell>
          <cell r="C638" t="str">
            <v>阿拉玛发(无锡)气体设备有限公司</v>
          </cell>
          <cell r="D638" t="str">
            <v>中台-广</v>
          </cell>
          <cell r="E638" t="str">
            <v>-</v>
          </cell>
          <cell r="F638" t="str">
            <v>-</v>
          </cell>
          <cell r="G638" t="str">
            <v>张炜俊</v>
          </cell>
          <cell r="H638" t="str">
            <v>张炜俊</v>
          </cell>
          <cell r="I638" t="str">
            <v>中台-广</v>
          </cell>
          <cell r="J638" t="str">
            <v>中台-广</v>
          </cell>
          <cell r="K638" t="str">
            <v>林海菊</v>
          </cell>
          <cell r="L638" t="str">
            <v>林海菊</v>
          </cell>
          <cell r="M638" t="str">
            <v>0~A2</v>
          </cell>
          <cell r="N638" t="str">
            <v>主账号-广莲</v>
          </cell>
          <cell r="O638">
            <v>43184.693449074097</v>
          </cell>
          <cell r="P638" t="str">
            <v>新建</v>
          </cell>
        </row>
        <row r="639">
          <cell r="B639" t="str">
            <v>云鑫通888</v>
          </cell>
          <cell r="C639" t="str">
            <v>深圳头狼网络科技有限公司</v>
          </cell>
          <cell r="D639" t="str">
            <v>KA-深</v>
          </cell>
          <cell r="E639" t="str">
            <v>-</v>
          </cell>
          <cell r="F639" t="str">
            <v>-</v>
          </cell>
          <cell r="G639" t="str">
            <v>李申政</v>
          </cell>
          <cell r="H639" t="str">
            <v>李申政</v>
          </cell>
          <cell r="I639" t="str">
            <v>李申政</v>
          </cell>
          <cell r="J639" t="str">
            <v>李申政</v>
          </cell>
          <cell r="K639" t="str">
            <v>李申政</v>
          </cell>
          <cell r="L639" t="str">
            <v>李申政</v>
          </cell>
          <cell r="M639" t="str">
            <v>0~A2</v>
          </cell>
          <cell r="N639" t="str">
            <v>二级服务商-深莲</v>
          </cell>
          <cell r="O639">
            <v>43185.388009259303</v>
          </cell>
          <cell r="P639" t="str">
            <v>新建</v>
          </cell>
        </row>
        <row r="640">
          <cell r="B640" t="str">
            <v>newcorp</v>
          </cell>
          <cell r="C640" t="str">
            <v>蒋鑫</v>
          </cell>
          <cell r="D640" t="str">
            <v>BD伙伴</v>
          </cell>
          <cell r="E640" t="str">
            <v>-</v>
          </cell>
          <cell r="F640" t="str">
            <v>-</v>
          </cell>
          <cell r="G640" t="str">
            <v>BD团队-雷馥萍</v>
          </cell>
          <cell r="H640" t="str">
            <v>BD团队-雷馥萍</v>
          </cell>
          <cell r="I640" t="str">
            <v>BD团队-雷馥萍</v>
          </cell>
          <cell r="J640" t="str">
            <v>BD团队-雷馥萍</v>
          </cell>
          <cell r="K640" t="str">
            <v>BD团队-吴伟灿</v>
          </cell>
          <cell r="L640" t="str">
            <v>BD团队-黄政源</v>
          </cell>
          <cell r="M640" t="str">
            <v>0~A2</v>
          </cell>
          <cell r="N640" t="str">
            <v>主账号-广莲</v>
          </cell>
          <cell r="O640">
            <v>43185.660185185203</v>
          </cell>
          <cell r="P640" t="str">
            <v>新建</v>
          </cell>
        </row>
        <row r="641">
          <cell r="B641" t="str">
            <v>启迈ai</v>
          </cell>
          <cell r="C641" t="str">
            <v>广州启迈信息科技有限公司</v>
          </cell>
          <cell r="D641" t="str">
            <v>铁军-广</v>
          </cell>
          <cell r="E641" t="str">
            <v>-</v>
          </cell>
          <cell r="F641" t="str">
            <v>-</v>
          </cell>
          <cell r="G641" t="str">
            <v>高乾</v>
          </cell>
          <cell r="H641" t="str">
            <v>高乾</v>
          </cell>
          <cell r="I641" t="str">
            <v>高乾</v>
          </cell>
          <cell r="J641" t="str">
            <v>高乾</v>
          </cell>
          <cell r="K641" t="str">
            <v>高乾</v>
          </cell>
          <cell r="L641" t="str">
            <v>高乾</v>
          </cell>
          <cell r="M641" t="str">
            <v>0~A2</v>
          </cell>
          <cell r="N641" t="str">
            <v>主账号-广莲</v>
          </cell>
          <cell r="O641">
            <v>43187.734224537002</v>
          </cell>
          <cell r="P641" t="str">
            <v>新建</v>
          </cell>
        </row>
        <row r="642">
          <cell r="B642" t="str">
            <v>艺成文化</v>
          </cell>
          <cell r="C642" t="str">
            <v>佛山奇异果智能网络科技有限公司</v>
          </cell>
          <cell r="D642" t="str">
            <v>BD伙伴</v>
          </cell>
          <cell r="E642" t="str">
            <v>-</v>
          </cell>
          <cell r="F642" t="str">
            <v>-</v>
          </cell>
          <cell r="G642" t="str">
            <v>BD团队-雷馥萍</v>
          </cell>
          <cell r="H642" t="str">
            <v>BD团队-雷馥萍</v>
          </cell>
          <cell r="I642" t="str">
            <v>BD团队-雷馥萍</v>
          </cell>
          <cell r="J642" t="str">
            <v>BD团队-雷馥萍</v>
          </cell>
          <cell r="K642" t="str">
            <v>BD团队-刘银树</v>
          </cell>
          <cell r="L642" t="str">
            <v>BD团队-刘银树</v>
          </cell>
          <cell r="M642" t="str">
            <v>0~A2</v>
          </cell>
          <cell r="N642" t="str">
            <v>主账号-广莲</v>
          </cell>
          <cell r="O642">
            <v>43188.620358796303</v>
          </cell>
          <cell r="P642" t="str">
            <v>新建</v>
          </cell>
        </row>
        <row r="643">
          <cell r="B643" t="str">
            <v>正阳开发投资</v>
          </cell>
          <cell r="C643" t="str">
            <v>深圳鸿源林软件有限公司</v>
          </cell>
          <cell r="D643" t="str">
            <v>BD伙伴</v>
          </cell>
          <cell r="E643" t="str">
            <v>-</v>
          </cell>
          <cell r="F643" t="str">
            <v>-</v>
          </cell>
          <cell r="G643" t="str">
            <v>BD团队-李达</v>
          </cell>
          <cell r="H643" t="str">
            <v>BD团队-李达</v>
          </cell>
          <cell r="I643" t="str">
            <v>BD团队-李达</v>
          </cell>
          <cell r="J643" t="str">
            <v>BD团队-李达</v>
          </cell>
          <cell r="K643" t="str">
            <v>BD团队-黄政源</v>
          </cell>
          <cell r="L643" t="str">
            <v>BD团队-黄政源</v>
          </cell>
          <cell r="M643" t="str">
            <v>0~A2</v>
          </cell>
          <cell r="N643" t="str">
            <v>主账号-广莲</v>
          </cell>
          <cell r="O643">
            <v>43189.668414351901</v>
          </cell>
          <cell r="P643" t="str">
            <v>新建</v>
          </cell>
        </row>
        <row r="644">
          <cell r="B644" t="str">
            <v>yaoyuandexin</v>
          </cell>
          <cell r="C644" t="str">
            <v>深圳银链科技有限公司</v>
          </cell>
          <cell r="D644" t="str">
            <v>铁军-广</v>
          </cell>
          <cell r="E644" t="str">
            <v>-</v>
          </cell>
          <cell r="F644" t="str">
            <v>-</v>
          </cell>
          <cell r="G644" t="str">
            <v>BD团队-李达</v>
          </cell>
          <cell r="H644" t="str">
            <v>BD团队-李达</v>
          </cell>
          <cell r="I644" t="str">
            <v>BD团队-李达</v>
          </cell>
          <cell r="J644" t="str">
            <v>BD团队-李达</v>
          </cell>
          <cell r="K644" t="str">
            <v>李达</v>
          </cell>
          <cell r="L644" t="str">
            <v>李达</v>
          </cell>
          <cell r="M644" t="str">
            <v>0~A2</v>
          </cell>
          <cell r="N644" t="str">
            <v>李达（青莲）</v>
          </cell>
          <cell r="O644">
            <v>43189.6895717593</v>
          </cell>
          <cell r="P644" t="str">
            <v>新建</v>
          </cell>
        </row>
        <row r="645">
          <cell r="B645" t="str">
            <v>szfudali</v>
          </cell>
          <cell r="C645" t="str">
            <v>蒋鑫</v>
          </cell>
          <cell r="D645" t="str">
            <v>BD伙伴</v>
          </cell>
          <cell r="E645" t="str">
            <v>-</v>
          </cell>
          <cell r="F645" t="str">
            <v>-</v>
          </cell>
          <cell r="G645" t="str">
            <v>BD团队-雷馥萍</v>
          </cell>
          <cell r="H645" t="str">
            <v>BD团队-雷馥萍</v>
          </cell>
          <cell r="I645" t="str">
            <v>BD团队-雷馥萍</v>
          </cell>
          <cell r="J645" t="str">
            <v>BD团队-雷馥萍</v>
          </cell>
          <cell r="K645" t="str">
            <v>BD团队-吴伟灿</v>
          </cell>
          <cell r="L645" t="str">
            <v>BD团队-黄政源</v>
          </cell>
          <cell r="M645" t="str">
            <v>0~A2</v>
          </cell>
          <cell r="N645" t="str">
            <v>主账号-广莲</v>
          </cell>
          <cell r="O645">
            <v>43190.506805555597</v>
          </cell>
          <cell r="P645" t="str">
            <v>新建</v>
          </cell>
        </row>
        <row r="646">
          <cell r="B646" t="str">
            <v>冠美创新科技</v>
          </cell>
          <cell r="C646" t="str">
            <v>广州冠美家具有限公司</v>
          </cell>
          <cell r="D646" t="str">
            <v>铁军-广</v>
          </cell>
          <cell r="E646" t="str">
            <v>-</v>
          </cell>
          <cell r="F646" t="str">
            <v>-</v>
          </cell>
          <cell r="G646" t="str">
            <v>-</v>
          </cell>
          <cell r="H646" t="str">
            <v>吴发能</v>
          </cell>
          <cell r="I646" t="str">
            <v>吴发能</v>
          </cell>
          <cell r="J646" t="str">
            <v>吴发能</v>
          </cell>
          <cell r="K646" t="str">
            <v>吴发能</v>
          </cell>
          <cell r="L646" t="str">
            <v>吴发能</v>
          </cell>
          <cell r="M646" t="str">
            <v>0~A2</v>
          </cell>
          <cell r="N646" t="str">
            <v>主账号-广莲</v>
          </cell>
          <cell r="O646">
            <v>43194.579143518502</v>
          </cell>
          <cell r="P646" t="str">
            <v>新建</v>
          </cell>
        </row>
        <row r="647">
          <cell r="B647" t="str">
            <v>bdwm201818</v>
          </cell>
          <cell r="C647" t="str">
            <v>广州海诚网络技术有限公司</v>
          </cell>
          <cell r="D647" t="str">
            <v>BD伙伴</v>
          </cell>
          <cell r="E647" t="str">
            <v>-</v>
          </cell>
          <cell r="F647" t="str">
            <v>-</v>
          </cell>
          <cell r="G647" t="str">
            <v>-</v>
          </cell>
          <cell r="H647" t="str">
            <v>BD团队-李达</v>
          </cell>
          <cell r="I647" t="str">
            <v>BD团队-李达</v>
          </cell>
          <cell r="J647" t="str">
            <v>BD团队-李达</v>
          </cell>
          <cell r="K647" t="str">
            <v>BD团队-黄政源</v>
          </cell>
          <cell r="L647" t="str">
            <v>BD团队-黄政源</v>
          </cell>
          <cell r="M647" t="str">
            <v>0~A2</v>
          </cell>
          <cell r="N647" t="str">
            <v>主账号-广莲</v>
          </cell>
          <cell r="O647">
            <v>43194.590821759302</v>
          </cell>
          <cell r="P647" t="str">
            <v>新建</v>
          </cell>
        </row>
        <row r="648">
          <cell r="B648" t="str">
            <v>易达尔科技</v>
          </cell>
          <cell r="C648" t="str">
            <v>深圳泽汇科技有限公司</v>
          </cell>
          <cell r="D648" t="str">
            <v>铁军-深</v>
          </cell>
          <cell r="E648" t="str">
            <v>-</v>
          </cell>
          <cell r="F648" t="str">
            <v>-</v>
          </cell>
          <cell r="G648" t="str">
            <v>-</v>
          </cell>
          <cell r="H648" t="str">
            <v>黄至崇</v>
          </cell>
          <cell r="I648" t="str">
            <v>黄至崇</v>
          </cell>
          <cell r="J648" t="str">
            <v>黄至崇</v>
          </cell>
          <cell r="K648" t="str">
            <v>黄至崇</v>
          </cell>
          <cell r="L648" t="str">
            <v>黄至崇</v>
          </cell>
          <cell r="N648" t="str">
            <v>主账号-深莲</v>
          </cell>
          <cell r="O648">
            <v>43194.591597222199</v>
          </cell>
          <cell r="P648" t="str">
            <v>新建</v>
          </cell>
        </row>
        <row r="649">
          <cell r="B649" t="str">
            <v>liweiai2008</v>
          </cell>
          <cell r="C649" t="str">
            <v>广州南方网景网络科技有限公司</v>
          </cell>
          <cell r="D649" t="str">
            <v>BD伙伴</v>
          </cell>
          <cell r="E649" t="str">
            <v>-</v>
          </cell>
          <cell r="F649" t="str">
            <v>-</v>
          </cell>
          <cell r="G649" t="str">
            <v>-</v>
          </cell>
          <cell r="H649" t="str">
            <v>BD团队-李达</v>
          </cell>
          <cell r="I649" t="str">
            <v>BD团队-李达</v>
          </cell>
          <cell r="J649" t="str">
            <v>BD团队-李达</v>
          </cell>
          <cell r="K649" t="str">
            <v>BD团队-黄政源</v>
          </cell>
          <cell r="L649" t="str">
            <v>BD团队-黄政源</v>
          </cell>
          <cell r="M649" t="str">
            <v>0~A2</v>
          </cell>
          <cell r="N649" t="str">
            <v>主账号-广莲</v>
          </cell>
          <cell r="O649">
            <v>43194.641608796301</v>
          </cell>
          <cell r="P649" t="str">
            <v>新建</v>
          </cell>
        </row>
        <row r="650">
          <cell r="B650" t="str">
            <v>云远信息技术二</v>
          </cell>
          <cell r="C650" t="str">
            <v>河源市云远信息技术有限公司</v>
          </cell>
          <cell r="D650" t="str">
            <v>BD伙伴</v>
          </cell>
          <cell r="E650" t="str">
            <v>-</v>
          </cell>
          <cell r="F650" t="str">
            <v>-</v>
          </cell>
          <cell r="G650" t="str">
            <v>BD团队-陈楚鹏</v>
          </cell>
          <cell r="H650" t="str">
            <v>BD团队-陈楚鹏</v>
          </cell>
          <cell r="I650" t="str">
            <v>BD团队-陈楚鹏</v>
          </cell>
          <cell r="J650" t="str">
            <v>BD团队-陈楚鹏</v>
          </cell>
          <cell r="K650" t="str">
            <v>BD</v>
          </cell>
          <cell r="L650" t="str">
            <v>BD团队-黄政源</v>
          </cell>
          <cell r="M650" t="str">
            <v>0~A2</v>
          </cell>
          <cell r="N650" t="str">
            <v>主账号-广莲</v>
          </cell>
          <cell r="O650">
            <v>43198.427789351903</v>
          </cell>
          <cell r="P650" t="str">
            <v>新建</v>
          </cell>
        </row>
        <row r="651">
          <cell r="B651" t="str">
            <v>otc_bi</v>
          </cell>
          <cell r="C651" t="str">
            <v>深圳前海黄牛科技有限公司</v>
          </cell>
          <cell r="D651" t="str">
            <v>铁军-广</v>
          </cell>
          <cell r="E651" t="str">
            <v>-</v>
          </cell>
          <cell r="F651" t="str">
            <v>-</v>
          </cell>
          <cell r="G651" t="str">
            <v>张炜俊</v>
          </cell>
          <cell r="H651" t="str">
            <v>张炜俊</v>
          </cell>
          <cell r="I651" t="str">
            <v>张炜俊</v>
          </cell>
          <cell r="J651" t="str">
            <v>高乾</v>
          </cell>
          <cell r="K651" t="str">
            <v>高乾</v>
          </cell>
          <cell r="L651" t="str">
            <v>高乾</v>
          </cell>
          <cell r="M651" t="str">
            <v>0~A2</v>
          </cell>
          <cell r="N651" t="str">
            <v>主账号-广莲</v>
          </cell>
          <cell r="O651">
            <v>43198.729942129597</v>
          </cell>
          <cell r="P651" t="str">
            <v>新建</v>
          </cell>
        </row>
        <row r="652">
          <cell r="B652" t="str">
            <v>jingtumshenzhen</v>
          </cell>
          <cell r="C652" t="str">
            <v>深圳雷迪时代网络科技有限公司</v>
          </cell>
          <cell r="D652" t="str">
            <v>铁军-深</v>
          </cell>
          <cell r="E652" t="str">
            <v>-</v>
          </cell>
          <cell r="F652" t="str">
            <v>-</v>
          </cell>
          <cell r="G652" t="str">
            <v>金浩阳</v>
          </cell>
          <cell r="H652" t="str">
            <v>金浩阳</v>
          </cell>
          <cell r="I652" t="str">
            <v>金浩阳</v>
          </cell>
          <cell r="J652" t="str">
            <v>金浩阳</v>
          </cell>
          <cell r="K652" t="str">
            <v>金浩阳</v>
          </cell>
          <cell r="L652" t="str">
            <v>金浩阳</v>
          </cell>
          <cell r="M652" t="str">
            <v>0~A2</v>
          </cell>
          <cell r="N652" t="str">
            <v>主账号-深莲</v>
          </cell>
          <cell r="O652">
            <v>43200.402870370403</v>
          </cell>
          <cell r="P652" t="str">
            <v>新建</v>
          </cell>
        </row>
        <row r="653">
          <cell r="B653" t="str">
            <v>yangguanqipai</v>
          </cell>
          <cell r="C653" t="str">
            <v>广州源众信息科技有限公司</v>
          </cell>
          <cell r="D653" t="str">
            <v>BD伙伴</v>
          </cell>
          <cell r="E653" t="str">
            <v>-</v>
          </cell>
          <cell r="F653" t="str">
            <v>-</v>
          </cell>
          <cell r="G653" t="str">
            <v>-</v>
          </cell>
          <cell r="H653" t="str">
            <v>-</v>
          </cell>
          <cell r="I653" t="str">
            <v>BD团队-李达</v>
          </cell>
          <cell r="J653" t="str">
            <v>BD团队-李达</v>
          </cell>
          <cell r="K653" t="str">
            <v>BD团队-刘银树</v>
          </cell>
          <cell r="L653" t="str">
            <v>BD团队-刘银树</v>
          </cell>
          <cell r="M653" t="str">
            <v>0~A2</v>
          </cell>
          <cell r="N653" t="str">
            <v>主账号-广莲</v>
          </cell>
          <cell r="O653">
            <v>43202.517037037003</v>
          </cell>
          <cell r="P653" t="str">
            <v>新建</v>
          </cell>
        </row>
        <row r="654">
          <cell r="B654" t="str">
            <v>牛太祖123</v>
          </cell>
          <cell r="C654" t="str">
            <v>广州源众信息科技有限公司</v>
          </cell>
          <cell r="D654" t="str">
            <v>BD伙伴</v>
          </cell>
          <cell r="E654" t="str">
            <v>-</v>
          </cell>
          <cell r="F654" t="str">
            <v>-</v>
          </cell>
          <cell r="G654" t="str">
            <v>-</v>
          </cell>
          <cell r="H654" t="str">
            <v>-</v>
          </cell>
          <cell r="I654" t="str">
            <v>BD团队-李达</v>
          </cell>
          <cell r="J654" t="str">
            <v>BD团队-李达</v>
          </cell>
          <cell r="K654" t="str">
            <v>BD团队-刘银树</v>
          </cell>
          <cell r="L654" t="str">
            <v>BD团队-刘银树</v>
          </cell>
          <cell r="M654" t="str">
            <v>0~A2</v>
          </cell>
          <cell r="N654" t="str">
            <v>主账号-广莲</v>
          </cell>
          <cell r="O654">
            <v>43202.920335648101</v>
          </cell>
          <cell r="P654" t="str">
            <v>新建</v>
          </cell>
        </row>
        <row r="655">
          <cell r="B655" t="str">
            <v>天空2018fff</v>
          </cell>
          <cell r="C655" t="str">
            <v>深圳银链科技有限公司</v>
          </cell>
          <cell r="D655" t="str">
            <v>铁军-广</v>
          </cell>
          <cell r="E655" t="str">
            <v>-</v>
          </cell>
          <cell r="F655" t="str">
            <v>-</v>
          </cell>
          <cell r="G655" t="str">
            <v>-</v>
          </cell>
          <cell r="H655" t="str">
            <v>-</v>
          </cell>
          <cell r="I655" t="str">
            <v>BD团队-李达</v>
          </cell>
          <cell r="J655" t="str">
            <v>BD团队-李达</v>
          </cell>
          <cell r="K655" t="str">
            <v>李达</v>
          </cell>
          <cell r="L655" t="str">
            <v>李达</v>
          </cell>
          <cell r="M655" t="str">
            <v>0~A2</v>
          </cell>
          <cell r="N655" t="str">
            <v>李达（青莲）</v>
          </cell>
          <cell r="O655">
            <v>43202.924652777801</v>
          </cell>
          <cell r="P655" t="str">
            <v>新建</v>
          </cell>
        </row>
        <row r="656">
          <cell r="B656" t="str">
            <v>光明企业服务中心</v>
          </cell>
          <cell r="C656" t="str">
            <v>深圳市鑫北斗软件开发有限公司</v>
          </cell>
          <cell r="D656" t="str">
            <v>BD伙伴</v>
          </cell>
          <cell r="E656" t="str">
            <v>-</v>
          </cell>
          <cell r="F656" t="str">
            <v>-</v>
          </cell>
          <cell r="G656" t="str">
            <v>-</v>
          </cell>
          <cell r="H656" t="str">
            <v>-</v>
          </cell>
          <cell r="I656" t="str">
            <v>BD团队-陈楚鹏</v>
          </cell>
          <cell r="J656" t="str">
            <v>BD团队-陈楚鹏</v>
          </cell>
          <cell r="K656" t="str">
            <v>BD</v>
          </cell>
          <cell r="L656" t="str">
            <v>BD团队-刘银树</v>
          </cell>
          <cell r="M656" t="str">
            <v>0~A2</v>
          </cell>
          <cell r="N656" t="str">
            <v>主账号-广莲</v>
          </cell>
          <cell r="O656">
            <v>43203.657291666699</v>
          </cell>
          <cell r="P656" t="str">
            <v>新建</v>
          </cell>
        </row>
        <row r="657">
          <cell r="B657" t="str">
            <v>中融汇区块链公司</v>
          </cell>
          <cell r="C657" t="str">
            <v>深圳拓略计算机有限责任公司</v>
          </cell>
          <cell r="D657" t="str">
            <v>BD伙伴</v>
          </cell>
          <cell r="E657" t="str">
            <v>-</v>
          </cell>
          <cell r="F657" t="str">
            <v>-</v>
          </cell>
          <cell r="G657" t="str">
            <v>-</v>
          </cell>
          <cell r="H657" t="str">
            <v>-</v>
          </cell>
          <cell r="I657" t="str">
            <v>BD团队-陈楚鹏</v>
          </cell>
          <cell r="J657" t="str">
            <v>BD团队-陈楚鹏</v>
          </cell>
          <cell r="K657" t="str">
            <v>BD</v>
          </cell>
          <cell r="L657" t="str">
            <v>BD团队-刘银树</v>
          </cell>
          <cell r="M657" t="str">
            <v>0~A2</v>
          </cell>
          <cell r="N657" t="str">
            <v>主账号-广莲</v>
          </cell>
          <cell r="O657">
            <v>43204.680335648103</v>
          </cell>
          <cell r="P657" t="str">
            <v>新建</v>
          </cell>
        </row>
        <row r="658">
          <cell r="B658" t="str">
            <v>yuan18502688056</v>
          </cell>
          <cell r="C658" t="str">
            <v>深圳市零柒伍伍网络科技有限公司</v>
          </cell>
          <cell r="D658" t="str">
            <v>BD伙伴</v>
          </cell>
          <cell r="E658" t="str">
            <v>-</v>
          </cell>
          <cell r="F658" t="str">
            <v>-</v>
          </cell>
          <cell r="G658" t="str">
            <v>-</v>
          </cell>
          <cell r="H658" t="str">
            <v>-</v>
          </cell>
          <cell r="I658" t="str">
            <v>BD团队-陈楚鹏</v>
          </cell>
          <cell r="J658" t="str">
            <v>BD团队-陈楚鹏</v>
          </cell>
          <cell r="K658" t="str">
            <v>BD</v>
          </cell>
          <cell r="L658" t="str">
            <v>BD团队-刘银树</v>
          </cell>
          <cell r="N658" t="str">
            <v>主账号-广莲</v>
          </cell>
          <cell r="O658">
            <v>43206.8194097222</v>
          </cell>
          <cell r="P658" t="str">
            <v>新建</v>
          </cell>
        </row>
        <row r="659">
          <cell r="B659" t="str">
            <v>tclsy2018</v>
          </cell>
          <cell r="C659" t="str">
            <v>TCL商用信息（惠州）技术股份有限公司</v>
          </cell>
          <cell r="D659" t="str">
            <v>KA-深</v>
          </cell>
          <cell r="E659" t="str">
            <v>-</v>
          </cell>
          <cell r="F659" t="str">
            <v>-</v>
          </cell>
          <cell r="G659" t="str">
            <v>-</v>
          </cell>
          <cell r="H659" t="str">
            <v>-</v>
          </cell>
          <cell r="I659" t="str">
            <v>李申政</v>
          </cell>
          <cell r="J659" t="str">
            <v>李申政</v>
          </cell>
          <cell r="K659" t="str">
            <v>李申政</v>
          </cell>
          <cell r="L659" t="str">
            <v>李申政</v>
          </cell>
          <cell r="M659" t="str">
            <v>0~A2</v>
          </cell>
          <cell r="N659" t="str">
            <v>主账号-深莲</v>
          </cell>
          <cell r="O659">
            <v>43207.617986111101</v>
          </cell>
          <cell r="P659" t="str">
            <v>新建</v>
          </cell>
        </row>
        <row r="660">
          <cell r="B660" t="str">
            <v>yzyyyun</v>
          </cell>
          <cell r="C660" t="str">
            <v>深圳头狼网络科技有限公司</v>
          </cell>
          <cell r="D660" t="str">
            <v>KA-深</v>
          </cell>
          <cell r="E660" t="str">
            <v>-</v>
          </cell>
          <cell r="F660" t="str">
            <v>-</v>
          </cell>
          <cell r="G660" t="str">
            <v>-</v>
          </cell>
          <cell r="H660" t="str">
            <v>-</v>
          </cell>
          <cell r="I660" t="str">
            <v>-</v>
          </cell>
          <cell r="J660" t="str">
            <v>李申政</v>
          </cell>
          <cell r="K660" t="str">
            <v>李申政</v>
          </cell>
          <cell r="L660" t="str">
            <v>李申政</v>
          </cell>
          <cell r="N660" t="str">
            <v>主账号-深莲</v>
          </cell>
          <cell r="O660">
            <v>43209.5949189815</v>
          </cell>
          <cell r="P660" t="str">
            <v>新建</v>
          </cell>
        </row>
        <row r="661">
          <cell r="B661" t="str">
            <v>爱上小菜</v>
          </cell>
          <cell r="C661" t="str">
            <v>广州紫域网络科技有限公司</v>
          </cell>
          <cell r="D661" t="str">
            <v>BD伙伴</v>
          </cell>
          <cell r="E661" t="str">
            <v>-</v>
          </cell>
          <cell r="F661" t="str">
            <v>-</v>
          </cell>
          <cell r="G661" t="str">
            <v>-</v>
          </cell>
          <cell r="H661" t="str">
            <v>-</v>
          </cell>
          <cell r="I661" t="str">
            <v>BD团队-陈楚鹏</v>
          </cell>
          <cell r="J661" t="str">
            <v>BD团队-陈楚鹏</v>
          </cell>
          <cell r="K661" t="str">
            <v>BD</v>
          </cell>
          <cell r="L661" t="str">
            <v>BD团队-黄政源</v>
          </cell>
          <cell r="M661" t="str">
            <v>0~A2</v>
          </cell>
          <cell r="N661" t="str">
            <v>主账号-广莲</v>
          </cell>
          <cell r="O661">
            <v>43209.597361111097</v>
          </cell>
          <cell r="P661" t="str">
            <v>新建</v>
          </cell>
        </row>
        <row r="662">
          <cell r="B662" t="str">
            <v>yksdevice</v>
          </cell>
          <cell r="C662" t="str">
            <v>广州紫域网络科技有限公司</v>
          </cell>
          <cell r="D662" t="str">
            <v>BD伙伴</v>
          </cell>
          <cell r="E662" t="str">
            <v>-</v>
          </cell>
          <cell r="F662" t="str">
            <v>-</v>
          </cell>
          <cell r="G662" t="str">
            <v>-</v>
          </cell>
          <cell r="H662" t="str">
            <v>-</v>
          </cell>
          <cell r="I662" t="str">
            <v>BD团队-陈楚鹏</v>
          </cell>
          <cell r="J662" t="str">
            <v>BD团队-陈楚鹏</v>
          </cell>
          <cell r="K662" t="str">
            <v>BD</v>
          </cell>
          <cell r="L662" t="str">
            <v>BD团队-黄政源</v>
          </cell>
          <cell r="M662" t="str">
            <v>0~A2</v>
          </cell>
          <cell r="N662" t="str">
            <v>主账号-广莲</v>
          </cell>
          <cell r="O662">
            <v>43209.612326388902</v>
          </cell>
          <cell r="P662" t="str">
            <v>新建</v>
          </cell>
        </row>
        <row r="663">
          <cell r="B663" t="str">
            <v>zyp147942171</v>
          </cell>
          <cell r="C663" t="str">
            <v>深圳银链科技有限公司</v>
          </cell>
          <cell r="D663" t="str">
            <v>铁军-广</v>
          </cell>
          <cell r="E663" t="str">
            <v>-</v>
          </cell>
          <cell r="F663" t="str">
            <v>-</v>
          </cell>
          <cell r="G663" t="str">
            <v>-</v>
          </cell>
          <cell r="H663" t="str">
            <v>-</v>
          </cell>
          <cell r="I663" t="str">
            <v>BD团队-李达</v>
          </cell>
          <cell r="J663" t="str">
            <v>BD团队-李达</v>
          </cell>
          <cell r="K663" t="str">
            <v>李达</v>
          </cell>
          <cell r="L663" t="str">
            <v>李达</v>
          </cell>
          <cell r="M663" t="str">
            <v>0~A2</v>
          </cell>
          <cell r="N663" t="str">
            <v>李达（青莲）</v>
          </cell>
          <cell r="O663">
            <v>43209.860937500001</v>
          </cell>
          <cell r="P663" t="str">
            <v>新建</v>
          </cell>
        </row>
        <row r="664">
          <cell r="B664" t="str">
            <v>高金土</v>
          </cell>
          <cell r="C664" t="str">
            <v>深圳众利创投信息技术有限公司</v>
          </cell>
          <cell r="D664" t="str">
            <v>BD伙伴</v>
          </cell>
          <cell r="E664" t="str">
            <v>-</v>
          </cell>
          <cell r="F664" t="str">
            <v>-</v>
          </cell>
          <cell r="G664" t="str">
            <v>-</v>
          </cell>
          <cell r="H664" t="str">
            <v>-</v>
          </cell>
          <cell r="I664" t="str">
            <v>BD团队-李达</v>
          </cell>
          <cell r="J664" t="str">
            <v>BD团队-李达</v>
          </cell>
          <cell r="K664" t="str">
            <v>BD</v>
          </cell>
          <cell r="L664" t="str">
            <v>BD团队-黄政源</v>
          </cell>
          <cell r="M664" t="str">
            <v>0~A2</v>
          </cell>
          <cell r="N664" t="str">
            <v>主账号-广莲</v>
          </cell>
          <cell r="O664">
            <v>43210.416168981501</v>
          </cell>
          <cell r="P664" t="str">
            <v>新建</v>
          </cell>
        </row>
        <row r="665">
          <cell r="B665" t="str">
            <v>智美智家</v>
          </cell>
          <cell r="C665" t="str">
            <v>上古上医网络科技（深圳）有限公司</v>
          </cell>
          <cell r="D665" t="str">
            <v>BD伙伴</v>
          </cell>
          <cell r="E665" t="str">
            <v>-</v>
          </cell>
          <cell r="F665" t="str">
            <v>-</v>
          </cell>
          <cell r="G665" t="str">
            <v>-</v>
          </cell>
          <cell r="H665" t="str">
            <v>-</v>
          </cell>
          <cell r="I665" t="str">
            <v>BD团队-李达</v>
          </cell>
          <cell r="J665" t="str">
            <v>BD团队-李达</v>
          </cell>
          <cell r="K665" t="str">
            <v>BD团队-吴伟灿</v>
          </cell>
          <cell r="L665" t="str">
            <v>BD团队-刘银树</v>
          </cell>
          <cell r="N665" t="str">
            <v>主账号-广莲</v>
          </cell>
          <cell r="O665">
            <v>43210.492789351898</v>
          </cell>
          <cell r="P665" t="str">
            <v>新建</v>
          </cell>
        </row>
        <row r="666">
          <cell r="B666" t="str">
            <v>皇家八号</v>
          </cell>
          <cell r="C666" t="str">
            <v>广州源众信息科技有限公司</v>
          </cell>
          <cell r="D666" t="str">
            <v>BD伙伴</v>
          </cell>
          <cell r="E666" t="str">
            <v>-</v>
          </cell>
          <cell r="F666" t="str">
            <v>-</v>
          </cell>
          <cell r="G666" t="str">
            <v>-</v>
          </cell>
          <cell r="H666" t="str">
            <v>-</v>
          </cell>
          <cell r="I666" t="str">
            <v>BD团队-李达</v>
          </cell>
          <cell r="J666" t="str">
            <v>BD团队-李达</v>
          </cell>
          <cell r="K666" t="str">
            <v>BD团队-刘银树</v>
          </cell>
          <cell r="L666" t="str">
            <v>BD团队-刘银树</v>
          </cell>
          <cell r="N666" t="str">
            <v>主账号-广莲</v>
          </cell>
          <cell r="O666">
            <v>43211.624363425901</v>
          </cell>
          <cell r="P666" t="str">
            <v>新建</v>
          </cell>
        </row>
        <row r="667">
          <cell r="B667" t="str">
            <v>gzhsh1940</v>
          </cell>
          <cell r="C667" t="str">
            <v>广州皇上皇集团股份有限公司</v>
          </cell>
          <cell r="D667" t="str">
            <v>KA-广</v>
          </cell>
          <cell r="E667" t="str">
            <v>-</v>
          </cell>
          <cell r="F667" t="str">
            <v>-</v>
          </cell>
          <cell r="G667" t="str">
            <v>-</v>
          </cell>
          <cell r="H667" t="str">
            <v>-</v>
          </cell>
          <cell r="I667" t="str">
            <v>熊文枚</v>
          </cell>
          <cell r="J667" t="str">
            <v>熊文枚</v>
          </cell>
          <cell r="K667" t="str">
            <v>汤何</v>
          </cell>
          <cell r="L667" t="str">
            <v>汤何</v>
          </cell>
          <cell r="N667" t="str">
            <v>主账号-广莲</v>
          </cell>
          <cell r="O667">
            <v>43215.621956018498</v>
          </cell>
          <cell r="P667" t="str">
            <v>新建</v>
          </cell>
        </row>
        <row r="668">
          <cell r="B668" t="str">
            <v>sabic888</v>
          </cell>
          <cell r="C668" t="str">
            <v>领冠数码科技（上海）有限公司</v>
          </cell>
          <cell r="D668" t="str">
            <v>BD伙伴</v>
          </cell>
          <cell r="E668" t="str">
            <v>-</v>
          </cell>
          <cell r="F668" t="str">
            <v>-</v>
          </cell>
          <cell r="G668" t="str">
            <v>-</v>
          </cell>
          <cell r="H668" t="str">
            <v>-</v>
          </cell>
          <cell r="I668" t="str">
            <v>BD团队-陈楚鹏</v>
          </cell>
          <cell r="J668" t="str">
            <v>BD团队-陈楚鹏</v>
          </cell>
          <cell r="K668" t="str">
            <v>BD</v>
          </cell>
          <cell r="L668" t="str">
            <v>BD团队-黄政源</v>
          </cell>
          <cell r="M668" t="str">
            <v>0~A2</v>
          </cell>
          <cell r="N668" t="str">
            <v>主账号-广莲</v>
          </cell>
          <cell r="O668">
            <v>43215.706342592603</v>
          </cell>
          <cell r="P668" t="str">
            <v>新建</v>
          </cell>
        </row>
        <row r="669">
          <cell r="B669" t="str">
            <v>xjspwlgyl</v>
          </cell>
          <cell r="C669" t="str">
            <v>深圳青虹数据技术有限公司</v>
          </cell>
          <cell r="D669" t="str">
            <v>BD伙伴</v>
          </cell>
          <cell r="E669" t="str">
            <v>-</v>
          </cell>
          <cell r="F669" t="str">
            <v>-</v>
          </cell>
          <cell r="G669" t="str">
            <v>-</v>
          </cell>
          <cell r="H669" t="str">
            <v>-</v>
          </cell>
          <cell r="I669" t="str">
            <v>BD团队-吴伟灿</v>
          </cell>
          <cell r="J669" t="str">
            <v>BD团队-吴伟灿</v>
          </cell>
          <cell r="K669" t="str">
            <v>BD团队-吴伟灿</v>
          </cell>
          <cell r="L669" t="str">
            <v>BD团队-黄政源</v>
          </cell>
          <cell r="M669" t="str">
            <v>0~A2</v>
          </cell>
          <cell r="N669" t="str">
            <v>主账号-广莲</v>
          </cell>
          <cell r="O669">
            <v>43218.463449074101</v>
          </cell>
          <cell r="P669" t="str">
            <v>新建</v>
          </cell>
        </row>
        <row r="670">
          <cell r="B670" t="str">
            <v>一语寒霜</v>
          </cell>
          <cell r="C670" t="str">
            <v>王皮皮</v>
          </cell>
          <cell r="D670" t="str">
            <v>铁军-深</v>
          </cell>
          <cell r="E670" t="str">
            <v>-</v>
          </cell>
          <cell r="F670" t="str">
            <v>-</v>
          </cell>
          <cell r="G670" t="str">
            <v>-</v>
          </cell>
          <cell r="H670" t="str">
            <v>-</v>
          </cell>
          <cell r="I670" t="str">
            <v>金浩阳</v>
          </cell>
          <cell r="J670" t="str">
            <v>金浩阳</v>
          </cell>
          <cell r="K670" t="str">
            <v>金浩阳</v>
          </cell>
          <cell r="L670" t="str">
            <v>金浩阳</v>
          </cell>
          <cell r="M670" t="str">
            <v>0~A2</v>
          </cell>
          <cell r="N670" t="str">
            <v>主账号-深莲</v>
          </cell>
          <cell r="O670">
            <v>43218.591701388897</v>
          </cell>
          <cell r="P670" t="str">
            <v>新建</v>
          </cell>
        </row>
        <row r="671">
          <cell r="B671" t="str">
            <v>高防账号</v>
          </cell>
          <cell r="C671" t="str">
            <v>深圳银链科技有限公司</v>
          </cell>
          <cell r="D671" t="str">
            <v>铁军-广</v>
          </cell>
          <cell r="E671" t="str">
            <v>-</v>
          </cell>
          <cell r="F671" t="str">
            <v>-</v>
          </cell>
          <cell r="G671" t="str">
            <v>-</v>
          </cell>
          <cell r="H671" t="str">
            <v>-</v>
          </cell>
          <cell r="I671" t="str">
            <v>BD团队-李达</v>
          </cell>
          <cell r="J671" t="str">
            <v>BD团队-李达</v>
          </cell>
          <cell r="K671" t="str">
            <v>李达</v>
          </cell>
          <cell r="L671" t="str">
            <v>李达</v>
          </cell>
          <cell r="M671" t="str">
            <v>0~A2</v>
          </cell>
          <cell r="N671" t="str">
            <v>主账号-广莲</v>
          </cell>
          <cell r="O671">
            <v>43218.742777777799</v>
          </cell>
          <cell r="P671" t="str">
            <v>新建</v>
          </cell>
        </row>
        <row r="672">
          <cell r="B672" t="str">
            <v>广州博亚城</v>
          </cell>
          <cell r="C672" t="str">
            <v>广州商拓软件科技有限公司</v>
          </cell>
          <cell r="D672" t="str">
            <v>BD伙伴</v>
          </cell>
          <cell r="E672" t="str">
            <v>-</v>
          </cell>
          <cell r="F672" t="str">
            <v>-</v>
          </cell>
          <cell r="G672" t="str">
            <v>-</v>
          </cell>
          <cell r="H672" t="str">
            <v>-</v>
          </cell>
          <cell r="I672" t="str">
            <v>BD团队-陈楚鹏</v>
          </cell>
          <cell r="J672" t="str">
            <v>BD团队-陈楚鹏</v>
          </cell>
          <cell r="K672" t="str">
            <v>BD</v>
          </cell>
          <cell r="L672" t="str">
            <v>BD团队-黄政源</v>
          </cell>
          <cell r="M672" t="str">
            <v>0~A2</v>
          </cell>
          <cell r="N672" t="str">
            <v>主账号-广莲</v>
          </cell>
          <cell r="O672">
            <v>43219.645289351902</v>
          </cell>
          <cell r="P672" t="str">
            <v>新建</v>
          </cell>
        </row>
        <row r="673">
          <cell r="B673" t="str">
            <v>广州禧瑞食品</v>
          </cell>
          <cell r="C673" t="str">
            <v>广州禧瑞食品科技有限公司</v>
          </cell>
          <cell r="D673" t="str">
            <v>KA-广</v>
          </cell>
          <cell r="E673" t="str">
            <v>-</v>
          </cell>
          <cell r="F673" t="str">
            <v>-</v>
          </cell>
          <cell r="G673" t="str">
            <v>-</v>
          </cell>
          <cell r="H673" t="str">
            <v>-</v>
          </cell>
          <cell r="I673" t="str">
            <v>-</v>
          </cell>
          <cell r="J673" t="str">
            <v>汤何</v>
          </cell>
          <cell r="K673" t="str">
            <v>汤何</v>
          </cell>
          <cell r="L673" t="str">
            <v>汤何</v>
          </cell>
          <cell r="N673" t="str">
            <v>主账号-广莲</v>
          </cell>
          <cell r="O673">
            <v>43223.450856481497</v>
          </cell>
          <cell r="P673" t="str">
            <v>新建</v>
          </cell>
        </row>
        <row r="674">
          <cell r="B674" t="str">
            <v>guozhiyue2018</v>
          </cell>
          <cell r="C674" t="str">
            <v>深圳银链科技有限公司</v>
          </cell>
          <cell r="D674" t="str">
            <v>铁军-广</v>
          </cell>
          <cell r="E674" t="str">
            <v>-</v>
          </cell>
          <cell r="F674" t="str">
            <v>-</v>
          </cell>
          <cell r="G674" t="str">
            <v>-</v>
          </cell>
          <cell r="H674" t="str">
            <v>-</v>
          </cell>
          <cell r="I674" t="str">
            <v>-</v>
          </cell>
          <cell r="J674" t="str">
            <v>BD团队-李达</v>
          </cell>
          <cell r="K674" t="str">
            <v>李达</v>
          </cell>
          <cell r="L674" t="str">
            <v>李达</v>
          </cell>
          <cell r="N674" t="str">
            <v>主账号-广莲</v>
          </cell>
          <cell r="O674">
            <v>43223.611423611103</v>
          </cell>
          <cell r="P674" t="str">
            <v>新建</v>
          </cell>
        </row>
        <row r="675">
          <cell r="B675" t="str">
            <v>大觉信息科技</v>
          </cell>
          <cell r="C675" t="str">
            <v>广州市飞旭软件开发有限公司</v>
          </cell>
          <cell r="D675" t="str">
            <v>BD伙伴</v>
          </cell>
          <cell r="E675" t="str">
            <v>-</v>
          </cell>
          <cell r="F675" t="str">
            <v>-</v>
          </cell>
          <cell r="G675" t="str">
            <v>-</v>
          </cell>
          <cell r="H675" t="str">
            <v>-</v>
          </cell>
          <cell r="I675" t="str">
            <v>-</v>
          </cell>
          <cell r="J675" t="str">
            <v>BD团队-吴伟灿</v>
          </cell>
          <cell r="K675" t="str">
            <v>BD团队-吴伟灿</v>
          </cell>
          <cell r="L675" t="str">
            <v>BD团队-刘银树</v>
          </cell>
          <cell r="N675" t="str">
            <v>主账号-广莲</v>
          </cell>
          <cell r="O675">
            <v>43224.419212963003</v>
          </cell>
          <cell r="P675" t="str">
            <v>新建</v>
          </cell>
        </row>
        <row r="676">
          <cell r="B676" t="str">
            <v>幸福逍遥人汽车美容</v>
          </cell>
          <cell r="C676" t="str">
            <v>佛山市天润软件管理有限公司</v>
          </cell>
          <cell r="D676" t="str">
            <v>BD伙伴</v>
          </cell>
          <cell r="E676" t="str">
            <v>-</v>
          </cell>
          <cell r="F676" t="str">
            <v>-</v>
          </cell>
          <cell r="G676" t="str">
            <v>-</v>
          </cell>
          <cell r="H676" t="str">
            <v>-</v>
          </cell>
          <cell r="I676" t="str">
            <v>-</v>
          </cell>
          <cell r="J676" t="str">
            <v>BD团队-黄政源</v>
          </cell>
          <cell r="K676" t="str">
            <v>BD团队-黄政源</v>
          </cell>
          <cell r="L676" t="str">
            <v>BD团队-黄政源</v>
          </cell>
          <cell r="N676" t="str">
            <v>主账号-广莲</v>
          </cell>
          <cell r="O676">
            <v>43224.5835069444</v>
          </cell>
          <cell r="P676" t="str">
            <v>新建</v>
          </cell>
        </row>
        <row r="677">
          <cell r="B677" t="str">
            <v>我的元君云</v>
          </cell>
          <cell r="C677" t="str">
            <v>深圳银链科技有限公司</v>
          </cell>
          <cell r="D677" t="str">
            <v>铁军-广</v>
          </cell>
          <cell r="E677" t="str">
            <v>-</v>
          </cell>
          <cell r="F677" t="str">
            <v>-</v>
          </cell>
          <cell r="G677" t="str">
            <v>-</v>
          </cell>
          <cell r="H677" t="str">
            <v>-</v>
          </cell>
          <cell r="I677" t="str">
            <v>-</v>
          </cell>
          <cell r="J677" t="str">
            <v>BD团队-李达</v>
          </cell>
          <cell r="K677" t="str">
            <v>李达</v>
          </cell>
          <cell r="L677" t="str">
            <v>李达</v>
          </cell>
          <cell r="M677" t="str">
            <v>0~A2</v>
          </cell>
          <cell r="N677" t="str">
            <v>主账号-广莲</v>
          </cell>
          <cell r="O677">
            <v>43224.594189814801</v>
          </cell>
          <cell r="P677" t="str">
            <v>新建</v>
          </cell>
        </row>
        <row r="678">
          <cell r="B678" t="str">
            <v>融海出入境服务有限公司</v>
          </cell>
          <cell r="C678" t="str">
            <v>深圳市易佰特软件有限公司</v>
          </cell>
          <cell r="D678" t="str">
            <v>BD伙伴</v>
          </cell>
          <cell r="E678" t="str">
            <v>-</v>
          </cell>
          <cell r="F678" t="str">
            <v>-</v>
          </cell>
          <cell r="G678" t="str">
            <v>-</v>
          </cell>
          <cell r="H678" t="str">
            <v>-</v>
          </cell>
          <cell r="I678" t="str">
            <v>-</v>
          </cell>
          <cell r="J678" t="str">
            <v>BD团队-吴伟灿</v>
          </cell>
          <cell r="K678" t="str">
            <v>BD团队-吴伟灿</v>
          </cell>
          <cell r="L678" t="str">
            <v>BD团队-黄政源</v>
          </cell>
          <cell r="N678" t="str">
            <v>主账号-广莲</v>
          </cell>
          <cell r="O678">
            <v>43224.597337963001</v>
          </cell>
          <cell r="P678" t="str">
            <v>新建</v>
          </cell>
        </row>
        <row r="679">
          <cell r="B679" t="str">
            <v>四艺文化发展</v>
          </cell>
          <cell r="C679" t="str">
            <v>深圳市向明科技有限公司</v>
          </cell>
          <cell r="D679" t="str">
            <v>BD伙伴</v>
          </cell>
          <cell r="E679" t="str">
            <v>-</v>
          </cell>
          <cell r="F679" t="str">
            <v>-</v>
          </cell>
          <cell r="G679" t="str">
            <v>-</v>
          </cell>
          <cell r="H679" t="str">
            <v>-</v>
          </cell>
          <cell r="I679" t="str">
            <v>-</v>
          </cell>
          <cell r="J679" t="str">
            <v>BD团队-李达</v>
          </cell>
          <cell r="K679" t="str">
            <v>BD团队-刘银树</v>
          </cell>
          <cell r="L679" t="str">
            <v>BD团队-刘银树</v>
          </cell>
          <cell r="N679" t="str">
            <v>主账号-广莲</v>
          </cell>
          <cell r="O679">
            <v>43224.704189814802</v>
          </cell>
          <cell r="P679" t="str">
            <v>新建</v>
          </cell>
        </row>
        <row r="680">
          <cell r="B680" t="str">
            <v>qiyebingfa</v>
          </cell>
          <cell r="C680" t="str">
            <v>北京茂阿信息技术有限公司</v>
          </cell>
          <cell r="D680" t="str">
            <v>BD伙伴</v>
          </cell>
          <cell r="E680" t="str">
            <v>-</v>
          </cell>
          <cell r="F680" t="str">
            <v>-</v>
          </cell>
          <cell r="G680" t="str">
            <v>-</v>
          </cell>
          <cell r="H680" t="str">
            <v>-</v>
          </cell>
          <cell r="I680" t="str">
            <v>-</v>
          </cell>
          <cell r="J680" t="str">
            <v>BD团队-陈楚鹏</v>
          </cell>
          <cell r="K680" t="str">
            <v>BD</v>
          </cell>
          <cell r="L680" t="str">
            <v>BD团队-黄政源</v>
          </cell>
          <cell r="N680" t="str">
            <v>主账号-广莲</v>
          </cell>
          <cell r="O680">
            <v>43225.654456018499</v>
          </cell>
          <cell r="P680" t="str">
            <v>新建</v>
          </cell>
        </row>
        <row r="681">
          <cell r="B681" t="str">
            <v>小跑科技</v>
          </cell>
          <cell r="C681" t="str">
            <v>广州小跑科技有限公司</v>
          </cell>
          <cell r="D681" t="str">
            <v>BD伙伴</v>
          </cell>
          <cell r="E681" t="str">
            <v>-</v>
          </cell>
          <cell r="F681" t="str">
            <v>-</v>
          </cell>
          <cell r="G681" t="str">
            <v>-</v>
          </cell>
          <cell r="H681" t="str">
            <v>-</v>
          </cell>
          <cell r="I681" t="str">
            <v>-</v>
          </cell>
          <cell r="J681" t="str">
            <v>BD团队-李达</v>
          </cell>
          <cell r="K681" t="str">
            <v>BD团队-黄政源</v>
          </cell>
          <cell r="L681" t="str">
            <v>BD团队-黄政源</v>
          </cell>
          <cell r="N681" t="str">
            <v>主账号-广莲</v>
          </cell>
          <cell r="O681">
            <v>43226.642372685201</v>
          </cell>
          <cell r="P681" t="str">
            <v>新建</v>
          </cell>
        </row>
        <row r="682">
          <cell r="B682" t="str">
            <v>tongmengpuke</v>
          </cell>
          <cell r="C682" t="str">
            <v>广州源众信息科技有限公司</v>
          </cell>
          <cell r="D682" t="str">
            <v>BD伙伴</v>
          </cell>
          <cell r="E682" t="str">
            <v>-</v>
          </cell>
          <cell r="F682" t="str">
            <v>-</v>
          </cell>
          <cell r="G682" t="str">
            <v>-</v>
          </cell>
          <cell r="H682" t="str">
            <v>-</v>
          </cell>
          <cell r="I682" t="str">
            <v>-</v>
          </cell>
          <cell r="J682" t="str">
            <v>BD团队-李达</v>
          </cell>
          <cell r="K682" t="str">
            <v>BD团队-刘银树</v>
          </cell>
          <cell r="L682" t="str">
            <v>BD团队-刘银树</v>
          </cell>
          <cell r="N682" t="str">
            <v>主账号-广莲</v>
          </cell>
          <cell r="O682">
            <v>43228.610312500001</v>
          </cell>
          <cell r="P682" t="str">
            <v>新建</v>
          </cell>
        </row>
        <row r="683">
          <cell r="B683" t="str">
            <v>liuweimi1805</v>
          </cell>
          <cell r="C683" t="str">
            <v>深圳陆薇米科技有限公司</v>
          </cell>
          <cell r="D683" t="str">
            <v>BD伙伴</v>
          </cell>
          <cell r="E683" t="str">
            <v>-</v>
          </cell>
          <cell r="F683" t="str">
            <v>-</v>
          </cell>
          <cell r="G683" t="str">
            <v>-</v>
          </cell>
          <cell r="H683" t="str">
            <v>-</v>
          </cell>
          <cell r="I683" t="str">
            <v>-</v>
          </cell>
          <cell r="J683" t="str">
            <v>BD团队-黄政源</v>
          </cell>
          <cell r="K683" t="str">
            <v>BD团队-黄政源</v>
          </cell>
          <cell r="L683" t="str">
            <v>BD团队-黄政源</v>
          </cell>
          <cell r="N683" t="str">
            <v>主账号-广莲</v>
          </cell>
          <cell r="O683">
            <v>43229.562673611101</v>
          </cell>
          <cell r="P683" t="str">
            <v>新建</v>
          </cell>
        </row>
        <row r="684">
          <cell r="B684" t="str">
            <v>深圳市雷风新能源科技</v>
          </cell>
          <cell r="C684" t="str">
            <v>深圳市易佰特软件有限公司</v>
          </cell>
          <cell r="D684" t="str">
            <v>BD伙伴</v>
          </cell>
          <cell r="E684" t="str">
            <v>-</v>
          </cell>
          <cell r="F684" t="str">
            <v>-</v>
          </cell>
          <cell r="G684" t="str">
            <v>-</v>
          </cell>
          <cell r="H684" t="str">
            <v>-</v>
          </cell>
          <cell r="I684" t="str">
            <v>-</v>
          </cell>
          <cell r="J684" t="str">
            <v>BD团队-吴伟灿</v>
          </cell>
          <cell r="K684" t="str">
            <v>BD团队-吴伟灿</v>
          </cell>
          <cell r="L684" t="str">
            <v>BD团队-黄政源</v>
          </cell>
          <cell r="N684" t="str">
            <v>主账号-广莲</v>
          </cell>
          <cell r="O684">
            <v>43230.392395833303</v>
          </cell>
          <cell r="P684" t="str">
            <v>新建</v>
          </cell>
        </row>
        <row r="685">
          <cell r="B685" t="str">
            <v>zhongchizhineng</v>
          </cell>
          <cell r="C685" t="str">
            <v>深圳市鑫北斗软件开发有限公司</v>
          </cell>
          <cell r="D685" t="str">
            <v>BD伙伴</v>
          </cell>
          <cell r="E685" t="str">
            <v>-</v>
          </cell>
          <cell r="F685" t="str">
            <v>-</v>
          </cell>
          <cell r="G685" t="str">
            <v>-</v>
          </cell>
          <cell r="H685" t="str">
            <v>-</v>
          </cell>
          <cell r="I685" t="str">
            <v>-</v>
          </cell>
          <cell r="J685" t="str">
            <v>BD团队-陈楚鹏</v>
          </cell>
          <cell r="K685" t="str">
            <v>BD</v>
          </cell>
          <cell r="L685" t="str">
            <v>BD团队-刘银树</v>
          </cell>
          <cell r="N685" t="str">
            <v>主账号-广莲</v>
          </cell>
          <cell r="O685">
            <v>43230.594884259299</v>
          </cell>
          <cell r="P685" t="str">
            <v>新建</v>
          </cell>
        </row>
        <row r="686">
          <cell r="B686" t="str">
            <v>rmkyun</v>
          </cell>
          <cell r="C686" t="str">
            <v>广州市铭瑜服饰设计公司</v>
          </cell>
          <cell r="D686" t="str">
            <v>KA-广</v>
          </cell>
          <cell r="E686" t="str">
            <v>-</v>
          </cell>
          <cell r="F686" t="str">
            <v>-</v>
          </cell>
          <cell r="G686" t="str">
            <v>-</v>
          </cell>
          <cell r="H686" t="str">
            <v>-</v>
          </cell>
          <cell r="I686" t="str">
            <v>-</v>
          </cell>
          <cell r="J686" t="str">
            <v>史玉卉</v>
          </cell>
          <cell r="K686" t="str">
            <v>史玉卉</v>
          </cell>
          <cell r="L686" t="str">
            <v>史玉卉</v>
          </cell>
          <cell r="N686" t="str">
            <v>主账号-广莲</v>
          </cell>
          <cell r="O686">
            <v>43230.817870370403</v>
          </cell>
          <cell r="P686" t="str">
            <v>新建</v>
          </cell>
        </row>
        <row r="687">
          <cell r="B687" t="str">
            <v>cuihuaql</v>
          </cell>
          <cell r="C687" t="str">
            <v>广州兴宇智信息科技有限公司</v>
          </cell>
          <cell r="D687" t="str">
            <v>BD伙伴</v>
          </cell>
          <cell r="E687" t="str">
            <v>-</v>
          </cell>
          <cell r="F687" t="str">
            <v>-</v>
          </cell>
          <cell r="G687" t="str">
            <v>-</v>
          </cell>
          <cell r="H687" t="str">
            <v>-</v>
          </cell>
          <cell r="I687" t="str">
            <v>-</v>
          </cell>
          <cell r="J687" t="str">
            <v>BD团队-李达</v>
          </cell>
          <cell r="K687" t="str">
            <v>BD团队-黄政源</v>
          </cell>
          <cell r="L687" t="str">
            <v>BD团队-黄政源</v>
          </cell>
          <cell r="N687" t="str">
            <v>主账号-广莲</v>
          </cell>
          <cell r="O687">
            <v>43231.699652777803</v>
          </cell>
          <cell r="P687" t="str">
            <v>新建</v>
          </cell>
        </row>
        <row r="688">
          <cell r="B688" t="str">
            <v>20隐者20</v>
          </cell>
          <cell r="C688" t="str">
            <v>深圳银链科技有限公司</v>
          </cell>
          <cell r="D688" t="str">
            <v>铁军-广</v>
          </cell>
          <cell r="E688" t="str">
            <v>-</v>
          </cell>
          <cell r="F688" t="str">
            <v>-</v>
          </cell>
          <cell r="G688" t="str">
            <v>-</v>
          </cell>
          <cell r="H688" t="str">
            <v>-</v>
          </cell>
          <cell r="I688" t="str">
            <v>-</v>
          </cell>
          <cell r="J688" t="str">
            <v>BD团队-李达</v>
          </cell>
          <cell r="K688" t="str">
            <v>李达</v>
          </cell>
          <cell r="L688" t="str">
            <v>李达</v>
          </cell>
          <cell r="N688" t="str">
            <v>李达（青莲）</v>
          </cell>
          <cell r="O688">
            <v>43231.709988425901</v>
          </cell>
          <cell r="P688" t="str">
            <v>新建</v>
          </cell>
        </row>
        <row r="689">
          <cell r="B689" t="str">
            <v>百人开船</v>
          </cell>
          <cell r="C689" t="str">
            <v>广州源众信息科技有限公司</v>
          </cell>
          <cell r="D689" t="str">
            <v>BD伙伴</v>
          </cell>
          <cell r="E689" t="str">
            <v>-</v>
          </cell>
          <cell r="F689" t="str">
            <v>-</v>
          </cell>
          <cell r="G689" t="str">
            <v>-</v>
          </cell>
          <cell r="H689" t="str">
            <v>-</v>
          </cell>
          <cell r="I689" t="str">
            <v>-</v>
          </cell>
          <cell r="J689" t="str">
            <v>BD团队-李达</v>
          </cell>
          <cell r="K689" t="str">
            <v>BD团队-刘银树</v>
          </cell>
          <cell r="L689" t="str">
            <v>BD团队-刘银树</v>
          </cell>
          <cell r="N689" t="str">
            <v>主账号-广莲</v>
          </cell>
          <cell r="O689">
            <v>43232.778703703698</v>
          </cell>
          <cell r="P689" t="str">
            <v>新建</v>
          </cell>
        </row>
        <row r="690">
          <cell r="B690" t="str">
            <v>bananashi9999</v>
          </cell>
          <cell r="C690" t="str">
            <v>深圳银链科技有限公司</v>
          </cell>
          <cell r="D690" t="str">
            <v>铁军-广</v>
          </cell>
          <cell r="E690" t="str">
            <v>-</v>
          </cell>
          <cell r="F690" t="str">
            <v>-</v>
          </cell>
          <cell r="G690" t="str">
            <v>-</v>
          </cell>
          <cell r="H690" t="str">
            <v>-</v>
          </cell>
          <cell r="I690" t="str">
            <v>-</v>
          </cell>
          <cell r="J690" t="str">
            <v>BD团队-李达</v>
          </cell>
          <cell r="K690" t="str">
            <v>李达</v>
          </cell>
          <cell r="L690" t="str">
            <v>李达</v>
          </cell>
          <cell r="N690" t="str">
            <v>李达（青莲）</v>
          </cell>
          <cell r="O690">
            <v>43232.820231481499</v>
          </cell>
          <cell r="P690" t="str">
            <v>新建</v>
          </cell>
        </row>
        <row r="691">
          <cell r="B691" t="str">
            <v>azuo2018</v>
          </cell>
          <cell r="C691" t="str">
            <v>CBC有限公司</v>
          </cell>
          <cell r="D691" t="str">
            <v>铁军-深</v>
          </cell>
          <cell r="E691" t="str">
            <v>-</v>
          </cell>
          <cell r="F691" t="str">
            <v>-</v>
          </cell>
          <cell r="G691" t="str">
            <v>-</v>
          </cell>
          <cell r="H691" t="str">
            <v>-</v>
          </cell>
          <cell r="I691" t="str">
            <v>-</v>
          </cell>
          <cell r="J691" t="str">
            <v>谭仲健</v>
          </cell>
          <cell r="K691" t="str">
            <v>谭仲健</v>
          </cell>
          <cell r="L691" t="str">
            <v>谭仲健</v>
          </cell>
          <cell r="N691" t="str">
            <v>主账号-深莲</v>
          </cell>
          <cell r="O691">
            <v>43234.663402777798</v>
          </cell>
          <cell r="P691" t="str">
            <v>新建</v>
          </cell>
        </row>
        <row r="692">
          <cell r="B692" t="str">
            <v>jixue201805</v>
          </cell>
          <cell r="C692" t="str">
            <v>广州极学信息科技有限公司</v>
          </cell>
          <cell r="D692" t="str">
            <v>KA-广</v>
          </cell>
          <cell r="E692" t="str">
            <v>-</v>
          </cell>
          <cell r="F692" t="str">
            <v>-</v>
          </cell>
          <cell r="G692" t="str">
            <v>-</v>
          </cell>
          <cell r="H692" t="str">
            <v>-</v>
          </cell>
          <cell r="I692" t="str">
            <v>-</v>
          </cell>
          <cell r="J692" t="str">
            <v>谢晓敏</v>
          </cell>
          <cell r="K692" t="str">
            <v>谢晓敏</v>
          </cell>
          <cell r="L692" t="str">
            <v>谢晓敏</v>
          </cell>
          <cell r="N692" t="str">
            <v>主账号-广莲</v>
          </cell>
          <cell r="O692">
            <v>43234.767592592601</v>
          </cell>
          <cell r="P692" t="str">
            <v>新建</v>
          </cell>
        </row>
        <row r="693">
          <cell r="B693" t="str">
            <v>安网三专用</v>
          </cell>
          <cell r="C693" t="str">
            <v>深圳银链科技有限公司</v>
          </cell>
          <cell r="D693" t="str">
            <v>铁军-广</v>
          </cell>
          <cell r="E693" t="str">
            <v>-</v>
          </cell>
          <cell r="F693" t="str">
            <v>-</v>
          </cell>
          <cell r="G693" t="str">
            <v>-</v>
          </cell>
          <cell r="H693" t="str">
            <v>-</v>
          </cell>
          <cell r="I693" t="str">
            <v>-</v>
          </cell>
          <cell r="J693" t="str">
            <v>BD团队-李达</v>
          </cell>
          <cell r="K693" t="str">
            <v>李达</v>
          </cell>
          <cell r="L693" t="str">
            <v>李达</v>
          </cell>
          <cell r="N693" t="str">
            <v>李达（青莲）</v>
          </cell>
          <cell r="O693">
            <v>43235.463067129604</v>
          </cell>
          <cell r="P693" t="str">
            <v>新建</v>
          </cell>
        </row>
        <row r="694">
          <cell r="B694" t="str">
            <v>零零显示</v>
          </cell>
          <cell r="C694" t="str">
            <v>深圳零零显示科技有限公司</v>
          </cell>
          <cell r="D694" t="str">
            <v>铁军-深</v>
          </cell>
          <cell r="E694" t="str">
            <v>-</v>
          </cell>
          <cell r="F694" t="str">
            <v>-</v>
          </cell>
          <cell r="G694" t="str">
            <v>-</v>
          </cell>
          <cell r="H694" t="str">
            <v>-</v>
          </cell>
          <cell r="I694" t="str">
            <v>-</v>
          </cell>
          <cell r="J694" t="str">
            <v>金浩阳</v>
          </cell>
          <cell r="K694" t="str">
            <v>金浩阳</v>
          </cell>
          <cell r="L694" t="str">
            <v>金浩阳</v>
          </cell>
          <cell r="N694" t="str">
            <v>主账号-深莲</v>
          </cell>
          <cell r="O694">
            <v>43235.659837963001</v>
          </cell>
          <cell r="P694" t="str">
            <v>新建</v>
          </cell>
        </row>
        <row r="695">
          <cell r="B695" t="str">
            <v>广州兰格网络</v>
          </cell>
          <cell r="C695" t="str">
            <v>广州兰格网络技术有限公司</v>
          </cell>
          <cell r="D695" t="str">
            <v>BD伙伴</v>
          </cell>
          <cell r="E695" t="str">
            <v>-</v>
          </cell>
          <cell r="F695" t="str">
            <v>-</v>
          </cell>
          <cell r="G695" t="str">
            <v>-</v>
          </cell>
          <cell r="H695" t="str">
            <v>-</v>
          </cell>
          <cell r="I695" t="str">
            <v>-</v>
          </cell>
          <cell r="J695" t="str">
            <v>BD团队-陈楚鹏</v>
          </cell>
          <cell r="K695" t="str">
            <v>BD</v>
          </cell>
          <cell r="L695" t="str">
            <v>BD</v>
          </cell>
          <cell r="N695" t="str">
            <v>主账号-广莲</v>
          </cell>
          <cell r="O695">
            <v>43235.801550925898</v>
          </cell>
          <cell r="P695" t="str">
            <v>新建</v>
          </cell>
        </row>
        <row r="696">
          <cell r="B696" t="str">
            <v>岳圣旅游</v>
          </cell>
          <cell r="C696" t="str">
            <v>广州三洋信息科技有限公司</v>
          </cell>
          <cell r="D696" t="str">
            <v>BD伙伴</v>
          </cell>
          <cell r="E696" t="str">
            <v>-</v>
          </cell>
          <cell r="F696" t="str">
            <v>-</v>
          </cell>
          <cell r="G696" t="str">
            <v>-</v>
          </cell>
          <cell r="H696" t="str">
            <v>-</v>
          </cell>
          <cell r="I696" t="str">
            <v>-</v>
          </cell>
          <cell r="J696" t="str">
            <v>BD团队-李达</v>
          </cell>
          <cell r="K696" t="str">
            <v>BD</v>
          </cell>
          <cell r="L696" t="str">
            <v>BD</v>
          </cell>
          <cell r="N696" t="str">
            <v>主账号-广莲</v>
          </cell>
          <cell r="O696">
            <v>43235.864884259303</v>
          </cell>
          <cell r="P696" t="str">
            <v>新建</v>
          </cell>
        </row>
        <row r="697">
          <cell r="B697" t="str">
            <v>gdtianjian</v>
          </cell>
          <cell r="C697" t="str">
            <v>广州大洋传媒有限公司</v>
          </cell>
          <cell r="D697" t="str">
            <v>BD伙伴</v>
          </cell>
          <cell r="E697" t="str">
            <v>-</v>
          </cell>
          <cell r="F697" t="str">
            <v>-</v>
          </cell>
          <cell r="G697" t="str">
            <v>-</v>
          </cell>
          <cell r="H697" t="str">
            <v>-</v>
          </cell>
          <cell r="I697" t="str">
            <v>-</v>
          </cell>
          <cell r="J697" t="str">
            <v>BD团队-吴伟灿</v>
          </cell>
          <cell r="K697" t="str">
            <v>BD团队-吴伟灿</v>
          </cell>
          <cell r="L697" t="str">
            <v>BD</v>
          </cell>
          <cell r="N697" t="str">
            <v>主账号-广莲</v>
          </cell>
          <cell r="O697">
            <v>43236.460115740701</v>
          </cell>
          <cell r="P697" t="str">
            <v>新建</v>
          </cell>
        </row>
        <row r="698">
          <cell r="B698" t="str">
            <v>聚远汇</v>
          </cell>
          <cell r="C698" t="str">
            <v>深圳市聚美堂科技有限公司</v>
          </cell>
          <cell r="D698" t="str">
            <v>铁军-深</v>
          </cell>
          <cell r="E698" t="str">
            <v>-</v>
          </cell>
          <cell r="F698" t="str">
            <v>-</v>
          </cell>
          <cell r="G698" t="str">
            <v>-</v>
          </cell>
          <cell r="H698" t="str">
            <v>-</v>
          </cell>
          <cell r="I698" t="str">
            <v>-</v>
          </cell>
          <cell r="J698" t="str">
            <v>金浩阳</v>
          </cell>
          <cell r="K698" t="str">
            <v>金浩阳</v>
          </cell>
          <cell r="L698" t="str">
            <v>金浩阳</v>
          </cell>
          <cell r="N698" t="str">
            <v>主账号-深莲</v>
          </cell>
          <cell r="O698">
            <v>43236.624583333301</v>
          </cell>
          <cell r="P698" t="str">
            <v>新建</v>
          </cell>
        </row>
        <row r="699">
          <cell r="B699" t="str">
            <v>中天云</v>
          </cell>
          <cell r="C699" t="str">
            <v>广州中天云计算科技有限公司</v>
          </cell>
          <cell r="D699" t="str">
            <v>BD伙伴</v>
          </cell>
          <cell r="E699" t="str">
            <v>-</v>
          </cell>
          <cell r="F699" t="str">
            <v>-</v>
          </cell>
          <cell r="G699" t="str">
            <v>-</v>
          </cell>
          <cell r="H699" t="str">
            <v>-</v>
          </cell>
          <cell r="I699" t="str">
            <v>-</v>
          </cell>
          <cell r="J699" t="str">
            <v>BD团队-吴伟灿</v>
          </cell>
          <cell r="K699" t="str">
            <v>BD团队-吴伟灿</v>
          </cell>
          <cell r="L699" t="str">
            <v>BD团队-刘银树</v>
          </cell>
          <cell r="N699" t="str">
            <v>主账号-广莲</v>
          </cell>
          <cell r="O699">
            <v>43236.679942129602</v>
          </cell>
          <cell r="P699" t="str">
            <v>新建</v>
          </cell>
        </row>
        <row r="700">
          <cell r="B700" t="str">
            <v>tdchuyu</v>
          </cell>
          <cell r="C700" t="str">
            <v>广州拓动网络科技有限公司</v>
          </cell>
          <cell r="D700" t="str">
            <v>BD伙伴</v>
          </cell>
          <cell r="E700" t="str">
            <v>-</v>
          </cell>
          <cell r="F700" t="str">
            <v>-</v>
          </cell>
          <cell r="G700" t="str">
            <v>-</v>
          </cell>
          <cell r="H700" t="str">
            <v>-</v>
          </cell>
          <cell r="I700" t="str">
            <v>-</v>
          </cell>
          <cell r="J700" t="str">
            <v>BD团队-吴伟灿</v>
          </cell>
          <cell r="K700" t="str">
            <v>BD团队-吴伟灿</v>
          </cell>
          <cell r="L700" t="str">
            <v>BD团队-黄政源</v>
          </cell>
          <cell r="N700" t="str">
            <v>主账号-广莲</v>
          </cell>
          <cell r="O700">
            <v>43236.780821759297</v>
          </cell>
          <cell r="P700" t="str">
            <v>新建</v>
          </cell>
        </row>
        <row r="701">
          <cell r="B701" t="str">
            <v>许远成</v>
          </cell>
          <cell r="C701" t="str">
            <v>深圳银链科技有限公司</v>
          </cell>
          <cell r="D701" t="str">
            <v>铁军-广</v>
          </cell>
          <cell r="E701" t="str">
            <v>-</v>
          </cell>
          <cell r="F701" t="str">
            <v>-</v>
          </cell>
          <cell r="G701" t="str">
            <v>-</v>
          </cell>
          <cell r="H701" t="str">
            <v>-</v>
          </cell>
          <cell r="I701" t="str">
            <v>-</v>
          </cell>
          <cell r="J701" t="str">
            <v>BD团队-李达</v>
          </cell>
          <cell r="K701" t="str">
            <v>李达</v>
          </cell>
          <cell r="L701" t="str">
            <v>李达</v>
          </cell>
          <cell r="N701" t="str">
            <v>李达（青莲）</v>
          </cell>
          <cell r="O701">
            <v>43237.831435185202</v>
          </cell>
          <cell r="P701" t="str">
            <v>新建</v>
          </cell>
        </row>
        <row r="702">
          <cell r="B702" t="str">
            <v>syhly2004谜语</v>
          </cell>
          <cell r="C702" t="str">
            <v>深圳银链科技有限公司</v>
          </cell>
          <cell r="D702" t="str">
            <v>铁军-广</v>
          </cell>
          <cell r="E702" t="str">
            <v>-</v>
          </cell>
          <cell r="F702" t="str">
            <v>-</v>
          </cell>
          <cell r="G702" t="str">
            <v>-</v>
          </cell>
          <cell r="H702" t="str">
            <v>-</v>
          </cell>
          <cell r="I702" t="str">
            <v>-</v>
          </cell>
          <cell r="J702" t="str">
            <v>BD团队-李达</v>
          </cell>
          <cell r="K702" t="str">
            <v>李达</v>
          </cell>
          <cell r="L702" t="str">
            <v>李达</v>
          </cell>
          <cell r="N702" t="str">
            <v>李达（青莲）</v>
          </cell>
          <cell r="O702">
            <v>43238.582812499997</v>
          </cell>
          <cell r="P702" t="str">
            <v>新建</v>
          </cell>
        </row>
        <row r="703">
          <cell r="B703" t="str">
            <v>hehuisoft</v>
          </cell>
          <cell r="C703" t="str">
            <v>周晓兰</v>
          </cell>
          <cell r="D703" t="str">
            <v>KA-广</v>
          </cell>
          <cell r="E703" t="str">
            <v>-</v>
          </cell>
          <cell r="F703" t="str">
            <v>-</v>
          </cell>
          <cell r="G703" t="str">
            <v>-</v>
          </cell>
          <cell r="H703" t="str">
            <v>-</v>
          </cell>
          <cell r="I703" t="str">
            <v>-</v>
          </cell>
          <cell r="J703" t="str">
            <v>汤何</v>
          </cell>
          <cell r="K703" t="str">
            <v>汤何</v>
          </cell>
          <cell r="L703" t="str">
            <v>汤何</v>
          </cell>
          <cell r="N703" t="str">
            <v>主账号-广莲</v>
          </cell>
          <cell r="O703">
            <v>43241.583784722199</v>
          </cell>
          <cell r="P703" t="str">
            <v>新建</v>
          </cell>
        </row>
        <row r="704">
          <cell r="B704" t="str">
            <v>惠州大厦</v>
          </cell>
          <cell r="C704" t="str">
            <v>深圳市惠州经贸物业管理有限公司</v>
          </cell>
          <cell r="D704" t="str">
            <v>BD伙伴</v>
          </cell>
          <cell r="E704" t="str">
            <v>-</v>
          </cell>
          <cell r="F704" t="str">
            <v>-</v>
          </cell>
          <cell r="G704" t="str">
            <v>-</v>
          </cell>
          <cell r="J704" t="str">
            <v>BD团队-李达</v>
          </cell>
          <cell r="K704" t="str">
            <v>BD团队-吴伟灿</v>
          </cell>
          <cell r="L704" t="str">
            <v>BD</v>
          </cell>
          <cell r="N704" t="str">
            <v>主账号-广莲</v>
          </cell>
          <cell r="O704">
            <v>43244.633611111101</v>
          </cell>
          <cell r="P704" t="str">
            <v>新建</v>
          </cell>
        </row>
        <row r="705">
          <cell r="B705" t="str">
            <v>孚蓉普惠</v>
          </cell>
          <cell r="C705" t="str">
            <v>孚蓉普惠</v>
          </cell>
          <cell r="D705" t="str">
            <v>铁军-广</v>
          </cell>
          <cell r="G705" t="str">
            <v>张炜俊</v>
          </cell>
          <cell r="H705" t="str">
            <v>张炜俊</v>
          </cell>
          <cell r="I705" t="str">
            <v>张炜俊</v>
          </cell>
          <cell r="J705" t="str">
            <v>高乾</v>
          </cell>
          <cell r="K705" t="str">
            <v>高乾</v>
          </cell>
          <cell r="L705" t="str">
            <v>高乾</v>
          </cell>
          <cell r="N705" t="str">
            <v>主账号-广莲</v>
          </cell>
          <cell r="O705">
            <v>43082.833831018499</v>
          </cell>
          <cell r="P705" t="str">
            <v>关联</v>
          </cell>
        </row>
        <row r="706">
          <cell r="B706" t="str">
            <v>链通数字科技</v>
          </cell>
          <cell r="C706" t="str">
            <v>深圳普银网络技术有限公司</v>
          </cell>
          <cell r="D706" t="str">
            <v>铁军-深</v>
          </cell>
          <cell r="J706" t="str">
            <v>黄至崇</v>
          </cell>
          <cell r="K706" t="str">
            <v>黄至崇</v>
          </cell>
          <cell r="L706" t="str">
            <v>黄至崇</v>
          </cell>
          <cell r="N706" t="str">
            <v>二级服务商-深莲</v>
          </cell>
          <cell r="O706">
            <v>43235.791747685202</v>
          </cell>
          <cell r="P706" t="str">
            <v>新建</v>
          </cell>
        </row>
        <row r="707">
          <cell r="B707" t="str">
            <v>twoMonkey0623@outlook.com</v>
          </cell>
          <cell r="C707" t="str">
            <v>深圳双猴科技有限公司</v>
          </cell>
          <cell r="D707" t="str">
            <v>铁军-深</v>
          </cell>
          <cell r="G707" t="str">
            <v>吴闪</v>
          </cell>
          <cell r="H707" t="str">
            <v>吴闪</v>
          </cell>
          <cell r="I707" t="str">
            <v>吴闪</v>
          </cell>
          <cell r="J707" t="str">
            <v>黄至崇</v>
          </cell>
          <cell r="K707" t="str">
            <v>黄至崇</v>
          </cell>
          <cell r="L707" t="str">
            <v>黄至崇</v>
          </cell>
          <cell r="N707" t="str">
            <v>主账号-深莲</v>
          </cell>
          <cell r="O707">
            <v>43172.850138888898</v>
          </cell>
          <cell r="P707" t="str">
            <v>关联</v>
          </cell>
        </row>
        <row r="708">
          <cell r="B708" t="str">
            <v>小魔方xmofun</v>
          </cell>
          <cell r="C708" t="str">
            <v>安徽游狼网络科技有限公司</v>
          </cell>
          <cell r="D708" t="str">
            <v>中台-深</v>
          </cell>
          <cell r="G708" t="str">
            <v>李申政</v>
          </cell>
          <cell r="H708" t="str">
            <v>李申政</v>
          </cell>
          <cell r="I708" t="str">
            <v>中台-深</v>
          </cell>
          <cell r="J708" t="str">
            <v>雷馥萍</v>
          </cell>
          <cell r="K708" t="str">
            <v>雷馥萍</v>
          </cell>
          <cell r="L708" t="str">
            <v>雷馥萍</v>
          </cell>
          <cell r="N708" t="str">
            <v>二级服务商-深莲</v>
          </cell>
          <cell r="O708">
            <v>43135.574143518497</v>
          </cell>
          <cell r="P708" t="str">
            <v>新建</v>
          </cell>
        </row>
        <row r="709">
          <cell r="B709" t="str">
            <v>imlaidian</v>
          </cell>
          <cell r="C709" t="str">
            <v>深圳来电科技有限公司</v>
          </cell>
          <cell r="D709" t="str">
            <v>中台-深</v>
          </cell>
          <cell r="G709" t="str">
            <v>李申政</v>
          </cell>
          <cell r="H709" t="str">
            <v>李申政</v>
          </cell>
          <cell r="I709" t="str">
            <v>中台-深</v>
          </cell>
          <cell r="J709" t="str">
            <v>雷馥萍</v>
          </cell>
          <cell r="K709" t="str">
            <v>雷馥萍</v>
          </cell>
          <cell r="L709" t="str">
            <v>雷馥萍</v>
          </cell>
          <cell r="N709" t="str">
            <v>主账号-深莲</v>
          </cell>
          <cell r="O709">
            <v>42943</v>
          </cell>
          <cell r="P709" t="str">
            <v>新建</v>
          </cell>
        </row>
        <row r="710">
          <cell r="B710" t="str">
            <v>appstation5</v>
          </cell>
          <cell r="C710" t="str">
            <v>TCL商用信息技术有限公司</v>
          </cell>
          <cell r="D710" t="str">
            <v>KA-深</v>
          </cell>
          <cell r="G710" t="str">
            <v>-</v>
          </cell>
          <cell r="H710" t="str">
            <v>-</v>
          </cell>
          <cell r="I710" t="str">
            <v>-</v>
          </cell>
          <cell r="J710" t="str">
            <v>李申政</v>
          </cell>
          <cell r="K710" t="str">
            <v>李申政</v>
          </cell>
          <cell r="L710" t="str">
            <v>李申政</v>
          </cell>
          <cell r="N710" t="str">
            <v>二级服务商-深莲</v>
          </cell>
          <cell r="O710">
            <v>43244.7521180556</v>
          </cell>
          <cell r="P710" t="str">
            <v>新建</v>
          </cell>
        </row>
        <row r="711">
          <cell r="B711" t="str">
            <v>13575101713@139.com</v>
          </cell>
          <cell r="C711" t="str">
            <v>广州动心文化传播有限公司</v>
          </cell>
          <cell r="D711" t="str">
            <v>中台-广</v>
          </cell>
          <cell r="G711" t="str">
            <v>吴发能</v>
          </cell>
          <cell r="H711" t="str">
            <v>中台-广</v>
          </cell>
          <cell r="I711" t="str">
            <v>中台-广</v>
          </cell>
          <cell r="J711" t="str">
            <v>林海菊</v>
          </cell>
          <cell r="K711" t="str">
            <v>林海菊</v>
          </cell>
          <cell r="L711" t="str">
            <v>林海菊</v>
          </cell>
          <cell r="N711" t="str">
            <v>主账号-广莲</v>
          </cell>
          <cell r="O711">
            <v>43105</v>
          </cell>
          <cell r="P711" t="str">
            <v>关联</v>
          </cell>
        </row>
        <row r="712">
          <cell r="B712" t="str">
            <v>xujianliang@gzliuhe.com</v>
          </cell>
          <cell r="C712" t="str">
            <v>徐建梁</v>
          </cell>
          <cell r="D712" t="str">
            <v>中台-广</v>
          </cell>
          <cell r="G712" t="str">
            <v>无</v>
          </cell>
          <cell r="H712" t="str">
            <v>中台-广</v>
          </cell>
          <cell r="I712" t="str">
            <v>中台-广</v>
          </cell>
          <cell r="J712" t="str">
            <v>唐钰滢</v>
          </cell>
          <cell r="K712" t="str">
            <v>唐钰滢</v>
          </cell>
          <cell r="L712" t="str">
            <v>唐钰滢</v>
          </cell>
          <cell r="N712" t="str">
            <v>主账号-广莲</v>
          </cell>
          <cell r="O712">
            <v>42992</v>
          </cell>
          <cell r="P712" t="str">
            <v>关联</v>
          </cell>
        </row>
        <row r="713">
          <cell r="B713" t="str">
            <v>ever_cloud</v>
          </cell>
          <cell r="C713" t="str">
            <v>广东长荣信息科技有限公司</v>
          </cell>
          <cell r="D713" t="str">
            <v>铁军-广</v>
          </cell>
          <cell r="G713" t="str">
            <v>-</v>
          </cell>
          <cell r="H713" t="str">
            <v>-</v>
          </cell>
          <cell r="I713" t="str">
            <v>吴发能</v>
          </cell>
          <cell r="J713" t="str">
            <v>吴发能</v>
          </cell>
          <cell r="K713" t="str">
            <v>吴发能</v>
          </cell>
          <cell r="L713" t="str">
            <v>吴发能</v>
          </cell>
          <cell r="N713" t="str">
            <v>主账号-广莲</v>
          </cell>
          <cell r="O713">
            <v>43198.629421296297</v>
          </cell>
          <cell r="P713" t="str">
            <v>新建</v>
          </cell>
        </row>
        <row r="714">
          <cell r="B714" t="str">
            <v>德晟车服</v>
          </cell>
          <cell r="C714" t="str">
            <v>广州市德晟车辆用品有限公司</v>
          </cell>
          <cell r="D714" t="str">
            <v>铁军-广</v>
          </cell>
          <cell r="G714" t="str">
            <v>-</v>
          </cell>
          <cell r="H714" t="str">
            <v>-</v>
          </cell>
          <cell r="I714" t="str">
            <v>-</v>
          </cell>
          <cell r="J714" t="str">
            <v>吴发能</v>
          </cell>
          <cell r="K714" t="str">
            <v>吴发能</v>
          </cell>
          <cell r="L714" t="str">
            <v>吴发能</v>
          </cell>
          <cell r="N714" t="str">
            <v>主账号-广莲</v>
          </cell>
          <cell r="O714">
            <v>43234.455763888902</v>
          </cell>
          <cell r="P714" t="str">
            <v>新建</v>
          </cell>
        </row>
        <row r="715">
          <cell r="B715" t="str">
            <v>xunwshop2018</v>
          </cell>
          <cell r="C715" t="str">
            <v>广州市微典信息科技有限公司</v>
          </cell>
          <cell r="D715" t="str">
            <v>BD伙伴</v>
          </cell>
          <cell r="G715" t="str">
            <v>-</v>
          </cell>
          <cell r="H715" t="str">
            <v>-</v>
          </cell>
          <cell r="I715" t="str">
            <v>-</v>
          </cell>
          <cell r="J715" t="str">
            <v>BD团队-陈楚鹏</v>
          </cell>
          <cell r="K715" t="str">
            <v>BD</v>
          </cell>
          <cell r="L715" t="str">
            <v>BD团队-黄政源</v>
          </cell>
          <cell r="N715" t="str">
            <v>主账号-广莲</v>
          </cell>
          <cell r="O715">
            <v>43249.692164351851</v>
          </cell>
          <cell r="P715" t="str">
            <v>新建</v>
          </cell>
        </row>
        <row r="716">
          <cell r="B716" t="str">
            <v>南昌市阿凡迪贸易有限公司</v>
          </cell>
          <cell r="C716" t="str">
            <v>深圳市易佰特软件有限公司</v>
          </cell>
          <cell r="D716" t="str">
            <v>BD伙伴</v>
          </cell>
          <cell r="G716" t="str">
            <v>-</v>
          </cell>
          <cell r="H716" t="str">
            <v>-</v>
          </cell>
          <cell r="I716" t="str">
            <v>-</v>
          </cell>
          <cell r="J716" t="str">
            <v>BD团队-吴伟灿</v>
          </cell>
          <cell r="K716" t="str">
            <v>BD团队-吴伟灿</v>
          </cell>
          <cell r="L716" t="str">
            <v>BD团队-黄政源</v>
          </cell>
          <cell r="N716" t="str">
            <v>主账号-广莲</v>
          </cell>
          <cell r="O716">
            <v>43240.604155092602</v>
          </cell>
          <cell r="P716" t="str">
            <v>新建</v>
          </cell>
        </row>
        <row r="717">
          <cell r="B717" t="str">
            <v>jiangpeng327</v>
          </cell>
          <cell r="C717" t="str">
            <v>深圳银链科技有限公司</v>
          </cell>
          <cell r="D717" t="str">
            <v>铁军-广</v>
          </cell>
          <cell r="J717" t="str">
            <v>BD团队-李达</v>
          </cell>
          <cell r="K717" t="str">
            <v>李达</v>
          </cell>
          <cell r="L717" t="str">
            <v>李达</v>
          </cell>
          <cell r="N717" t="str">
            <v>李达（青莲）</v>
          </cell>
          <cell r="O717">
            <v>43250.494560185187</v>
          </cell>
          <cell r="P717" t="str">
            <v>新建</v>
          </cell>
        </row>
        <row r="718">
          <cell r="B718" t="str">
            <v>金品汇v</v>
          </cell>
          <cell r="C718" t="str">
            <v>广州宽恒信息科技有限公司</v>
          </cell>
          <cell r="D718" t="str">
            <v>BD伙伴</v>
          </cell>
          <cell r="G718" t="str">
            <v>-</v>
          </cell>
          <cell r="H718" t="str">
            <v>-</v>
          </cell>
          <cell r="I718" t="str">
            <v>-</v>
          </cell>
          <cell r="J718" t="str">
            <v>BD团队-陈楚鹏</v>
          </cell>
          <cell r="K718" t="str">
            <v>BD</v>
          </cell>
          <cell r="L718" t="str">
            <v>BD团队-黄政源</v>
          </cell>
          <cell r="N718" t="str">
            <v>主账号-广莲</v>
          </cell>
          <cell r="O718">
            <v>43249.482164351852</v>
          </cell>
          <cell r="P718" t="str">
            <v>新建</v>
          </cell>
        </row>
        <row r="719">
          <cell r="B719" t="str">
            <v>b8top</v>
          </cell>
          <cell r="C719" t="str">
            <v>福润达</v>
          </cell>
          <cell r="D719" t="str">
            <v>铁军-深</v>
          </cell>
          <cell r="J719" t="str">
            <v>金浩阳</v>
          </cell>
          <cell r="K719" t="str">
            <v>金浩阳</v>
          </cell>
          <cell r="L719" t="str">
            <v>金浩阳</v>
          </cell>
          <cell r="N719" t="str">
            <v>主账号-深莲</v>
          </cell>
          <cell r="O719">
            <v>43253.745289351849</v>
          </cell>
          <cell r="P719" t="str">
            <v>新建</v>
          </cell>
        </row>
        <row r="720">
          <cell r="B720" t="str">
            <v>链国际</v>
          </cell>
          <cell r="C720" t="str">
            <v>深圳福润达科技有限公司</v>
          </cell>
          <cell r="D720" t="str">
            <v>铁军-深</v>
          </cell>
          <cell r="K720" t="str">
            <v>金浩阳</v>
          </cell>
          <cell r="L720" t="str">
            <v>金浩阳</v>
          </cell>
          <cell r="N720" t="str">
            <v>主账号-深莲</v>
          </cell>
          <cell r="O720">
            <v>43257.618368055555</v>
          </cell>
          <cell r="P720" t="str">
            <v>新建</v>
          </cell>
        </row>
        <row r="721">
          <cell r="B721" t="str">
            <v>耶和华科技公司</v>
          </cell>
          <cell r="C721" t="str">
            <v>泓源林</v>
          </cell>
          <cell r="D721" t="str">
            <v>铁军-广</v>
          </cell>
          <cell r="K721" t="str">
            <v>李达</v>
          </cell>
          <cell r="L721" t="str">
            <v>李达</v>
          </cell>
          <cell r="N721" t="str">
            <v>主账号-广莲</v>
          </cell>
          <cell r="O721">
            <v>43256.621759259258</v>
          </cell>
          <cell r="P721" t="str">
            <v>新建</v>
          </cell>
        </row>
        <row r="722">
          <cell r="B722" t="str">
            <v>doudou130702</v>
          </cell>
          <cell r="C722" t="str">
            <v>广州域思网络科技有限公司（敖伟）</v>
          </cell>
          <cell r="D722" t="str">
            <v>中台-广</v>
          </cell>
          <cell r="J722" t="str">
            <v>林海菊</v>
          </cell>
          <cell r="K722" t="str">
            <v>林海菊</v>
          </cell>
          <cell r="L722" t="str">
            <v>林海菊</v>
          </cell>
          <cell r="N722" t="str">
            <v>主账号-深莲</v>
          </cell>
          <cell r="O722">
            <v>43032</v>
          </cell>
          <cell r="P722" t="str">
            <v>关联</v>
          </cell>
        </row>
        <row r="723">
          <cell r="B723" t="str">
            <v>doudou130703</v>
          </cell>
          <cell r="C723" t="str">
            <v>域思网络</v>
          </cell>
          <cell r="D723" t="str">
            <v>铁军-广</v>
          </cell>
          <cell r="J723" t="str">
            <v>吴发能</v>
          </cell>
          <cell r="K723" t="str">
            <v>吴发能</v>
          </cell>
          <cell r="L723" t="str">
            <v>吴发能</v>
          </cell>
          <cell r="N723" t="str">
            <v>主账号-广莲</v>
          </cell>
          <cell r="O723">
            <v>43252.556979166664</v>
          </cell>
          <cell r="P723" t="str">
            <v>新建</v>
          </cell>
        </row>
        <row r="724">
          <cell r="B724" t="str">
            <v>guangzhouzidian</v>
          </cell>
          <cell r="C724" t="str">
            <v>广州南方网景网络科技有限公司</v>
          </cell>
          <cell r="D724" t="str">
            <v>BD伙伴</v>
          </cell>
          <cell r="J724" t="str">
            <v>BD团队-李达</v>
          </cell>
          <cell r="K724" t="str">
            <v>BD团队-黄政源</v>
          </cell>
          <cell r="L724" t="str">
            <v>BD团队-黄政源</v>
          </cell>
          <cell r="N724" t="str">
            <v>主账号-广莲</v>
          </cell>
          <cell r="O724">
            <v>43250.507256944446</v>
          </cell>
          <cell r="P724" t="str">
            <v>新建</v>
          </cell>
        </row>
        <row r="725">
          <cell r="B725" t="str">
            <v>jlwy2018</v>
          </cell>
          <cell r="C725" t="str">
            <v>广州市建隆物业管理有限公司</v>
          </cell>
          <cell r="D725" t="str">
            <v>KA-广</v>
          </cell>
          <cell r="J725" t="str">
            <v>谢晓敏</v>
          </cell>
          <cell r="K725" t="str">
            <v>谢晓敏</v>
          </cell>
          <cell r="L725" t="str">
            <v>谢晓敏</v>
          </cell>
          <cell r="N725" t="str">
            <v>主账号-广莲</v>
          </cell>
          <cell r="O725">
            <v>43235.681516203702</v>
          </cell>
          <cell r="P725" t="str">
            <v>新建</v>
          </cell>
        </row>
        <row r="726">
          <cell r="B726" t="str">
            <v>weishou9919</v>
          </cell>
          <cell r="C726" t="str">
            <v>唯手康复技术（深圳）有限公司</v>
          </cell>
          <cell r="D726" t="str">
            <v>KA-深</v>
          </cell>
          <cell r="K726" t="str">
            <v>李申政</v>
          </cell>
          <cell r="L726" t="str">
            <v>李申政</v>
          </cell>
          <cell r="N726" t="str">
            <v>主账号-深莲</v>
          </cell>
          <cell r="O726">
            <v>43257.400879629633</v>
          </cell>
          <cell r="P726" t="str">
            <v>新建</v>
          </cell>
        </row>
        <row r="727">
          <cell r="B727" t="str">
            <v>wenlu71</v>
          </cell>
          <cell r="C727" t="str">
            <v>深圳银链科技有限公司</v>
          </cell>
          <cell r="D727" t="str">
            <v>铁军-广</v>
          </cell>
          <cell r="J727" t="str">
            <v>BD团队-李达</v>
          </cell>
          <cell r="K727" t="str">
            <v>李达</v>
          </cell>
          <cell r="L727" t="str">
            <v>李达</v>
          </cell>
          <cell r="N727" t="str">
            <v>李达（青莲）</v>
          </cell>
          <cell r="O727">
            <v>43252.420925925922</v>
          </cell>
          <cell r="P727" t="str">
            <v>新建</v>
          </cell>
        </row>
        <row r="728">
          <cell r="B728" t="str">
            <v>zhixinmedicine@qq.com</v>
          </cell>
          <cell r="C728" t="str">
            <v>广州至信药业有限公司</v>
          </cell>
          <cell r="D728" t="str">
            <v>中台-广</v>
          </cell>
          <cell r="K728" t="str">
            <v>林海菊</v>
          </cell>
          <cell r="L728" t="str">
            <v>林海菊</v>
          </cell>
          <cell r="N728" t="str">
            <v>主账号-广莲</v>
          </cell>
          <cell r="O728">
            <v>42844.949895833299</v>
          </cell>
          <cell r="P728" t="str">
            <v>关联</v>
          </cell>
        </row>
        <row r="729">
          <cell r="B729" t="str">
            <v>zoom09</v>
          </cell>
          <cell r="C729" t="str">
            <v>深圳拓略计算机有限责任公司</v>
          </cell>
          <cell r="D729" t="str">
            <v>BD伙伴</v>
          </cell>
          <cell r="K729" t="str">
            <v>BD</v>
          </cell>
          <cell r="L729" t="str">
            <v>BD团队-刘银树</v>
          </cell>
          <cell r="N729" t="str">
            <v>主账号-广莲</v>
          </cell>
          <cell r="O729">
            <v>43243.622395833299</v>
          </cell>
          <cell r="P729" t="str">
            <v>新建</v>
          </cell>
        </row>
        <row r="730">
          <cell r="B730" t="str">
            <v>zyitrs@sina.com</v>
          </cell>
          <cell r="C730" t="str">
            <v>广东尊奕国际旅行社有限公司</v>
          </cell>
          <cell r="D730" t="str">
            <v>中台-广</v>
          </cell>
          <cell r="K730" t="str">
            <v>雷馥萍</v>
          </cell>
          <cell r="L730" t="str">
            <v>雷馥萍</v>
          </cell>
          <cell r="N730" t="str">
            <v>主账号-广莲</v>
          </cell>
          <cell r="O730">
            <v>42954</v>
          </cell>
          <cell r="P730" t="str">
            <v>关联</v>
          </cell>
        </row>
        <row r="731">
          <cell r="B731" t="str">
            <v>安阳思迅软件</v>
          </cell>
          <cell r="C731" t="str">
            <v>安阳思迅软件</v>
          </cell>
          <cell r="D731" t="str">
            <v>KA-广</v>
          </cell>
          <cell r="J731" t="str">
            <v>史玉卉</v>
          </cell>
          <cell r="K731" t="str">
            <v>史玉卉</v>
          </cell>
          <cell r="L731" t="str">
            <v>史玉卉</v>
          </cell>
          <cell r="N731" t="str">
            <v>主账号-广莲</v>
          </cell>
          <cell r="O731">
            <v>43242.471793981502</v>
          </cell>
          <cell r="P731" t="str">
            <v>新建</v>
          </cell>
        </row>
        <row r="732">
          <cell r="B732" t="str">
            <v>康和顺168</v>
          </cell>
          <cell r="C732" t="str">
            <v>深圳康和顺科技有限公司</v>
          </cell>
          <cell r="D732" t="str">
            <v>KA-深</v>
          </cell>
          <cell r="K732" t="str">
            <v>李申政</v>
          </cell>
          <cell r="L732" t="str">
            <v>李申政</v>
          </cell>
          <cell r="N732" t="str">
            <v>主账号-深莲</v>
          </cell>
          <cell r="O732">
            <v>43259.440925925926</v>
          </cell>
          <cell r="P732" t="str">
            <v>新建</v>
          </cell>
        </row>
        <row r="733">
          <cell r="B733" t="str">
            <v>青岛爱特飞翔</v>
          </cell>
          <cell r="C733" t="str">
            <v>广州小跑科技有限公司</v>
          </cell>
          <cell r="D733" t="str">
            <v>BD伙伴</v>
          </cell>
          <cell r="J733" t="str">
            <v>BD团队-李达</v>
          </cell>
          <cell r="K733" t="str">
            <v>BD团队-黄政源</v>
          </cell>
          <cell r="L733" t="str">
            <v>BD团队-黄政源</v>
          </cell>
          <cell r="N733" t="str">
            <v>主账号-广莲</v>
          </cell>
          <cell r="O733">
            <v>43250.702743055554</v>
          </cell>
          <cell r="P733" t="str">
            <v>新建</v>
          </cell>
        </row>
        <row r="734">
          <cell r="B734" t="str">
            <v>天下第一帅001</v>
          </cell>
          <cell r="C734" t="str">
            <v>深圳雷迪时代网络科技有限公司</v>
          </cell>
          <cell r="D734" t="str">
            <v>铁军-深</v>
          </cell>
          <cell r="J734" t="str">
            <v>黄至崇</v>
          </cell>
          <cell r="K734" t="str">
            <v>黄至崇</v>
          </cell>
          <cell r="L734" t="str">
            <v>黄至崇</v>
          </cell>
          <cell r="N734" t="str">
            <v>二级服务商-深莲</v>
          </cell>
          <cell r="O734">
            <v>43229.4049421296</v>
          </cell>
          <cell r="P734" t="str">
            <v>新建</v>
          </cell>
        </row>
        <row r="735">
          <cell r="B735" t="str">
            <v>壹凡汽车</v>
          </cell>
          <cell r="C735" t="str">
            <v>壹凡汽车科技</v>
          </cell>
          <cell r="D735" t="str">
            <v>KA-深</v>
          </cell>
          <cell r="K735" t="str">
            <v>李申政</v>
          </cell>
          <cell r="L735" t="str">
            <v>李申政</v>
          </cell>
          <cell r="N735" t="str">
            <v>主账号-深莲</v>
          </cell>
          <cell r="O735">
            <v>43256.731944444444</v>
          </cell>
          <cell r="P735" t="str">
            <v>新建</v>
          </cell>
        </row>
        <row r="736">
          <cell r="B736" t="str">
            <v>liuzengbin67886</v>
          </cell>
          <cell r="C736" t="str">
            <v>广州登泰信息科技有限公司</v>
          </cell>
          <cell r="D736" t="str">
            <v>BD伙伴</v>
          </cell>
          <cell r="J736" t="str">
            <v>BD团队-刘银树</v>
          </cell>
          <cell r="K736" t="str">
            <v>BD团队-刘银树</v>
          </cell>
          <cell r="L736" t="str">
            <v>BD团队-刘银树</v>
          </cell>
          <cell r="N736" t="str">
            <v>主账号-广莲</v>
          </cell>
          <cell r="O736">
            <v>43251.397905092592</v>
          </cell>
          <cell r="P736" t="str">
            <v>新建</v>
          </cell>
        </row>
        <row r="737">
          <cell r="B737" t="str">
            <v>grgtest2018</v>
          </cell>
          <cell r="C737" t="str">
            <v>广州广电计量检测股份有限公司</v>
          </cell>
          <cell r="D737" t="str">
            <v>铁军-广</v>
          </cell>
          <cell r="J737" t="str">
            <v>BD团队-李达</v>
          </cell>
          <cell r="K737" t="str">
            <v>李达</v>
          </cell>
          <cell r="L737" t="str">
            <v>李达</v>
          </cell>
          <cell r="N737" t="str">
            <v>主账号-广莲</v>
          </cell>
          <cell r="O737">
            <v>43250.402187500003</v>
          </cell>
          <cell r="P737" t="str">
            <v>新建</v>
          </cell>
        </row>
        <row r="738">
          <cell r="B738" t="str">
            <v>cychen312501444913</v>
          </cell>
          <cell r="C738" t="str">
            <v>cychen312501444913</v>
          </cell>
          <cell r="D738" t="str">
            <v>中台-广</v>
          </cell>
          <cell r="J738" t="str">
            <v>雷馥萍</v>
          </cell>
          <cell r="K738" t="str">
            <v>雷馥萍</v>
          </cell>
          <cell r="L738" t="str">
            <v>雷馥萍</v>
          </cell>
          <cell r="N738" t="str">
            <v>主账号-深莲</v>
          </cell>
          <cell r="O738">
            <v>43033</v>
          </cell>
          <cell r="P738" t="str">
            <v>新建</v>
          </cell>
        </row>
        <row r="739">
          <cell r="B739" t="str">
            <v>苏雄师田里人</v>
          </cell>
          <cell r="C739" t="str">
            <v>苏雄狮</v>
          </cell>
          <cell r="D739" t="str">
            <v>铁军-广</v>
          </cell>
          <cell r="K739" t="str">
            <v>李达</v>
          </cell>
          <cell r="L739" t="str">
            <v>李达</v>
          </cell>
          <cell r="N739" t="str">
            <v>李达（青莲）</v>
          </cell>
          <cell r="O739">
            <v>43261.919432870367</v>
          </cell>
          <cell r="P739" t="str">
            <v>新建</v>
          </cell>
        </row>
        <row r="740">
          <cell r="B740" t="str">
            <v>l13510769124</v>
          </cell>
          <cell r="C740" t="str">
            <v>力拓宜生技术院</v>
          </cell>
          <cell r="D740" t="str">
            <v>KA-深</v>
          </cell>
          <cell r="J740" t="str">
            <v>李申政</v>
          </cell>
          <cell r="K740" t="str">
            <v>李申政</v>
          </cell>
          <cell r="L740" t="str">
            <v>李申政</v>
          </cell>
          <cell r="N740" t="str">
            <v>主账号-深莲</v>
          </cell>
          <cell r="O740">
            <v>43255.648344907408</v>
          </cell>
          <cell r="P740" t="str">
            <v>新建</v>
          </cell>
        </row>
        <row r="741">
          <cell r="B741" t="str">
            <v>taobus2018</v>
          </cell>
          <cell r="C741" t="str">
            <v>广东优计划</v>
          </cell>
          <cell r="D741" t="str">
            <v>BD伙伴</v>
          </cell>
          <cell r="K741" t="str">
            <v>BD团队-黄政源</v>
          </cell>
          <cell r="L741" t="str">
            <v>BD团队-黄政源</v>
          </cell>
          <cell r="N741" t="str">
            <v>主账号-广莲</v>
          </cell>
          <cell r="O741">
            <v>43262.689201388886</v>
          </cell>
          <cell r="P741" t="str">
            <v>新建</v>
          </cell>
        </row>
        <row r="742">
          <cell r="B742" t="str">
            <v>zebiex</v>
          </cell>
          <cell r="C742" t="str">
            <v>深圳雷迪时代网络技术有限公司</v>
          </cell>
          <cell r="D742" t="str">
            <v>铁军-深</v>
          </cell>
          <cell r="K742" t="str">
            <v>黄至崇</v>
          </cell>
          <cell r="L742" t="str">
            <v>黄至崇</v>
          </cell>
          <cell r="N742" t="str">
            <v>二级服务商-深莲</v>
          </cell>
          <cell r="O742">
            <v>43236.496145833298</v>
          </cell>
          <cell r="P742" t="str">
            <v>新建</v>
          </cell>
        </row>
        <row r="743">
          <cell r="B743" t="str">
            <v>阳光康众968309</v>
          </cell>
          <cell r="C743" t="str">
            <v>广东天泽阳光康众医疗投资管理有限公司</v>
          </cell>
          <cell r="D743" t="str">
            <v>铁军-广</v>
          </cell>
          <cell r="K743" t="str">
            <v>李达</v>
          </cell>
          <cell r="L743" t="str">
            <v>李达</v>
          </cell>
          <cell r="N743" t="str">
            <v>主账号-广莲</v>
          </cell>
          <cell r="O743">
            <v>43262.467164351852</v>
          </cell>
          <cell r="P743" t="str">
            <v>新建</v>
          </cell>
        </row>
        <row r="744">
          <cell r="B744" t="str">
            <v>平原967</v>
          </cell>
          <cell r="C744" t="str">
            <v>董平原</v>
          </cell>
          <cell r="D744" t="str">
            <v>铁军-广</v>
          </cell>
          <cell r="K744" t="str">
            <v>李达</v>
          </cell>
          <cell r="L744" t="str">
            <v>李达</v>
          </cell>
          <cell r="N744" t="str">
            <v>云恒</v>
          </cell>
          <cell r="O744">
            <v>43134.504930555559</v>
          </cell>
          <cell r="P744" t="str">
            <v>新建</v>
          </cell>
        </row>
        <row r="745">
          <cell r="B745" t="str">
            <v>06xg139@163.com</v>
          </cell>
          <cell r="C745" t="str">
            <v>广州三帕认证技术服务有限公司</v>
          </cell>
          <cell r="D745" t="str">
            <v>KA-广</v>
          </cell>
          <cell r="K745" t="str">
            <v>KA-广</v>
          </cell>
          <cell r="L745" t="str">
            <v>KA-广</v>
          </cell>
          <cell r="N745" t="str">
            <v>主账号-广莲</v>
          </cell>
          <cell r="O745">
            <v>43104</v>
          </cell>
          <cell r="P745" t="str">
            <v>关联</v>
          </cell>
        </row>
        <row r="746">
          <cell r="B746" t="str">
            <v>税银科技</v>
          </cell>
          <cell r="C746" t="str">
            <v>税银科技</v>
          </cell>
          <cell r="D746" t="str">
            <v>KA-广</v>
          </cell>
          <cell r="K746" t="str">
            <v>汤何</v>
          </cell>
          <cell r="L746" t="str">
            <v>汤何</v>
          </cell>
          <cell r="N746" t="str">
            <v>主账号-广莲</v>
          </cell>
          <cell r="O746">
            <v>43264.458124999997</v>
          </cell>
          <cell r="P746" t="str">
            <v>新建</v>
          </cell>
        </row>
        <row r="747">
          <cell r="B747" t="str">
            <v>中网云</v>
          </cell>
          <cell r="C747" t="str">
            <v>云网联合</v>
          </cell>
          <cell r="D747" t="str">
            <v>KA-深</v>
          </cell>
          <cell r="K747" t="str">
            <v>李申政</v>
          </cell>
          <cell r="L747" t="str">
            <v>李申政</v>
          </cell>
          <cell r="N747" t="str">
            <v>主账号-深莲</v>
          </cell>
          <cell r="O747">
            <v>43263.612557870372</v>
          </cell>
          <cell r="P747" t="str">
            <v>新建</v>
          </cell>
        </row>
        <row r="748">
          <cell r="B748" t="str">
            <v>luojiebin875207</v>
          </cell>
          <cell r="C748" t="str">
            <v>luojiebin875</v>
          </cell>
          <cell r="D748" t="str">
            <v>铁军-广</v>
          </cell>
          <cell r="K748" t="str">
            <v>李达</v>
          </cell>
          <cell r="L748" t="str">
            <v>李达</v>
          </cell>
          <cell r="N748" t="str">
            <v>李达（青莲）</v>
          </cell>
          <cell r="O748">
            <v>43263.744305555556</v>
          </cell>
          <cell r="P748" t="str">
            <v>新建</v>
          </cell>
        </row>
        <row r="749">
          <cell r="B749" t="str">
            <v>zftcloud</v>
          </cell>
          <cell r="C749" t="str">
            <v>广州百家网络科技有限公司</v>
          </cell>
          <cell r="D749" t="str">
            <v>铁军-广</v>
          </cell>
          <cell r="K749" t="str">
            <v>高乾</v>
          </cell>
          <cell r="L749" t="str">
            <v>高乾</v>
          </cell>
          <cell r="N749" t="str">
            <v>主账号-广莲</v>
          </cell>
          <cell r="O749">
            <v>43054</v>
          </cell>
          <cell r="P749" t="str">
            <v>关联</v>
          </cell>
        </row>
        <row r="750">
          <cell r="B750" t="str">
            <v>广东扫房</v>
          </cell>
          <cell r="C750" t="str">
            <v>广东扫房网络科技有限公司</v>
          </cell>
          <cell r="D750" t="str">
            <v>BD伙伴</v>
          </cell>
          <cell r="K750" t="str">
            <v>BD团队-吴伟灿</v>
          </cell>
          <cell r="L750" t="str">
            <v>BD团队-黄政源</v>
          </cell>
          <cell r="N750" t="str">
            <v>主账号-广莲</v>
          </cell>
          <cell r="O750">
            <v>43234.756759259297</v>
          </cell>
          <cell r="P750" t="str">
            <v>新建</v>
          </cell>
        </row>
        <row r="751">
          <cell r="B751" t="str">
            <v>广州德菁</v>
          </cell>
          <cell r="C751" t="str">
            <v>佛山市轩熙商贸有限公司</v>
          </cell>
          <cell r="D751" t="str">
            <v>BD伙伴</v>
          </cell>
          <cell r="K751" t="str">
            <v>BD团队-黄政源</v>
          </cell>
          <cell r="L751" t="str">
            <v>BD团队-黄政源</v>
          </cell>
          <cell r="N751" t="str">
            <v>主账号-广莲</v>
          </cell>
          <cell r="O751">
            <v>43109.680543981478</v>
          </cell>
          <cell r="P751" t="str">
            <v>新建</v>
          </cell>
        </row>
        <row r="752">
          <cell r="B752" t="str">
            <v>guanhl_qr</v>
          </cell>
          <cell r="C752" t="str">
            <v>珠海源洋科技</v>
          </cell>
          <cell r="D752" t="str">
            <v>BD伙伴</v>
          </cell>
          <cell r="J752" t="str">
            <v>BD团队-黄政源</v>
          </cell>
          <cell r="K752" t="str">
            <v>BD团队-黄政源</v>
          </cell>
          <cell r="L752" t="str">
            <v>BD团队-黄政源</v>
          </cell>
          <cell r="N752" t="str">
            <v>主账号-广莲</v>
          </cell>
          <cell r="O752">
            <v>43252.657453703701</v>
          </cell>
          <cell r="P752" t="str">
            <v>新建</v>
          </cell>
        </row>
        <row r="753">
          <cell r="B753" t="str">
            <v>hk精英国际</v>
          </cell>
          <cell r="C753" t="str">
            <v>健康云</v>
          </cell>
          <cell r="D753" t="str">
            <v>KA-深</v>
          </cell>
          <cell r="K753" t="str">
            <v>李申政</v>
          </cell>
          <cell r="L753" t="str">
            <v>李申政</v>
          </cell>
          <cell r="N753" t="str">
            <v>主账号-深莲</v>
          </cell>
          <cell r="O753">
            <v>43262.793229166666</v>
          </cell>
          <cell r="P753" t="str">
            <v>新建</v>
          </cell>
        </row>
        <row r="754">
          <cell r="B754" t="str">
            <v>xiaoniuyuleshi</v>
          </cell>
          <cell r="C754" t="str">
            <v>广州源众信息科技有限公司</v>
          </cell>
          <cell r="D754" t="str">
            <v>BD伙伴</v>
          </cell>
          <cell r="J754" t="str">
            <v>BD团队-李达</v>
          </cell>
          <cell r="K754" t="str">
            <v>BD团队-刘银树</v>
          </cell>
          <cell r="L754" t="str">
            <v>BD团队-刘银树</v>
          </cell>
          <cell r="N754" t="str">
            <v>主账号-广莲</v>
          </cell>
          <cell r="O754">
            <v>43241.491365740701</v>
          </cell>
          <cell r="P754" t="str">
            <v>新建</v>
          </cell>
        </row>
        <row r="755">
          <cell r="B755" t="str">
            <v>佛山市轩熙商贸有限公司</v>
          </cell>
          <cell r="C755" t="str">
            <v>广州德菁信息科技有限公司</v>
          </cell>
          <cell r="D755" t="str">
            <v>BD伙伴</v>
          </cell>
          <cell r="K755" t="str">
            <v>BD团队-黄政源</v>
          </cell>
          <cell r="L755" t="str">
            <v>BD团队-黄政源</v>
          </cell>
          <cell r="N755" t="str">
            <v>主账号-广莲</v>
          </cell>
          <cell r="O755">
            <v>43109.6805439815</v>
          </cell>
          <cell r="P755" t="str">
            <v>新建</v>
          </cell>
        </row>
        <row r="756">
          <cell r="B756" t="str">
            <v>嘉德黄金</v>
          </cell>
          <cell r="C756" t="str">
            <v>深圳市嘉德黄金科技有限公司</v>
          </cell>
          <cell r="D756" t="str">
            <v>铁军-深</v>
          </cell>
          <cell r="K756" t="str">
            <v>金浩阳</v>
          </cell>
          <cell r="L756" t="str">
            <v>金浩阳</v>
          </cell>
          <cell r="N756" t="str">
            <v>主账号-深莲</v>
          </cell>
          <cell r="O756">
            <v>43264.774907407409</v>
          </cell>
          <cell r="P756" t="str">
            <v>新建</v>
          </cell>
        </row>
        <row r="757">
          <cell r="B757" t="str">
            <v>mofengtecg</v>
          </cell>
          <cell r="C757" t="str">
            <v>广州市墨锋信息科技有限公司</v>
          </cell>
          <cell r="D757" t="str">
            <v>BD伙伴</v>
          </cell>
          <cell r="K757" t="str">
            <v>BD团队-刘银树</v>
          </cell>
          <cell r="L757" t="str">
            <v>BD团队-刘银树</v>
          </cell>
          <cell r="N757" t="str">
            <v>主账号-广莲</v>
          </cell>
          <cell r="O757">
            <v>43270.64298611111</v>
          </cell>
          <cell r="P757" t="str">
            <v>新建</v>
          </cell>
        </row>
        <row r="758">
          <cell r="B758" t="str">
            <v>王迎建001</v>
          </cell>
          <cell r="C758" t="str">
            <v>银湖泛舟</v>
          </cell>
          <cell r="D758" t="str">
            <v>铁军-广</v>
          </cell>
          <cell r="K758" t="str">
            <v>李达</v>
          </cell>
          <cell r="L758" t="str">
            <v>李达</v>
          </cell>
          <cell r="N758" t="str">
            <v>李达（青莲）</v>
          </cell>
          <cell r="O758">
            <v>43270.902696759258</v>
          </cell>
          <cell r="P758" t="str">
            <v>新建</v>
          </cell>
        </row>
        <row r="759">
          <cell r="B759" t="str">
            <v>duyansh</v>
          </cell>
          <cell r="C759" t="str">
            <v>广州紫鲸互联网科技有限公司</v>
          </cell>
          <cell r="D759" t="str">
            <v>BD伙伴</v>
          </cell>
          <cell r="K759" t="str">
            <v>BD</v>
          </cell>
          <cell r="L759" t="str">
            <v>BD团队-黄政源</v>
          </cell>
          <cell r="N759" t="str">
            <v>主账号-广莲</v>
          </cell>
          <cell r="O759">
            <v>43265.906226851854</v>
          </cell>
          <cell r="P759" t="str">
            <v>新建</v>
          </cell>
        </row>
        <row r="760">
          <cell r="B760" t="str">
            <v>samuelzs01</v>
          </cell>
          <cell r="C760" t="str">
            <v>QQ郑先生</v>
          </cell>
          <cell r="D760" t="str">
            <v>铁军-广</v>
          </cell>
          <cell r="K760" t="str">
            <v>李达</v>
          </cell>
          <cell r="L760" t="str">
            <v>李达</v>
          </cell>
          <cell r="N760" t="str">
            <v>李达（青莲）</v>
          </cell>
          <cell r="O760">
            <v>43272.66673611111</v>
          </cell>
          <cell r="P760" t="str">
            <v>新建</v>
          </cell>
        </row>
        <row r="761">
          <cell r="B761" t="str">
            <v>天涯网事越千年</v>
          </cell>
          <cell r="C761" t="str">
            <v>网事越千年</v>
          </cell>
          <cell r="D761" t="str">
            <v>铁军-广</v>
          </cell>
          <cell r="K761" t="str">
            <v>李达</v>
          </cell>
          <cell r="L761" t="str">
            <v>李达</v>
          </cell>
          <cell r="N761" t="str">
            <v>李达（青莲）</v>
          </cell>
          <cell r="O761">
            <v>43271.936550925922</v>
          </cell>
          <cell r="P761" t="str">
            <v>新建</v>
          </cell>
        </row>
        <row r="762">
          <cell r="B762" t="str">
            <v>一号金行分销</v>
          </cell>
          <cell r="C762" t="str">
            <v>广州宽恒信息科技有限公司</v>
          </cell>
          <cell r="D762" t="str">
            <v>BD伙伴</v>
          </cell>
          <cell r="K762" t="str">
            <v>BD团队-黄政源</v>
          </cell>
          <cell r="L762" t="str">
            <v>BD团队-黄政源</v>
          </cell>
          <cell r="N762" t="str">
            <v>主账号-广莲</v>
          </cell>
          <cell r="O762">
            <v>43272.710405092592</v>
          </cell>
          <cell r="P762" t="str">
            <v>新建</v>
          </cell>
        </row>
        <row r="763">
          <cell r="B763" t="str">
            <v>gdbos_123</v>
          </cell>
          <cell r="C763" t="str">
            <v>广东博士俱乐部</v>
          </cell>
          <cell r="D763" t="str">
            <v>中台-广</v>
          </cell>
          <cell r="K763" t="str">
            <v>雷馥萍</v>
          </cell>
          <cell r="L763" t="str">
            <v>雷馥萍</v>
          </cell>
          <cell r="N763" t="str">
            <v>主账号-广莲</v>
          </cell>
          <cell r="O763">
            <v>43063</v>
          </cell>
          <cell r="P763" t="str">
            <v>关联</v>
          </cell>
        </row>
        <row r="764">
          <cell r="B764" t="str">
            <v>zhonghu147</v>
          </cell>
          <cell r="C764" t="str">
            <v>杨先生</v>
          </cell>
          <cell r="D764" t="str">
            <v>KA-广</v>
          </cell>
          <cell r="K764" t="str">
            <v>谢晓敏</v>
          </cell>
          <cell r="L764" t="str">
            <v>谢晓敏</v>
          </cell>
          <cell r="N764" t="str">
            <v>主账号-广莲</v>
          </cell>
          <cell r="O764">
            <v>43273.759074074071</v>
          </cell>
          <cell r="P764" t="str">
            <v>新建</v>
          </cell>
        </row>
        <row r="765">
          <cell r="B765" t="str">
            <v>jackylong1990</v>
          </cell>
          <cell r="C765" t="str">
            <v>深圳市汇尊区块链技术有限公司</v>
          </cell>
          <cell r="D765" t="str">
            <v>铁军-深</v>
          </cell>
          <cell r="K765" t="str">
            <v>黄至崇</v>
          </cell>
          <cell r="L765" t="str">
            <v>黄至崇</v>
          </cell>
          <cell r="N765" t="str">
            <v>主账号-深莲</v>
          </cell>
          <cell r="O765">
            <v>43266.711863425924</v>
          </cell>
          <cell r="P765" t="str">
            <v>新建</v>
          </cell>
        </row>
        <row r="766">
          <cell r="B766" t="str">
            <v>wuzhiyong112233445566</v>
          </cell>
          <cell r="C766" t="str">
            <v>开国引导</v>
          </cell>
          <cell r="D766" t="str">
            <v>铁军-广</v>
          </cell>
          <cell r="K766" t="str">
            <v>李达</v>
          </cell>
          <cell r="L766" t="str">
            <v>李达</v>
          </cell>
          <cell r="N766" t="str">
            <v>李达（青莲）</v>
          </cell>
          <cell r="O766">
            <v>43276.488993055558</v>
          </cell>
          <cell r="P766" t="str">
            <v>新建</v>
          </cell>
        </row>
        <row r="767">
          <cell r="B767" t="str">
            <v>swtcnodes</v>
          </cell>
          <cell r="C767" t="str">
            <v>深圳普银区块链技术有限公司</v>
          </cell>
          <cell r="D767" t="str">
            <v>KA-深</v>
          </cell>
          <cell r="K767" t="str">
            <v>李申政</v>
          </cell>
          <cell r="L767" t="str">
            <v>李申政</v>
          </cell>
          <cell r="N767" t="str">
            <v>主账号-深莲</v>
          </cell>
          <cell r="O767">
            <v>43276.770115740743</v>
          </cell>
          <cell r="P767" t="str">
            <v>新建</v>
          </cell>
        </row>
        <row r="768">
          <cell r="B768" t="str">
            <v>maitongzhineng</v>
          </cell>
          <cell r="C768" t="str">
            <v>深圳市驰骋网络技术有限公司</v>
          </cell>
          <cell r="D768" t="str">
            <v>BD伙伴</v>
          </cell>
          <cell r="K768" t="str">
            <v>BD团队-吴伟灿</v>
          </cell>
          <cell r="L768" t="str">
            <v>BD团队-刘银树</v>
          </cell>
          <cell r="N768" t="str">
            <v>主账号-广莲</v>
          </cell>
          <cell r="O768">
            <v>43276.58494212963</v>
          </cell>
          <cell r="P768" t="str">
            <v>新建</v>
          </cell>
        </row>
        <row r="769">
          <cell r="B769" t="str">
            <v>wanji35666</v>
          </cell>
          <cell r="C769" t="str">
            <v>广东万集电子商务科技有限公司</v>
          </cell>
          <cell r="D769" t="str">
            <v>其他</v>
          </cell>
          <cell r="K769" t="str">
            <v>李达-唐钰滢</v>
          </cell>
          <cell r="L769" t="str">
            <v>李达-唐钰滢</v>
          </cell>
          <cell r="N769" t="str">
            <v>主账号-广莲</v>
          </cell>
          <cell r="O769">
            <v>43276.679074074076</v>
          </cell>
          <cell r="P769" t="str">
            <v>新建</v>
          </cell>
        </row>
        <row r="770">
          <cell r="B770" t="str">
            <v>wybgs2018</v>
          </cell>
          <cell r="C770" t="str">
            <v>深圳创富港</v>
          </cell>
          <cell r="D770" t="str">
            <v>中台-广</v>
          </cell>
          <cell r="K770" t="str">
            <v>雷馥萍</v>
          </cell>
          <cell r="L770" t="str">
            <v>雷馥萍</v>
          </cell>
          <cell r="N770" t="str">
            <v>主账号-广莲</v>
          </cell>
          <cell r="O770">
            <v>43277.623599537037</v>
          </cell>
          <cell r="P770" t="str">
            <v>新建</v>
          </cell>
        </row>
        <row r="771">
          <cell r="B771" t="str">
            <v>深圳智盟</v>
          </cell>
          <cell r="C771" t="str">
            <v>luhua</v>
          </cell>
          <cell r="D771" t="str">
            <v>其他</v>
          </cell>
          <cell r="K771" t="str">
            <v>薛玲</v>
          </cell>
          <cell r="L771" t="str">
            <v>薛玲</v>
          </cell>
          <cell r="N771" t="str">
            <v>主账号-广莲</v>
          </cell>
          <cell r="O771">
            <v>43280.472951388889</v>
          </cell>
          <cell r="P771" t="str">
            <v>新建</v>
          </cell>
        </row>
        <row r="772">
          <cell r="B772" t="str">
            <v>totokui</v>
          </cell>
          <cell r="C772" t="str">
            <v>小赖</v>
          </cell>
          <cell r="D772" t="str">
            <v>铁军-广</v>
          </cell>
          <cell r="K772" t="str">
            <v>李达</v>
          </cell>
          <cell r="L772" t="str">
            <v>李达</v>
          </cell>
          <cell r="N772" t="str">
            <v>主账号-广莲</v>
          </cell>
          <cell r="O772">
            <v>43279.713530092595</v>
          </cell>
          <cell r="P772" t="str">
            <v>新建</v>
          </cell>
        </row>
        <row r="773">
          <cell r="B773" t="str">
            <v>江西辰誉科技</v>
          </cell>
          <cell r="C773" t="str">
            <v>江西虫洞科技有限公司</v>
          </cell>
          <cell r="D773" t="str">
            <v>BD伙伴</v>
          </cell>
          <cell r="K773" t="str">
            <v>BD团队-黄政源</v>
          </cell>
          <cell r="L773" t="str">
            <v>BD团队-黄政源</v>
          </cell>
          <cell r="N773" t="str">
            <v>主账号-广莲</v>
          </cell>
          <cell r="O773">
            <v>43277.756192129629</v>
          </cell>
          <cell r="P773" t="str">
            <v>新建</v>
          </cell>
        </row>
        <row r="774">
          <cell r="B774" t="str">
            <v>金诺信博</v>
          </cell>
          <cell r="D774" t="str">
            <v>KA-深</v>
          </cell>
          <cell r="K774" t="str">
            <v>李申政</v>
          </cell>
          <cell r="L774" t="str">
            <v>李申政</v>
          </cell>
          <cell r="N774" t="str">
            <v>主账号-深莲</v>
          </cell>
          <cell r="O774">
            <v>43276.643182870372</v>
          </cell>
          <cell r="P774" t="str">
            <v>新建</v>
          </cell>
        </row>
        <row r="775">
          <cell r="B775" t="str">
            <v>szguoce</v>
          </cell>
          <cell r="C775" t="str">
            <v>深圳雷迪时代网络科技有限</v>
          </cell>
          <cell r="D775" t="str">
            <v>中台-广</v>
          </cell>
          <cell r="K775" t="str">
            <v>林海菊</v>
          </cell>
          <cell r="L775" t="str">
            <v>林海菊</v>
          </cell>
          <cell r="N775" t="str">
            <v>主账号-深莲</v>
          </cell>
          <cell r="O775">
            <v>43270.651655092595</v>
          </cell>
          <cell r="P775" t="str">
            <v>新建</v>
          </cell>
        </row>
        <row r="776">
          <cell r="B776" t="str">
            <v>广州中天房地产有限公司</v>
          </cell>
          <cell r="C776" t="str">
            <v>广州中天云计算科技有限公司</v>
          </cell>
          <cell r="D776" t="str">
            <v>BD伙伴</v>
          </cell>
          <cell r="L776" t="str">
            <v>BD团队-刘银树</v>
          </cell>
          <cell r="N776" t="str">
            <v>主账号-广莲</v>
          </cell>
          <cell r="O776">
            <v>43277.621666666666</v>
          </cell>
          <cell r="P776" t="str">
            <v>新建</v>
          </cell>
        </row>
        <row r="777">
          <cell r="B777" t="str">
            <v>东莞戎马家具有限公司</v>
          </cell>
          <cell r="C777" t="str">
            <v>广州紫鲸互联网科技有限公司</v>
          </cell>
          <cell r="D777" t="str">
            <v>BD伙伴</v>
          </cell>
          <cell r="L777" t="str">
            <v>BD团队-黄政源</v>
          </cell>
          <cell r="N777" t="str">
            <v>主账号-广莲</v>
          </cell>
          <cell r="O777">
            <v>43278.605532407404</v>
          </cell>
          <cell r="P777" t="str">
            <v>新建</v>
          </cell>
        </row>
        <row r="778">
          <cell r="B778" t="str">
            <v>广州天振科技</v>
          </cell>
          <cell r="C778" t="str">
            <v>广州天振网络科技有限公司</v>
          </cell>
          <cell r="D778" t="str">
            <v>中台-广</v>
          </cell>
          <cell r="L778" t="str">
            <v>唐钰滢</v>
          </cell>
          <cell r="N778" t="str">
            <v>主账号-广莲</v>
          </cell>
          <cell r="O778">
            <v>43103</v>
          </cell>
          <cell r="P778" t="str">
            <v>关联</v>
          </cell>
        </row>
        <row r="779">
          <cell r="B779" t="str">
            <v>lotus_it</v>
          </cell>
          <cell r="C779" t="str">
            <v>广州觉鸿信息科技有限公司</v>
          </cell>
          <cell r="D779" t="str">
            <v>BD伙伴</v>
          </cell>
          <cell r="L779" t="str">
            <v>BD</v>
          </cell>
          <cell r="N779" t="str">
            <v>主账号-广莲</v>
          </cell>
          <cell r="O779">
            <v>43047</v>
          </cell>
          <cell r="P779" t="str">
            <v>新建</v>
          </cell>
        </row>
        <row r="780">
          <cell r="B780" t="str">
            <v>282490146@qq.com</v>
          </cell>
          <cell r="C780" t="str">
            <v>游造</v>
          </cell>
          <cell r="D780" t="str">
            <v>KA-广</v>
          </cell>
          <cell r="L780" t="str">
            <v>KA-广</v>
          </cell>
          <cell r="N780" t="str">
            <v>主账号-广莲</v>
          </cell>
          <cell r="O780">
            <v>43047</v>
          </cell>
          <cell r="P780" t="str">
            <v>新建</v>
          </cell>
        </row>
        <row r="781">
          <cell r="B781" t="str">
            <v>nianfeinet@163.com</v>
          </cell>
          <cell r="C781" t="str">
            <v>广州念菲网络科技有限公司</v>
          </cell>
          <cell r="D781" t="str">
            <v>铁军-广</v>
          </cell>
          <cell r="L781" t="str">
            <v>高乾</v>
          </cell>
          <cell r="N781" t="str">
            <v>主账号-广莲</v>
          </cell>
          <cell r="O781">
            <v>43087</v>
          </cell>
          <cell r="P781" t="str">
            <v>关联</v>
          </cell>
        </row>
        <row r="782">
          <cell r="B782" t="str">
            <v>fanxan_39141191</v>
          </cell>
          <cell r="C782" t="str">
            <v>广州凡象科技有限公司</v>
          </cell>
          <cell r="D782" t="str">
            <v>中台-广</v>
          </cell>
          <cell r="L782" t="str">
            <v>唐钰滢</v>
          </cell>
          <cell r="N782" t="str">
            <v>主账号-广莲</v>
          </cell>
          <cell r="O782">
            <v>42941</v>
          </cell>
          <cell r="P782" t="str">
            <v>新建</v>
          </cell>
        </row>
        <row r="783">
          <cell r="B783" t="str">
            <v>欧布诺</v>
          </cell>
          <cell r="C783" t="str">
            <v>中山网维软件技术有限公司</v>
          </cell>
          <cell r="D783" t="str">
            <v>BD伙伴</v>
          </cell>
          <cell r="L783" t="str">
            <v>BD团队-黄政源</v>
          </cell>
          <cell r="N783" t="str">
            <v>主账号-广莲</v>
          </cell>
          <cell r="O783">
            <v>43278.478807870371</v>
          </cell>
          <cell r="P783" t="str">
            <v>新建</v>
          </cell>
        </row>
        <row r="784">
          <cell r="B784" t="str">
            <v>国宁信息科技</v>
          </cell>
          <cell r="C784" t="str">
            <v>国宁信息</v>
          </cell>
          <cell r="D784" t="str">
            <v>KA-深</v>
          </cell>
          <cell r="L784" t="str">
            <v>李申政</v>
          </cell>
          <cell r="N784" t="str">
            <v>主账号-深莲</v>
          </cell>
          <cell r="O784">
            <v>43283.644814814812</v>
          </cell>
          <cell r="P784" t="str">
            <v>新建</v>
          </cell>
        </row>
        <row r="785">
          <cell r="B785" t="str">
            <v>hi10553732@aliyun.com</v>
          </cell>
          <cell r="C785" t="str">
            <v>深圳市宇阳科技发展有限公司</v>
          </cell>
          <cell r="D785" t="str">
            <v>KA-广</v>
          </cell>
          <cell r="L785" t="str">
            <v>KA-广</v>
          </cell>
          <cell r="N785" t="str">
            <v>主账号-深莲</v>
          </cell>
          <cell r="O785">
            <v>43025</v>
          </cell>
          <cell r="P785" t="str">
            <v>关联</v>
          </cell>
        </row>
        <row r="786">
          <cell r="B786" t="str">
            <v>admin@totokui.com</v>
          </cell>
          <cell r="C786" t="str">
            <v>赖志威</v>
          </cell>
          <cell r="D786" t="str">
            <v>铁军-广</v>
          </cell>
          <cell r="L786" t="str">
            <v>李达</v>
          </cell>
          <cell r="N786" t="str">
            <v>主账号-广莲</v>
          </cell>
          <cell r="O786">
            <v>43279.713530092595</v>
          </cell>
          <cell r="P786" t="str">
            <v>新建</v>
          </cell>
        </row>
        <row r="787">
          <cell r="B787" t="str">
            <v>jpsvission</v>
          </cell>
          <cell r="C787" t="str">
            <v>龙动网络</v>
          </cell>
          <cell r="D787" t="str">
            <v>铁军-深</v>
          </cell>
          <cell r="L787" t="str">
            <v>黄至崇</v>
          </cell>
          <cell r="N787" t="str">
            <v>主账号-深莲</v>
          </cell>
          <cell r="O787">
            <v>43287.689884259256</v>
          </cell>
          <cell r="P787" t="str">
            <v>新建</v>
          </cell>
        </row>
        <row r="788">
          <cell r="B788" t="str">
            <v>hi31226206@aliyun.com</v>
          </cell>
          <cell r="C788" t="str">
            <v>wzh保留-梁润福</v>
          </cell>
          <cell r="D788" t="str">
            <v>其他</v>
          </cell>
          <cell r="L788" t="str">
            <v>薛玲</v>
          </cell>
          <cell r="N788" t="str">
            <v>主账号-广莲</v>
          </cell>
          <cell r="O788">
            <v>43032.802523148202</v>
          </cell>
          <cell r="P788" t="str">
            <v>关联</v>
          </cell>
        </row>
        <row r="789">
          <cell r="B789" t="str">
            <v>深圳市恒利创科技有限公司</v>
          </cell>
          <cell r="C789" t="str">
            <v>深圳市恒利创科技有限公司</v>
          </cell>
          <cell r="D789" t="str">
            <v>BD服务商</v>
          </cell>
          <cell r="L789" t="str">
            <v>BD</v>
          </cell>
          <cell r="N789" t="str">
            <v>主账号-广莲</v>
          </cell>
          <cell r="O789">
            <v>43290.376296296294</v>
          </cell>
          <cell r="P789" t="str">
            <v>新建</v>
          </cell>
        </row>
        <row r="790">
          <cell r="B790" t="str">
            <v>genje_s</v>
          </cell>
          <cell r="C790" t="str">
            <v>鼎道科技有限公司</v>
          </cell>
          <cell r="D790" t="str">
            <v>铁军-深</v>
          </cell>
          <cell r="L790" t="str">
            <v>金浩阳</v>
          </cell>
          <cell r="N790" t="str">
            <v>主账号-深莲</v>
          </cell>
          <cell r="O790">
            <v>43297.431967592594</v>
          </cell>
          <cell r="P790" t="str">
            <v>新建</v>
          </cell>
        </row>
        <row r="791">
          <cell r="B791" t="str">
            <v>野望互娱33</v>
          </cell>
          <cell r="C791" t="str">
            <v>野望互娱</v>
          </cell>
          <cell r="D791" t="str">
            <v>中台-广</v>
          </cell>
          <cell r="L791" t="str">
            <v>唐钰滢</v>
          </cell>
          <cell r="N791" t="str">
            <v>主账号-广莲</v>
          </cell>
          <cell r="O791">
            <v>43298.4768287037</v>
          </cell>
          <cell r="P791" t="str">
            <v>新建</v>
          </cell>
        </row>
        <row r="792">
          <cell r="B792" t="str">
            <v>罗珍197805</v>
          </cell>
          <cell r="C792" t="str">
            <v>李琦英</v>
          </cell>
          <cell r="D792" t="str">
            <v>铁军-广</v>
          </cell>
          <cell r="L792" t="str">
            <v>李达</v>
          </cell>
          <cell r="N792" t="str">
            <v>李达（青莲）</v>
          </cell>
          <cell r="O792">
            <v>43299.448958333334</v>
          </cell>
          <cell r="P792" t="str">
            <v>新建</v>
          </cell>
        </row>
        <row r="793">
          <cell r="B793" t="str">
            <v>海南万磁</v>
          </cell>
          <cell r="C793" t="str">
            <v>广州艾克斯曼网络科技有限公司</v>
          </cell>
          <cell r="D793" t="str">
            <v>铁军-广</v>
          </cell>
          <cell r="I793" t="str">
            <v>吴发能</v>
          </cell>
          <cell r="J793" t="str">
            <v>吴发能</v>
          </cell>
          <cell r="K793" t="str">
            <v>吴发能</v>
          </cell>
          <cell r="L793" t="str">
            <v>吴发能</v>
          </cell>
          <cell r="N793" t="str">
            <v>主账号-广莲</v>
          </cell>
          <cell r="O793">
            <v>43190.741249999999</v>
          </cell>
          <cell r="P793" t="str">
            <v>关联</v>
          </cell>
        </row>
        <row r="794">
          <cell r="B794" t="str">
            <v>1016900854@qq.com</v>
          </cell>
          <cell r="C794" t="str">
            <v>深圳市暴击电竞</v>
          </cell>
          <cell r="D794" t="str">
            <v>铁军-深</v>
          </cell>
          <cell r="G794" t="str">
            <v>李申政</v>
          </cell>
          <cell r="I794" t="str">
            <v>李申政</v>
          </cell>
          <cell r="J794" t="str">
            <v>金浩阳</v>
          </cell>
          <cell r="K794" t="str">
            <v>金浩阳</v>
          </cell>
          <cell r="L794" t="str">
            <v>金浩阳</v>
          </cell>
          <cell r="N794" t="str">
            <v>主账号-深莲</v>
          </cell>
          <cell r="O794">
            <v>43077</v>
          </cell>
          <cell r="P794" t="str">
            <v>关联</v>
          </cell>
        </row>
        <row r="795">
          <cell r="B795" t="str">
            <v>fn243902098</v>
          </cell>
          <cell r="C795" t="str">
            <v>asa 彭学波</v>
          </cell>
          <cell r="D795" t="str">
            <v>铁军-广</v>
          </cell>
          <cell r="G795" t="str">
            <v>吴发能</v>
          </cell>
          <cell r="H795" t="str">
            <v>吴发能</v>
          </cell>
          <cell r="I795" t="str">
            <v>吴发能</v>
          </cell>
          <cell r="J795" t="str">
            <v>吴发能</v>
          </cell>
          <cell r="K795" t="str">
            <v>吴发能</v>
          </cell>
          <cell r="L795" t="str">
            <v>吴发能</v>
          </cell>
          <cell r="N795" t="str">
            <v>主账号-广莲</v>
          </cell>
          <cell r="O795">
            <v>43077.815405092602</v>
          </cell>
          <cell r="P795" t="str">
            <v>关联</v>
          </cell>
        </row>
        <row r="796">
          <cell r="B796" t="str">
            <v>铭淏网络科技</v>
          </cell>
          <cell r="C796" t="str">
            <v>铭淏网络科技</v>
          </cell>
          <cell r="D796" t="str">
            <v>中台-深</v>
          </cell>
          <cell r="G796" t="str">
            <v>李申政</v>
          </cell>
          <cell r="H796" t="str">
            <v>李申政</v>
          </cell>
          <cell r="I796" t="str">
            <v>中台-深</v>
          </cell>
          <cell r="J796" t="str">
            <v>雷馥萍</v>
          </cell>
          <cell r="K796" t="str">
            <v>雷馥萍</v>
          </cell>
          <cell r="L796" t="str">
            <v>雷馥萍</v>
          </cell>
          <cell r="N796" t="str">
            <v>主账号-深莲</v>
          </cell>
          <cell r="O796">
            <v>43000</v>
          </cell>
          <cell r="P796" t="str">
            <v>新建</v>
          </cell>
        </row>
        <row r="797">
          <cell r="B797" t="str">
            <v>dengcomddos</v>
          </cell>
          <cell r="C797" t="str">
            <v>灯网</v>
          </cell>
          <cell r="D797" t="str">
            <v>其他</v>
          </cell>
          <cell r="L797" t="str">
            <v>薛玲</v>
          </cell>
          <cell r="N797" t="str">
            <v>主账号-广莲</v>
          </cell>
          <cell r="O797">
            <v>43295.559351851851</v>
          </cell>
          <cell r="P797" t="str">
            <v>新建</v>
          </cell>
        </row>
        <row r="798">
          <cell r="B798" t="str">
            <v>junbocaidao</v>
          </cell>
          <cell r="C798" t="str">
            <v>王先生</v>
          </cell>
          <cell r="D798" t="str">
            <v>KA-广</v>
          </cell>
          <cell r="L798" t="str">
            <v>谢晓敏</v>
          </cell>
          <cell r="N798" t="str">
            <v>主账号-广莲</v>
          </cell>
          <cell r="O798">
            <v>43297.598599537036</v>
          </cell>
          <cell r="P798" t="str">
            <v>新建</v>
          </cell>
        </row>
        <row r="799">
          <cell r="B799" t="str">
            <v>appgrowing</v>
          </cell>
          <cell r="C799" t="str">
            <v>广州有米科技</v>
          </cell>
          <cell r="D799" t="str">
            <v>KA-广</v>
          </cell>
          <cell r="L799" t="str">
            <v>汤何</v>
          </cell>
          <cell r="N799" t="str">
            <v>主账号-广莲</v>
          </cell>
          <cell r="O799">
            <v>43216.464340277802</v>
          </cell>
          <cell r="P799" t="str">
            <v>新建</v>
          </cell>
        </row>
        <row r="800">
          <cell r="B800" t="str">
            <v>xd_video_ai</v>
          </cell>
          <cell r="C800" t="str">
            <v>西电</v>
          </cell>
          <cell r="L800" t="str">
            <v>公司</v>
          </cell>
          <cell r="N800" t="str">
            <v>主账号-广莲</v>
          </cell>
          <cell r="O800">
            <v>43262.778263888889</v>
          </cell>
          <cell r="P800" t="str">
            <v>新建</v>
          </cell>
        </row>
        <row r="801">
          <cell r="B801" t="str">
            <v>khhospital</v>
          </cell>
          <cell r="C801" t="str">
            <v>康华</v>
          </cell>
          <cell r="D801" t="str">
            <v>铁军-广</v>
          </cell>
          <cell r="L801" t="str">
            <v>高乾</v>
          </cell>
          <cell r="N801" t="str">
            <v>主账号-广莲</v>
          </cell>
          <cell r="O801">
            <v>43271.646099537036</v>
          </cell>
          <cell r="P801" t="str">
            <v>新建</v>
          </cell>
        </row>
        <row r="802">
          <cell r="B802" t="str">
            <v>gzjiantong</v>
          </cell>
          <cell r="C802" t="str">
            <v>健通营策</v>
          </cell>
          <cell r="D802" t="str">
            <v>铁军-广</v>
          </cell>
          <cell r="L802" t="str">
            <v>吴发能</v>
          </cell>
          <cell r="N802" t="str">
            <v>主账号-广莲</v>
          </cell>
          <cell r="O802">
            <v>43299.65111111111</v>
          </cell>
          <cell r="P802" t="str">
            <v>新建</v>
          </cell>
        </row>
        <row r="803">
          <cell r="B803" t="str">
            <v>广东傲智创新科技有限公司2</v>
          </cell>
          <cell r="C803" t="str">
            <v>广东傲智创新科技有限公司</v>
          </cell>
          <cell r="D803" t="str">
            <v>BD伙伴</v>
          </cell>
          <cell r="L803" t="str">
            <v>BD团队-黄政源</v>
          </cell>
          <cell r="N803" t="str">
            <v>主账号-广莲</v>
          </cell>
          <cell r="O803">
            <v>43299.449317129627</v>
          </cell>
          <cell r="P803" t="str">
            <v>新建</v>
          </cell>
        </row>
        <row r="804">
          <cell r="B804" t="str">
            <v>金雅福集团</v>
          </cell>
          <cell r="C804" t="str">
            <v>广盈供应链</v>
          </cell>
          <cell r="D804" t="str">
            <v>KA-深</v>
          </cell>
          <cell r="K804" t="str">
            <v>李申政</v>
          </cell>
          <cell r="L804" t="str">
            <v>李申政</v>
          </cell>
          <cell r="N804" t="str">
            <v>主账号-深莲</v>
          </cell>
          <cell r="O804">
            <v>43276.626215277778</v>
          </cell>
          <cell r="P804" t="str">
            <v>新建</v>
          </cell>
        </row>
        <row r="805">
          <cell r="B805" t="str">
            <v>健客医药</v>
          </cell>
          <cell r="C805" t="str">
            <v>健客医药</v>
          </cell>
          <cell r="D805" t="str">
            <v>KA-深</v>
          </cell>
          <cell r="L805" t="str">
            <v>李申政</v>
          </cell>
          <cell r="N805" t="str">
            <v>主账号-深莲</v>
          </cell>
          <cell r="O805">
            <v>43300.630833333336</v>
          </cell>
          <cell r="P805" t="str">
            <v>新建</v>
          </cell>
        </row>
        <row r="806">
          <cell r="B806" t="str">
            <v>gzjanus2017</v>
          </cell>
          <cell r="C806" t="str">
            <v>中山广弘信息科技有限公司</v>
          </cell>
          <cell r="D806" t="str">
            <v>中台-广</v>
          </cell>
          <cell r="G806" t="str">
            <v>李达</v>
          </cell>
          <cell r="H806" t="str">
            <v>李达</v>
          </cell>
          <cell r="I806" t="str">
            <v>中台-广</v>
          </cell>
          <cell r="J806" t="str">
            <v>雷馥萍</v>
          </cell>
          <cell r="K806" t="str">
            <v>雷馥萍</v>
          </cell>
          <cell r="L806" t="str">
            <v>雷馥萍</v>
          </cell>
          <cell r="N806" t="str">
            <v>主账号-广莲</v>
          </cell>
          <cell r="O806">
            <v>42893.467731481498</v>
          </cell>
          <cell r="P806" t="str">
            <v>新建</v>
          </cell>
        </row>
        <row r="807">
          <cell r="B807" t="str">
            <v>hi20004426@aliyun.com</v>
          </cell>
          <cell r="C807" t="str">
            <v>广东长荣科技有限公司</v>
          </cell>
          <cell r="D807" t="str">
            <v>中台-广</v>
          </cell>
          <cell r="G807" t="str">
            <v>中台-广</v>
          </cell>
          <cell r="H807" t="str">
            <v>中台-广</v>
          </cell>
          <cell r="I807" t="str">
            <v>中台-广</v>
          </cell>
          <cell r="J807" t="str">
            <v>唐钰滢</v>
          </cell>
          <cell r="K807" t="str">
            <v>唐钰滢</v>
          </cell>
          <cell r="L807" t="str">
            <v>唐钰滢</v>
          </cell>
          <cell r="N807" t="str">
            <v>主账号-广莲</v>
          </cell>
          <cell r="O807">
            <v>43067.390740740702</v>
          </cell>
          <cell r="P807" t="str">
            <v>关联</v>
          </cell>
        </row>
        <row r="808">
          <cell r="B808" t="str">
            <v>1078908745@qq.com</v>
          </cell>
          <cell r="C808" t="str">
            <v>广州汇承信息科技有限公司</v>
          </cell>
          <cell r="D808" t="str">
            <v>铁军-广</v>
          </cell>
          <cell r="G808" t="str">
            <v>吴发能</v>
          </cell>
          <cell r="H808" t="str">
            <v>吴发能</v>
          </cell>
          <cell r="I808" t="str">
            <v>吴发能</v>
          </cell>
          <cell r="J808" t="str">
            <v>吴发能</v>
          </cell>
          <cell r="K808" t="str">
            <v>吴发能</v>
          </cell>
          <cell r="L808" t="str">
            <v>吴发能</v>
          </cell>
          <cell r="N808" t="str">
            <v>主账号-广莲</v>
          </cell>
          <cell r="O808">
            <v>43021.690324074101</v>
          </cell>
          <cell r="P808" t="str">
            <v>关联</v>
          </cell>
        </row>
        <row r="809">
          <cell r="B809" t="str">
            <v>1250339181@qq.com</v>
          </cell>
          <cell r="C809" t="str">
            <v>广州唯陌网络科技有限公司</v>
          </cell>
          <cell r="D809" t="str">
            <v>铁军-广</v>
          </cell>
          <cell r="G809" t="str">
            <v>张炜俊</v>
          </cell>
          <cell r="H809" t="str">
            <v>张炜俊</v>
          </cell>
          <cell r="I809" t="str">
            <v>张炜俊</v>
          </cell>
          <cell r="J809" t="str">
            <v>高乾</v>
          </cell>
          <cell r="K809" t="str">
            <v>高乾</v>
          </cell>
          <cell r="L809" t="str">
            <v>高乾</v>
          </cell>
          <cell r="N809" t="str">
            <v>主账号-广莲</v>
          </cell>
          <cell r="O809">
            <v>43031.681087962999</v>
          </cell>
          <cell r="P809" t="str">
            <v>关联</v>
          </cell>
        </row>
        <row r="810">
          <cell r="B810" t="str">
            <v>深圳市东游科技</v>
          </cell>
          <cell r="C810" t="str">
            <v>深圳市东游科技</v>
          </cell>
          <cell r="D810" t="str">
            <v>中台-广</v>
          </cell>
          <cell r="G810" t="str">
            <v>吴发能</v>
          </cell>
          <cell r="H810" t="str">
            <v>中台-广</v>
          </cell>
          <cell r="I810" t="str">
            <v>中台-广</v>
          </cell>
          <cell r="J810" t="str">
            <v>林海菊</v>
          </cell>
          <cell r="K810" t="str">
            <v>林海菊</v>
          </cell>
          <cell r="L810" t="str">
            <v>林海菊</v>
          </cell>
          <cell r="N810" t="str">
            <v>主账号-广莲</v>
          </cell>
          <cell r="O810">
            <v>43050</v>
          </cell>
          <cell r="P810" t="str">
            <v>新建</v>
          </cell>
        </row>
        <row r="811">
          <cell r="B811" t="str">
            <v>j@zmate.cn</v>
          </cell>
          <cell r="C811" t="str">
            <v>深圳众米网络科技有限公司</v>
          </cell>
          <cell r="D811" t="str">
            <v>铁军-深</v>
          </cell>
          <cell r="L811" t="str">
            <v>黄至崇</v>
          </cell>
          <cell r="N811" t="str">
            <v>主账号-深莲</v>
          </cell>
          <cell r="O811">
            <v>43174.780104166668</v>
          </cell>
          <cell r="P811" t="str">
            <v>关联</v>
          </cell>
        </row>
        <row r="812">
          <cell r="B812" t="str">
            <v>haier_gz@163.com</v>
          </cell>
          <cell r="C812" t="str">
            <v>广州海尔信息科技有限公司</v>
          </cell>
          <cell r="D812" t="str">
            <v>中台-广</v>
          </cell>
          <cell r="L812" t="str">
            <v>唐钰滢</v>
          </cell>
          <cell r="N812" t="str">
            <v>主账号-广莲</v>
          </cell>
          <cell r="O812">
            <v>42971</v>
          </cell>
          <cell r="P812" t="str">
            <v>关联</v>
          </cell>
        </row>
        <row r="813">
          <cell r="B813" t="str">
            <v>gzxwkjmy2388</v>
          </cell>
          <cell r="C813" t="str">
            <v>粤星辰</v>
          </cell>
          <cell r="D813" t="str">
            <v>KA-广</v>
          </cell>
          <cell r="L813" t="str">
            <v>谢晓敏</v>
          </cell>
          <cell r="N813" t="str">
            <v>主账号-广莲</v>
          </cell>
          <cell r="O813">
            <v>43290.496180555558</v>
          </cell>
          <cell r="P813" t="str">
            <v>新建</v>
          </cell>
        </row>
        <row r="814">
          <cell r="B814" t="str">
            <v>698遛狗吧</v>
          </cell>
          <cell r="C814" t="str">
            <v>雷迪时代</v>
          </cell>
          <cell r="D814" t="str">
            <v>KA-深</v>
          </cell>
          <cell r="L814" t="str">
            <v>李申政</v>
          </cell>
          <cell r="N814" t="str">
            <v>主账号-深莲</v>
          </cell>
          <cell r="O814">
            <v>43294.729004629633</v>
          </cell>
          <cell r="P814" t="str">
            <v>新建</v>
          </cell>
        </row>
        <row r="815">
          <cell r="B815" t="str">
            <v>齐艳886</v>
          </cell>
          <cell r="C815" t="str">
            <v>微信-凡</v>
          </cell>
          <cell r="D815" t="str">
            <v>铁军-深</v>
          </cell>
          <cell r="L815" t="str">
            <v>谭仲健</v>
          </cell>
          <cell r="N815" t="str">
            <v>主账号-深莲</v>
          </cell>
          <cell r="O815">
            <v>43303.764166666668</v>
          </cell>
          <cell r="P815" t="str">
            <v>新建</v>
          </cell>
        </row>
        <row r="816">
          <cell r="B816" t="str">
            <v>haoyong2018</v>
          </cell>
          <cell r="C816" t="str">
            <v>广州好用信息技术有限公司</v>
          </cell>
          <cell r="D816" t="str">
            <v>BD伙伴</v>
          </cell>
          <cell r="L816" t="str">
            <v>BD</v>
          </cell>
          <cell r="N816" t="str">
            <v>主账号-广莲</v>
          </cell>
          <cell r="O816">
            <v>43286.727268518516</v>
          </cell>
          <cell r="P816" t="str">
            <v>新建</v>
          </cell>
        </row>
        <row r="817">
          <cell r="B817" t="str">
            <v>深圳市酷达通讯公司</v>
          </cell>
          <cell r="C817" t="str">
            <v>深圳市酷达通讯公司</v>
          </cell>
          <cell r="D817" t="str">
            <v>KA-广</v>
          </cell>
          <cell r="L817" t="str">
            <v>谢晓敏</v>
          </cell>
          <cell r="N817" t="str">
            <v>主账号-广莲</v>
          </cell>
          <cell r="O817">
            <v>43297.406388888892</v>
          </cell>
          <cell r="P817" t="str">
            <v>新建</v>
          </cell>
        </row>
        <row r="818">
          <cell r="B818" t="str">
            <v>广州算力云</v>
          </cell>
          <cell r="C818" t="str">
            <v>广州算力云</v>
          </cell>
          <cell r="D818" t="str">
            <v>铁军-广</v>
          </cell>
          <cell r="L818" t="str">
            <v>李达</v>
          </cell>
          <cell r="N818" t="str">
            <v>主账号-广莲</v>
          </cell>
          <cell r="O818">
            <v>43305.618148148147</v>
          </cell>
          <cell r="P818" t="str">
            <v>新建</v>
          </cell>
        </row>
        <row r="819">
          <cell r="B819" t="str">
            <v>guanwl888</v>
          </cell>
          <cell r="C819" t="str">
            <v>珠海源洋科技</v>
          </cell>
          <cell r="D819" t="str">
            <v>BD伙伴</v>
          </cell>
          <cell r="L819" t="str">
            <v>BD团队-黄政源</v>
          </cell>
          <cell r="N819" t="str">
            <v>主账号-广莲</v>
          </cell>
          <cell r="O819">
            <v>43305.534016203703</v>
          </cell>
          <cell r="P819" t="str">
            <v>新建</v>
          </cell>
        </row>
        <row r="820">
          <cell r="B820" t="str">
            <v>assondeng</v>
          </cell>
          <cell r="C820" t="str">
            <v>广州市大象飞信息科技有限公司</v>
          </cell>
          <cell r="D820" t="str">
            <v>中台-广</v>
          </cell>
          <cell r="L820" t="str">
            <v>雷馥萍</v>
          </cell>
          <cell r="N820" t="str">
            <v>主账号-广莲</v>
          </cell>
          <cell r="O820">
            <v>43048</v>
          </cell>
          <cell r="P820" t="str">
            <v>新建</v>
          </cell>
        </row>
        <row r="821">
          <cell r="B821" t="str">
            <v>知产所</v>
          </cell>
          <cell r="C821" t="str">
            <v>深圳知产所科技有限公司</v>
          </cell>
          <cell r="D821" t="str">
            <v>铁军-深</v>
          </cell>
          <cell r="L821" t="str">
            <v>黄至崇</v>
          </cell>
          <cell r="N821" t="str">
            <v>主账号-深莲</v>
          </cell>
          <cell r="O821">
            <v>43301.400821759256</v>
          </cell>
          <cell r="P821" t="str">
            <v>新建</v>
          </cell>
        </row>
        <row r="822">
          <cell r="B822" t="str">
            <v>shj001</v>
          </cell>
          <cell r="C822" t="str">
            <v>深圳市中投华睿商业保理有公司</v>
          </cell>
          <cell r="D822" t="str">
            <v>铁军-深</v>
          </cell>
          <cell r="L822" t="str">
            <v>谭仲健</v>
          </cell>
          <cell r="N822" t="str">
            <v>主账号-深莲</v>
          </cell>
          <cell r="O822">
            <v>43304.468993055554</v>
          </cell>
          <cell r="P822" t="str">
            <v>新建</v>
          </cell>
        </row>
        <row r="823">
          <cell r="B823" t="str">
            <v>广州威花珊服饰有限公司</v>
          </cell>
          <cell r="C823" t="str">
            <v>珠海源洋科技</v>
          </cell>
          <cell r="D823" t="str">
            <v>BD伙伴</v>
          </cell>
          <cell r="L823" t="str">
            <v>BD团队-黄政源</v>
          </cell>
          <cell r="N823" t="str">
            <v>主账号-广莲</v>
          </cell>
          <cell r="O823">
            <v>43308.482627314814</v>
          </cell>
          <cell r="P823" t="str">
            <v>新建</v>
          </cell>
        </row>
        <row r="824">
          <cell r="B824" t="str">
            <v>weibuwsy</v>
          </cell>
          <cell r="C824" t="str">
            <v>深圳市驰骋网络技术有限公司</v>
          </cell>
          <cell r="D824" t="str">
            <v>BD伙伴</v>
          </cell>
          <cell r="L824" t="str">
            <v>BD团队-刘银树</v>
          </cell>
          <cell r="N824" t="str">
            <v>主账号-广莲</v>
          </cell>
          <cell r="O824">
            <v>43307.719965277778</v>
          </cell>
          <cell r="P824" t="str">
            <v>新建</v>
          </cell>
        </row>
        <row r="825">
          <cell r="B825" t="str">
            <v>yk_system</v>
          </cell>
          <cell r="C825" t="str">
            <v>云康健康产业集团有限公司</v>
          </cell>
          <cell r="D825" t="str">
            <v>其他</v>
          </cell>
          <cell r="K825" t="str">
            <v>薛玲</v>
          </cell>
          <cell r="L825" t="str">
            <v>薛玲</v>
          </cell>
          <cell r="N825" t="str">
            <v>主账号-广莲</v>
          </cell>
          <cell r="O825">
            <v>43277.453784722224</v>
          </cell>
          <cell r="P825" t="str">
            <v>新建</v>
          </cell>
        </row>
        <row r="826">
          <cell r="B826" t="str">
            <v>三农金服</v>
          </cell>
          <cell r="C826" t="str">
            <v>深圳前海三农互联网金融信息服务有限公司</v>
          </cell>
          <cell r="D826" t="str">
            <v>铁军-深</v>
          </cell>
          <cell r="L826" t="str">
            <v>黄至崇</v>
          </cell>
          <cell r="N826" t="str">
            <v>主账号-深莲</v>
          </cell>
          <cell r="O826">
            <v>43292.57744212963</v>
          </cell>
          <cell r="P826" t="str">
            <v>新建</v>
          </cell>
        </row>
        <row r="827">
          <cell r="N827" t="str">
            <v>主账号-广莲</v>
          </cell>
          <cell r="O827">
            <v>42726.70820601852</v>
          </cell>
          <cell r="P827" t="str">
            <v>关联</v>
          </cell>
        </row>
      </sheetData>
      <sheetData sheetId="1" refreshError="1">
        <row r="2">
          <cell r="B2" t="str">
            <v>wgzhou@ux168.com</v>
          </cell>
          <cell r="C2" t="str">
            <v>创颖峻贸易(深圳)有限公司广州分公司</v>
          </cell>
          <cell r="D2" t="str">
            <v>KA-广</v>
          </cell>
          <cell r="E2" t="str">
            <v>汤何</v>
          </cell>
        </row>
        <row r="3">
          <cell r="B3" t="str">
            <v>gzzongsi</v>
          </cell>
          <cell r="C3" t="str">
            <v>广州纵思网络科技股份有限公司</v>
          </cell>
          <cell r="D3" t="str">
            <v>KA-广</v>
          </cell>
          <cell r="E3" t="str">
            <v>谢晓敏</v>
          </cell>
        </row>
        <row r="4">
          <cell r="B4" t="str">
            <v>99meiya</v>
          </cell>
          <cell r="C4" t="str">
            <v>罗国荣</v>
          </cell>
          <cell r="D4" t="str">
            <v>KA-广</v>
          </cell>
          <cell r="E4" t="str">
            <v>史玉卉</v>
          </cell>
        </row>
        <row r="5">
          <cell r="B5" t="str">
            <v>金夸克</v>
          </cell>
          <cell r="C5" t="str">
            <v>深圳金夸克数字科技有限公司</v>
          </cell>
          <cell r="D5" t="str">
            <v>铁军-深</v>
          </cell>
          <cell r="E5" t="str">
            <v>金浩阳</v>
          </cell>
        </row>
        <row r="6">
          <cell r="B6" t="str">
            <v>lianglobal</v>
          </cell>
          <cell r="C6" t="str">
            <v>张宏伟</v>
          </cell>
          <cell r="D6" t="str">
            <v>铁军-深</v>
          </cell>
          <cell r="E6" t="str">
            <v>金浩阳</v>
          </cell>
        </row>
        <row r="7">
          <cell r="B7" t="str">
            <v>开黑科技</v>
          </cell>
          <cell r="C7" t="str">
            <v>深圳开黑科技有限公司</v>
          </cell>
          <cell r="D7" t="str">
            <v>铁军-深</v>
          </cell>
          <cell r="E7" t="str">
            <v>金浩阳</v>
          </cell>
        </row>
        <row r="8">
          <cell r="B8" t="str">
            <v>hi30032223@aliyun.com</v>
          </cell>
          <cell r="C8" t="str">
            <v>方加弟</v>
          </cell>
          <cell r="D8" t="str">
            <v>KA-深</v>
          </cell>
          <cell r="E8" t="str">
            <v>李申政</v>
          </cell>
        </row>
        <row r="9">
          <cell r="B9" t="str">
            <v>healthyunlin</v>
          </cell>
          <cell r="C9" t="str">
            <v>北京和隆祥商贸有限公司</v>
          </cell>
          <cell r="D9" t="str">
            <v>铁军-深</v>
          </cell>
          <cell r="E9" t="str">
            <v>黄至崇</v>
          </cell>
        </row>
        <row r="10">
          <cell r="B10" t="str">
            <v>联商资本</v>
          </cell>
          <cell r="C10" t="str">
            <v>深圳金夸克数字科技有限公司</v>
          </cell>
          <cell r="D10" t="str">
            <v>铁军-深</v>
          </cell>
          <cell r="E10" t="str">
            <v>金浩阳</v>
          </cell>
        </row>
        <row r="11">
          <cell r="B11" t="str">
            <v>huayingholding2018</v>
          </cell>
          <cell r="C11" t="str">
            <v>胡凯勃</v>
          </cell>
          <cell r="D11" t="str">
            <v>铁军-深</v>
          </cell>
          <cell r="E11" t="str">
            <v>金浩阳</v>
          </cell>
        </row>
        <row r="12">
          <cell r="B12" t="str">
            <v>建友信息科技</v>
          </cell>
          <cell r="C12" t="str">
            <v>陈旭峰</v>
          </cell>
          <cell r="D12" t="str">
            <v>KA-广</v>
          </cell>
          <cell r="E12" t="str">
            <v>汤何</v>
          </cell>
        </row>
        <row r="13">
          <cell r="B13" t="str">
            <v>msatcn</v>
          </cell>
          <cell r="C13" t="str">
            <v>广州市中南民航空管通信网络科技有限公司</v>
          </cell>
          <cell r="D13" t="str">
            <v>中台</v>
          </cell>
          <cell r="E13" t="str">
            <v>唐钰滢-薛玲</v>
          </cell>
        </row>
        <row r="14">
          <cell r="B14" t="str">
            <v>aibaocloud</v>
          </cell>
          <cell r="C14" t="str">
            <v>广州市贺氏办公设备有限公司</v>
          </cell>
          <cell r="D14" t="str">
            <v>KA-广</v>
          </cell>
          <cell r="E14" t="str">
            <v>汤何</v>
          </cell>
        </row>
        <row r="15">
          <cell r="B15" t="str">
            <v>周骊婕</v>
          </cell>
          <cell r="C15" t="str">
            <v>广州金域达物流有限公司</v>
          </cell>
          <cell r="D15" t="str">
            <v>铁军-广</v>
          </cell>
          <cell r="E15" t="str">
            <v>林海菊-高乾</v>
          </cell>
        </row>
        <row r="16">
          <cell r="B16" t="str">
            <v>凯盛嘉业</v>
          </cell>
          <cell r="C16" t="str">
            <v>广州凯盛嘉业网络科技有限公司</v>
          </cell>
          <cell r="D16" t="str">
            <v>KA-深</v>
          </cell>
          <cell r="E16" t="str">
            <v>李申政</v>
          </cell>
        </row>
        <row r="17">
          <cell r="B17" t="str">
            <v>szsjzy</v>
          </cell>
          <cell r="C17" t="str">
            <v>深圳四季正扬网络科技有限公司</v>
          </cell>
          <cell r="D17" t="str">
            <v>铁军-深</v>
          </cell>
          <cell r="E17" t="str">
            <v>黄至崇</v>
          </cell>
        </row>
        <row r="18">
          <cell r="B18" t="str">
            <v>招彩猫网络科技</v>
          </cell>
          <cell r="C18" t="str">
            <v>深圳市前海招彩猫网络科技有限公司</v>
          </cell>
          <cell r="D18" t="str">
            <v>铁军-深</v>
          </cell>
          <cell r="E18" t="str">
            <v>金浩阳</v>
          </cell>
        </row>
        <row r="19">
          <cell r="B19" t="str">
            <v>jinri18126080565</v>
          </cell>
          <cell r="C19" t="str">
            <v>深圳市今日电器有限公司</v>
          </cell>
          <cell r="D19" t="str">
            <v>铁军-深</v>
          </cell>
          <cell r="E19" t="str">
            <v>黄至崇</v>
          </cell>
        </row>
        <row r="20">
          <cell r="B20" t="str">
            <v>yylu@qq.com</v>
          </cell>
          <cell r="C20" t="str">
            <v>广州型科信息科技有限公司</v>
          </cell>
          <cell r="D20" t="str">
            <v>铁军-广</v>
          </cell>
          <cell r="E20" t="str">
            <v>吴发能</v>
          </cell>
        </row>
        <row r="21">
          <cell r="B21" t="str">
            <v>广东云电猫车联网</v>
          </cell>
          <cell r="C21" t="str">
            <v>广东云电猫车联网科技有限公司</v>
          </cell>
          <cell r="D21" t="str">
            <v>中台-广</v>
          </cell>
          <cell r="E21" t="str">
            <v>林海菊</v>
          </cell>
        </row>
        <row r="22">
          <cell r="B22" t="str">
            <v>hi20420094@aliyun.com</v>
          </cell>
          <cell r="C22" t="str">
            <v>广州市网威信息技术有限公司</v>
          </cell>
          <cell r="D22" t="str">
            <v>中台-广</v>
          </cell>
          <cell r="E22" t="str">
            <v>唐钰滢</v>
          </cell>
        </row>
        <row r="23">
          <cell r="B23" t="str">
            <v>tengyurongzi</v>
          </cell>
          <cell r="C23" t="str">
            <v>腾宇融资租赁（广州）有限公司</v>
          </cell>
          <cell r="D23" t="str">
            <v>中台-广</v>
          </cell>
          <cell r="E23" t="str">
            <v>唐钰滢</v>
          </cell>
        </row>
        <row r="24">
          <cell r="B24" t="str">
            <v>iven.deng@ibabylabs.com</v>
          </cell>
          <cell r="C24" t="str">
            <v>深圳市爱贝宝移动互联科技有限公司</v>
          </cell>
          <cell r="D24" t="str">
            <v>KA-深</v>
          </cell>
          <cell r="E24" t="str">
            <v>李申政</v>
          </cell>
        </row>
        <row r="25">
          <cell r="B25" t="str">
            <v>esdenergy@aliyun.com</v>
          </cell>
          <cell r="C25" t="str">
            <v>深圳市拓远能源科技有限公司</v>
          </cell>
          <cell r="D25" t="str">
            <v>铁军-深</v>
          </cell>
          <cell r="E25" t="str">
            <v>谭仲健</v>
          </cell>
        </row>
        <row r="26">
          <cell r="B26" t="str">
            <v>793803983@qq.com</v>
          </cell>
          <cell r="C26" t="str">
            <v>黎观英</v>
          </cell>
          <cell r="D26" t="str">
            <v>铁军-深</v>
          </cell>
          <cell r="E26" t="str">
            <v>谭仲健</v>
          </cell>
        </row>
        <row r="27">
          <cell r="B27" t="str">
            <v>syzxaly </v>
          </cell>
          <cell r="C27" t="str">
            <v>广州高采</v>
          </cell>
          <cell r="D27" t="str">
            <v>铁军-深</v>
          </cell>
          <cell r="E27" t="str">
            <v>谭仲健</v>
          </cell>
        </row>
        <row r="28">
          <cell r="B28" t="str">
            <v>243134798@qq.com</v>
          </cell>
          <cell r="C28" t="str">
            <v>吴伟灿</v>
          </cell>
          <cell r="D28" t="str">
            <v>BD团队</v>
          </cell>
          <cell r="E28" t="str">
            <v>吴伟灿</v>
          </cell>
        </row>
        <row r="29">
          <cell r="B29" t="str">
            <v>peter.pan@fm-community.com</v>
          </cell>
          <cell r="C29" t="str">
            <v>深圳市设施之家科技有限公司</v>
          </cell>
          <cell r="D29" t="str">
            <v>KA-广</v>
          </cell>
          <cell r="E29" t="str">
            <v>汤何</v>
          </cell>
        </row>
        <row r="30">
          <cell r="B30" t="str">
            <v>广东爱尼家电</v>
          </cell>
          <cell r="C30" t="str">
            <v>刘志</v>
          </cell>
          <cell r="D30" t="str">
            <v>铁军-深</v>
          </cell>
          <cell r="E30" t="str">
            <v>黄至崇</v>
          </cell>
        </row>
        <row r="31">
          <cell r="B31" t="str">
            <v>kangboshik</v>
          </cell>
          <cell r="C31" t="str">
            <v>深圳前海康博士网络技术有限公司</v>
          </cell>
          <cell r="D31" t="str">
            <v>中台-广</v>
          </cell>
          <cell r="E31" t="str">
            <v>唐钰滢</v>
          </cell>
        </row>
        <row r="32">
          <cell r="B32" t="str">
            <v>hjsen@foxmail.com</v>
          </cell>
          <cell r="C32" t="str">
            <v>黄俊森</v>
          </cell>
          <cell r="D32" t="str">
            <v>中台-广</v>
          </cell>
          <cell r="E32" t="str">
            <v>唐钰滢</v>
          </cell>
        </row>
        <row r="33">
          <cell r="B33" t="str">
            <v>18925200771@189.cn</v>
          </cell>
          <cell r="C33" t="str">
            <v>深圳市台鼎信息技术有限责任公司</v>
          </cell>
          <cell r="D33" t="str">
            <v>铁军-深</v>
          </cell>
          <cell r="E33" t="str">
            <v>谭仲健</v>
          </cell>
        </row>
        <row r="34">
          <cell r="B34" t="str">
            <v>hbctf</v>
          </cell>
          <cell r="C34" t="str">
            <v>湖北楚天小额贷款股份有限公司</v>
          </cell>
          <cell r="D34" t="str">
            <v>铁军-深</v>
          </cell>
          <cell r="E34" t="str">
            <v>金浩阳</v>
          </cell>
        </row>
        <row r="35">
          <cell r="B35" t="str">
            <v>深圳市时间网络供应链管理有限公司</v>
          </cell>
          <cell r="C35" t="str">
            <v>深圳市时间互联网金融服务有限公司</v>
          </cell>
          <cell r="D35" t="str">
            <v>中台-广</v>
          </cell>
          <cell r="E35" t="str">
            <v>唐钰滢</v>
          </cell>
        </row>
        <row r="36">
          <cell r="B36" t="str">
            <v>hi31609031@aliyun.com</v>
          </cell>
          <cell r="C36" t="str">
            <v>深圳市华凯尔特钢有限公司</v>
          </cell>
          <cell r="D36" t="str">
            <v>中台-广</v>
          </cell>
          <cell r="E36" t="str">
            <v>唐钰滢</v>
          </cell>
        </row>
        <row r="37">
          <cell r="B37" t="str">
            <v>heygearsad</v>
          </cell>
          <cell r="C37" t="str">
            <v>广州黑格智能科技有限公司</v>
          </cell>
          <cell r="D37" t="str">
            <v>KA-广</v>
          </cell>
          <cell r="E37" t="str">
            <v>汤何</v>
          </cell>
        </row>
        <row r="38">
          <cell r="B38" t="str">
            <v>variantf@gmail.com</v>
          </cell>
          <cell r="C38" t="str">
            <v>谢少锋</v>
          </cell>
          <cell r="D38" t="str">
            <v>中台-广</v>
          </cell>
          <cell r="E38" t="str">
            <v>唐钰滢</v>
          </cell>
        </row>
        <row r="39">
          <cell r="B39" t="str">
            <v>hi31258582@aliyun.com</v>
          </cell>
          <cell r="C39" t="str">
            <v>广州动享网络科技有限公司</v>
          </cell>
          <cell r="D39" t="str">
            <v>铁军-广</v>
          </cell>
          <cell r="E39" t="str">
            <v>吴发能</v>
          </cell>
        </row>
        <row r="40">
          <cell r="B40" t="str">
            <v>yiliande</v>
          </cell>
          <cell r="C40" t="str">
            <v>深圳前海易联创富互联网金融有限公司</v>
          </cell>
          <cell r="D40" t="str">
            <v>铁军-深</v>
          </cell>
          <cell r="E40" t="str">
            <v>黄至崇</v>
          </cell>
        </row>
        <row r="41">
          <cell r="B41" t="str">
            <v>web@szzmzb.com</v>
          </cell>
          <cell r="C41" t="str">
            <v>刘俊敏</v>
          </cell>
          <cell r="D41" t="str">
            <v>铁军-深</v>
          </cell>
          <cell r="E41" t="str">
            <v>谭仲健</v>
          </cell>
        </row>
        <row r="42">
          <cell r="B42" t="str">
            <v>net@hunterplus.com.cn</v>
          </cell>
          <cell r="C42" t="str">
            <v>广州猎萌网络科技有限公司</v>
          </cell>
          <cell r="D42" t="str">
            <v>铁军-深</v>
          </cell>
          <cell r="E42" t="str">
            <v>金浩阳</v>
          </cell>
        </row>
        <row r="43">
          <cell r="B43" t="str">
            <v>利百201608</v>
          </cell>
          <cell r="C43" t="str">
            <v>广州利百科技有限公司</v>
          </cell>
          <cell r="D43" t="str">
            <v>中台-广</v>
          </cell>
          <cell r="E43" t="str">
            <v>唐钰滢</v>
          </cell>
        </row>
        <row r="44">
          <cell r="B44" t="str">
            <v>qsbp_admin</v>
          </cell>
          <cell r="C44" t="str">
            <v>qsbp_admin</v>
          </cell>
          <cell r="D44" t="str">
            <v>KA-广</v>
          </cell>
          <cell r="E44" t="str">
            <v>汤何</v>
          </cell>
        </row>
        <row r="45">
          <cell r="B45" t="str">
            <v>广西华桂</v>
          </cell>
          <cell r="C45" t="str">
            <v>广西华桂旅游开发有限公司</v>
          </cell>
          <cell r="D45" t="str">
            <v>铁军-广</v>
          </cell>
          <cell r="E45" t="str">
            <v>吴发能</v>
          </cell>
        </row>
        <row r="46">
          <cell r="B46" t="str">
            <v>泽易宝科技2018</v>
          </cell>
          <cell r="C46" t="str">
            <v>安徽泽易宝科技有限公司</v>
          </cell>
          <cell r="D46" t="str">
            <v>铁军-深</v>
          </cell>
          <cell r="E46" t="str">
            <v>谭仲健</v>
          </cell>
        </row>
        <row r="47">
          <cell r="B47" t="str">
            <v>tb524104580</v>
          </cell>
          <cell r="C47" t="str">
            <v>谭仲健</v>
          </cell>
          <cell r="D47" t="str">
            <v>铁军-深</v>
          </cell>
          <cell r="E47" t="str">
            <v>谭仲健</v>
          </cell>
        </row>
        <row r="48">
          <cell r="B48" t="str">
            <v>2563727929@qq.com</v>
          </cell>
          <cell r="C48" t="str">
            <v>瑞鹏宠物医疗集团股份有限公司</v>
          </cell>
          <cell r="D48" t="str">
            <v>KA-广</v>
          </cell>
          <cell r="E48" t="str">
            <v>汤何</v>
          </cell>
        </row>
        <row r="49">
          <cell r="B49" t="str">
            <v>hi30241858@aliyun.com</v>
          </cell>
          <cell r="C49" t="str">
            <v>深圳中泓在线股份有限公司</v>
          </cell>
          <cell r="D49" t="str">
            <v>中台-广</v>
          </cell>
          <cell r="E49" t="str">
            <v>唐钰滢</v>
          </cell>
        </row>
        <row r="50">
          <cell r="B50" t="str">
            <v>zwjones2009@aliyun.com</v>
          </cell>
          <cell r="C50" t="str">
            <v>广州中望龙腾软件股份有限公司</v>
          </cell>
          <cell r="D50" t="str">
            <v>中台-广</v>
          </cell>
          <cell r="E50" t="str">
            <v>唐钰滢</v>
          </cell>
        </row>
        <row r="51">
          <cell r="B51" t="str">
            <v>jiancezhongxin2</v>
          </cell>
          <cell r="C51" t="str">
            <v>北京师范大学</v>
          </cell>
          <cell r="D51" t="str">
            <v>中台-广</v>
          </cell>
          <cell r="E51" t="str">
            <v>唐钰滢</v>
          </cell>
        </row>
        <row r="52">
          <cell r="B52" t="str">
            <v>328374925@qq.com</v>
          </cell>
          <cell r="C52" t="str">
            <v>周铭</v>
          </cell>
          <cell r="D52" t="str">
            <v>中台-广</v>
          </cell>
          <cell r="E52" t="str">
            <v>唐钰滢</v>
          </cell>
        </row>
        <row r="53">
          <cell r="B53" t="str">
            <v>hi30119975@aliyun.com</v>
          </cell>
          <cell r="C53" t="str">
            <v>南京尊驰科技开发有限公司</v>
          </cell>
          <cell r="D53" t="str">
            <v>中台-广</v>
          </cell>
          <cell r="E53" t="str">
            <v>唐钰滢</v>
          </cell>
        </row>
        <row r="54">
          <cell r="B54" t="str">
            <v>lizhennian@yzggg.com</v>
          </cell>
          <cell r="C54" t="str">
            <v>重庆市洋展购网络科技有限公司</v>
          </cell>
          <cell r="D54" t="str">
            <v>中台-广</v>
          </cell>
          <cell r="E54" t="str">
            <v>唐钰滢</v>
          </cell>
        </row>
        <row r="55">
          <cell r="B55" t="str">
            <v>sysadm@youmi.net</v>
          </cell>
          <cell r="C55" t="str">
            <v>广州优蜜移动科技股份有限公司</v>
          </cell>
          <cell r="D55" t="str">
            <v>KA-广</v>
          </cell>
          <cell r="E55" t="str">
            <v>汤何</v>
          </cell>
        </row>
        <row r="56">
          <cell r="B56" t="str">
            <v>264723986@qq.com</v>
          </cell>
          <cell r="C56" t="str">
            <v>深圳市奥天奇科技有限公司</v>
          </cell>
          <cell r="D56" t="str">
            <v>中台-广</v>
          </cell>
          <cell r="E56" t="str">
            <v>唐钰滢</v>
          </cell>
        </row>
        <row r="57">
          <cell r="B57" t="str">
            <v>qsbpadmin</v>
          </cell>
          <cell r="C57" t="str">
            <v>广东企数标普互联网金融信息服务有限公司</v>
          </cell>
          <cell r="D57" t="str">
            <v>KA-广</v>
          </cell>
          <cell r="E57" t="str">
            <v>汤何</v>
          </cell>
        </row>
        <row r="58">
          <cell r="B58" t="str">
            <v>admin@1000mob.com</v>
          </cell>
          <cell r="C58" t="str">
            <v>广州千陌互连科技股份有限公司</v>
          </cell>
          <cell r="D58" t="str">
            <v>铁军-广</v>
          </cell>
          <cell r="E58" t="str">
            <v>吴发能</v>
          </cell>
        </row>
        <row r="59">
          <cell r="B59" t="str">
            <v>tb8742602</v>
          </cell>
          <cell r="C59" t="str">
            <v>陈泳</v>
          </cell>
          <cell r="D59" t="str">
            <v>中台-广</v>
          </cell>
          <cell r="E59" t="str">
            <v>唐钰滢</v>
          </cell>
        </row>
        <row r="60">
          <cell r="B60" t="str">
            <v>meishuopro</v>
          </cell>
          <cell r="C60" t="str">
            <v>野望互娱（深圳）科技有限公司</v>
          </cell>
          <cell r="D60" t="str">
            <v>中台-广</v>
          </cell>
          <cell r="E60" t="str">
            <v>唐钰滢</v>
          </cell>
        </row>
        <row r="61">
          <cell r="B61" t="str">
            <v>ln99zjl@gmail.com</v>
          </cell>
          <cell r="C61" t="str">
            <v>广州市毕柏思信息技术有限公司</v>
          </cell>
          <cell r="D61" t="str">
            <v>铁军-广</v>
          </cell>
          <cell r="E61" t="str">
            <v>吴发能</v>
          </cell>
        </row>
        <row r="62">
          <cell r="B62" t="str">
            <v>珠海报业融创科技</v>
          </cell>
          <cell r="C62" t="str">
            <v>珠海报业融创科技有限公司</v>
          </cell>
          <cell r="D62" t="str">
            <v>KA-广</v>
          </cell>
          <cell r="E62" t="str">
            <v>史玉卉</v>
          </cell>
        </row>
        <row r="63">
          <cell r="B63" t="str">
            <v>idianniu</v>
          </cell>
          <cell r="C63" t="str">
            <v>广州爱电牛互联网科技有限公司</v>
          </cell>
          <cell r="D63" t="str">
            <v>铁军-广</v>
          </cell>
          <cell r="E63" t="str">
            <v>吴发能</v>
          </cell>
        </row>
        <row r="64">
          <cell r="B64" t="str">
            <v>helen.luan@kingtangdata.com</v>
          </cell>
          <cell r="C64" t="str">
            <v>广东中设正泰科技股份有限公司</v>
          </cell>
          <cell r="D64" t="str">
            <v>铁军-广</v>
          </cell>
          <cell r="E64" t="str">
            <v>吴发能</v>
          </cell>
        </row>
        <row r="65">
          <cell r="B65" t="str">
            <v>meishuopro@163.com</v>
          </cell>
          <cell r="C65" t="str">
            <v>野望互娱（深圳）科技有限公司</v>
          </cell>
          <cell r="D65" t="str">
            <v>中台-广</v>
          </cell>
          <cell r="E65" t="str">
            <v>唐钰滢</v>
          </cell>
        </row>
        <row r="66">
          <cell r="B66" t="str">
            <v>港珠澳网络</v>
          </cell>
          <cell r="C66" t="str">
            <v>深圳市天际网络信息技术有限公司</v>
          </cell>
          <cell r="D66" t="str">
            <v>BD伙伴</v>
          </cell>
          <cell r="E66" t="str">
            <v>BD团队-黄政源</v>
          </cell>
        </row>
        <row r="67">
          <cell r="B67" t="str">
            <v>3257216736@qq.com</v>
          </cell>
          <cell r="C67" t="str">
            <v>深圳市有车邦网络科技有限公司</v>
          </cell>
          <cell r="D67" t="str">
            <v>中台-广</v>
          </cell>
          <cell r="E67" t="str">
            <v>唐钰滢</v>
          </cell>
        </row>
        <row r="68">
          <cell r="B68" t="str">
            <v>御肤堂化妆品有限公司</v>
          </cell>
          <cell r="C68" t="str">
            <v>御肤堂(广州)化妆品有限公司</v>
          </cell>
          <cell r="D68" t="str">
            <v>中台-广</v>
          </cell>
          <cell r="E68" t="str">
            <v>唐钰滢</v>
          </cell>
        </row>
        <row r="69">
          <cell r="B69" t="str">
            <v>2995502166@qq.com</v>
          </cell>
          <cell r="C69" t="str">
            <v>崔群英</v>
          </cell>
          <cell r="D69" t="str">
            <v>铁军-深</v>
          </cell>
          <cell r="E69" t="str">
            <v>谭仲健</v>
          </cell>
        </row>
        <row r="70">
          <cell r="B70" t="str">
            <v>developer-txz@qq.com</v>
          </cell>
          <cell r="C70" t="str">
            <v>深圳市同行者科技有限公司</v>
          </cell>
          <cell r="D70" t="str">
            <v>KA-深</v>
          </cell>
          <cell r="E70" t="str">
            <v>李申政</v>
          </cell>
        </row>
        <row r="71">
          <cell r="B71" t="str">
            <v>410550664@qq.com</v>
          </cell>
          <cell r="C71" t="str">
            <v>杨文周</v>
          </cell>
          <cell r="D71" t="str">
            <v>中台-广</v>
          </cell>
          <cell r="E71" t="str">
            <v>唐钰滢</v>
          </cell>
        </row>
        <row r="72">
          <cell r="B72" t="str">
            <v>商城技术服务公司</v>
          </cell>
          <cell r="C72" t="str">
            <v>深圳市志俐多跨境电商进出口贸易有限公司</v>
          </cell>
          <cell r="D72" t="str">
            <v>铁军-深</v>
          </cell>
          <cell r="E72" t="str">
            <v>金浩阳</v>
          </cell>
        </row>
        <row r="73">
          <cell r="B73" t="str">
            <v>jackhui08087300</v>
          </cell>
          <cell r="C73" t="str">
            <v>曾曙辉</v>
          </cell>
          <cell r="D73" t="str">
            <v>铁军-深</v>
          </cell>
          <cell r="E73" t="str">
            <v>谭仲健</v>
          </cell>
        </row>
        <row r="74">
          <cell r="B74" t="str">
            <v>szwawayu</v>
          </cell>
          <cell r="C74" t="str">
            <v>深圳哇哇鱼网络科技有限公司</v>
          </cell>
          <cell r="D74" t="str">
            <v>中台-广</v>
          </cell>
          <cell r="E74" t="str">
            <v>唐钰滢</v>
          </cell>
        </row>
        <row r="75">
          <cell r="B75" t="str">
            <v>52yk119</v>
          </cell>
          <cell r="C75" t="str">
            <v>广州市智码优卡信息技术有限公司</v>
          </cell>
          <cell r="D75" t="str">
            <v>铁军-广</v>
          </cell>
          <cell r="E75" t="str">
            <v>吴发能</v>
          </cell>
        </row>
        <row r="76">
          <cell r="B76" t="str">
            <v>gzoem168</v>
          </cell>
          <cell r="C76" t="str">
            <v>谢观如</v>
          </cell>
          <cell r="D76" t="str">
            <v>铁军-广</v>
          </cell>
          <cell r="E76" t="str">
            <v>吴发能</v>
          </cell>
        </row>
        <row r="77">
          <cell r="B77" t="str">
            <v>oasisvisa@qq.com</v>
          </cell>
          <cell r="C77" t="str">
            <v>广州绿洲国际旅行社有限公司</v>
          </cell>
          <cell r="D77" t="str">
            <v>铁军-广</v>
          </cell>
          <cell r="E77" t="str">
            <v>吴发能</v>
          </cell>
        </row>
        <row r="78">
          <cell r="B78" t="str">
            <v>zhimasha</v>
          </cell>
          <cell r="C78" t="str">
            <v>姚思琦</v>
          </cell>
          <cell r="D78" t="str">
            <v>中台-广</v>
          </cell>
          <cell r="E78" t="str">
            <v>林海菊</v>
          </cell>
        </row>
        <row r="79">
          <cell r="B79" t="str">
            <v>yarravibe_it</v>
          </cell>
          <cell r="C79" t="str">
            <v>广州雅拉源健康产业有限公司</v>
          </cell>
          <cell r="D79" t="str">
            <v>铁军-广</v>
          </cell>
          <cell r="E79" t="str">
            <v>吴发能</v>
          </cell>
        </row>
        <row r="80">
          <cell r="B80" t="str">
            <v>gqsx@china-avs.com.cn</v>
          </cell>
          <cell r="C80" t="str">
            <v>广州高清视信数码科技股份有限公司</v>
          </cell>
          <cell r="D80" t="str">
            <v>中台-广</v>
          </cell>
          <cell r="E80" t="str">
            <v>林海菊</v>
          </cell>
        </row>
        <row r="81">
          <cell r="B81" t="str">
            <v>丁香雨20120619</v>
          </cell>
          <cell r="C81" t="str">
            <v>广州曼大德宇教育科技发展有限公司</v>
          </cell>
          <cell r="D81" t="str">
            <v>中台-广</v>
          </cell>
          <cell r="E81" t="str">
            <v>唐钰滢</v>
          </cell>
        </row>
        <row r="82">
          <cell r="B82" t="str">
            <v>victor_wu@da-mai.com</v>
          </cell>
          <cell r="C82" t="str">
            <v>吴志荣</v>
          </cell>
          <cell r="D82" t="str">
            <v>中台-广</v>
          </cell>
          <cell r="E82" t="str">
            <v>唐钰滢</v>
          </cell>
        </row>
        <row r="83">
          <cell r="B83" t="str">
            <v>esales_ali@prlife.com.cn</v>
          </cell>
          <cell r="C83" t="str">
            <v>珠江人寿保险股份有限公司</v>
          </cell>
          <cell r="D83" t="str">
            <v>中台-广</v>
          </cell>
          <cell r="E83" t="str">
            <v>唐钰滢</v>
          </cell>
        </row>
        <row r="84">
          <cell r="B84" t="str">
            <v>广州俏猫电子商务有限公司</v>
          </cell>
          <cell r="C84" t="str">
            <v>广州俏猫电子商务有限公司</v>
          </cell>
          <cell r="D84" t="str">
            <v>中台-广</v>
          </cell>
          <cell r="E84" t="str">
            <v>唐钰滢</v>
          </cell>
        </row>
        <row r="85">
          <cell r="B85" t="str">
            <v>cn7782@aliyun.com</v>
          </cell>
          <cell r="C85" t="str">
            <v>广州七七八二信息科技有限公司</v>
          </cell>
          <cell r="D85" t="str">
            <v>中台-广</v>
          </cell>
          <cell r="E85" t="str">
            <v>唐钰滢</v>
          </cell>
        </row>
        <row r="86">
          <cell r="B86" t="str">
            <v>qq3452464965</v>
          </cell>
          <cell r="C86" t="str">
            <v>广州蜜影信息科技有限公司</v>
          </cell>
          <cell r="D86" t="str">
            <v>中台-广</v>
          </cell>
          <cell r="E86" t="str">
            <v>唐钰滢</v>
          </cell>
        </row>
        <row r="87">
          <cell r="B87" t="str">
            <v>diyuanshipin</v>
          </cell>
          <cell r="C87" t="str">
            <v>广东地源食品有限公司</v>
          </cell>
          <cell r="D87" t="str">
            <v>中台-广</v>
          </cell>
          <cell r="E87" t="str">
            <v>唐钰滢</v>
          </cell>
        </row>
        <row r="88">
          <cell r="B88" t="str">
            <v>rs_marketing@sina.com</v>
          </cell>
          <cell r="C88" t="str">
            <v>广州垂马体育发展有限公司</v>
          </cell>
          <cell r="D88" t="str">
            <v>中台-广</v>
          </cell>
          <cell r="E88" t="str">
            <v>唐钰滢</v>
          </cell>
        </row>
        <row r="89">
          <cell r="B89" t="str">
            <v>514245252@qq.com</v>
          </cell>
          <cell r="C89" t="str">
            <v>谭文斌</v>
          </cell>
          <cell r="D89" t="str">
            <v>中台-广</v>
          </cell>
          <cell r="E89" t="str">
            <v>唐钰滢</v>
          </cell>
        </row>
        <row r="90">
          <cell r="B90" t="str">
            <v>1656821428@qq.com</v>
          </cell>
          <cell r="C90" t="str">
            <v>广州合生星景商务有限公司</v>
          </cell>
          <cell r="D90" t="str">
            <v>中台-广</v>
          </cell>
          <cell r="E90" t="str">
            <v>唐钰滢</v>
          </cell>
        </row>
        <row r="91">
          <cell r="B91" t="str">
            <v>jiangli@century-cn.com</v>
          </cell>
          <cell r="C91" t="str">
            <v>广州理德物联网科技有限公司</v>
          </cell>
          <cell r="D91" t="str">
            <v>中台-广</v>
          </cell>
          <cell r="E91" t="str">
            <v>唐钰滢</v>
          </cell>
        </row>
        <row r="92">
          <cell r="B92" t="str">
            <v>威啊wa</v>
          </cell>
          <cell r="C92" t="str">
            <v>威啊wa</v>
          </cell>
          <cell r="D92" t="str">
            <v>中台-广</v>
          </cell>
          <cell r="E92" t="str">
            <v>唐钰滢</v>
          </cell>
        </row>
        <row r="93">
          <cell r="B93" t="str">
            <v>hi35288209@aliyun.com</v>
          </cell>
          <cell r="C93" t="str">
            <v>广东哲力知识产权事务所有限公司</v>
          </cell>
          <cell r="D93" t="str">
            <v>中台-广</v>
          </cell>
          <cell r="E93" t="str">
            <v>唐钰滢</v>
          </cell>
        </row>
        <row r="94">
          <cell r="B94" t="str">
            <v>广州普惠商务有限公司</v>
          </cell>
          <cell r="C94" t="str">
            <v>广州普惠商务有限公司</v>
          </cell>
          <cell r="D94" t="str">
            <v>铁军-广</v>
          </cell>
          <cell r="E94" t="str">
            <v>吴发能</v>
          </cell>
        </row>
        <row r="95">
          <cell r="B95" t="str">
            <v>广州普惠商务</v>
          </cell>
          <cell r="C95" t="str">
            <v>广州普惠商务有限公司</v>
          </cell>
          <cell r="D95" t="str">
            <v>铁军-广</v>
          </cell>
          <cell r="E95" t="str">
            <v>吴发能</v>
          </cell>
        </row>
        <row r="96">
          <cell r="B96" t="str">
            <v>hcf173833795@qq.com</v>
          </cell>
          <cell r="C96" t="str">
            <v>广州市达奇生物科技有限公司</v>
          </cell>
          <cell r="D96" t="str">
            <v>中台-广</v>
          </cell>
          <cell r="E96" t="str">
            <v>唐钰滢</v>
          </cell>
        </row>
        <row r="97">
          <cell r="B97" t="str">
            <v>460873510@qq.com</v>
          </cell>
          <cell r="C97" t="str">
            <v>陈佳威</v>
          </cell>
          <cell r="D97" t="str">
            <v>中台-广</v>
          </cell>
          <cell r="E97" t="str">
            <v>唐钰滢</v>
          </cell>
        </row>
        <row r="98">
          <cell r="B98" t="str">
            <v>cloud@elec.com</v>
          </cell>
          <cell r="C98" t="str">
            <v>北美电气（深圳）有限公司</v>
          </cell>
          <cell r="D98" t="str">
            <v>中台-广</v>
          </cell>
          <cell r="E98" t="str">
            <v>唐钰滢</v>
          </cell>
        </row>
        <row r="99">
          <cell r="B99" t="str">
            <v>3122996500@qq.com</v>
          </cell>
          <cell r="C99" t="str">
            <v>广东国通物流城有限公司</v>
          </cell>
          <cell r="D99" t="str">
            <v>中台-广</v>
          </cell>
          <cell r="E99" t="str">
            <v>唐钰滢</v>
          </cell>
        </row>
        <row r="100">
          <cell r="B100" t="str">
            <v>chenyx05@vanke.com</v>
          </cell>
          <cell r="C100" t="str">
            <v>广州云驿房产租赁有限公司</v>
          </cell>
          <cell r="D100" t="str">
            <v>中台-广</v>
          </cell>
          <cell r="E100" t="str">
            <v>唐钰滢</v>
          </cell>
        </row>
        <row r="101">
          <cell r="B101" t="str">
            <v>zengsiyuan@21cn.com</v>
          </cell>
          <cell r="C101" t="str">
            <v>广州云驿房产租赁有限公司</v>
          </cell>
          <cell r="D101" t="str">
            <v>中台-广</v>
          </cell>
          <cell r="E101" t="str">
            <v>唐钰滢</v>
          </cell>
        </row>
        <row r="102">
          <cell r="B102" t="str">
            <v>vankeyi</v>
          </cell>
          <cell r="C102" t="str">
            <v>广州云驿房产租赁有限公司</v>
          </cell>
          <cell r="D102" t="str">
            <v>中台-广</v>
          </cell>
          <cell r="E102" t="str">
            <v>唐钰滢</v>
          </cell>
        </row>
        <row r="103">
          <cell r="B103" t="str">
            <v>victor@dyteck.cn</v>
          </cell>
          <cell r="C103" t="str">
            <v>靳立新</v>
          </cell>
          <cell r="D103" t="str">
            <v>中台-广</v>
          </cell>
          <cell r="E103" t="str">
            <v>唐钰滢</v>
          </cell>
        </row>
        <row r="104">
          <cell r="B104" t="str">
            <v>19528233@qq.com</v>
          </cell>
          <cell r="C104" t="str">
            <v>丁伟君</v>
          </cell>
          <cell r="D104" t="str">
            <v>中台-广</v>
          </cell>
          <cell r="E104" t="str">
            <v>唐钰滢</v>
          </cell>
        </row>
        <row r="105">
          <cell r="B105" t="str">
            <v>1104935430@qq.com</v>
          </cell>
          <cell r="C105" t="str">
            <v>丁伟君</v>
          </cell>
          <cell r="D105" t="str">
            <v>中台-广</v>
          </cell>
          <cell r="E105" t="str">
            <v>唐钰滢</v>
          </cell>
        </row>
        <row r="106">
          <cell r="B106" t="str">
            <v>jim2535794</v>
          </cell>
          <cell r="C106" t="str">
            <v>李捷斌</v>
          </cell>
          <cell r="D106" t="str">
            <v>中台-广</v>
          </cell>
          <cell r="E106" t="str">
            <v>唐钰滢</v>
          </cell>
        </row>
        <row r="107">
          <cell r="B107" t="str">
            <v>app@linkmob.cc</v>
          </cell>
          <cell r="C107" t="str">
            <v>朱鹏飞</v>
          </cell>
          <cell r="D107" t="str">
            <v>中台-广</v>
          </cell>
          <cell r="E107" t="str">
            <v>唐钰滢</v>
          </cell>
        </row>
        <row r="108">
          <cell r="B108" t="str">
            <v>gaolingkong@elawex.com</v>
          </cell>
          <cell r="C108" t="str">
            <v>广州易法客网络技术有限公司</v>
          </cell>
          <cell r="D108" t="str">
            <v>中台-广</v>
          </cell>
          <cell r="E108" t="str">
            <v>唐钰滢</v>
          </cell>
        </row>
        <row r="109">
          <cell r="B109" t="str">
            <v>luminme@aliyun.com</v>
          </cell>
          <cell r="C109" t="str">
            <v>广州浪鱼网络科技有限公司</v>
          </cell>
          <cell r="D109" t="str">
            <v>中台-广</v>
          </cell>
          <cell r="E109" t="str">
            <v>唐钰滢</v>
          </cell>
        </row>
        <row r="110">
          <cell r="B110" t="str">
            <v>13822281637@139.com</v>
          </cell>
          <cell r="C110" t="str">
            <v>广州丰兴信息科技有限公司</v>
          </cell>
          <cell r="D110" t="str">
            <v>中台-广</v>
          </cell>
          <cell r="E110" t="str">
            <v>唐钰滢</v>
          </cell>
        </row>
        <row r="111">
          <cell r="B111" t="str">
            <v>喜洋洋物业</v>
          </cell>
          <cell r="C111" t="str">
            <v>广州市喜洋洋物业管理有限公司</v>
          </cell>
          <cell r="D111" t="str">
            <v>中台-广</v>
          </cell>
          <cell r="E111" t="str">
            <v>唐钰滢</v>
          </cell>
        </row>
        <row r="112">
          <cell r="B112" t="str">
            <v>佛山固生堂</v>
          </cell>
          <cell r="C112" t="str">
            <v>佛山固生堂</v>
          </cell>
          <cell r="D112" t="str">
            <v>中台-广</v>
          </cell>
          <cell r="E112" t="str">
            <v>唐钰滢</v>
          </cell>
        </row>
        <row r="113">
          <cell r="B113" t="str">
            <v>fangxihang@126.com</v>
          </cell>
          <cell r="C113" t="str">
            <v>房西杭</v>
          </cell>
          <cell r="D113" t="str">
            <v>中台-广</v>
          </cell>
          <cell r="E113" t="str">
            <v>唐钰滢</v>
          </cell>
        </row>
        <row r="114">
          <cell r="B114" t="str">
            <v>119766509@qq.com</v>
          </cell>
          <cell r="C114" t="str">
            <v>龙大源</v>
          </cell>
          <cell r="D114" t="str">
            <v>中台-广</v>
          </cell>
          <cell r="E114" t="str">
            <v>唐钰滢</v>
          </cell>
        </row>
        <row r="115">
          <cell r="B115" t="str">
            <v>juxue211@qq.com</v>
          </cell>
          <cell r="C115" t="str">
            <v>广州钜学网络科技有限公司</v>
          </cell>
          <cell r="D115" t="str">
            <v>中台-广</v>
          </cell>
          <cell r="E115" t="str">
            <v>唐钰滢</v>
          </cell>
        </row>
        <row r="116">
          <cell r="B116" t="str">
            <v>860157888@qq.com</v>
          </cell>
          <cell r="C116" t="str">
            <v>李春仁</v>
          </cell>
          <cell r="D116" t="str">
            <v>中台-广</v>
          </cell>
          <cell r="E116" t="str">
            <v>唐钰滢</v>
          </cell>
        </row>
        <row r="117">
          <cell r="B117" t="str">
            <v>tech@gaofen.com</v>
          </cell>
          <cell r="C117" t="str">
            <v>广州高分网络科技有限公司</v>
          </cell>
          <cell r="D117" t="str">
            <v>中台-广</v>
          </cell>
          <cell r="E117" t="str">
            <v>唐钰滢</v>
          </cell>
        </row>
        <row r="118">
          <cell r="B118" t="str">
            <v>正志建工</v>
          </cell>
          <cell r="C118" t="str">
            <v>正志建工</v>
          </cell>
          <cell r="D118" t="str">
            <v>中台-广</v>
          </cell>
          <cell r="E118" t="str">
            <v>唐钰滢</v>
          </cell>
        </row>
        <row r="119">
          <cell r="B119" t="str">
            <v>76625281@qq.com</v>
          </cell>
          <cell r="C119" t="str">
            <v>深圳市壹财道信息咨询有限公司</v>
          </cell>
          <cell r="D119" t="str">
            <v>中台-广</v>
          </cell>
          <cell r="E119" t="str">
            <v>唐钰滢</v>
          </cell>
        </row>
        <row r="120">
          <cell r="B120" t="str">
            <v>vison_ruan@126.com</v>
          </cell>
          <cell r="C120" t="str">
            <v>阮伟彪</v>
          </cell>
          <cell r="D120" t="str">
            <v>中台-广</v>
          </cell>
          <cell r="E120" t="str">
            <v>唐钰滢</v>
          </cell>
        </row>
        <row r="121">
          <cell r="B121" t="str">
            <v>倍智测聘</v>
          </cell>
          <cell r="C121" t="str">
            <v>广东倍智测聘网络科技股份有限公司</v>
          </cell>
          <cell r="D121" t="str">
            <v>中台-广</v>
          </cell>
          <cell r="E121" t="str">
            <v>唐钰滢</v>
          </cell>
        </row>
        <row r="122">
          <cell r="B122" t="str">
            <v>starcat_cat@hotmail.com</v>
          </cell>
          <cell r="C122" t="str">
            <v>广州柏颐信息科技有限公司</v>
          </cell>
          <cell r="D122" t="str">
            <v>中台-广</v>
          </cell>
          <cell r="E122" t="str">
            <v>唐钰滢</v>
          </cell>
        </row>
        <row r="123">
          <cell r="B123" t="str">
            <v>深业物业</v>
          </cell>
          <cell r="C123" t="str">
            <v>深业集团（深圳）物业管理有限公司</v>
          </cell>
          <cell r="D123" t="str">
            <v>中台-广</v>
          </cell>
          <cell r="E123" t="str">
            <v>唐钰滢</v>
          </cell>
        </row>
        <row r="124">
          <cell r="B124" t="str">
            <v>hi20081676@aliyun.com</v>
          </cell>
          <cell r="C124" t="str">
            <v>佛山市顺德区龙嘉软件有限公司</v>
          </cell>
          <cell r="D124" t="str">
            <v>中台-广</v>
          </cell>
          <cell r="E124" t="str">
            <v>唐钰滢</v>
          </cell>
        </row>
        <row r="125">
          <cell r="B125" t="str">
            <v>2498802712@qq.com</v>
          </cell>
          <cell r="C125" t="str">
            <v>王洪波</v>
          </cell>
          <cell r="D125" t="str">
            <v>中台-广</v>
          </cell>
          <cell r="E125" t="str">
            <v>唐钰滢</v>
          </cell>
        </row>
        <row r="126">
          <cell r="B126" t="str">
            <v>jianhuank316128</v>
          </cell>
          <cell r="C126" t="str">
            <v>朱文建</v>
          </cell>
          <cell r="D126" t="str">
            <v>中台-广</v>
          </cell>
          <cell r="E126" t="str">
            <v>林海菊</v>
          </cell>
        </row>
        <row r="127">
          <cell r="B127" t="str">
            <v>huobaokeji02062341580</v>
          </cell>
          <cell r="C127" t="str">
            <v>广州火豹科技有限公司</v>
          </cell>
          <cell r="D127" t="str">
            <v>铁军-广</v>
          </cell>
          <cell r="E127" t="str">
            <v>吴发能</v>
          </cell>
        </row>
        <row r="128">
          <cell r="B128" t="str">
            <v>info@creativept.cn</v>
          </cell>
          <cell r="C128" t="str">
            <v>广州元创信息科技有限公司</v>
          </cell>
          <cell r="D128" t="str">
            <v>铁军-广</v>
          </cell>
          <cell r="E128" t="str">
            <v>吴发能</v>
          </cell>
        </row>
        <row r="129">
          <cell r="B129" t="str">
            <v>1821006481@qq.com</v>
          </cell>
          <cell r="C129" t="str">
            <v>田先礼</v>
          </cell>
          <cell r="D129" t="str">
            <v>铁军-广</v>
          </cell>
          <cell r="E129" t="str">
            <v>吴发能</v>
          </cell>
        </row>
        <row r="130">
          <cell r="B130" t="str">
            <v>putaojiu2016</v>
          </cell>
          <cell r="C130" t="str">
            <v>广东葡淘酒网络科技有限公司</v>
          </cell>
          <cell r="D130" t="str">
            <v>铁军-广</v>
          </cell>
          <cell r="E130" t="str">
            <v>吴发能</v>
          </cell>
        </row>
        <row r="131">
          <cell r="B131" t="str">
            <v>owen@youmobi.com</v>
          </cell>
          <cell r="C131" t="str">
            <v>广州有迈信息科技有限公司</v>
          </cell>
          <cell r="D131" t="str">
            <v>铁军-广</v>
          </cell>
          <cell r="E131" t="str">
            <v>吴发能</v>
          </cell>
        </row>
        <row r="132">
          <cell r="B132" t="str">
            <v>xinyingfashion</v>
          </cell>
          <cell r="C132" t="str">
            <v>广州市欣盈服饰有限公司</v>
          </cell>
          <cell r="D132" t="str">
            <v>铁军-广</v>
          </cell>
          <cell r="E132" t="str">
            <v>吴发能</v>
          </cell>
        </row>
        <row r="133">
          <cell r="B133" t="str">
            <v>lulijia@189.cn</v>
          </cell>
          <cell r="C133" t="str">
            <v>卢利嘉</v>
          </cell>
          <cell r="D133" t="str">
            <v>铁军-广</v>
          </cell>
          <cell r="E133" t="str">
            <v>吴发能</v>
          </cell>
        </row>
        <row r="134">
          <cell r="B134" t="str">
            <v>聚王者</v>
          </cell>
          <cell r="C134" t="str">
            <v>刘双利</v>
          </cell>
          <cell r="D134" t="str">
            <v>铁军-广</v>
          </cell>
          <cell r="E134" t="str">
            <v>吴发能</v>
          </cell>
        </row>
        <row r="135">
          <cell r="B135" t="str">
            <v>kaizenpeng</v>
          </cell>
          <cell r="C135" t="str">
            <v>彭国荣</v>
          </cell>
          <cell r="D135" t="str">
            <v>铁军-广</v>
          </cell>
          <cell r="E135" t="str">
            <v>吴发能</v>
          </cell>
        </row>
        <row r="136">
          <cell r="B136" t="str">
            <v>3384255182@qq.com</v>
          </cell>
          <cell r="C136" t="str">
            <v>广东联结电子商务有限公司</v>
          </cell>
          <cell r="D136" t="str">
            <v>铁军-广</v>
          </cell>
          <cell r="E136" t="str">
            <v>吴发能</v>
          </cell>
        </row>
        <row r="137">
          <cell r="B137" t="str">
            <v>wxjwjl1212</v>
          </cell>
          <cell r="C137" t="str">
            <v>王相举</v>
          </cell>
          <cell r="D137" t="str">
            <v>KA-广</v>
          </cell>
          <cell r="E137" t="str">
            <v>谢晓敏</v>
          </cell>
        </row>
        <row r="138">
          <cell r="B138" t="str">
            <v>wealwei1987</v>
          </cell>
          <cell r="C138" t="str">
            <v>FQwealwei1987</v>
          </cell>
          <cell r="D138" t="str">
            <v>铁军-广</v>
          </cell>
          <cell r="E138" t="str">
            <v>吴发能</v>
          </cell>
        </row>
        <row r="139">
          <cell r="B139" t="str">
            <v>weixin@51dai.com</v>
          </cell>
          <cell r="C139" t="str">
            <v>深圳市五一贷金融服务有限公司</v>
          </cell>
          <cell r="D139" t="str">
            <v>铁军-广</v>
          </cell>
          <cell r="E139" t="str">
            <v>吴发能</v>
          </cell>
        </row>
        <row r="140">
          <cell r="B140" t="str">
            <v>pianoryan</v>
          </cell>
          <cell r="C140" t="str">
            <v>广东皮阿诺科学艺术家居股份有限公司</v>
          </cell>
          <cell r="D140" t="str">
            <v>铁军-广</v>
          </cell>
          <cell r="E140" t="str">
            <v>吴发能</v>
          </cell>
        </row>
        <row r="141">
          <cell r="B141" t="str">
            <v>oygmny@163.com</v>
          </cell>
          <cell r="C141" t="str">
            <v>欧阳国明</v>
          </cell>
          <cell r="D141" t="str">
            <v>铁军-广</v>
          </cell>
          <cell r="E141" t="str">
            <v>吴发能</v>
          </cell>
        </row>
        <row r="142">
          <cell r="B142" t="str">
            <v>king_lin@qq.com</v>
          </cell>
          <cell r="C142" t="str">
            <v>广州汉子信息科技有限公司</v>
          </cell>
          <cell r="D142" t="str">
            <v>铁军-广</v>
          </cell>
          <cell r="E142" t="str">
            <v>吴发能</v>
          </cell>
        </row>
        <row r="143">
          <cell r="B143" t="str">
            <v>2408650969@qq.com</v>
          </cell>
          <cell r="C143" t="str">
            <v>广州掌讯信息科技有限公司</v>
          </cell>
          <cell r="D143" t="str">
            <v>铁军-广</v>
          </cell>
          <cell r="E143" t="str">
            <v>吴发能</v>
          </cell>
        </row>
        <row r="144">
          <cell r="B144" t="str">
            <v>3292839488@qq.com</v>
          </cell>
          <cell r="C144" t="str">
            <v>广州市泊源网络科技有限公司</v>
          </cell>
          <cell r="D144" t="str">
            <v>铁军-广</v>
          </cell>
          <cell r="E144" t="str">
            <v>吴发能</v>
          </cell>
        </row>
        <row r="145">
          <cell r="B145" t="str">
            <v>广东保利</v>
          </cell>
          <cell r="C145" t="str">
            <v>江明初</v>
          </cell>
          <cell r="D145" t="str">
            <v>铁军-广</v>
          </cell>
          <cell r="E145" t="str">
            <v>吴发能</v>
          </cell>
        </row>
        <row r="146">
          <cell r="B146" t="str">
            <v>bluelf77@163.com</v>
          </cell>
          <cell r="C146" t="str">
            <v>张才华</v>
          </cell>
          <cell r="D146" t="str">
            <v>铁军-广</v>
          </cell>
          <cell r="E146" t="str">
            <v>吴发能</v>
          </cell>
        </row>
        <row r="147">
          <cell r="B147" t="str">
            <v>t-3123478229-1</v>
          </cell>
          <cell r="C147" t="str">
            <v>陈伟</v>
          </cell>
          <cell r="D147" t="str">
            <v>铁军-深</v>
          </cell>
          <cell r="E147" t="str">
            <v>金浩阳</v>
          </cell>
        </row>
      </sheetData>
      <sheetData sheetId="2" refreshError="1">
        <row r="2">
          <cell r="B2" t="str">
            <v>清远国鸿_主账号</v>
          </cell>
          <cell r="C2" t="str">
            <v>清远国鸿资讯科技有限公司</v>
          </cell>
          <cell r="D2" t="str">
            <v>BD服务商</v>
          </cell>
          <cell r="E2" t="str">
            <v>BD团队-李达</v>
          </cell>
          <cell r="F2" t="str">
            <v>BD团队-李达</v>
          </cell>
          <cell r="G2" t="str">
            <v>BD团队-李达</v>
          </cell>
          <cell r="H2" t="str">
            <v>BD团队-吴伟灿</v>
          </cell>
          <cell r="I2" t="str">
            <v>BD团队-刘银树</v>
          </cell>
          <cell r="J2" t="str">
            <v>主账号-广莲</v>
          </cell>
          <cell r="K2">
            <v>43070</v>
          </cell>
          <cell r="L2" t="str">
            <v>新建</v>
          </cell>
        </row>
        <row r="3">
          <cell r="B3" t="str">
            <v>广州华表信息技术有限公司</v>
          </cell>
          <cell r="C3" t="str">
            <v>广州华表信息技术有限公司</v>
          </cell>
          <cell r="D3" t="str">
            <v>BD服务商</v>
          </cell>
          <cell r="E3" t="str">
            <v>BD团队-李心仪</v>
          </cell>
          <cell r="F3" t="str">
            <v>BD团队-吴伟灿</v>
          </cell>
          <cell r="G3" t="str">
            <v>BD团队-吴伟灿</v>
          </cell>
          <cell r="H3" t="str">
            <v>BD团队-吴伟灿</v>
          </cell>
          <cell r="I3" t="str">
            <v>BD团队-黄政源</v>
          </cell>
          <cell r="J3" t="str">
            <v>主账号-广莲</v>
          </cell>
          <cell r="K3">
            <v>43077</v>
          </cell>
          <cell r="L3" t="str">
            <v>新建</v>
          </cell>
        </row>
        <row r="4">
          <cell r="B4" t="str">
            <v>高正信息_主账号</v>
          </cell>
          <cell r="C4" t="str">
            <v>广东高正信息科技股份有限公司</v>
          </cell>
          <cell r="D4" t="str">
            <v>BD服务商</v>
          </cell>
          <cell r="E4" t="str">
            <v>BD团队-李心仪</v>
          </cell>
          <cell r="F4" t="str">
            <v>BD团队-陈楚鹏</v>
          </cell>
          <cell r="G4" t="str">
            <v>BD团队-陈楚鹏</v>
          </cell>
          <cell r="H4" t="str">
            <v>BD</v>
          </cell>
          <cell r="I4" t="str">
            <v>BD团队-黄政源</v>
          </cell>
          <cell r="J4" t="str">
            <v>主账号-广莲</v>
          </cell>
          <cell r="K4">
            <v>43070</v>
          </cell>
          <cell r="L4" t="str">
            <v>新建</v>
          </cell>
        </row>
        <row r="5">
          <cell r="B5" t="str">
            <v>梅州金晖</v>
          </cell>
          <cell r="C5" t="str">
            <v>梅州市金晖贸易有限公司</v>
          </cell>
          <cell r="D5" t="str">
            <v>BD服务商</v>
          </cell>
          <cell r="E5" t="str">
            <v>BD团队-李达</v>
          </cell>
          <cell r="F5" t="str">
            <v>BD团队-李达</v>
          </cell>
          <cell r="G5" t="str">
            <v>BD团队-李达</v>
          </cell>
          <cell r="H5" t="str">
            <v>BD团队-吴伟灿</v>
          </cell>
          <cell r="I5" t="str">
            <v>BD团队-黄政源</v>
          </cell>
          <cell r="J5" t="str">
            <v>主账号-广莲</v>
          </cell>
          <cell r="K5">
            <v>43070</v>
          </cell>
          <cell r="L5" t="str">
            <v>新建</v>
          </cell>
        </row>
        <row r="6">
          <cell r="B6" t="str">
            <v>代码工场</v>
          </cell>
          <cell r="C6" t="str">
            <v>广州技客信息科技有限公司</v>
          </cell>
          <cell r="D6" t="str">
            <v>BD服务商</v>
          </cell>
          <cell r="E6" t="str">
            <v>BD团队-李健锋</v>
          </cell>
          <cell r="F6" t="str">
            <v>BD团队-陈楚鹏</v>
          </cell>
          <cell r="G6" t="str">
            <v>BD团队-陈楚鹏</v>
          </cell>
          <cell r="H6" t="str">
            <v>BD</v>
          </cell>
          <cell r="I6" t="str">
            <v>BD团队-刘银树</v>
          </cell>
          <cell r="J6" t="str">
            <v>主账号-广莲</v>
          </cell>
          <cell r="K6">
            <v>43070</v>
          </cell>
          <cell r="L6" t="str">
            <v>新建</v>
          </cell>
        </row>
        <row r="7">
          <cell r="B7" t="str">
            <v>珠海鼎日电子科技有限公司</v>
          </cell>
          <cell r="C7" t="str">
            <v>珠海鼎日电子科技有限公司</v>
          </cell>
          <cell r="D7" t="str">
            <v>BD服务商</v>
          </cell>
          <cell r="E7" t="str">
            <v>BD团队-李健锋</v>
          </cell>
          <cell r="F7" t="str">
            <v>BD团队-李达</v>
          </cell>
          <cell r="G7" t="str">
            <v>BD团队-李达</v>
          </cell>
          <cell r="H7" t="str">
            <v>BD团队-黄政源</v>
          </cell>
          <cell r="I7" t="str">
            <v>BD团队-黄政源</v>
          </cell>
          <cell r="J7" t="str">
            <v>主账号-广莲</v>
          </cell>
          <cell r="K7">
            <v>43070</v>
          </cell>
          <cell r="L7" t="str">
            <v>新建</v>
          </cell>
        </row>
        <row r="8">
          <cell r="B8" t="str">
            <v>广东龙锦_loongo</v>
          </cell>
          <cell r="C8" t="str">
            <v>广东龙锦网络科技有限公司</v>
          </cell>
          <cell r="D8" t="str">
            <v>BD服务商</v>
          </cell>
          <cell r="E8" t="str">
            <v>BD团队-李心仪</v>
          </cell>
          <cell r="F8" t="str">
            <v>BD团队-吴伟灿</v>
          </cell>
          <cell r="G8" t="str">
            <v>BD团队-吴伟灿</v>
          </cell>
          <cell r="H8" t="str">
            <v>BD团队-吴伟灿</v>
          </cell>
          <cell r="I8" t="str">
            <v>BD团队-黄政源</v>
          </cell>
          <cell r="J8" t="str">
            <v>主账号-广莲</v>
          </cell>
          <cell r="K8">
            <v>43084</v>
          </cell>
          <cell r="L8" t="str">
            <v>新建</v>
          </cell>
        </row>
        <row r="9">
          <cell r="B9" t="str">
            <v>广东商红_主账号</v>
          </cell>
          <cell r="C9" t="str">
            <v>广东商红信息技术有限公司</v>
          </cell>
          <cell r="D9" t="str">
            <v>BD服务商</v>
          </cell>
          <cell r="E9" t="str">
            <v>BD团队-李心仪</v>
          </cell>
          <cell r="F9" t="str">
            <v>BD团队-吴伟灿</v>
          </cell>
          <cell r="G9" t="str">
            <v>BD团队-吴伟灿</v>
          </cell>
          <cell r="H9" t="str">
            <v>BD团队-吴伟灿</v>
          </cell>
          <cell r="I9" t="str">
            <v>BD团队-黄政源</v>
          </cell>
          <cell r="J9" t="str">
            <v>主账号-广莲</v>
          </cell>
          <cell r="K9">
            <v>43084</v>
          </cell>
          <cell r="L9" t="str">
            <v>新建</v>
          </cell>
        </row>
        <row r="10">
          <cell r="B10" t="str">
            <v>申腾信息_主账号</v>
          </cell>
          <cell r="C10" t="str">
            <v>广东申腾信息技术有限公司</v>
          </cell>
          <cell r="D10" t="str">
            <v>BD服务商</v>
          </cell>
          <cell r="E10" t="str">
            <v>BD团队-李达</v>
          </cell>
          <cell r="F10" t="str">
            <v>BD团队-李达</v>
          </cell>
          <cell r="G10" t="str">
            <v>BD团队-李达</v>
          </cell>
          <cell r="H10" t="str">
            <v>BD</v>
          </cell>
          <cell r="I10" t="str">
            <v>BD团队-黄政源</v>
          </cell>
          <cell r="J10" t="str">
            <v>主账号-广莲</v>
          </cell>
          <cell r="K10">
            <v>43084</v>
          </cell>
          <cell r="L10" t="str">
            <v>新建</v>
          </cell>
        </row>
        <row r="11">
          <cell r="B11" t="str">
            <v>骏易信息_主账号</v>
          </cell>
          <cell r="C11" t="str">
            <v>广州骏易信息技术有限公司</v>
          </cell>
          <cell r="D11" t="str">
            <v>BD服务商</v>
          </cell>
          <cell r="E11" t="str">
            <v>BD团队-李达</v>
          </cell>
          <cell r="F11" t="str">
            <v>BD团队-陈楚鹏</v>
          </cell>
          <cell r="G11" t="str">
            <v>BD团队-陈楚鹏</v>
          </cell>
          <cell r="H11" t="str">
            <v>BD</v>
          </cell>
          <cell r="I11" t="str">
            <v>BD团队-刘银树</v>
          </cell>
          <cell r="J11" t="str">
            <v>主账号-广莲</v>
          </cell>
          <cell r="K11">
            <v>43084</v>
          </cell>
          <cell r="L11" t="str">
            <v>新建</v>
          </cell>
        </row>
        <row r="12">
          <cell r="B12" t="str">
            <v>广东立升科技有限公司</v>
          </cell>
          <cell r="C12" t="str">
            <v>广东立升科技有限公司</v>
          </cell>
          <cell r="D12" t="str">
            <v>BD服务商</v>
          </cell>
          <cell r="E12" t="str">
            <v>BD团队-李达</v>
          </cell>
          <cell r="F12" t="str">
            <v>BD团队-李达</v>
          </cell>
          <cell r="G12" t="str">
            <v>BD团队-李达</v>
          </cell>
          <cell r="H12" t="str">
            <v>BD</v>
          </cell>
          <cell r="I12" t="str">
            <v>BD团队-黄政源</v>
          </cell>
          <cell r="J12" t="str">
            <v>主账号-广莲</v>
          </cell>
          <cell r="K12">
            <v>43070</v>
          </cell>
          <cell r="L12" t="str">
            <v>新建</v>
          </cell>
        </row>
        <row r="13">
          <cell r="B13" t="str">
            <v>互信科技_主账号</v>
          </cell>
          <cell r="C13" t="str">
            <v>广州市互信网络科技有限公司</v>
          </cell>
          <cell r="D13" t="str">
            <v>BD服务商</v>
          </cell>
          <cell r="E13" t="str">
            <v>BD团队-李心仪</v>
          </cell>
          <cell r="F13" t="str">
            <v>BD团队-黄政源</v>
          </cell>
          <cell r="G13" t="str">
            <v>BD团队-黄政源</v>
          </cell>
          <cell r="H13" t="str">
            <v>BD团队-黄政源</v>
          </cell>
          <cell r="I13" t="str">
            <v>BD团队-黄政源</v>
          </cell>
          <cell r="J13" t="str">
            <v>主账号-广莲</v>
          </cell>
          <cell r="K13">
            <v>43070</v>
          </cell>
          <cell r="L13" t="str">
            <v>新建</v>
          </cell>
        </row>
        <row r="14">
          <cell r="B14" t="str">
            <v>foshanhealth</v>
          </cell>
          <cell r="C14" t="str">
            <v>佛山市盘古开天信息科技有限公司</v>
          </cell>
          <cell r="D14" t="str">
            <v>BD服务商</v>
          </cell>
          <cell r="E14" t="str">
            <v>BD团队-王银花</v>
          </cell>
          <cell r="F14" t="str">
            <v>BD团队-陈楚鹏</v>
          </cell>
          <cell r="G14" t="str">
            <v>BD团队-陈楚鹏</v>
          </cell>
          <cell r="H14" t="str">
            <v>BD</v>
          </cell>
          <cell r="I14" t="str">
            <v>BD团队-黄政源</v>
          </cell>
          <cell r="J14" t="str">
            <v>主账号-广莲</v>
          </cell>
          <cell r="K14">
            <v>43073</v>
          </cell>
          <cell r="L14" t="str">
            <v>新建</v>
          </cell>
        </row>
        <row r="15">
          <cell r="B15" t="str">
            <v>全赚科技</v>
          </cell>
          <cell r="C15" t="str">
            <v>广州全赚网络科技有限公司</v>
          </cell>
          <cell r="D15" t="str">
            <v>BD服务商</v>
          </cell>
          <cell r="E15" t="str">
            <v>BD团队-王银花</v>
          </cell>
          <cell r="F15" t="str">
            <v>BD团队-陈楚鹏</v>
          </cell>
          <cell r="G15" t="str">
            <v>BD团队-陈楚鹏</v>
          </cell>
          <cell r="H15" t="str">
            <v>BD</v>
          </cell>
          <cell r="I15" t="str">
            <v>BD团队-刘银树</v>
          </cell>
          <cell r="J15" t="str">
            <v>主账号-广莲</v>
          </cell>
          <cell r="K15">
            <v>43080</v>
          </cell>
          <cell r="L15" t="str">
            <v>新建</v>
          </cell>
        </row>
        <row r="16">
          <cell r="B16" t="str">
            <v>茂名商友科技有限公司</v>
          </cell>
          <cell r="C16" t="str">
            <v>茂名商友科技有限公司</v>
          </cell>
          <cell r="D16" t="str">
            <v>BD服务商</v>
          </cell>
          <cell r="E16" t="str">
            <v>BD团队-李达</v>
          </cell>
          <cell r="F16" t="str">
            <v>BD团队-李达</v>
          </cell>
          <cell r="G16" t="str">
            <v>BD团队-李达</v>
          </cell>
          <cell r="H16" t="str">
            <v>BD团队-黄政源</v>
          </cell>
          <cell r="I16" t="str">
            <v>BD团队-黄政源</v>
          </cell>
          <cell r="J16" t="str">
            <v>主账号-广莲</v>
          </cell>
          <cell r="K16">
            <v>43083</v>
          </cell>
          <cell r="L16" t="str">
            <v>新建</v>
          </cell>
        </row>
        <row r="17">
          <cell r="B17" t="str">
            <v>哲盟云软件</v>
          </cell>
          <cell r="C17" t="str">
            <v>深圳市哲盟软件开发有限公司</v>
          </cell>
          <cell r="D17" t="str">
            <v>BD服务商</v>
          </cell>
          <cell r="E17" t="str">
            <v>BD团队-顾鹏飞</v>
          </cell>
          <cell r="F17" t="str">
            <v>BD团队-黄政源</v>
          </cell>
          <cell r="G17" t="str">
            <v>BD团队-黄政源</v>
          </cell>
          <cell r="H17" t="str">
            <v>BD团队-黄政源</v>
          </cell>
          <cell r="I17" t="str">
            <v>BD团队-黄政源</v>
          </cell>
          <cell r="J17" t="str">
            <v>主账号-广莲</v>
          </cell>
          <cell r="K17">
            <v>43112.474259259303</v>
          </cell>
          <cell r="L17" t="str">
            <v>新建</v>
          </cell>
        </row>
        <row r="18">
          <cell r="B18" t="str">
            <v>广州弘宽数码科技有限公司</v>
          </cell>
          <cell r="C18" t="str">
            <v>广州弘宽数码科技有限公司</v>
          </cell>
          <cell r="D18" t="str">
            <v>BD服务商</v>
          </cell>
          <cell r="E18" t="str">
            <v>BD团队-李健锋</v>
          </cell>
          <cell r="F18" t="str">
            <v>BD团队-吴伟灿</v>
          </cell>
          <cell r="G18" t="str">
            <v>BD团队-吴伟灿</v>
          </cell>
          <cell r="H18" t="str">
            <v>BD团队-吴伟灿</v>
          </cell>
          <cell r="I18" t="str">
            <v>BD团队-刘银树</v>
          </cell>
          <cell r="J18" t="str">
            <v>主账号-广莲</v>
          </cell>
          <cell r="K18">
            <v>43070</v>
          </cell>
          <cell r="L18" t="str">
            <v>新建</v>
          </cell>
        </row>
        <row r="19">
          <cell r="B19" t="str">
            <v>gzdanchengkeji</v>
          </cell>
          <cell r="C19" t="str">
            <v>广州丹诚计算机科技有限公司</v>
          </cell>
          <cell r="D19" t="str">
            <v>BD服务商</v>
          </cell>
          <cell r="E19" t="str">
            <v>BD团队-王银花</v>
          </cell>
          <cell r="F19" t="str">
            <v>BD团队-陈楚鹏</v>
          </cell>
          <cell r="G19" t="str">
            <v>BD团队-陈楚鹏</v>
          </cell>
          <cell r="H19" t="str">
            <v>BD</v>
          </cell>
          <cell r="I19" t="str">
            <v>BD团队-黄政源</v>
          </cell>
          <cell r="J19" t="str">
            <v>主账号-广莲</v>
          </cell>
          <cell r="K19">
            <v>43103</v>
          </cell>
          <cell r="L19" t="str">
            <v>新建</v>
          </cell>
        </row>
        <row r="20">
          <cell r="B20" t="str">
            <v>安信网络服务有限公司</v>
          </cell>
          <cell r="C20" t="str">
            <v>汕尾市安信网络服务有限公司</v>
          </cell>
          <cell r="D20" t="str">
            <v>BD服务商</v>
          </cell>
          <cell r="E20" t="str">
            <v>BD团队-王银花</v>
          </cell>
          <cell r="F20" t="str">
            <v>BD团队-李达</v>
          </cell>
          <cell r="G20" t="str">
            <v>BD团队-李达</v>
          </cell>
          <cell r="H20" t="str">
            <v>BD团队-黄政源</v>
          </cell>
          <cell r="I20" t="str">
            <v>BD团队-黄政源</v>
          </cell>
          <cell r="J20" t="str">
            <v>主账号-广莲</v>
          </cell>
          <cell r="K20">
            <v>43087</v>
          </cell>
          <cell r="L20" t="str">
            <v>新建</v>
          </cell>
        </row>
        <row r="21">
          <cell r="B21" t="str">
            <v>0760公司</v>
          </cell>
          <cell r="C21" t="str">
            <v>中山市零柒陆零网络科技有限公司</v>
          </cell>
          <cell r="D21" t="str">
            <v>BD服务商</v>
          </cell>
          <cell r="E21" t="str">
            <v>BD团队-王银花</v>
          </cell>
          <cell r="F21" t="str">
            <v>BD团队-黄政源</v>
          </cell>
          <cell r="G21" t="str">
            <v>BD团队-黄政源</v>
          </cell>
          <cell r="H21" t="str">
            <v>BD团队-黄政源</v>
          </cell>
          <cell r="I21" t="str">
            <v>BD团队-黄政源</v>
          </cell>
          <cell r="J21" t="str">
            <v>主账号-广莲</v>
          </cell>
          <cell r="K21">
            <v>43122</v>
          </cell>
          <cell r="L21" t="str">
            <v>新建</v>
          </cell>
        </row>
        <row r="22">
          <cell r="B22" t="str">
            <v>zm炙梦信息</v>
          </cell>
          <cell r="C22" t="str">
            <v>广州炙梦信息技术有限公司</v>
          </cell>
          <cell r="D22" t="str">
            <v>BD服务商</v>
          </cell>
          <cell r="E22" t="str">
            <v>BD团队-李达</v>
          </cell>
          <cell r="F22" t="str">
            <v>BD团队-李达</v>
          </cell>
          <cell r="G22" t="str">
            <v>BD团队-李达</v>
          </cell>
          <cell r="H22" t="str">
            <v>BD</v>
          </cell>
          <cell r="I22" t="str">
            <v>BD</v>
          </cell>
          <cell r="J22" t="str">
            <v>主账号-广莲</v>
          </cell>
          <cell r="K22">
            <v>43122</v>
          </cell>
          <cell r="L22" t="str">
            <v>新建</v>
          </cell>
        </row>
        <row r="23">
          <cell r="B23" t="str">
            <v>广州云恒信息咨询</v>
          </cell>
          <cell r="C23" t="str">
            <v>广州云恒信息咨询有限公司</v>
          </cell>
          <cell r="D23" t="str">
            <v>铁军-广</v>
          </cell>
          <cell r="E23" t="str">
            <v>BD团队-李达</v>
          </cell>
          <cell r="F23" t="str">
            <v>BD团队-李达</v>
          </cell>
          <cell r="G23" t="str">
            <v>BD团队-李达</v>
          </cell>
          <cell r="H23" t="str">
            <v>李达</v>
          </cell>
          <cell r="I23" t="str">
            <v>李达</v>
          </cell>
          <cell r="J23" t="str">
            <v>主账号-服务商</v>
          </cell>
          <cell r="K23">
            <v>43125.744386574101</v>
          </cell>
          <cell r="L23" t="str">
            <v>新建</v>
          </cell>
        </row>
        <row r="24">
          <cell r="B24" t="str">
            <v>佛山小鹿科技</v>
          </cell>
          <cell r="C24" t="str">
            <v>佛山市小鹿网络科技有限公司</v>
          </cell>
          <cell r="D24" t="str">
            <v>BD服务商</v>
          </cell>
          <cell r="E24" t="str">
            <v>BD团队-陈楚鹏</v>
          </cell>
          <cell r="F24" t="str">
            <v>BD团队-陈楚鹏</v>
          </cell>
          <cell r="G24" t="str">
            <v>BD团队-雷馥萍</v>
          </cell>
          <cell r="H24" t="str">
            <v>BD团队-刘银树</v>
          </cell>
          <cell r="I24" t="str">
            <v>BD团队-刘银树</v>
          </cell>
          <cell r="J24" t="str">
            <v>主账号-服务商</v>
          </cell>
          <cell r="K24">
            <v>43130</v>
          </cell>
          <cell r="L24" t="str">
            <v>新建</v>
          </cell>
        </row>
        <row r="25">
          <cell r="B25" t="str">
            <v>深圳市益帮科技有限公司</v>
          </cell>
          <cell r="C25" t="str">
            <v>深圳市益帮科技有限公司</v>
          </cell>
          <cell r="D25" t="str">
            <v>BD服务商</v>
          </cell>
          <cell r="E25" t="str">
            <v>BD团队-顾鹏飞</v>
          </cell>
          <cell r="F25" t="str">
            <v>BD团队-吴伟灿</v>
          </cell>
          <cell r="G25" t="str">
            <v>BD团队-吴伟灿</v>
          </cell>
          <cell r="H25" t="str">
            <v>BD团队-吴伟灿</v>
          </cell>
          <cell r="I25" t="str">
            <v>BD团队-黄政源</v>
          </cell>
          <cell r="J25" t="str">
            <v>主账号-广莲</v>
          </cell>
          <cell r="K25">
            <v>43129.809710648202</v>
          </cell>
          <cell r="L25" t="str">
            <v>新建</v>
          </cell>
        </row>
        <row r="26">
          <cell r="B26" t="str">
            <v>深圳百马信息</v>
          </cell>
          <cell r="C26" t="str">
            <v>深圳市百马信息技术有限公司</v>
          </cell>
          <cell r="D26" t="str">
            <v>BD服务商</v>
          </cell>
          <cell r="E26" t="str">
            <v>BD团队-顾鹏飞</v>
          </cell>
          <cell r="F26" t="str">
            <v>BD团队-陈楚鹏</v>
          </cell>
          <cell r="G26" t="str">
            <v>BD团队-陈楚鹏</v>
          </cell>
          <cell r="H26" t="str">
            <v>BD</v>
          </cell>
          <cell r="I26" t="str">
            <v>BD团队-刘银树</v>
          </cell>
          <cell r="J26" t="str">
            <v>主账号-广莲</v>
          </cell>
          <cell r="K26">
            <v>43129.931967592602</v>
          </cell>
          <cell r="L26" t="str">
            <v>新建</v>
          </cell>
        </row>
        <row r="27">
          <cell r="B27" t="str">
            <v>jypaas</v>
          </cell>
          <cell r="C27" t="str">
            <v>深圳市君语科技有限公司</v>
          </cell>
          <cell r="D27" t="str">
            <v>BD服务商</v>
          </cell>
          <cell r="E27" t="str">
            <v>BD团队-陈楚鹏</v>
          </cell>
          <cell r="F27" t="str">
            <v>BD团队-陈楚鹏</v>
          </cell>
          <cell r="G27" t="str">
            <v>BD团队-陈楚鹏</v>
          </cell>
          <cell r="H27" t="str">
            <v>BD</v>
          </cell>
          <cell r="I27" t="str">
            <v>BD团队-黄政源</v>
          </cell>
          <cell r="J27" t="str">
            <v>主账号-服务商</v>
          </cell>
          <cell r="K27">
            <v>43133</v>
          </cell>
          <cell r="L27" t="str">
            <v>新建</v>
          </cell>
        </row>
        <row r="28">
          <cell r="B28" t="str">
            <v>powersunsoft2018</v>
          </cell>
          <cell r="C28" t="str">
            <v>深圳市振阳软件开发有限公司</v>
          </cell>
          <cell r="D28" t="str">
            <v>BD服务商</v>
          </cell>
          <cell r="E28" t="str">
            <v>BD团队-李达</v>
          </cell>
          <cell r="F28" t="str">
            <v>BD团队-李达</v>
          </cell>
          <cell r="G28" t="str">
            <v>BD团队-李达</v>
          </cell>
          <cell r="H28" t="str">
            <v>BD团队-刘银树</v>
          </cell>
          <cell r="I28" t="str">
            <v>BD团队-刘银树</v>
          </cell>
          <cell r="J28" t="str">
            <v>主账号-服务商</v>
          </cell>
          <cell r="K28">
            <v>43119.612650463001</v>
          </cell>
          <cell r="L28" t="str">
            <v>新建</v>
          </cell>
        </row>
        <row r="29">
          <cell r="B29" t="str">
            <v>广东恒逸软件</v>
          </cell>
          <cell r="C29" t="str">
            <v>肇庆恒逸软件有限公司</v>
          </cell>
          <cell r="D29" t="str">
            <v>BD服务商</v>
          </cell>
          <cell r="E29" t="str">
            <v>BD团队-陈楚鹏</v>
          </cell>
          <cell r="F29" t="str">
            <v>BD团队-陈楚鹏</v>
          </cell>
          <cell r="G29" t="str">
            <v>BD团队-陈楚鹏</v>
          </cell>
          <cell r="H29" t="str">
            <v>BD</v>
          </cell>
          <cell r="I29" t="str">
            <v>BD团队-黄政源</v>
          </cell>
          <cell r="J29" t="str">
            <v>主账号-服务商</v>
          </cell>
          <cell r="K29">
            <v>43165.710729166698</v>
          </cell>
          <cell r="L29" t="str">
            <v>新建</v>
          </cell>
        </row>
        <row r="30">
          <cell r="B30" t="str">
            <v>taobei9988</v>
          </cell>
          <cell r="C30" t="str">
            <v>淘贝（深圳）网络信息科技有限公司</v>
          </cell>
          <cell r="D30" t="str">
            <v>BD服务商</v>
          </cell>
          <cell r="E30" t="str">
            <v>-</v>
          </cell>
          <cell r="F30" t="str">
            <v>BD团队-吴伟灿</v>
          </cell>
          <cell r="G30" t="str">
            <v>BD团队-吴伟灿</v>
          </cell>
          <cell r="H30" t="str">
            <v>BD团队-吴伟灿</v>
          </cell>
          <cell r="I30" t="str">
            <v>BD团队-刘银树</v>
          </cell>
          <cell r="J30" t="str">
            <v>主账号-服务商</v>
          </cell>
          <cell r="K30">
            <v>43172</v>
          </cell>
          <cell r="L30" t="str">
            <v>新建</v>
          </cell>
        </row>
        <row r="31">
          <cell r="B31" t="str">
            <v>黄乐兴hlx</v>
          </cell>
          <cell r="C31" t="str">
            <v>深圳市思维动力信息系统有限公司</v>
          </cell>
          <cell r="D31" t="str">
            <v>BD服务商</v>
          </cell>
          <cell r="E31" t="str">
            <v>-</v>
          </cell>
          <cell r="F31" t="str">
            <v>BD团队-李达</v>
          </cell>
          <cell r="G31" t="str">
            <v>BD团队-李达</v>
          </cell>
          <cell r="H31" t="str">
            <v>BD团队-刘银树</v>
          </cell>
          <cell r="I31" t="str">
            <v>BD团队-刘银树</v>
          </cell>
          <cell r="J31" t="str">
            <v>主账号-服务商</v>
          </cell>
          <cell r="K31">
            <v>43166</v>
          </cell>
          <cell r="L31" t="str">
            <v>新建</v>
          </cell>
        </row>
        <row r="32">
          <cell r="B32" t="str">
            <v>joncloudapp</v>
          </cell>
          <cell r="C32" t="str">
            <v>广州隽云网络科技有限公司</v>
          </cell>
          <cell r="D32" t="str">
            <v>BD服务商</v>
          </cell>
          <cell r="E32" t="str">
            <v>-</v>
          </cell>
          <cell r="F32" t="str">
            <v>BD团队-李达</v>
          </cell>
          <cell r="G32" t="str">
            <v>BD团队-李达</v>
          </cell>
          <cell r="H32" t="str">
            <v>BD</v>
          </cell>
          <cell r="I32" t="str">
            <v>BD</v>
          </cell>
          <cell r="J32" t="str">
            <v>主账号-服务商</v>
          </cell>
          <cell r="K32">
            <v>43140</v>
          </cell>
          <cell r="L32" t="str">
            <v>新建</v>
          </cell>
        </row>
        <row r="33">
          <cell r="B33" t="str">
            <v>zhiliaoapp</v>
          </cell>
          <cell r="C33" t="str">
            <v>深圳创美优品科技有限公司</v>
          </cell>
          <cell r="D33" t="str">
            <v>BD服务商</v>
          </cell>
          <cell r="E33" t="str">
            <v>-</v>
          </cell>
          <cell r="F33" t="str">
            <v>BD团队-李达</v>
          </cell>
          <cell r="G33" t="str">
            <v>BD团队-李达</v>
          </cell>
          <cell r="H33" t="str">
            <v>BD团队-吴伟灿</v>
          </cell>
          <cell r="I33" t="str">
            <v>BD团队-刘银树</v>
          </cell>
          <cell r="J33" t="str">
            <v>主账号-服务商</v>
          </cell>
          <cell r="K33">
            <v>43165</v>
          </cell>
          <cell r="L33" t="str">
            <v>新建</v>
          </cell>
        </row>
        <row r="34">
          <cell r="B34" t="str">
            <v>深圳火妹</v>
          </cell>
          <cell r="C34" t="str">
            <v>深圳市火妹网络科技有限公司</v>
          </cell>
          <cell r="D34" t="str">
            <v>BD服务商</v>
          </cell>
          <cell r="E34" t="str">
            <v>-</v>
          </cell>
          <cell r="F34" t="str">
            <v>BD团队-黄政源</v>
          </cell>
          <cell r="G34" t="str">
            <v>BD团队-黄政源</v>
          </cell>
          <cell r="H34" t="str">
            <v>BD团队-黄政源</v>
          </cell>
          <cell r="I34" t="str">
            <v>BD团队-黄政源</v>
          </cell>
          <cell r="J34" t="str">
            <v>主账号-服务商</v>
          </cell>
          <cell r="K34">
            <v>43168</v>
          </cell>
          <cell r="L34" t="str">
            <v>新建</v>
          </cell>
        </row>
        <row r="35">
          <cell r="B35" t="str">
            <v>ruanjiekeji</v>
          </cell>
          <cell r="C35" t="str">
            <v>广州市软捷网络科技有限公司</v>
          </cell>
          <cell r="D35" t="str">
            <v>BD服务商</v>
          </cell>
          <cell r="E35" t="str">
            <v>-</v>
          </cell>
          <cell r="F35" t="str">
            <v>BD团队-李达</v>
          </cell>
          <cell r="G35" t="str">
            <v>BD团队-李达</v>
          </cell>
          <cell r="H35" t="str">
            <v>BD</v>
          </cell>
          <cell r="I35" t="str">
            <v>BD</v>
          </cell>
          <cell r="J35" t="str">
            <v>主账号-服务商</v>
          </cell>
          <cell r="K35" t="str">
            <v>-</v>
          </cell>
          <cell r="L35" t="str">
            <v>新建</v>
          </cell>
        </row>
        <row r="36">
          <cell r="B36" t="str">
            <v>奥衍科技ay</v>
          </cell>
          <cell r="C36" t="str">
            <v>奥衍智能科技（广州）有限公司</v>
          </cell>
          <cell r="D36" t="str">
            <v>BD服务商</v>
          </cell>
          <cell r="E36" t="str">
            <v>-</v>
          </cell>
          <cell r="F36" t="str">
            <v>BD团队-李达</v>
          </cell>
          <cell r="G36" t="str">
            <v>BD团队-李达</v>
          </cell>
          <cell r="H36" t="str">
            <v>BD团队-刘银树</v>
          </cell>
          <cell r="I36" t="str">
            <v>BD团队-刘银树</v>
          </cell>
          <cell r="J36" t="str">
            <v>主账号-服务商</v>
          </cell>
          <cell r="K36">
            <v>43181.418854166703</v>
          </cell>
          <cell r="L36" t="str">
            <v>新建</v>
          </cell>
        </row>
        <row r="37">
          <cell r="B37" t="str">
            <v>广东惠群</v>
          </cell>
          <cell r="C37" t="str">
            <v>广东惠群科技股份有限公司</v>
          </cell>
          <cell r="D37" t="str">
            <v>BD服务商</v>
          </cell>
          <cell r="E37" t="str">
            <v>-</v>
          </cell>
          <cell r="F37" t="str">
            <v>BD团队-雷馥萍</v>
          </cell>
          <cell r="G37" t="str">
            <v>BD团队-雷馥萍</v>
          </cell>
          <cell r="H37" t="str">
            <v>BD团队-黄政源</v>
          </cell>
          <cell r="I37" t="str">
            <v>BD团队-黄政源</v>
          </cell>
          <cell r="J37" t="str">
            <v>主账号-服务商</v>
          </cell>
          <cell r="K37" t="str">
            <v>-</v>
          </cell>
          <cell r="L37" t="str">
            <v>新建</v>
          </cell>
        </row>
        <row r="38">
          <cell r="B38" t="str">
            <v>taibite888</v>
          </cell>
          <cell r="C38" t="str">
            <v>深圳市泰比特科技有限公司</v>
          </cell>
          <cell r="D38" t="str">
            <v>BD服务商</v>
          </cell>
          <cell r="E38" t="str">
            <v>-</v>
          </cell>
          <cell r="F38" t="str">
            <v>-</v>
          </cell>
          <cell r="G38" t="str">
            <v>BD团队-陈楚鹏</v>
          </cell>
          <cell r="H38" t="str">
            <v>BD</v>
          </cell>
          <cell r="I38" t="str">
            <v>BD团队-刘银树</v>
          </cell>
          <cell r="J38" t="str">
            <v>主账号-服务商</v>
          </cell>
          <cell r="K38">
            <v>43214.734837962998</v>
          </cell>
          <cell r="L38" t="str">
            <v>新建</v>
          </cell>
        </row>
        <row r="39">
          <cell r="B39" t="str">
            <v>佛山华企立方</v>
          </cell>
          <cell r="C39" t="str">
            <v>佛山市华企立方信息技术有限公司</v>
          </cell>
          <cell r="D39" t="str">
            <v>BD服务商</v>
          </cell>
          <cell r="E39" t="str">
            <v>-</v>
          </cell>
          <cell r="F39" t="str">
            <v>-</v>
          </cell>
          <cell r="G39" t="str">
            <v>BD团队-黄政源</v>
          </cell>
          <cell r="H39" t="str">
            <v>BD团队-黄政源</v>
          </cell>
          <cell r="I39" t="str">
            <v>BD团队-黄政源</v>
          </cell>
          <cell r="J39" t="str">
            <v>主账号-服务商</v>
          </cell>
          <cell r="K39">
            <v>43214.734837962998</v>
          </cell>
          <cell r="L39" t="str">
            <v>新建</v>
          </cell>
        </row>
        <row r="40">
          <cell r="B40" t="str">
            <v>深圳青莲网络</v>
          </cell>
          <cell r="C40" t="str">
            <v>深圳青莲网络科技有限公司</v>
          </cell>
          <cell r="D40" t="str">
            <v>BD服务商</v>
          </cell>
          <cell r="E40" t="str">
            <v>无</v>
          </cell>
          <cell r="F40" t="str">
            <v>无</v>
          </cell>
          <cell r="G40" t="str">
            <v>无</v>
          </cell>
          <cell r="H40" t="str">
            <v>无</v>
          </cell>
          <cell r="I40" t="str">
            <v>无</v>
          </cell>
          <cell r="J40" t="str">
            <v>主账号-广莲</v>
          </cell>
          <cell r="K40">
            <v>43110.6848032407</v>
          </cell>
          <cell r="L40" t="str">
            <v>新建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可返佣产品"/>
      <sheetName val="返佣产品"/>
      <sheetName val="阿里可返佣产品清单"/>
    </sheetNames>
    <sheetDataSet>
      <sheetData sheetId="0" refreshError="1">
        <row r="2">
          <cell r="A2" t="str">
            <v>云服务器ECS(包月)</v>
          </cell>
          <cell r="B2" t="str">
            <v>true</v>
          </cell>
        </row>
        <row r="3">
          <cell r="A3" t="str">
            <v>DDoS高防IP</v>
          </cell>
          <cell r="B3" t="str">
            <v>true</v>
          </cell>
        </row>
        <row r="4">
          <cell r="A4" t="str">
            <v>VPN网关</v>
          </cell>
          <cell r="B4" t="str">
            <v>true</v>
          </cell>
        </row>
        <row r="5">
          <cell r="A5" t="str">
            <v>关系型数据库RDS(包月)</v>
          </cell>
          <cell r="B5" t="str">
            <v>true</v>
          </cell>
        </row>
        <row r="6">
          <cell r="A6" t="str">
            <v>负载均衡SLB（包年包月）</v>
          </cell>
          <cell r="B6" t="str">
            <v>true</v>
          </cell>
        </row>
        <row r="7">
          <cell r="A7" t="str">
            <v>云数据库MongoDB版(包月)</v>
          </cell>
          <cell r="B7" t="str">
            <v>true</v>
          </cell>
        </row>
        <row r="8">
          <cell r="A8" t="str">
            <v>云数据库Redis版（包月）</v>
          </cell>
          <cell r="B8" t="str">
            <v>true</v>
          </cell>
        </row>
        <row r="9">
          <cell r="A9" t="str">
            <v>EIP（包月）</v>
          </cell>
          <cell r="B9" t="str">
            <v>true</v>
          </cell>
        </row>
        <row r="10">
          <cell r="A10" t="str">
            <v>web应用防火墙(包月)</v>
          </cell>
          <cell r="B10" t="str">
            <v>true</v>
          </cell>
        </row>
        <row r="11">
          <cell r="A11" t="str">
            <v>云数据库KVStore版（包月）</v>
          </cell>
          <cell r="B11" t="str">
            <v>true</v>
          </cell>
        </row>
        <row r="12">
          <cell r="A12" t="str">
            <v>NAS存储包</v>
          </cell>
          <cell r="B12" t="str">
            <v>true</v>
          </cell>
        </row>
        <row r="13">
          <cell r="A13" t="str">
            <v>邮件推送资源包(包月)</v>
          </cell>
          <cell r="B13" t="str">
            <v>true</v>
          </cell>
        </row>
        <row r="14">
          <cell r="A14" t="str">
            <v>云盾证书服务(包年)</v>
          </cell>
          <cell r="B14" t="str">
            <v>true</v>
          </cell>
        </row>
        <row r="15">
          <cell r="A15" t="str">
            <v>对象存储OSS资源包(包月)</v>
          </cell>
          <cell r="B15" t="str">
            <v>true</v>
          </cell>
        </row>
        <row r="16">
          <cell r="A16" t="str">
            <v>CDN流量包(国内版)</v>
          </cell>
          <cell r="B16" t="str">
            <v>true</v>
          </cell>
        </row>
        <row r="17">
          <cell r="A17" t="str">
            <v>服务器安全(安骑士)(包月)</v>
          </cell>
          <cell r="B17" t="str">
            <v>true</v>
          </cell>
        </row>
        <row r="18">
          <cell r="A18" t="str">
            <v>云解析(包月)</v>
          </cell>
          <cell r="B18" t="str">
            <v>true</v>
          </cell>
        </row>
        <row r="19">
          <cell r="A19" t="str">
            <v>VPN网关（包月）</v>
          </cell>
          <cell r="B19" t="str">
            <v>true</v>
          </cell>
        </row>
        <row r="20">
          <cell r="A20" t="str">
            <v>共享流量包</v>
          </cell>
          <cell r="B20" t="str">
            <v>true</v>
          </cell>
        </row>
        <row r="21">
          <cell r="A21" t="str">
            <v>短信套餐包</v>
          </cell>
          <cell r="B21" t="str">
            <v>true</v>
          </cell>
        </row>
        <row r="22">
          <cell r="A22" t="str">
            <v>轻量应用服务器</v>
          </cell>
          <cell r="B22" t="str">
            <v>true</v>
          </cell>
        </row>
        <row r="23">
          <cell r="A23" t="str">
            <v>网站木马查杀</v>
          </cell>
          <cell r="B23" t="str">
            <v>true</v>
          </cell>
        </row>
        <row r="24">
          <cell r="A24" t="str">
            <v>云邮箱</v>
          </cell>
          <cell r="B24" t="str">
            <v>true</v>
          </cell>
        </row>
        <row r="25">
          <cell r="A25" t="str">
            <v>性能测试资源包(包月)</v>
          </cell>
          <cell r="B25" t="str">
            <v>true</v>
          </cell>
        </row>
        <row r="26">
          <cell r="A26" t="str">
            <v>堡垒机</v>
          </cell>
          <cell r="B26" t="str">
            <v>true</v>
          </cell>
        </row>
        <row r="27">
          <cell r="A27" t="str">
            <v>DataV数据可视化</v>
          </cell>
          <cell r="B27" t="str">
            <v>true</v>
          </cell>
        </row>
        <row r="28">
          <cell r="A28" t="str">
            <v>数据管理(包年包月)</v>
          </cell>
          <cell r="B28" t="str">
            <v>true</v>
          </cell>
        </row>
        <row r="29">
          <cell r="A29" t="str">
            <v>视频点播流量包</v>
          </cell>
          <cell r="B29" t="str">
            <v>true</v>
          </cell>
        </row>
        <row r="30">
          <cell r="A30" t="str">
            <v>移动测试资源包</v>
          </cell>
          <cell r="B30" t="str">
            <v>true</v>
          </cell>
        </row>
        <row r="31">
          <cell r="A31" t="str">
            <v>视频点播高清时长包</v>
          </cell>
          <cell r="B31" t="str">
            <v>true</v>
          </cell>
        </row>
        <row r="32">
          <cell r="A32" t="str">
            <v>视频点播存储包</v>
          </cell>
          <cell r="B32" t="str">
            <v>true</v>
          </cell>
        </row>
        <row r="33">
          <cell r="A33" t="str">
            <v>网站日志分析(包月)</v>
          </cell>
          <cell r="B33" t="str">
            <v>true</v>
          </cell>
        </row>
        <row r="34">
          <cell r="A34" t="str">
            <v>增量带宽</v>
          </cell>
          <cell r="B34" t="str">
            <v>true</v>
          </cell>
        </row>
        <row r="35">
          <cell r="A35" t="str">
            <v>数据传输服务DTS(包月)</v>
          </cell>
          <cell r="B35" t="str">
            <v>true</v>
          </cell>
        </row>
        <row r="36">
          <cell r="A36" t="str">
            <v>安骑士-安全点</v>
          </cell>
          <cell r="B36" t="str">
            <v>true</v>
          </cell>
        </row>
        <row r="37">
          <cell r="A37" t="str">
            <v>态势感知SAS(包月)</v>
          </cell>
          <cell r="B37" t="str">
            <v>true</v>
          </cell>
        </row>
        <row r="38">
          <cell r="A38" t="str">
            <v>闪电立方(海量数据迁移服务)</v>
          </cell>
          <cell r="B38" t="str">
            <v>true</v>
          </cell>
        </row>
        <row r="39">
          <cell r="A39" t="str">
            <v>数据库审计</v>
          </cell>
          <cell r="B39" t="str">
            <v>true</v>
          </cell>
        </row>
        <row r="40">
          <cell r="A40" t="str">
            <v>DDoS防护包</v>
          </cell>
          <cell r="B40" t="str">
            <v>true</v>
          </cell>
        </row>
        <row r="41">
          <cell r="A41" t="str">
            <v>通用储值卡(CBM大客户专享)</v>
          </cell>
          <cell r="B41" t="str">
            <v>delete</v>
          </cell>
        </row>
        <row r="42">
          <cell r="A42" t="str">
            <v>合作伙伴专享储值卡</v>
          </cell>
          <cell r="B42" t="str">
            <v>delete</v>
          </cell>
        </row>
        <row r="43">
          <cell r="A43" t="str">
            <v>储值卡退款</v>
          </cell>
          <cell r="B43" t="str">
            <v>delete</v>
          </cell>
        </row>
        <row r="44">
          <cell r="A44" t="str">
            <v>全球加速（包月）</v>
          </cell>
          <cell r="B44" t="str">
            <v>true</v>
          </cell>
        </row>
        <row r="45">
          <cell r="A45" t="str">
            <v>云效</v>
          </cell>
          <cell r="B45" t="b">
            <v>0</v>
          </cell>
        </row>
        <row r="46">
          <cell r="A46" t="str">
            <v>CDN HTTPS请求包</v>
          </cell>
          <cell r="B46" t="b">
            <v>0</v>
          </cell>
        </row>
        <row r="47">
          <cell r="A47" t="str">
            <v>SCDN</v>
          </cell>
          <cell r="B47" t="b">
            <v>1</v>
          </cell>
        </row>
        <row r="48">
          <cell r="A48" t="str">
            <v>RDS只读实例</v>
          </cell>
          <cell r="B48" t="b">
            <v>1</v>
          </cell>
        </row>
        <row r="49">
          <cell r="A49" t="str">
            <v>云服务器（按量付费）</v>
          </cell>
          <cell r="B49" t="b">
            <v>1</v>
          </cell>
        </row>
        <row r="50">
          <cell r="A50" t="str">
            <v>短信服务</v>
          </cell>
          <cell r="B50" t="b">
            <v>1</v>
          </cell>
        </row>
        <row r="51">
          <cell r="A51" t="str">
            <v>密钥管理服务</v>
          </cell>
          <cell r="B51" t="b">
            <v>1</v>
          </cell>
        </row>
        <row r="52">
          <cell r="A52" t="str">
            <v>快照</v>
          </cell>
          <cell r="B52" t="b">
            <v>1</v>
          </cell>
        </row>
        <row r="53">
          <cell r="A53" t="str">
            <v>阿里云Elasticsearch(包月)</v>
          </cell>
          <cell r="B53" t="b">
            <v>1</v>
          </cell>
        </row>
        <row r="54">
          <cell r="A54" t="str">
            <v>国内短信套餐包</v>
          </cell>
          <cell r="B54" t="b">
            <v>1</v>
          </cell>
        </row>
        <row r="55">
          <cell r="A55" t="str">
            <v>共享带宽(包月)</v>
          </cell>
          <cell r="B55" t="b">
            <v>1</v>
          </cell>
        </row>
        <row r="56">
          <cell r="A56" t="str">
            <v>微消息队列（包月）</v>
          </cell>
          <cell r="B56" t="b">
            <v>1</v>
          </cell>
        </row>
        <row r="57">
          <cell r="A57" t="str">
            <v>短视频SDK</v>
          </cell>
          <cell r="B57" t="b">
            <v>1</v>
          </cell>
        </row>
        <row r="58">
          <cell r="A58" t="str">
            <v>专有网络VPC</v>
          </cell>
          <cell r="B58" t="b">
            <v>1</v>
          </cell>
        </row>
        <row r="59">
          <cell r="A59" t="str">
            <v>物联网无线连接服务</v>
          </cell>
          <cell r="B59" t="b">
            <v>1</v>
          </cell>
        </row>
        <row r="60">
          <cell r="A60" t="str">
            <v>深信服 SSL/ IPSec VPN（含IPSEC模块与1个接入授权）</v>
          </cell>
          <cell r="B60" t="b">
            <v>0</v>
          </cell>
        </row>
        <row r="61">
          <cell r="A61" t="str">
            <v>全站加速</v>
          </cell>
          <cell r="B61" t="b">
            <v>0</v>
          </cell>
        </row>
        <row r="62">
          <cell r="A62" t="str">
            <v>企业邮箱标准版-无限容量</v>
          </cell>
          <cell r="B62" t="b">
            <v>0</v>
          </cell>
        </row>
        <row r="63">
          <cell r="A63" t="str">
            <v>企业邮箱集团版-无限容量</v>
          </cell>
          <cell r="B63" t="b">
            <v>0</v>
          </cell>
        </row>
        <row r="64">
          <cell r="A64" t="str">
            <v>云监控-服务版本(包年包月)</v>
          </cell>
          <cell r="B64" t="b">
            <v>1</v>
          </cell>
        </row>
        <row r="65">
          <cell r="A65" t="str">
            <v>弹性Web托管(包月）</v>
          </cell>
          <cell r="B65" t="b">
            <v>1</v>
          </cell>
        </row>
        <row r="66">
          <cell r="A66" t="str">
            <v>CodePipeline</v>
          </cell>
          <cell r="B66" t="b">
            <v>1</v>
          </cell>
        </row>
        <row r="67">
          <cell r="A67" t="str">
            <v>访问控制</v>
          </cell>
          <cell r="B67" t="b">
            <v>1</v>
          </cell>
        </row>
        <row r="68">
          <cell r="A68" t="str">
            <v>日志服务</v>
          </cell>
          <cell r="B68" t="b">
            <v>1</v>
          </cell>
        </row>
        <row r="69">
          <cell r="A69" t="str">
            <v>移动热修复</v>
          </cell>
          <cell r="B69" t="b">
            <v>1</v>
          </cell>
        </row>
        <row r="70">
          <cell r="A70" t="str">
            <v>应用配置管理</v>
          </cell>
          <cell r="B70" t="b">
            <v>1</v>
          </cell>
        </row>
        <row r="71">
          <cell r="A71" t="str">
            <v>邮件推送</v>
          </cell>
          <cell r="B71" t="b">
            <v>1</v>
          </cell>
        </row>
        <row r="72">
          <cell r="A72" t="str">
            <v>语音服务</v>
          </cell>
          <cell r="B72" t="b">
            <v>1</v>
          </cell>
        </row>
        <row r="73">
          <cell r="A73" t="str">
            <v>云客服</v>
          </cell>
          <cell r="B73" t="b">
            <v>1</v>
          </cell>
        </row>
        <row r="74">
          <cell r="A74" t="str">
            <v>先知计划（安全众测）</v>
          </cell>
          <cell r="B74" t="b">
            <v>1</v>
          </cell>
        </row>
        <row r="75">
          <cell r="A75" t="str">
            <v>分布式关系型数据库服务DRDS(包月)</v>
          </cell>
          <cell r="B75" t="b">
            <v>1</v>
          </cell>
        </row>
        <row r="76">
          <cell r="A76" t="str">
            <v>企业级分布式应用服务EDAS(包月)</v>
          </cell>
          <cell r="B76" t="b">
            <v>1</v>
          </cell>
        </row>
        <row r="77">
          <cell r="A77" t="str">
            <v>云监控-服务套餐(包年包月)</v>
          </cell>
          <cell r="B77" t="b">
            <v>1</v>
          </cell>
        </row>
        <row r="78">
          <cell r="A78" t="str">
            <v>弹性公网IP</v>
          </cell>
          <cell r="B78" t="b">
            <v>1</v>
          </cell>
        </row>
        <row r="79">
          <cell r="A79" t="str">
            <v>弹性Web托管(包月)</v>
          </cell>
          <cell r="B79" t="b">
            <v>1</v>
          </cell>
        </row>
        <row r="80">
          <cell r="A80" t="str">
            <v>消息队列 Kafka（包年包月）</v>
          </cell>
          <cell r="B80" t="b">
            <v>1</v>
          </cell>
        </row>
        <row r="81">
          <cell r="A81" t="str">
            <v>Quick BI</v>
          </cell>
          <cell r="B81" t="b">
            <v>1</v>
          </cell>
        </row>
      </sheetData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313.945420601849" createdVersion="5" refreshedVersion="5" minRefreshableVersion="3" recordCount="732" xr:uid="{00000000-000A-0000-FFFF-FFFF08000000}">
  <cacheSource type="worksheet">
    <worksheetSource ref="A1:U1048576" sheet="争议数据订单"/>
  </cacheSource>
  <cacheFields count="21">
    <cacheField name="创建者" numFmtId="0">
      <sharedItems containsBlank="1"/>
    </cacheField>
    <cacheField name="公司" numFmtId="0">
      <sharedItems containsBlank="1"/>
    </cacheField>
    <cacheField name="团队" numFmtId="0">
      <sharedItems containsBlank="1"/>
    </cacheField>
    <cacheField name="销售" numFmtId="0">
      <sharedItems containsBlank="1" count="17">
        <s v="谢晓敏"/>
        <s v="高乾"/>
        <s v="薛玲"/>
        <s v="史玉卉"/>
        <s v="汤何"/>
        <s v="BD团队-刘银树"/>
        <s v="唐钰滢"/>
        <s v="吴发能"/>
        <s v="KA-广"/>
        <s v="李申政"/>
        <s v="林海菊"/>
        <s v="BD"/>
        <s v="雷馥萍"/>
        <s v="黄至崇"/>
        <s v="谭仲健"/>
        <s v="铁军-深"/>
        <m/>
      </sharedItems>
    </cacheField>
    <cacheField name="关联" numFmtId="0">
      <sharedItems containsBlank="1"/>
    </cacheField>
    <cacheField name="关联时间" numFmtId="0">
      <sharedItems containsNonDate="0" containsDate="1" containsString="0" containsBlank="1" minDate="2016-08-19T00:00:00" maxDate="2018-03-20T21:28:27"/>
    </cacheField>
    <cacheField name="订单号" numFmtId="0">
      <sharedItems containsBlank="1"/>
    </cacheField>
    <cacheField name="产品名称" numFmtId="0">
      <sharedItems containsBlank="1"/>
    </cacheField>
    <cacheField name="类型" numFmtId="0">
      <sharedItems containsBlank="1"/>
    </cacheField>
    <cacheField name="订单原价" numFmtId="0">
      <sharedItems containsBlank="1"/>
    </cacheField>
    <cacheField name="订单折扣" numFmtId="0">
      <sharedItems containsBlank="1"/>
    </cacheField>
    <cacheField name="应付金额（实付+代金券）" numFmtId="0">
      <sharedItems containsBlank="1"/>
    </cacheField>
    <cacheField name="代金券金额" numFmtId="0">
      <sharedItems containsString="0" containsBlank="1" containsNumber="1" minValue="0" maxValue="5370"/>
    </cacheField>
    <cacheField name="实付金额" numFmtId="0">
      <sharedItems containsString="0" containsBlank="1" containsNumber="1" minValue="0" maxValue="92656.8"/>
    </cacheField>
    <cacheField name="状态" numFmtId="0">
      <sharedItems containsBlank="1"/>
    </cacheField>
    <cacheField name="创建时间" numFmtId="0">
      <sharedItems containsBlank="1"/>
    </cacheField>
    <cacheField name="支付时间" numFmtId="0">
      <sharedItems containsBlank="1"/>
    </cacheField>
    <cacheField name="机房" numFmtId="0">
      <sharedItems containsBlank="1"/>
    </cacheField>
    <cacheField name="项目ID" numFmtId="0">
      <sharedItems containsNonDate="0" containsString="0" containsBlank="1"/>
    </cacheField>
    <cacheField name="客户类型" numFmtId="0">
      <sharedItems containsBlank="1"/>
    </cacheField>
    <cacheField name="是否返佣" numFmtId="0">
      <sharedItems containsString="0" containsBlank="1" containsNumber="1" containsInteger="1" minValue="-1" maxValue="-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313.963942708331" createdVersion="5" refreshedVersion="5" minRefreshableVersion="3" recordCount="3574" xr:uid="{00000000-000A-0000-FFFF-FFFF10000000}">
  <cacheSource type="worksheet">
    <worksheetSource ref="A1:U1048576" sheet="all0701-0731"/>
  </cacheSource>
  <cacheFields count="21">
    <cacheField name="创建者" numFmtId="0">
      <sharedItems containsBlank="1" containsMixedTypes="1" containsNumber="1" containsInteger="1" minValue="17722095999" maxValue="17722095999"/>
    </cacheField>
    <cacheField name="公司" numFmtId="0">
      <sharedItems containsBlank="1" containsMixedTypes="1" containsNumber="1" containsInteger="1" minValue="0" maxValue="0"/>
    </cacheField>
    <cacheField name="团队" numFmtId="0">
      <sharedItems containsBlank="1" containsMixedTypes="1" containsNumber="1" containsInteger="1" minValue="0" maxValue="0" count="11">
        <s v="KA-广"/>
        <s v="其他"/>
        <s v="BD伙伴"/>
        <s v="铁军-广"/>
        <s v="中台-广"/>
        <s v="KA-深"/>
        <n v="0"/>
        <s v="铁军-深"/>
        <s v="BD服务商"/>
        <s v="中台-深"/>
        <m/>
      </sharedItems>
    </cacheField>
    <cacheField name="销售" numFmtId="0">
      <sharedItems containsBlank="1" count="23">
        <s v="KA-广"/>
        <s v="薛玲"/>
        <s v="BD团队-刘银树"/>
        <s v="高乾"/>
        <s v="史玉卉"/>
        <s v="汤何"/>
        <s v="谢晓敏"/>
        <s v="唐钰滢"/>
        <s v="李达"/>
        <s v="雷馥萍"/>
        <s v="BD团队-黄政源"/>
        <s v="李申政"/>
        <s v="吴发能"/>
        <s v="李达-唐钰滢"/>
        <s v="林海菊"/>
        <s v="BD"/>
        <s v="公司"/>
        <s v="金浩阳"/>
        <s v="无"/>
        <s v="黄至崇"/>
        <s v="谭仲健"/>
        <s v="铁军-深"/>
        <m/>
      </sharedItems>
    </cacheField>
    <cacheField name="关联" numFmtId="0">
      <sharedItems containsBlank="1"/>
    </cacheField>
    <cacheField name="关联时间" numFmtId="14">
      <sharedItems containsDate="1" containsBlank="1" containsMixedTypes="1" minDate="2016-06-30T00:00:00" maxDate="2018-07-27T11:34:59"/>
    </cacheField>
    <cacheField name="订单号" numFmtId="0">
      <sharedItems containsBlank="1"/>
    </cacheField>
    <cacheField name="产品名称" numFmtId="0">
      <sharedItems containsBlank="1"/>
    </cacheField>
    <cacheField name="类型" numFmtId="0">
      <sharedItems containsBlank="1"/>
    </cacheField>
    <cacheField name="订单原价" numFmtId="0">
      <sharedItems containsBlank="1"/>
    </cacheField>
    <cacheField name="订单折扣" numFmtId="0">
      <sharedItems containsBlank="1"/>
    </cacheField>
    <cacheField name="应付金额（实付+代金券）" numFmtId="0">
      <sharedItems containsBlank="1"/>
    </cacheField>
    <cacheField name="代金券金额" numFmtId="0">
      <sharedItems containsString="0" containsBlank="1" containsNumber="1" minValue="0" maxValue="7655.8"/>
    </cacheField>
    <cacheField name="实付金额" numFmtId="0">
      <sharedItems containsString="0" containsBlank="1" containsNumber="1" minValue="-66918.740000000005" maxValue="398000"/>
    </cacheField>
    <cacheField name="状态" numFmtId="0">
      <sharedItems containsBlank="1"/>
    </cacheField>
    <cacheField name="创建时间" numFmtId="0">
      <sharedItems containsBlank="1"/>
    </cacheField>
    <cacheField name="支付时间" numFmtId="0">
      <sharedItems containsBlank="1"/>
    </cacheField>
    <cacheField name="机房" numFmtId="0">
      <sharedItems containsBlank="1"/>
    </cacheField>
    <cacheField name="项目ID" numFmtId="0">
      <sharedItems containsBlank="1"/>
    </cacheField>
    <cacheField name="客户类型" numFmtId="0">
      <sharedItems containsBlank="1"/>
    </cacheField>
    <cacheField name="是否返佣" numFmtId="0">
      <sharedItems containsBlank="1" containsMixedTypes="1" containsNumber="1" containsInteger="1" minValue="-1" maxValue="0" count="8">
        <s v="true"/>
        <b v="1"/>
        <e v="#N/A"/>
        <n v="-1"/>
        <s v="delete"/>
        <n v="0"/>
        <b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2">
  <r>
    <s v="ab纵思网络"/>
    <s v="广州纵思网络科技股份有限公司"/>
    <s v="KA-广"/>
    <x v="0"/>
    <s v="关联"/>
    <d v="2018-02-26T19:14:30"/>
    <s v="202322833740313"/>
    <s v="云服务器ECS(包月)"/>
    <s v="续费"/>
    <s v="130.00"/>
    <s v="1.00"/>
    <s v="130.00"/>
    <m/>
    <n v="130"/>
    <s v="已支付"/>
    <s v="2018-07-31 11:55:58"/>
    <s v="2018-07-31 11:56:02"/>
    <s v=""/>
    <m/>
    <s v="分销客户"/>
    <n v="-1"/>
  </r>
  <r>
    <s v="ab纵思网络"/>
    <s v="广州纵思网络科技股份有限公司"/>
    <s v="KA-广"/>
    <x v="0"/>
    <s v="关联"/>
    <d v="2018-02-26T19:14:30"/>
    <s v="202325832000313"/>
    <s v="云服务器ECS(包月)"/>
    <s v="续费"/>
    <s v="130.00"/>
    <s v="1.00"/>
    <s v="130.00"/>
    <m/>
    <n v="130"/>
    <s v="已支付"/>
    <s v="2018-07-31 11:55:30"/>
    <s v="2018-07-31 11:55:33"/>
    <s v=""/>
    <m/>
    <s v="分销客户"/>
    <n v="-1"/>
  </r>
  <r>
    <s v="深圳前海金智慧"/>
    <s v="深圳前海金智慧科技有限公司"/>
    <s v="铁军-广"/>
    <x v="1"/>
    <s v="关联"/>
    <d v="2018-03-08T22:16:07"/>
    <s v="202323029400864"/>
    <s v="数据管理(包年包月)"/>
    <s v="续费"/>
    <s v="128.00"/>
    <s v="1.00"/>
    <s v="128.00"/>
    <m/>
    <n v="128"/>
    <s v="已支付"/>
    <s v="2018-07-31 10:20:04"/>
    <s v="2018-07-31 10:20:08"/>
    <s v=""/>
    <m/>
    <s v="分销客户"/>
    <n v="-1"/>
  </r>
  <r>
    <s v="jiangshan@inman.cc"/>
    <s v="广州市汇美时尚集团股份有限公司"/>
    <s v="其他"/>
    <x v="2"/>
    <s v="关联"/>
    <d v="2016-09-02T00:00:00"/>
    <s v="202323728910007"/>
    <s v="云服务器ECS(包月)"/>
    <s v="续费"/>
    <s v="9396.00"/>
    <s v="0.86"/>
    <s v="8040.60"/>
    <m/>
    <n v="8040.6"/>
    <s v="已支付"/>
    <s v="2018-07-31 10:03:38"/>
    <s v="2018-07-31 10:03:47"/>
    <s v=""/>
    <m/>
    <s v="分销客户"/>
    <n v="-1"/>
  </r>
  <r>
    <s v="dannet@qq.com"/>
    <s v="广州美亚电子商务国际旅行社有限公司"/>
    <s v="KA-广"/>
    <x v="3"/>
    <s v="关联"/>
    <d v="2017-10-20T00:00:00"/>
    <s v="202322523660654"/>
    <s v="云数据库MongoDB版(包月)"/>
    <s v="续费"/>
    <s v="674.00"/>
    <s v="1.00"/>
    <s v="674.00"/>
    <m/>
    <n v="674"/>
    <s v="已支付"/>
    <s v="2018-07-31 09:10:18"/>
    <s v="2018-07-31 09:10:19"/>
    <s v=""/>
    <m/>
    <s v="分销客户"/>
    <n v="-1"/>
  </r>
  <r>
    <s v="212983912@qq.com"/>
    <s v="广州尚途商旅信息技术有限公司"/>
    <s v="KA-广"/>
    <x v="3"/>
    <s v="关联"/>
    <d v="2016-10-27T00:00:00"/>
    <s v="202324124170489"/>
    <s v="云服务器ECS(包月)"/>
    <s v="续费"/>
    <s v="936.00"/>
    <s v="1.00"/>
    <s v="936.00"/>
    <m/>
    <n v="936"/>
    <s v="已支付"/>
    <s v="2018-07-31 09:08:35"/>
    <s v="2018-07-31 09:08:36"/>
    <s v=""/>
    <m/>
    <s v="分销客户"/>
    <n v="-1"/>
  </r>
  <r>
    <s v="212983912@qq.com"/>
    <s v="广州尚途商旅信息技术有限公司"/>
    <s v="KA-广"/>
    <x v="3"/>
    <s v="关联"/>
    <d v="2016-10-27T00:00:00"/>
    <s v="202324522920489"/>
    <s v="云服务器ECS(包月)"/>
    <s v="续费"/>
    <s v="228.00"/>
    <s v="1.00"/>
    <s v="228.00"/>
    <m/>
    <n v="228"/>
    <s v="已支付"/>
    <s v="2018-07-31 09:06:10"/>
    <s v="2018-07-31 09:06:11"/>
    <s v=""/>
    <m/>
    <s v="分销客户"/>
    <n v="-1"/>
  </r>
  <r>
    <s v="212983912@qq.com"/>
    <s v="广州尚途商旅信息技术有限公司"/>
    <s v="KA-广"/>
    <x v="3"/>
    <s v="关联"/>
    <d v="2016-10-27T00:00:00"/>
    <s v="202325722730489"/>
    <s v="云服务器ECS(包月)"/>
    <s v="续费"/>
    <s v="484.00"/>
    <s v="1.00"/>
    <s v="484.00"/>
    <m/>
    <n v="484"/>
    <s v="已支付"/>
    <s v="2018-07-31 09:06:08"/>
    <s v="2018-07-31 09:06:09"/>
    <s v=""/>
    <m/>
    <s v="分销客户"/>
    <n v="-1"/>
  </r>
  <r>
    <s v="212983912@qq.com"/>
    <s v="广州尚途商旅信息技术有限公司"/>
    <s v="KA-广"/>
    <x v="3"/>
    <s v="关联"/>
    <d v="2016-10-27T00:00:00"/>
    <s v="202323125420489"/>
    <s v="云服务器ECS(包月)"/>
    <s v="续费"/>
    <s v="228.00"/>
    <s v="1.00"/>
    <s v="228.00"/>
    <m/>
    <n v="228"/>
    <s v="已支付"/>
    <s v="2018-07-31 09:04:25"/>
    <s v="2018-07-31 09:04:26"/>
    <s v=""/>
    <m/>
    <s v="分销客户"/>
    <n v="-1"/>
  </r>
  <r>
    <s v="212983912@qq.com"/>
    <s v="广州尚途商旅信息技术有限公司"/>
    <s v="KA-广"/>
    <x v="3"/>
    <s v="关联"/>
    <d v="2016-10-27T00:00:00"/>
    <s v="202324922700489"/>
    <s v="云服务器ECS(包月)"/>
    <s v="续费"/>
    <s v="484.00"/>
    <s v="1.00"/>
    <s v="484.00"/>
    <m/>
    <n v="484"/>
    <s v="已支付"/>
    <s v="2018-07-31 09:04:15"/>
    <s v="2018-07-31 09:04:16"/>
    <s v=""/>
    <m/>
    <s v="分销客户"/>
    <n v="-1"/>
  </r>
  <r>
    <s v="212983912@qq.com"/>
    <s v="广州尚途商旅信息技术有限公司"/>
    <s v="KA-广"/>
    <x v="3"/>
    <s v="关联"/>
    <d v="2016-10-27T00:00:00"/>
    <s v="202326523020489"/>
    <s v="云服务器ECS(包月)"/>
    <s v="续费"/>
    <s v="228.00"/>
    <s v="1.00"/>
    <s v="228.00"/>
    <m/>
    <n v="228"/>
    <s v="已支付"/>
    <s v="2018-07-31 09:04:13"/>
    <s v="2018-07-31 09:04:14"/>
    <s v=""/>
    <m/>
    <s v="分销客户"/>
    <n v="-1"/>
  </r>
  <r>
    <s v="393620317@qq.com"/>
    <s v="广州逗趣互动信息科技有限公司"/>
    <s v="其他"/>
    <x v="2"/>
    <s v="关联"/>
    <d v="2017-01-09T00:00:00"/>
    <s v="202324519980967"/>
    <s v="云服务器ECS(包月)"/>
    <s v="续费"/>
    <s v="792.00"/>
    <s v="1.00"/>
    <s v="792.00"/>
    <n v="792"/>
    <n v="0"/>
    <s v="已支付"/>
    <s v="2018-07-31 08:28:28"/>
    <s v="2018-07-31 08:28:29"/>
    <s v=""/>
    <m/>
    <s v="分销客户"/>
    <n v="-1"/>
  </r>
  <r>
    <s v="pjeverygold@163.com"/>
    <s v="广州普金计算机科技股份有限公司"/>
    <s v="KA-广"/>
    <x v="4"/>
    <s v="关联"/>
    <d v="2017-07-24T00:00:00"/>
    <s v="202323520080622"/>
    <s v="云服务器ECS(包月)"/>
    <s v="续费"/>
    <s v="13980.00"/>
    <s v="0.85"/>
    <s v="11883.00"/>
    <m/>
    <n v="11883"/>
    <s v="已支付"/>
    <s v="2018-07-31 08:02:50"/>
    <s v="2018-07-31 08:03:01"/>
    <s v=""/>
    <m/>
    <s v="分销客户"/>
    <n v="-1"/>
  </r>
  <r>
    <s v="admin@yiguotech.com"/>
    <s v="深圳翼果科技有限公司"/>
    <s v="铁军-广"/>
    <x v="1"/>
    <s v="关联"/>
    <d v="2018-02-01T00:00:00"/>
    <s v="202325806510526"/>
    <s v="云服务器ECS(包月)"/>
    <s v="续费"/>
    <s v="1201.42"/>
    <s v="0.86"/>
    <s v="1031.77"/>
    <m/>
    <n v="1031.77"/>
    <s v="已支付"/>
    <s v="2018-07-30 21:10:08"/>
    <s v="2018-07-30 21:10:36"/>
    <s v=""/>
    <m/>
    <s v="分销客户"/>
    <n v="-1"/>
  </r>
  <r>
    <s v="michael@figo.cn"/>
    <s v="广州火鹰信息科技有限公司"/>
    <s v="BD伙伴"/>
    <x v="5"/>
    <s v="关联"/>
    <d v="2017-10-26T00:00:00"/>
    <s v="202325500360710"/>
    <s v="云服务器ECS(包月)"/>
    <s v="续费"/>
    <s v="540.00"/>
    <s v="0.87"/>
    <s v="468.45"/>
    <m/>
    <n v="468.45"/>
    <s v="已支付"/>
    <s v="2018-07-30 17:35:21"/>
    <s v="2018-07-30 17:36:00"/>
    <s v=""/>
    <m/>
    <s v="分销客户"/>
    <n v="-1"/>
  </r>
  <r>
    <s v="services@zdnst.com"/>
    <s v="广州支点网络科技股份有限公司"/>
    <s v="KA-广"/>
    <x v="3"/>
    <s v="关联"/>
    <d v="2017-08-14T00:00:00"/>
    <s v="202322400790460"/>
    <s v="云服务器ECS(包月)"/>
    <s v="续费"/>
    <s v="1789.40"/>
    <s v="1.00"/>
    <s v="1789.40"/>
    <m/>
    <n v="1789.4"/>
    <s v="已支付"/>
    <s v="2018-07-30 17:05:51"/>
    <s v="2018-07-30 17:05:57"/>
    <s v=""/>
    <m/>
    <s v="分销客户"/>
    <n v="-1"/>
  </r>
  <r>
    <s v="it@51homevip.com"/>
    <s v="广州为想互联网科技有限公司"/>
    <s v="中台-广"/>
    <x v="6"/>
    <s v="关联"/>
    <d v="2017-12-04T00:00:00"/>
    <s v="202320753770382"/>
    <s v="对象存储OSS资源包(包月)"/>
    <s v="续费"/>
    <s v="2652.00"/>
    <s v="0.75"/>
    <s v="1989.00"/>
    <m/>
    <n v="1989"/>
    <s v="已支付"/>
    <s v="2018-07-30 14:56:13"/>
    <s v="2018-07-31 16:23:25"/>
    <s v=""/>
    <m/>
    <s v="分销客户"/>
    <n v="-1"/>
  </r>
  <r>
    <s v="tech01@kingvision.com.cn"/>
    <s v="雪松控股集团"/>
    <s v="KA-广"/>
    <x v="3"/>
    <s v="关联"/>
    <d v="2016-12-05T00:00:00"/>
    <s v="202317752930041"/>
    <s v="云服务器ECS(包月)"/>
    <s v="续费"/>
    <s v="1622.00"/>
    <s v="1.00"/>
    <s v="1622.00"/>
    <m/>
    <n v="1622"/>
    <s v="已支付"/>
    <s v="2018-07-30 14:50:29"/>
    <s v="2018-07-30 14:50:33"/>
    <s v=""/>
    <m/>
    <s v="分销客户"/>
    <n v="-1"/>
  </r>
  <r>
    <s v="tech01@kingvision.com.cn"/>
    <s v="雪松控股集团"/>
    <s v="KA-广"/>
    <x v="3"/>
    <s v="关联"/>
    <d v="2016-12-05T00:00:00"/>
    <s v="202318556550041"/>
    <s v="云服务器ECS(包月)"/>
    <s v="续费"/>
    <s v="965.00"/>
    <s v="1.00"/>
    <s v="965.00"/>
    <m/>
    <n v="965"/>
    <s v="已支付"/>
    <s v="2018-07-30 14:50:07"/>
    <s v="2018-07-30 14:50:11"/>
    <s v=""/>
    <m/>
    <s v="分销客户"/>
    <n v="-1"/>
  </r>
  <r>
    <s v="tech01@kingvision.com.cn"/>
    <s v="雪松控股集团"/>
    <s v="KA-广"/>
    <x v="3"/>
    <s v="关联"/>
    <d v="2016-12-05T00:00:00"/>
    <s v="202320254400041"/>
    <s v="云服务器ECS(包月)"/>
    <s v="续费"/>
    <s v="390.00"/>
    <s v="1.00"/>
    <s v="390.00"/>
    <m/>
    <n v="390"/>
    <s v="已支付"/>
    <s v="2018-07-30 14:48:24"/>
    <s v="2018-07-30 14:48:29"/>
    <s v=""/>
    <m/>
    <s v="分销客户"/>
    <n v="-1"/>
  </r>
  <r>
    <s v="xiaoxielc@163.com"/>
    <s v="广州合立正通信息科技有限公司"/>
    <s v="KA-广"/>
    <x v="3"/>
    <s v="关联"/>
    <d v="2017-02-20T00:00:00"/>
    <s v="202319648720638"/>
    <s v="云服务器ECS(包月)"/>
    <s v="续费"/>
    <s v="197.40"/>
    <s v="1.00"/>
    <s v="197.40"/>
    <m/>
    <n v="197.4"/>
    <s v="已支付"/>
    <s v="2018-07-30 11:51:44"/>
    <s v="2018-07-30 11:51:47"/>
    <s v=""/>
    <m/>
    <s v="分销客户"/>
    <n v="-1"/>
  </r>
  <r>
    <s v="xiaoxielc@163.com"/>
    <s v="广州合立正通信息科技有限公司"/>
    <s v="KA-广"/>
    <x v="3"/>
    <s v="关联"/>
    <d v="2017-02-20T00:00:00"/>
    <s v="202317451570638"/>
    <s v="云服务器ECS(包月)"/>
    <s v="续费"/>
    <s v="197.40"/>
    <s v="1.00"/>
    <s v="197.40"/>
    <m/>
    <n v="197.4"/>
    <s v="已支付"/>
    <s v="2018-07-30 11:51:07"/>
    <s v="2018-07-30 11:51:10"/>
    <s v=""/>
    <m/>
    <s v="分销客户"/>
    <n v="-1"/>
  </r>
  <r>
    <s v="hi30403397@aliyun.com"/>
    <s v="广州宏峰信息科技有限公司"/>
    <s v="铁军-广"/>
    <x v="7"/>
    <s v="关联"/>
    <d v="2017-10-10T00:00:00"/>
    <s v="202320748230828"/>
    <s v="云服务器ECS(包月)"/>
    <s v="续费"/>
    <s v="37.24"/>
    <s v="1.00"/>
    <s v="37.24"/>
    <m/>
    <n v="37.24"/>
    <s v="已支付"/>
    <s v="2018-07-30 11:37:51"/>
    <s v="2018-07-30 11:38:03"/>
    <s v=""/>
    <m/>
    <s v="分销客户"/>
    <n v="-1"/>
  </r>
  <r>
    <s v="dannet@qq.com"/>
    <s v="广州美亚电子商务国际旅行社有限公司"/>
    <s v="KA-广"/>
    <x v="3"/>
    <s v="关联"/>
    <d v="2017-10-20T00:00:00"/>
    <s v="202319440860654"/>
    <s v="云服务器ECS(包月)"/>
    <s v="续费"/>
    <s v="218.00"/>
    <s v="1.00"/>
    <s v="218.00"/>
    <m/>
    <n v="218"/>
    <s v="已支付"/>
    <s v="2018-07-30 09:06:30"/>
    <s v="2018-07-30 09:06:31"/>
    <s v=""/>
    <m/>
    <s v="分销客户"/>
    <n v="-1"/>
  </r>
  <r>
    <s v="dannet@qq.com"/>
    <s v="广州美亚电子商务国际旅行社有限公司"/>
    <s v="KA-广"/>
    <x v="3"/>
    <s v="关联"/>
    <d v="2017-10-20T00:00:00"/>
    <s v="202317842630654"/>
    <s v="云服务器ECS(包月)"/>
    <s v="续费"/>
    <s v="98.00"/>
    <s v="1.00"/>
    <s v="98.00"/>
    <m/>
    <n v="98"/>
    <s v="已支付"/>
    <s v="2018-07-30 09:06:20"/>
    <s v="2018-07-30 09:06:21"/>
    <s v=""/>
    <m/>
    <s v="分销客户"/>
    <n v="-1"/>
  </r>
  <r>
    <s v="it@biostime.com.cn"/>
    <s v="广州市合生元生物制品有限公司"/>
    <s v="KA-广"/>
    <x v="3"/>
    <s v="关联"/>
    <d v="2016-09-07T00:00:00"/>
    <s v="202318439470682"/>
    <s v="云服务器ECS(包月)"/>
    <s v="续费"/>
    <s v="586.00"/>
    <s v="0.95"/>
    <s v="557.40"/>
    <m/>
    <n v="557.4"/>
    <s v="已支付"/>
    <s v="2018-07-30 08:58:47"/>
    <s v="2018-07-30 08:58:48"/>
    <s v=""/>
    <m/>
    <s v="分销客户"/>
    <n v="-1"/>
  </r>
  <r>
    <s v="it@biostime.com.cn"/>
    <s v="广州市合生元生物制品有限公司"/>
    <s v="KA-广"/>
    <x v="3"/>
    <s v="关联"/>
    <d v="2016-09-07T00:00:00"/>
    <s v="202320640740682"/>
    <s v="云服务器ECS(包月)"/>
    <s v="续费"/>
    <s v="586.00"/>
    <s v="0.95"/>
    <s v="557.40"/>
    <m/>
    <n v="557.4"/>
    <s v="已支付"/>
    <s v="2018-07-30 08:57:55"/>
    <s v="2018-07-30 08:57:56"/>
    <s v=""/>
    <m/>
    <s v="分销客户"/>
    <n v="-1"/>
  </r>
  <r>
    <s v="it@biostime.com.cn"/>
    <s v="广州市合生元生物制品有限公司"/>
    <s v="KA-广"/>
    <x v="3"/>
    <s v="关联"/>
    <d v="2016-09-07T00:00:00"/>
    <s v="202319341700682"/>
    <s v="云服务器ECS(包月)"/>
    <s v="续费"/>
    <s v="586.00"/>
    <s v="0.95"/>
    <s v="557.40"/>
    <m/>
    <n v="557.4"/>
    <s v="已支付"/>
    <s v="2018-07-30 08:57:53"/>
    <s v="2018-07-30 08:57:54"/>
    <s v=""/>
    <m/>
    <s v="分销客户"/>
    <n v="-1"/>
  </r>
  <r>
    <s v="it@biostime.com.cn"/>
    <s v="广州市合生元生物制品有限公司"/>
    <s v="KA-广"/>
    <x v="3"/>
    <s v="关联"/>
    <d v="2016-09-07T00:00:00"/>
    <s v="202319239840682"/>
    <s v="云服务器ECS(包月)"/>
    <s v="续费"/>
    <s v="586.00"/>
    <s v="0.95"/>
    <s v="557.40"/>
    <m/>
    <n v="557.4"/>
    <s v="已支付"/>
    <s v="2018-07-30 08:57:32"/>
    <s v="2018-07-30 08:57:35"/>
    <s v=""/>
    <m/>
    <s v="分销客户"/>
    <n v="-1"/>
  </r>
  <r>
    <s v="avsystemmsg@meiya.com"/>
    <s v="广州尚途商旅信息技术有限公司"/>
    <s v="KA-广"/>
    <x v="3"/>
    <s v="关联"/>
    <d v="2016-10-27T00:00:00"/>
    <s v="202319541020197"/>
    <s v="云服务器ECS(包月)"/>
    <s v="续费"/>
    <s v="606.00"/>
    <s v="1.00"/>
    <s v="606.00"/>
    <m/>
    <n v="606"/>
    <s v="已支付"/>
    <s v="2018-07-30 08:44:43"/>
    <s v="2018-07-30 08:44:44"/>
    <s v=""/>
    <m/>
    <s v="分销客户"/>
    <n v="-1"/>
  </r>
  <r>
    <s v="xiaoxielc@163.com"/>
    <s v="广州合立正通信息科技有限公司"/>
    <s v="KA-广"/>
    <x v="3"/>
    <s v="关联"/>
    <d v="2017-02-20T00:00:00"/>
    <s v="202320837820638"/>
    <s v="云服务器ECS(包月)"/>
    <s v="续费"/>
    <s v="330.90"/>
    <s v="1.00"/>
    <s v="330.90"/>
    <m/>
    <n v="330.9"/>
    <s v="已支付"/>
    <s v="2018-07-30 08:44:25"/>
    <s v="2018-07-30 08:44:29"/>
    <s v=""/>
    <m/>
    <s v="分销客户"/>
    <n v="-1"/>
  </r>
  <r>
    <s v="393620317@qq.com"/>
    <s v="广州逗趣互动信息科技有限公司"/>
    <s v="其他"/>
    <x v="2"/>
    <s v="关联"/>
    <d v="2017-01-09T00:00:00"/>
    <s v="202318437490967"/>
    <s v="云服务器ECS(包月)"/>
    <s v="续费"/>
    <s v="296.00"/>
    <s v="1.00"/>
    <s v="296.00"/>
    <n v="296"/>
    <n v="0"/>
    <s v="已支付"/>
    <s v="2018-07-30 08:30:46"/>
    <s v="2018-07-30 08:30:47"/>
    <s v=""/>
    <m/>
    <s v="分销客户"/>
    <n v="-1"/>
  </r>
  <r>
    <s v="393620317@qq.com"/>
    <s v="广州逗趣互动信息科技有限公司"/>
    <s v="其他"/>
    <x v="2"/>
    <s v="关联"/>
    <d v="2017-01-09T00:00:00"/>
    <s v="202320836900967"/>
    <s v="云服务器ECS(包月)"/>
    <s v="续费"/>
    <s v="428.00"/>
    <s v="1.00"/>
    <s v="428.00"/>
    <n v="428"/>
    <n v="0"/>
    <s v="已支付"/>
    <s v="2018-07-30 08:30:37"/>
    <s v="2018-07-30 08:30:38"/>
    <s v=""/>
    <m/>
    <s v="分销客户"/>
    <n v="-1"/>
  </r>
  <r>
    <s v="homeway.1984@163.com"/>
    <s v="广州智野软件科技有限公司"/>
    <s v="其他"/>
    <x v="2"/>
    <s v="关联"/>
    <d v="2018-02-07T09:48:24"/>
    <s v="202320137190217"/>
    <s v="云服务器ECS(包月)"/>
    <s v="续费"/>
    <s v="211.00"/>
    <s v="1.00"/>
    <s v="211.00"/>
    <m/>
    <n v="211"/>
    <s v="已支付"/>
    <s v="2018-07-30 08:25:27"/>
    <s v="2018-07-30 08:25:28"/>
    <s v=""/>
    <m/>
    <s v="分销客户"/>
    <n v="-1"/>
  </r>
  <r>
    <s v="liaozy@79643.com"/>
    <s v="广州简乐网络科技有限公司"/>
    <s v="铁军-广"/>
    <x v="1"/>
    <s v="关联"/>
    <d v="2017-06-28T00:00:00"/>
    <s v="202318638910115"/>
    <s v="云服务器ECS(包月)"/>
    <s v="续费"/>
    <s v="324.00"/>
    <s v="1.00"/>
    <s v="324.00"/>
    <m/>
    <n v="324"/>
    <s v="已支付"/>
    <s v="2018-07-30 08:22:08"/>
    <s v="2018-07-30 08:22:09"/>
    <s v=""/>
    <m/>
    <s v="分销客户"/>
    <n v="-1"/>
  </r>
  <r>
    <s v="hi31042991@aliyun.com"/>
    <s v="广东幸美化妆品股份有限公司"/>
    <s v="其他"/>
    <x v="2"/>
    <s v="关联"/>
    <d v="2017-07-14T00:00:00"/>
    <s v="202320118690169"/>
    <s v="轻量应用服务器"/>
    <s v="续费"/>
    <s v="306.00"/>
    <s v="1.00"/>
    <s v="306.00"/>
    <m/>
    <n v="306"/>
    <s v="已支付"/>
    <s v="2018-07-29 12:13:34"/>
    <s v="2018-07-29 12:13:41"/>
    <s v=""/>
    <m/>
    <s v="分销客户"/>
    <n v="-1"/>
  </r>
  <r>
    <s v="dw10066"/>
    <s v="dw10066"/>
    <s v="铁军-广"/>
    <x v="7"/>
    <s v="关联"/>
    <d v="2017-10-13T00:00:00"/>
    <s v="202318018090734"/>
    <s v="云服务器ECS(包月)"/>
    <s v="续费"/>
    <s v="3999.00"/>
    <s v="1.00"/>
    <s v="3999.00"/>
    <m/>
    <n v="3999"/>
    <s v="已支付"/>
    <s v="2018-07-29 09:24:33"/>
    <s v="2018-07-29 09:24:34"/>
    <s v=""/>
    <m/>
    <s v="分销客户"/>
    <n v="-1"/>
  </r>
  <r>
    <s v="dannet@qq.com"/>
    <s v="广州美亚电子商务国际旅行社有限公司"/>
    <s v="KA-广"/>
    <x v="3"/>
    <s v="关联"/>
    <d v="2017-10-20T00:00:00"/>
    <s v="202320014910654"/>
    <s v="云服务器ECS(包月)"/>
    <s v="续费"/>
    <s v="82.00"/>
    <s v="1.00"/>
    <s v="82.00"/>
    <m/>
    <n v="82"/>
    <s v="已支付"/>
    <s v="2018-07-29 09:04:19"/>
    <s v="2018-07-29 09:04:20"/>
    <s v=""/>
    <m/>
    <s v="分销客户"/>
    <n v="-1"/>
  </r>
  <r>
    <s v="keya2016@qq.com"/>
    <s v="广州科亚信息科技有限公司"/>
    <s v="中台-广"/>
    <x v="6"/>
    <s v="关联"/>
    <d v="2017-03-15T00:00:00"/>
    <s v="202318714760855"/>
    <s v="关系型数据库RDS(包月)"/>
    <s v="续费"/>
    <s v="272.00"/>
    <s v="1.00"/>
    <s v="272.00"/>
    <m/>
    <n v="272"/>
    <s v="已支付"/>
    <s v="2018-07-29 09:01:43"/>
    <s v="2018-07-29 09:01:44"/>
    <s v=""/>
    <m/>
    <s v="分销客户"/>
    <n v="-1"/>
  </r>
  <r>
    <s v="393620317@qq.com"/>
    <s v="广州逗趣互动信息科技有限公司"/>
    <s v="其他"/>
    <x v="2"/>
    <s v="关联"/>
    <d v="2017-01-09T00:00:00"/>
    <s v="202320712640967"/>
    <s v="云数据库KVStore版（包月）"/>
    <s v="续费"/>
    <s v="1300.00"/>
    <s v="1.00"/>
    <s v="1300.00"/>
    <m/>
    <n v="1300"/>
    <s v="已支付"/>
    <s v="2018-07-29 08:30:06"/>
    <s v="2018-07-29 08:30:06"/>
    <s v=""/>
    <m/>
    <s v="分销客户"/>
    <n v="-1"/>
  </r>
  <r>
    <s v="393620317@qq.com"/>
    <s v="广州逗趣互动信息科技有限公司"/>
    <s v="其他"/>
    <x v="2"/>
    <s v="关联"/>
    <d v="2017-01-09T00:00:00"/>
    <s v="202316713770967"/>
    <s v="关系型数据库RDS(包月)"/>
    <s v="续费"/>
    <s v="1880.00"/>
    <s v="1.00"/>
    <s v="1880.00"/>
    <m/>
    <n v="1880"/>
    <s v="已支付"/>
    <s v="2018-07-29 08:29:45"/>
    <s v="2018-07-29 08:29:46"/>
    <s v=""/>
    <m/>
    <s v="分销客户"/>
    <n v="-1"/>
  </r>
  <r>
    <s v="393620317@qq.com"/>
    <s v="广州逗趣互动信息科技有限公司"/>
    <s v="其他"/>
    <x v="2"/>
    <s v="关联"/>
    <d v="2017-01-09T00:00:00"/>
    <s v="202318712730967"/>
    <s v="云服务器ECS(包月)"/>
    <s v="续费"/>
    <s v="148.00"/>
    <s v="1.00"/>
    <s v="148.00"/>
    <n v="148"/>
    <n v="0"/>
    <s v="已支付"/>
    <s v="2018-07-29 08:29:44"/>
    <s v="2018-07-29 08:29:44"/>
    <s v=""/>
    <m/>
    <s v="分销客户"/>
    <n v="-1"/>
  </r>
  <r>
    <s v="ab纵思网络"/>
    <s v="广州纵思网络科技股份有限公司"/>
    <s v="KA-广"/>
    <x v="0"/>
    <s v="关联"/>
    <d v="2018-02-26T19:14:30"/>
    <s v="202315376210313"/>
    <s v="云服务器ECS(包月)"/>
    <s v="续费"/>
    <s v="130.00"/>
    <s v="1.00"/>
    <s v="130.00"/>
    <m/>
    <n v="130"/>
    <s v="已支付"/>
    <s v="2018-07-28 17:29:16"/>
    <s v="2018-07-28 17:29:19"/>
    <s v=""/>
    <m/>
    <s v="分销客户"/>
    <n v="-1"/>
  </r>
  <r>
    <s v="212983912@qq.com"/>
    <s v="广州尚途商旅信息技术有限公司"/>
    <s v="KA-广"/>
    <x v="3"/>
    <s v="关联"/>
    <d v="2016-10-27T00:00:00"/>
    <s v="202313466980489"/>
    <s v="云服务器ECS(包月)"/>
    <s v="续费"/>
    <s v="288.00"/>
    <s v="1.00"/>
    <s v="288.00"/>
    <m/>
    <n v="288"/>
    <s v="已支付"/>
    <s v="2018-07-28 08:58:41"/>
    <s v="2018-07-28 08:58:42"/>
    <s v=""/>
    <m/>
    <s v="分销客户"/>
    <n v="-1"/>
  </r>
  <r>
    <s v="212983912@qq.com"/>
    <s v="广州尚途商旅信息技术有限公司"/>
    <s v="KA-广"/>
    <x v="3"/>
    <s v="关联"/>
    <d v="2016-10-27T00:00:00"/>
    <s v="202314766100489"/>
    <s v="云服务器ECS(包月)"/>
    <s v="续费"/>
    <s v="288.00"/>
    <s v="1.00"/>
    <s v="288.00"/>
    <m/>
    <n v="288"/>
    <s v="已支付"/>
    <s v="2018-07-28 08:58:16"/>
    <s v="2018-07-28 08:58:17"/>
    <s v=""/>
    <m/>
    <s v="分销客户"/>
    <n v="-1"/>
  </r>
  <r>
    <s v="212983912@qq.com"/>
    <s v="广州尚途商旅信息技术有限公司"/>
    <s v="KA-广"/>
    <x v="3"/>
    <s v="关联"/>
    <d v="2016-10-27T00:00:00"/>
    <s v="202311867650489"/>
    <s v="云服务器ECS(包月)"/>
    <s v="续费"/>
    <s v="288.00"/>
    <s v="1.00"/>
    <s v="288.00"/>
    <m/>
    <n v="288"/>
    <s v="已支付"/>
    <s v="2018-07-28 08:58:14"/>
    <s v="2018-07-28 08:58:14"/>
    <s v=""/>
    <m/>
    <s v="分销客户"/>
    <n v="-1"/>
  </r>
  <r>
    <s v="212983912@qq.com"/>
    <s v="广州尚途商旅信息技术有限公司"/>
    <s v="KA-广"/>
    <x v="3"/>
    <s v="关联"/>
    <d v="2016-10-27T00:00:00"/>
    <s v="202311172000489"/>
    <s v="云服务器ECS(包月)"/>
    <s v="续费"/>
    <s v="288.00"/>
    <s v="1.00"/>
    <s v="288.00"/>
    <m/>
    <n v="288"/>
    <s v="已支付"/>
    <s v="2018-07-28 08:55:49"/>
    <s v="2018-07-28 08:55:50"/>
    <s v=""/>
    <m/>
    <s v="分销客户"/>
    <n v="-1"/>
  </r>
  <r>
    <s v="se7en_kuo@foxmail.com"/>
    <s v="广州京雍府电子商务有限公司"/>
    <s v="铁军-广"/>
    <x v="7"/>
    <s v="关联"/>
    <d v="2017-09-26T00:00:00"/>
    <s v="202314163610302"/>
    <s v="云数据库KVStore版（包月）"/>
    <s v="续费"/>
    <s v="100.00"/>
    <s v="1.00"/>
    <s v="100.00"/>
    <m/>
    <n v="100"/>
    <s v="已支付"/>
    <s v="2018-07-28 08:49:26"/>
    <s v="2018-07-28 08:49:26"/>
    <s v=""/>
    <m/>
    <s v="分销客户"/>
    <n v="-1"/>
  </r>
  <r>
    <s v="qygaming"/>
    <s v="广东全娱科技有限公司"/>
    <s v="KA-广"/>
    <x v="8"/>
    <s v="关联"/>
    <d v="2017-11-11T00:00:00"/>
    <s v="202314962210375"/>
    <s v="云服务器ECS(包月)"/>
    <s v="续费"/>
    <s v="693.00"/>
    <s v="0.96"/>
    <s v="664.40"/>
    <m/>
    <n v="664.4"/>
    <s v="已支付"/>
    <s v="2018-07-28 08:42:05"/>
    <s v="2018-07-28 08:42:06"/>
    <s v=""/>
    <m/>
    <s v="分销客户"/>
    <n v="-1"/>
  </r>
  <r>
    <s v="qygaming"/>
    <s v="广东全娱科技有限公司"/>
    <s v="KA-广"/>
    <x v="8"/>
    <s v="关联"/>
    <d v="2017-11-11T00:00:00"/>
    <s v="202311765790375"/>
    <s v="云服务器ECS(包月)"/>
    <s v="续费"/>
    <s v="693.00"/>
    <s v="0.96"/>
    <s v="664.40"/>
    <m/>
    <n v="664.4"/>
    <s v="已支付"/>
    <s v="2018-07-28 08:40:11"/>
    <s v="2018-07-28 08:40:12"/>
    <s v=""/>
    <m/>
    <s v="分销客户"/>
    <n v="-1"/>
  </r>
  <r>
    <s v="xyedai"/>
    <s v="深圳超富资产管理有限公司"/>
    <s v="KA-深"/>
    <x v="9"/>
    <s v="关联"/>
    <d v="2017-03-16T00:00:00"/>
    <s v="202313563330957"/>
    <s v="云服务器ECS(包月)"/>
    <s v="续费"/>
    <s v="790.00"/>
    <s v="1.00"/>
    <s v="790.00"/>
    <m/>
    <n v="790"/>
    <s v="已支付"/>
    <s v="2018-07-28 08:37:25"/>
    <s v="2018-07-28 08:37:26"/>
    <s v=""/>
    <m/>
    <s v="分销客户"/>
    <n v="-1"/>
  </r>
  <r>
    <s v="pjeverygold@163.com"/>
    <s v="广州普金计算机科技股份有限公司"/>
    <s v="KA-广"/>
    <x v="4"/>
    <s v="关联"/>
    <d v="2017-07-24T00:00:00"/>
    <s v="202315055270622"/>
    <s v="关系型数据库RDS(包月)"/>
    <s v="续费"/>
    <s v="9120.00"/>
    <s v="0.85"/>
    <s v="7752.00"/>
    <n v="38.6"/>
    <n v="7713.4"/>
    <s v="已支付"/>
    <s v="2018-07-28 01:57:31"/>
    <s v="2018-07-28 01:57:42"/>
    <s v=""/>
    <m/>
    <s v="分销客户"/>
    <n v="-1"/>
  </r>
  <r>
    <s v="services@zdnst.com"/>
    <s v="广州支点网络科技股份有限公司"/>
    <s v="KA-广"/>
    <x v="3"/>
    <s v="关联"/>
    <d v="2017-08-14T00:00:00"/>
    <s v="202312455960460"/>
    <s v="关系型数据库RDS(包月)"/>
    <s v="续费"/>
    <s v="913.00"/>
    <s v="1.00"/>
    <s v="913.00"/>
    <m/>
    <n v="913"/>
    <s v="已支付"/>
    <s v="2018-07-27 23:52:50"/>
    <s v="2018-07-27 23:52:54"/>
    <s v=""/>
    <m/>
    <s v="分销客户"/>
    <n v="-1"/>
  </r>
  <r>
    <s v="services@zdnst.com"/>
    <s v="广州支点网络科技股份有限公司"/>
    <s v="KA-广"/>
    <x v="3"/>
    <s v="关联"/>
    <d v="2017-08-14T00:00:00"/>
    <s v="202312955380460"/>
    <s v="云服务器ECS(包月)"/>
    <s v="续费"/>
    <s v="2020.00"/>
    <s v="1.00"/>
    <s v="2020.00"/>
    <m/>
    <n v="2020"/>
    <s v="已支付"/>
    <s v="2018-07-27 23:52:10"/>
    <s v="2018-07-27 23:52:17"/>
    <s v=""/>
    <m/>
    <s v="分销客户"/>
    <n v="-1"/>
  </r>
  <r>
    <s v="xiliedu@968666.net"/>
    <s v="广州市熙励教育信息咨询有限公司"/>
    <s v="KA-广"/>
    <x v="0"/>
    <s v="关联"/>
    <d v="2018-01-15T21:24:57"/>
    <s v="202313546230351"/>
    <s v="云服务器ECS(包月)"/>
    <s v="续费"/>
    <s v="359.00"/>
    <s v="1.00"/>
    <s v="359.00"/>
    <m/>
    <n v="359"/>
    <s v="已支付"/>
    <s v="2018-07-27 18:48:30"/>
    <s v="2018-07-27 18:48:37"/>
    <s v=""/>
    <m/>
    <s v="分销客户"/>
    <n v="-1"/>
  </r>
  <r>
    <s v="ab纵思网络"/>
    <s v="广州纵思网络科技股份有限公司"/>
    <s v="KA-广"/>
    <x v="0"/>
    <s v="关联"/>
    <d v="2018-02-26T19:14:30"/>
    <s v="202314743310313"/>
    <s v="云服务器ECS(包月)"/>
    <s v="续费"/>
    <s v="130.00"/>
    <s v="1.00"/>
    <s v="130.00"/>
    <m/>
    <n v="130"/>
    <s v="已支付"/>
    <s v="2018-07-27 17:50:32"/>
    <s v="2018-07-27 17:50:35"/>
    <s v=""/>
    <m/>
    <s v="分销客户"/>
    <n v="-1"/>
  </r>
  <r>
    <s v="ab纵思网络"/>
    <s v="广州纵思网络科技股份有限公司"/>
    <s v="KA-广"/>
    <x v="0"/>
    <s v="关联"/>
    <d v="2018-02-26T19:14:30"/>
    <s v="202311746470313"/>
    <s v="云服务器ECS(包月)"/>
    <s v="续费"/>
    <s v="130.00"/>
    <s v="1.00"/>
    <s v="130.00"/>
    <m/>
    <n v="130"/>
    <s v="已支付"/>
    <s v="2018-07-27 17:45:48"/>
    <s v="2018-07-27 17:45:51"/>
    <s v=""/>
    <m/>
    <s v="分销客户"/>
    <n v="-1"/>
  </r>
  <r>
    <s v="creatson"/>
    <s v="佛山市科瑞森科技有限公司"/>
    <s v="KA-广"/>
    <x v="0"/>
    <s v="关联"/>
    <d v="2017-07-24T00:00:00"/>
    <s v="202311243040320"/>
    <s v="云服务器ECS(包月)"/>
    <s v="续费"/>
    <s v="109008.00"/>
    <s v="0.85"/>
    <s v="92656.80"/>
    <m/>
    <n v="92656.8"/>
    <s v="已支付"/>
    <s v="2018-07-27 15:54:06"/>
    <s v="2018-07-27 15:56:34"/>
    <s v=""/>
    <m/>
    <s v="分销客户"/>
    <n v="-1"/>
  </r>
  <r>
    <s v="hi30403397@aliyun.com"/>
    <s v="广州宏峰信息科技有限公司"/>
    <s v="铁军-广"/>
    <x v="7"/>
    <s v="关联"/>
    <d v="2017-10-10T00:00:00"/>
    <s v="202311340650828"/>
    <s v="云服务器ECS(包月)"/>
    <s v="续费"/>
    <s v="37.24"/>
    <s v="1.00"/>
    <s v="37.24"/>
    <m/>
    <n v="37.24"/>
    <s v="已支付"/>
    <s v="2018-07-27 15:20:09"/>
    <s v="2018-07-27 15:20:24"/>
    <s v=""/>
    <m/>
    <s v="分销客户"/>
    <n v="-1"/>
  </r>
  <r>
    <s v="hi30403397@aliyun.com"/>
    <s v="广州宏峰信息科技有限公司"/>
    <s v="铁军-广"/>
    <x v="7"/>
    <s v="关联"/>
    <d v="2017-10-10T00:00:00"/>
    <s v="202313035990828"/>
    <s v="云服务器ECS(包月)"/>
    <s v="续费"/>
    <s v="139.16"/>
    <s v="1.00"/>
    <s v="139.16"/>
    <m/>
    <n v="139.16"/>
    <s v="已支付"/>
    <s v="2018-07-27 14:50:19"/>
    <s v="2018-07-27 14:51:07"/>
    <s v=""/>
    <m/>
    <s v="分销客户"/>
    <n v="-1"/>
  </r>
  <r>
    <s v="zixl@holike.com"/>
    <s v="广州好莱客创意家居股份有限公司"/>
    <s v="其他"/>
    <x v="2"/>
    <s v="关联"/>
    <d v="2016-09-05T00:00:00"/>
    <s v="202312934720464"/>
    <s v="NAS存储包"/>
    <s v="续费"/>
    <s v="150.00"/>
    <s v="1.00"/>
    <s v="150.00"/>
    <m/>
    <n v="150"/>
    <s v="已支付"/>
    <s v="2018-07-27 14:36:05"/>
    <s v="2018-07-27 14:36:20"/>
    <s v=""/>
    <m/>
    <s v="分销客户"/>
    <n v="-1"/>
  </r>
  <r>
    <s v="zixl@holike.com"/>
    <s v="广州好莱客创意家居股份有限公司"/>
    <s v="其他"/>
    <x v="2"/>
    <s v="关联"/>
    <d v="2016-09-05T00:00:00"/>
    <s v="202312236280464"/>
    <s v="NAS存储包"/>
    <s v="续费"/>
    <s v="829.00"/>
    <s v="1.00"/>
    <s v="829.00"/>
    <m/>
    <n v="829"/>
    <s v="已支付"/>
    <s v="2018-07-27 14:33:48"/>
    <s v="2018-07-27 14:34:12"/>
    <s v=""/>
    <m/>
    <s v="分销客户"/>
    <n v="-1"/>
  </r>
  <r>
    <s v="ab纵思网络"/>
    <s v="广州纵思网络科技股份有限公司"/>
    <s v="KA-广"/>
    <x v="0"/>
    <s v="关联"/>
    <d v="2018-02-26T19:14:30"/>
    <s v="202315121870313"/>
    <s v="云服务器ECS(包月)"/>
    <s v="续费"/>
    <s v="72.80"/>
    <s v="1.00"/>
    <s v="72.80"/>
    <m/>
    <n v="72.8"/>
    <s v="已支付"/>
    <s v="2018-07-27 10:12:04"/>
    <s v="2018-07-27 10:12:07"/>
    <s v=""/>
    <m/>
    <s v="分销客户"/>
    <n v="-1"/>
  </r>
  <r>
    <s v="ab纵思网络"/>
    <s v="广州纵思网络科技股份有限公司"/>
    <s v="KA-广"/>
    <x v="0"/>
    <s v="关联"/>
    <d v="2018-02-26T19:14:30"/>
    <s v="202314922970313"/>
    <s v="云服务器ECS(包月)"/>
    <s v="续费"/>
    <s v="72.80"/>
    <s v="1.00"/>
    <s v="72.80"/>
    <m/>
    <n v="72.8"/>
    <s v="已支付"/>
    <s v="2018-07-27 10:11:40"/>
    <s v="2018-07-27 10:11:43"/>
    <s v=""/>
    <m/>
    <s v="分销客户"/>
    <n v="-1"/>
  </r>
  <r>
    <s v="ab纵思网络"/>
    <s v="广州纵思网络科技股份有限公司"/>
    <s v="KA-广"/>
    <x v="0"/>
    <s v="关联"/>
    <d v="2018-02-26T19:14:30"/>
    <s v="202314123210313"/>
    <s v="云服务器ECS(包月)"/>
    <s v="续费"/>
    <s v="72.80"/>
    <s v="1.00"/>
    <s v="72.80"/>
    <m/>
    <n v="72.8"/>
    <s v="已支付"/>
    <s v="2018-07-27 10:11:16"/>
    <s v="2018-07-27 10:11:19"/>
    <s v=""/>
    <m/>
    <s v="分销客户"/>
    <n v="-1"/>
  </r>
  <r>
    <s v="ab纵思网络"/>
    <s v="广州纵思网络科技股份有限公司"/>
    <s v="KA-广"/>
    <x v="0"/>
    <s v="关联"/>
    <d v="2018-02-26T19:14:30"/>
    <s v="202312624700313"/>
    <s v="云服务器ECS(包月)"/>
    <s v="续费"/>
    <s v="72.80"/>
    <s v="1.00"/>
    <s v="72.80"/>
    <m/>
    <n v="72.8"/>
    <s v="已支付"/>
    <s v="2018-07-27 10:10:54"/>
    <s v="2018-07-27 10:10:57"/>
    <s v=""/>
    <m/>
    <s v="分销客户"/>
    <n v="-1"/>
  </r>
  <r>
    <s v="ab纵思网络"/>
    <s v="广州纵思网络科技股份有限公司"/>
    <s v="KA-广"/>
    <x v="0"/>
    <s v="关联"/>
    <d v="2018-02-26T19:14:30"/>
    <s v="202314922910313"/>
    <s v="云服务器ECS(包月)"/>
    <s v="续费"/>
    <s v="72.80"/>
    <s v="1.00"/>
    <s v="72.80"/>
    <m/>
    <n v="72.8"/>
    <s v="已支付"/>
    <s v="2018-07-27 10:10:28"/>
    <s v="2018-07-27 10:10:31"/>
    <s v=""/>
    <m/>
    <s v="分销客户"/>
    <n v="-1"/>
  </r>
  <r>
    <s v="ab纵思网络"/>
    <s v="广州纵思网络科技股份有限公司"/>
    <s v="KA-广"/>
    <x v="0"/>
    <s v="关联"/>
    <d v="2018-02-26T19:14:30"/>
    <s v="202314323530313"/>
    <s v="云服务器ECS(包月)"/>
    <s v="续费"/>
    <s v="72.80"/>
    <s v="1.00"/>
    <s v="72.80"/>
    <m/>
    <n v="72.8"/>
    <s v="已支付"/>
    <s v="2018-07-27 10:10:05"/>
    <s v="2018-07-27 10:10:08"/>
    <s v=""/>
    <m/>
    <s v="分销客户"/>
    <n v="-1"/>
  </r>
  <r>
    <s v="ab纵思网络"/>
    <s v="广州纵思网络科技股份有限公司"/>
    <s v="KA-广"/>
    <x v="0"/>
    <s v="关联"/>
    <d v="2018-02-26T19:14:30"/>
    <s v="202311825530313"/>
    <s v="云服务器ECS(包月)"/>
    <s v="续费"/>
    <s v="72.80"/>
    <s v="1.00"/>
    <s v="72.80"/>
    <m/>
    <n v="72.8"/>
    <s v="已支付"/>
    <s v="2018-07-27 10:09:44"/>
    <s v="2018-07-27 10:09:48"/>
    <s v=""/>
    <m/>
    <s v="分销客户"/>
    <n v="-1"/>
  </r>
  <r>
    <s v="ab纵思网络"/>
    <s v="广州纵思网络科技股份有限公司"/>
    <s v="KA-广"/>
    <x v="0"/>
    <s v="关联"/>
    <d v="2018-02-26T19:14:30"/>
    <s v="202311825510313"/>
    <s v="云服务器ECS(包月)"/>
    <s v="续费"/>
    <s v="72.80"/>
    <s v="1.00"/>
    <s v="72.80"/>
    <m/>
    <n v="72.8"/>
    <s v="已支付"/>
    <s v="2018-07-27 10:09:23"/>
    <s v="2018-07-27 10:09:25"/>
    <s v=""/>
    <m/>
    <s v="分销客户"/>
    <n v="-1"/>
  </r>
  <r>
    <s v="ab纵思网络"/>
    <s v="广州纵思网络科技股份有限公司"/>
    <s v="KA-广"/>
    <x v="0"/>
    <s v="关联"/>
    <d v="2018-02-26T19:14:30"/>
    <s v="202313923530313"/>
    <s v="云服务器ECS(包月)"/>
    <s v="续费"/>
    <s v="72.80"/>
    <s v="1.00"/>
    <s v="72.80"/>
    <m/>
    <n v="72.8"/>
    <s v="已支付"/>
    <s v="2018-07-27 10:08:55"/>
    <s v="2018-07-27 10:08:58"/>
    <s v=""/>
    <m/>
    <s v="分销客户"/>
    <n v="-1"/>
  </r>
  <r>
    <s v="zixl@holike.com"/>
    <s v="广州好莱客创意家居股份有限公司"/>
    <s v="其他"/>
    <x v="2"/>
    <s v="关联"/>
    <d v="2016-09-05T00:00:00"/>
    <s v="202312121760464"/>
    <s v="云服务器ECS(包月)"/>
    <s v="续费"/>
    <s v="4899.00"/>
    <s v="1.00"/>
    <s v="4899.00"/>
    <m/>
    <n v="4899"/>
    <s v="已支付"/>
    <s v="2018-07-27 09:21:17"/>
    <s v="2018-07-27 09:21:28"/>
    <s v=""/>
    <m/>
    <s v="分销客户"/>
    <n v="-1"/>
  </r>
  <r>
    <s v="dannet@qq.com"/>
    <s v="广州美亚电子商务国际旅行社有限公司"/>
    <s v="KA-广"/>
    <x v="3"/>
    <s v="关联"/>
    <d v="2017-10-20T00:00:00"/>
    <s v="202311520950654"/>
    <s v="云服务器ECS(包月)"/>
    <s v="续费"/>
    <s v="262.00"/>
    <s v="1.00"/>
    <s v="262.00"/>
    <m/>
    <n v="262"/>
    <s v="已支付"/>
    <s v="2018-07-27 09:01:46"/>
    <s v="2018-07-27 09:01:47"/>
    <s v=""/>
    <m/>
    <s v="分销客户"/>
    <n v="-1"/>
  </r>
  <r>
    <s v="dannet@qq.com"/>
    <s v="广州美亚电子商务国际旅行社有限公司"/>
    <s v="KA-广"/>
    <x v="3"/>
    <s v="关联"/>
    <d v="2017-10-20T00:00:00"/>
    <s v="202313318420654"/>
    <s v="云数据库MongoDB版(包月)"/>
    <s v="续费"/>
    <s v="1272.00"/>
    <s v="1.00"/>
    <s v="1272.00"/>
    <m/>
    <n v="1272"/>
    <s v="已支付"/>
    <s v="2018-07-27 09:00:27"/>
    <s v="2018-07-27 09:00:27"/>
    <s v=""/>
    <m/>
    <s v="分销客户"/>
    <n v="-1"/>
  </r>
  <r>
    <s v="intexh@sina.cn"/>
    <s v="广州随行信息科技有限公司"/>
    <s v="铁军-广"/>
    <x v="7"/>
    <s v="关联"/>
    <d v="2017-10-30T00:00:00"/>
    <s v="202315314880296"/>
    <s v="云服务器ECS(包月)"/>
    <s v="续费"/>
    <s v="350.00"/>
    <s v="1.00"/>
    <s v="350.00"/>
    <m/>
    <n v="350"/>
    <s v="已支付"/>
    <s v="2018-07-27 08:40:25"/>
    <s v="2018-07-27 08:40:26"/>
    <s v=""/>
    <m/>
    <s v="分销客户"/>
    <n v="-1"/>
  </r>
  <r>
    <s v="intexh@sina.cn"/>
    <s v="广州随行信息科技有限公司"/>
    <s v="铁军-广"/>
    <x v="7"/>
    <s v="关联"/>
    <d v="2017-10-30T00:00:00"/>
    <s v="202314816170296"/>
    <s v="关系型数据库RDS(包月)"/>
    <s v="续费"/>
    <s v="268.00"/>
    <s v="1.00"/>
    <s v="268.00"/>
    <m/>
    <n v="268"/>
    <s v="已支付"/>
    <s v="2018-07-27 08:39:30"/>
    <s v="2018-07-27 08:39:30"/>
    <s v=""/>
    <m/>
    <s v="分销客户"/>
    <n v="-1"/>
  </r>
  <r>
    <s v="深圳前海金智慧"/>
    <s v="深圳前海金智慧科技有限公司"/>
    <s v="铁军-广"/>
    <x v="1"/>
    <s v="关联"/>
    <d v="2018-03-08T22:16:07"/>
    <s v="202315203500864"/>
    <s v="关系型数据库RDS(包月)"/>
    <s v="续费"/>
    <s v="3800.00"/>
    <s v="1.00"/>
    <s v="3800.00"/>
    <m/>
    <n v="3800"/>
    <s v="已支付"/>
    <s v="2018-07-27 00:42:50"/>
    <s v="2018-07-27 00:42:53"/>
    <s v=""/>
    <m/>
    <s v="分销客户"/>
    <n v="-1"/>
  </r>
  <r>
    <s v="深圳前海金智慧"/>
    <s v="深圳前海金智慧科技有限公司"/>
    <s v="铁军-广"/>
    <x v="1"/>
    <s v="关联"/>
    <d v="2018-03-08T22:16:07"/>
    <s v="202315403280864"/>
    <s v="云服务器ECS(包月)"/>
    <s v="续费"/>
    <s v="234.00"/>
    <s v="1.00"/>
    <s v="234.00"/>
    <m/>
    <n v="234"/>
    <s v="已支付"/>
    <s v="2018-07-27 00:37:25"/>
    <s v="2018-07-27 00:37:28"/>
    <s v=""/>
    <m/>
    <s v="分销客户"/>
    <n v="-1"/>
  </r>
  <r>
    <s v="深圳前海金智慧"/>
    <s v="深圳前海金智慧科技有限公司"/>
    <s v="铁军-广"/>
    <x v="1"/>
    <s v="关联"/>
    <d v="2018-03-08T22:16:07"/>
    <s v="202312706630864"/>
    <s v="云服务器ECS(包月)"/>
    <s v="续费"/>
    <s v="842.50"/>
    <s v="0.96"/>
    <s v="808.20"/>
    <m/>
    <n v="808.2"/>
    <s v="已支付"/>
    <s v="2018-07-27 00:35:36"/>
    <s v="2018-07-27 00:35:39"/>
    <s v=""/>
    <m/>
    <s v="分销客户"/>
    <n v="-1"/>
  </r>
  <r>
    <s v="深圳前海金智慧"/>
    <s v="深圳前海金智慧科技有限公司"/>
    <s v="铁军-广"/>
    <x v="1"/>
    <s v="关联"/>
    <d v="2018-03-08T22:16:07"/>
    <s v="202313505330864"/>
    <s v="云服务器ECS(包月)"/>
    <s v="续费"/>
    <s v="951.00"/>
    <s v="0.97"/>
    <s v="922.40"/>
    <m/>
    <n v="922.4"/>
    <s v="已支付"/>
    <s v="2018-07-27 00:35:09"/>
    <s v="2018-07-27 00:35:13"/>
    <s v=""/>
    <m/>
    <s v="分销客户"/>
    <n v="-1"/>
  </r>
  <r>
    <s v="深圳前海金智慧"/>
    <s v="深圳前海金智慧科技有限公司"/>
    <s v="铁军-广"/>
    <x v="1"/>
    <s v="关联"/>
    <d v="2018-03-08T22:16:07"/>
    <s v="202313705740864"/>
    <s v="云服务器ECS(包月)"/>
    <s v="续费"/>
    <s v="586.00"/>
    <s v="1.00"/>
    <s v="586.00"/>
    <m/>
    <n v="586"/>
    <s v="已支付"/>
    <s v="2018-07-27 00:34:47"/>
    <s v="2018-07-27 00:34:50"/>
    <s v=""/>
    <m/>
    <s v="分销客户"/>
    <n v="-1"/>
  </r>
  <r>
    <s v="深圳前海金智慧"/>
    <s v="深圳前海金智慧科技有限公司"/>
    <s v="铁军-广"/>
    <x v="1"/>
    <s v="关联"/>
    <d v="2018-03-08T22:16:07"/>
    <s v="202311209440864"/>
    <s v="云服务器ECS(包月)"/>
    <s v="续费"/>
    <s v="727.00"/>
    <s v="1.00"/>
    <s v="727.00"/>
    <m/>
    <n v="727"/>
    <s v="已支付"/>
    <s v="2018-07-27 00:33:36"/>
    <s v="2018-07-27 00:33:40"/>
    <s v=""/>
    <m/>
    <s v="分销客户"/>
    <n v="-1"/>
  </r>
  <r>
    <s v="深圳前海金智慧"/>
    <s v="深圳前海金智慧科技有限公司"/>
    <s v="铁军-广"/>
    <x v="1"/>
    <s v="关联"/>
    <d v="2018-03-08T22:16:07"/>
    <s v="202312606900864"/>
    <s v="云服务器ECS(包月)"/>
    <s v="续费"/>
    <s v="241.00"/>
    <s v="1.00"/>
    <s v="241.00"/>
    <m/>
    <n v="241"/>
    <s v="已支付"/>
    <s v="2018-07-27 00:33:17"/>
    <s v="2018-07-27 00:33:20"/>
    <s v=""/>
    <m/>
    <s v="分销客户"/>
    <n v="-1"/>
  </r>
  <r>
    <s v="深圳前海金智慧"/>
    <s v="深圳前海金智慧科技有限公司"/>
    <s v="铁军-广"/>
    <x v="1"/>
    <s v="关联"/>
    <d v="2018-03-08T22:16:07"/>
    <s v="202313705560864"/>
    <s v="云服务器ECS(包月)"/>
    <s v="续费"/>
    <s v="711.00"/>
    <s v="1.00"/>
    <s v="711.00"/>
    <m/>
    <n v="711"/>
    <s v="已支付"/>
    <s v="2018-07-27 00:32:56"/>
    <s v="2018-07-27 00:33:01"/>
    <s v=""/>
    <m/>
    <s v="分销客户"/>
    <n v="-1"/>
  </r>
  <r>
    <s v="深圳前海金智慧"/>
    <s v="深圳前海金智慧科技有限公司"/>
    <s v="铁军-广"/>
    <x v="1"/>
    <s v="关联"/>
    <d v="2018-03-08T22:16:07"/>
    <s v="202312906110864"/>
    <s v="云服务器ECS(包月)"/>
    <s v="续费"/>
    <s v="586.00"/>
    <s v="1.00"/>
    <s v="586.00"/>
    <m/>
    <n v="586"/>
    <s v="已支付"/>
    <s v="2018-07-27 00:21:00"/>
    <s v="2018-07-27 00:23:15"/>
    <s v=""/>
    <m/>
    <s v="分销客户"/>
    <n v="-1"/>
  </r>
  <r>
    <s v="深圳前海金智慧"/>
    <s v="深圳前海金智慧科技有限公司"/>
    <s v="铁军-广"/>
    <x v="1"/>
    <s v="关联"/>
    <d v="2018-03-08T22:16:07"/>
    <s v="202313704780864"/>
    <s v="云服务器ECS(包月)"/>
    <s v="续费"/>
    <s v="586.00"/>
    <s v="1.00"/>
    <s v="586.00"/>
    <m/>
    <n v="586"/>
    <s v="已支付"/>
    <s v="2018-07-27 00:20:07"/>
    <s v="2018-07-27 00:20:20"/>
    <s v=""/>
    <m/>
    <s v="分销客户"/>
    <n v="-1"/>
  </r>
  <r>
    <s v="hi31071696@aliyun.com"/>
    <s v="中油碧辟石油有限公司"/>
    <s v="其他"/>
    <x v="2"/>
    <s v="关联"/>
    <d v="2017-09-12T00:00:00"/>
    <s v="202311107410655"/>
    <s v="关系型数据库RDS(包月)"/>
    <s v="续费"/>
    <s v="1960.00"/>
    <s v="1.00"/>
    <s v="1960.00"/>
    <m/>
    <n v="1960"/>
    <s v="已支付"/>
    <s v="2018-07-26 21:39:31"/>
    <s v="2018-07-26 21:39:39"/>
    <s v=""/>
    <m/>
    <s v="分销客户"/>
    <n v="-1"/>
  </r>
  <r>
    <s v="itdept@yunkanghealth.com"/>
    <s v="云康集团"/>
    <s v="其他"/>
    <x v="2"/>
    <s v="关联"/>
    <d v="2017-07-11T00:00:00"/>
    <s v="202309804610578"/>
    <s v="云服务器ECS(包月)"/>
    <s v="续费"/>
    <s v="2235.00"/>
    <s v="1.00"/>
    <s v="2235.00"/>
    <n v="2235"/>
    <n v="0"/>
    <s v="已支付"/>
    <s v="2018-07-26 17:25:48"/>
    <s v="2018-07-26 17:25:57"/>
    <s v=""/>
    <m/>
    <s v="分销客户"/>
    <n v="-1"/>
  </r>
  <r>
    <s v="itdept@yunkanghealth.com"/>
    <s v="云康集团"/>
    <s v="其他"/>
    <x v="2"/>
    <s v="关联"/>
    <d v="2017-07-11T00:00:00"/>
    <s v="202306607360578"/>
    <s v="云服务器ECS(包月)"/>
    <s v="续费"/>
    <s v="5370.00"/>
    <s v="1.00"/>
    <s v="5370.00"/>
    <n v="5370"/>
    <n v="0"/>
    <s v="已支付"/>
    <s v="2018-07-26 17:24:29"/>
    <s v="2018-07-26 17:24:45"/>
    <s v=""/>
    <m/>
    <s v="分销客户"/>
    <n v="-1"/>
  </r>
  <r>
    <s v="灯网商城"/>
    <s v="中山灯多看科技有限公司"/>
    <s v="其他"/>
    <x v="2"/>
    <s v="关联"/>
    <d v="2018-02-05T23:51:08"/>
    <s v="202307604980512"/>
    <s v="云服务器ECS(包月)"/>
    <s v="续费"/>
    <s v="351.68"/>
    <s v="1.00"/>
    <s v="351.68"/>
    <m/>
    <n v="351.68"/>
    <s v="已支付"/>
    <s v="2018-07-26 16:52:52"/>
    <s v="2018-07-26 16:52:55"/>
    <s v=""/>
    <m/>
    <s v="分销客户"/>
    <n v="-1"/>
  </r>
  <r>
    <s v="灯网商城"/>
    <s v="中山灯多看科技有限公司"/>
    <s v="其他"/>
    <x v="2"/>
    <s v="关联"/>
    <d v="2018-02-05T23:51:08"/>
    <s v="202307604820512"/>
    <s v="云服务器ECS(包月)"/>
    <s v="续费"/>
    <s v="2679.00"/>
    <s v="0.97"/>
    <s v="2587.35"/>
    <m/>
    <n v="2587.35"/>
    <s v="已支付"/>
    <s v="2018-07-26 16:46:55"/>
    <s v="2018-07-26 16:47:19"/>
    <s v=""/>
    <m/>
    <s v="分销客户"/>
    <n v="-1"/>
  </r>
  <r>
    <s v="灯网商城"/>
    <s v="中山灯多看科技有限公司"/>
    <s v="其他"/>
    <x v="2"/>
    <s v="关联"/>
    <d v="2018-02-05T23:51:08"/>
    <s v="202308203860512"/>
    <s v="云数据库KVStore版（包月）"/>
    <s v="续费"/>
    <s v="1300.00"/>
    <s v="1.00"/>
    <s v="1300.00"/>
    <m/>
    <n v="1300"/>
    <s v="已支付"/>
    <s v="2018-07-26 16:45:48"/>
    <s v="2018-07-26 16:46:10"/>
    <s v=""/>
    <m/>
    <s v="分销客户"/>
    <n v="-1"/>
  </r>
  <r>
    <s v="灯网商城"/>
    <s v="中山灯多看科技有限公司"/>
    <s v="其他"/>
    <x v="2"/>
    <s v="关联"/>
    <d v="2018-02-05T23:51:08"/>
    <s v="202306904380512"/>
    <s v="web应用防火墙(包月)"/>
    <s v="续费"/>
    <s v="1880.00"/>
    <s v="1.00"/>
    <s v="1880.00"/>
    <m/>
    <n v="1880"/>
    <s v="已支付"/>
    <s v="2018-07-26 16:45:02"/>
    <s v="2018-07-26 16:45:23"/>
    <s v=""/>
    <m/>
    <s v="分销客户"/>
    <n v="-1"/>
  </r>
  <r>
    <s v="灯网商城"/>
    <s v="中山灯多看科技有限公司"/>
    <s v="其他"/>
    <x v="2"/>
    <s v="关联"/>
    <d v="2018-02-05T23:51:08"/>
    <s v="202309303130512"/>
    <s v="关系型数据库RDS(包月)"/>
    <s v="续费"/>
    <s v="1960.00"/>
    <s v="1.00"/>
    <s v="1960.00"/>
    <m/>
    <n v="1960"/>
    <s v="已支付"/>
    <s v="2018-07-26 16:41:28"/>
    <s v="2018-07-26 16:43:38"/>
    <s v=""/>
    <m/>
    <s v="分销客户"/>
    <n v="-1"/>
  </r>
  <r>
    <s v="灯网商城"/>
    <s v="中山灯多看科技有限公司"/>
    <s v="其他"/>
    <x v="2"/>
    <s v="关联"/>
    <d v="2018-02-05T23:51:08"/>
    <s v="202309602780512"/>
    <s v="云服务器ECS(包月)"/>
    <s v="续费"/>
    <s v="1114.00"/>
    <s v="1.00"/>
    <s v="1114.00"/>
    <m/>
    <n v="1114"/>
    <s v="已支付"/>
    <s v="2018-07-26 16:40:25"/>
    <s v="2018-07-26 16:40:29"/>
    <s v=""/>
    <m/>
    <s v="分销客户"/>
    <n v="-1"/>
  </r>
  <r>
    <s v="灯网商城"/>
    <s v="中山灯多看科技有限公司"/>
    <s v="其他"/>
    <x v="2"/>
    <s v="关联"/>
    <d v="2018-02-05T23:51:08"/>
    <s v="202310502670512"/>
    <s v="云服务器ECS(包月)"/>
    <s v="续费"/>
    <s v="800.00"/>
    <s v="0.96"/>
    <s v="771.40"/>
    <m/>
    <n v="771.4"/>
    <s v="已支付"/>
    <s v="2018-07-26 16:39:55"/>
    <s v="2018-07-26 16:39:59"/>
    <s v=""/>
    <m/>
    <s v="分销客户"/>
    <n v="-1"/>
  </r>
  <r>
    <s v="bufeng2005@gmail.com"/>
    <s v="广州市十牛信息科技有限公司"/>
    <s v="其他"/>
    <x v="2"/>
    <s v="关联"/>
    <d v="2017-06-23T00:00:00"/>
    <s v="202309901240796"/>
    <s v="关系型数据库RDS(包月)"/>
    <s v="续费"/>
    <s v="152.00"/>
    <s v="1.00"/>
    <s v="152.00"/>
    <m/>
    <n v="152"/>
    <s v="已支付"/>
    <s v="2018-07-26 16:02:38"/>
    <s v="2018-07-26 16:03:32"/>
    <s v=""/>
    <m/>
    <s v="分销客户"/>
    <n v="-1"/>
  </r>
  <r>
    <s v="393620317@qq.com"/>
    <s v="广州逗趣互动信息科技有限公司"/>
    <s v="其他"/>
    <x v="2"/>
    <s v="关联"/>
    <d v="2017-01-09T00:00:00"/>
    <s v="202307301950967"/>
    <s v="云服务器ECS(包月)"/>
    <s v="补偿续费"/>
    <s v="0.00"/>
    <s v="1.00"/>
    <s v="0.00"/>
    <n v="0"/>
    <n v="0"/>
    <s v="已支付"/>
    <s v="2018-07-26 15:48:23"/>
    <s v="2018-07-26 15:48:23"/>
    <s v=""/>
    <m/>
    <s v="分销客户"/>
    <n v="-1"/>
  </r>
  <r>
    <s v="it@biostime.com.cn"/>
    <s v="广州市合生元生物制品有限公司"/>
    <s v="KA-广"/>
    <x v="3"/>
    <s v="关联"/>
    <d v="2016-09-07T00:00:00"/>
    <s v="202298780150682"/>
    <s v="关系型数据库RDS(包月)"/>
    <s v="续费"/>
    <s v="3584.00"/>
    <s v="1.00"/>
    <s v="3584.00"/>
    <m/>
    <n v="3584"/>
    <s v="已支付"/>
    <s v="2018-07-26 12:47:34"/>
    <s v="2018-07-26 12:47:40"/>
    <s v=""/>
    <m/>
    <s v="分销客户"/>
    <n v="-1"/>
  </r>
  <r>
    <s v="dannet@qq.com"/>
    <s v="广州美亚电子商务国际旅行社有限公司"/>
    <s v="KA-广"/>
    <x v="3"/>
    <s v="关联"/>
    <d v="2017-10-20T00:00:00"/>
    <s v="202298774560654"/>
    <s v="云服务器ECS(包月)"/>
    <s v="续费"/>
    <s v="59.00"/>
    <s v="1.00"/>
    <s v="59.00"/>
    <m/>
    <n v="59"/>
    <s v="已支付"/>
    <s v="2018-07-26 10:04:27"/>
    <s v="2018-07-26 10:04:32"/>
    <s v=""/>
    <m/>
    <s v="分销客户"/>
    <n v="-1"/>
  </r>
  <r>
    <s v="宇罡科技"/>
    <s v="宇罡科技"/>
    <s v="中台-广"/>
    <x v="10"/>
    <s v="关联"/>
    <d v="2017-08-17T00:00:00"/>
    <s v="202302766160279"/>
    <s v="云服务器ECS(包月)"/>
    <s v="续费"/>
    <s v="772.00"/>
    <s v="1.00"/>
    <s v="772.00"/>
    <m/>
    <n v="772"/>
    <s v="已支付"/>
    <s v="2018-07-26 09:25:58"/>
    <s v="2018-07-26 09:25:59"/>
    <s v=""/>
    <m/>
    <s v="分销客户"/>
    <n v="-1"/>
  </r>
  <r>
    <s v="宇罡科技"/>
    <s v="宇罡科技"/>
    <s v="中台-广"/>
    <x v="10"/>
    <s v="关联"/>
    <d v="2017-08-17T00:00:00"/>
    <s v="202301467790279"/>
    <s v="云服务器ECS(包月)"/>
    <s v="续费"/>
    <s v="478.00"/>
    <s v="1.00"/>
    <s v="478.00"/>
    <m/>
    <n v="478"/>
    <s v="已支付"/>
    <s v="2018-07-26 09:22:17"/>
    <s v="2018-07-26 09:22:18"/>
    <s v=""/>
    <m/>
    <s v="分销客户"/>
    <n v="-1"/>
  </r>
  <r>
    <s v="宇罡科技"/>
    <s v="宇罡科技"/>
    <s v="中台-广"/>
    <x v="10"/>
    <s v="关联"/>
    <d v="2017-08-17T00:00:00"/>
    <s v="202298869960279"/>
    <s v="云服务器ECS(包月)"/>
    <s v="续费"/>
    <s v="478.00"/>
    <s v="1.00"/>
    <s v="478.00"/>
    <m/>
    <n v="478"/>
    <s v="已支付"/>
    <s v="2018-07-26 09:22:15"/>
    <s v="2018-07-26 09:22:16"/>
    <s v=""/>
    <m/>
    <s v="分销客户"/>
    <n v="-1"/>
  </r>
  <r>
    <s v="hi35409218@aliyun.com"/>
    <s v="广州骏伯网络科技股份有限公司"/>
    <s v="KA-广"/>
    <x v="0"/>
    <s v="关联"/>
    <d v="2017-12-04T00:00:00"/>
    <s v="202299270440155"/>
    <s v="云服务器ECS(包月)"/>
    <s v="续费"/>
    <s v="10668.00"/>
    <s v="0.85"/>
    <s v="9067.80"/>
    <m/>
    <n v="9067.7999999999993"/>
    <s v="已支付"/>
    <s v="2018-07-26 09:11:40"/>
    <s v="2018-07-26 09:12:14"/>
    <s v=""/>
    <m/>
    <s v="分销客户"/>
    <n v="-1"/>
  </r>
  <r>
    <s v="dannet@qq.com"/>
    <s v="广州美亚电子商务国际旅行社有限公司"/>
    <s v="KA-广"/>
    <x v="3"/>
    <s v="关联"/>
    <d v="2017-10-20T00:00:00"/>
    <s v="202302164570654"/>
    <s v="云数据库KVStore版（包月）"/>
    <s v="续费"/>
    <s v="3000.00"/>
    <s v="1.00"/>
    <s v="3000.00"/>
    <m/>
    <n v="3000"/>
    <s v="已支付"/>
    <s v="2018-07-26 09:03:14"/>
    <s v="2018-07-26 09:03:15"/>
    <s v=""/>
    <m/>
    <s v="分销客户"/>
    <n v="-1"/>
  </r>
  <r>
    <s v="393620317@qq.com"/>
    <s v="广州逗趣互动信息科技有限公司"/>
    <s v="其他"/>
    <x v="2"/>
    <s v="关联"/>
    <d v="2017-01-09T00:00:00"/>
    <s v="202301064200967"/>
    <s v="云服务器ECS(包月)"/>
    <s v="续费"/>
    <s v="313.00"/>
    <s v="1.00"/>
    <s v="313.00"/>
    <n v="313"/>
    <n v="0"/>
    <s v="已支付"/>
    <s v="2018-07-26 08:30:30"/>
    <s v="2018-07-26 08:30:30"/>
    <s v=""/>
    <m/>
    <s v="分销客户"/>
    <n v="-1"/>
  </r>
  <r>
    <s v="xujianliang@gzliuhe.com"/>
    <s v="徐建梁"/>
    <s v="中台-广"/>
    <x v="6"/>
    <s v="关联"/>
    <d v="2017-09-14T00:00:00"/>
    <s v="202301544130026"/>
    <s v="云服务器ECS(包月)"/>
    <s v="补偿续费"/>
    <s v="0.00"/>
    <s v="1.00"/>
    <s v="0.00"/>
    <m/>
    <n v="0"/>
    <s v="已支付"/>
    <s v="2018-07-25 17:35:15"/>
    <s v="2018-07-25 17:35:16"/>
    <s v=""/>
    <m/>
    <s v="分销客户"/>
    <n v="-1"/>
  </r>
  <r>
    <s v="xh1985210@163.com"/>
    <s v="梅新华"/>
    <s v="中台-广"/>
    <x v="10"/>
    <s v="关联"/>
    <d v="2017-12-26T19:59:48"/>
    <s v="202300037800871"/>
    <s v="云服务器ECS(包月)"/>
    <s v="补偿续费"/>
    <s v="0.00"/>
    <s v="1.00"/>
    <s v="0.00"/>
    <m/>
    <n v="0"/>
    <s v="已支付"/>
    <s v="2018-07-25 15:08:35"/>
    <s v="2018-07-25 15:08:36"/>
    <s v=""/>
    <m/>
    <s v="分销客户"/>
    <n v="-1"/>
  </r>
  <r>
    <s v="393620317@qq.com"/>
    <s v="广州逗趣互动信息科技有限公司"/>
    <s v="其他"/>
    <x v="2"/>
    <s v="关联"/>
    <d v="2017-01-09T00:00:00"/>
    <s v="202301536880967"/>
    <s v="云服务器ECS(包月)"/>
    <s v="补偿续费"/>
    <s v="0.00"/>
    <s v="1.00"/>
    <s v="0.00"/>
    <n v="0"/>
    <n v="0"/>
    <s v="已支付"/>
    <s v="2018-07-25 15:08:35"/>
    <s v="2018-07-25 15:08:36"/>
    <s v=""/>
    <m/>
    <s v="分销客户"/>
    <n v="-1"/>
  </r>
  <r>
    <s v="serveradmin@superlinksoft.com"/>
    <s v="广州超联软件科技有限公司"/>
    <s v="KA-广"/>
    <x v="0"/>
    <s v="关联"/>
    <d v="2017-11-06T00:00:00"/>
    <s v="202298934680884"/>
    <s v="云服务器ECS(包月)"/>
    <s v="续费"/>
    <s v="1054.00"/>
    <s v="1.00"/>
    <s v="1054.00"/>
    <m/>
    <n v="1054"/>
    <s v="已支付"/>
    <s v="2018-07-25 13:52:35"/>
    <s v="2018-07-25 13:53:06"/>
    <s v=""/>
    <m/>
    <s v="分销客户"/>
    <n v="-1"/>
  </r>
  <r>
    <s v="hzyfzx@pv.cc"/>
    <s v="广州花镇教育咨询有限公司"/>
    <s v="铁军-广"/>
    <x v="1"/>
    <s v="关联"/>
    <d v="2017-08-09T00:00:00"/>
    <s v="202298626740828"/>
    <s v="关系型数据库RDS(包月)"/>
    <s v="续费"/>
    <s v="1030.00"/>
    <s v="1.00"/>
    <s v="1030.00"/>
    <m/>
    <n v="1030"/>
    <s v="已支付"/>
    <s v="2018-07-25 09:46:02"/>
    <s v="2018-07-25 09:47:02"/>
    <s v=""/>
    <m/>
    <s v="分销客户"/>
    <n v="-1"/>
  </r>
  <r>
    <s v="hzyfzx@pv.cc"/>
    <s v="广州花镇教育咨询有限公司"/>
    <s v="铁军-广"/>
    <x v="1"/>
    <s v="关联"/>
    <d v="2017-08-09T00:00:00"/>
    <s v="202300524760828"/>
    <s v="云服务器ECS(包月)"/>
    <s v="续费"/>
    <s v="1674.35"/>
    <s v="0.99"/>
    <s v="1650.99"/>
    <m/>
    <n v="1650.99"/>
    <s v="已支付"/>
    <s v="2018-07-25 09:39:15"/>
    <s v="2018-07-25 09:39:23"/>
    <s v=""/>
    <m/>
    <s v="分销客户"/>
    <n v="-1"/>
  </r>
  <r>
    <s v="hzyfzx@pv.cc"/>
    <s v="广州花镇教育咨询有限公司"/>
    <s v="铁军-广"/>
    <x v="1"/>
    <s v="关联"/>
    <d v="2017-08-09T00:00:00"/>
    <s v="202299124570828"/>
    <s v="云服务器ECS(包月)"/>
    <s v="续费"/>
    <s v="7944.00"/>
    <s v="0.83"/>
    <s v="6613.20"/>
    <m/>
    <n v="6613.2"/>
    <s v="已支付"/>
    <s v="2018-07-25 09:35:15"/>
    <s v="2018-07-25 09:35:35"/>
    <s v=""/>
    <m/>
    <s v="分销客户"/>
    <n v="-1"/>
  </r>
  <r>
    <s v="dannet@qq.com"/>
    <s v="广州美亚电子商务国际旅行社有限公司"/>
    <s v="KA-广"/>
    <x v="3"/>
    <s v="关联"/>
    <d v="2017-10-20T00:00:00"/>
    <s v="202298423650654"/>
    <s v="云服务器ECS(包月)"/>
    <s v="续费"/>
    <s v="1840.00"/>
    <s v="0.97"/>
    <s v="1782.80"/>
    <m/>
    <n v="1782.8"/>
    <s v="已支付"/>
    <s v="2018-07-25 09:07:35"/>
    <s v="2018-07-25 09:07:36"/>
    <s v=""/>
    <m/>
    <s v="分销客户"/>
    <n v="-1"/>
  </r>
  <r>
    <s v="dannet@qq.com"/>
    <s v="广州美亚电子商务国际旅行社有限公司"/>
    <s v="KA-广"/>
    <x v="3"/>
    <s v="关联"/>
    <d v="2017-10-20T00:00:00"/>
    <s v="202302318800654"/>
    <s v="云服务器ECS(包月)"/>
    <s v="续费"/>
    <s v="202.00"/>
    <s v="1.00"/>
    <s v="202.00"/>
    <m/>
    <n v="202"/>
    <s v="已支付"/>
    <s v="2018-07-25 09:07:32"/>
    <s v="2018-07-25 09:07:34"/>
    <s v=""/>
    <m/>
    <s v="分销客户"/>
    <n v="-1"/>
  </r>
  <r>
    <s v="dannet@qq.com"/>
    <s v="广州美亚电子商务国际旅行社有限公司"/>
    <s v="KA-广"/>
    <x v="3"/>
    <s v="关联"/>
    <d v="2017-10-20T00:00:00"/>
    <s v="202301618070654"/>
    <s v="云服务器ECS(包月)"/>
    <s v="续费"/>
    <s v="2892.00"/>
    <s v="0.96"/>
    <s v="2782.20"/>
    <m/>
    <n v="2782.2"/>
    <s v="已支付"/>
    <s v="2018-07-25 09:05:40"/>
    <s v="2018-07-25 09:05:41"/>
    <s v=""/>
    <m/>
    <s v="分销客户"/>
    <n v="-1"/>
  </r>
  <r>
    <s v="dannet@qq.com"/>
    <s v="广州美亚电子商务国际旅行社有限公司"/>
    <s v="KA-广"/>
    <x v="3"/>
    <s v="关联"/>
    <d v="2017-10-20T00:00:00"/>
    <s v="202301120670654"/>
    <s v="云服务器ECS(包月)"/>
    <s v="续费"/>
    <s v="300.00"/>
    <s v="0.95"/>
    <s v="285.70"/>
    <m/>
    <n v="285.7"/>
    <s v="已支付"/>
    <s v="2018-07-25 09:05:01"/>
    <s v="2018-07-25 09:05:02"/>
    <s v=""/>
    <m/>
    <s v="分销客户"/>
    <n v="-1"/>
  </r>
  <r>
    <s v="dannet@qq.com"/>
    <s v="广州美亚电子商务国际旅行社有限公司"/>
    <s v="KA-广"/>
    <x v="3"/>
    <s v="关联"/>
    <d v="2017-10-20T00:00:00"/>
    <s v="202300820960654"/>
    <s v="云服务器ECS(包月)"/>
    <s v="续费"/>
    <s v="628.00"/>
    <s v="0.95"/>
    <s v="599.40"/>
    <m/>
    <n v="599.4"/>
    <s v="已支付"/>
    <s v="2018-07-25 09:04:19"/>
    <s v="2018-07-25 09:04:20"/>
    <s v=""/>
    <m/>
    <s v="分销客户"/>
    <n v="-1"/>
  </r>
  <r>
    <s v="dannet@qq.com"/>
    <s v="广州美亚电子商务国际旅行社有限公司"/>
    <s v="KA-广"/>
    <x v="3"/>
    <s v="关联"/>
    <d v="2017-10-20T00:00:00"/>
    <s v="202299321160654"/>
    <s v="云服务器ECS(包月)"/>
    <s v="续费"/>
    <s v="211.00"/>
    <s v="1.00"/>
    <s v="211.00"/>
    <m/>
    <n v="211"/>
    <s v="已支付"/>
    <s v="2018-07-25 09:03:48"/>
    <s v="2018-07-25 09:03:49"/>
    <s v=""/>
    <m/>
    <s v="分销客户"/>
    <n v="-1"/>
  </r>
  <r>
    <s v="dannet@qq.com"/>
    <s v="广州美亚电子商务国际旅行社有限公司"/>
    <s v="KA-广"/>
    <x v="3"/>
    <s v="关联"/>
    <d v="2017-10-20T00:00:00"/>
    <s v="202299422150654"/>
    <s v="云服务器ECS(包月)"/>
    <s v="续费"/>
    <s v="183.20"/>
    <s v="1.00"/>
    <s v="183.20"/>
    <m/>
    <n v="183.2"/>
    <s v="已支付"/>
    <s v="2018-07-25 09:03:43"/>
    <s v="2018-07-25 09:03:44"/>
    <s v=""/>
    <m/>
    <s v="分销客户"/>
    <n v="-1"/>
  </r>
  <r>
    <s v="se7en_kuo@foxmail.com"/>
    <s v="广州京雍府电子商务有限公司"/>
    <s v="铁军-广"/>
    <x v="7"/>
    <s v="关联"/>
    <d v="2017-09-26T00:00:00"/>
    <s v="202300219160302"/>
    <s v="EIP（包月）"/>
    <s v="续费"/>
    <s v="46.00"/>
    <s v="1.00"/>
    <s v="46.00"/>
    <m/>
    <n v="46"/>
    <s v="已支付"/>
    <s v="2018-07-25 08:50:54"/>
    <s v="2018-07-25 08:50:55"/>
    <s v=""/>
    <m/>
    <s v="分销客户"/>
    <n v="-1"/>
  </r>
  <r>
    <s v="se7en_kuo@foxmail.com"/>
    <s v="广州京雍府电子商务有限公司"/>
    <s v="铁军-广"/>
    <x v="7"/>
    <s v="关联"/>
    <d v="2017-09-26T00:00:00"/>
    <s v="202300717920302"/>
    <s v="云服务器ECS(包月)"/>
    <s v="续费"/>
    <s v="192.00"/>
    <s v="1.00"/>
    <s v="192.00"/>
    <m/>
    <n v="192"/>
    <s v="已支付"/>
    <s v="2018-07-25 08:50:41"/>
    <s v="2018-07-25 08:50:41"/>
    <s v=""/>
    <m/>
    <s v="分销客户"/>
    <n v="-1"/>
  </r>
  <r>
    <s v="xiaoxielc@163.com"/>
    <s v="广州合立正通信息科技有限公司"/>
    <s v="KA-广"/>
    <x v="3"/>
    <s v="关联"/>
    <d v="2017-02-20T00:00:00"/>
    <s v="202302316820638"/>
    <s v="云监控-服务套餐(包年包月)"/>
    <s v="续费"/>
    <s v="2198.00"/>
    <s v="1.00"/>
    <s v="2198.00"/>
    <m/>
    <n v="2198"/>
    <s v="已支付"/>
    <s v="2018-07-25 08:45:48"/>
    <s v="2018-07-25 08:45:55"/>
    <s v=""/>
    <m/>
    <s v="分销客户"/>
    <n v="-1"/>
  </r>
  <r>
    <s v="qygaming"/>
    <s v="广东全娱科技有限公司"/>
    <s v="KA-广"/>
    <x v="8"/>
    <s v="关联"/>
    <d v="2017-11-11T00:00:00"/>
    <s v="202302316680375"/>
    <s v="云服务器ECS(包月)"/>
    <s v="续费"/>
    <s v="672.00"/>
    <s v="0.96"/>
    <s v="643.40"/>
    <m/>
    <n v="643.4"/>
    <s v="已支付"/>
    <s v="2018-07-25 08:43:30"/>
    <s v="2018-07-25 08:43:31"/>
    <s v=""/>
    <m/>
    <s v="分销客户"/>
    <n v="-1"/>
  </r>
  <r>
    <s v="avsystemmsg@meiya.com"/>
    <s v="广州尚途商旅信息技术有限公司"/>
    <s v="KA-广"/>
    <x v="3"/>
    <s v="关联"/>
    <d v="2016-10-27T00:00:00"/>
    <s v="202301317210197"/>
    <s v="云服务器ECS(包月)"/>
    <s v="续费"/>
    <s v="274.00"/>
    <s v="1.00"/>
    <s v="274.00"/>
    <m/>
    <n v="274"/>
    <s v="已支付"/>
    <s v="2018-07-25 08:43:14"/>
    <s v="2018-07-25 08:43:15"/>
    <s v=""/>
    <m/>
    <s v="分销客户"/>
    <n v="-1"/>
  </r>
  <r>
    <s v="avsystemmsg@meiya.com"/>
    <s v="广州尚途商旅信息技术有限公司"/>
    <s v="KA-广"/>
    <x v="3"/>
    <s v="关联"/>
    <d v="2016-10-27T00:00:00"/>
    <s v="202300717310197"/>
    <s v="云服务器ECS(包月)"/>
    <s v="续费"/>
    <s v="228.00"/>
    <s v="1.00"/>
    <s v="228.00"/>
    <m/>
    <n v="228"/>
    <s v="已支付"/>
    <s v="2018-07-25 08:43:11"/>
    <s v="2018-07-25 08:43:12"/>
    <s v=""/>
    <m/>
    <s v="分销客户"/>
    <n v="-1"/>
  </r>
  <r>
    <s v="qygaming"/>
    <s v="广东全娱科技有限公司"/>
    <s v="KA-广"/>
    <x v="8"/>
    <s v="关联"/>
    <d v="2017-11-11T00:00:00"/>
    <s v="202300619110375"/>
    <s v="云服务器ECS(包月)"/>
    <s v="续费"/>
    <s v="732.00"/>
    <s v="0.96"/>
    <s v="703.40"/>
    <m/>
    <n v="703.4"/>
    <s v="已支付"/>
    <s v="2018-07-25 08:42:15"/>
    <s v="2018-07-25 08:42:16"/>
    <s v=""/>
    <m/>
    <s v="分销客户"/>
    <n v="-1"/>
  </r>
  <r>
    <s v="qygaming"/>
    <s v="广东全娱科技有限公司"/>
    <s v="KA-广"/>
    <x v="8"/>
    <s v="关联"/>
    <d v="2017-11-11T00:00:00"/>
    <s v="202301916230375"/>
    <s v="云服务器ECS(包月)"/>
    <s v="续费"/>
    <s v="672.00"/>
    <s v="1.00"/>
    <s v="672.00"/>
    <m/>
    <n v="672"/>
    <s v="已支付"/>
    <s v="2018-07-25 08:40:28"/>
    <s v="2018-07-25 08:40:29"/>
    <s v=""/>
    <m/>
    <s v="分销客户"/>
    <n v="-1"/>
  </r>
  <r>
    <s v="393620317@qq.com"/>
    <s v="广州逗趣互动信息科技有限公司"/>
    <s v="其他"/>
    <x v="2"/>
    <s v="关联"/>
    <d v="2017-01-09T00:00:00"/>
    <s v="202301315880967"/>
    <s v="云服务器ECS(包月)"/>
    <s v="续费"/>
    <s v="592.00"/>
    <s v="1.00"/>
    <s v="592.00"/>
    <n v="592"/>
    <n v="0"/>
    <s v="已支付"/>
    <s v="2018-07-25 08:28:34"/>
    <s v="2018-07-25 08:28:35"/>
    <s v=""/>
    <m/>
    <s v="分销客户"/>
    <n v="-1"/>
  </r>
  <r>
    <s v="xiliedu@968666.net"/>
    <s v="广州市熙励教育信息咨询有限公司"/>
    <s v="KA-广"/>
    <x v="0"/>
    <s v="关联"/>
    <d v="2018-01-15T21:24:57"/>
    <s v="202298509350351"/>
    <s v="云服务器ECS(包月)"/>
    <s v="续费"/>
    <s v="90.72"/>
    <s v="1.00"/>
    <s v="90.72"/>
    <m/>
    <n v="90.72"/>
    <s v="已支付"/>
    <s v="2018-07-24 21:23:37"/>
    <s v="2018-07-24 21:23:41"/>
    <s v=""/>
    <m/>
    <s v="分销客户"/>
    <n v="-1"/>
  </r>
  <r>
    <s v="hi20634089@aliyun.com"/>
    <s v="索菲亚家居股份有限公司"/>
    <s v="KA-广"/>
    <x v="3"/>
    <s v="关联"/>
    <d v="2016-08-19T00:00:00"/>
    <s v="202295643060619"/>
    <s v="云服务器ECS(包月)"/>
    <s v="续费"/>
    <s v="21732.00"/>
    <s v="0.85"/>
    <s v="18472.20"/>
    <m/>
    <n v="18472.2"/>
    <s v="已支付"/>
    <s v="2018-07-24 15:32:03"/>
    <s v="2018-07-24 15:32:09"/>
    <s v=""/>
    <m/>
    <s v="分销客户"/>
    <n v="-1"/>
  </r>
  <r>
    <s v="dannet@qq.com"/>
    <s v="广州美亚电子商务国际旅行社有限公司"/>
    <s v="KA-广"/>
    <x v="3"/>
    <s v="关联"/>
    <d v="2017-10-20T00:00:00"/>
    <s v="202292542490654"/>
    <s v="云服务器ECS(包月)"/>
    <s v="续费"/>
    <s v="3131.00"/>
    <s v="1.00"/>
    <s v="3131.00"/>
    <m/>
    <n v="3131"/>
    <s v="已支付"/>
    <s v="2018-07-24 13:48:51"/>
    <s v="2018-07-24 13:49:00"/>
    <s v=""/>
    <m/>
    <s v="分销客户"/>
    <n v="-1"/>
  </r>
  <r>
    <s v="ab纵思网络"/>
    <s v="广州纵思网络科技股份有限公司"/>
    <s v="KA-广"/>
    <x v="0"/>
    <s v="关联"/>
    <d v="2018-02-26T19:14:30"/>
    <s v="202295833580313"/>
    <s v="云服务器ECS(包月)"/>
    <s v="续费"/>
    <s v="36.40"/>
    <s v="1.00"/>
    <s v="36.40"/>
    <m/>
    <n v="36.4"/>
    <s v="已支付"/>
    <s v="2018-07-24 11:44:34"/>
    <s v="2018-07-24 11:44:37"/>
    <s v=""/>
    <m/>
    <s v="分销客户"/>
    <n v="-1"/>
  </r>
  <r>
    <s v="ab纵思网络"/>
    <s v="广州纵思网络科技股份有限公司"/>
    <s v="KA-广"/>
    <x v="0"/>
    <s v="关联"/>
    <d v="2018-02-26T19:14:30"/>
    <s v="202292040300313"/>
    <s v="云服务器ECS(包月)"/>
    <s v="续费"/>
    <s v="130.00"/>
    <s v="1.00"/>
    <s v="130.00"/>
    <m/>
    <n v="130"/>
    <s v="已支付"/>
    <s v="2018-07-24 11:44:05"/>
    <s v="2018-07-24 11:44:07"/>
    <s v=""/>
    <m/>
    <s v="分销客户"/>
    <n v="-1"/>
  </r>
  <r>
    <s v="hi20744530@aliyun.com"/>
    <s v="珠海报业文化传播有限公司"/>
    <s v="KA-广"/>
    <x v="8"/>
    <s v="关联"/>
    <d v="2017-11-06T00:00:00"/>
    <s v="202292237750241"/>
    <s v="云服务器ECS(包月)"/>
    <s v="续费"/>
    <s v="1277.64"/>
    <s v="1.00"/>
    <s v="1277.64"/>
    <m/>
    <n v="1277.6400000000001"/>
    <s v="已支付"/>
    <s v="2018-07-24 10:31:57"/>
    <s v="2018-07-24 10:32:02"/>
    <s v=""/>
    <m/>
    <s v="分销客户"/>
    <n v="-1"/>
  </r>
  <r>
    <s v="baiyuebaitai"/>
    <s v="广东百悦百泰养老投资有限公司"/>
    <s v="其他"/>
    <x v="2"/>
    <s v="关联"/>
    <d v="2018-03-20T21:28:27"/>
    <s v="202296330170411"/>
    <s v="云服务器ECS(包月)"/>
    <s v="续费"/>
    <s v="59.00"/>
    <s v="1.00"/>
    <s v="59.00"/>
    <m/>
    <n v="59"/>
    <s v="已支付"/>
    <s v="2018-07-24 10:29:01"/>
    <s v="2018-07-24 10:29:05"/>
    <s v=""/>
    <m/>
    <s v="分销客户"/>
    <n v="-1"/>
  </r>
  <r>
    <s v="13825606640@139.com"/>
    <s v="珠海市千百亿金融信息服务有限公司"/>
    <s v="KA-广"/>
    <x v="3"/>
    <s v="关联"/>
    <d v="2018-03-15T18:45:59"/>
    <s v="202294826780456"/>
    <s v="关系型数据库RDS(包月)"/>
    <s v="续费"/>
    <s v="1190.00"/>
    <s v="1.00"/>
    <s v="1190.00"/>
    <m/>
    <n v="1190"/>
    <s v="已支付"/>
    <s v="2018-07-24 08:47:29"/>
    <s v="2018-07-24 08:47:30"/>
    <s v=""/>
    <m/>
    <s v="分销客户"/>
    <n v="-1"/>
  </r>
  <r>
    <s v="michael@figo.cn"/>
    <s v="广州火鹰信息科技有限公司"/>
    <s v="BD伙伴"/>
    <x v="5"/>
    <s v="关联"/>
    <d v="2017-10-26T00:00:00"/>
    <s v="202293106480710"/>
    <s v="云服务器ECS(包月)"/>
    <s v="补偿续费"/>
    <s v="0.00"/>
    <s v="1.00"/>
    <s v="0.00"/>
    <m/>
    <n v="0"/>
    <s v="已支付"/>
    <s v="2018-07-23 16:28:35"/>
    <s v="2018-07-23 16:28:35"/>
    <s v=""/>
    <m/>
    <s v="分销客户"/>
    <n v="-1"/>
  </r>
  <r>
    <s v="admin@yiguotech.com"/>
    <s v="深圳翼果科技有限公司"/>
    <s v="铁军-广"/>
    <x v="1"/>
    <s v="关联"/>
    <d v="2018-02-01T00:00:00"/>
    <s v="202289998390526"/>
    <s v="云服务器ECS(包月)"/>
    <s v="续费"/>
    <s v="3330.00"/>
    <s v="0.85"/>
    <s v="2836.41"/>
    <m/>
    <n v="2836.41"/>
    <s v="已支付"/>
    <s v="2018-07-23 15:32:45"/>
    <s v="2018-07-23 15:33:16"/>
    <s v=""/>
    <m/>
    <s v="分销客户"/>
    <n v="-1"/>
  </r>
  <r>
    <s v="hi30403397@aliyun.com"/>
    <s v="广州宏峰信息科技有限公司"/>
    <s v="铁军-广"/>
    <x v="7"/>
    <s v="关联"/>
    <d v="2017-10-10T00:00:00"/>
    <s v="202289699010828"/>
    <s v="云服务器ECS(包月)"/>
    <s v="补偿续费"/>
    <s v="0.00"/>
    <s v="1.00"/>
    <s v="0.00"/>
    <m/>
    <n v="0"/>
    <s v="已支付"/>
    <s v="2018-07-23 15:10:44"/>
    <s v="2018-07-23 15:10:45"/>
    <s v=""/>
    <m/>
    <s v="分销客户"/>
    <n v="-1"/>
  </r>
  <r>
    <s v="modernavenue@aliyun.com"/>
    <s v="摩登大道时尚电子商务有限公司"/>
    <s v="铁军-广"/>
    <x v="7"/>
    <s v="关联"/>
    <d v="2017-01-11T00:00:00"/>
    <s v="202287496570569"/>
    <s v="云服务器ECS(包月)"/>
    <s v="续费"/>
    <s v="6267.00"/>
    <s v="1.00"/>
    <s v="6267.00"/>
    <m/>
    <n v="6267"/>
    <s v="已支付"/>
    <s v="2018-07-23 14:32:55"/>
    <s v="2018-07-23 14:33:08"/>
    <s v=""/>
    <m/>
    <s v="分销客户"/>
    <n v="-1"/>
  </r>
  <r>
    <s v="admin@yiguotech.com"/>
    <s v="深圳翼果科技有限公司"/>
    <s v="铁军-广"/>
    <x v="1"/>
    <s v="关联"/>
    <d v="2018-02-01T00:00:00"/>
    <s v="202288993080526"/>
    <s v="云服务器ECS(包月)"/>
    <s v="续费"/>
    <s v="2211.60"/>
    <s v="0.85"/>
    <s v="1879.86"/>
    <m/>
    <n v="1879.86"/>
    <s v="已支付"/>
    <s v="2018-07-23 14:18:49"/>
    <s v="2018-07-23 14:19:17"/>
    <s v=""/>
    <m/>
    <s v="分销客户"/>
    <n v="-1"/>
  </r>
  <r>
    <s v="tech01@kingvision.com.cn"/>
    <s v="雪松控股集团"/>
    <s v="KA-广"/>
    <x v="3"/>
    <s v="关联"/>
    <d v="2016-12-05T00:00:00"/>
    <s v="202288788890041"/>
    <s v="云服务器ECS(包月)"/>
    <s v="续费"/>
    <s v="1810.00"/>
    <s v="1.00"/>
    <s v="1810.00"/>
    <m/>
    <n v="1810"/>
    <s v="已支付"/>
    <s v="2018-07-23 10:46:19"/>
    <s v="2018-07-23 10:46:28"/>
    <s v=""/>
    <m/>
    <s v="分销客户"/>
    <n v="-1"/>
  </r>
  <r>
    <s v="ali_pay@uzise.com"/>
    <s v="广州柚子舍生物科技有限公司"/>
    <s v="KA-广"/>
    <x v="4"/>
    <s v="关联"/>
    <d v="2017-07-26T00:00:00"/>
    <s v="202289285940102"/>
    <s v="EIP（包月）"/>
    <s v="续费"/>
    <s v="125.00"/>
    <s v="1.00"/>
    <s v="125.00"/>
    <m/>
    <n v="125"/>
    <s v="已支付"/>
    <s v="2018-07-23 10:26:40"/>
    <s v="2018-07-23 10:26:45"/>
    <s v=""/>
    <m/>
    <s v="分销客户"/>
    <n v="-1"/>
  </r>
  <r>
    <s v="13500008011@139.com"/>
    <s v="广州好用信息技术有限公司"/>
    <s v="BD伙伴"/>
    <x v="11"/>
    <s v="关联"/>
    <d v="2018-01-03T00:00:00"/>
    <s v="202290780090394"/>
    <s v="云服务器ECS(包月)"/>
    <s v="续费"/>
    <s v="1378.50"/>
    <s v="1.00"/>
    <s v="1378.50"/>
    <m/>
    <n v="1378.5"/>
    <s v="已支付"/>
    <s v="2018-07-23 10:11:52"/>
    <s v="2018-07-23 10:13:10"/>
    <s v=""/>
    <m/>
    <s v="分销客户"/>
    <n v="-1"/>
  </r>
  <r>
    <s v="michael@figo.cn"/>
    <s v="广州火鹰信息科技有限公司"/>
    <s v="BD伙伴"/>
    <x v="5"/>
    <s v="关联"/>
    <d v="2017-10-26T00:00:00"/>
    <s v="202287585420710"/>
    <s v="云服务器ECS(包月)"/>
    <s v="续费"/>
    <s v="241.00"/>
    <s v="1.00"/>
    <s v="241.00"/>
    <m/>
    <n v="241"/>
    <s v="已支付"/>
    <s v="2018-07-23 09:33:14"/>
    <s v="2018-07-23 09:33:47"/>
    <s v=""/>
    <m/>
    <s v="分销客户"/>
    <n v="-1"/>
  </r>
  <r>
    <s v="212983912@qq.com"/>
    <s v="广州尚途商旅信息技术有限公司"/>
    <s v="KA-广"/>
    <x v="3"/>
    <s v="关联"/>
    <d v="2016-10-27T00:00:00"/>
    <s v="202288580490489"/>
    <s v="云服务器ECS(包月)"/>
    <s v="续费"/>
    <s v="558.00"/>
    <s v="1.00"/>
    <s v="558.00"/>
    <m/>
    <n v="558"/>
    <s v="已支付"/>
    <s v="2018-07-23 09:05:57"/>
    <s v="2018-07-23 09:05:57"/>
    <s v=""/>
    <m/>
    <s v="分销客户"/>
    <n v="-1"/>
  </r>
  <r>
    <s v="212983912@qq.com"/>
    <s v="广州尚途商旅信息技术有限公司"/>
    <s v="KA-广"/>
    <x v="3"/>
    <s v="关联"/>
    <d v="2016-10-27T00:00:00"/>
    <s v="202290877190489"/>
    <s v="云服务器ECS(包月)"/>
    <s v="续费"/>
    <s v="1086.00"/>
    <s v="1.00"/>
    <s v="1086.00"/>
    <m/>
    <n v="1086"/>
    <s v="已支付"/>
    <s v="2018-07-23 09:04:11"/>
    <s v="2018-07-23 09:04:11"/>
    <s v=""/>
    <m/>
    <s v="分销客户"/>
    <n v="-1"/>
  </r>
  <r>
    <s v="212983912@qq.com"/>
    <s v="广州尚途商旅信息技术有限公司"/>
    <s v="KA-广"/>
    <x v="3"/>
    <s v="关联"/>
    <d v="2016-10-27T00:00:00"/>
    <s v="202286784960489"/>
    <s v="云服务器ECS(包月)"/>
    <s v="续费"/>
    <s v="1282.00"/>
    <s v="1.00"/>
    <s v="1282.00"/>
    <m/>
    <n v="1282"/>
    <s v="已支付"/>
    <s v="2018-07-23 09:02:57"/>
    <s v="2018-07-23 09:02:57"/>
    <s v=""/>
    <m/>
    <s v="分销客户"/>
    <n v="-1"/>
  </r>
  <r>
    <s v="212983912@qq.com"/>
    <s v="广州尚途商旅信息技术有限公司"/>
    <s v="KA-广"/>
    <x v="3"/>
    <s v="关联"/>
    <d v="2016-10-27T00:00:00"/>
    <s v="202286784940489"/>
    <s v="云服务器ECS(包月)"/>
    <s v="续费"/>
    <s v="671.00"/>
    <s v="1.00"/>
    <s v="671.00"/>
    <m/>
    <n v="671"/>
    <s v="已支付"/>
    <s v="2018-07-23 09:02:48"/>
    <s v="2018-07-23 09:02:48"/>
    <s v=""/>
    <m/>
    <s v="分销客户"/>
    <n v="-1"/>
  </r>
  <r>
    <s v="212983912@qq.com"/>
    <s v="广州尚途商旅信息技术有限公司"/>
    <s v="KA-广"/>
    <x v="3"/>
    <s v="关联"/>
    <d v="2016-10-27T00:00:00"/>
    <s v="202290775140489"/>
    <s v="云服务器ECS(包月)"/>
    <s v="续费"/>
    <s v="558.00"/>
    <s v="1.00"/>
    <s v="558.00"/>
    <m/>
    <n v="558"/>
    <s v="已支付"/>
    <s v="2018-07-23 09:01:56"/>
    <s v="2018-07-23 09:01:57"/>
    <s v=""/>
    <m/>
    <s v="分销客户"/>
    <n v="-1"/>
  </r>
  <r>
    <s v="212983912@qq.com"/>
    <s v="广州尚途商旅信息技术有限公司"/>
    <s v="KA-广"/>
    <x v="3"/>
    <s v="关联"/>
    <d v="2016-10-27T00:00:00"/>
    <s v="202290677400489"/>
    <s v="云服务器ECS(包月)"/>
    <s v="续费"/>
    <s v="1076.00"/>
    <s v="1.00"/>
    <s v="1076.00"/>
    <m/>
    <n v="1076"/>
    <s v="已支付"/>
    <s v="2018-07-23 09:01:49"/>
    <s v="2018-07-23 09:01:50"/>
    <s v=""/>
    <m/>
    <s v="分销客户"/>
    <n v="-1"/>
  </r>
  <r>
    <s v="212983912@qq.com"/>
    <s v="广州尚途商旅信息技术有限公司"/>
    <s v="KA-广"/>
    <x v="3"/>
    <s v="关联"/>
    <d v="2016-10-27T00:00:00"/>
    <s v="202291075390489"/>
    <s v="云服务器ECS(包月)"/>
    <s v="续费"/>
    <s v="558.00"/>
    <s v="1.00"/>
    <s v="558.00"/>
    <m/>
    <n v="558"/>
    <s v="已支付"/>
    <s v="2018-07-23 09:01:48"/>
    <s v="2018-07-23 09:01:48"/>
    <s v=""/>
    <m/>
    <s v="分销客户"/>
    <n v="-1"/>
  </r>
  <r>
    <s v="se7en_kuo@foxmail.com"/>
    <s v="广州京雍府电子商务有限公司"/>
    <s v="铁军-广"/>
    <x v="7"/>
    <s v="关联"/>
    <d v="2017-09-26T00:00:00"/>
    <s v="202287582130302"/>
    <s v="云服务器ECS(包月)"/>
    <s v="续费"/>
    <s v="192.00"/>
    <s v="1.00"/>
    <s v="192.00"/>
    <m/>
    <n v="192"/>
    <s v="已支付"/>
    <s v="2018-07-23 08:53:48"/>
    <s v="2018-07-23 08:53:48"/>
    <s v=""/>
    <m/>
    <s v="分销客户"/>
    <n v="-1"/>
  </r>
  <r>
    <s v="avsystemmsg@meiya.com"/>
    <s v="广州尚途商旅信息技术有限公司"/>
    <s v="KA-广"/>
    <x v="3"/>
    <s v="关联"/>
    <d v="2016-10-27T00:00:00"/>
    <s v="202290278610197"/>
    <s v="云服务器ECS(包月)"/>
    <s v="续费"/>
    <s v="1001.00"/>
    <s v="1.00"/>
    <s v="1001.00"/>
    <m/>
    <n v="1001"/>
    <s v="已支付"/>
    <s v="2018-07-23 08:47:10"/>
    <s v="2018-07-23 08:47:10"/>
    <s v=""/>
    <m/>
    <s v="分销客户"/>
    <n v="-1"/>
  </r>
  <r>
    <s v="avsystemmsg@meiya.com"/>
    <s v="广州尚途商旅信息技术有限公司"/>
    <s v="KA-广"/>
    <x v="3"/>
    <s v="关联"/>
    <d v="2016-10-27T00:00:00"/>
    <s v="202286581590197"/>
    <s v="云服务器ECS(包月)"/>
    <s v="续费"/>
    <s v="428.00"/>
    <s v="1.00"/>
    <s v="428.00"/>
    <m/>
    <n v="428"/>
    <s v="已支付"/>
    <s v="2018-07-23 08:47:08"/>
    <s v="2018-07-23 08:47:09"/>
    <s v=""/>
    <m/>
    <s v="分销客户"/>
    <n v="-1"/>
  </r>
  <r>
    <s v="avsystemmsg@meiya.com"/>
    <s v="广州尚途商旅信息技术有限公司"/>
    <s v="KA-广"/>
    <x v="3"/>
    <s v="关联"/>
    <d v="2016-10-27T00:00:00"/>
    <s v="202290177100197"/>
    <s v="云服务器ECS(包月)"/>
    <s v="续费"/>
    <s v="228.00"/>
    <s v="1.00"/>
    <s v="228.00"/>
    <m/>
    <n v="228"/>
    <s v="已支付"/>
    <s v="2018-07-23 08:46:43"/>
    <s v="2018-07-23 08:46:43"/>
    <s v=""/>
    <m/>
    <s v="分销客户"/>
    <n v="-1"/>
  </r>
  <r>
    <s v="avsystemmsg@meiya.com"/>
    <s v="广州尚途商旅信息技术有限公司"/>
    <s v="KA-广"/>
    <x v="3"/>
    <s v="关联"/>
    <d v="2016-10-27T00:00:00"/>
    <s v="202287283530197"/>
    <s v="云数据库KVStore版（包月）"/>
    <s v="续费"/>
    <s v="340.00"/>
    <s v="1.00"/>
    <s v="340.00"/>
    <m/>
    <n v="340"/>
    <s v="已支付"/>
    <s v="2018-07-23 08:46:30"/>
    <s v="2018-07-23 08:46:30"/>
    <s v=""/>
    <m/>
    <s v="分销客户"/>
    <n v="-1"/>
  </r>
  <r>
    <s v="avsystemmsg@meiya.com"/>
    <s v="广州尚途商旅信息技术有限公司"/>
    <s v="KA-广"/>
    <x v="3"/>
    <s v="关联"/>
    <d v="2016-10-27T00:00:00"/>
    <s v="202290378260197"/>
    <s v="云服务器ECS(包月)"/>
    <s v="续费"/>
    <s v="304.00"/>
    <s v="1.00"/>
    <s v="304.00"/>
    <m/>
    <n v="304"/>
    <s v="已支付"/>
    <s v="2018-07-23 08:46:28"/>
    <s v="2018-07-23 08:46:29"/>
    <s v=""/>
    <m/>
    <s v="分销客户"/>
    <n v="-1"/>
  </r>
  <r>
    <s v="avsystemmsg@meiya.com"/>
    <s v="广州尚途商旅信息技术有限公司"/>
    <s v="KA-广"/>
    <x v="3"/>
    <s v="关联"/>
    <d v="2016-10-27T00:00:00"/>
    <s v="202287480570197"/>
    <s v="云服务器ECS(包月)"/>
    <s v="续费"/>
    <s v="626.00"/>
    <s v="1.00"/>
    <s v="626.00"/>
    <m/>
    <n v="626"/>
    <s v="已支付"/>
    <s v="2018-07-23 08:45:57"/>
    <s v="2018-07-23 08:45:57"/>
    <s v=""/>
    <m/>
    <s v="分销客户"/>
    <n v="-1"/>
  </r>
  <r>
    <s v="qygaming"/>
    <s v="广东全娱科技有限公司"/>
    <s v="KA-广"/>
    <x v="8"/>
    <s v="关联"/>
    <d v="2017-11-11T00:00:00"/>
    <s v="202288379770375"/>
    <s v="云服务器ECS(包月)"/>
    <s v="续费"/>
    <s v="422.00"/>
    <s v="0.96"/>
    <s v="403.70"/>
    <m/>
    <n v="403.7"/>
    <s v="已支付"/>
    <s v="2018-07-23 08:44:36"/>
    <s v="2018-07-23 08:44:37"/>
    <s v=""/>
    <m/>
    <s v="分销客户"/>
    <n v="-1"/>
  </r>
  <r>
    <s v="393620317@qq.com"/>
    <s v="广州逗趣互动信息科技有限公司"/>
    <s v="其他"/>
    <x v="2"/>
    <s v="关联"/>
    <d v="2017-01-09T00:00:00"/>
    <s v="202289576940967"/>
    <s v="云服务器ECS(包月)"/>
    <s v="续费"/>
    <s v="218.00"/>
    <s v="1.00"/>
    <s v="218.00"/>
    <n v="218"/>
    <n v="0"/>
    <s v="已支付"/>
    <s v="2018-07-23 08:32:41"/>
    <s v="2018-07-23 08:32:42"/>
    <s v=""/>
    <m/>
    <s v="分销客户"/>
    <n v="-1"/>
  </r>
  <r>
    <s v="xiliedu@968666.net"/>
    <s v="广州市熙励教育信息咨询有限公司"/>
    <s v="KA-广"/>
    <x v="0"/>
    <s v="关联"/>
    <d v="2018-01-15T21:24:57"/>
    <s v="202289357600351"/>
    <s v="云服务器ECS(包月)"/>
    <s v="续费"/>
    <s v="100.52"/>
    <s v="1.00"/>
    <s v="100.52"/>
    <m/>
    <n v="100.52"/>
    <s v="已支付"/>
    <s v="2018-07-22 14:16:52"/>
    <s v="2018-07-22 14:16:58"/>
    <s v=""/>
    <m/>
    <s v="分销客户"/>
    <n v="-1"/>
  </r>
  <r>
    <s v="212983912@qq.com"/>
    <s v="广州尚途商旅信息技术有限公司"/>
    <s v="KA-广"/>
    <x v="3"/>
    <s v="关联"/>
    <d v="2016-10-27T00:00:00"/>
    <s v="202288049820489"/>
    <s v="云服务器ECS(包月)"/>
    <s v="续费"/>
    <s v="558.00"/>
    <s v="1.00"/>
    <s v="558.00"/>
    <m/>
    <n v="558"/>
    <s v="已支付"/>
    <s v="2018-07-22 08:40:04"/>
    <s v="2018-07-22 08:40:04"/>
    <s v=""/>
    <m/>
    <s v="分销客户"/>
    <n v="-1"/>
  </r>
  <r>
    <s v="212983912@qq.com"/>
    <s v="广州尚途商旅信息技术有限公司"/>
    <s v="KA-广"/>
    <x v="3"/>
    <s v="关联"/>
    <d v="2016-10-27T00:00:00"/>
    <s v="202288447740489"/>
    <s v="云服务器ECS(包月)"/>
    <s v="续费"/>
    <s v="558.00"/>
    <s v="1.00"/>
    <s v="558.00"/>
    <m/>
    <n v="558"/>
    <s v="已支付"/>
    <s v="2018-07-22 08:40:02"/>
    <s v="2018-07-22 08:40:03"/>
    <s v=""/>
    <m/>
    <s v="分销客户"/>
    <n v="-1"/>
  </r>
  <r>
    <s v="212983912@qq.com"/>
    <s v="广州尚途商旅信息技术有限公司"/>
    <s v="KA-广"/>
    <x v="3"/>
    <s v="关联"/>
    <d v="2016-10-27T00:00:00"/>
    <s v="202289348310489"/>
    <s v="云服务器ECS(包月)"/>
    <s v="续费"/>
    <s v="1076.00"/>
    <s v="1.00"/>
    <s v="1076.00"/>
    <m/>
    <n v="1076"/>
    <s v="已支付"/>
    <s v="2018-07-22 08:40:00"/>
    <s v="2018-07-22 08:40:01"/>
    <s v=""/>
    <m/>
    <s v="分销客户"/>
    <n v="-1"/>
  </r>
  <r>
    <s v="212983912@qq.com"/>
    <s v="广州尚途商旅信息技术有限公司"/>
    <s v="KA-广"/>
    <x v="3"/>
    <s v="关联"/>
    <d v="2016-10-27T00:00:00"/>
    <s v="202290942440489"/>
    <s v="云服务器ECS(包月)"/>
    <s v="续费"/>
    <s v="558.00"/>
    <s v="1.00"/>
    <s v="558.00"/>
    <m/>
    <n v="558"/>
    <s v="已支付"/>
    <s v="2018-07-22 08:39:42"/>
    <s v="2018-07-22 08:39:43"/>
    <s v=""/>
    <m/>
    <s v="分销客户"/>
    <n v="-1"/>
  </r>
  <r>
    <s v="avsystemmsg@meiya.com"/>
    <s v="广州尚途商旅信息技术有限公司"/>
    <s v="KA-广"/>
    <x v="3"/>
    <s v="关联"/>
    <d v="2016-10-27T00:00:00"/>
    <s v="202288146530197"/>
    <s v="云服务器ECS(包月)"/>
    <s v="续费"/>
    <s v="251.00"/>
    <s v="1.00"/>
    <s v="251.00"/>
    <m/>
    <n v="251"/>
    <s v="已支付"/>
    <s v="2018-07-22 08:31:51"/>
    <s v="2018-07-22 08:31:52"/>
    <s v=""/>
    <m/>
    <s v="分销客户"/>
    <n v="-1"/>
  </r>
  <r>
    <s v="avsystemmsg@meiya.com"/>
    <s v="广州尚途商旅信息技术有限公司"/>
    <s v="KA-广"/>
    <x v="3"/>
    <s v="关联"/>
    <d v="2016-10-27T00:00:00"/>
    <s v="202287148850197"/>
    <s v="云服务器ECS(包月)"/>
    <s v="续费"/>
    <s v="228.00"/>
    <s v="1.00"/>
    <s v="228.00"/>
    <m/>
    <n v="228"/>
    <s v="已支付"/>
    <s v="2018-07-22 08:31:48"/>
    <s v="2018-07-22 08:31:48"/>
    <s v=""/>
    <m/>
    <s v="分销客户"/>
    <n v="-1"/>
  </r>
  <r>
    <s v="avsystemmsg@meiya.com"/>
    <s v="广州尚途商旅信息技术有限公司"/>
    <s v="KA-广"/>
    <x v="3"/>
    <s v="关联"/>
    <d v="2016-10-27T00:00:00"/>
    <s v="202288049150197"/>
    <s v="云服务器ECS(包月)"/>
    <s v="续费"/>
    <s v="228.00"/>
    <s v="1.00"/>
    <s v="228.00"/>
    <m/>
    <n v="228"/>
    <s v="已支付"/>
    <s v="2018-07-22 08:31:40"/>
    <s v="2018-07-22 08:31:40"/>
    <s v=""/>
    <m/>
    <s v="分销客户"/>
    <n v="-1"/>
  </r>
  <r>
    <s v="avsystemmsg@meiya.com"/>
    <s v="广州尚途商旅信息技术有限公司"/>
    <s v="KA-广"/>
    <x v="3"/>
    <s v="关联"/>
    <d v="2016-10-27T00:00:00"/>
    <s v="202290046940197"/>
    <s v="云服务器ECS(包月)"/>
    <s v="续费"/>
    <s v="304.00"/>
    <s v="1.00"/>
    <s v="304.00"/>
    <m/>
    <n v="304"/>
    <s v="已支付"/>
    <s v="2018-07-22 08:30:19"/>
    <s v="2018-07-22 08:30:19"/>
    <s v=""/>
    <m/>
    <s v="分销客户"/>
    <n v="-1"/>
  </r>
  <r>
    <s v="avsystemmsg@meiya.com"/>
    <s v="广州尚途商旅信息技术有限公司"/>
    <s v="KA-广"/>
    <x v="3"/>
    <s v="关联"/>
    <d v="2016-10-27T00:00:00"/>
    <s v="202289746170197"/>
    <s v="云服务器ECS(包月)"/>
    <s v="续费"/>
    <s v="228.00"/>
    <s v="1.00"/>
    <s v="228.00"/>
    <m/>
    <n v="228"/>
    <s v="已支付"/>
    <s v="2018-07-22 08:30:14"/>
    <s v="2018-07-22 08:30:14"/>
    <s v=""/>
    <m/>
    <s v="分销客户"/>
    <n v="-1"/>
  </r>
  <r>
    <s v="hi31071696@aliyun.com"/>
    <s v="中油碧辟石油有限公司"/>
    <s v="其他"/>
    <x v="2"/>
    <s v="关联"/>
    <d v="2017-09-12T00:00:00"/>
    <s v="202288837540655"/>
    <s v="关系型数据库RDS(包月)"/>
    <s v="续费"/>
    <s v="1160.00"/>
    <s v="1.00"/>
    <s v="1160.00"/>
    <m/>
    <n v="1160"/>
    <s v="已支付"/>
    <s v="2018-07-22 00:15:31"/>
    <s v="2018-07-22 00:15:40"/>
    <s v=""/>
    <m/>
    <s v="分销客户"/>
    <n v="-1"/>
  </r>
  <r>
    <s v="3392218208@qq.com"/>
    <s v="广州鸟邦电子商务有限公司"/>
    <s v="中台-广"/>
    <x v="12"/>
    <s v="关联"/>
    <d v="2017-08-21T00:00:00"/>
    <s v="202289019430766"/>
    <s v="云服务器ECS(包月)"/>
    <s v="续费"/>
    <s v="211.00"/>
    <s v="1.00"/>
    <s v="211.00"/>
    <m/>
    <n v="211"/>
    <s v="已支付"/>
    <s v="2018-07-21 09:22:11"/>
    <s v="2018-07-21 09:22:42"/>
    <s v=""/>
    <m/>
    <s v="分销客户"/>
    <n v="-1"/>
  </r>
  <r>
    <s v="hzyfzx@pv.cc"/>
    <s v="广州花镇教育咨询有限公司"/>
    <s v="铁军-广"/>
    <x v="1"/>
    <s v="关联"/>
    <d v="2017-08-09T00:00:00"/>
    <s v="202290913550828"/>
    <s v="数据传输服务DTS(包月)"/>
    <s v="续费"/>
    <s v="660.00"/>
    <s v="1.00"/>
    <s v="660.00"/>
    <m/>
    <n v="660"/>
    <s v="已支付"/>
    <s v="2018-07-21 09:08:11"/>
    <s v="2018-07-21 09:08:12"/>
    <s v=""/>
    <m/>
    <s v="分销客户"/>
    <n v="-1"/>
  </r>
  <r>
    <s v="bufeng2005@gmail.com"/>
    <s v="广州市十牛信息科技有限公司"/>
    <s v="其他"/>
    <x v="2"/>
    <s v="关联"/>
    <d v="2017-06-23T00:00:00"/>
    <s v="202286918310796"/>
    <s v="关系型数据库RDS(包月)"/>
    <s v="续费"/>
    <s v="84.00"/>
    <s v="1.00"/>
    <s v="84.00"/>
    <m/>
    <n v="84"/>
    <s v="已支付"/>
    <s v="2018-07-21 08:49:22"/>
    <s v="2018-07-21 08:49:22"/>
    <s v=""/>
    <m/>
    <s v="分销客户"/>
    <n v="-1"/>
  </r>
  <r>
    <s v="avsystemmsg@meiya.com"/>
    <s v="广州尚途商旅信息技术有限公司"/>
    <s v="KA-广"/>
    <x v="3"/>
    <s v="关联"/>
    <d v="2016-10-27T00:00:00"/>
    <s v="202286519490197"/>
    <s v="云服务器ECS(包月)"/>
    <s v="续费"/>
    <s v="228.00"/>
    <s v="1.00"/>
    <s v="228.00"/>
    <m/>
    <n v="228"/>
    <s v="已支付"/>
    <s v="2018-07-21 08:36:38"/>
    <s v="2018-07-21 08:36:39"/>
    <s v=""/>
    <m/>
    <s v="分销客户"/>
    <n v="-1"/>
  </r>
  <r>
    <s v="huoshuangsuo@mywind.com.cn"/>
    <s v="明阳智慧能源集团股份公司"/>
    <s v="KA-广"/>
    <x v="8"/>
    <s v="关联"/>
    <d v="2017-12-25T00:00:00"/>
    <s v="202277999520761"/>
    <s v="云服务器ECS(包月)"/>
    <s v="续费"/>
    <s v="3696.00"/>
    <s v="0.83"/>
    <s v="3084.00"/>
    <m/>
    <n v="3084"/>
    <s v="已支付"/>
    <s v="2018-07-20 18:04:01"/>
    <s v="2018-07-20 18:04:23"/>
    <s v=""/>
    <m/>
    <s v="分销客户"/>
    <n v="-1"/>
  </r>
  <r>
    <s v="3034854649@qq.com"/>
    <s v="广州尚途商旅信息技术有限公司"/>
    <s v="KA-广"/>
    <x v="3"/>
    <s v="关联"/>
    <d v="2016-10-27T00:00:00"/>
    <s v="202281493700921"/>
    <s v="云服务器ECS(包月)"/>
    <s v="续费"/>
    <s v="1103.60"/>
    <s v="1.00"/>
    <s v="1103.60"/>
    <m/>
    <n v="1103.5999999999999"/>
    <s v="已支付"/>
    <s v="2018-07-20 16:44:30"/>
    <s v="2018-07-20 16:44:42"/>
    <s v=""/>
    <m/>
    <s v="分销客户"/>
    <n v="-1"/>
  </r>
  <r>
    <s v="3034854649@qq.com"/>
    <s v="广州尚途商旅信息技术有限公司"/>
    <s v="KA-广"/>
    <x v="3"/>
    <s v="关联"/>
    <d v="2016-10-27T00:00:00"/>
    <s v="202279892630921"/>
    <s v="云服务器ECS(包月)"/>
    <s v="续费"/>
    <s v="1605.57"/>
    <s v="1.00"/>
    <s v="1605.57"/>
    <m/>
    <n v="1605.57"/>
    <s v="已支付"/>
    <s v="2018-07-20 16:42:40"/>
    <s v="2018-07-20 16:43:34"/>
    <s v=""/>
    <m/>
    <s v="分销客户"/>
    <n v="-1"/>
  </r>
  <r>
    <s v="hi30403397@aliyun.com"/>
    <s v="广州宏峰信息科技有限公司"/>
    <s v="铁军-广"/>
    <x v="7"/>
    <s v="关联"/>
    <d v="2017-10-10T00:00:00"/>
    <s v="202281087430828"/>
    <s v="云服务器ECS(包月)"/>
    <s v="续费"/>
    <s v="37.24"/>
    <s v="1.00"/>
    <s v="37.24"/>
    <m/>
    <n v="37.24"/>
    <s v="已支付"/>
    <s v="2018-07-20 14:59:05"/>
    <s v="2018-07-20 14:59:21"/>
    <s v=""/>
    <m/>
    <s v="分销客户"/>
    <n v="-1"/>
  </r>
  <r>
    <s v="zixl@holike.com"/>
    <s v="广州好莱客创意家居股份有限公司"/>
    <s v="其他"/>
    <x v="2"/>
    <s v="关联"/>
    <d v="2016-09-05T00:00:00"/>
    <s v="202278584560464"/>
    <s v="云服务器ECS(包月)"/>
    <s v="续费"/>
    <s v="5312.00"/>
    <s v="1.00"/>
    <s v="5312.00"/>
    <m/>
    <n v="5312"/>
    <s v="已支付"/>
    <s v="2018-07-20 10:53:14"/>
    <s v="2018-07-20 10:53:30"/>
    <s v=""/>
    <m/>
    <s v="分销客户"/>
    <n v="-1"/>
  </r>
  <r>
    <s v="zhujun@fuzegame.com"/>
    <s v="斧子科技（深圳）有限公司"/>
    <s v="KA-深"/>
    <x v="9"/>
    <s v="关联"/>
    <d v="2017-03-31T00:00:00"/>
    <s v="202280882620352"/>
    <s v="云服务器ECS(包月)"/>
    <s v="续费"/>
    <s v="2693.82"/>
    <s v="1.00"/>
    <s v="2693.82"/>
    <m/>
    <n v="2693.82"/>
    <s v="已支付"/>
    <s v="2018-07-20 10:45:42"/>
    <s v="2018-07-20 10:45:48"/>
    <s v=""/>
    <m/>
    <s v="分销客户"/>
    <n v="-1"/>
  </r>
  <r>
    <s v="admin@yiguotech.com"/>
    <s v="深圳翼果科技有限公司"/>
    <s v="铁军-广"/>
    <x v="1"/>
    <s v="关联"/>
    <d v="2018-02-01T00:00:00"/>
    <s v="202281174300526"/>
    <s v="关系型数据库RDS(包月)"/>
    <s v="续费"/>
    <s v="548.00"/>
    <s v="0.85"/>
    <s v="465.80"/>
    <n v="465.8"/>
    <n v="0"/>
    <s v="已支付"/>
    <s v="2018-07-20 08:59:58"/>
    <s v="2018-07-20 08:59:59"/>
    <s v=""/>
    <m/>
    <s v="分销客户"/>
    <n v="-1"/>
  </r>
  <r>
    <s v="hi35409218@aliyun.com"/>
    <s v="广州骏伯网络科技股份有限公司"/>
    <s v="KA-广"/>
    <x v="0"/>
    <s v="关联"/>
    <d v="2017-12-04T00:00:00"/>
    <s v="202281872150155"/>
    <s v="云服务器ECS(包月)"/>
    <s v="补偿续费"/>
    <s v="0.00"/>
    <s v="1.00"/>
    <s v="0.00"/>
    <m/>
    <n v="0"/>
    <s v="已支付"/>
    <s v="2018-07-20 08:56:07"/>
    <s v="2018-07-20 08:56:07"/>
    <s v=""/>
    <m/>
    <s v="分销客户"/>
    <n v="-1"/>
  </r>
  <r>
    <s v="se7en_kuo@foxmail.com"/>
    <s v="广州京雍府电子商务有限公司"/>
    <s v="铁军-广"/>
    <x v="7"/>
    <s v="关联"/>
    <d v="2017-09-26T00:00:00"/>
    <s v="202277976360302"/>
    <s v="云服务器ECS(包月)"/>
    <s v="续费"/>
    <s v="192.00"/>
    <s v="1.00"/>
    <s v="192.00"/>
    <m/>
    <n v="192"/>
    <s v="已支付"/>
    <s v="2018-07-20 08:47:26"/>
    <s v="2018-07-20 08:47:27"/>
    <s v=""/>
    <m/>
    <s v="分销客户"/>
    <n v="-1"/>
  </r>
  <r>
    <s v="ab纵思网络"/>
    <s v="广州纵思网络科技股份有限公司"/>
    <s v="KA-广"/>
    <x v="0"/>
    <s v="关联"/>
    <d v="2018-02-26T19:14:30"/>
    <s v="202281071870313"/>
    <s v="云服务器ECS(包月)"/>
    <s v="续费"/>
    <s v="522.52"/>
    <s v="0.97"/>
    <s v="504.59"/>
    <m/>
    <n v="504.59"/>
    <s v="已支付"/>
    <s v="2018-07-20 08:40:08"/>
    <s v="2018-07-20 08:40:09"/>
    <s v=""/>
    <m/>
    <s v="分销客户"/>
    <n v="-1"/>
  </r>
  <r>
    <s v="ab纵思网络"/>
    <s v="广州纵思网络科技股份有限公司"/>
    <s v="KA-广"/>
    <x v="0"/>
    <s v="关联"/>
    <d v="2018-02-26T19:14:30"/>
    <s v="202282071260313"/>
    <s v="云服务器ECS(包月)"/>
    <s v="续费"/>
    <s v="130.00"/>
    <s v="1.00"/>
    <s v="130.00"/>
    <m/>
    <n v="130"/>
    <s v="已支付"/>
    <s v="2018-07-20 08:38:23"/>
    <s v="2018-07-20 08:38:24"/>
    <s v=""/>
    <m/>
    <s v="分销客户"/>
    <n v="-1"/>
  </r>
  <r>
    <s v="zengxianghua@angelgroup.com.cn"/>
    <s v="深圳安吉尔饮水产业集团"/>
    <s v="KA-深"/>
    <x v="9"/>
    <s v="关联"/>
    <d v="2017-03-13T00:00:00"/>
    <s v="202280062560580"/>
    <s v="云服务器ECS(包月)"/>
    <s v="续费"/>
    <s v="2796.00"/>
    <s v="1.00"/>
    <s v="2796.00"/>
    <n v="1217"/>
    <n v="1579"/>
    <s v="已支付"/>
    <s v="2018-07-19 23:07:48"/>
    <s v="2018-07-19 23:08:05"/>
    <s v=""/>
    <m/>
    <s v="分销客户"/>
    <n v="-1"/>
  </r>
  <r>
    <s v="jiangshan@inman.cc"/>
    <s v="广州市汇美时尚集团股份有限公司"/>
    <s v="其他"/>
    <x v="2"/>
    <s v="关联"/>
    <d v="2016-09-02T00:00:00"/>
    <s v="202280760950007"/>
    <s v="云服务器ECS(包月)"/>
    <s v="续费"/>
    <s v="14160.00"/>
    <s v="0.85"/>
    <s v="12036.00"/>
    <m/>
    <n v="12036"/>
    <s v="已支付"/>
    <s v="2018-07-19 22:34:28"/>
    <s v="2018-07-19 22:34:37"/>
    <s v=""/>
    <m/>
    <s v="分销客户"/>
    <n v="-1"/>
  </r>
  <r>
    <s v="ab纵思网络"/>
    <s v="广州纵思网络科技股份有限公司"/>
    <s v="KA-广"/>
    <x v="0"/>
    <s v="关联"/>
    <d v="2018-02-26T19:14:30"/>
    <s v="202278250540313"/>
    <s v="云服务器ECS(包月)"/>
    <s v="续费"/>
    <s v="130.00"/>
    <s v="1.00"/>
    <s v="130.00"/>
    <m/>
    <n v="130"/>
    <s v="已支付"/>
    <s v="2018-07-19 15:32:48"/>
    <s v="2018-07-19 15:32:53"/>
    <s v=""/>
    <m/>
    <s v="分销客户"/>
    <n v="-1"/>
  </r>
  <r>
    <s v="灯网商城"/>
    <s v="中山灯多看科技有限公司"/>
    <s v="其他"/>
    <x v="2"/>
    <s v="关联"/>
    <d v="2018-02-05T23:51:08"/>
    <s v="202279646930512"/>
    <s v="云服务器ECS(包月)"/>
    <s v="续费"/>
    <s v="224.00"/>
    <s v="1.00"/>
    <s v="224.00"/>
    <m/>
    <n v="224"/>
    <s v="已支付"/>
    <s v="2018-07-19 15:28:45"/>
    <s v="2018-07-19 15:29:10"/>
    <s v=""/>
    <m/>
    <s v="分销客户"/>
    <n v="-1"/>
  </r>
  <r>
    <s v="admin@yiguotech.com"/>
    <s v="深圳翼果科技有限公司"/>
    <s v="铁军-广"/>
    <x v="1"/>
    <s v="关联"/>
    <d v="2018-02-01T00:00:00"/>
    <s v="202280648430526"/>
    <s v="云服务器ECS(包月)"/>
    <s v="续费"/>
    <s v="50.20"/>
    <s v="1.00"/>
    <s v="50.20"/>
    <m/>
    <n v="50.2"/>
    <s v="已支付"/>
    <s v="2018-07-19 15:27:40"/>
    <s v="2018-07-19 15:27:51"/>
    <s v=""/>
    <m/>
    <s v="分销客户"/>
    <n v="-1"/>
  </r>
  <r>
    <s v="admin@yiguotech.com"/>
    <s v="深圳翼果科技有限公司"/>
    <s v="铁军-广"/>
    <x v="1"/>
    <s v="关联"/>
    <d v="2018-02-01T00:00:00"/>
    <s v="202278751390526"/>
    <s v="云服务器ECS(包月)"/>
    <s v="续费"/>
    <s v="63.42"/>
    <s v="1.00"/>
    <s v="63.42"/>
    <m/>
    <n v="63.42"/>
    <s v="已支付"/>
    <s v="2018-07-19 15:27:14"/>
    <s v="2018-07-19 15:27:27"/>
    <s v=""/>
    <m/>
    <s v="分销客户"/>
    <n v="-1"/>
  </r>
  <r>
    <s v="ab纵思网络"/>
    <s v="广州纵思网络科技股份有限公司"/>
    <s v="KA-广"/>
    <x v="0"/>
    <s v="关联"/>
    <d v="2018-02-26T19:14:30"/>
    <s v="202280849460313"/>
    <s v="云服务器ECS(包月)"/>
    <s v="续费"/>
    <s v="36.40"/>
    <s v="1.00"/>
    <s v="36.40"/>
    <m/>
    <n v="36.4"/>
    <s v="已支付"/>
    <s v="2018-07-19 15:25:41"/>
    <s v="2018-07-19 15:25:45"/>
    <s v=""/>
    <m/>
    <s v="分销客户"/>
    <n v="-1"/>
  </r>
  <r>
    <s v="hzyfzx@pv.cc"/>
    <s v="广州花镇教育咨询有限公司"/>
    <s v="铁军-广"/>
    <x v="1"/>
    <s v="关联"/>
    <d v="2017-08-09T00:00:00"/>
    <s v="202281143510828"/>
    <s v="关系型数据库RDS(包月)"/>
    <s v="续费"/>
    <s v="1230.00"/>
    <s v="1.00"/>
    <s v="1230.00"/>
    <m/>
    <n v="1230"/>
    <s v="已支付"/>
    <s v="2018-07-19 14:21:27"/>
    <s v="2018-07-19 14:22:01"/>
    <s v=""/>
    <m/>
    <s v="分销客户"/>
    <n v="-1"/>
  </r>
  <r>
    <s v="hzyfzx@pv.cc"/>
    <s v="广州花镇教育咨询有限公司"/>
    <s v="铁军-广"/>
    <x v="1"/>
    <s v="关联"/>
    <d v="2017-08-09T00:00:00"/>
    <s v="202280244770828"/>
    <s v="关系型数据库RDS(包月)"/>
    <s v="续费"/>
    <s v="131.00"/>
    <s v="1.00"/>
    <s v="131.00"/>
    <m/>
    <n v="131"/>
    <s v="已支付"/>
    <s v="2018-07-19 14:20:35"/>
    <s v="2018-07-19 14:21:37"/>
    <s v=""/>
    <m/>
    <s v="分销客户"/>
    <n v="-1"/>
  </r>
  <r>
    <s v="深圳前海金智慧"/>
    <s v="深圳前海金智慧科技有限公司"/>
    <s v="铁军-广"/>
    <x v="1"/>
    <s v="关联"/>
    <d v="2018-03-08T22:16:07"/>
    <s v="202281839580864"/>
    <s v="云服务器ECS(包月)"/>
    <s v="续费"/>
    <s v="977.00"/>
    <s v="0.97"/>
    <s v="948.40"/>
    <m/>
    <n v="948.4"/>
    <s v="已支付"/>
    <s v="2018-07-19 12:17:06"/>
    <s v="2018-07-19 12:17:14"/>
    <s v=""/>
    <m/>
    <s v="分销客户"/>
    <n v="-1"/>
  </r>
  <r>
    <s v="深圳前海金智慧"/>
    <s v="深圳前海金智慧科技有限公司"/>
    <s v="铁军-广"/>
    <x v="1"/>
    <s v="关联"/>
    <d v="2018-03-08T22:16:07"/>
    <s v="202279041790864"/>
    <s v="云服务器ECS(包月)"/>
    <s v="续费"/>
    <s v="707.00"/>
    <s v="1.00"/>
    <s v="707.00"/>
    <m/>
    <n v="707"/>
    <s v="已支付"/>
    <s v="2018-07-19 12:16:41"/>
    <s v="2018-07-19 12:16:49"/>
    <s v=""/>
    <m/>
    <s v="分销客户"/>
    <n v="-1"/>
  </r>
  <r>
    <s v="深圳前海金智慧"/>
    <s v="深圳前海金智慧科技有限公司"/>
    <s v="铁军-广"/>
    <x v="1"/>
    <s v="关联"/>
    <d v="2018-03-08T22:16:07"/>
    <s v="202279640930864"/>
    <s v="云服务器ECS(包月)"/>
    <s v="续费"/>
    <s v="241.00"/>
    <s v="1.00"/>
    <s v="241.00"/>
    <m/>
    <n v="241"/>
    <s v="已支付"/>
    <s v="2018-07-19 12:16:15"/>
    <s v="2018-07-19 12:16:24"/>
    <s v=""/>
    <m/>
    <s v="分销客户"/>
    <n v="-1"/>
  </r>
  <r>
    <s v="深圳前海金智慧"/>
    <s v="深圳前海金智慧科技有限公司"/>
    <s v="铁军-广"/>
    <x v="1"/>
    <s v="关联"/>
    <d v="2018-03-08T22:16:07"/>
    <s v="202280339120864"/>
    <s v="云服务器ECS(包月)"/>
    <s v="续费"/>
    <s v="340.50"/>
    <s v="1.00"/>
    <s v="340.50"/>
    <m/>
    <n v="340.5"/>
    <s v="已支付"/>
    <s v="2018-07-19 12:15:39"/>
    <s v="2018-07-19 12:15:55"/>
    <s v=""/>
    <m/>
    <s v="分销客户"/>
    <n v="-1"/>
  </r>
  <r>
    <s v="hi30403397@aliyun.com"/>
    <s v="广州宏峰信息科技有限公司"/>
    <s v="铁军-广"/>
    <x v="7"/>
    <s v="关联"/>
    <d v="2017-10-10T00:00:00"/>
    <s v="202280842210828"/>
    <s v="云服务器ECS(包月)"/>
    <s v="续费"/>
    <s v="37.24"/>
    <s v="1.00"/>
    <s v="37.24"/>
    <m/>
    <n v="37.24"/>
    <s v="已支付"/>
    <s v="2018-07-19 11:50:43"/>
    <s v="2018-07-19 11:51:42"/>
    <s v=""/>
    <m/>
    <s v="分销客户"/>
    <n v="-1"/>
  </r>
  <r>
    <s v="dannet@qq.com"/>
    <s v="广州美亚电子商务国际旅行社有限公司"/>
    <s v="KA-广"/>
    <x v="3"/>
    <s v="关联"/>
    <d v="2017-10-20T00:00:00"/>
    <s v="202281640450654"/>
    <s v="云服务器ECS(包月)"/>
    <s v="续费"/>
    <s v="1157.00"/>
    <s v="1.00"/>
    <s v="1157.00"/>
    <m/>
    <n v="1157"/>
    <s v="已支付"/>
    <s v="2018-07-19 11:44:44"/>
    <s v="2018-07-19 11:44:49"/>
    <s v=""/>
    <m/>
    <s v="分销客户"/>
    <n v="-1"/>
  </r>
  <r>
    <s v="dannet@qq.com"/>
    <s v="广州美亚电子商务国际旅行社有限公司"/>
    <s v="KA-广"/>
    <x v="3"/>
    <s v="关联"/>
    <d v="2017-10-20T00:00:00"/>
    <s v="202280139660654"/>
    <s v="云服务器ECS(包月)"/>
    <s v="续费"/>
    <s v="443.00"/>
    <s v="1.00"/>
    <s v="443.00"/>
    <m/>
    <n v="443"/>
    <s v="已支付"/>
    <s v="2018-07-19 11:27:10"/>
    <s v="2018-07-19 11:27:16"/>
    <s v=""/>
    <m/>
    <s v="分销客户"/>
    <n v="-1"/>
  </r>
  <r>
    <s v="xiliedu@968666.net"/>
    <s v="广州市熙励教育信息咨询有限公司"/>
    <s v="KA-广"/>
    <x v="0"/>
    <s v="关联"/>
    <d v="2018-01-15T21:24:57"/>
    <s v="202280139270351"/>
    <s v="云服务器ECS(包月)"/>
    <s v="续费"/>
    <s v="152.88"/>
    <s v="1.00"/>
    <s v="152.88"/>
    <m/>
    <n v="152.88"/>
    <s v="已支付"/>
    <s v="2018-07-19 11:11:23"/>
    <s v="2018-07-19 11:11:29"/>
    <s v=""/>
    <m/>
    <s v="分销客户"/>
    <n v="-1"/>
  </r>
  <r>
    <s v="itdept@yunkanghealth.com"/>
    <s v="云康集团"/>
    <s v="其他"/>
    <x v="2"/>
    <s v="关联"/>
    <d v="2017-07-11T00:00:00"/>
    <s v="202281137130578"/>
    <s v="云服务器ECS(包月)"/>
    <s v="续费"/>
    <s v="2204.00"/>
    <s v="1.00"/>
    <s v="2204.00"/>
    <n v="2204"/>
    <n v="0"/>
    <s v="已支付"/>
    <s v="2018-07-19 10:57:12"/>
    <s v="2018-07-19 10:57:20"/>
    <s v=""/>
    <m/>
    <s v="分销客户"/>
    <n v="-1"/>
  </r>
  <r>
    <s v="itdept@yunkanghealth.com"/>
    <s v="云康集团"/>
    <s v="其他"/>
    <x v="2"/>
    <s v="关联"/>
    <d v="2017-07-11T00:00:00"/>
    <s v="202281638660578"/>
    <s v="云服务器ECS(包月)"/>
    <s v="续费"/>
    <s v="2204.00"/>
    <s v="1.00"/>
    <s v="2204.00"/>
    <n v="2204"/>
    <n v="0"/>
    <s v="已支付"/>
    <s v="2018-07-19 10:56:38"/>
    <s v="2018-07-19 10:56:43"/>
    <s v=""/>
    <m/>
    <s v="分销客户"/>
    <n v="-1"/>
  </r>
  <r>
    <s v="itdept@yunkanghealth.com"/>
    <s v="云康集团"/>
    <s v="其他"/>
    <x v="2"/>
    <s v="关联"/>
    <d v="2017-07-11T00:00:00"/>
    <s v="202279239260578"/>
    <s v="云服务器ECS(包月)"/>
    <s v="续费"/>
    <s v="2889.40"/>
    <s v="1.00"/>
    <s v="2889.40"/>
    <n v="2889.4"/>
    <n v="0"/>
    <s v="已支付"/>
    <s v="2018-07-19 10:55:48"/>
    <s v="2018-07-19 10:56:10"/>
    <s v=""/>
    <m/>
    <s v="分销客户"/>
    <n v="-1"/>
  </r>
  <r>
    <s v="huayinlab@aliyun.com"/>
    <s v="广州华银医学检测中心有限公司"/>
    <s v="KA-广"/>
    <x v="4"/>
    <s v="关联"/>
    <d v="2017-07-11T00:00:00"/>
    <s v="202281736420105"/>
    <s v="云邮箱"/>
    <s v="续费"/>
    <s v="0.00"/>
    <s v="1.00"/>
    <s v="0.00"/>
    <m/>
    <n v="0"/>
    <s v="已支付"/>
    <s v="2018-07-19 10:35:24"/>
    <s v="2018-07-19 10:35:24"/>
    <s v=""/>
    <m/>
    <s v="分销客户"/>
    <n v="-1"/>
  </r>
  <r>
    <s v="212983912@qq.com"/>
    <s v="广州尚途商旅信息技术有限公司"/>
    <s v="KA-广"/>
    <x v="3"/>
    <s v="关联"/>
    <d v="2016-10-27T00:00:00"/>
    <s v="202280327690489"/>
    <s v="负载均衡SLB（包年包月）"/>
    <s v="续费"/>
    <s v="34.52"/>
    <s v="1.00"/>
    <s v="34.52"/>
    <m/>
    <n v="34.520000000000003"/>
    <s v="已支付"/>
    <s v="2018-07-19 09:26:27"/>
    <s v="2018-07-19 09:26:27"/>
    <s v=""/>
    <m/>
    <s v="分销客户"/>
    <n v="-1"/>
  </r>
  <r>
    <s v="3034854649@qq.com"/>
    <s v="广州尚途商旅信息技术有限公司"/>
    <s v="KA-广"/>
    <x v="3"/>
    <s v="关联"/>
    <d v="2016-10-27T00:00:00"/>
    <s v="202280526100921"/>
    <s v="云服务器ECS(包月)"/>
    <s v="续费"/>
    <s v="251.00"/>
    <s v="1.00"/>
    <s v="251.00"/>
    <m/>
    <n v="251"/>
    <s v="已支付"/>
    <s v="2018-07-19 08:57:45"/>
    <s v="2018-07-19 08:57:46"/>
    <s v=""/>
    <m/>
    <s v="分销客户"/>
    <n v="-1"/>
  </r>
  <r>
    <s v="qygaming"/>
    <s v="广东全娱科技有限公司"/>
    <s v="KA-广"/>
    <x v="8"/>
    <s v="关联"/>
    <d v="2017-11-11T00:00:00"/>
    <s v="202281927880375"/>
    <s v="云服务器ECS(包月)"/>
    <s v="续费"/>
    <s v="202.00"/>
    <s v="1.00"/>
    <s v="202.00"/>
    <m/>
    <n v="202"/>
    <s v="已支付"/>
    <s v="2018-07-19 08:57:31"/>
    <s v="2018-07-19 08:57:32"/>
    <s v=""/>
    <m/>
    <s v="分销客户"/>
    <n v="-1"/>
  </r>
  <r>
    <s v="ab纵思网络"/>
    <s v="广州纵思网络科技股份有限公司"/>
    <s v="KA-广"/>
    <x v="0"/>
    <s v="关联"/>
    <d v="2018-02-26T19:14:30"/>
    <s v="202281125560313"/>
    <s v="云服务器ECS(包月)"/>
    <s v="续费"/>
    <s v="282.00"/>
    <s v="1.00"/>
    <s v="282.00"/>
    <m/>
    <n v="282"/>
    <s v="已支付"/>
    <s v="2018-07-19 08:54:58"/>
    <s v="2018-07-19 08:54:59"/>
    <s v=""/>
    <m/>
    <s v="分销客户"/>
    <n v="-1"/>
  </r>
  <r>
    <s v="qygaming"/>
    <s v="广东全娱科技有限公司"/>
    <s v="KA-广"/>
    <x v="8"/>
    <s v="关联"/>
    <d v="2017-11-11T00:00:00"/>
    <s v="202280828070375"/>
    <s v="云服务器ECS(包月)"/>
    <s v="续费"/>
    <s v="336.00"/>
    <s v="1.00"/>
    <s v="336.00"/>
    <m/>
    <n v="336"/>
    <s v="已支付"/>
    <s v="2018-07-19 08:54:34"/>
    <s v="2018-07-19 08:54:35"/>
    <s v=""/>
    <m/>
    <s v="分销客户"/>
    <n v="-1"/>
  </r>
  <r>
    <s v="393620317@qq.com"/>
    <s v="广州逗趣互动信息科技有限公司"/>
    <s v="其他"/>
    <x v="2"/>
    <s v="关联"/>
    <d v="2017-01-09T00:00:00"/>
    <s v="202282124810967"/>
    <s v="云服务器ECS(包月)"/>
    <s v="续费"/>
    <s v="45.00"/>
    <s v="1.00"/>
    <s v="45.00"/>
    <n v="45"/>
    <n v="0"/>
    <s v="已支付"/>
    <s v="2018-07-19 08:38:32"/>
    <s v="2018-07-19 08:38:33"/>
    <s v=""/>
    <m/>
    <s v="分销客户"/>
    <n v="-1"/>
  </r>
  <r>
    <s v="393620317@qq.com"/>
    <s v="广州逗趣互动信息科技有限公司"/>
    <s v="其他"/>
    <x v="2"/>
    <s v="关联"/>
    <d v="2017-01-09T00:00:00"/>
    <s v="202277927340967"/>
    <s v="云服务器ECS(包月)"/>
    <s v="续费"/>
    <s v="296.00"/>
    <s v="1.00"/>
    <s v="296.00"/>
    <n v="296"/>
    <n v="0"/>
    <s v="已支付"/>
    <s v="2018-07-19 08:37:10"/>
    <s v="2018-07-19 08:37:10"/>
    <s v=""/>
    <m/>
    <s v="分销客户"/>
    <n v="-1"/>
  </r>
  <r>
    <s v="393620317@qq.com"/>
    <s v="广州逗趣互动信息科技有限公司"/>
    <s v="其他"/>
    <x v="2"/>
    <s v="关联"/>
    <d v="2017-01-09T00:00:00"/>
    <s v="202280224410967"/>
    <s v="云服务器ECS(包月)"/>
    <s v="续费"/>
    <s v="614.00"/>
    <s v="1.00"/>
    <s v="614.00"/>
    <n v="614"/>
    <n v="0"/>
    <s v="已支付"/>
    <s v="2018-07-19 08:35:22"/>
    <s v="2018-07-19 08:35:23"/>
    <s v=""/>
    <m/>
    <s v="分销客户"/>
    <n v="-1"/>
  </r>
  <r>
    <s v="393620317@qq.com"/>
    <s v="广州逗趣互动信息科技有限公司"/>
    <s v="其他"/>
    <x v="2"/>
    <s v="关联"/>
    <d v="2017-01-09T00:00:00"/>
    <s v="202278425470967"/>
    <s v="云服务器ECS(包月)"/>
    <s v="续费"/>
    <s v="592.00"/>
    <s v="1.00"/>
    <s v="592.00"/>
    <n v="592"/>
    <n v="0"/>
    <s v="已支付"/>
    <s v="2018-07-19 08:35:20"/>
    <s v="2018-07-19 08:35:21"/>
    <s v=""/>
    <m/>
    <s v="分销客户"/>
    <n v="-1"/>
  </r>
  <r>
    <s v="树华环保"/>
    <s v="广东树华智慧环保系统有限公司"/>
    <s v="铁军-广"/>
    <x v="7"/>
    <s v="关联"/>
    <d v="2017-12-25T00:00:00"/>
    <s v="202276927130098"/>
    <s v="云服务器ECS(包月)"/>
    <s v="续费"/>
    <s v="717.00"/>
    <s v="0.96"/>
    <s v="688.40"/>
    <m/>
    <n v="688.4"/>
    <s v="已支付"/>
    <s v="2018-07-18 15:29:29"/>
    <s v="2018-07-18 15:29:41"/>
    <s v=""/>
    <m/>
    <s v="分销客户"/>
    <n v="-1"/>
  </r>
  <r>
    <s v="树华环保"/>
    <s v="广东树华智慧环保系统有限公司"/>
    <s v="铁军-广"/>
    <x v="7"/>
    <s v="关联"/>
    <d v="2017-12-25T00:00:00"/>
    <s v="202275927290098"/>
    <s v="云服务器ECS(包月)"/>
    <s v="续费"/>
    <s v="717.00"/>
    <s v="0.96"/>
    <s v="688.40"/>
    <m/>
    <n v="688.4"/>
    <s v="已支付"/>
    <s v="2018-07-18 15:27:44"/>
    <s v="2018-07-18 15:28:04"/>
    <s v=""/>
    <m/>
    <s v="分销客户"/>
    <n v="-1"/>
  </r>
  <r>
    <s v="avsystemmsg@meiya.com"/>
    <s v="广州尚途商旅信息技术有限公司"/>
    <s v="KA-广"/>
    <x v="3"/>
    <s v="关联"/>
    <d v="2016-10-27T00:00:00"/>
    <s v="202272126400197"/>
    <s v="云服务器ECS(包月)"/>
    <s v="续费"/>
    <s v="950.00"/>
    <s v="1.00"/>
    <s v="950.00"/>
    <m/>
    <n v="950"/>
    <s v="已支付"/>
    <s v="2018-07-18 12:19:29"/>
    <s v="2018-07-18 12:19:37"/>
    <s v=""/>
    <m/>
    <s v="分销客户"/>
    <n v="-1"/>
  </r>
  <r>
    <s v="avsystemmsg@meiya.com"/>
    <s v="广州尚途商旅信息技术有限公司"/>
    <s v="KA-广"/>
    <x v="3"/>
    <s v="关联"/>
    <d v="2016-10-27T00:00:00"/>
    <s v="202276421640197"/>
    <s v="云服务器ECS(包月)"/>
    <s v="续费"/>
    <s v="1312.00"/>
    <s v="1.00"/>
    <s v="1312.00"/>
    <m/>
    <n v="1312"/>
    <s v="已支付"/>
    <s v="2018-07-18 12:17:47"/>
    <s v="2018-07-18 12:17:58"/>
    <s v=""/>
    <m/>
    <s v="分销客户"/>
    <n v="-1"/>
  </r>
  <r>
    <s v="huayinlab@aliyun.com"/>
    <s v="广州华银医学检测中心有限公司"/>
    <s v="KA-广"/>
    <x v="4"/>
    <s v="关联"/>
    <d v="2017-07-11T00:00:00"/>
    <s v="202273123450105"/>
    <s v="云服务器ECS(包月)"/>
    <s v="续费"/>
    <s v="326.00"/>
    <s v="0.96"/>
    <s v="311.70"/>
    <m/>
    <n v="311.7"/>
    <s v="已支付"/>
    <s v="2018-07-18 11:11:29"/>
    <s v="2018-07-18 11:11:34"/>
    <s v=""/>
    <m/>
    <s v="分销客户"/>
    <n v="-1"/>
  </r>
  <r>
    <s v="huoshuangsuo@mywind.com.cn"/>
    <s v="明阳智慧能源集团股份公司"/>
    <s v="KA-广"/>
    <x v="8"/>
    <s v="关联"/>
    <d v="2017-12-25T00:00:00"/>
    <s v="202274517780761"/>
    <s v="云服务器ECS(包月)"/>
    <s v="补偿续费"/>
    <s v="0.00"/>
    <s v="1.00"/>
    <s v="0.00"/>
    <m/>
    <n v="0"/>
    <s v="已支付"/>
    <s v="2018-07-18 10:26:13"/>
    <s v="2018-07-18 10:26:14"/>
    <s v=""/>
    <m/>
    <s v="分销客户"/>
    <n v="-1"/>
  </r>
  <r>
    <s v="flision"/>
    <s v="广州市绯影信息科技有限公司"/>
    <s v="中台-广"/>
    <x v="12"/>
    <s v="关联"/>
    <d v="2017-01-19T00:00:00"/>
    <s v="202275216330600"/>
    <s v="云服务器ECS(包月)"/>
    <s v="续费"/>
    <s v="762.00"/>
    <s v="0.95"/>
    <s v="726.00"/>
    <m/>
    <n v="726"/>
    <s v="已支付"/>
    <s v="2018-07-18 10:05:19"/>
    <s v="2018-07-18 10:06:12"/>
    <s v=""/>
    <m/>
    <s v="分销客户"/>
    <n v="-1"/>
  </r>
  <r>
    <s v="yingerfashion"/>
    <s v="深圳影儿时尚集团有限公司"/>
    <s v="KA-深"/>
    <x v="9"/>
    <s v="关联"/>
    <d v="2017-03-16T00:00:00"/>
    <s v="202273219690511"/>
    <s v="关系型数据库RDS(包月)"/>
    <s v="续费"/>
    <s v="17600.00"/>
    <s v="1.00"/>
    <s v="17600.00"/>
    <m/>
    <n v="17600"/>
    <s v="已支付"/>
    <s v="2018-07-18 09:45:41"/>
    <s v="2018-07-18 09:45:54"/>
    <s v=""/>
    <m/>
    <s v="分销客户"/>
    <n v="-1"/>
  </r>
  <r>
    <s v="yingerfashion"/>
    <s v="深圳影儿时尚集团有限公司"/>
    <s v="KA-深"/>
    <x v="9"/>
    <s v="关联"/>
    <d v="2017-03-16T00:00:00"/>
    <s v="202275515410511"/>
    <s v="云服务器ECS(包月)"/>
    <s v="续费"/>
    <s v="3787.00"/>
    <s v="1.00"/>
    <s v="3787.00"/>
    <m/>
    <n v="3787"/>
    <s v="已支付"/>
    <s v="2018-07-18 09:42:58"/>
    <s v="2018-07-18 09:43:02"/>
    <s v=""/>
    <m/>
    <s v="分销客户"/>
    <n v="-1"/>
  </r>
  <r>
    <s v="yingerfashion"/>
    <s v="深圳影儿时尚集团有限公司"/>
    <s v="KA-深"/>
    <x v="9"/>
    <s v="关联"/>
    <d v="2017-03-16T00:00:00"/>
    <s v="202276614980511"/>
    <s v="云服务器ECS(包月)"/>
    <s v="续费"/>
    <s v="3787.00"/>
    <s v="1.00"/>
    <s v="3787.00"/>
    <m/>
    <n v="3787"/>
    <s v="已支付"/>
    <s v="2018-07-18 09:42:32"/>
    <s v="2018-07-18 09:42:38"/>
    <s v=""/>
    <m/>
    <s v="分销客户"/>
    <n v="-1"/>
  </r>
  <r>
    <s v="212983912@qq.com"/>
    <s v="广州尚途商旅信息技术有限公司"/>
    <s v="KA-广"/>
    <x v="3"/>
    <s v="关联"/>
    <d v="2016-10-27T00:00:00"/>
    <s v="202276611060489"/>
    <s v="云服务器ECS(包月)"/>
    <s v="续费"/>
    <s v="288.00"/>
    <s v="1.00"/>
    <s v="288.00"/>
    <m/>
    <n v="288"/>
    <s v="已支付"/>
    <s v="2018-07-18 09:00:32"/>
    <s v="2018-07-18 09:00:33"/>
    <s v=""/>
    <m/>
    <s v="分销客户"/>
    <n v="-1"/>
  </r>
  <r>
    <s v="212983912@qq.com"/>
    <s v="广州尚途商旅信息技术有限公司"/>
    <s v="KA-广"/>
    <x v="3"/>
    <s v="关联"/>
    <d v="2016-10-27T00:00:00"/>
    <s v="202273814590489"/>
    <s v="云服务器ECS(包月)"/>
    <s v="续费"/>
    <s v="428.00"/>
    <s v="1.00"/>
    <s v="428.00"/>
    <m/>
    <n v="428"/>
    <s v="已支付"/>
    <s v="2018-07-18 09:00:30"/>
    <s v="2018-07-18 09:00:31"/>
    <s v=""/>
    <m/>
    <s v="分销客户"/>
    <n v="-1"/>
  </r>
  <r>
    <s v="dannet@qq.com"/>
    <s v="广州美亚电子商务国际旅行社有限公司"/>
    <s v="KA-广"/>
    <x v="3"/>
    <s v="关联"/>
    <d v="2017-10-20T00:00:00"/>
    <s v="202273614400654"/>
    <s v="云服务器ECS(包月)"/>
    <s v="续费"/>
    <s v="457.00"/>
    <s v="1.00"/>
    <s v="457.00"/>
    <m/>
    <n v="457"/>
    <s v="已支付"/>
    <s v="2018-07-18 08:59:54"/>
    <s v="2018-07-18 08:59:55"/>
    <s v=""/>
    <m/>
    <s v="分销客户"/>
    <n v="-1"/>
  </r>
  <r>
    <s v="212983912@qq.com"/>
    <s v="广州尚途商旅信息技术有限公司"/>
    <s v="KA-广"/>
    <x v="3"/>
    <s v="关联"/>
    <d v="2016-10-27T00:00:00"/>
    <s v="202274013500489"/>
    <s v="云服务器ECS(包月)"/>
    <s v="续费"/>
    <s v="613.00"/>
    <s v="1.00"/>
    <s v="613.00"/>
    <m/>
    <n v="613"/>
    <s v="已支付"/>
    <s v="2018-07-18 08:58:17"/>
    <s v="2018-07-18 08:58:18"/>
    <s v=""/>
    <m/>
    <s v="分销客户"/>
    <n v="-1"/>
  </r>
  <r>
    <s v="keya2016@qq.com"/>
    <s v="广州科亚信息科技有限公司"/>
    <s v="中台-广"/>
    <x v="6"/>
    <s v="关联"/>
    <d v="2017-03-15T00:00:00"/>
    <s v="202275910770855"/>
    <s v="关系型数据库RDS(包月)"/>
    <s v="续费"/>
    <s v="272.00"/>
    <s v="1.00"/>
    <s v="272.00"/>
    <m/>
    <n v="272"/>
    <s v="已支付"/>
    <s v="2018-07-18 08:58:16"/>
    <s v="2018-07-18 08:58:16"/>
    <s v=""/>
    <m/>
    <s v="分销客户"/>
    <n v="-1"/>
  </r>
  <r>
    <s v="212983912@qq.com"/>
    <s v="广州尚途商旅信息技术有限公司"/>
    <s v="KA-广"/>
    <x v="3"/>
    <s v="关联"/>
    <d v="2016-10-27T00:00:00"/>
    <s v="202276509930489"/>
    <s v="云服务器ECS(包月)"/>
    <s v="续费"/>
    <s v="228.00"/>
    <s v="1.00"/>
    <s v="228.00"/>
    <m/>
    <n v="228"/>
    <s v="已支付"/>
    <s v="2018-07-18 08:56:59"/>
    <s v="2018-07-18 08:56:59"/>
    <s v=""/>
    <m/>
    <s v="分销客户"/>
    <n v="-1"/>
  </r>
  <r>
    <s v="212983912@qq.com"/>
    <s v="广州尚途商旅信息技术有限公司"/>
    <s v="KA-广"/>
    <x v="3"/>
    <s v="关联"/>
    <d v="2016-10-27T00:00:00"/>
    <s v="202276710000489"/>
    <s v="云服务器ECS(包月)"/>
    <s v="续费"/>
    <s v="1085.00"/>
    <s v="1.00"/>
    <s v="1085.00"/>
    <m/>
    <n v="1085"/>
    <s v="已支付"/>
    <s v="2018-07-18 08:56:57"/>
    <s v="2018-07-18 08:56:58"/>
    <s v=""/>
    <m/>
    <s v="分销客户"/>
    <n v="-1"/>
  </r>
  <r>
    <s v="212983912@qq.com"/>
    <s v="广州尚途商旅信息技术有限公司"/>
    <s v="KA-广"/>
    <x v="3"/>
    <s v="关联"/>
    <d v="2016-10-27T00:00:00"/>
    <s v="202274013350489"/>
    <s v="云服务器ECS(包月)"/>
    <s v="续费"/>
    <s v="288.00"/>
    <s v="1.00"/>
    <s v="288.00"/>
    <m/>
    <n v="288"/>
    <s v="已支付"/>
    <s v="2018-07-18 08:56:56"/>
    <s v="2018-07-18 08:56:56"/>
    <s v=""/>
    <m/>
    <s v="分销客户"/>
    <n v="-1"/>
  </r>
  <r>
    <s v="212983912@qq.com"/>
    <s v="广州尚途商旅信息技术有限公司"/>
    <s v="KA-广"/>
    <x v="3"/>
    <s v="关联"/>
    <d v="2016-10-27T00:00:00"/>
    <s v="202275011300489"/>
    <s v="云服务器ECS(包月)"/>
    <s v="续费"/>
    <s v="1467.00"/>
    <s v="1.00"/>
    <s v="1467.00"/>
    <m/>
    <n v="1467"/>
    <s v="已支付"/>
    <s v="2018-07-18 08:56:54"/>
    <s v="2018-07-18 08:56:55"/>
    <s v=""/>
    <m/>
    <s v="分销客户"/>
    <n v="-1"/>
  </r>
  <r>
    <s v="212983912@qq.com"/>
    <s v="广州尚途商旅信息技术有限公司"/>
    <s v="KA-广"/>
    <x v="3"/>
    <s v="关联"/>
    <d v="2016-10-27T00:00:00"/>
    <s v="202276308970489"/>
    <s v="云服务器ECS(包月)"/>
    <s v="续费"/>
    <s v="613.00"/>
    <s v="1.00"/>
    <s v="613.00"/>
    <m/>
    <n v="613"/>
    <s v="已支付"/>
    <s v="2018-07-18 08:56:16"/>
    <s v="2018-07-18 08:56:17"/>
    <s v=""/>
    <m/>
    <s v="分销客户"/>
    <n v="-1"/>
  </r>
  <r>
    <s v="qygaming"/>
    <s v="广东全娱科技有限公司"/>
    <s v="KA-广"/>
    <x v="8"/>
    <s v="关联"/>
    <d v="2017-11-11T00:00:00"/>
    <s v="202276408680375"/>
    <s v="云服务器ECS(包月)"/>
    <s v="续费"/>
    <s v="336.00"/>
    <s v="1.00"/>
    <s v="336.00"/>
    <m/>
    <n v="336"/>
    <s v="已支付"/>
    <s v="2018-07-18 08:39:48"/>
    <s v="2018-07-18 08:39:48"/>
    <s v=""/>
    <m/>
    <s v="分销客户"/>
    <n v="-1"/>
  </r>
  <r>
    <s v="qygaming"/>
    <s v="广东全娱科技有限公司"/>
    <s v="KA-广"/>
    <x v="8"/>
    <s v="关联"/>
    <d v="2017-11-11T00:00:00"/>
    <s v="202272213590375"/>
    <s v="云服务器ECS(包月)"/>
    <s v="续费"/>
    <s v="463.50"/>
    <s v="1.00"/>
    <s v="463.50"/>
    <m/>
    <n v="463.5"/>
    <s v="已支付"/>
    <s v="2018-07-18 08:37:41"/>
    <s v="2018-07-18 08:37:42"/>
    <s v=""/>
    <m/>
    <s v="分销客户"/>
    <n v="-1"/>
  </r>
  <r>
    <s v="xyedai"/>
    <s v="深圳超富资产管理有限公司"/>
    <s v="KA-深"/>
    <x v="9"/>
    <s v="关联"/>
    <d v="2017-03-16T00:00:00"/>
    <s v="202272513720957"/>
    <s v="关系型数据库RDS(包月)"/>
    <s v="续费"/>
    <s v="1980.00"/>
    <s v="1.00"/>
    <s v="1980.00"/>
    <m/>
    <n v="1980"/>
    <s v="已支付"/>
    <s v="2018-07-18 08:33:24"/>
    <s v="2018-07-18 08:33:25"/>
    <s v=""/>
    <m/>
    <s v="分销客户"/>
    <n v="-1"/>
  </r>
  <r>
    <s v="dannet@qq.com"/>
    <s v="广州美亚电子商务国际旅行社有限公司"/>
    <s v="KA-广"/>
    <x v="3"/>
    <s v="关联"/>
    <d v="2017-10-20T00:00:00"/>
    <s v="202265795940654"/>
    <s v="云服务器ECS(包月)"/>
    <s v="续费"/>
    <s v="1207.00"/>
    <s v="1.00"/>
    <s v="1207.00"/>
    <m/>
    <n v="1207"/>
    <s v="已支付"/>
    <s v="2018-07-17 19:07:00"/>
    <s v="2018-07-17 19:07:14"/>
    <s v=""/>
    <m/>
    <s v="分销客户"/>
    <n v="-1"/>
  </r>
  <r>
    <s v="广州慧城"/>
    <s v="广州慧城网络科技有限公司"/>
    <s v="中台-广"/>
    <x v="10"/>
    <s v="关联"/>
    <d v="2017-04-20T00:00:00"/>
    <s v="202267388670988"/>
    <s v="云服务器ECS(包月)"/>
    <s v="续费"/>
    <s v="816.00"/>
    <s v="0.85"/>
    <s v="693.60"/>
    <m/>
    <n v="693.6"/>
    <s v="已支付"/>
    <s v="2018-07-17 15:54:58"/>
    <s v="2018-07-17 15:55:52"/>
    <s v=""/>
    <m/>
    <s v="分销客户"/>
    <n v="-1"/>
  </r>
  <r>
    <s v="ali_pay@uzise.com"/>
    <s v="广州柚子舍生物科技有限公司"/>
    <s v="KA-广"/>
    <x v="4"/>
    <s v="关联"/>
    <d v="2017-07-26T00:00:00"/>
    <s v="202265485750102"/>
    <s v="负载均衡SLB（包年包月）"/>
    <s v="续费"/>
    <s v="2844.52"/>
    <s v="1.00"/>
    <s v="2844.52"/>
    <m/>
    <n v="2844.52"/>
    <s v="已支付"/>
    <s v="2018-07-17 14:46:36"/>
    <s v="2018-07-17 14:47:04"/>
    <s v=""/>
    <m/>
    <s v="分销客户"/>
    <n v="-1"/>
  </r>
  <r>
    <s v="ali_pay@uzise.com"/>
    <s v="广州柚子舍生物科技有限公司"/>
    <s v="KA-广"/>
    <x v="4"/>
    <s v="关联"/>
    <d v="2017-07-26T00:00:00"/>
    <s v="202263987970102"/>
    <s v="关系型数据库RDS(包月)"/>
    <s v="续费"/>
    <s v="580.00"/>
    <s v="1.00"/>
    <s v="580.00"/>
    <m/>
    <n v="580"/>
    <s v="已支付"/>
    <s v="2018-07-17 14:43:09"/>
    <s v="2018-07-17 14:43:17"/>
    <s v=""/>
    <m/>
    <s v="分销客户"/>
    <n v="-1"/>
  </r>
  <r>
    <s v="zixl@holike.com"/>
    <s v="广州好莱客创意家居股份有限公司"/>
    <s v="其他"/>
    <x v="2"/>
    <s v="关联"/>
    <d v="2016-09-05T00:00:00"/>
    <s v="202266379580464"/>
    <s v="数据传输服务DTS(包月)"/>
    <s v="续费"/>
    <s v="990.00"/>
    <s v="1.00"/>
    <s v="990.00"/>
    <m/>
    <n v="990"/>
    <s v="已支付"/>
    <s v="2018-07-17 13:28:40"/>
    <s v="2018-07-17 13:28:45"/>
    <s v=""/>
    <m/>
    <s v="分销客户"/>
    <n v="-1"/>
  </r>
  <r>
    <s v="zixl@holike.com"/>
    <s v="广州好莱客创意家居股份有限公司"/>
    <s v="其他"/>
    <x v="2"/>
    <s v="关联"/>
    <d v="2016-09-05T00:00:00"/>
    <s v="202267978890464"/>
    <s v="云服务器ECS(包月)"/>
    <s v="续费"/>
    <s v="2062.00"/>
    <s v="1.00"/>
    <s v="2062.00"/>
    <m/>
    <n v="2062"/>
    <s v="已支付"/>
    <s v="2018-07-17 13:27:33"/>
    <s v="2018-07-17 13:27:38"/>
    <s v=""/>
    <m/>
    <s v="分销客户"/>
    <n v="-1"/>
  </r>
  <r>
    <s v="zixl@holike.com"/>
    <s v="广州好莱客创意家居股份有限公司"/>
    <s v="其他"/>
    <x v="2"/>
    <s v="关联"/>
    <d v="2016-09-05T00:00:00"/>
    <s v="202265280660464"/>
    <s v="关系型数据库RDS(包月)"/>
    <s v="续费"/>
    <s v="3650.00"/>
    <s v="1.00"/>
    <s v="3650.00"/>
    <m/>
    <n v="3650"/>
    <s v="已支付"/>
    <s v="2018-07-17 13:25:50"/>
    <s v="2018-07-17 13:25:59"/>
    <s v=""/>
    <m/>
    <s v="分销客户"/>
    <n v="-1"/>
  </r>
  <r>
    <s v="ab纵思网络"/>
    <s v="广州纵思网络科技股份有限公司"/>
    <s v="KA-广"/>
    <x v="0"/>
    <s v="关联"/>
    <d v="2018-02-26T19:14:30"/>
    <s v="202264077290313"/>
    <s v="云服务器ECS(包月)"/>
    <s v="续费"/>
    <s v="36.40"/>
    <s v="1.00"/>
    <s v="36.40"/>
    <m/>
    <n v="36.4"/>
    <s v="已支付"/>
    <s v="2018-07-17 11:42:15"/>
    <s v="2018-07-17 11:42:19"/>
    <s v=""/>
    <m/>
    <s v="分销客户"/>
    <n v="-1"/>
  </r>
  <r>
    <s v="ab纵思网络"/>
    <s v="广州纵思网络科技股份有限公司"/>
    <s v="KA-广"/>
    <x v="0"/>
    <s v="关联"/>
    <d v="2018-02-26T19:14:30"/>
    <s v="202265474080313"/>
    <s v="云服务器ECS(包月)"/>
    <s v="续费"/>
    <s v="36.40"/>
    <s v="1.00"/>
    <s v="36.40"/>
    <m/>
    <n v="36.4"/>
    <s v="已支付"/>
    <s v="2018-07-17 11:41:49"/>
    <s v="2018-07-17 11:41:52"/>
    <s v=""/>
    <m/>
    <s v="分销客户"/>
    <n v="-1"/>
  </r>
  <r>
    <s v="it@biostime.com.cn"/>
    <s v="广州市合生元生物制品有限公司"/>
    <s v="KA-广"/>
    <x v="3"/>
    <s v="关联"/>
    <d v="2016-09-07T00:00:00"/>
    <s v="202265370620682"/>
    <s v="云服务器ECS(包月)"/>
    <s v="续费"/>
    <s v="7116.00"/>
    <s v="1.00"/>
    <s v="7116.00"/>
    <m/>
    <n v="7116"/>
    <s v="已支付"/>
    <s v="2018-07-17 11:04:37"/>
    <s v="2018-07-17 11:04:44"/>
    <s v=""/>
    <m/>
    <s v="分销客户"/>
    <n v="-1"/>
  </r>
  <r>
    <s v="admin@yiguotech.com"/>
    <s v="深圳翼果科技有限公司"/>
    <s v="铁军-广"/>
    <x v="1"/>
    <s v="关联"/>
    <d v="2018-02-01T00:00:00"/>
    <s v="202266567840526"/>
    <s v="云服务器ECS(包月)"/>
    <s v="续费"/>
    <s v="816.00"/>
    <s v="0.85"/>
    <s v="693.60"/>
    <m/>
    <n v="693.6"/>
    <s v="已支付"/>
    <s v="2018-07-17 10:42:32"/>
    <s v="2018-07-17 10:42:46"/>
    <s v=""/>
    <m/>
    <s v="分销客户"/>
    <n v="-1"/>
  </r>
  <r>
    <s v="广州实地地产"/>
    <s v="广州实地房地产开发有限公司"/>
    <s v="其他"/>
    <x v="2"/>
    <s v="关联"/>
    <d v="2017-12-09T00:00:00"/>
    <s v="202266465450872"/>
    <s v="云数据库KVStore版（包月）"/>
    <s v="续费"/>
    <s v="1086.00"/>
    <s v="1.00"/>
    <s v="1086.00"/>
    <m/>
    <n v="1086"/>
    <s v="已支付"/>
    <s v="2018-07-17 09:32:41"/>
    <s v="2018-07-17 09:32:52"/>
    <s v=""/>
    <m/>
    <s v="分销客户"/>
    <n v="-1"/>
  </r>
  <r>
    <s v="hi20845842@aliyun.com"/>
    <s v="广州梦芭莎电子商务有限公司（广州摩拉网络科技有限公司）"/>
    <s v="其他"/>
    <x v="2"/>
    <s v="关联"/>
    <d v="2017-01-16T00:00:00"/>
    <s v="202264267500869"/>
    <s v="云邮箱"/>
    <s v="续费"/>
    <s v="9500.00"/>
    <s v="1.00"/>
    <s v="9500.00"/>
    <m/>
    <n v="9500"/>
    <s v="已支付"/>
    <s v="2018-07-17 09:19:29"/>
    <s v="2018-07-17 09:19:39"/>
    <s v=""/>
    <m/>
    <s v="分销客户"/>
    <n v="-1"/>
  </r>
  <r>
    <s v="212983912@qq.com"/>
    <s v="广州尚途商旅信息技术有限公司"/>
    <s v="KA-广"/>
    <x v="3"/>
    <s v="关联"/>
    <d v="2016-10-27T00:00:00"/>
    <s v="202265164660489"/>
    <s v="云服务器ECS(包月)"/>
    <s v="续费"/>
    <s v="228.00"/>
    <s v="1.00"/>
    <s v="228.00"/>
    <m/>
    <n v="228"/>
    <s v="已支付"/>
    <s v="2018-07-17 09:01:49"/>
    <s v="2018-07-17 09:01:50"/>
    <s v=""/>
    <m/>
    <s v="分销客户"/>
    <n v="-1"/>
  </r>
  <r>
    <s v="212983912@qq.com"/>
    <s v="广州尚途商旅信息技术有限公司"/>
    <s v="KA-广"/>
    <x v="3"/>
    <s v="关联"/>
    <d v="2016-10-27T00:00:00"/>
    <s v="202264565050489"/>
    <s v="云服务器ECS(包月)"/>
    <s v="续费"/>
    <s v="428.00"/>
    <s v="1.00"/>
    <s v="428.00"/>
    <m/>
    <n v="428"/>
    <s v="已支付"/>
    <s v="2018-07-17 09:01:47"/>
    <s v="2018-07-17 09:01:48"/>
    <s v=""/>
    <m/>
    <s v="分销客户"/>
    <n v="-1"/>
  </r>
  <r>
    <s v="212983912@qq.com"/>
    <s v="广州尚途商旅信息技术有限公司"/>
    <s v="KA-广"/>
    <x v="3"/>
    <s v="关联"/>
    <d v="2016-10-27T00:00:00"/>
    <s v="202268259380489"/>
    <s v="云服务器ECS(包月)"/>
    <s v="续费"/>
    <s v="228.00"/>
    <s v="1.00"/>
    <s v="228.00"/>
    <m/>
    <n v="228"/>
    <s v="已支付"/>
    <s v="2018-07-17 09:01:08"/>
    <s v="2018-07-17 09:01:09"/>
    <s v=""/>
    <m/>
    <s v="分销客户"/>
    <n v="-1"/>
  </r>
  <r>
    <s v="212983912@qq.com"/>
    <s v="广州尚途商旅信息技术有限公司"/>
    <s v="KA-广"/>
    <x v="3"/>
    <s v="关联"/>
    <d v="2016-10-27T00:00:00"/>
    <s v="202265065790489"/>
    <s v="云服务器ECS(包月)"/>
    <s v="续费"/>
    <s v="228.00"/>
    <s v="1.00"/>
    <s v="228.00"/>
    <m/>
    <n v="228"/>
    <s v="已支付"/>
    <s v="2018-07-17 09:01:08"/>
    <s v="2018-07-17 09:01:09"/>
    <s v=""/>
    <m/>
    <s v="分销客户"/>
    <n v="-1"/>
  </r>
  <r>
    <s v="212983912@qq.com"/>
    <s v="广州尚途商旅信息技术有限公司"/>
    <s v="KA-广"/>
    <x v="3"/>
    <s v="关联"/>
    <d v="2016-10-27T00:00:00"/>
    <s v="202266660330489"/>
    <s v="云服务器ECS(包月)"/>
    <s v="续费"/>
    <s v="428.00"/>
    <s v="1.00"/>
    <s v="428.00"/>
    <m/>
    <n v="428"/>
    <s v="已支付"/>
    <s v="2018-07-17 09:01:06"/>
    <s v="2018-07-17 09:01:07"/>
    <s v=""/>
    <m/>
    <s v="分销客户"/>
    <n v="-1"/>
  </r>
  <r>
    <s v="212983912@qq.com"/>
    <s v="广州尚途商旅信息技术有限公司"/>
    <s v="KA-广"/>
    <x v="3"/>
    <s v="关联"/>
    <d v="2016-10-27T00:00:00"/>
    <s v="202265461990489"/>
    <s v="云服务器ECS(包月)"/>
    <s v="续费"/>
    <s v="428.00"/>
    <s v="1.00"/>
    <s v="428.00"/>
    <m/>
    <n v="428"/>
    <s v="已支付"/>
    <s v="2018-07-17 09:01:05"/>
    <s v="2018-07-17 09:01:06"/>
    <s v=""/>
    <m/>
    <s v="分销客户"/>
    <n v="-1"/>
  </r>
  <r>
    <s v="212983912@qq.com"/>
    <s v="广州尚途商旅信息技术有限公司"/>
    <s v="KA-广"/>
    <x v="3"/>
    <s v="关联"/>
    <d v="2016-10-27T00:00:00"/>
    <s v="202268259370489"/>
    <s v="云服务器ECS(包月)"/>
    <s v="续费"/>
    <s v="228.00"/>
    <s v="1.00"/>
    <s v="228.00"/>
    <m/>
    <n v="228"/>
    <s v="已支付"/>
    <s v="2018-07-17 09:00:57"/>
    <s v="2018-07-17 09:00:57"/>
    <s v=""/>
    <m/>
    <s v="分销客户"/>
    <n v="-1"/>
  </r>
  <r>
    <s v="212983912@qq.com"/>
    <s v="广州尚途商旅信息技术有限公司"/>
    <s v="KA-广"/>
    <x v="3"/>
    <s v="关联"/>
    <d v="2016-10-27T00:00:00"/>
    <s v="202264065380489"/>
    <s v="关系型数据库RDS(包月)"/>
    <s v="续费"/>
    <s v="1683.00"/>
    <s v="1.00"/>
    <s v="1683.00"/>
    <m/>
    <n v="1683"/>
    <s v="已支付"/>
    <s v="2018-07-17 09:00:55"/>
    <s v="2018-07-17 09:00:56"/>
    <s v=""/>
    <m/>
    <s v="分销客户"/>
    <n v="-1"/>
  </r>
  <r>
    <s v="212983912@qq.com"/>
    <s v="广州尚途商旅信息技术有限公司"/>
    <s v="KA-广"/>
    <x v="3"/>
    <s v="关联"/>
    <d v="2016-10-27T00:00:00"/>
    <s v="202265164330489"/>
    <s v="云服务器ECS(包月)"/>
    <s v="续费"/>
    <s v="228.00"/>
    <s v="1.00"/>
    <s v="228.00"/>
    <m/>
    <n v="228"/>
    <s v="已支付"/>
    <s v="2018-07-17 08:59:23"/>
    <s v="2018-07-17 08:59:24"/>
    <s v=""/>
    <m/>
    <s v="分销客户"/>
    <n v="-1"/>
  </r>
  <r>
    <s v="212983912@qq.com"/>
    <s v="广州尚途商旅信息技术有限公司"/>
    <s v="KA-广"/>
    <x v="3"/>
    <s v="关联"/>
    <d v="2016-10-27T00:00:00"/>
    <s v="202266161800489"/>
    <s v="云服务器ECS(包月)"/>
    <s v="续费"/>
    <s v="428.00"/>
    <s v="1.00"/>
    <s v="428.00"/>
    <m/>
    <n v="428"/>
    <s v="已支付"/>
    <s v="2018-07-17 08:59:22"/>
    <s v="2018-07-17 08:59:22"/>
    <s v=""/>
    <m/>
    <s v="分销客户"/>
    <n v="-1"/>
  </r>
  <r>
    <s v="212983912@qq.com"/>
    <s v="广州尚途商旅信息技术有限公司"/>
    <s v="KA-广"/>
    <x v="3"/>
    <s v="关联"/>
    <d v="2016-10-27T00:00:00"/>
    <s v="202267059880489"/>
    <s v="云服务器ECS(包月)"/>
    <s v="续费"/>
    <s v="228.00"/>
    <s v="1.00"/>
    <s v="228.00"/>
    <m/>
    <n v="228"/>
    <s v="已支付"/>
    <s v="2018-07-17 08:59:20"/>
    <s v="2018-07-17 08:59:21"/>
    <s v=""/>
    <m/>
    <s v="分销客户"/>
    <n v="-1"/>
  </r>
  <r>
    <s v="212983912@qq.com"/>
    <s v="广州尚途商旅信息技术有限公司"/>
    <s v="KA-广"/>
    <x v="3"/>
    <s v="关联"/>
    <d v="2016-10-27T00:00:00"/>
    <s v="202265961920489"/>
    <s v="云服务器ECS(包月)"/>
    <s v="续费"/>
    <s v="228.00"/>
    <s v="1.00"/>
    <s v="228.00"/>
    <m/>
    <n v="228"/>
    <s v="已支付"/>
    <s v="2018-07-17 08:57:15"/>
    <s v="2018-07-17 08:57:16"/>
    <s v=""/>
    <m/>
    <s v="分销客户"/>
    <n v="-1"/>
  </r>
  <r>
    <s v="212983912@qq.com"/>
    <s v="广州尚途商旅信息技术有限公司"/>
    <s v="KA-广"/>
    <x v="3"/>
    <s v="关联"/>
    <d v="2016-10-27T00:00:00"/>
    <s v="202264265350489"/>
    <s v="云服务器ECS(包月)"/>
    <s v="续费"/>
    <s v="428.00"/>
    <s v="1.00"/>
    <s v="428.00"/>
    <m/>
    <n v="428"/>
    <s v="已支付"/>
    <s v="2018-07-17 08:57:13"/>
    <s v="2018-07-17 08:57:14"/>
    <s v=""/>
    <m/>
    <s v="分销客户"/>
    <n v="-1"/>
  </r>
  <r>
    <s v="212983912@qq.com"/>
    <s v="广州尚途商旅信息技术有限公司"/>
    <s v="KA-广"/>
    <x v="3"/>
    <s v="关联"/>
    <d v="2016-10-27T00:00:00"/>
    <s v="202264864310489"/>
    <s v="关系型数据库RDS(包月)"/>
    <s v="续费"/>
    <s v="2360.00"/>
    <s v="1.00"/>
    <s v="2360.00"/>
    <m/>
    <n v="2360"/>
    <s v="已支付"/>
    <s v="2018-07-17 08:57:12"/>
    <s v="2018-07-17 08:57:12"/>
    <s v=""/>
    <m/>
    <s v="分销客户"/>
    <n v="-1"/>
  </r>
  <r>
    <s v="keya2016@qq.com"/>
    <s v="广州科亚信息科技有限公司"/>
    <s v="中台-广"/>
    <x v="6"/>
    <s v="关联"/>
    <d v="2017-03-15T00:00:00"/>
    <s v="202267360980855"/>
    <s v="关系型数据库RDS(包月)"/>
    <s v="续费"/>
    <s v="268.00"/>
    <s v="1.00"/>
    <s v="268.00"/>
    <m/>
    <n v="268"/>
    <s v="已支付"/>
    <s v="2018-07-17 08:57:09"/>
    <s v="2018-07-17 08:57:09"/>
    <s v=""/>
    <m/>
    <s v="分销客户"/>
    <n v="-1"/>
  </r>
  <r>
    <s v="212983912@qq.com"/>
    <s v="广州尚途商旅信息技术有限公司"/>
    <s v="KA-广"/>
    <x v="3"/>
    <s v="关联"/>
    <d v="2016-10-27T00:00:00"/>
    <s v="202265164100489"/>
    <s v="云数据库KVStore版（包月）"/>
    <s v="续费"/>
    <s v="660.00"/>
    <s v="1.00"/>
    <s v="660.00"/>
    <m/>
    <n v="660"/>
    <s v="已支付"/>
    <s v="2018-07-17 08:56:48"/>
    <s v="2018-07-17 08:56:49"/>
    <s v=""/>
    <m/>
    <s v="分销客户"/>
    <n v="-1"/>
  </r>
  <r>
    <s v="212983912@qq.com"/>
    <s v="广州尚途商旅信息技术有限公司"/>
    <s v="KA-广"/>
    <x v="3"/>
    <s v="关联"/>
    <d v="2016-10-27T00:00:00"/>
    <s v="202265164090489"/>
    <s v="云服务器ECS(包月)"/>
    <s v="续费"/>
    <s v="428.00"/>
    <s v="1.00"/>
    <s v="428.00"/>
    <m/>
    <n v="428"/>
    <s v="已支付"/>
    <s v="2018-07-17 08:56:48"/>
    <s v="2018-07-17 08:56:48"/>
    <s v=""/>
    <m/>
    <s v="分销客户"/>
    <n v="-1"/>
  </r>
  <r>
    <s v="212983912@qq.com"/>
    <s v="广州尚途商旅信息技术有限公司"/>
    <s v="KA-广"/>
    <x v="3"/>
    <s v="关联"/>
    <d v="2016-10-27T00:00:00"/>
    <s v="202266263110489"/>
    <s v="云服务器ECS(包月)"/>
    <s v="续费"/>
    <s v="1467.00"/>
    <s v="1.00"/>
    <s v="1467.00"/>
    <m/>
    <n v="1467"/>
    <s v="已支付"/>
    <s v="2018-07-17 08:56:46"/>
    <s v="2018-07-17 08:56:47"/>
    <s v=""/>
    <m/>
    <s v="分销客户"/>
    <n v="-1"/>
  </r>
  <r>
    <s v="212983912@qq.com"/>
    <s v="广州尚途商旅信息技术有限公司"/>
    <s v="KA-广"/>
    <x v="3"/>
    <s v="关联"/>
    <d v="2016-10-27T00:00:00"/>
    <s v="202264265300489"/>
    <s v="云服务器ECS(包月)"/>
    <s v="续费"/>
    <s v="228.00"/>
    <s v="1.00"/>
    <s v="228.00"/>
    <m/>
    <n v="228"/>
    <s v="已支付"/>
    <s v="2018-07-17 08:56:46"/>
    <s v="2018-07-17 08:56:47"/>
    <s v=""/>
    <m/>
    <s v="分销客户"/>
    <n v="-1"/>
  </r>
  <r>
    <s v="212983912@qq.com"/>
    <s v="广州尚途商旅信息技术有限公司"/>
    <s v="KA-广"/>
    <x v="3"/>
    <s v="关联"/>
    <d v="2016-10-27T00:00:00"/>
    <s v="202266263100489"/>
    <s v="云服务器ECS(包月)"/>
    <s v="续费"/>
    <s v="228.00"/>
    <s v="1.00"/>
    <s v="228.00"/>
    <m/>
    <n v="228"/>
    <s v="已支付"/>
    <s v="2018-07-17 08:56:45"/>
    <s v="2018-07-17 08:56:45"/>
    <s v=""/>
    <m/>
    <s v="分销客户"/>
    <n v="-1"/>
  </r>
  <r>
    <s v="212983912@qq.com"/>
    <s v="广州尚途商旅信息技术有限公司"/>
    <s v="KA-广"/>
    <x v="3"/>
    <s v="关联"/>
    <d v="2016-10-27T00:00:00"/>
    <s v="202267958520489"/>
    <s v="云服务器ECS(包月)"/>
    <s v="续费"/>
    <s v="428.00"/>
    <s v="1.00"/>
    <s v="428.00"/>
    <m/>
    <n v="428"/>
    <s v="已支付"/>
    <s v="2018-07-17 08:56:44"/>
    <s v="2018-07-17 08:56:45"/>
    <s v=""/>
    <m/>
    <s v="分销客户"/>
    <n v="-1"/>
  </r>
  <r>
    <s v="se7en_kuo@foxmail.com"/>
    <s v="广州京雍府电子商务有限公司"/>
    <s v="铁军-广"/>
    <x v="7"/>
    <s v="关联"/>
    <d v="2017-09-26T00:00:00"/>
    <s v="202265961290302"/>
    <s v="云数据库KVStore版（包月）"/>
    <s v="续费"/>
    <s v="100.00"/>
    <s v="1.00"/>
    <s v="100.00"/>
    <m/>
    <n v="100"/>
    <s v="已支付"/>
    <s v="2018-07-17 08:49:54"/>
    <s v="2018-07-17 08:49:54"/>
    <s v=""/>
    <m/>
    <s v="分销客户"/>
    <n v="-1"/>
  </r>
  <r>
    <s v="广州华新商贸有限公司"/>
    <s v="广州华新商贸有限公司"/>
    <s v="中台-广"/>
    <x v="6"/>
    <s v="关联"/>
    <d v="2017-08-03T00:00:00"/>
    <s v="202266940640182"/>
    <s v="DataV数据可视化"/>
    <s v="续费"/>
    <s v="6000.00"/>
    <s v="0.85"/>
    <s v="5100.00"/>
    <m/>
    <n v="5100"/>
    <s v="已支付"/>
    <s v="2018-07-16 17:47:01"/>
    <s v="2018-07-16 17:47:06"/>
    <s v=""/>
    <m/>
    <s v="分销客户"/>
    <n v="-1"/>
  </r>
  <r>
    <s v="intexh@sina.cn"/>
    <s v="广州随行信息科技有限公司"/>
    <s v="铁军-广"/>
    <x v="7"/>
    <s v="关联"/>
    <d v="2017-10-30T00:00:00"/>
    <s v="202265243520296"/>
    <s v="关系型数据库RDS(包月)"/>
    <s v="续费"/>
    <s v="148.00"/>
    <s v="1.00"/>
    <s v="148.00"/>
    <m/>
    <n v="148"/>
    <s v="已支付"/>
    <s v="2018-07-16 17:19:14"/>
    <s v="2018-07-16 17:48:04"/>
    <s v=""/>
    <m/>
    <s v="分销客户"/>
    <n v="-1"/>
  </r>
  <r>
    <s v="ali_pay@uzise.com"/>
    <s v="广州柚子舍生物科技有限公司"/>
    <s v="KA-广"/>
    <x v="4"/>
    <s v="关联"/>
    <d v="2017-07-26T00:00:00"/>
    <s v="202266441060102"/>
    <s v="云服务器ECS(包月)"/>
    <s v="续费"/>
    <s v="4218.00"/>
    <s v="0.85"/>
    <s v="3585.30"/>
    <m/>
    <n v="3585.3"/>
    <s v="已支付"/>
    <s v="2018-07-16 16:59:53"/>
    <s v="2018-07-16 16:59:56"/>
    <s v=""/>
    <m/>
    <s v="分销客户"/>
    <n v="-1"/>
  </r>
  <r>
    <s v="ali_pay@uzise.com"/>
    <s v="广州柚子舍生物科技有限公司"/>
    <s v="KA-广"/>
    <x v="4"/>
    <s v="关联"/>
    <d v="2017-07-26T00:00:00"/>
    <s v="202266441030102"/>
    <s v="云服务器ECS(包月)"/>
    <s v="续费"/>
    <s v="3798.00"/>
    <s v="0.85"/>
    <s v="3228.30"/>
    <m/>
    <n v="3228.3"/>
    <s v="已支付"/>
    <s v="2018-07-16 16:59:18"/>
    <s v="2018-07-16 16:59:22"/>
    <s v=""/>
    <m/>
    <s v="分销客户"/>
    <n v="-1"/>
  </r>
  <r>
    <s v="ali_pay@uzise.com"/>
    <s v="广州柚子舍生物科技有限公司"/>
    <s v="KA-广"/>
    <x v="4"/>
    <s v="关联"/>
    <d v="2017-07-26T00:00:00"/>
    <s v="202265543790102"/>
    <s v="云服务器ECS(包月)"/>
    <s v="续费"/>
    <s v="4218.00"/>
    <s v="0.85"/>
    <s v="3585.30"/>
    <m/>
    <n v="3585.3"/>
    <s v="已支付"/>
    <s v="2018-07-16 16:58:52"/>
    <s v="2018-07-16 16:59:00"/>
    <s v=""/>
    <m/>
    <s v="分销客户"/>
    <n v="-1"/>
  </r>
  <r>
    <s v="kington1994@163.com"/>
    <s v="广东京通资讯科技有限公司"/>
    <s v="其他"/>
    <x v="2"/>
    <s v="关联"/>
    <d v="2017-08-08T00:00:00"/>
    <s v="202266538100834"/>
    <s v="云服务器ECS(包月)"/>
    <s v="续费"/>
    <s v="7002.00"/>
    <s v="0.85"/>
    <s v="5951.70"/>
    <m/>
    <n v="5951.7"/>
    <s v="已支付"/>
    <s v="2018-07-16 15:57:25"/>
    <s v="2018-07-16 16:00:43"/>
    <s v=""/>
    <m/>
    <s v="分销客户"/>
    <n v="-1"/>
  </r>
  <r>
    <s v="admin@yiguotech.com"/>
    <s v="深圳翼果科技有限公司"/>
    <s v="铁军-广"/>
    <x v="1"/>
    <s v="关联"/>
    <d v="2018-02-01T00:00:00"/>
    <s v="202264441920526"/>
    <s v="云服务器ECS(包月)"/>
    <s v="续费"/>
    <s v="664.00"/>
    <s v="0.85"/>
    <s v="564.40"/>
    <m/>
    <n v="564.4"/>
    <s v="已支付"/>
    <s v="2018-07-16 15:40:50"/>
    <s v="2018-07-16 15:41:04"/>
    <s v=""/>
    <m/>
    <s v="分销客户"/>
    <n v="-1"/>
  </r>
  <r>
    <s v="admin@yiguotech.com"/>
    <s v="深圳翼果科技有限公司"/>
    <s v="铁军-广"/>
    <x v="1"/>
    <s v="关联"/>
    <d v="2018-02-01T00:00:00"/>
    <s v="202264541400526"/>
    <s v="云服务器ECS(包月)"/>
    <s v="续费"/>
    <s v="636.00"/>
    <s v="0.85"/>
    <s v="540.60"/>
    <m/>
    <n v="540.6"/>
    <s v="已支付"/>
    <s v="2018-07-16 15:39:39"/>
    <s v="2018-07-16 15:39:52"/>
    <s v=""/>
    <m/>
    <s v="分销客户"/>
    <n v="-1"/>
  </r>
  <r>
    <s v="avsystemmsg@meiya.com"/>
    <s v="广州尚途商旅信息技术有限公司"/>
    <s v="KA-广"/>
    <x v="3"/>
    <s v="关联"/>
    <d v="2016-10-27T00:00:00"/>
    <s v="202265436710197"/>
    <s v="云服务器ECS(包月)"/>
    <s v="续费"/>
    <s v="654.00"/>
    <s v="1.00"/>
    <s v="654.00"/>
    <m/>
    <n v="654"/>
    <s v="已支付"/>
    <s v="2018-07-16 15:17:20"/>
    <s v="2018-07-16 15:17:30"/>
    <s v=""/>
    <m/>
    <s v="分销客户"/>
    <n v="-1"/>
  </r>
  <r>
    <s v="灯网商城"/>
    <s v="中山灯多看科技有限公司"/>
    <s v="其他"/>
    <x v="2"/>
    <s v="关联"/>
    <d v="2018-02-05T23:51:08"/>
    <s v="202267433890512"/>
    <s v="云数据库KVStore版（包月）"/>
    <s v="续费"/>
    <s v="159.00"/>
    <s v="1.00"/>
    <s v="159.00"/>
    <m/>
    <n v="159"/>
    <s v="已支付"/>
    <s v="2018-07-16 14:43:20"/>
    <s v="2018-07-16 14:43:34"/>
    <s v=""/>
    <m/>
    <s v="分销客户"/>
    <n v="-1"/>
  </r>
  <r>
    <s v="灯网商城"/>
    <s v="中山灯多看科技有限公司"/>
    <s v="其他"/>
    <x v="2"/>
    <s v="关联"/>
    <d v="2018-02-05T23:51:08"/>
    <s v="202266435420512"/>
    <s v="关系型数据库RDS(包月)"/>
    <s v="续费"/>
    <s v="516.00"/>
    <s v="1.00"/>
    <s v="516.00"/>
    <m/>
    <n v="516"/>
    <s v="已支付"/>
    <s v="2018-07-16 14:42:41"/>
    <s v="2018-07-16 14:42:53"/>
    <s v=""/>
    <m/>
    <s v="分销客户"/>
    <n v="-1"/>
  </r>
  <r>
    <s v="灯网商城"/>
    <s v="中山灯多看科技有限公司"/>
    <s v="其他"/>
    <x v="2"/>
    <s v="关联"/>
    <d v="2018-02-05T23:51:08"/>
    <s v="202266337260512"/>
    <s v="云服务器ECS(包月)"/>
    <s v="续费"/>
    <s v="327.00"/>
    <s v="1.00"/>
    <s v="327.00"/>
    <m/>
    <n v="327"/>
    <s v="已支付"/>
    <s v="2018-07-16 14:42:07"/>
    <s v="2018-07-16 14:42:20"/>
    <s v=""/>
    <m/>
    <s v="分销客户"/>
    <n v="-1"/>
  </r>
  <r>
    <s v="灯网商城"/>
    <s v="中山灯多看科技有限公司"/>
    <s v="其他"/>
    <x v="2"/>
    <s v="关联"/>
    <d v="2018-02-05T23:51:08"/>
    <s v="202264736320512"/>
    <s v="堡垒机"/>
    <s v="续费"/>
    <s v="580.00"/>
    <s v="1.00"/>
    <s v="580.00"/>
    <m/>
    <n v="580"/>
    <s v="已支付"/>
    <s v="2018-07-16 14:41:19"/>
    <s v="2018-07-16 14:41:40"/>
    <s v=""/>
    <m/>
    <s v="分销客户"/>
    <n v="-1"/>
  </r>
  <r>
    <s v="393620317@qq.com"/>
    <s v="广州逗趣互动信息科技有限公司"/>
    <s v="其他"/>
    <x v="2"/>
    <s v="关联"/>
    <d v="2017-01-09T00:00:00"/>
    <s v="202264137310967"/>
    <s v="DDoS高防IP"/>
    <s v="续费"/>
    <s v="21800.00"/>
    <s v="1.00"/>
    <s v="21800.00"/>
    <m/>
    <n v="21800"/>
    <s v="已支付"/>
    <s v="2018-07-16 14:39:40"/>
    <s v="2018-07-16 14:39:46"/>
    <s v=""/>
    <m/>
    <s v="分销客户"/>
    <n v="-1"/>
  </r>
  <r>
    <s v="serveradmin@superlinksoft.com"/>
    <s v="广州超联软件科技有限公司"/>
    <s v="KA-广"/>
    <x v="0"/>
    <s v="关联"/>
    <d v="2017-11-06T00:00:00"/>
    <s v="202264438810884"/>
    <s v="云服务器ECS(包月)"/>
    <s v="续费"/>
    <s v="586.00"/>
    <s v="1.00"/>
    <s v="586.00"/>
    <m/>
    <n v="586"/>
    <s v="已支付"/>
    <s v="2018-07-16 14:31:42"/>
    <s v="2018-07-16 14:31:46"/>
    <s v=""/>
    <m/>
    <s v="分销客户"/>
    <n v="-1"/>
  </r>
  <r>
    <s v="serveradmin@superlinksoft.com"/>
    <s v="广州超联软件科技有限公司"/>
    <s v="KA-广"/>
    <x v="0"/>
    <s v="关联"/>
    <d v="2017-11-06T00:00:00"/>
    <s v="202264337310884"/>
    <s v="关系型数据库RDS(包月)"/>
    <s v="续费"/>
    <s v="516.00"/>
    <s v="1.00"/>
    <s v="516.00"/>
    <m/>
    <n v="516"/>
    <s v="已支付"/>
    <s v="2018-07-16 14:29:42"/>
    <s v="2018-07-16 14:29:52"/>
    <s v=""/>
    <m/>
    <s v="分销客户"/>
    <n v="-1"/>
  </r>
  <r>
    <s v="hi31071696@aliyun.com"/>
    <s v="中油碧辟石油有限公司"/>
    <s v="其他"/>
    <x v="2"/>
    <s v="关联"/>
    <d v="2017-09-12T00:00:00"/>
    <s v="202267631710655"/>
    <s v="云服务器ECS(包月)"/>
    <s v="续费"/>
    <s v="485.00"/>
    <s v="1.00"/>
    <s v="485.00"/>
    <m/>
    <n v="485"/>
    <s v="已支付"/>
    <s v="2018-07-16 13:44:12"/>
    <s v="2018-07-16 13:44:16"/>
    <s v=""/>
    <m/>
    <s v="分销客户"/>
    <n v="-1"/>
  </r>
  <r>
    <s v="hi31071696@aliyun.com"/>
    <s v="中油碧辟石油有限公司"/>
    <s v="其他"/>
    <x v="2"/>
    <s v="关联"/>
    <d v="2017-09-12T00:00:00"/>
    <s v="202264236420655"/>
    <s v="云服务器ECS(包月)"/>
    <s v="续费"/>
    <s v="485.00"/>
    <s v="1.00"/>
    <s v="485.00"/>
    <m/>
    <n v="485"/>
    <s v="已支付"/>
    <s v="2018-07-16 13:43:47"/>
    <s v="2018-07-16 13:43:50"/>
    <s v=""/>
    <m/>
    <s v="分销客户"/>
    <n v="-1"/>
  </r>
  <r>
    <s v="hi31071696@aliyun.com"/>
    <s v="中油碧辟石油有限公司"/>
    <s v="其他"/>
    <x v="2"/>
    <s v="关联"/>
    <d v="2017-09-12T00:00:00"/>
    <s v="202265535480655"/>
    <s v="云服务器ECS(包月)"/>
    <s v="续费"/>
    <s v="646.00"/>
    <s v="0.96"/>
    <s v="617.40"/>
    <m/>
    <n v="617.4"/>
    <s v="已支付"/>
    <s v="2018-07-16 13:43:25"/>
    <s v="2018-07-16 13:43:28"/>
    <s v=""/>
    <m/>
    <s v="分销客户"/>
    <n v="-1"/>
  </r>
  <r>
    <s v="hi31071696@aliyun.com"/>
    <s v="中油碧辟石油有限公司"/>
    <s v="其他"/>
    <x v="2"/>
    <s v="关联"/>
    <d v="2017-09-12T00:00:00"/>
    <s v="202266133890655"/>
    <s v="云服务器ECS(包月)"/>
    <s v="续费"/>
    <s v="646.00"/>
    <s v="0.96"/>
    <s v="617.40"/>
    <m/>
    <n v="617.4"/>
    <s v="已支付"/>
    <s v="2018-07-16 13:42:58"/>
    <s v="2018-07-16 13:43:01"/>
    <s v=""/>
    <m/>
    <s v="分销客户"/>
    <n v="-1"/>
  </r>
  <r>
    <s v="hi31071696@aliyun.com"/>
    <s v="中油碧辟石油有限公司"/>
    <s v="其他"/>
    <x v="2"/>
    <s v="关联"/>
    <d v="2017-09-12T00:00:00"/>
    <s v="202266732900655"/>
    <s v="云服务器ECS(包月)"/>
    <s v="续费"/>
    <s v="646.00"/>
    <s v="0.96"/>
    <s v="617.40"/>
    <m/>
    <n v="617.4"/>
    <s v="已支付"/>
    <s v="2018-07-16 13:41:49"/>
    <s v="2018-07-16 13:41:54"/>
    <s v=""/>
    <m/>
    <s v="分销客户"/>
    <n v="-1"/>
  </r>
  <r>
    <s v="hi31071696@aliyun.com"/>
    <s v="中油碧辟石油有限公司"/>
    <s v="其他"/>
    <x v="2"/>
    <s v="关联"/>
    <d v="2017-09-12T00:00:00"/>
    <s v="202267730460655"/>
    <s v="云服务器ECS(包月)"/>
    <s v="续费"/>
    <s v="646.00"/>
    <s v="0.96"/>
    <s v="617.40"/>
    <m/>
    <n v="617.4"/>
    <s v="已支付"/>
    <s v="2018-07-16 13:41:24"/>
    <s v="2018-07-16 13:41:31"/>
    <s v=""/>
    <m/>
    <s v="分销客户"/>
    <n v="-1"/>
  </r>
  <r>
    <s v="xiaoxielc@163.com"/>
    <s v="广州合立正通信息科技有限公司"/>
    <s v="KA-广"/>
    <x v="3"/>
    <s v="关联"/>
    <d v="2017-02-20T00:00:00"/>
    <s v="202265629200638"/>
    <s v="云服务器ECS(包月)"/>
    <s v="续费"/>
    <s v="770.00"/>
    <s v="1.00"/>
    <s v="770.00"/>
    <m/>
    <n v="770"/>
    <s v="已支付"/>
    <s v="2018-07-16 11:05:42"/>
    <s v="2018-07-16 11:05:45"/>
    <s v=""/>
    <m/>
    <s v="分销客户"/>
    <n v="-1"/>
  </r>
  <r>
    <s v="xiaoxielc@163.com"/>
    <s v="广州合立正通信息科技有限公司"/>
    <s v="KA-广"/>
    <x v="3"/>
    <s v="关联"/>
    <d v="2017-02-20T00:00:00"/>
    <s v="202265829240638"/>
    <s v="云服务器ECS(包月)"/>
    <s v="续费"/>
    <s v="169.40"/>
    <s v="1.00"/>
    <s v="169.40"/>
    <m/>
    <n v="169.4"/>
    <s v="已支付"/>
    <s v="2018-07-16 11:04:21"/>
    <s v="2018-07-16 11:04:24"/>
    <s v=""/>
    <m/>
    <s v="分销客户"/>
    <n v="-1"/>
  </r>
  <r>
    <s v="modernavenue@aliyun.com"/>
    <s v="摩登大道时尚电子商务有限公司"/>
    <s v="铁军-广"/>
    <x v="7"/>
    <s v="关联"/>
    <d v="2017-01-11T00:00:00"/>
    <s v="202268123570569"/>
    <s v="云服务器ECS(包月)"/>
    <s v="续费"/>
    <s v="840.00"/>
    <s v="1.00"/>
    <s v="840.00"/>
    <m/>
    <n v="840"/>
    <s v="已支付"/>
    <s v="2018-07-16 10:45:39"/>
    <s v="2018-07-16 10:45:43"/>
    <s v=""/>
    <m/>
    <s v="分销客户"/>
    <n v="-1"/>
  </r>
  <r>
    <s v="ab纵思网络"/>
    <s v="广州纵思网络科技股份有限公司"/>
    <s v="KA-广"/>
    <x v="0"/>
    <s v="关联"/>
    <d v="2018-02-26T19:14:30"/>
    <s v="202264527400313"/>
    <s v="云服务器ECS(包月)"/>
    <s v="续费"/>
    <s v="130.00"/>
    <s v="1.00"/>
    <s v="130.00"/>
    <m/>
    <n v="130"/>
    <s v="已支付"/>
    <s v="2018-07-16 09:59:03"/>
    <s v="2018-07-16 09:59:05"/>
    <s v=""/>
    <m/>
    <s v="分销客户"/>
    <n v="-1"/>
  </r>
  <r>
    <s v="ab纵思网络"/>
    <s v="广州纵思网络科技股份有限公司"/>
    <s v="KA-广"/>
    <x v="0"/>
    <s v="关联"/>
    <d v="2018-02-26T19:14:30"/>
    <s v="202264026650313"/>
    <s v="云服务器ECS(包月)"/>
    <s v="续费"/>
    <s v="130.00"/>
    <s v="1.00"/>
    <s v="130.00"/>
    <m/>
    <n v="130"/>
    <s v="已支付"/>
    <s v="2018-07-16 09:57:30"/>
    <s v="2018-07-16 09:57:34"/>
    <s v=""/>
    <m/>
    <s v="分销客户"/>
    <n v="-1"/>
  </r>
  <r>
    <s v="212983912@qq.com"/>
    <s v="广州尚途商旅信息技术有限公司"/>
    <s v="KA-广"/>
    <x v="3"/>
    <s v="关联"/>
    <d v="2016-10-27T00:00:00"/>
    <s v="202266423790489"/>
    <s v="云服务器ECS(包月)"/>
    <s v="续费"/>
    <s v="244.00"/>
    <s v="1.00"/>
    <s v="244.00"/>
    <m/>
    <n v="244"/>
    <s v="已支付"/>
    <s v="2018-07-16 09:45:10"/>
    <s v="2018-07-16 09:45:11"/>
    <s v=""/>
    <m/>
    <s v="分销客户"/>
    <n v="-1"/>
  </r>
  <r>
    <s v="212983912@qq.com"/>
    <s v="广州尚途商旅信息技术有限公司"/>
    <s v="KA-广"/>
    <x v="3"/>
    <s v="关联"/>
    <d v="2016-10-27T00:00:00"/>
    <s v="202266921220489"/>
    <s v="云服务器ECS(包月)"/>
    <s v="续费"/>
    <s v="244.00"/>
    <s v="1.00"/>
    <s v="244.00"/>
    <m/>
    <n v="244"/>
    <s v="已支付"/>
    <s v="2018-07-16 09:45:08"/>
    <s v="2018-07-16 09:45:09"/>
    <s v=""/>
    <m/>
    <s v="分销客户"/>
    <n v="-1"/>
  </r>
  <r>
    <s v="212983912@qq.com"/>
    <s v="广州尚途商旅信息技术有限公司"/>
    <s v="KA-广"/>
    <x v="3"/>
    <s v="关联"/>
    <d v="2016-10-27T00:00:00"/>
    <s v="202266423780489"/>
    <s v="云服务器ECS(包月)"/>
    <s v="续费"/>
    <s v="244.00"/>
    <s v="1.00"/>
    <s v="244.00"/>
    <m/>
    <n v="244"/>
    <s v="已支付"/>
    <s v="2018-07-16 09:45:06"/>
    <s v="2018-07-16 09:45:07"/>
    <s v=""/>
    <m/>
    <s v="分销客户"/>
    <n v="-1"/>
  </r>
  <r>
    <s v="212983912@qq.com"/>
    <s v="广州尚途商旅信息技术有限公司"/>
    <s v="KA-广"/>
    <x v="3"/>
    <s v="关联"/>
    <d v="2016-10-27T00:00:00"/>
    <s v="202264526460489"/>
    <s v="云服务器ECS(包月)"/>
    <s v="续费"/>
    <s v="244.00"/>
    <s v="1.00"/>
    <s v="244.00"/>
    <m/>
    <n v="244"/>
    <s v="已支付"/>
    <s v="2018-07-16 09:45:05"/>
    <s v="2018-07-16 09:45:05"/>
    <s v=""/>
    <m/>
    <s v="分销客户"/>
    <n v="-1"/>
  </r>
  <r>
    <s v="tech01@kingvision.com.cn"/>
    <s v="雪松控股集团"/>
    <s v="KA-广"/>
    <x v="3"/>
    <s v="关联"/>
    <d v="2016-12-05T00:00:00"/>
    <s v="202266423500041"/>
    <s v="云服务器ECS(包月)"/>
    <s v="续费"/>
    <s v="677.00"/>
    <s v="1.00"/>
    <s v="677.00"/>
    <m/>
    <n v="677"/>
    <s v="已支付"/>
    <s v="2018-07-16 09:39:31"/>
    <s v="2018-07-16 09:40:01"/>
    <s v=""/>
    <m/>
    <s v="分销客户"/>
    <n v="-1"/>
  </r>
  <r>
    <s v="tech01@kingvision.com.cn"/>
    <s v="雪松控股集团"/>
    <s v="KA-广"/>
    <x v="3"/>
    <s v="关联"/>
    <d v="2016-12-05T00:00:00"/>
    <s v="202267122370041"/>
    <s v="云服务器ECS(包月)"/>
    <s v="续费"/>
    <s v="936.00"/>
    <s v="1.00"/>
    <s v="936.00"/>
    <m/>
    <n v="936"/>
    <s v="已支付"/>
    <s v="2018-07-16 09:39:00"/>
    <s v="2018-07-16 09:39:04"/>
    <s v=""/>
    <m/>
    <s v="分销客户"/>
    <n v="-1"/>
  </r>
  <r>
    <s v="tech01@kingvision.com.cn"/>
    <s v="雪松控股集团"/>
    <s v="KA-广"/>
    <x v="3"/>
    <s v="关联"/>
    <d v="2016-12-05T00:00:00"/>
    <s v="202266621280041"/>
    <s v="云服务器ECS(包月)"/>
    <s v="续费"/>
    <s v="780.00"/>
    <s v="1.00"/>
    <s v="780.00"/>
    <m/>
    <n v="780"/>
    <s v="已支付"/>
    <s v="2018-07-16 09:29:49"/>
    <s v="2018-07-16 09:29:57"/>
    <s v=""/>
    <m/>
    <s v="分销客户"/>
    <n v="-1"/>
  </r>
  <r>
    <s v="xiaoxielc@163.com"/>
    <s v="广州合立正通信息科技有限公司"/>
    <s v="KA-广"/>
    <x v="3"/>
    <s v="关联"/>
    <d v="2017-02-20T00:00:00"/>
    <s v="202264425720638"/>
    <s v="云服务器ECS(包月)"/>
    <s v="续费"/>
    <s v="573.70"/>
    <s v="1.00"/>
    <s v="573.70"/>
    <m/>
    <n v="573.70000000000005"/>
    <s v="已支付"/>
    <s v="2018-07-16 09:24:43"/>
    <s v="2018-07-16 09:24:46"/>
    <s v=""/>
    <m/>
    <s v="分销客户"/>
    <n v="-1"/>
  </r>
  <r>
    <s v="xiaoxielc@163.com"/>
    <s v="广州合立正通信息科技有限公司"/>
    <s v="KA-广"/>
    <x v="3"/>
    <s v="关联"/>
    <d v="2017-02-20T00:00:00"/>
    <s v="202266621030638"/>
    <s v="云服务器ECS(包月)"/>
    <s v="续费"/>
    <s v="643.70"/>
    <s v="1.00"/>
    <s v="643.70"/>
    <m/>
    <n v="643.70000000000005"/>
    <s v="已支付"/>
    <s v="2018-07-16 09:24:21"/>
    <s v="2018-07-16 09:24:25"/>
    <s v=""/>
    <m/>
    <s v="分销客户"/>
    <n v="-1"/>
  </r>
  <r>
    <s v="yun@mu-ke.com"/>
    <s v="广州慕可生物科技有限公司"/>
    <s v="KA-广"/>
    <x v="4"/>
    <s v="关联"/>
    <d v="2017-09-13T00:00:00"/>
    <s v="202267820110761"/>
    <s v="云服务器ECS(包月)"/>
    <s v="续费"/>
    <s v="1365.98"/>
    <s v="1.00"/>
    <s v="1365.98"/>
    <m/>
    <n v="1365.98"/>
    <s v="已支付"/>
    <s v="2018-07-16 09:22:12"/>
    <s v="2018-07-16 09:22:19"/>
    <s v=""/>
    <m/>
    <s v="分销客户"/>
    <n v="-1"/>
  </r>
  <r>
    <s v="se7en_kuo@foxmail.com"/>
    <s v="广州京雍府电子商务有限公司"/>
    <s v="铁军-广"/>
    <x v="7"/>
    <s v="关联"/>
    <d v="2017-09-26T00:00:00"/>
    <s v="202265620110302"/>
    <s v="EIP（包月）"/>
    <s v="续费"/>
    <s v="23.00"/>
    <s v="1.00"/>
    <s v="23.00"/>
    <m/>
    <n v="23"/>
    <s v="已支付"/>
    <s v="2018-07-16 08:33:52"/>
    <s v="2018-07-16 08:33:52"/>
    <s v=""/>
    <m/>
    <s v="分销客户"/>
    <n v="-1"/>
  </r>
  <r>
    <s v="393620317@qq.com"/>
    <s v="广州逗趣互动信息科技有限公司"/>
    <s v="其他"/>
    <x v="2"/>
    <s v="关联"/>
    <d v="2017-01-09T00:00:00"/>
    <s v="202266117020967"/>
    <s v="云数据库KVStore版（包月）"/>
    <s v="续费"/>
    <s v="500.00"/>
    <s v="1.00"/>
    <s v="500.00"/>
    <m/>
    <n v="500"/>
    <s v="已支付"/>
    <s v="2018-07-16 08:21:14"/>
    <s v="2018-07-16 08:21:15"/>
    <s v=""/>
    <m/>
    <s v="分销客户"/>
    <n v="-1"/>
  </r>
  <r>
    <s v="itdept@yunkanghealth.com"/>
    <s v="云康集团"/>
    <s v="其他"/>
    <x v="2"/>
    <s v="关联"/>
    <d v="2017-07-11T00:00:00"/>
    <s v="202266816050578"/>
    <s v="云邮箱"/>
    <s v="续费"/>
    <s v="0.00"/>
    <s v="1.00"/>
    <s v="0.00"/>
    <n v="0"/>
    <n v="0"/>
    <s v="已支付"/>
    <s v="2018-07-16 08:16:34"/>
    <s v="2018-07-16 08:16:35"/>
    <s v=""/>
    <m/>
    <s v="分销客户"/>
    <n v="-1"/>
  </r>
  <r>
    <s v="hi30403397@aliyun.com"/>
    <s v="广州宏峰信息科技有限公司"/>
    <s v="铁军-广"/>
    <x v="7"/>
    <s v="关联"/>
    <d v="2017-10-10T00:00:00"/>
    <s v="202265507840828"/>
    <s v="云服务器ECS(包月)"/>
    <s v="续费"/>
    <s v="1872.00"/>
    <s v="0.79"/>
    <s v="1476.00"/>
    <m/>
    <n v="1476"/>
    <s v="已支付"/>
    <s v="2018-07-15 19:59:09"/>
    <s v="2018-07-15 19:59:26"/>
    <s v=""/>
    <m/>
    <s v="分销客户"/>
    <n v="-1"/>
  </r>
  <r>
    <s v="xiliedu@968666.net"/>
    <s v="广州市熙励教育信息咨询有限公司"/>
    <s v="KA-广"/>
    <x v="0"/>
    <s v="关联"/>
    <d v="2018-01-15T21:24:57"/>
    <s v="202262697910351"/>
    <s v="云服务器ECS(包月)"/>
    <s v="续费"/>
    <s v="39.20"/>
    <s v="1.00"/>
    <s v="39.20"/>
    <m/>
    <n v="39.200000000000003"/>
    <s v="已支付"/>
    <s v="2018-07-15 12:59:01"/>
    <s v="2018-07-15 12:59:06"/>
    <s v=""/>
    <m/>
    <s v="分销客户"/>
    <n v="-1"/>
  </r>
  <r>
    <s v="393620317@qq.com"/>
    <s v="广州逗趣互动信息科技有限公司"/>
    <s v="其他"/>
    <x v="2"/>
    <s v="关联"/>
    <d v="2017-01-09T00:00:00"/>
    <s v="202261198670967"/>
    <s v="云服务器ECS(包月)"/>
    <s v="续费"/>
    <s v="592.00"/>
    <s v="1.00"/>
    <s v="592.00"/>
    <m/>
    <n v="592"/>
    <s v="已支付"/>
    <s v="2018-07-15 11:31:24"/>
    <s v="2018-07-15 11:31:24"/>
    <s v=""/>
    <m/>
    <s v="分销客户"/>
    <n v="-1"/>
  </r>
  <r>
    <s v="393620317@qq.com"/>
    <s v="广州逗趣互动信息科技有限公司"/>
    <s v="其他"/>
    <x v="2"/>
    <s v="关联"/>
    <d v="2017-01-09T00:00:00"/>
    <s v="202259299000967"/>
    <s v="云服务器ECS(包月)"/>
    <s v="续费"/>
    <s v="592.00"/>
    <s v="1.00"/>
    <s v="592.00"/>
    <m/>
    <n v="592"/>
    <s v="已支付"/>
    <s v="2018-07-15 11:31:22"/>
    <s v="2018-07-15 11:31:23"/>
    <s v=""/>
    <m/>
    <s v="分销客户"/>
    <n v="-1"/>
  </r>
  <r>
    <s v="393620317@qq.com"/>
    <s v="广州逗趣互动信息科技有限公司"/>
    <s v="其他"/>
    <x v="2"/>
    <s v="关联"/>
    <d v="2017-01-09T00:00:00"/>
    <s v="202258899300967"/>
    <s v="云服务器ECS(包月)"/>
    <s v="续费"/>
    <s v="592.00"/>
    <s v="1.00"/>
    <s v="592.00"/>
    <m/>
    <n v="592"/>
    <s v="已支付"/>
    <s v="2018-07-15 11:31:20"/>
    <s v="2018-07-15 11:31:21"/>
    <s v=""/>
    <m/>
    <s v="分销客户"/>
    <n v="-1"/>
  </r>
  <r>
    <s v="393620317@qq.com"/>
    <s v="广州逗趣互动信息科技有限公司"/>
    <s v="其他"/>
    <x v="2"/>
    <s v="关联"/>
    <d v="2017-01-09T00:00:00"/>
    <s v="202259999550967"/>
    <s v="云服务器ECS(包月)"/>
    <s v="续费"/>
    <s v="592.00"/>
    <s v="1.00"/>
    <s v="592.00"/>
    <m/>
    <n v="592"/>
    <s v="已支付"/>
    <s v="2018-07-15 11:31:19"/>
    <s v="2018-07-15 11:31:19"/>
    <s v=""/>
    <m/>
    <s v="分销客户"/>
    <n v="-1"/>
  </r>
  <r>
    <s v="393620317@qq.com"/>
    <s v="广州逗趣互动信息科技有限公司"/>
    <s v="其他"/>
    <x v="2"/>
    <s v="关联"/>
    <d v="2017-01-09T00:00:00"/>
    <s v="202260494710967"/>
    <s v="云服务器ECS(包月)"/>
    <s v="续费"/>
    <s v="592.00"/>
    <s v="1.00"/>
    <s v="592.00"/>
    <m/>
    <n v="592"/>
    <s v="已支付"/>
    <s v="2018-07-15 11:31:17"/>
    <s v="2018-07-15 11:31:18"/>
    <s v=""/>
    <m/>
    <s v="分销客户"/>
    <n v="-1"/>
  </r>
  <r>
    <s v="xiliedu@968666.net"/>
    <s v="广州市熙励教育信息咨询有限公司"/>
    <s v="KA-广"/>
    <x v="0"/>
    <s v="关联"/>
    <d v="2018-01-15T21:24:57"/>
    <s v="202261298720351"/>
    <s v="云服务器ECS(包月)"/>
    <s v="续费"/>
    <s v="100.52"/>
    <s v="1.00"/>
    <s v="100.52"/>
    <m/>
    <n v="100.52"/>
    <s v="已支付"/>
    <s v="2018-07-15 11:10:01"/>
    <s v="2018-07-15 11:10:06"/>
    <s v=""/>
    <m/>
    <s v="分销客户"/>
    <n v="-1"/>
  </r>
  <r>
    <s v="深圳前海金智慧"/>
    <s v="深圳前海金智慧科技有限公司"/>
    <s v="铁军-广"/>
    <x v="1"/>
    <s v="关联"/>
    <d v="2018-03-08T22:16:07"/>
    <s v="202260592440864"/>
    <s v="云数据库MongoDB版(包月)"/>
    <s v="续费"/>
    <s v="667.20"/>
    <s v="1.00"/>
    <s v="667.20"/>
    <m/>
    <n v="667.2"/>
    <s v="已支付"/>
    <s v="2018-07-15 08:54:01"/>
    <s v="2018-07-15 08:54:02"/>
    <s v=""/>
    <m/>
    <s v="分销客户"/>
    <n v="-1"/>
  </r>
  <r>
    <s v="hi20613880@aliyun.com"/>
    <s v="广州娇丽芙个人护理用品有限公司"/>
    <s v="KA-广"/>
    <x v="8"/>
    <s v="关联"/>
    <d v="2017-10-24T00:00:00"/>
    <s v="202261089590779"/>
    <s v="云服务器ECS(包月)"/>
    <s v="续费"/>
    <s v="273.00"/>
    <s v="1.00"/>
    <s v="273.00"/>
    <m/>
    <n v="273"/>
    <s v="已支付"/>
    <s v="2018-07-15 08:39:48"/>
    <s v="2018-07-15 08:39:48"/>
    <s v=""/>
    <m/>
    <s v="分销客户"/>
    <n v="-1"/>
  </r>
  <r>
    <s v="flision"/>
    <s v="广州市绯影信息科技有限公司"/>
    <s v="中台-广"/>
    <x v="12"/>
    <s v="关联"/>
    <d v="2017-01-19T00:00:00"/>
    <s v="202261592420600"/>
    <s v="云服务器ECS(包月)"/>
    <s v="续费"/>
    <s v="106.68"/>
    <s v="1.00"/>
    <s v="106.68"/>
    <m/>
    <n v="106.68"/>
    <s v="已支付"/>
    <s v="2018-07-15 08:21:09"/>
    <s v="2018-07-15 08:21:10"/>
    <s v=""/>
    <m/>
    <s v="分销客户"/>
    <n v="-1"/>
  </r>
  <r>
    <s v="admin@yiguotech.com"/>
    <s v="深圳翼果科技有限公司"/>
    <s v="铁军-广"/>
    <x v="1"/>
    <s v="关联"/>
    <d v="2018-02-01T00:00:00"/>
    <s v="202258272860526"/>
    <s v="云服务器ECS(包月)"/>
    <s v="续费"/>
    <s v="1272.00"/>
    <s v="0.85"/>
    <s v="1081.20"/>
    <m/>
    <n v="1081.2"/>
    <s v="已支付"/>
    <s v="2018-07-14 14:13:36"/>
    <s v="2018-07-14 14:13:57"/>
    <s v=""/>
    <m/>
    <s v="分销客户"/>
    <n v="-1"/>
  </r>
  <r>
    <s v="212983912@qq.com"/>
    <s v="广州尚途商旅信息技术有限公司"/>
    <s v="KA-广"/>
    <x v="3"/>
    <s v="关联"/>
    <d v="2016-10-27T00:00:00"/>
    <s v="202259768570489"/>
    <s v="云服务器ECS(包月)"/>
    <s v="续费"/>
    <s v="610.00"/>
    <s v="1.00"/>
    <s v="610.00"/>
    <m/>
    <n v="610"/>
    <s v="已支付"/>
    <s v="2018-07-14 11:52:45"/>
    <s v="2018-07-14 11:52:45"/>
    <s v=""/>
    <m/>
    <s v="分销客户"/>
    <n v="-1"/>
  </r>
  <r>
    <s v="212983912@qq.com"/>
    <s v="广州尚途商旅信息技术有限公司"/>
    <s v="KA-广"/>
    <x v="3"/>
    <s v="关联"/>
    <d v="2016-10-27T00:00:00"/>
    <s v="202258470010489"/>
    <s v="云服务器ECS(包月)"/>
    <s v="续费"/>
    <s v="1093.50"/>
    <s v="1.00"/>
    <s v="1093.50"/>
    <m/>
    <n v="1093.5"/>
    <s v="已支付"/>
    <s v="2018-07-14 11:52:43"/>
    <s v="2018-07-14 11:52:44"/>
    <s v=""/>
    <m/>
    <s v="分销客户"/>
    <n v="-1"/>
  </r>
  <r>
    <s v="avsystemmsg@meiya.com"/>
    <s v="广州尚途商旅信息技术有限公司"/>
    <s v="KA-广"/>
    <x v="3"/>
    <s v="关联"/>
    <d v="2016-10-27T00:00:00"/>
    <s v="202260360390197"/>
    <s v="云服务器ECS(包月)"/>
    <s v="续费"/>
    <s v="654.00"/>
    <s v="1.00"/>
    <s v="654.00"/>
    <m/>
    <n v="654"/>
    <s v="已支付"/>
    <s v="2018-07-14 09:14:50"/>
    <s v="2018-07-14 09:14:51"/>
    <s v=""/>
    <m/>
    <s v="分销客户"/>
    <n v="-1"/>
  </r>
  <r>
    <s v="itdept@yunkanghealth.com"/>
    <s v="云康集团"/>
    <s v="其他"/>
    <x v="2"/>
    <s v="关联"/>
    <d v="2017-07-11T00:00:00"/>
    <s v="202260636750578"/>
    <s v="云服务器ECS(包月)"/>
    <s v="续费"/>
    <s v="398.00"/>
    <s v="1.00"/>
    <s v="398.00"/>
    <m/>
    <n v="398"/>
    <s v="已支付"/>
    <s v="2018-07-13 16:29:54"/>
    <s v="2018-07-13 16:31:29"/>
    <s v=""/>
    <m/>
    <s v="分销客户"/>
    <n v="-1"/>
  </r>
  <r>
    <s v="keya2016@qq.com"/>
    <s v="广州科亚信息科技有限公司"/>
    <s v="中台-广"/>
    <x v="6"/>
    <s v="关联"/>
    <d v="2017-03-15T00:00:00"/>
    <s v="202259224890855"/>
    <s v="云服务器ECS(包月)"/>
    <s v="续费"/>
    <s v="521.50"/>
    <s v="1.00"/>
    <s v="521.50"/>
    <m/>
    <n v="521.5"/>
    <s v="已支付"/>
    <s v="2018-07-13 10:27:47"/>
    <s v="2018-07-13 10:27:48"/>
    <s v=""/>
    <m/>
    <s v="分销客户"/>
    <n v="-1"/>
  </r>
  <r>
    <s v="dw10066"/>
    <s v="dw10066"/>
    <s v="铁军-广"/>
    <x v="7"/>
    <s v="关联"/>
    <d v="2017-10-13T00:00:00"/>
    <s v="202260319190734"/>
    <s v="云服务器ECS(包月)"/>
    <s v="续费"/>
    <s v="4528.00"/>
    <s v="1.00"/>
    <s v="4528.00"/>
    <m/>
    <n v="4528"/>
    <s v="已支付"/>
    <s v="2018-07-13 09:23:12"/>
    <s v="2018-07-13 09:23:17"/>
    <s v=""/>
    <m/>
    <s v="分销客户"/>
    <n v="-1"/>
  </r>
  <r>
    <s v="it@biostime.com.cn"/>
    <s v="广州市合生元生物制品有限公司"/>
    <s v="KA-广"/>
    <x v="3"/>
    <s v="关联"/>
    <d v="2016-09-07T00:00:00"/>
    <s v="202258118820682"/>
    <s v="云服务器ECS(包月)"/>
    <s v="续费"/>
    <s v="408.00"/>
    <s v="1.00"/>
    <s v="408.00"/>
    <m/>
    <n v="408"/>
    <s v="已支付"/>
    <s v="2018-07-13 08:32:37"/>
    <s v="2018-07-13 08:32:37"/>
    <s v=""/>
    <m/>
    <s v="分销客户"/>
    <n v="-1"/>
  </r>
  <r>
    <s v="it@biostime.com.cn"/>
    <s v="广州市合生元生物制品有限公司"/>
    <s v="KA-广"/>
    <x v="3"/>
    <s v="关联"/>
    <d v="2016-09-07T00:00:00"/>
    <s v="202258419870682"/>
    <s v="云服务器ECS(包月)"/>
    <s v="续费"/>
    <s v="408.00"/>
    <s v="1.00"/>
    <s v="408.00"/>
    <m/>
    <n v="408"/>
    <s v="已支付"/>
    <s v="2018-07-13 08:32:35"/>
    <s v="2018-07-13 08:32:36"/>
    <s v=""/>
    <m/>
    <s v="分销客户"/>
    <n v="-1"/>
  </r>
  <r>
    <s v="it@biostime.com.cn"/>
    <s v="广州市合生元生物制品有限公司"/>
    <s v="KA-广"/>
    <x v="3"/>
    <s v="关联"/>
    <d v="2016-09-07T00:00:00"/>
    <s v="202258320660682"/>
    <s v="云服务器ECS(包月)"/>
    <s v="续费"/>
    <s v="1186.00"/>
    <s v="1.00"/>
    <s v="1186.00"/>
    <m/>
    <n v="1186"/>
    <s v="已支付"/>
    <s v="2018-07-13 08:32:33"/>
    <s v="2018-07-13 08:32:33"/>
    <s v=""/>
    <m/>
    <s v="分销客户"/>
    <n v="-1"/>
  </r>
  <r>
    <s v="it@biostime.com.cn"/>
    <s v="广州市合生元生物制品有限公司"/>
    <s v="KA-广"/>
    <x v="3"/>
    <s v="关联"/>
    <d v="2016-09-07T00:00:00"/>
    <s v="202258919300682"/>
    <s v="云服务器ECS(包月)"/>
    <s v="续费"/>
    <s v="1186.00"/>
    <s v="1.00"/>
    <s v="1186.00"/>
    <m/>
    <n v="1186"/>
    <s v="已支付"/>
    <s v="2018-07-13 08:32:31"/>
    <s v="2018-07-13 08:32:31"/>
    <s v=""/>
    <m/>
    <s v="分销客户"/>
    <n v="-1"/>
  </r>
  <r>
    <s v="it@biostime.com.cn"/>
    <s v="广州市合生元生物制品有限公司"/>
    <s v="KA-广"/>
    <x v="3"/>
    <s v="关联"/>
    <d v="2016-09-07T00:00:00"/>
    <s v="202262616430682"/>
    <s v="云服务器ECS(包月)"/>
    <s v="续费"/>
    <s v="1186.00"/>
    <s v="1.00"/>
    <s v="1186.00"/>
    <m/>
    <n v="1186"/>
    <s v="已支付"/>
    <s v="2018-07-13 08:32:28"/>
    <s v="2018-07-13 08:32:30"/>
    <s v=""/>
    <m/>
    <s v="分销客户"/>
    <n v="-1"/>
  </r>
  <r>
    <s v="393620317@qq.com"/>
    <s v="广州逗趣互动信息科技有限公司"/>
    <s v="其他"/>
    <x v="2"/>
    <s v="关联"/>
    <d v="2017-01-09T00:00:00"/>
    <s v="202261015370967"/>
    <s v="云服务器ECS(包月)"/>
    <s v="续费"/>
    <s v="592.00"/>
    <s v="1.00"/>
    <s v="592.00"/>
    <m/>
    <n v="592"/>
    <s v="已支付"/>
    <s v="2018-07-13 08:21:48"/>
    <s v="2018-07-13 08:21:49"/>
    <s v=""/>
    <m/>
    <s v="分销客户"/>
    <n v="-1"/>
  </r>
  <r>
    <s v="nwscyun"/>
    <s v="广州锦日物业服务有限公司"/>
    <s v="其他"/>
    <x v="2"/>
    <s v="关联"/>
    <d v="2017-07-17T00:00:00"/>
    <s v="202252322830099"/>
    <s v="对象存储OSS资源包(包月)"/>
    <s v="续费"/>
    <s v="666.00"/>
    <s v="0.83"/>
    <s v="555.00"/>
    <n v="249"/>
    <n v="306"/>
    <s v="已支付"/>
    <s v="2018-07-12 15:23:25"/>
    <s v="2018-07-12 15:23:31"/>
    <s v=""/>
    <m/>
    <s v="分销客户"/>
    <n v="-1"/>
  </r>
  <r>
    <s v="dannet@qq.com"/>
    <s v="广州美亚电子商务国际旅行社有限公司"/>
    <s v="KA-广"/>
    <x v="3"/>
    <s v="关联"/>
    <d v="2017-10-20T00:00:00"/>
    <s v="202252915500654"/>
    <s v="云服务器ECS(包月)"/>
    <s v="续费"/>
    <s v="248.00"/>
    <s v="1.00"/>
    <s v="248.00"/>
    <m/>
    <n v="248"/>
    <s v="已支付"/>
    <s v="2018-07-12 13:08:59"/>
    <s v="2018-07-12 13:09:01"/>
    <s v=""/>
    <m/>
    <s v="分销客户"/>
    <n v="-1"/>
  </r>
  <r>
    <s v="393620317@qq.com"/>
    <s v="广州逗趣互动信息科技有限公司"/>
    <s v="其他"/>
    <x v="2"/>
    <s v="关联"/>
    <d v="2017-01-09T00:00:00"/>
    <s v="202255411170967"/>
    <s v="云服务器ECS(包月)"/>
    <s v="续费"/>
    <s v="296.00"/>
    <s v="1.00"/>
    <s v="296.00"/>
    <m/>
    <n v="296"/>
    <s v="已支付"/>
    <s v="2018-07-12 13:02:21"/>
    <s v="2018-07-12 13:02:21"/>
    <s v=""/>
    <m/>
    <s v="分销客户"/>
    <n v="-1"/>
  </r>
  <r>
    <s v="393620317@qq.com"/>
    <s v="广州逗趣互动信息科技有限公司"/>
    <s v="其他"/>
    <x v="2"/>
    <s v="关联"/>
    <d v="2017-01-09T00:00:00"/>
    <s v="202255710720967"/>
    <s v="云服务器ECS(包月)"/>
    <s v="续费"/>
    <s v="592.00"/>
    <s v="1.00"/>
    <s v="592.00"/>
    <m/>
    <n v="592"/>
    <s v="已支付"/>
    <s v="2018-07-12 13:02:17"/>
    <s v="2018-07-12 13:02:18"/>
    <s v=""/>
    <m/>
    <s v="分销客户"/>
    <n v="-1"/>
  </r>
  <r>
    <s v="qygaming"/>
    <s v="广东全娱科技有限公司"/>
    <s v="KA-广"/>
    <x v="8"/>
    <s v="关联"/>
    <d v="2017-11-11T00:00:00"/>
    <s v="202254809490375"/>
    <s v="云服务器ECS(包月)"/>
    <s v="续费"/>
    <s v="362.50"/>
    <s v="1.00"/>
    <s v="362.50"/>
    <m/>
    <n v="362.5"/>
    <s v="已支付"/>
    <s v="2018-07-12 11:21:43"/>
    <s v="2018-07-12 11:21:44"/>
    <s v=""/>
    <m/>
    <s v="分销客户"/>
    <n v="-1"/>
  </r>
  <r>
    <s v="dw10066"/>
    <s v="dw10066"/>
    <s v="铁军-广"/>
    <x v="7"/>
    <s v="关联"/>
    <d v="2017-10-13T00:00:00"/>
    <s v="202254009660734"/>
    <s v="云服务器ECS(包月)"/>
    <s v="续费"/>
    <s v="616.00"/>
    <s v="1.00"/>
    <s v="616.00"/>
    <m/>
    <n v="616"/>
    <s v="已支付"/>
    <s v="2018-07-12 11:08:55"/>
    <s v="2018-07-12 11:08:56"/>
    <s v=""/>
    <m/>
    <s v="分销客户"/>
    <n v="-1"/>
  </r>
  <r>
    <s v="yunwei2014@sellercube.cn"/>
    <s v="广州棒谷网络科技有限公司"/>
    <s v="KA-广"/>
    <x v="8"/>
    <s v="关联"/>
    <d v="2017-03-16T00:00:00"/>
    <s v="202256304080545"/>
    <s v="云服务器ECS(包月)"/>
    <s v="续费"/>
    <s v="33936.00"/>
    <s v="0.85"/>
    <s v="28845.60"/>
    <m/>
    <n v="28845.599999999999"/>
    <s v="已支付"/>
    <s v="2018-07-12 09:58:47"/>
    <s v="2018-07-12 09:58:56"/>
    <s v=""/>
    <m/>
    <s v="分销客户"/>
    <n v="-1"/>
  </r>
  <r>
    <s v="dannet@qq.com"/>
    <s v="广州美亚电子商务国际旅行社有限公司"/>
    <s v="KA-广"/>
    <x v="3"/>
    <s v="关联"/>
    <d v="2017-10-20T00:00:00"/>
    <s v="202252504400654"/>
    <s v="关系型数据库RDS(包月)"/>
    <s v="续费"/>
    <s v="4290.00"/>
    <s v="1.00"/>
    <s v="4290.00"/>
    <m/>
    <n v="4290"/>
    <s v="已支付"/>
    <s v="2018-07-12 08:44:38"/>
    <s v="2018-07-12 08:44:39"/>
    <s v=""/>
    <m/>
    <s v="分销客户"/>
    <n v="-1"/>
  </r>
  <r>
    <s v="liaozy@79643.com"/>
    <s v="广州简乐网络科技有限公司"/>
    <s v="铁军-广"/>
    <x v="1"/>
    <s v="关联"/>
    <d v="2017-06-28T00:00:00"/>
    <s v="202247699700115"/>
    <s v="关系型数据库RDS(包月)"/>
    <s v="续费"/>
    <s v="580.00"/>
    <s v="1.00"/>
    <s v="580.00"/>
    <m/>
    <n v="580"/>
    <s v="已支付"/>
    <s v="2018-07-12 08:18:34"/>
    <s v="2018-07-12 08:18:35"/>
    <s v=""/>
    <m/>
    <s v="分销客户"/>
    <n v="-1"/>
  </r>
  <r>
    <s v="liaozy@79643.com"/>
    <s v="广州简乐网络科技有限公司"/>
    <s v="铁军-广"/>
    <x v="1"/>
    <s v="关联"/>
    <d v="2017-06-28T00:00:00"/>
    <s v="202249096110115"/>
    <s v="关系型数据库RDS(包月)"/>
    <s v="续费"/>
    <s v="580.00"/>
    <s v="1.00"/>
    <s v="580.00"/>
    <m/>
    <n v="580"/>
    <s v="已支付"/>
    <s v="2018-07-12 08:16:57"/>
    <s v="2018-07-12 08:16:58"/>
    <s v=""/>
    <m/>
    <s v="分销客户"/>
    <n v="-1"/>
  </r>
  <r>
    <s v="xiliedu@968666.net"/>
    <s v="广州市熙励教育信息咨询有限公司"/>
    <s v="KA-广"/>
    <x v="0"/>
    <s v="关联"/>
    <d v="2018-01-15T21:24:57"/>
    <s v="202245494990351"/>
    <s v="云服务器ECS(包月)"/>
    <s v="续费"/>
    <s v="56.56"/>
    <s v="1.00"/>
    <s v="56.56"/>
    <m/>
    <n v="56.56"/>
    <s v="已支付"/>
    <s v="2018-07-12 00:18:45"/>
    <s v="2018-07-12 00:18:52"/>
    <s v=""/>
    <m/>
    <s v="分销客户"/>
    <n v="-1"/>
  </r>
  <r>
    <s v="695909365@qq.com"/>
    <s v="深圳市米飞科技有限公司"/>
    <s v="KA-广"/>
    <x v="0"/>
    <s v="关联"/>
    <d v="2017-12-26T00:00:00"/>
    <s v="202245290410346"/>
    <s v="云服务器ECS(包月)"/>
    <s v="续费"/>
    <s v="2774.40"/>
    <s v="0.85"/>
    <s v="2358.24"/>
    <m/>
    <n v="2358.2399999999998"/>
    <s v="已支付"/>
    <s v="2018-07-11 20:31:45"/>
    <s v="2018-07-11 20:32:26"/>
    <s v=""/>
    <m/>
    <s v="分销客户"/>
    <n v="-1"/>
  </r>
  <r>
    <s v="xiliedu@968666.net"/>
    <s v="广州市熙励教育信息咨询有限公司"/>
    <s v="KA-广"/>
    <x v="0"/>
    <s v="关联"/>
    <d v="2018-01-15T21:24:57"/>
    <s v="202245583270351"/>
    <s v="云服务器ECS(包月)"/>
    <s v="续费"/>
    <s v="96.32"/>
    <s v="1.00"/>
    <s v="96.32"/>
    <m/>
    <n v="96.32"/>
    <s v="已支付"/>
    <s v="2018-07-11 19:28:49"/>
    <s v="2018-07-11 19:28:56"/>
    <s v=""/>
    <m/>
    <s v="分销客户"/>
    <n v="-1"/>
  </r>
  <r>
    <s v="13500008011@139.com"/>
    <s v="广州好用信息技术有限公司"/>
    <s v="BD伙伴"/>
    <x v="11"/>
    <s v="关联"/>
    <d v="2018-01-03T00:00:00"/>
    <s v="202244987320394"/>
    <s v="云服务器ECS(包月)"/>
    <s v="续费"/>
    <s v="207.00"/>
    <s v="1.00"/>
    <s v="207.00"/>
    <m/>
    <n v="207"/>
    <s v="已支付"/>
    <s v="2018-07-11 17:59:42"/>
    <s v="2018-07-11 18:00:15"/>
    <s v=""/>
    <m/>
    <s v="分销客户"/>
    <n v="-1"/>
  </r>
  <r>
    <s v="3392218208@qq.com"/>
    <s v="广州鸟邦电子商务有限公司"/>
    <s v="中台-广"/>
    <x v="12"/>
    <s v="关联"/>
    <d v="2017-08-21T00:00:00"/>
    <s v="202246382670766"/>
    <s v="云服务器ECS(包月)"/>
    <s v="续费"/>
    <s v="300.00"/>
    <s v="1.00"/>
    <s v="300.00"/>
    <m/>
    <n v="300"/>
    <s v="已支付"/>
    <s v="2018-07-11 16:55:22"/>
    <s v="2018-07-11 16:55:46"/>
    <s v=""/>
    <m/>
    <s v="分销客户"/>
    <n v="-1"/>
  </r>
  <r>
    <s v="jialy111@gmail.com"/>
    <s v="广州市青火网络科技有限公司"/>
    <s v="铁军-广"/>
    <x v="1"/>
    <s v="关联"/>
    <d v="2017-03-13T00:00:00"/>
    <s v="202248675720196"/>
    <s v="云服务器ECS(包月)"/>
    <s v="续费"/>
    <s v="409.00"/>
    <s v="1.00"/>
    <s v="409.00"/>
    <m/>
    <n v="409"/>
    <s v="已支付"/>
    <s v="2018-07-11 15:26:06"/>
    <s v="2018-07-11 15:26:40"/>
    <s v=""/>
    <m/>
    <s v="分销客户"/>
    <n v="-1"/>
  </r>
  <r>
    <s v="hi20845842@aliyun.com"/>
    <s v="广州梦芭莎电子商务有限公司（广州摩拉网络科技有限公司）"/>
    <s v="其他"/>
    <x v="2"/>
    <s v="关联"/>
    <d v="2017-01-16T00:00:00"/>
    <s v="202248968850869"/>
    <s v="VPN网关（包月）"/>
    <s v="续费"/>
    <s v="470.00"/>
    <s v="1.00"/>
    <s v="470.00"/>
    <m/>
    <n v="470"/>
    <s v="已支付"/>
    <s v="2018-07-11 13:04:23"/>
    <s v="2018-07-11 13:04:29"/>
    <s v=""/>
    <m/>
    <s v="分销客户"/>
    <n v="-1"/>
  </r>
  <r>
    <s v="it@biostime.com.cn"/>
    <s v="广州市合生元生物制品有限公司"/>
    <s v="KA-广"/>
    <x v="3"/>
    <s v="关联"/>
    <d v="2016-09-07T00:00:00"/>
    <s v="202248169620682"/>
    <s v="VPN网关（包月）"/>
    <s v="续费"/>
    <s v="980.00"/>
    <s v="1.00"/>
    <s v="980.00"/>
    <m/>
    <n v="980"/>
    <s v="已支付"/>
    <s v="2018-07-11 12:08:51"/>
    <s v="2018-07-11 12:08:56"/>
    <s v=""/>
    <m/>
    <s v="分销客户"/>
    <n v="-1"/>
  </r>
  <r>
    <s v="folunsi_it"/>
    <s v="广州市佛伦斯服饰有限公司"/>
    <s v="中台-广"/>
    <x v="10"/>
    <s v="关联"/>
    <d v="2017-06-16T00:00:00"/>
    <s v="202249266010562"/>
    <s v="云服务器ECS(包月)"/>
    <s v="续费"/>
    <s v="668.00"/>
    <s v="1.00"/>
    <s v="668.00"/>
    <m/>
    <n v="668"/>
    <s v="已支付"/>
    <s v="2018-07-11 10:46:39"/>
    <s v="2018-07-11 10:46:40"/>
    <s v=""/>
    <m/>
    <s v="分销客户"/>
    <n v="-1"/>
  </r>
  <r>
    <s v="yun@mu-ke.com"/>
    <s v="广州慕可生物科技有限公司"/>
    <s v="KA-广"/>
    <x v="4"/>
    <s v="关联"/>
    <d v="2017-09-13T00:00:00"/>
    <s v="202249160910761"/>
    <s v="云服务器ECS(包月)"/>
    <s v="续费"/>
    <s v="1365.98"/>
    <s v="1.00"/>
    <s v="1365.98"/>
    <m/>
    <n v="1365.98"/>
    <s v="已支付"/>
    <s v="2018-07-11 09:47:10"/>
    <s v="2018-07-11 09:47:13"/>
    <s v=""/>
    <m/>
    <s v="分销客户"/>
    <n v="-1"/>
  </r>
  <r>
    <s v="yun@mu-ke.com"/>
    <s v="广州慕可生物科技有限公司"/>
    <s v="KA-广"/>
    <x v="4"/>
    <s v="关联"/>
    <d v="2017-09-13T00:00:00"/>
    <s v="202246265690761"/>
    <s v="云服务器ECS(包月)"/>
    <s v="续费"/>
    <s v="1458.00"/>
    <s v="1.00"/>
    <s v="1458.00"/>
    <m/>
    <n v="1458"/>
    <s v="已支付"/>
    <s v="2018-07-11 09:46:44"/>
    <s v="2018-07-11 09:46:48"/>
    <s v=""/>
    <m/>
    <s v="分销客户"/>
    <n v="-1"/>
  </r>
  <r>
    <s v="yun@mu-ke.com"/>
    <s v="广州慕可生物科技有限公司"/>
    <s v="KA-广"/>
    <x v="4"/>
    <s v="关联"/>
    <d v="2017-09-13T00:00:00"/>
    <s v="202245662770761"/>
    <s v="云服务器ECS(包月)"/>
    <s v="续费"/>
    <s v="246.00"/>
    <s v="1.00"/>
    <s v="246.00"/>
    <m/>
    <n v="246"/>
    <s v="已支付"/>
    <s v="2018-07-11 09:46:13"/>
    <s v="2018-07-11 09:46:16"/>
    <s v=""/>
    <m/>
    <s v="分销客户"/>
    <n v="-1"/>
  </r>
  <r>
    <s v="devops@sq580.com"/>
    <s v="广州市新橙信息科技有限公司"/>
    <s v="铁军-广"/>
    <x v="1"/>
    <s v="关联"/>
    <d v="2017-10-26T00:00:00"/>
    <s v="202248562460855"/>
    <s v="关系型数据库RDS(包月)"/>
    <s v="续费"/>
    <s v="6624.00"/>
    <s v="0.85"/>
    <s v="5630.40"/>
    <m/>
    <n v="5630.4"/>
    <s v="已支付"/>
    <s v="2018-07-11 09:42:43"/>
    <s v="2018-07-13 17:28:05"/>
    <s v=""/>
    <m/>
    <s v="分销客户"/>
    <n v="-1"/>
  </r>
  <r>
    <s v="devops@sq580.com"/>
    <s v="广州市新橙信息科技有限公司"/>
    <s v="铁军-广"/>
    <x v="1"/>
    <s v="关联"/>
    <d v="2017-10-26T00:00:00"/>
    <s v="202245563050855"/>
    <s v="云服务器ECS(包月)"/>
    <s v="续费"/>
    <s v="35748.00"/>
    <s v="0.85"/>
    <s v="30385.80"/>
    <m/>
    <n v="30385.8"/>
    <s v="已支付"/>
    <s v="2018-07-11 09:41:41"/>
    <s v="2018-07-13 17:28:05"/>
    <s v=""/>
    <m/>
    <s v="分销客户"/>
    <n v="-1"/>
  </r>
  <r>
    <s v="hi20744530@aliyun.com"/>
    <s v="珠海报业文化传播有限公司"/>
    <s v="KA-广"/>
    <x v="8"/>
    <s v="关联"/>
    <d v="2017-11-06T00:00:00"/>
    <s v="202249158250241"/>
    <s v="云服务器ECS(包月)"/>
    <s v="续费"/>
    <s v="1277.64"/>
    <s v="1.00"/>
    <s v="1277.64"/>
    <m/>
    <n v="1277.6400000000001"/>
    <s v="已支付"/>
    <s v="2018-07-11 09:02:56"/>
    <s v="2018-07-11 09:03:24"/>
    <s v=""/>
    <m/>
    <s v="分销客户"/>
    <n v="-1"/>
  </r>
  <r>
    <s v="dw10066"/>
    <s v="dw10066"/>
    <s v="铁军-广"/>
    <x v="7"/>
    <s v="关联"/>
    <d v="2017-10-13T00:00:00"/>
    <s v="202247958090734"/>
    <s v="云服务器ECS(包月)"/>
    <s v="续费"/>
    <s v="2010.00"/>
    <s v="1.00"/>
    <s v="2010.00"/>
    <m/>
    <n v="2010"/>
    <s v="已支付"/>
    <s v="2018-07-11 08:23:41"/>
    <s v="2018-07-11 08:23:42"/>
    <s v=""/>
    <m/>
    <s v="分销客户"/>
    <n v="-1"/>
  </r>
  <r>
    <s v="xiliedu@968666.net"/>
    <s v="广州市熙励教育信息咨询有限公司"/>
    <s v="KA-广"/>
    <x v="0"/>
    <s v="关联"/>
    <d v="2018-01-15T21:24:57"/>
    <s v="202245648170351"/>
    <s v="云服务器ECS(包月)"/>
    <s v="续费"/>
    <s v="39.20"/>
    <s v="1.00"/>
    <s v="39.20"/>
    <m/>
    <n v="39.200000000000003"/>
    <s v="已支付"/>
    <s v="2018-07-10 22:37:36"/>
    <s v="2018-07-10 22:37:42"/>
    <s v=""/>
    <m/>
    <s v="分销客户"/>
    <n v="-1"/>
  </r>
  <r>
    <s v="admin@yiguotech.com"/>
    <s v="深圳翼果科技有限公司"/>
    <s v="铁军-广"/>
    <x v="1"/>
    <s v="关联"/>
    <d v="2018-02-01T00:00:00"/>
    <s v="202245347690526"/>
    <s v="云服务器ECS(包月)"/>
    <s v="续费"/>
    <s v="4171.00"/>
    <s v="0.99"/>
    <s v="4139.00"/>
    <n v="4139"/>
    <n v="0"/>
    <s v="已支付"/>
    <s v="2018-07-10 20:47:06"/>
    <s v="2018-07-10 20:47:20"/>
    <s v=""/>
    <m/>
    <s v="分销客户"/>
    <n v="-1"/>
  </r>
  <r>
    <s v="admin@yiguotech.com"/>
    <s v="深圳翼果科技有限公司"/>
    <s v="铁军-广"/>
    <x v="1"/>
    <s v="关联"/>
    <d v="2018-02-01T00:00:00"/>
    <s v="202245347630526"/>
    <s v="云数据库KVStore版（包月）"/>
    <s v="续费"/>
    <s v="149.00"/>
    <s v="1.00"/>
    <s v="149.00"/>
    <n v="149"/>
    <n v="0"/>
    <s v="已支付"/>
    <s v="2018-07-10 20:44:59"/>
    <s v="2018-07-10 20:45:31"/>
    <s v=""/>
    <m/>
    <s v="分销客户"/>
    <n v="-1"/>
  </r>
  <r>
    <s v="keya2016@qq.com"/>
    <s v="广州科亚信息科技有限公司"/>
    <s v="中台-广"/>
    <x v="6"/>
    <s v="关联"/>
    <d v="2017-03-15T00:00:00"/>
    <s v="202245824460855"/>
    <s v="云服务器ECS(包月)"/>
    <s v="续费"/>
    <s v="521.50"/>
    <s v="1.00"/>
    <s v="521.50"/>
    <m/>
    <n v="521.5"/>
    <s v="已支付"/>
    <s v="2018-07-10 10:43:41"/>
    <s v="2018-07-10 10:43:42"/>
    <s v=""/>
    <m/>
    <s v="分销客户"/>
    <n v="-1"/>
  </r>
  <r>
    <s v="dannet@qq.com"/>
    <s v="广州美亚电子商务国际旅行社有限公司"/>
    <s v="KA-广"/>
    <x v="3"/>
    <s v="关联"/>
    <d v="2017-10-20T00:00:00"/>
    <s v="202247317420654"/>
    <s v="云服务器ECS(包月)"/>
    <s v="续费"/>
    <s v="255.92"/>
    <s v="1.00"/>
    <s v="255.92"/>
    <m/>
    <n v="255.92"/>
    <s v="已支付"/>
    <s v="2018-07-10 09:17:34"/>
    <s v="2018-07-10 09:17:40"/>
    <s v=""/>
    <m/>
    <s v="分销客户"/>
    <n v="-1"/>
  </r>
  <r>
    <s v="dannet@qq.com"/>
    <s v="广州美亚电子商务国际旅行社有限公司"/>
    <s v="KA-广"/>
    <x v="3"/>
    <s v="关联"/>
    <d v="2017-10-20T00:00:00"/>
    <s v="202248914810654"/>
    <s v="关系型数据库RDS(包月)"/>
    <s v="续费"/>
    <s v="25200.00"/>
    <s v="1.00"/>
    <s v="25200.00"/>
    <m/>
    <n v="25200"/>
    <s v="已支付"/>
    <s v="2018-07-10 08:43:01"/>
    <s v="2018-07-10 08:43:01"/>
    <s v=""/>
    <m/>
    <s v="分销客户"/>
    <n v="-1"/>
  </r>
  <r>
    <s v="ab纵思网络"/>
    <s v="广州纵思网络科技股份有限公司"/>
    <s v="KA-广"/>
    <x v="0"/>
    <s v="关联"/>
    <d v="2018-02-26T19:14:30"/>
    <s v="202248612870313"/>
    <s v="云服务器ECS(包月)"/>
    <s v="续费"/>
    <s v="282.00"/>
    <s v="1.00"/>
    <s v="282.00"/>
    <m/>
    <n v="282"/>
    <s v="已支付"/>
    <s v="2018-07-10 08:28:36"/>
    <s v="2018-07-10 08:28:37"/>
    <s v=""/>
    <m/>
    <s v="分销客户"/>
    <n v="-1"/>
  </r>
  <r>
    <s v="393620317@qq.com"/>
    <s v="广州逗趣互动信息科技有限公司"/>
    <s v="其他"/>
    <x v="2"/>
    <s v="关联"/>
    <d v="2017-01-09T00:00:00"/>
    <s v="202248013210967"/>
    <s v="云数据库KVStore版（包月）"/>
    <s v="续费"/>
    <s v="180.00"/>
    <s v="1.00"/>
    <s v="180.00"/>
    <m/>
    <n v="180"/>
    <s v="已支付"/>
    <s v="2018-07-10 08:22:43"/>
    <s v="2018-07-10 08:22:43"/>
    <s v=""/>
    <m/>
    <s v="分销客户"/>
    <n v="-1"/>
  </r>
  <r>
    <s v="393620317@qq.com"/>
    <s v="广州逗趣互动信息科技有限公司"/>
    <s v="其他"/>
    <x v="2"/>
    <s v="关联"/>
    <d v="2017-01-09T00:00:00"/>
    <s v="202245613690967"/>
    <s v="云数据库KVStore版（包月）"/>
    <s v="续费"/>
    <s v="180.00"/>
    <s v="1.00"/>
    <s v="180.00"/>
    <m/>
    <n v="180"/>
    <s v="已支付"/>
    <s v="2018-07-10 08:21:25"/>
    <s v="2018-07-10 08:21:26"/>
    <s v=""/>
    <m/>
    <s v="分销客户"/>
    <n v="-1"/>
  </r>
  <r>
    <s v="393620317@qq.com"/>
    <s v="广州逗趣互动信息科技有限公司"/>
    <s v="其他"/>
    <x v="2"/>
    <s v="关联"/>
    <d v="2017-01-09T00:00:00"/>
    <s v="202247212560967"/>
    <s v="云数据库KVStore版（包月）"/>
    <s v="续费"/>
    <s v="100.00"/>
    <s v="1.00"/>
    <s v="100.00"/>
    <m/>
    <n v="100"/>
    <s v="已支付"/>
    <s v="2018-07-10 08:21:24"/>
    <s v="2018-07-10 08:21:25"/>
    <s v=""/>
    <m/>
    <s v="分销客户"/>
    <n v="-1"/>
  </r>
  <r>
    <s v="it@biostime.com.cn"/>
    <s v="广州市合生元生物制品有限公司"/>
    <s v="KA-广"/>
    <x v="3"/>
    <s v="关联"/>
    <d v="2016-09-07T00:00:00"/>
    <s v="202246612570682"/>
    <s v="云服务器ECS(包月)"/>
    <s v="续费"/>
    <s v="218.00"/>
    <s v="1.00"/>
    <s v="218.00"/>
    <m/>
    <n v="218"/>
    <s v="已支付"/>
    <s v="2018-07-10 08:18:44"/>
    <s v="2018-07-10 08:18:47"/>
    <s v=""/>
    <m/>
    <s v="分销客户"/>
    <n v="-1"/>
  </r>
  <r>
    <s v="dw10066"/>
    <s v="dw10066"/>
    <s v="铁军-广"/>
    <x v="7"/>
    <s v="关联"/>
    <d v="2017-10-13T00:00:00"/>
    <s v="202248912350734"/>
    <s v="云服务器ECS(包月)"/>
    <s v="续费"/>
    <s v="1848.00"/>
    <s v="1.00"/>
    <s v="1848.00"/>
    <m/>
    <n v="1848"/>
    <s v="已支付"/>
    <s v="2018-07-10 08:17:50"/>
    <s v="2018-07-10 08:17:51"/>
    <s v=""/>
    <m/>
    <s v="分销客户"/>
    <n v="-1"/>
  </r>
  <r>
    <s v="dw10066"/>
    <s v="dw10066"/>
    <s v="铁军-广"/>
    <x v="7"/>
    <s v="关联"/>
    <d v="2017-10-13T00:00:00"/>
    <s v="202246113370734"/>
    <s v="云服务器ECS(包月)"/>
    <s v="续费"/>
    <s v="1953.00"/>
    <s v="1.00"/>
    <s v="1953.00"/>
    <m/>
    <n v="1953"/>
    <s v="已支付"/>
    <s v="2018-07-10 08:17:48"/>
    <s v="2018-07-10 08:17:49"/>
    <s v=""/>
    <m/>
    <s v="分销客户"/>
    <n v="-1"/>
  </r>
  <r>
    <s v="dw10066"/>
    <s v="dw10066"/>
    <s v="铁军-广"/>
    <x v="7"/>
    <s v="关联"/>
    <d v="2017-10-13T00:00:00"/>
    <s v="202244817380734"/>
    <s v="云服务器ECS(包月)"/>
    <s v="续费"/>
    <s v="1848.00"/>
    <s v="1.00"/>
    <s v="1848.00"/>
    <m/>
    <n v="1848"/>
    <s v="已支付"/>
    <s v="2018-07-10 08:17:46"/>
    <s v="2018-07-10 08:17:47"/>
    <s v=""/>
    <m/>
    <s v="分销客户"/>
    <n v="-1"/>
  </r>
  <r>
    <s v="ab纵思网络"/>
    <s v="广州纵思网络科技股份有限公司"/>
    <s v="KA-广"/>
    <x v="0"/>
    <s v="关联"/>
    <d v="2018-02-26T19:14:30"/>
    <s v="202244817070313"/>
    <s v="云服务器ECS(包月)"/>
    <s v="续费"/>
    <s v="282.00"/>
    <s v="1.00"/>
    <s v="282.00"/>
    <m/>
    <n v="282"/>
    <s v="已支付"/>
    <s v="2018-07-10 08:13:32"/>
    <s v="2018-07-10 08:13:33"/>
    <s v=""/>
    <m/>
    <s v="分销客户"/>
    <n v="-1"/>
  </r>
  <r>
    <s v="ab纵思网络"/>
    <s v="广州纵思网络科技股份有限公司"/>
    <s v="KA-广"/>
    <x v="0"/>
    <s v="关联"/>
    <d v="2018-02-26T19:14:30"/>
    <s v="202248111480313"/>
    <s v="云服务器ECS(包月)"/>
    <s v="续费"/>
    <s v="282.00"/>
    <s v="1.00"/>
    <s v="282.00"/>
    <m/>
    <n v="282"/>
    <s v="已支付"/>
    <s v="2018-07-10 08:13:30"/>
    <s v="2018-07-10 08:13:31"/>
    <s v=""/>
    <m/>
    <s v="分销客户"/>
    <n v="-1"/>
  </r>
  <r>
    <s v="ab纵思网络"/>
    <s v="广州纵思网络科技股份有限公司"/>
    <s v="KA-广"/>
    <x v="0"/>
    <s v="关联"/>
    <d v="2018-02-26T19:14:30"/>
    <s v="202241536850313"/>
    <s v="云服务器ECS(包月)"/>
    <s v="续费"/>
    <s v="36.40"/>
    <s v="1.00"/>
    <s v="36.40"/>
    <m/>
    <n v="36.4"/>
    <s v="已支付"/>
    <s v="2018-07-09 16:13:32"/>
    <s v="2018-07-09 16:13:38"/>
    <s v=""/>
    <m/>
    <s v="分销客户"/>
    <n v="-1"/>
  </r>
  <r>
    <s v="tech01@kingvision.com.cn"/>
    <s v="雪松控股集团"/>
    <s v="KA-广"/>
    <x v="3"/>
    <s v="关联"/>
    <d v="2016-12-05T00:00:00"/>
    <s v="202239239140041"/>
    <s v="云服务器ECS(包月)"/>
    <s v="续费"/>
    <s v="584.00"/>
    <s v="1.00"/>
    <s v="584.00"/>
    <m/>
    <n v="584"/>
    <s v="已支付"/>
    <s v="2018-07-09 15:47:29"/>
    <s v="2018-07-09 15:47:35"/>
    <s v=""/>
    <m/>
    <s v="分销客户"/>
    <n v="-1"/>
  </r>
  <r>
    <s v="david@inman.cc"/>
    <s v="广州市汇美时尚集团股份有限公司"/>
    <s v="其他"/>
    <x v="2"/>
    <s v="关联"/>
    <d v="2016-09-02T00:00:00"/>
    <s v="202239533040291"/>
    <s v="关系型数据库RDS(包月)"/>
    <s v="续费"/>
    <s v="1740.00"/>
    <s v="1.00"/>
    <s v="1740.00"/>
    <m/>
    <n v="1740"/>
    <s v="已支付"/>
    <s v="2018-07-09 13:24:56"/>
    <s v="2018-07-09 13:24:59"/>
    <s v=""/>
    <m/>
    <s v="分销客户"/>
    <n v="-1"/>
  </r>
  <r>
    <s v="se7en_kuo@foxmail.com"/>
    <s v="广州京雍府电子商务有限公司"/>
    <s v="铁军-广"/>
    <x v="7"/>
    <s v="关联"/>
    <d v="2017-09-26T00:00:00"/>
    <s v="202239529400302"/>
    <s v="云服务器ECS(包月)"/>
    <s v="续费"/>
    <s v="192.00"/>
    <s v="1.00"/>
    <s v="192.00"/>
    <m/>
    <n v="192"/>
    <s v="已支付"/>
    <s v="2018-07-09 11:40:40"/>
    <s v="2018-07-09 11:40:41"/>
    <s v=""/>
    <m/>
    <s v="分销客户"/>
    <n v="-1"/>
  </r>
  <r>
    <s v="hehw15090393@xbwl.cn"/>
    <s v="广东新邦物流有限公司"/>
    <s v="其他"/>
    <x v="2"/>
    <s v="关联"/>
    <d v="2016-12-22T00:00:00"/>
    <s v="202241923740900"/>
    <s v="云服务器ECS(包月)"/>
    <s v="续费"/>
    <s v="748.00"/>
    <s v="1.00"/>
    <s v="748.00"/>
    <m/>
    <n v="748"/>
    <s v="已支付"/>
    <s v="2018-07-09 10:48:35"/>
    <s v="2018-07-09 10:48:43"/>
    <s v=""/>
    <m/>
    <s v="分销客户"/>
    <n v="-1"/>
  </r>
  <r>
    <s v="avsystemmsg@meiya.com"/>
    <s v="广州尚途商旅信息技术有限公司"/>
    <s v="KA-广"/>
    <x v="3"/>
    <s v="关联"/>
    <d v="2016-10-27T00:00:00"/>
    <s v="202239324500197"/>
    <s v="云服务器ECS(包月)"/>
    <s v="续费"/>
    <s v="361.00"/>
    <s v="1.00"/>
    <s v="361.00"/>
    <m/>
    <n v="361"/>
    <s v="已支付"/>
    <s v="2018-07-09 09:54:43"/>
    <s v="2018-07-09 09:54:44"/>
    <s v=""/>
    <m/>
    <s v="分销客户"/>
    <n v="-1"/>
  </r>
  <r>
    <s v="jialy111@gmail.com"/>
    <s v="广州市青火网络科技有限公司"/>
    <s v="铁军-广"/>
    <x v="1"/>
    <s v="关联"/>
    <d v="2017-03-13T00:00:00"/>
    <s v="202243017570196"/>
    <s v="云服务器ECS(包月)"/>
    <s v="续费"/>
    <s v="197.00"/>
    <s v="1.00"/>
    <s v="197.00"/>
    <m/>
    <n v="197"/>
    <s v="已支付"/>
    <s v="2018-07-09 09:52:30"/>
    <s v="2018-07-09 09:52:49"/>
    <s v=""/>
    <m/>
    <s v="分销客户"/>
    <n v="-1"/>
  </r>
  <r>
    <s v="liaozy@79643.com"/>
    <s v="广州简乐网络科技有限公司"/>
    <s v="铁军-广"/>
    <x v="1"/>
    <s v="关联"/>
    <d v="2017-06-28T00:00:00"/>
    <s v="202241020450115"/>
    <s v="云服务器ECS(包月)"/>
    <s v="续费"/>
    <s v="278.00"/>
    <s v="1.00"/>
    <s v="278.00"/>
    <m/>
    <n v="278"/>
    <s v="已支付"/>
    <s v="2018-07-09 09:48:26"/>
    <s v="2018-07-09 09:48:30"/>
    <s v=""/>
    <m/>
    <s v="分销客户"/>
    <n v="-1"/>
  </r>
  <r>
    <s v="jialy111@gmail.com"/>
    <s v="广州市青火网络科技有限公司"/>
    <s v="铁军-广"/>
    <x v="1"/>
    <s v="关联"/>
    <d v="2017-03-13T00:00:00"/>
    <s v="202240421750196"/>
    <s v="云服务器ECS(包月)"/>
    <s v="续费"/>
    <s v="1596.00"/>
    <s v="1.00"/>
    <s v="1596.00"/>
    <m/>
    <n v="1596"/>
    <s v="已支付"/>
    <s v="2018-07-09 09:45:58"/>
    <s v="2018-07-09 09:51:19"/>
    <s v=""/>
    <m/>
    <s v="分销客户"/>
    <n v="-1"/>
  </r>
  <r>
    <s v="212983912@qq.com"/>
    <s v="广州尚途商旅信息技术有限公司"/>
    <s v="KA-广"/>
    <x v="3"/>
    <s v="关联"/>
    <d v="2016-10-27T00:00:00"/>
    <s v="202238824930489"/>
    <s v="云服务器ECS(包月)"/>
    <s v="续费"/>
    <s v="431.00"/>
    <s v="1.00"/>
    <s v="431.00"/>
    <m/>
    <n v="431"/>
    <s v="已支付"/>
    <s v="2018-07-09 09:16:46"/>
    <s v="2018-07-09 09:16:46"/>
    <s v=""/>
    <m/>
    <s v="分销客户"/>
    <n v="-1"/>
  </r>
  <r>
    <s v="212983912@qq.com"/>
    <s v="广州尚途商旅信息技术有限公司"/>
    <s v="KA-广"/>
    <x v="3"/>
    <s v="关联"/>
    <d v="2016-10-27T00:00:00"/>
    <s v="202240720280489"/>
    <s v="云服务器ECS(包月)"/>
    <s v="续费"/>
    <s v="431.00"/>
    <s v="1.00"/>
    <s v="431.00"/>
    <m/>
    <n v="431"/>
    <s v="已支付"/>
    <s v="2018-07-09 09:16:44"/>
    <s v="2018-07-09 09:16:45"/>
    <s v=""/>
    <m/>
    <s v="分销客户"/>
    <n v="-1"/>
  </r>
  <r>
    <s v="212983912@qq.com"/>
    <s v="广州尚途商旅信息技术有限公司"/>
    <s v="KA-广"/>
    <x v="3"/>
    <s v="关联"/>
    <d v="2016-10-27T00:00:00"/>
    <s v="202241118920489"/>
    <s v="云服务器ECS(包月)"/>
    <s v="续费"/>
    <s v="448.00"/>
    <s v="1.00"/>
    <s v="448.00"/>
    <m/>
    <n v="448"/>
    <s v="已支付"/>
    <s v="2018-07-09 09:16:43"/>
    <s v="2018-07-09 09:16:43"/>
    <s v=""/>
    <m/>
    <s v="分销客户"/>
    <n v="-1"/>
  </r>
  <r>
    <s v="zixl@holike.com"/>
    <s v="广州好莱客创意家居股份有限公司"/>
    <s v="其他"/>
    <x v="2"/>
    <s v="关联"/>
    <d v="2016-09-05T00:00:00"/>
    <s v="202242117720464"/>
    <s v="云服务器ECS(包月)"/>
    <s v="续费"/>
    <s v="3498.00"/>
    <s v="1.00"/>
    <s v="3498.00"/>
    <m/>
    <n v="3498"/>
    <s v="已支付"/>
    <s v="2018-07-09 09:14:50"/>
    <s v="2018-07-09 09:14:58"/>
    <s v=""/>
    <m/>
    <s v="分销客户"/>
    <n v="-1"/>
  </r>
  <r>
    <s v="212983912@qq.com"/>
    <s v="广州尚途商旅信息技术有限公司"/>
    <s v="KA-广"/>
    <x v="3"/>
    <s v="关联"/>
    <d v="2016-10-27T00:00:00"/>
    <s v="202243212480489"/>
    <s v="云服务器ECS(包月)"/>
    <s v="续费"/>
    <s v="1001.00"/>
    <s v="1.00"/>
    <s v="1001.00"/>
    <m/>
    <n v="1001"/>
    <s v="已支付"/>
    <s v="2018-07-09 08:34:35"/>
    <s v="2018-07-09 08:34:36"/>
    <s v=""/>
    <m/>
    <s v="分销客户"/>
    <n v="-1"/>
  </r>
  <r>
    <s v="212983912@qq.com"/>
    <s v="广州尚途商旅信息技术有限公司"/>
    <s v="KA-广"/>
    <x v="3"/>
    <s v="关联"/>
    <d v="2016-10-27T00:00:00"/>
    <s v="202239617650489"/>
    <s v="云服务器ECS(包月)"/>
    <s v="续费"/>
    <s v="1096.00"/>
    <s v="1.00"/>
    <s v="1096.00"/>
    <m/>
    <n v="1096"/>
    <s v="已支付"/>
    <s v="2018-07-09 08:34:33"/>
    <s v="2018-07-09 08:34:34"/>
    <s v=""/>
    <m/>
    <s v="分销客户"/>
    <n v="-1"/>
  </r>
  <r>
    <s v="212983912@qq.com"/>
    <s v="广州尚途商旅信息技术有限公司"/>
    <s v="KA-广"/>
    <x v="3"/>
    <s v="关联"/>
    <d v="2016-10-27T00:00:00"/>
    <s v="202239617640489"/>
    <s v="云服务器ECS(包月)"/>
    <s v="续费"/>
    <s v="534.00"/>
    <s v="1.00"/>
    <s v="534.00"/>
    <m/>
    <n v="534"/>
    <s v="已支付"/>
    <s v="2018-07-09 08:34:31"/>
    <s v="2018-07-09 08:34:32"/>
    <s v=""/>
    <m/>
    <s v="分销客户"/>
    <n v="-1"/>
  </r>
  <r>
    <s v="admin@yiguotech.com"/>
    <s v="深圳翼果科技有限公司"/>
    <s v="铁军-广"/>
    <x v="1"/>
    <s v="关联"/>
    <d v="2018-02-01T00:00:00"/>
    <s v="202239617080526"/>
    <s v="云数据库KVStore版（包月）"/>
    <s v="续费"/>
    <s v="53.00"/>
    <s v="1.00"/>
    <s v="53.00"/>
    <m/>
    <n v="53"/>
    <s v="已支付"/>
    <s v="2018-07-09 08:30:44"/>
    <s v="2018-07-09 08:30:45"/>
    <s v=""/>
    <m/>
    <s v="分销客户"/>
    <n v="-1"/>
  </r>
  <r>
    <s v="it@biostime.com.cn"/>
    <s v="广州市合生元生物制品有限公司"/>
    <s v="KA-广"/>
    <x v="3"/>
    <s v="关联"/>
    <d v="2016-09-07T00:00:00"/>
    <s v="202242114180682"/>
    <s v="云服务器ECS(包月)"/>
    <s v="续费"/>
    <s v="1186.00"/>
    <s v="1.00"/>
    <s v="1186.00"/>
    <m/>
    <n v="1186"/>
    <s v="已支付"/>
    <s v="2018-07-09 08:26:38"/>
    <s v="2018-07-09 08:26:39"/>
    <s v=""/>
    <m/>
    <s v="分销客户"/>
    <n v="-1"/>
  </r>
  <r>
    <s v="it@biostime.com.cn"/>
    <s v="广州市合生元生物制品有限公司"/>
    <s v="KA-广"/>
    <x v="3"/>
    <s v="关联"/>
    <d v="2016-09-07T00:00:00"/>
    <s v="202240417050682"/>
    <s v="云服务器ECS(包月)"/>
    <s v="续费"/>
    <s v="1186.00"/>
    <s v="0.95"/>
    <s v="1128.80"/>
    <m/>
    <n v="1128.8"/>
    <s v="已支付"/>
    <s v="2018-07-09 08:26:37"/>
    <s v="2018-07-09 08:26:37"/>
    <s v=""/>
    <m/>
    <s v="分销客户"/>
    <n v="-1"/>
  </r>
  <r>
    <s v="it@biostime.com.cn"/>
    <s v="广州市合生元生物制品有限公司"/>
    <s v="KA-广"/>
    <x v="3"/>
    <s v="关联"/>
    <d v="2016-09-07T00:00:00"/>
    <s v="202239416780682"/>
    <s v="云服务器ECS(包月)"/>
    <s v="续费"/>
    <s v="1186.00"/>
    <s v="0.95"/>
    <s v="1128.80"/>
    <m/>
    <n v="1128.8"/>
    <s v="已支付"/>
    <s v="2018-07-09 08:26:35"/>
    <s v="2018-07-09 08:26:36"/>
    <s v=""/>
    <m/>
    <s v="分销客户"/>
    <n v="-1"/>
  </r>
  <r>
    <s v="it@biostime.com.cn"/>
    <s v="广州市合生元生物制品有限公司"/>
    <s v="KA-广"/>
    <x v="3"/>
    <s v="关联"/>
    <d v="2016-09-07T00:00:00"/>
    <s v="202238920470682"/>
    <s v="云服务器ECS(包月)"/>
    <s v="续费"/>
    <s v="1186.00"/>
    <s v="0.95"/>
    <s v="1128.80"/>
    <m/>
    <n v="1128.8"/>
    <s v="已支付"/>
    <s v="2018-07-09 08:26:33"/>
    <s v="2018-07-09 08:26:34"/>
    <s v=""/>
    <m/>
    <s v="分销客户"/>
    <n v="-1"/>
  </r>
  <r>
    <s v="it@biostime.com.cn"/>
    <s v="广州市合生元生物制品有限公司"/>
    <s v="KA-广"/>
    <x v="3"/>
    <s v="关联"/>
    <d v="2016-09-07T00:00:00"/>
    <s v="202241315110682"/>
    <s v="云服务器ECS(包月)"/>
    <s v="续费"/>
    <s v="1186.00"/>
    <s v="0.95"/>
    <s v="1128.80"/>
    <m/>
    <n v="1128.8"/>
    <s v="已支付"/>
    <s v="2018-07-09 08:26:31"/>
    <s v="2018-07-09 08:26:32"/>
    <s v=""/>
    <m/>
    <s v="分销客户"/>
    <n v="-1"/>
  </r>
  <r>
    <s v="ab纵思网络"/>
    <s v="广州纵思网络科技股份有限公司"/>
    <s v="KA-广"/>
    <x v="0"/>
    <s v="关联"/>
    <d v="2018-02-26T19:14:30"/>
    <s v="202242709340313"/>
    <s v="云服务器ECS(包月)"/>
    <s v="续费"/>
    <s v="780.00"/>
    <s v="1.00"/>
    <s v="780.00"/>
    <m/>
    <n v="780"/>
    <s v="已支付"/>
    <s v="2018-07-09 00:12:32"/>
    <s v="2018-07-09 00:12:35"/>
    <s v=""/>
    <m/>
    <s v="分销客户"/>
    <n v="-1"/>
  </r>
  <r>
    <s v="ab纵思网络"/>
    <s v="广州纵思网络科技股份有限公司"/>
    <s v="KA-广"/>
    <x v="0"/>
    <s v="关联"/>
    <d v="2018-02-26T19:14:30"/>
    <s v="202240009950313"/>
    <s v="云服务器ECS(包月)"/>
    <s v="续费"/>
    <s v="780.00"/>
    <s v="1.00"/>
    <s v="780.00"/>
    <m/>
    <n v="780"/>
    <s v="已支付"/>
    <s v="2018-07-09 00:06:15"/>
    <s v="2018-07-09 00:06:18"/>
    <s v=""/>
    <m/>
    <s v="分销客户"/>
    <n v="-1"/>
  </r>
  <r>
    <s v="avsystemmsg@meiya.com"/>
    <s v="广州尚途商旅信息技术有限公司"/>
    <s v="KA-广"/>
    <x v="3"/>
    <s v="关联"/>
    <d v="2016-10-27T00:00:00"/>
    <s v="202238092860197"/>
    <s v="云服务器ECS(包月)"/>
    <s v="续费"/>
    <s v="428.00"/>
    <s v="1.00"/>
    <s v="428.00"/>
    <m/>
    <n v="428"/>
    <s v="已支付"/>
    <s v="2018-07-08 09:50:55"/>
    <s v="2018-07-08 09:50:55"/>
    <s v=""/>
    <m/>
    <s v="分销客户"/>
    <n v="-1"/>
  </r>
  <r>
    <s v="avsystemmsg@meiya.com"/>
    <s v="广州尚途商旅信息技术有限公司"/>
    <s v="KA-广"/>
    <x v="3"/>
    <s v="关联"/>
    <d v="2016-10-27T00:00:00"/>
    <s v="202237493900197"/>
    <s v="云服务器ECS(包月)"/>
    <s v="续费"/>
    <s v="428.00"/>
    <s v="1.00"/>
    <s v="428.00"/>
    <m/>
    <n v="428"/>
    <s v="已支付"/>
    <s v="2018-07-08 09:50:53"/>
    <s v="2018-07-08 09:50:54"/>
    <s v=""/>
    <m/>
    <s v="分销客户"/>
    <n v="-1"/>
  </r>
  <r>
    <s v="avsystemmsg@meiya.com"/>
    <s v="广州尚途商旅信息技术有限公司"/>
    <s v="KA-广"/>
    <x v="3"/>
    <s v="关联"/>
    <d v="2016-10-27T00:00:00"/>
    <s v="202236795300197"/>
    <s v="云服务器ECS(包月)"/>
    <s v="续费"/>
    <s v="228.00"/>
    <s v="1.00"/>
    <s v="228.00"/>
    <m/>
    <n v="228"/>
    <s v="已支付"/>
    <s v="2018-07-08 09:50:51"/>
    <s v="2018-07-08 09:50:52"/>
    <s v=""/>
    <m/>
    <s v="分销客户"/>
    <n v="-1"/>
  </r>
  <r>
    <s v="avsystemmsg@meiya.com"/>
    <s v="广州尚途商旅信息技术有限公司"/>
    <s v="KA-广"/>
    <x v="3"/>
    <s v="关联"/>
    <d v="2016-10-27T00:00:00"/>
    <s v="202235593890197"/>
    <s v="云服务器ECS(包月)"/>
    <s v="续费"/>
    <s v="228.00"/>
    <s v="1.00"/>
    <s v="228.00"/>
    <m/>
    <n v="228"/>
    <s v="已支付"/>
    <s v="2018-07-08 09:50:50"/>
    <s v="2018-07-08 09:50:50"/>
    <s v=""/>
    <m/>
    <s v="分销客户"/>
    <n v="-1"/>
  </r>
  <r>
    <s v="avsystemmsg@meiya.com"/>
    <s v="广州尚途商旅信息技术有限公司"/>
    <s v="KA-广"/>
    <x v="3"/>
    <s v="关联"/>
    <d v="2016-10-27T00:00:00"/>
    <s v="202235891800197"/>
    <s v="云服务器ECS(包月)"/>
    <s v="续费"/>
    <s v="228.00"/>
    <s v="1.00"/>
    <s v="228.00"/>
    <m/>
    <n v="228"/>
    <s v="已支付"/>
    <s v="2018-07-08 09:50:48"/>
    <s v="2018-07-08 09:50:49"/>
    <s v=""/>
    <m/>
    <s v="分销客户"/>
    <n v="-1"/>
  </r>
  <r>
    <s v="212983912@qq.com"/>
    <s v="广州尚途商旅信息技术有限公司"/>
    <s v="KA-广"/>
    <x v="3"/>
    <s v="关联"/>
    <d v="2016-10-27T00:00:00"/>
    <s v="202234391730489"/>
    <s v="云服务器ECS(包月)"/>
    <s v="续费"/>
    <s v="602.00"/>
    <s v="1.00"/>
    <s v="602.00"/>
    <m/>
    <n v="602"/>
    <s v="已支付"/>
    <s v="2018-07-08 08:38:20"/>
    <s v="2018-07-08 08:38:21"/>
    <s v=""/>
    <m/>
    <s v="分销客户"/>
    <n v="-1"/>
  </r>
  <r>
    <s v="212983912@qq.com"/>
    <s v="广州尚途商旅信息技术有限公司"/>
    <s v="KA-广"/>
    <x v="3"/>
    <s v="关联"/>
    <d v="2016-10-27T00:00:00"/>
    <s v="202236592990489"/>
    <s v="云服务器ECS(包月)"/>
    <s v="续费"/>
    <s v="202.00"/>
    <s v="1.00"/>
    <s v="202.00"/>
    <m/>
    <n v="202"/>
    <s v="已支付"/>
    <s v="2018-07-08 08:38:18"/>
    <s v="2018-07-08 08:38:19"/>
    <s v=""/>
    <m/>
    <s v="分销客户"/>
    <n v="-1"/>
  </r>
  <r>
    <s v="212983912@qq.com"/>
    <s v="广州尚途商旅信息技术有限公司"/>
    <s v="KA-广"/>
    <x v="3"/>
    <s v="关联"/>
    <d v="2016-10-27T00:00:00"/>
    <s v="202237691080489"/>
    <s v="云服务器ECS(包月)"/>
    <s v="续费"/>
    <s v="327.00"/>
    <s v="1.00"/>
    <s v="327.00"/>
    <m/>
    <n v="327"/>
    <s v="已支付"/>
    <s v="2018-07-08 08:38:17"/>
    <s v="2018-07-08 08:38:17"/>
    <s v=""/>
    <m/>
    <s v="分销客户"/>
    <n v="-1"/>
  </r>
  <r>
    <s v="212983912@qq.com"/>
    <s v="广州尚途商旅信息技术有限公司"/>
    <s v="KA-广"/>
    <x v="3"/>
    <s v="关联"/>
    <d v="2016-10-27T00:00:00"/>
    <s v="202234492010489"/>
    <s v="云服务器ECS(包月)"/>
    <s v="续费"/>
    <s v="202.00"/>
    <s v="1.00"/>
    <s v="202.00"/>
    <m/>
    <n v="202"/>
    <s v="已支付"/>
    <s v="2018-07-08 08:38:15"/>
    <s v="2018-07-08 08:38:16"/>
    <s v=""/>
    <m/>
    <s v="分销客户"/>
    <n v="-1"/>
  </r>
  <r>
    <s v="212983912@qq.com"/>
    <s v="广州尚途商旅信息技术有限公司"/>
    <s v="KA-广"/>
    <x v="3"/>
    <s v="关联"/>
    <d v="2016-10-27T00:00:00"/>
    <s v="202234691200489"/>
    <s v="云服务器ECS(包月)"/>
    <s v="续费"/>
    <s v="202.00"/>
    <s v="1.00"/>
    <s v="202.00"/>
    <m/>
    <n v="202"/>
    <s v="已支付"/>
    <s v="2018-07-08 08:38:13"/>
    <s v="2018-07-08 08:38:14"/>
    <s v=""/>
    <m/>
    <s v="分销客户"/>
    <n v="-1"/>
  </r>
  <r>
    <s v="212983912@qq.com"/>
    <s v="广州尚途商旅信息技术有限公司"/>
    <s v="KA-广"/>
    <x v="3"/>
    <s v="关联"/>
    <d v="2016-10-27T00:00:00"/>
    <s v="202236093610489"/>
    <s v="云服务器ECS(包月)"/>
    <s v="续费"/>
    <s v="512.00"/>
    <s v="1.00"/>
    <s v="512.00"/>
    <m/>
    <n v="512"/>
    <s v="已支付"/>
    <s v="2018-07-08 08:38:08"/>
    <s v="2018-07-08 08:38:09"/>
    <s v=""/>
    <m/>
    <s v="分销客户"/>
    <n v="-1"/>
  </r>
  <r>
    <s v="212983912@qq.com"/>
    <s v="广州尚途商旅信息技术有限公司"/>
    <s v="KA-广"/>
    <x v="3"/>
    <s v="关联"/>
    <d v="2016-10-27T00:00:00"/>
    <s v="202235691960489"/>
    <s v="云服务器ECS(包月)"/>
    <s v="续费"/>
    <s v="512.00"/>
    <s v="1.00"/>
    <s v="512.00"/>
    <m/>
    <n v="512"/>
    <s v="已支付"/>
    <s v="2018-07-08 08:38:06"/>
    <s v="2018-07-08 08:38:07"/>
    <s v=""/>
    <m/>
    <s v="分销客户"/>
    <n v="-1"/>
  </r>
  <r>
    <s v="212983912@qq.com"/>
    <s v="广州尚途商旅信息技术有限公司"/>
    <s v="KA-广"/>
    <x v="3"/>
    <s v="关联"/>
    <d v="2016-10-27T00:00:00"/>
    <s v="202233892720489"/>
    <s v="云服务器ECS(包月)"/>
    <s v="续费"/>
    <s v="512.00"/>
    <s v="1.00"/>
    <s v="512.00"/>
    <m/>
    <n v="512"/>
    <s v="已支付"/>
    <s v="2018-07-08 08:38:05"/>
    <s v="2018-07-08 08:38:05"/>
    <s v=""/>
    <m/>
    <s v="分销客户"/>
    <n v="-1"/>
  </r>
  <r>
    <s v="212983912@qq.com"/>
    <s v="广州尚途商旅信息技术有限公司"/>
    <s v="KA-广"/>
    <x v="3"/>
    <s v="关联"/>
    <d v="2016-10-27T00:00:00"/>
    <s v="202238288370489"/>
    <s v="云服务器ECS(包月)"/>
    <s v="续费"/>
    <s v="469.00"/>
    <s v="1.00"/>
    <s v="469.00"/>
    <m/>
    <n v="469"/>
    <s v="已支付"/>
    <s v="2018-07-08 08:38:03"/>
    <s v="2018-07-08 08:38:04"/>
    <s v=""/>
    <m/>
    <s v="分销客户"/>
    <n v="-1"/>
  </r>
  <r>
    <s v="212983912@qq.com"/>
    <s v="广州尚途商旅信息技术有限公司"/>
    <s v="KA-广"/>
    <x v="3"/>
    <s v="关联"/>
    <d v="2016-10-27T00:00:00"/>
    <s v="202234791210489"/>
    <s v="云服务器ECS(包月)"/>
    <s v="续费"/>
    <s v="198.00"/>
    <s v="1.00"/>
    <s v="198.00"/>
    <m/>
    <n v="198"/>
    <s v="已支付"/>
    <s v="2018-07-08 08:38:01"/>
    <s v="2018-07-08 08:38:02"/>
    <s v=""/>
    <m/>
    <s v="分销客户"/>
    <n v="-1"/>
  </r>
  <r>
    <s v="212983912@qq.com"/>
    <s v="广州尚途商旅信息技术有限公司"/>
    <s v="KA-广"/>
    <x v="3"/>
    <s v="关联"/>
    <d v="2016-10-27T00:00:00"/>
    <s v="202233992680489"/>
    <s v="云服务器ECS(包月)"/>
    <s v="续费"/>
    <s v="602.00"/>
    <s v="1.00"/>
    <s v="602.00"/>
    <m/>
    <n v="602"/>
    <s v="已支付"/>
    <s v="2018-07-08 08:37:59"/>
    <s v="2018-07-08 08:38:00"/>
    <s v=""/>
    <m/>
    <s v="分销客户"/>
    <n v="-1"/>
  </r>
  <r>
    <s v="se7en_kuo@foxmail.com"/>
    <s v="广州京雍府电子商务有限公司"/>
    <s v="铁军-广"/>
    <x v="7"/>
    <s v="关联"/>
    <d v="2017-09-26T00:00:00"/>
    <s v="202236291360302"/>
    <s v="EIP（包月）"/>
    <s v="续费"/>
    <s v="23.00"/>
    <s v="1.00"/>
    <s v="23.00"/>
    <m/>
    <n v="23"/>
    <s v="已支付"/>
    <s v="2018-07-08 08:23:40"/>
    <s v="2018-07-08 08:23:40"/>
    <s v=""/>
    <m/>
    <s v="分销客户"/>
    <n v="-1"/>
  </r>
  <r>
    <s v="se7en_kuo@foxmail.com"/>
    <s v="广州京雍府电子商务有限公司"/>
    <s v="铁军-广"/>
    <x v="7"/>
    <s v="关联"/>
    <d v="2017-09-26T00:00:00"/>
    <s v="202234592990302"/>
    <s v="关系型数据库RDS(包月)"/>
    <s v="续费"/>
    <s v="156.00"/>
    <s v="1.00"/>
    <s v="156.00"/>
    <m/>
    <n v="156"/>
    <s v="已支付"/>
    <s v="2018-07-08 08:23:09"/>
    <s v="2018-07-08 08:23:10"/>
    <s v=""/>
    <m/>
    <s v="分销客户"/>
    <n v="-1"/>
  </r>
  <r>
    <s v="flision"/>
    <s v="广州市绯影信息科技有限公司"/>
    <s v="中台-广"/>
    <x v="12"/>
    <s v="关联"/>
    <d v="2017-01-19T00:00:00"/>
    <s v="202237087570600"/>
    <s v="云服务器ECS(包月)"/>
    <s v="续费"/>
    <s v="106.68"/>
    <s v="1.00"/>
    <s v="106.68"/>
    <m/>
    <n v="106.68"/>
    <s v="已支付"/>
    <s v="2018-07-08 08:14:07"/>
    <s v="2018-07-08 08:14:08"/>
    <s v=""/>
    <m/>
    <s v="分销客户"/>
    <n v="-1"/>
  </r>
  <r>
    <s v="admin@yiguotech.com"/>
    <s v="深圳翼果科技有限公司"/>
    <s v="铁军-广"/>
    <x v="1"/>
    <s v="关联"/>
    <d v="2018-02-01T00:00:00"/>
    <s v="202234093870526"/>
    <s v="云服务器ECS(包月)"/>
    <s v="续费"/>
    <s v="218.00"/>
    <s v="1.00"/>
    <s v="218.00"/>
    <m/>
    <n v="218"/>
    <s v="已支付"/>
    <s v="2018-07-08 07:58:47"/>
    <s v="2018-07-08 07:58:52"/>
    <s v=""/>
    <m/>
    <s v="分销客户"/>
    <n v="-1"/>
  </r>
  <r>
    <s v="admin@yiguotech.com"/>
    <s v="深圳翼果科技有限公司"/>
    <s v="铁军-广"/>
    <x v="1"/>
    <s v="关联"/>
    <d v="2018-02-01T00:00:00"/>
    <s v="202234688590526"/>
    <s v="云服务器ECS(包月)"/>
    <s v="续费"/>
    <s v="39.40"/>
    <s v="1.00"/>
    <s v="39.40"/>
    <m/>
    <n v="39.4"/>
    <s v="已支付"/>
    <s v="2018-07-08 07:58:18"/>
    <s v="2018-07-08 07:58:25"/>
    <s v=""/>
    <m/>
    <s v="分销客户"/>
    <n v="-1"/>
  </r>
  <r>
    <s v="admin@yiguotech.com"/>
    <s v="深圳翼果科技有限公司"/>
    <s v="铁军-广"/>
    <x v="1"/>
    <s v="关联"/>
    <d v="2018-02-01T00:00:00"/>
    <s v="202235091010526"/>
    <s v="云服务器ECS(包月)"/>
    <s v="续费"/>
    <s v="131.00"/>
    <s v="1.00"/>
    <s v="131.00"/>
    <m/>
    <n v="131"/>
    <s v="已支付"/>
    <s v="2018-07-08 07:57:42"/>
    <s v="2018-07-08 07:57:51"/>
    <s v=""/>
    <m/>
    <s v="分销客户"/>
    <n v="-1"/>
  </r>
  <r>
    <s v="dannet@qq.com"/>
    <s v="广州美亚电子商务国际旅行社有限公司"/>
    <s v="KA-广"/>
    <x v="3"/>
    <s v="关联"/>
    <d v="2017-10-20T00:00:00"/>
    <s v="202236779110654"/>
    <s v="云服务器ECS(包月)"/>
    <s v="续费"/>
    <s v="1709.50"/>
    <s v="0.99"/>
    <s v="1695.20"/>
    <m/>
    <n v="1695.2"/>
    <s v="已支付"/>
    <s v="2018-07-07 18:05:32"/>
    <s v="2018-07-07 18:05:39"/>
    <s v=""/>
    <m/>
    <s v="分销客户"/>
    <n v="-1"/>
  </r>
  <r>
    <s v="hzyfzx@pv.cc"/>
    <s v="广州花镇教育咨询有限公司"/>
    <s v="铁军-广"/>
    <x v="1"/>
    <s v="关联"/>
    <d v="2017-08-09T00:00:00"/>
    <s v="202237073620828"/>
    <s v="关系型数据库RDS(包月)"/>
    <s v="续费"/>
    <s v="1350.00"/>
    <s v="1.00"/>
    <s v="1350.00"/>
    <m/>
    <n v="1350"/>
    <s v="已支付"/>
    <s v="2018-07-07 17:14:32"/>
    <s v="2018-07-07 17:14:44"/>
    <s v=""/>
    <m/>
    <s v="分销客户"/>
    <n v="-1"/>
  </r>
  <r>
    <s v="hzyfzx@pv.cc"/>
    <s v="广州花镇教育咨询有限公司"/>
    <s v="铁军-广"/>
    <x v="1"/>
    <s v="关联"/>
    <d v="2017-08-09T00:00:00"/>
    <s v="202236276400828"/>
    <s v="云服务器ECS(包月)"/>
    <s v="续费"/>
    <s v="13175.00"/>
    <s v="1.00"/>
    <s v="13175.00"/>
    <m/>
    <n v="13175"/>
    <s v="已支付"/>
    <s v="2018-07-07 17:11:43"/>
    <s v="2018-07-07 17:12:10"/>
    <s v=""/>
    <m/>
    <s v="分销客户"/>
    <n v="-1"/>
  </r>
  <r>
    <s v="admin@yiguotech.com"/>
    <s v="深圳翼果科技有限公司"/>
    <s v="铁军-广"/>
    <x v="1"/>
    <s v="关联"/>
    <d v="2018-02-01T00:00:00"/>
    <s v="202234974720526"/>
    <s v="云服务器ECS(包月)"/>
    <s v="续费"/>
    <s v="218.00"/>
    <s v="1.00"/>
    <s v="218.00"/>
    <m/>
    <n v="218"/>
    <s v="已支付"/>
    <s v="2018-07-07 15:18:44"/>
    <s v="2018-07-07 15:19:00"/>
    <s v=""/>
    <m/>
    <s v="分销客户"/>
    <n v="-1"/>
  </r>
  <r>
    <s v="admin@yiguotech.com"/>
    <s v="深圳翼果科技有限公司"/>
    <s v="铁军-广"/>
    <x v="1"/>
    <s v="关联"/>
    <d v="2018-02-01T00:00:00"/>
    <s v="202237872690526"/>
    <s v="云服务器ECS(包月)"/>
    <s v="续费"/>
    <s v="450.00"/>
    <s v="1.00"/>
    <s v="450.00"/>
    <m/>
    <n v="450"/>
    <s v="已支付"/>
    <s v="2018-07-07 15:16:15"/>
    <s v="2018-07-07 15:16:28"/>
    <s v=""/>
    <m/>
    <s v="分销客户"/>
    <n v="-1"/>
  </r>
  <r>
    <s v="admin@yiguotech.com"/>
    <s v="深圳翼果科技有限公司"/>
    <s v="铁军-广"/>
    <x v="1"/>
    <s v="关联"/>
    <d v="2018-02-01T00:00:00"/>
    <s v="202234974480526"/>
    <s v="云服务器ECS(包月)"/>
    <s v="续费"/>
    <s v="802.00"/>
    <s v="1.00"/>
    <s v="802.00"/>
    <m/>
    <n v="802"/>
    <s v="已支付"/>
    <s v="2018-07-07 15:15:42"/>
    <s v="2018-07-07 15:15:57"/>
    <s v=""/>
    <m/>
    <s v="分销客户"/>
    <n v="-1"/>
  </r>
  <r>
    <s v="admin@yiguotech.com"/>
    <s v="深圳翼果科技有限公司"/>
    <s v="铁军-广"/>
    <x v="1"/>
    <s v="关联"/>
    <d v="2018-02-01T00:00:00"/>
    <s v="202234575890526"/>
    <s v="云服务器ECS(包月)"/>
    <s v="续费"/>
    <s v="553.00"/>
    <s v="1.00"/>
    <s v="553.00"/>
    <m/>
    <n v="553"/>
    <s v="已支付"/>
    <s v="2018-07-07 15:15:09"/>
    <s v="2018-07-07 15:15:17"/>
    <s v=""/>
    <m/>
    <s v="分销客户"/>
    <n v="-1"/>
  </r>
  <r>
    <s v="admin@yiguotech.com"/>
    <s v="深圳翼果科技有限公司"/>
    <s v="铁军-广"/>
    <x v="1"/>
    <s v="关联"/>
    <d v="2018-02-01T00:00:00"/>
    <s v="202236075580526"/>
    <s v="云服务器ECS(包月)"/>
    <s v="续费"/>
    <s v="560.00"/>
    <s v="1.00"/>
    <s v="560.00"/>
    <m/>
    <n v="560"/>
    <s v="已支付"/>
    <s v="2018-07-07 15:14:23"/>
    <s v="2018-07-07 15:14:32"/>
    <s v=""/>
    <m/>
    <s v="分销客户"/>
    <n v="-1"/>
  </r>
  <r>
    <s v="admin@yiguotech.com"/>
    <s v="深圳翼果科技有限公司"/>
    <s v="铁军-广"/>
    <x v="1"/>
    <s v="关联"/>
    <d v="2018-02-01T00:00:00"/>
    <s v="202235074900526"/>
    <s v="云服务器ECS(包月)"/>
    <s v="续费"/>
    <s v="773.40"/>
    <s v="1.00"/>
    <s v="773.40"/>
    <m/>
    <n v="773.4"/>
    <s v="已支付"/>
    <s v="2018-07-07 15:11:05"/>
    <s v="2018-07-07 15:11:16"/>
    <s v=""/>
    <m/>
    <s v="分销客户"/>
    <n v="-1"/>
  </r>
  <r>
    <s v="3034854649@qq.com"/>
    <s v="广州尚途商旅信息技术有限公司"/>
    <s v="KA-广"/>
    <x v="3"/>
    <s v="关联"/>
    <d v="2016-10-27T00:00:00"/>
    <s v="202236072160921"/>
    <s v="云服务器ECS(包月)"/>
    <s v="续费"/>
    <s v="351.00"/>
    <s v="1.00"/>
    <s v="351.00"/>
    <m/>
    <n v="351"/>
    <s v="已支付"/>
    <s v="2018-07-07 12:45:23"/>
    <s v="2018-07-07 12:45:24"/>
    <s v=""/>
    <m/>
    <s v="分销客户"/>
    <n v="-1"/>
  </r>
  <r>
    <s v="hi30403397@aliyun.com"/>
    <s v="广州宏峰信息科技有限公司"/>
    <s v="铁军-广"/>
    <x v="7"/>
    <s v="关联"/>
    <d v="2017-10-10T00:00:00"/>
    <s v="202235670060828"/>
    <s v="云服务器ECS(包月)"/>
    <s v="续费"/>
    <s v="43.68"/>
    <s v="1.00"/>
    <s v="43.68"/>
    <m/>
    <n v="43.68"/>
    <s v="已支付"/>
    <s v="2018-07-07 12:23:47"/>
    <s v="2018-07-07 12:23:58"/>
    <s v=""/>
    <m/>
    <s v="分销客户"/>
    <n v="-1"/>
  </r>
  <r>
    <s v="hi30403397@aliyun.com"/>
    <s v="广州宏峰信息科技有限公司"/>
    <s v="铁军-广"/>
    <x v="7"/>
    <s v="关联"/>
    <d v="2017-10-10T00:00:00"/>
    <s v="202236670500828"/>
    <s v="云服务器ECS(包月)"/>
    <s v="续费"/>
    <s v="37.24"/>
    <s v="1.00"/>
    <s v="37.24"/>
    <m/>
    <n v="37.24"/>
    <s v="已支付"/>
    <s v="2018-07-07 12:23:06"/>
    <s v="2018-07-07 12:23:25"/>
    <s v=""/>
    <m/>
    <s v="分销客户"/>
    <n v="-1"/>
  </r>
  <r>
    <s v="hi30403397@aliyun.com"/>
    <s v="广州宏峰信息科技有限公司"/>
    <s v="铁军-广"/>
    <x v="7"/>
    <s v="关联"/>
    <d v="2017-10-10T00:00:00"/>
    <s v="202234871570828"/>
    <s v="云服务器ECS(包月)"/>
    <s v="续费"/>
    <s v="74.48"/>
    <s v="1.00"/>
    <s v="74.48"/>
    <m/>
    <n v="74.48"/>
    <s v="已支付"/>
    <s v="2018-07-07 12:22:10"/>
    <s v="2018-07-07 12:22:46"/>
    <s v=""/>
    <m/>
    <s v="分销客户"/>
    <n v="-1"/>
  </r>
  <r>
    <s v="212983912@qq.com"/>
    <s v="广州尚途商旅信息技术有限公司"/>
    <s v="KA-广"/>
    <x v="3"/>
    <s v="关联"/>
    <d v="2016-10-27T00:00:00"/>
    <s v="202236966270489"/>
    <s v="云服务器ECS(包月)"/>
    <s v="续费"/>
    <s v="323.00"/>
    <s v="1.00"/>
    <s v="323.00"/>
    <m/>
    <n v="323"/>
    <s v="已支付"/>
    <s v="2018-07-07 10:35:38"/>
    <s v="2018-07-07 10:35:39"/>
    <s v=""/>
    <m/>
    <s v="分销客户"/>
    <n v="-1"/>
  </r>
  <r>
    <s v="212983912@qq.com"/>
    <s v="广州尚途商旅信息技术有限公司"/>
    <s v="KA-广"/>
    <x v="3"/>
    <s v="关联"/>
    <d v="2016-10-27T00:00:00"/>
    <s v="202237267960489"/>
    <s v="云服务器ECS(包月)"/>
    <s v="续费"/>
    <s v="602.00"/>
    <s v="1.00"/>
    <s v="602.00"/>
    <m/>
    <n v="602"/>
    <s v="已支付"/>
    <s v="2018-07-07 10:35:34"/>
    <s v="2018-07-07 10:35:34"/>
    <s v=""/>
    <m/>
    <s v="分销客户"/>
    <n v="-1"/>
  </r>
  <r>
    <s v="212983912@qq.com"/>
    <s v="广州尚途商旅信息技术有限公司"/>
    <s v="KA-广"/>
    <x v="3"/>
    <s v="关联"/>
    <d v="2016-10-27T00:00:00"/>
    <s v="202237366420489"/>
    <s v="云服务器ECS(包月)"/>
    <s v="续费"/>
    <s v="602.00"/>
    <s v="1.00"/>
    <s v="602.00"/>
    <m/>
    <n v="602"/>
    <s v="已支付"/>
    <s v="2018-07-07 10:35:32"/>
    <s v="2018-07-07 10:35:33"/>
    <s v=""/>
    <m/>
    <s v="分销客户"/>
    <n v="-1"/>
  </r>
  <r>
    <s v="212983912@qq.com"/>
    <s v="广州尚途商旅信息技术有限公司"/>
    <s v="KA-广"/>
    <x v="3"/>
    <s v="关联"/>
    <d v="2016-10-27T00:00:00"/>
    <s v="202236068780489"/>
    <s v="云服务器ECS(包月)"/>
    <s v="续费"/>
    <s v="602.00"/>
    <s v="1.00"/>
    <s v="602.00"/>
    <m/>
    <n v="602"/>
    <s v="已支付"/>
    <s v="2018-07-07 10:35:30"/>
    <s v="2018-07-07 10:35:31"/>
    <s v=""/>
    <m/>
    <s v="分销客户"/>
    <n v="-1"/>
  </r>
  <r>
    <s v="212983912@qq.com"/>
    <s v="广州尚途商旅信息技术有限公司"/>
    <s v="KA-广"/>
    <x v="3"/>
    <s v="关联"/>
    <d v="2016-10-27T00:00:00"/>
    <s v="202237568460489"/>
    <s v="云服务器ECS(包月)"/>
    <s v="续费"/>
    <s v="602.00"/>
    <s v="1.00"/>
    <s v="602.00"/>
    <m/>
    <n v="602"/>
    <s v="已支付"/>
    <s v="2018-07-07 10:35:28"/>
    <s v="2018-07-07 10:35:29"/>
    <s v=""/>
    <m/>
    <s v="分销客户"/>
    <n v="-1"/>
  </r>
  <r>
    <s v="212983912@qq.com"/>
    <s v="广州尚途商旅信息技术有限公司"/>
    <s v="KA-广"/>
    <x v="3"/>
    <s v="关联"/>
    <d v="2016-10-27T00:00:00"/>
    <s v="202235168790489"/>
    <s v="云服务器ECS(包月)"/>
    <s v="续费"/>
    <s v="198.00"/>
    <s v="1.00"/>
    <s v="198.00"/>
    <m/>
    <n v="198"/>
    <s v="已支付"/>
    <s v="2018-07-07 10:35:27"/>
    <s v="2018-07-07 10:35:27"/>
    <s v=""/>
    <m/>
    <s v="分销客户"/>
    <n v="-1"/>
  </r>
  <r>
    <s v="212983912@qq.com"/>
    <s v="广州尚途商旅信息技术有限公司"/>
    <s v="KA-广"/>
    <x v="3"/>
    <s v="关联"/>
    <d v="2016-10-27T00:00:00"/>
    <s v="202235769180489"/>
    <s v="云服务器ECS(包月)"/>
    <s v="续费"/>
    <s v="1090.00"/>
    <s v="1.00"/>
    <s v="1090.00"/>
    <m/>
    <n v="1090"/>
    <s v="已支付"/>
    <s v="2018-07-07 10:35:25"/>
    <s v="2018-07-07 10:35:26"/>
    <s v=""/>
    <m/>
    <s v="分销客户"/>
    <n v="-1"/>
  </r>
  <r>
    <s v="212983912@qq.com"/>
    <s v="广州尚途商旅信息技术有限公司"/>
    <s v="KA-广"/>
    <x v="3"/>
    <s v="关联"/>
    <d v="2016-10-27T00:00:00"/>
    <s v="202236865970489"/>
    <s v="云服务器ECS(包月)"/>
    <s v="续费"/>
    <s v="1090.00"/>
    <s v="1.00"/>
    <s v="1090.00"/>
    <m/>
    <n v="1090"/>
    <s v="已支付"/>
    <s v="2018-07-07 10:35:24"/>
    <s v="2018-07-07 10:35:24"/>
    <s v=""/>
    <m/>
    <s v="分销客户"/>
    <n v="-1"/>
  </r>
  <r>
    <s v="212983912@qq.com"/>
    <s v="广州尚途商旅信息技术有限公司"/>
    <s v="KA-广"/>
    <x v="3"/>
    <s v="关联"/>
    <d v="2016-10-27T00:00:00"/>
    <s v="202234367880489"/>
    <s v="云服务器ECS(包月)"/>
    <s v="续费"/>
    <s v="202.00"/>
    <s v="1.00"/>
    <s v="202.00"/>
    <m/>
    <n v="202"/>
    <s v="已支付"/>
    <s v="2018-07-07 10:35:22"/>
    <s v="2018-07-07 10:35:23"/>
    <s v=""/>
    <m/>
    <s v="分销客户"/>
    <n v="-1"/>
  </r>
  <r>
    <s v="212983912@qq.com"/>
    <s v="广州尚途商旅信息技术有限公司"/>
    <s v="KA-广"/>
    <x v="3"/>
    <s v="关联"/>
    <d v="2016-10-27T00:00:00"/>
    <s v="202235866510489"/>
    <s v="云服务器ECS(包月)"/>
    <s v="续费"/>
    <s v="494.00"/>
    <s v="1.00"/>
    <s v="494.00"/>
    <m/>
    <n v="494"/>
    <s v="已支付"/>
    <s v="2018-07-07 10:35:21"/>
    <s v="2018-07-07 10:35:21"/>
    <s v=""/>
    <m/>
    <s v="分销客户"/>
    <n v="-1"/>
  </r>
  <r>
    <s v="212983912@qq.com"/>
    <s v="广州尚途商旅信息技术有限公司"/>
    <s v="KA-广"/>
    <x v="3"/>
    <s v="关联"/>
    <d v="2016-10-27T00:00:00"/>
    <s v="202236865960489"/>
    <s v="云服务器ECS(包月)"/>
    <s v="续费"/>
    <s v="494.00"/>
    <s v="1.00"/>
    <s v="494.00"/>
    <m/>
    <n v="494"/>
    <s v="已支付"/>
    <s v="2018-07-07 10:35:19"/>
    <s v="2018-07-07 10:35:20"/>
    <s v=""/>
    <m/>
    <s v="分销客户"/>
    <n v="-1"/>
  </r>
  <r>
    <s v="ab纵思网络"/>
    <s v="广州纵思网络科技股份有限公司"/>
    <s v="KA-广"/>
    <x v="0"/>
    <s v="关联"/>
    <d v="2018-02-26T19:14:30"/>
    <s v="202237865140313"/>
    <s v="云服务器ECS(包月)"/>
    <s v="续费"/>
    <s v="1692.00"/>
    <s v="0.92"/>
    <s v="1550.16"/>
    <m/>
    <n v="1550.16"/>
    <s v="已支付"/>
    <s v="2018-07-07 09:52:20"/>
    <s v="2018-07-07 09:52:25"/>
    <s v=""/>
    <m/>
    <s v="分销客户"/>
    <n v="-1"/>
  </r>
  <r>
    <s v="ab纵思网络"/>
    <s v="广州纵思网络科技股份有限公司"/>
    <s v="KA-广"/>
    <x v="0"/>
    <s v="关联"/>
    <d v="2018-02-26T19:14:30"/>
    <s v="202238262150313"/>
    <s v="云服务器ECS(包月)"/>
    <s v="续费"/>
    <s v="780.00"/>
    <s v="1.00"/>
    <s v="780.00"/>
    <m/>
    <n v="780"/>
    <s v="已支付"/>
    <s v="2018-07-07 09:48:39"/>
    <s v="2018-07-07 09:48:42"/>
    <s v=""/>
    <m/>
    <s v="分销客户"/>
    <n v="-1"/>
  </r>
  <r>
    <s v="dw10066"/>
    <s v="dw10066"/>
    <s v="铁军-广"/>
    <x v="7"/>
    <s v="关联"/>
    <d v="2017-10-13T00:00:00"/>
    <s v="202235268650734"/>
    <s v="云服务器ECS(包月)"/>
    <s v="续费"/>
    <s v="616.00"/>
    <s v="1.00"/>
    <s v="616.00"/>
    <m/>
    <n v="616"/>
    <s v="已支付"/>
    <s v="2018-07-07 09:11:22"/>
    <s v="2018-07-07 09:11:23"/>
    <s v=""/>
    <m/>
    <s v="分销客户"/>
    <n v="-1"/>
  </r>
  <r>
    <s v="dw10066"/>
    <s v="dw10066"/>
    <s v="铁军-广"/>
    <x v="7"/>
    <s v="关联"/>
    <d v="2017-10-13T00:00:00"/>
    <s v="202235663110734"/>
    <s v="云服务器ECS(包月)"/>
    <s v="续费"/>
    <s v="670.00"/>
    <s v="1.00"/>
    <s v="670.00"/>
    <m/>
    <n v="670"/>
    <s v="已支付"/>
    <s v="2018-07-07 08:48:48"/>
    <s v="2018-07-07 08:48:48"/>
    <s v=""/>
    <m/>
    <s v="分销客户"/>
    <n v="-1"/>
  </r>
  <r>
    <s v="212983912@qq.com"/>
    <s v="广州尚途商旅信息技术有限公司"/>
    <s v="KA-广"/>
    <x v="3"/>
    <s v="关联"/>
    <d v="2016-10-27T00:00:00"/>
    <s v="202235063580489"/>
    <s v="VPN网关（包月）"/>
    <s v="续费"/>
    <s v="375.00"/>
    <s v="1.00"/>
    <s v="375.00"/>
    <m/>
    <n v="375"/>
    <s v="已支付"/>
    <s v="2018-07-07 08:28:34"/>
    <s v="2018-07-07 08:28:34"/>
    <s v=""/>
    <m/>
    <s v="分销客户"/>
    <n v="-1"/>
  </r>
  <r>
    <s v="it@biostime.com.cn"/>
    <s v="广州市合生元生物制品有限公司"/>
    <s v="KA-广"/>
    <x v="3"/>
    <s v="关联"/>
    <d v="2016-09-07T00:00:00"/>
    <s v="202234461060682"/>
    <s v="云服务器ECS(包月)"/>
    <s v="续费"/>
    <s v="225.00"/>
    <s v="1.00"/>
    <s v="225.00"/>
    <m/>
    <n v="225"/>
    <s v="已支付"/>
    <s v="2018-07-07 08:27:05"/>
    <s v="2018-07-07 08:27:05"/>
    <s v=""/>
    <m/>
    <s v="分销客户"/>
    <n v="-1"/>
  </r>
  <r>
    <s v="it@biostime.com.cn"/>
    <s v="广州市合生元生物制品有限公司"/>
    <s v="KA-广"/>
    <x v="3"/>
    <s v="关联"/>
    <d v="2016-09-07T00:00:00"/>
    <s v="202237760180682"/>
    <s v="云服务器ECS(包月)"/>
    <s v="续费"/>
    <s v="553.00"/>
    <s v="0.96"/>
    <s v="529.90"/>
    <m/>
    <n v="529.9"/>
    <s v="已支付"/>
    <s v="2018-07-07 08:27:02"/>
    <s v="2018-07-07 08:27:04"/>
    <s v=""/>
    <m/>
    <s v="分销客户"/>
    <n v="-1"/>
  </r>
  <r>
    <s v="jiangshan@inman.cc"/>
    <s v="广州市汇美时尚集团股份有限公司"/>
    <s v="其他"/>
    <x v="2"/>
    <s v="关联"/>
    <d v="2016-09-02T00:00:00"/>
    <s v="202235747900007"/>
    <s v="关系型数据库RDS(包月)"/>
    <s v="续费"/>
    <s v="540.00"/>
    <s v="1.00"/>
    <s v="540.00"/>
    <m/>
    <n v="540"/>
    <s v="已支付"/>
    <s v="2018-07-06 17:56:48"/>
    <s v="2018-07-06 17:56:52"/>
    <s v=""/>
    <m/>
    <s v="分销客户"/>
    <n v="-1"/>
  </r>
  <r>
    <s v="xiliedu@968666.net"/>
    <s v="广州市熙励教育信息咨询有限公司"/>
    <s v="KA-广"/>
    <x v="0"/>
    <s v="关联"/>
    <d v="2018-01-15T21:24:57"/>
    <s v="202237040590351"/>
    <s v="云服务器ECS(包月)"/>
    <s v="续费"/>
    <s v="100.52"/>
    <s v="1.00"/>
    <s v="100.52"/>
    <m/>
    <n v="100.52"/>
    <s v="已支付"/>
    <s v="2018-07-06 15:56:29"/>
    <s v="2018-07-06 15:56:37"/>
    <s v=""/>
    <m/>
    <s v="分销客户"/>
    <n v="-1"/>
  </r>
  <r>
    <s v="zhujun@fuzegame.com"/>
    <s v="斧子科技（深圳）有限公司"/>
    <s v="KA-深"/>
    <x v="9"/>
    <s v="关联"/>
    <d v="2017-03-31T00:00:00"/>
    <s v="202235041440352"/>
    <s v="云服务器ECS(包月)"/>
    <s v="续费"/>
    <s v="3242.00"/>
    <s v="1.00"/>
    <s v="3242.00"/>
    <m/>
    <n v="3242"/>
    <s v="已支付"/>
    <s v="2018-07-06 14:40:26"/>
    <s v="2018-07-06 14:40:59"/>
    <s v=""/>
    <m/>
    <s v="分销客户"/>
    <n v="-1"/>
  </r>
  <r>
    <s v="zhujun@fuzegame.com"/>
    <s v="斧子科技（深圳）有限公司"/>
    <s v="KA-深"/>
    <x v="9"/>
    <s v="关联"/>
    <d v="2017-03-31T00:00:00"/>
    <s v="202235243230352"/>
    <s v="云服务器ECS(包月)"/>
    <s v="续费"/>
    <s v="3242.00"/>
    <s v="1.00"/>
    <s v="3242.00"/>
    <m/>
    <n v="3242"/>
    <s v="已支付"/>
    <s v="2018-07-06 14:39:30"/>
    <s v="2018-07-06 14:39:34"/>
    <s v=""/>
    <m/>
    <s v="分销客户"/>
    <n v="-1"/>
  </r>
  <r>
    <s v="zhujun@fuzegame.com"/>
    <s v="斧子科技（深圳）有限公司"/>
    <s v="KA-深"/>
    <x v="9"/>
    <s v="关联"/>
    <d v="2017-03-31T00:00:00"/>
    <s v="202235740740352"/>
    <s v="云服务器ECS(包月)"/>
    <s v="续费"/>
    <s v="3242.00"/>
    <s v="1.00"/>
    <s v="3242.00"/>
    <m/>
    <n v="3242"/>
    <s v="已支付"/>
    <s v="2018-07-06 14:38:57"/>
    <s v="2018-07-06 14:39:04"/>
    <s v=""/>
    <m/>
    <s v="分销客户"/>
    <n v="-1"/>
  </r>
  <r>
    <s v="开心安徽比鸡"/>
    <s v="广州源众信息科技有限公司"/>
    <s v="BD伙伴"/>
    <x v="5"/>
    <s v="关联"/>
    <d v="2017-11-23T00:00:00"/>
    <s v="202233939120222"/>
    <s v="云服务器ECS(包月)"/>
    <s v="续费"/>
    <s v="844.50"/>
    <s v="1.00"/>
    <s v="844.50"/>
    <m/>
    <n v="844.5"/>
    <s v="已支付"/>
    <s v="2018-07-06 13:48:11"/>
    <s v="2018-07-06 13:48:41"/>
    <s v=""/>
    <m/>
    <s v="分销客户"/>
    <n v="-1"/>
  </r>
  <r>
    <s v="it@biostime.com.cn"/>
    <s v="广州市合生元生物制品有限公司"/>
    <s v="KA-广"/>
    <x v="3"/>
    <s v="关联"/>
    <d v="2016-09-07T00:00:00"/>
    <s v="202237336260682"/>
    <s v="VPN网关（包月）"/>
    <s v="续费"/>
    <s v="750.00"/>
    <s v="1.00"/>
    <s v="750.00"/>
    <m/>
    <n v="750"/>
    <s v="已支付"/>
    <s v="2018-07-06 13:44:33"/>
    <s v="2018-07-06 13:44:40"/>
    <s v=""/>
    <m/>
    <s v="分销客户"/>
    <n v="-1"/>
  </r>
  <r>
    <s v="212983912@qq.com"/>
    <s v="广州尚途商旅信息技术有限公司"/>
    <s v="KA-广"/>
    <x v="3"/>
    <s v="关联"/>
    <d v="2016-10-27T00:00:00"/>
    <s v="202235334300489"/>
    <s v="云服务器ECS(包月)"/>
    <s v="续费"/>
    <s v="311.00"/>
    <s v="1.00"/>
    <s v="311.00"/>
    <m/>
    <n v="311"/>
    <s v="已支付"/>
    <s v="2018-07-06 12:34:35"/>
    <s v="2018-07-06 12:34:36"/>
    <s v=""/>
    <m/>
    <s v="分销客户"/>
    <n v="-1"/>
  </r>
  <r>
    <s v="212983912@qq.com"/>
    <s v="广州尚途商旅信息技术有限公司"/>
    <s v="KA-广"/>
    <x v="3"/>
    <s v="关联"/>
    <d v="2016-10-27T00:00:00"/>
    <s v="202233737360489"/>
    <s v="云服务器ECS(包月)"/>
    <s v="续费"/>
    <s v="290.00"/>
    <s v="1.00"/>
    <s v="290.00"/>
    <m/>
    <n v="290"/>
    <s v="已支付"/>
    <s v="2018-07-06 12:34:34"/>
    <s v="2018-07-06 12:34:34"/>
    <s v=""/>
    <m/>
    <s v="分销客户"/>
    <n v="-1"/>
  </r>
  <r>
    <s v="212983912@qq.com"/>
    <s v="广州尚途商旅信息技术有限公司"/>
    <s v="KA-广"/>
    <x v="3"/>
    <s v="关联"/>
    <d v="2016-10-27T00:00:00"/>
    <s v="202237134740489"/>
    <s v="云服务器ECS(包月)"/>
    <s v="续费"/>
    <s v="750.00"/>
    <s v="1.00"/>
    <s v="750.00"/>
    <m/>
    <n v="750"/>
    <s v="已支付"/>
    <s v="2018-07-06 12:34:32"/>
    <s v="2018-07-06 12:34:33"/>
    <s v=""/>
    <m/>
    <s v="分销客户"/>
    <n v="-1"/>
  </r>
  <r>
    <s v="212983912@qq.com"/>
    <s v="广州尚途商旅信息技术有限公司"/>
    <s v="KA-广"/>
    <x v="3"/>
    <s v="关联"/>
    <d v="2016-10-27T00:00:00"/>
    <s v="202235534970489"/>
    <s v="云服务器ECS(包月)"/>
    <s v="续费"/>
    <s v="675.00"/>
    <s v="1.00"/>
    <s v="675.00"/>
    <m/>
    <n v="675"/>
    <s v="已支付"/>
    <s v="2018-07-06 12:34:31"/>
    <s v="2018-07-06 12:34:31"/>
    <s v=""/>
    <m/>
    <s v="分销客户"/>
    <n v="-1"/>
  </r>
  <r>
    <s v="avsystemmsg@meiya.com"/>
    <s v="广州尚途商旅信息技术有限公司"/>
    <s v="KA-广"/>
    <x v="3"/>
    <s v="关联"/>
    <d v="2016-10-27T00:00:00"/>
    <s v="202233732290197"/>
    <s v="云服务器ECS(包月)"/>
    <s v="续费"/>
    <s v="251.00"/>
    <s v="1.00"/>
    <s v="251.00"/>
    <m/>
    <n v="251"/>
    <s v="已支付"/>
    <s v="2018-07-06 10:48:24"/>
    <s v="2018-07-06 10:48:24"/>
    <s v=""/>
    <m/>
    <s v="分销客户"/>
    <n v="-1"/>
  </r>
  <r>
    <s v="ab纵思网络"/>
    <s v="广州纵思网络科技股份有限公司"/>
    <s v="KA-广"/>
    <x v="0"/>
    <s v="关联"/>
    <d v="2018-02-26T19:14:30"/>
    <s v="202235627840313"/>
    <s v="云服务器ECS(包月)"/>
    <s v="续费"/>
    <s v="780.00"/>
    <s v="1.00"/>
    <s v="780.00"/>
    <m/>
    <n v="780"/>
    <s v="已支付"/>
    <s v="2018-07-06 10:10:20"/>
    <s v="2018-07-06 10:10:23"/>
    <s v=""/>
    <m/>
    <s v="分销客户"/>
    <n v="-1"/>
  </r>
  <r>
    <s v="ab纵思网络"/>
    <s v="广州纵思网络科技股份有限公司"/>
    <s v="KA-广"/>
    <x v="0"/>
    <s v="关联"/>
    <d v="2018-02-26T19:14:30"/>
    <s v="202237727530313"/>
    <s v="云服务器ECS(包月)"/>
    <s v="续费"/>
    <s v="780.00"/>
    <s v="1.00"/>
    <s v="780.00"/>
    <m/>
    <n v="780"/>
    <s v="已支付"/>
    <s v="2018-07-06 10:09:58"/>
    <s v="2018-07-06 10:10:02"/>
    <s v=""/>
    <m/>
    <s v="分销客户"/>
    <n v="-1"/>
  </r>
  <r>
    <s v="hzyfzx@pv.cc"/>
    <s v="广州花镇教育咨询有限公司"/>
    <s v="铁军-广"/>
    <x v="1"/>
    <s v="关联"/>
    <d v="2017-08-09T00:00:00"/>
    <s v="202236228500828"/>
    <s v="云服务器ECS(包月)"/>
    <s v="续费"/>
    <s v="410.00"/>
    <s v="1.00"/>
    <s v="410.00"/>
    <m/>
    <n v="410"/>
    <s v="已支付"/>
    <s v="2018-07-06 10:08:14"/>
    <s v="2018-07-06 10:08:27"/>
    <s v=""/>
    <m/>
    <s v="分销客户"/>
    <n v="-1"/>
  </r>
  <r>
    <s v="212983912@qq.com"/>
    <s v="广州尚途商旅信息技术有限公司"/>
    <s v="KA-广"/>
    <x v="3"/>
    <s v="关联"/>
    <d v="2016-10-27T00:00:00"/>
    <s v="202236223170489"/>
    <s v="负载均衡SLB（包年包月）"/>
    <s v="续费"/>
    <s v="247.52"/>
    <s v="1.00"/>
    <s v="247.52"/>
    <m/>
    <n v="247.52"/>
    <s v="已支付"/>
    <s v="2018-07-06 08:30:03"/>
    <s v="2018-07-06 08:30:03"/>
    <s v=""/>
    <m/>
    <s v="分销客户"/>
    <n v="-1"/>
  </r>
  <r>
    <s v="212983912@qq.com"/>
    <s v="广州尚途商旅信息技术有限公司"/>
    <s v="KA-广"/>
    <x v="3"/>
    <s v="关联"/>
    <d v="2016-10-27T00:00:00"/>
    <s v="202235224670489"/>
    <s v="负载均衡SLB（包年包月）"/>
    <s v="续费"/>
    <s v="1200.52"/>
    <s v="1.00"/>
    <s v="1200.52"/>
    <m/>
    <n v="1200.52"/>
    <s v="已支付"/>
    <s v="2018-07-06 08:30:02"/>
    <s v="2018-07-06 08:30:02"/>
    <s v=""/>
    <m/>
    <s v="分销客户"/>
    <n v="-1"/>
  </r>
  <r>
    <s v="xyedai"/>
    <s v="深圳超富资产管理有限公司"/>
    <s v="KA-深"/>
    <x v="9"/>
    <s v="关联"/>
    <d v="2017-03-16T00:00:00"/>
    <s v="202235223700957"/>
    <s v="云服务器ECS(包月)"/>
    <s v="续费"/>
    <s v="1580.00"/>
    <s v="1.00"/>
    <s v="1580.00"/>
    <m/>
    <n v="1580"/>
    <s v="已支付"/>
    <s v="2018-07-06 08:22:14"/>
    <s v="2018-07-06 08:22:15"/>
    <s v=""/>
    <m/>
    <s v="分销客户"/>
    <n v="-1"/>
  </r>
  <r>
    <s v="xyedai"/>
    <s v="深圳超富资产管理有限公司"/>
    <s v="KA-深"/>
    <x v="9"/>
    <s v="关联"/>
    <d v="2017-03-16T00:00:00"/>
    <s v="202237321380957"/>
    <s v="云服务器ECS(包月)"/>
    <s v="续费"/>
    <s v="1680.00"/>
    <s v="1.00"/>
    <s v="1680.00"/>
    <m/>
    <n v="1680"/>
    <s v="已支付"/>
    <s v="2018-07-06 08:21:48"/>
    <s v="2018-07-06 08:21:48"/>
    <s v=""/>
    <m/>
    <s v="分销客户"/>
    <n v="-1"/>
  </r>
  <r>
    <s v="dw10066"/>
    <s v="dw10066"/>
    <s v="铁军-广"/>
    <x v="7"/>
    <s v="关联"/>
    <d v="2017-10-13T00:00:00"/>
    <s v="202235217790734"/>
    <s v="云数据库KVStore版（包月）"/>
    <s v="续费"/>
    <s v="202.00"/>
    <s v="1.00"/>
    <s v="202.00"/>
    <m/>
    <n v="202"/>
    <s v="已支付"/>
    <s v="2018-07-06 00:51:16"/>
    <s v="2018-07-06 00:51:54"/>
    <s v=""/>
    <m/>
    <s v="分销客户"/>
    <n v="-1"/>
  </r>
  <r>
    <s v="212983912@qq.com"/>
    <s v="广州尚途商旅信息技术有限公司"/>
    <s v="KA-广"/>
    <x v="3"/>
    <s v="关联"/>
    <d v="2016-10-27T00:00:00"/>
    <s v="202236102310489"/>
    <s v="关系型数据库RDS(包月)"/>
    <s v="续费"/>
    <s v="16400.00"/>
    <s v="1.00"/>
    <s v="16400.00"/>
    <m/>
    <n v="16400"/>
    <s v="已支付"/>
    <s v="2018-07-05 17:31:24"/>
    <s v="2018-07-05 17:31:34"/>
    <s v=""/>
    <m/>
    <s v="分销客户"/>
    <n v="-1"/>
  </r>
  <r>
    <s v="hi30403397@aliyun.com"/>
    <s v="广州宏峰信息科技有限公司"/>
    <s v="铁军-广"/>
    <x v="7"/>
    <s v="关联"/>
    <d v="2017-10-10T00:00:00"/>
    <s v="202234601370828"/>
    <s v="云服务器ECS(包月)"/>
    <s v="续费"/>
    <s v="37.24"/>
    <s v="1.00"/>
    <s v="37.24"/>
    <m/>
    <n v="37.24"/>
    <s v="已支付"/>
    <s v="2018-07-05 16:47:31"/>
    <s v="2018-07-05 16:48:58"/>
    <s v=""/>
    <m/>
    <s v="分销客户"/>
    <n v="-1"/>
  </r>
  <r>
    <s v="qygaming"/>
    <s v="广东全娱科技有限公司"/>
    <s v="KA-广"/>
    <x v="8"/>
    <s v="关联"/>
    <d v="2017-11-11T00:00:00"/>
    <s v="202235300010375"/>
    <s v="EIP（包月）"/>
    <s v="续费"/>
    <s v="250.00"/>
    <s v="1.00"/>
    <s v="250.00"/>
    <m/>
    <n v="250"/>
    <s v="已支付"/>
    <s v="2018-07-05 16:27:05"/>
    <s v="2018-07-05 16:27:09"/>
    <s v=""/>
    <m/>
    <s v="分销客户"/>
    <n v="-1"/>
  </r>
  <r>
    <s v="13500008011@139.com"/>
    <s v="广州好用信息技术有限公司"/>
    <s v="BD伙伴"/>
    <x v="11"/>
    <s v="关联"/>
    <d v="2018-01-03T00:00:00"/>
    <s v="202231739870394"/>
    <s v="云服务器ECS(包月)"/>
    <s v="续费"/>
    <s v="736.50"/>
    <s v="1.00"/>
    <s v="736.50"/>
    <n v="20.88"/>
    <n v="715.62"/>
    <s v="已支付"/>
    <s v="2018-07-05 15:48:35"/>
    <s v="2018-07-05 15:49:12"/>
    <s v=""/>
    <m/>
    <s v="分销客户"/>
    <n v="-1"/>
  </r>
  <r>
    <s v="212983912@qq.com"/>
    <s v="广州尚途商旅信息技术有限公司"/>
    <s v="KA-广"/>
    <x v="3"/>
    <s v="关联"/>
    <d v="2016-10-27T00:00:00"/>
    <s v="202229336370489"/>
    <s v="云服务器ECS(包月)"/>
    <s v="续费"/>
    <s v="228.00"/>
    <s v="1.00"/>
    <s v="228.00"/>
    <m/>
    <n v="228"/>
    <s v="已支付"/>
    <s v="2018-07-05 14:13:10"/>
    <s v="2018-07-05 14:13:11"/>
    <s v=""/>
    <m/>
    <s v="分销客户"/>
    <n v="-1"/>
  </r>
  <r>
    <s v="212983912@qq.com"/>
    <s v="广州尚途商旅信息技术有限公司"/>
    <s v="KA-广"/>
    <x v="3"/>
    <s v="关联"/>
    <d v="2016-10-27T00:00:00"/>
    <s v="202229537940489"/>
    <s v="云服务器ECS(包月)"/>
    <s v="续费"/>
    <s v="228.00"/>
    <s v="1.00"/>
    <s v="228.00"/>
    <m/>
    <n v="228"/>
    <s v="已支付"/>
    <s v="2018-07-05 14:13:08"/>
    <s v="2018-07-05 14:13:09"/>
    <s v=""/>
    <m/>
    <s v="分销客户"/>
    <n v="-1"/>
  </r>
  <r>
    <s v="212983912@qq.com"/>
    <s v="广州尚途商旅信息技术有限公司"/>
    <s v="KA-广"/>
    <x v="3"/>
    <s v="关联"/>
    <d v="2016-10-27T00:00:00"/>
    <s v="202230434790489"/>
    <s v="云服务器ECS(包月)"/>
    <s v="续费"/>
    <s v="628.00"/>
    <s v="1.00"/>
    <s v="628.00"/>
    <m/>
    <n v="628"/>
    <s v="已支付"/>
    <s v="2018-07-05 14:13:07"/>
    <s v="2018-07-05 14:13:07"/>
    <s v=""/>
    <m/>
    <s v="分销客户"/>
    <n v="-1"/>
  </r>
  <r>
    <s v="212983912@qq.com"/>
    <s v="广州尚途商旅信息技术有限公司"/>
    <s v="KA-广"/>
    <x v="3"/>
    <s v="关联"/>
    <d v="2016-10-27T00:00:00"/>
    <s v="202228438950489"/>
    <s v="云服务器ECS(包月)"/>
    <s v="续费"/>
    <s v="228.00"/>
    <s v="1.00"/>
    <s v="228.00"/>
    <m/>
    <n v="228"/>
    <s v="已支付"/>
    <s v="2018-07-05 14:13:05"/>
    <s v="2018-07-05 14:13:06"/>
    <s v=""/>
    <m/>
    <s v="分销客户"/>
    <n v="-1"/>
  </r>
  <r>
    <s v="212983912@qq.com"/>
    <s v="广州尚途商旅信息技术有限公司"/>
    <s v="KA-广"/>
    <x v="3"/>
    <s v="关联"/>
    <d v="2016-10-27T00:00:00"/>
    <s v="202228737160489"/>
    <s v="云服务器ECS(包月)"/>
    <s v="续费"/>
    <s v="228.00"/>
    <s v="1.00"/>
    <s v="228.00"/>
    <m/>
    <n v="228"/>
    <s v="已支付"/>
    <s v="2018-07-05 14:13:03"/>
    <s v="2018-07-05 14:13:04"/>
    <s v=""/>
    <m/>
    <s v="分销客户"/>
    <n v="-1"/>
  </r>
  <r>
    <s v="212983912@qq.com"/>
    <s v="广州尚途商旅信息技术有限公司"/>
    <s v="KA-广"/>
    <x v="3"/>
    <s v="关联"/>
    <d v="2016-10-27T00:00:00"/>
    <s v="202229537920489"/>
    <s v="云服务器ECS(包月)"/>
    <s v="续费"/>
    <s v="628.00"/>
    <s v="1.00"/>
    <s v="628.00"/>
    <m/>
    <n v="628"/>
    <s v="已支付"/>
    <s v="2018-07-05 14:13:01"/>
    <s v="2018-07-05 14:13:02"/>
    <s v=""/>
    <m/>
    <s v="分销客户"/>
    <n v="-1"/>
  </r>
  <r>
    <s v="212983912@qq.com"/>
    <s v="广州尚途商旅信息技术有限公司"/>
    <s v="KA-广"/>
    <x v="3"/>
    <s v="关联"/>
    <d v="2016-10-27T00:00:00"/>
    <s v="202232534720489"/>
    <s v="云服务器ECS(包月)"/>
    <s v="续费"/>
    <s v="228.00"/>
    <s v="1.00"/>
    <s v="228.00"/>
    <m/>
    <n v="228"/>
    <s v="已支付"/>
    <s v="2018-07-05 14:13:00"/>
    <s v="2018-07-05 14:13:00"/>
    <s v=""/>
    <m/>
    <s v="分销客户"/>
    <n v="-1"/>
  </r>
  <r>
    <s v="212983912@qq.com"/>
    <s v="广州尚途商旅信息技术有限公司"/>
    <s v="KA-广"/>
    <x v="3"/>
    <s v="关联"/>
    <d v="2016-10-27T00:00:00"/>
    <s v="202231334480489"/>
    <s v="云服务器ECS(包月)"/>
    <s v="续费"/>
    <s v="228.00"/>
    <s v="1.00"/>
    <s v="228.00"/>
    <m/>
    <n v="228"/>
    <s v="已支付"/>
    <s v="2018-07-05 14:12:58"/>
    <s v="2018-07-05 14:12:59"/>
    <s v=""/>
    <m/>
    <s v="分销客户"/>
    <n v="-1"/>
  </r>
  <r>
    <s v="212983912@qq.com"/>
    <s v="广州尚途商旅信息技术有限公司"/>
    <s v="KA-广"/>
    <x v="3"/>
    <s v="关联"/>
    <d v="2016-10-27T00:00:00"/>
    <s v="202230434770489"/>
    <s v="云服务器ECS(包月)"/>
    <s v="续费"/>
    <s v="228.00"/>
    <s v="1.00"/>
    <s v="228.00"/>
    <m/>
    <n v="228"/>
    <s v="已支付"/>
    <s v="2018-07-05 14:12:57"/>
    <s v="2018-07-05 14:12:57"/>
    <s v=""/>
    <m/>
    <s v="分销客户"/>
    <n v="-1"/>
  </r>
  <r>
    <s v="212983912@qq.com"/>
    <s v="广州尚途商旅信息技术有限公司"/>
    <s v="KA-广"/>
    <x v="3"/>
    <s v="关联"/>
    <d v="2016-10-27T00:00:00"/>
    <s v="202229936020489"/>
    <s v="云服务器ECS(包月)"/>
    <s v="续费"/>
    <s v="1282.00"/>
    <s v="1.00"/>
    <s v="1282.00"/>
    <m/>
    <n v="1282"/>
    <s v="已支付"/>
    <s v="2018-07-05 14:12:55"/>
    <s v="2018-07-05 14:12:56"/>
    <s v=""/>
    <m/>
    <s v="分销客户"/>
    <n v="-1"/>
  </r>
  <r>
    <s v="212983912@qq.com"/>
    <s v="广州尚途商旅信息技术有限公司"/>
    <s v="KA-广"/>
    <x v="3"/>
    <s v="关联"/>
    <d v="2016-10-27T00:00:00"/>
    <s v="202232233910489"/>
    <s v="云服务器ECS(包月)"/>
    <s v="续费"/>
    <s v="228.00"/>
    <s v="1.00"/>
    <s v="228.00"/>
    <m/>
    <n v="228"/>
    <s v="已支付"/>
    <s v="2018-07-05 14:12:53"/>
    <s v="2018-07-05 14:12:54"/>
    <s v=""/>
    <m/>
    <s v="分销客户"/>
    <n v="-1"/>
  </r>
  <r>
    <s v="212983912@qq.com"/>
    <s v="广州尚途商旅信息技术有限公司"/>
    <s v="KA-广"/>
    <x v="3"/>
    <s v="关联"/>
    <d v="2016-10-27T00:00:00"/>
    <s v="202232534700489"/>
    <s v="云服务器ECS(包月)"/>
    <s v="续费"/>
    <s v="228.00"/>
    <s v="1.00"/>
    <s v="228.00"/>
    <m/>
    <n v="228"/>
    <s v="已支付"/>
    <s v="2018-07-05 14:12:52"/>
    <s v="2018-07-05 14:12:53"/>
    <s v=""/>
    <m/>
    <s v="分销客户"/>
    <n v="-1"/>
  </r>
  <r>
    <s v="212983912@qq.com"/>
    <s v="广州尚途商旅信息技术有限公司"/>
    <s v="KA-广"/>
    <x v="3"/>
    <s v="关联"/>
    <d v="2016-10-27T00:00:00"/>
    <s v="202229736410489"/>
    <s v="云服务器ECS(包月)"/>
    <s v="续费"/>
    <s v="428.00"/>
    <s v="1.00"/>
    <s v="428.00"/>
    <m/>
    <n v="428"/>
    <s v="已支付"/>
    <s v="2018-07-05 14:12:50"/>
    <s v="2018-07-05 14:12:51"/>
    <s v=""/>
    <m/>
    <s v="分销客户"/>
    <n v="-1"/>
  </r>
  <r>
    <s v="212983912@qq.com"/>
    <s v="广州尚途商旅信息技术有限公司"/>
    <s v="KA-广"/>
    <x v="3"/>
    <s v="关联"/>
    <d v="2016-10-27T00:00:00"/>
    <s v="202232734730489"/>
    <s v="云服务器ECS(包月)"/>
    <s v="续费"/>
    <s v="228.00"/>
    <s v="1.00"/>
    <s v="228.00"/>
    <m/>
    <n v="228"/>
    <s v="已支付"/>
    <s v="2018-07-05 14:12:49"/>
    <s v="2018-07-05 14:12:50"/>
    <s v=""/>
    <m/>
    <s v="分销客户"/>
    <n v="-1"/>
  </r>
  <r>
    <s v="212983912@qq.com"/>
    <s v="广州尚途商旅信息技术有限公司"/>
    <s v="KA-广"/>
    <x v="3"/>
    <s v="关联"/>
    <d v="2016-10-27T00:00:00"/>
    <s v="202229736400489"/>
    <s v="云服务器ECS(包月)"/>
    <s v="续费"/>
    <s v="228.00"/>
    <s v="1.00"/>
    <s v="228.00"/>
    <m/>
    <n v="228"/>
    <s v="已支付"/>
    <s v="2018-07-05 14:12:47"/>
    <s v="2018-07-05 14:12:48"/>
    <s v=""/>
    <m/>
    <s v="分销客户"/>
    <n v="-1"/>
  </r>
  <r>
    <s v="212983912@qq.com"/>
    <s v="广州尚途商旅信息技术有限公司"/>
    <s v="KA-广"/>
    <x v="3"/>
    <s v="关联"/>
    <d v="2016-10-27T00:00:00"/>
    <s v="202231935010489"/>
    <s v="云服务器ECS(包月)"/>
    <s v="续费"/>
    <s v="228.00"/>
    <s v="1.00"/>
    <s v="228.00"/>
    <m/>
    <n v="228"/>
    <s v="已支付"/>
    <s v="2018-07-05 14:12:45"/>
    <s v="2018-07-05 14:12:46"/>
    <s v=""/>
    <m/>
    <s v="分销客户"/>
    <n v="-1"/>
  </r>
  <r>
    <s v="212983912@qq.com"/>
    <s v="广州尚途商旅信息技术有限公司"/>
    <s v="KA-广"/>
    <x v="3"/>
    <s v="关联"/>
    <d v="2016-10-27T00:00:00"/>
    <s v="202232334960489"/>
    <s v="云服务器ECS(包月)"/>
    <s v="续费"/>
    <s v="428.00"/>
    <s v="1.00"/>
    <s v="428.00"/>
    <m/>
    <n v="428"/>
    <s v="已支付"/>
    <s v="2018-07-05 14:12:44"/>
    <s v="2018-07-05 14:12:44"/>
    <s v=""/>
    <m/>
    <s v="分销客户"/>
    <n v="-1"/>
  </r>
  <r>
    <s v="393620317@qq.com"/>
    <s v="广州逗趣互动信息科技有限公司"/>
    <s v="其他"/>
    <x v="2"/>
    <s v="关联"/>
    <d v="2017-01-09T00:00:00"/>
    <s v="202231433160967"/>
    <s v="云服务器ECS(包月)"/>
    <s v="续费"/>
    <s v="296.00"/>
    <s v="1.00"/>
    <s v="296.00"/>
    <m/>
    <n v="296"/>
    <s v="已支付"/>
    <s v="2018-07-05 13:22:41"/>
    <s v="2018-07-05 13:22:41"/>
    <s v=""/>
    <m/>
    <s v="分销客户"/>
    <n v="-1"/>
  </r>
  <r>
    <s v="keya2016@qq.com"/>
    <s v="广州科亚信息科技有限公司"/>
    <s v="中台-广"/>
    <x v="6"/>
    <s v="关联"/>
    <d v="2017-03-15T00:00:00"/>
    <s v="202229333480855"/>
    <s v="云服务器ECS(包月)"/>
    <s v="续费"/>
    <s v="402.00"/>
    <s v="1.00"/>
    <s v="402.00"/>
    <m/>
    <n v="402"/>
    <s v="已支付"/>
    <s v="2018-07-05 12:31:37"/>
    <s v="2018-07-05 12:31:38"/>
    <s v=""/>
    <m/>
    <s v="分销客户"/>
    <n v="-1"/>
  </r>
  <r>
    <s v="liaozy@79643.com"/>
    <s v="广州简乐网络科技有限公司"/>
    <s v="铁军-广"/>
    <x v="1"/>
    <s v="关联"/>
    <d v="2017-06-28T00:00:00"/>
    <s v="202228733710115"/>
    <s v="云服务器ECS(包月)"/>
    <s v="续费"/>
    <s v="527.00"/>
    <s v="1.00"/>
    <s v="527.00"/>
    <m/>
    <n v="527"/>
    <s v="已支付"/>
    <s v="2018-07-05 12:17:00"/>
    <s v="2018-07-05 12:17:01"/>
    <s v=""/>
    <m/>
    <s v="分销客户"/>
    <n v="-1"/>
  </r>
  <r>
    <s v="dw10066"/>
    <s v="dw10066"/>
    <s v="铁军-广"/>
    <x v="7"/>
    <s v="关联"/>
    <d v="2017-10-13T00:00:00"/>
    <s v="202231427860734"/>
    <s v="云服务器ECS(包月)"/>
    <s v="续费"/>
    <s v="1232.00"/>
    <s v="1.00"/>
    <s v="1232.00"/>
    <m/>
    <n v="1232"/>
    <s v="已支付"/>
    <s v="2018-07-05 11:07:46"/>
    <s v="2018-07-05 11:07:47"/>
    <s v=""/>
    <m/>
    <s v="分销客户"/>
    <n v="-1"/>
  </r>
  <r>
    <s v="dw10066"/>
    <s v="dw10066"/>
    <s v="铁军-广"/>
    <x v="7"/>
    <s v="关联"/>
    <d v="2017-10-13T00:00:00"/>
    <s v="202229029530734"/>
    <s v="云服务器ECS(包月)"/>
    <s v="续费"/>
    <s v="1232.00"/>
    <s v="1.00"/>
    <s v="1232.00"/>
    <m/>
    <n v="1232"/>
    <s v="已支付"/>
    <s v="2018-07-05 11:07:45"/>
    <s v="2018-07-05 11:07:45"/>
    <s v=""/>
    <m/>
    <s v="分销客户"/>
    <n v="-1"/>
  </r>
  <r>
    <s v="dw10066"/>
    <s v="dw10066"/>
    <s v="铁军-广"/>
    <x v="7"/>
    <s v="关联"/>
    <d v="2017-10-13T00:00:00"/>
    <s v="202232427470734"/>
    <s v="云服务器ECS(包月)"/>
    <s v="续费"/>
    <s v="1232.00"/>
    <s v="1.00"/>
    <s v="1232.00"/>
    <m/>
    <n v="1232"/>
    <s v="已支付"/>
    <s v="2018-07-05 11:07:42"/>
    <s v="2018-07-05 11:07:43"/>
    <s v=""/>
    <m/>
    <s v="分销客户"/>
    <n v="-1"/>
  </r>
  <r>
    <s v="hi30206835@aliyun.com"/>
    <s v="火柴建筑设计咨询有限公司（徐锋）"/>
    <s v="其他"/>
    <x v="2"/>
    <s v="关联"/>
    <d v="2017-08-24T00:00:00"/>
    <s v="202229223530786"/>
    <s v="云服务器ECS(包月)"/>
    <s v="续费"/>
    <s v="2166.00"/>
    <s v="0.89"/>
    <s v="1929.60"/>
    <m/>
    <n v="1929.6"/>
    <s v="已支付"/>
    <s v="2018-07-05 09:25:40"/>
    <s v="2018-07-05 09:25:48"/>
    <s v=""/>
    <m/>
    <s v="分销客户"/>
    <n v="-1"/>
  </r>
  <r>
    <s v="avsystemmsg@meiya.com"/>
    <s v="广州尚途商旅信息技术有限公司"/>
    <s v="KA-广"/>
    <x v="3"/>
    <s v="关联"/>
    <d v="2016-10-27T00:00:00"/>
    <s v="202231521730197"/>
    <s v="云服务器ECS(包月)"/>
    <s v="续费"/>
    <s v="228.00"/>
    <s v="1.00"/>
    <s v="228.00"/>
    <m/>
    <n v="228"/>
    <s v="已支付"/>
    <s v="2018-07-05 09:19:19"/>
    <s v="2018-07-05 09:19:20"/>
    <s v=""/>
    <m/>
    <s v="分销客户"/>
    <n v="-1"/>
  </r>
  <r>
    <s v="avsystemmsg@meiya.com"/>
    <s v="广州尚途商旅信息技术有限公司"/>
    <s v="KA-广"/>
    <x v="3"/>
    <s v="关联"/>
    <d v="2016-10-27T00:00:00"/>
    <s v="202231221470197"/>
    <s v="云服务器ECS(包月)"/>
    <s v="续费"/>
    <s v="327.00"/>
    <s v="1.00"/>
    <s v="327.00"/>
    <m/>
    <n v="327"/>
    <s v="已支付"/>
    <s v="2018-07-05 09:19:18"/>
    <s v="2018-07-05 09:19:19"/>
    <s v=""/>
    <m/>
    <s v="分销客户"/>
    <n v="-1"/>
  </r>
  <r>
    <s v="avsystemmsg@meiya.com"/>
    <s v="广州尚途商旅信息技术有限公司"/>
    <s v="KA-广"/>
    <x v="3"/>
    <s v="关联"/>
    <d v="2016-10-27T00:00:00"/>
    <s v="202229223180197"/>
    <s v="云服务器ECS(包月)"/>
    <s v="续费"/>
    <s v="469.00"/>
    <s v="1.00"/>
    <s v="469.00"/>
    <m/>
    <n v="469"/>
    <s v="已支付"/>
    <s v="2018-07-05 09:19:16"/>
    <s v="2018-07-05 09:19:17"/>
    <s v=""/>
    <m/>
    <s v="分销客户"/>
    <n v="-1"/>
  </r>
  <r>
    <s v="avsystemmsg@meiya.com"/>
    <s v="广州尚途商旅信息技术有限公司"/>
    <s v="KA-广"/>
    <x v="3"/>
    <s v="关联"/>
    <d v="2016-10-27T00:00:00"/>
    <s v="202230021990197"/>
    <s v="云服务器ECS(包月)"/>
    <s v="续费"/>
    <s v="602.00"/>
    <s v="1.00"/>
    <s v="602.00"/>
    <m/>
    <n v="602"/>
    <s v="已支付"/>
    <s v="2018-07-05 09:19:14"/>
    <s v="2018-07-05 09:19:15"/>
    <s v=""/>
    <m/>
    <s v="分销客户"/>
    <n v="-1"/>
  </r>
  <r>
    <s v="avsystemmsg@meiya.com"/>
    <s v="广州尚途商旅信息技术有限公司"/>
    <s v="KA-广"/>
    <x v="3"/>
    <s v="关联"/>
    <d v="2016-10-27T00:00:00"/>
    <s v="202230921940197"/>
    <s v="云服务器ECS(包月)"/>
    <s v="续费"/>
    <s v="202.00"/>
    <s v="1.00"/>
    <s v="202.00"/>
    <m/>
    <n v="202"/>
    <s v="已支付"/>
    <s v="2018-07-05 09:19:12"/>
    <s v="2018-07-05 09:19:13"/>
    <s v=""/>
    <m/>
    <s v="分销客户"/>
    <n v="-1"/>
  </r>
  <r>
    <s v="avsystemmsg@meiya.com"/>
    <s v="广州尚途商旅信息技术有限公司"/>
    <s v="KA-广"/>
    <x v="3"/>
    <s v="关联"/>
    <d v="2016-10-27T00:00:00"/>
    <s v="202230321350197"/>
    <s v="云服务器ECS(包月)"/>
    <s v="续费"/>
    <s v="202.00"/>
    <s v="1.00"/>
    <s v="202.00"/>
    <m/>
    <n v="202"/>
    <s v="已支付"/>
    <s v="2018-07-05 09:19:11"/>
    <s v="2018-07-05 09:19:12"/>
    <s v=""/>
    <m/>
    <s v="分销客户"/>
    <n v="-1"/>
  </r>
  <r>
    <s v="avsystemmsg@meiya.com"/>
    <s v="广州尚途商旅信息技术有限公司"/>
    <s v="KA-广"/>
    <x v="3"/>
    <s v="关联"/>
    <d v="2016-10-27T00:00:00"/>
    <s v="202232221030197"/>
    <s v="云服务器ECS(包月)"/>
    <s v="续费"/>
    <s v="702.00"/>
    <s v="1.00"/>
    <s v="702.00"/>
    <m/>
    <n v="702"/>
    <s v="已支付"/>
    <s v="2018-07-05 09:19:09"/>
    <s v="2018-07-05 09:19:10"/>
    <s v=""/>
    <m/>
    <s v="分销客户"/>
    <n v="-1"/>
  </r>
  <r>
    <s v="avsystemmsg@meiya.com"/>
    <s v="广州尚途商旅信息技术有限公司"/>
    <s v="KA-广"/>
    <x v="3"/>
    <s v="关联"/>
    <d v="2016-10-27T00:00:00"/>
    <s v="202229422020197"/>
    <s v="云服务器ECS(包月)"/>
    <s v="续费"/>
    <s v="327.00"/>
    <s v="1.00"/>
    <s v="327.00"/>
    <m/>
    <n v="327"/>
    <s v="已支付"/>
    <s v="2018-07-05 09:19:07"/>
    <s v="2018-07-05 09:19:08"/>
    <s v=""/>
    <m/>
    <s v="分销客户"/>
    <n v="-1"/>
  </r>
  <r>
    <s v="avsystemmsg@meiya.com"/>
    <s v="广州尚途商旅信息技术有限公司"/>
    <s v="KA-广"/>
    <x v="3"/>
    <s v="关联"/>
    <d v="2016-10-27T00:00:00"/>
    <s v="202229223160197"/>
    <s v="云服务器ECS(包月)"/>
    <s v="续费"/>
    <s v="626.00"/>
    <s v="1.00"/>
    <s v="626.00"/>
    <m/>
    <n v="626"/>
    <s v="已支付"/>
    <s v="2018-07-05 09:19:06"/>
    <s v="2018-07-05 09:19:06"/>
    <s v=""/>
    <m/>
    <s v="分销客户"/>
    <n v="-1"/>
  </r>
  <r>
    <s v="avsystemmsg@meiya.com"/>
    <s v="广州尚途商旅信息技术有限公司"/>
    <s v="KA-广"/>
    <x v="3"/>
    <s v="关联"/>
    <d v="2016-10-27T00:00:00"/>
    <s v="202229422010197"/>
    <s v="云服务器ECS(包月)"/>
    <s v="续费"/>
    <s v="811.00"/>
    <s v="1.00"/>
    <s v="811.00"/>
    <m/>
    <n v="811"/>
    <s v="已支付"/>
    <s v="2018-07-05 09:19:04"/>
    <s v="2018-07-05 09:19:05"/>
    <s v=""/>
    <m/>
    <s v="分销客户"/>
    <n v="-1"/>
  </r>
  <r>
    <s v="avsystemmsg@meiya.com"/>
    <s v="广州尚途商旅信息技术有限公司"/>
    <s v="KA-广"/>
    <x v="3"/>
    <s v="关联"/>
    <d v="2016-10-27T00:00:00"/>
    <s v="202232520420197"/>
    <s v="云服务器ECS(包月)"/>
    <s v="续费"/>
    <s v="228.00"/>
    <s v="1.00"/>
    <s v="228.00"/>
    <m/>
    <n v="228"/>
    <s v="已支付"/>
    <s v="2018-07-05 09:19:02"/>
    <s v="2018-07-05 09:19:03"/>
    <s v=""/>
    <m/>
    <s v="分销客户"/>
    <n v="-1"/>
  </r>
  <r>
    <s v="avsystemmsg@meiya.com"/>
    <s v="广州尚途商旅信息技术有限公司"/>
    <s v="KA-广"/>
    <x v="3"/>
    <s v="关联"/>
    <d v="2016-10-27T00:00:00"/>
    <s v="202231021660197"/>
    <s v="云服务器ECS(包月)"/>
    <s v="续费"/>
    <s v="228.00"/>
    <s v="1.00"/>
    <s v="228.00"/>
    <m/>
    <n v="228"/>
    <s v="已支付"/>
    <s v="2018-07-05 09:19:00"/>
    <s v="2018-07-05 09:19:01"/>
    <s v=""/>
    <m/>
    <s v="分销客户"/>
    <n v="-1"/>
  </r>
  <r>
    <s v="avsystemmsg@meiya.com"/>
    <s v="广州尚途商旅信息技术有限公司"/>
    <s v="KA-广"/>
    <x v="3"/>
    <s v="关联"/>
    <d v="2016-10-27T00:00:00"/>
    <s v="202231421070197"/>
    <s v="云服务器ECS(包月)"/>
    <s v="续费"/>
    <s v="228.00"/>
    <s v="1.00"/>
    <s v="228.00"/>
    <m/>
    <n v="228"/>
    <s v="已支付"/>
    <s v="2018-07-05 09:18:59"/>
    <s v="2018-07-05 09:18:59"/>
    <s v=""/>
    <m/>
    <s v="分销客户"/>
    <n v="-1"/>
  </r>
  <r>
    <s v="avsystemmsg@meiya.com"/>
    <s v="广州尚途商旅信息技术有限公司"/>
    <s v="KA-广"/>
    <x v="3"/>
    <s v="关联"/>
    <d v="2016-10-27T00:00:00"/>
    <s v="202229422000197"/>
    <s v="云服务器ECS(包月)"/>
    <s v="续费"/>
    <s v="228.00"/>
    <s v="1.00"/>
    <s v="228.00"/>
    <m/>
    <n v="228"/>
    <s v="已支付"/>
    <s v="2018-07-05 09:18:57"/>
    <s v="2018-07-05 09:18:58"/>
    <s v=""/>
    <m/>
    <s v="分销客户"/>
    <n v="-1"/>
  </r>
  <r>
    <s v="avsystemmsg@meiya.com"/>
    <s v="广州尚途商旅信息技术有限公司"/>
    <s v="KA-广"/>
    <x v="3"/>
    <s v="关联"/>
    <d v="2016-10-27T00:00:00"/>
    <s v="202231921040197"/>
    <s v="云服务器ECS(包月)"/>
    <s v="续费"/>
    <s v="428.00"/>
    <s v="1.00"/>
    <s v="428.00"/>
    <m/>
    <n v="428"/>
    <s v="已支付"/>
    <s v="2018-07-05 09:18:55"/>
    <s v="2018-07-05 09:18:56"/>
    <s v=""/>
    <m/>
    <s v="分销客户"/>
    <n v="-1"/>
  </r>
  <r>
    <s v="xyedai"/>
    <s v="深圳超富资产管理有限公司"/>
    <s v="KA-深"/>
    <x v="9"/>
    <s v="关联"/>
    <d v="2017-03-16T00:00:00"/>
    <s v="202225987890957"/>
    <s v="云服务器ECS(包月)"/>
    <s v="续费"/>
    <s v="221.20"/>
    <s v="1.00"/>
    <s v="221.20"/>
    <m/>
    <n v="221.2"/>
    <s v="已支付"/>
    <s v="2018-07-04 16:51:06"/>
    <s v="2018-07-04 16:51:13"/>
    <s v=""/>
    <m/>
    <s v="分销客户"/>
    <n v="-1"/>
  </r>
  <r>
    <s v="bamboonetworks"/>
    <s v="广州奔步电脑有限公司"/>
    <s v="KA-广"/>
    <x v="3"/>
    <s v="关联"/>
    <d v="2017-05-18T00:00:00"/>
    <s v="202225083850930"/>
    <s v="云服务器ECS(包月)"/>
    <s v="续费"/>
    <s v="1904.00"/>
    <s v="1.00"/>
    <s v="1904.00"/>
    <m/>
    <n v="1904"/>
    <s v="已支付"/>
    <s v="2018-07-04 15:12:02"/>
    <s v="2018-07-04 15:12:58"/>
    <s v=""/>
    <m/>
    <s v="分销客户"/>
    <n v="-1"/>
  </r>
  <r>
    <s v="avsystemmsg@meiya.com"/>
    <s v="广州尚途商旅信息技术有限公司"/>
    <s v="KA-广"/>
    <x v="3"/>
    <s v="关联"/>
    <d v="2016-10-27T00:00:00"/>
    <s v="202223680920197"/>
    <s v="云服务器ECS(包月)"/>
    <s v="续费"/>
    <s v="202.00"/>
    <s v="1.00"/>
    <s v="202.00"/>
    <m/>
    <n v="202"/>
    <s v="已支付"/>
    <s v="2018-07-04 12:46:40"/>
    <s v="2018-07-04 12:46:41"/>
    <s v=""/>
    <m/>
    <s v="分销客户"/>
    <n v="-1"/>
  </r>
  <r>
    <s v="avsystemmsg@meiya.com"/>
    <s v="广州尚途商旅信息技术有限公司"/>
    <s v="KA-广"/>
    <x v="3"/>
    <s v="关联"/>
    <d v="2016-10-27T00:00:00"/>
    <s v="202224378070197"/>
    <s v="云服务器ECS(包月)"/>
    <s v="续费"/>
    <s v="626.00"/>
    <s v="1.00"/>
    <s v="626.00"/>
    <m/>
    <n v="626"/>
    <s v="已支付"/>
    <s v="2018-07-04 12:46:39"/>
    <s v="2018-07-04 12:46:39"/>
    <s v=""/>
    <m/>
    <s v="分销客户"/>
    <n v="-1"/>
  </r>
  <r>
    <s v="212983912@qq.com"/>
    <s v="广州尚途商旅信息技术有限公司"/>
    <s v="KA-广"/>
    <x v="3"/>
    <s v="关联"/>
    <d v="2016-10-27T00:00:00"/>
    <s v="202224478610489"/>
    <s v="云服务器ECS(包月)"/>
    <s v="续费"/>
    <s v="707.00"/>
    <s v="1.00"/>
    <s v="707.00"/>
    <m/>
    <n v="707"/>
    <s v="已支付"/>
    <s v="2018-07-04 12:46:24"/>
    <s v="2018-07-04 12:46:25"/>
    <s v=""/>
    <m/>
    <s v="分销客户"/>
    <n v="-1"/>
  </r>
  <r>
    <s v="212983912@qq.com"/>
    <s v="广州尚途商旅信息技术有限公司"/>
    <s v="KA-广"/>
    <x v="3"/>
    <s v="关联"/>
    <d v="2016-10-27T00:00:00"/>
    <s v="202222181420489"/>
    <s v="云服务器ECS(包月)"/>
    <s v="续费"/>
    <s v="1086.00"/>
    <s v="1.00"/>
    <s v="1086.00"/>
    <m/>
    <n v="1086"/>
    <s v="已支付"/>
    <s v="2018-07-04 12:46:22"/>
    <s v="2018-07-04 12:46:23"/>
    <s v=""/>
    <m/>
    <s v="分销客户"/>
    <n v="-1"/>
  </r>
  <r>
    <s v="212983912@qq.com"/>
    <s v="广州尚途商旅信息技术有限公司"/>
    <s v="KA-广"/>
    <x v="3"/>
    <s v="关联"/>
    <d v="2016-10-27T00:00:00"/>
    <s v="202222380510489"/>
    <s v="云服务器ECS(包月)"/>
    <s v="续费"/>
    <s v="2270.60"/>
    <s v="1.00"/>
    <s v="2270.60"/>
    <m/>
    <n v="2270.6"/>
    <s v="已支付"/>
    <s v="2018-07-04 12:46:20"/>
    <s v="2018-07-04 12:46:21"/>
    <s v=""/>
    <m/>
    <s v="分销客户"/>
    <n v="-1"/>
  </r>
  <r>
    <s v="huoshuangsuo@mywind.com.cn"/>
    <s v="明阳智慧能源集团股份公司"/>
    <s v="KA-广"/>
    <x v="8"/>
    <s v="关联"/>
    <d v="2017-12-25T00:00:00"/>
    <s v="202224574340761"/>
    <s v="云服务器ECS(包月)"/>
    <s v="续费"/>
    <s v="2133.00"/>
    <s v="0.88"/>
    <s v="1875.60"/>
    <m/>
    <n v="1875.6"/>
    <s v="已支付"/>
    <s v="2018-07-04 11:51:22"/>
    <s v="2018-07-04 11:51:27"/>
    <s v=""/>
    <m/>
    <s v="分销客户"/>
    <n v="-1"/>
  </r>
  <r>
    <s v="huoshuangsuo@mywind.com.cn"/>
    <s v="明阳智慧能源集团股份公司"/>
    <s v="KA-广"/>
    <x v="8"/>
    <s v="关联"/>
    <d v="2017-12-25T00:00:00"/>
    <s v="202223975760761"/>
    <s v="VPN网关（包月）"/>
    <s v="续费"/>
    <s v="375.00"/>
    <s v="1.00"/>
    <s v="375.00"/>
    <m/>
    <n v="375"/>
    <s v="已支付"/>
    <s v="2018-07-04 11:49:43"/>
    <s v="2018-07-04 11:49:49"/>
    <s v=""/>
    <m/>
    <s v="分销客户"/>
    <n v="-1"/>
  </r>
  <r>
    <s v="广州实地地产"/>
    <s v="广州实地房地产开发有限公司"/>
    <s v="其他"/>
    <x v="2"/>
    <s v="关联"/>
    <d v="2017-12-09T00:00:00"/>
    <s v="202222775770872"/>
    <s v="云服务器ECS(包月)"/>
    <s v="续费"/>
    <s v="2538.00"/>
    <s v="1.00"/>
    <s v="2538.00"/>
    <m/>
    <n v="2538"/>
    <s v="已支付"/>
    <s v="2018-07-04 10:56:23"/>
    <s v="2018-07-04 10:56:35"/>
    <s v=""/>
    <m/>
    <s v="分销客户"/>
    <n v="-1"/>
  </r>
  <r>
    <s v="dannet@qq.com"/>
    <s v="广州美亚电子商务国际旅行社有限公司"/>
    <s v="KA-广"/>
    <x v="3"/>
    <s v="关联"/>
    <d v="2017-10-20T00:00:00"/>
    <s v="202225074080654"/>
    <s v="云服务器ECS(包月)"/>
    <s v="续费"/>
    <s v="82.00"/>
    <s v="1.00"/>
    <s v="82.00"/>
    <m/>
    <n v="82"/>
    <s v="已支付"/>
    <s v="2018-07-04 10:54:45"/>
    <s v="2018-07-04 10:55:29"/>
    <s v=""/>
    <m/>
    <s v="分销客户"/>
    <n v="-1"/>
  </r>
  <r>
    <s v="广州实地地产"/>
    <s v="广州实地房地产开发有限公司"/>
    <s v="其他"/>
    <x v="2"/>
    <s v="关联"/>
    <d v="2017-12-09T00:00:00"/>
    <s v="202225673470872"/>
    <s v="云服务器ECS(包月)"/>
    <s v="续费"/>
    <s v="2592.00"/>
    <s v="0.77"/>
    <s v="2002.80"/>
    <m/>
    <n v="2002.8"/>
    <s v="已支付"/>
    <s v="2018-07-04 10:53:25"/>
    <s v="2018-07-04 10:53:31"/>
    <s v=""/>
    <m/>
    <s v="分销客户"/>
    <n v="-1"/>
  </r>
  <r>
    <s v="广州实地地产"/>
    <s v="广州实地房地产开发有限公司"/>
    <s v="其他"/>
    <x v="2"/>
    <s v="关联"/>
    <d v="2017-12-09T00:00:00"/>
    <s v="202224071370872"/>
    <s v="云服务器ECS(包月)"/>
    <s v="续费"/>
    <s v="2538.00"/>
    <s v="1.00"/>
    <s v="2538.00"/>
    <m/>
    <n v="2538"/>
    <s v="已支付"/>
    <s v="2018-07-04 10:47:54"/>
    <s v="2018-07-04 10:48:05"/>
    <s v=""/>
    <m/>
    <s v="分销客户"/>
    <n v="-1"/>
  </r>
  <r>
    <s v="liaozy@79643.com"/>
    <s v="广州简乐网络科技有限公司"/>
    <s v="铁军-广"/>
    <x v="1"/>
    <s v="关联"/>
    <d v="2017-06-28T00:00:00"/>
    <s v="202224373190115"/>
    <s v="云服务器ECS(包月)"/>
    <s v="续费"/>
    <s v="308.00"/>
    <s v="1.00"/>
    <s v="308.00"/>
    <m/>
    <n v="308"/>
    <s v="已支付"/>
    <s v="2018-07-04 10:47:33"/>
    <s v="2018-07-04 10:47:34"/>
    <s v=""/>
    <m/>
    <s v="分销客户"/>
    <n v="-1"/>
  </r>
  <r>
    <s v="695909365@qq.com"/>
    <s v="深圳市米飞科技有限公司"/>
    <s v="KA-广"/>
    <x v="0"/>
    <s v="关联"/>
    <d v="2017-12-26T00:00:00"/>
    <s v="202225471060346"/>
    <s v="云服务器ECS(包月)"/>
    <s v="续费"/>
    <s v="660.00"/>
    <s v="0.85"/>
    <s v="561.00"/>
    <m/>
    <n v="561"/>
    <s v="已支付"/>
    <s v="2018-07-04 10:43:28"/>
    <s v="2018-07-04 10:44:05"/>
    <s v=""/>
    <m/>
    <s v="分销客户"/>
    <n v="-1"/>
  </r>
  <r>
    <s v="212983912@qq.com"/>
    <s v="广州尚途商旅信息技术有限公司"/>
    <s v="KA-广"/>
    <x v="3"/>
    <s v="关联"/>
    <d v="2016-10-27T00:00:00"/>
    <s v="202222972560489"/>
    <s v="关系型数据库RDS(包月)"/>
    <s v="续费"/>
    <s v="8320.00"/>
    <s v="1.00"/>
    <s v="8320.00"/>
    <m/>
    <n v="8320"/>
    <s v="已支付"/>
    <s v="2018-07-04 09:51:14"/>
    <s v="2018-07-04 09:51:21"/>
    <s v=""/>
    <m/>
    <s v="分销客户"/>
    <n v="-1"/>
  </r>
  <r>
    <s v="广州实地地产"/>
    <s v="广州实地房地产开发有限公司"/>
    <s v="其他"/>
    <x v="2"/>
    <s v="关联"/>
    <d v="2017-12-09T00:00:00"/>
    <s v="202223768640872"/>
    <s v="云服务器ECS(包月)"/>
    <s v="续费"/>
    <s v="2154.00"/>
    <s v="1.00"/>
    <s v="2154.00"/>
    <m/>
    <n v="2154"/>
    <s v="已支付"/>
    <s v="2018-07-04 09:27:25"/>
    <s v="2018-07-04 09:27:31"/>
    <s v=""/>
    <m/>
    <s v="分销客户"/>
    <n v="-1"/>
  </r>
  <r>
    <s v="广州实地地产"/>
    <s v="广州实地房地产开发有限公司"/>
    <s v="其他"/>
    <x v="2"/>
    <s v="关联"/>
    <d v="2017-12-09T00:00:00"/>
    <s v="202223868740872"/>
    <s v="云服务器ECS(包月)"/>
    <s v="续费"/>
    <s v="2154.00"/>
    <s v="1.00"/>
    <s v="2154.00"/>
    <m/>
    <n v="2154"/>
    <s v="已支付"/>
    <s v="2018-07-04 09:26:54"/>
    <s v="2018-07-04 09:27:03"/>
    <s v=""/>
    <m/>
    <s v="分销客户"/>
    <n v="-1"/>
  </r>
  <r>
    <s v="qygaming"/>
    <s v="广东全娱科技有限公司"/>
    <s v="KA-广"/>
    <x v="8"/>
    <s v="关联"/>
    <d v="2017-11-11T00:00:00"/>
    <s v="202225768010375"/>
    <s v="云服务器ECS(包月)"/>
    <s v="续费"/>
    <s v="422.00"/>
    <s v="0.96"/>
    <s v="403.70"/>
    <m/>
    <n v="403.7"/>
    <s v="已支付"/>
    <s v="2018-07-04 08:48:35"/>
    <s v="2018-07-04 08:48:36"/>
    <s v=""/>
    <m/>
    <s v="分销客户"/>
    <n v="-1"/>
  </r>
  <r>
    <s v="212983912@qq.com"/>
    <s v="广州尚途商旅信息技术有限公司"/>
    <s v="KA-广"/>
    <x v="3"/>
    <s v="关联"/>
    <d v="2016-10-27T00:00:00"/>
    <s v="202225166740489"/>
    <s v="云数据库KVStore版（包月）"/>
    <s v="续费"/>
    <s v="1500.00"/>
    <s v="1.00"/>
    <s v="1500.00"/>
    <m/>
    <n v="1500"/>
    <s v="已支付"/>
    <s v="2018-07-04 08:32:46"/>
    <s v="2018-07-04 08:32:47"/>
    <s v=""/>
    <m/>
    <s v="分销客户"/>
    <n v="-1"/>
  </r>
  <r>
    <s v="se7en_kuo@foxmail.com"/>
    <s v="广州京雍府电子商务有限公司"/>
    <s v="铁军-广"/>
    <x v="7"/>
    <s v="关联"/>
    <d v="2017-09-26T00:00:00"/>
    <s v="202225665930302"/>
    <s v="云数据库KVStore版（包月）"/>
    <s v="续费"/>
    <s v="100.00"/>
    <s v="1.00"/>
    <s v="100.00"/>
    <m/>
    <n v="100"/>
    <s v="已支付"/>
    <s v="2018-07-04 08:29:37"/>
    <s v="2018-07-04 08:29:41"/>
    <s v=""/>
    <m/>
    <s v="分销客户"/>
    <n v="-1"/>
  </r>
  <r>
    <s v="se7en_kuo@foxmail.com"/>
    <s v="广州京雍府电子商务有限公司"/>
    <s v="铁军-广"/>
    <x v="7"/>
    <s v="关联"/>
    <d v="2017-09-26T00:00:00"/>
    <s v="202225665580302"/>
    <s v="关系型数据库RDS(包月)"/>
    <s v="续费"/>
    <s v="78.00"/>
    <s v="1.00"/>
    <s v="78.00"/>
    <m/>
    <n v="78"/>
    <s v="已支付"/>
    <s v="2018-07-04 08:26:44"/>
    <s v="2018-07-04 08:26:44"/>
    <s v=""/>
    <m/>
    <s v="分销客户"/>
    <n v="-1"/>
  </r>
  <r>
    <s v="bufeng2005@gmail.com"/>
    <s v="广州市十牛信息科技有限公司"/>
    <s v="其他"/>
    <x v="2"/>
    <s v="关联"/>
    <d v="2017-06-23T00:00:00"/>
    <s v="202222644050796"/>
    <s v="云服务器ECS(包月)"/>
    <s v="续费"/>
    <s v="57.00"/>
    <s v="1.00"/>
    <s v="57.00"/>
    <n v="57"/>
    <n v="0"/>
    <s v="已支付"/>
    <s v="2018-07-03 15:14:20"/>
    <s v="2018-07-03 15:29:49"/>
    <s v=""/>
    <m/>
    <s v="分销客户"/>
    <n v="-1"/>
  </r>
  <r>
    <s v="深圳前海金智慧"/>
    <s v="深圳前海金智慧科技有限公司"/>
    <s v="铁军-广"/>
    <x v="1"/>
    <s v="关联"/>
    <d v="2018-03-08T22:16:07"/>
    <s v="202225839780864"/>
    <s v="关系型数据库RDS(包月)"/>
    <s v="续费"/>
    <s v="640.00"/>
    <s v="1.00"/>
    <s v="640.00"/>
    <m/>
    <n v="640"/>
    <s v="已支付"/>
    <s v="2018-07-03 15:08:04"/>
    <s v="2018-07-03 15:08:11"/>
    <s v=""/>
    <m/>
    <s v="分销客户"/>
    <n v="-1"/>
  </r>
  <r>
    <s v="深圳前海金智慧"/>
    <s v="深圳前海金智慧科技有限公司"/>
    <s v="铁军-广"/>
    <x v="1"/>
    <s v="关联"/>
    <d v="2018-03-08T22:16:07"/>
    <s v="202223042630864"/>
    <s v="云服务器ECS(包月)"/>
    <s v="续费"/>
    <s v="234.00"/>
    <s v="1.00"/>
    <s v="234.00"/>
    <m/>
    <n v="234"/>
    <s v="已支付"/>
    <s v="2018-07-03 15:07:37"/>
    <s v="2018-07-03 15:07:50"/>
    <s v=""/>
    <m/>
    <s v="分销客户"/>
    <n v="-1"/>
  </r>
  <r>
    <s v="深圳前海金智慧"/>
    <s v="深圳前海金智慧科技有限公司"/>
    <s v="铁军-广"/>
    <x v="1"/>
    <s v="关联"/>
    <d v="2018-03-08T22:16:07"/>
    <s v="202222342980864"/>
    <s v="云服务器ECS(包月)"/>
    <s v="续费"/>
    <s v="951.00"/>
    <s v="0.97"/>
    <s v="922.40"/>
    <m/>
    <n v="922.4"/>
    <s v="已支付"/>
    <s v="2018-07-03 15:07:10"/>
    <s v="2018-07-03 15:07:22"/>
    <s v=""/>
    <m/>
    <s v="分销客户"/>
    <n v="-1"/>
  </r>
  <r>
    <s v="hzyfzx@pv.cc"/>
    <s v="广州花镇教育咨询有限公司"/>
    <s v="铁军-广"/>
    <x v="1"/>
    <s v="关联"/>
    <d v="2017-08-09T00:00:00"/>
    <s v="202225738430828"/>
    <s v="云数据库KVStore版（包月）"/>
    <s v="续费"/>
    <s v="100.00"/>
    <s v="1.00"/>
    <s v="100.00"/>
    <m/>
    <n v="100"/>
    <s v="已支付"/>
    <s v="2018-07-03 14:36:16"/>
    <s v="2018-07-03 14:36:31"/>
    <s v=""/>
    <m/>
    <s v="分销客户"/>
    <n v="-1"/>
  </r>
  <r>
    <s v="hzyfzx@pv.cc"/>
    <s v="广州花镇教育咨询有限公司"/>
    <s v="铁军-广"/>
    <x v="1"/>
    <s v="关联"/>
    <d v="2017-08-09T00:00:00"/>
    <s v="202223338150828"/>
    <s v="云数据库KVStore版（包月）"/>
    <s v="续费"/>
    <s v="25.00"/>
    <s v="1.00"/>
    <s v="25.00"/>
    <m/>
    <n v="25"/>
    <s v="已支付"/>
    <s v="2018-07-03 14:35:00"/>
    <s v="2018-07-03 14:35:34"/>
    <s v=""/>
    <m/>
    <s v="分销客户"/>
    <n v="-1"/>
  </r>
  <r>
    <s v="hzyfzx@pv.cc"/>
    <s v="广州花镇教育咨询有限公司"/>
    <s v="铁军-广"/>
    <x v="1"/>
    <s v="关联"/>
    <d v="2017-08-09T00:00:00"/>
    <s v="202223338090828"/>
    <s v="云数据库KVStore版（包月）"/>
    <s v="续费"/>
    <s v="53.00"/>
    <s v="1.00"/>
    <s v="53.00"/>
    <m/>
    <n v="53"/>
    <s v="已支付"/>
    <s v="2018-07-03 14:33:07"/>
    <s v="2018-07-03 14:33:49"/>
    <s v=""/>
    <m/>
    <s v="分销客户"/>
    <n v="-1"/>
  </r>
  <r>
    <s v="admin@yiguotech.com"/>
    <s v="深圳翼果科技有限公司"/>
    <s v="铁军-广"/>
    <x v="1"/>
    <s v="关联"/>
    <d v="2018-02-01T00:00:00"/>
    <s v="202223838630526"/>
    <s v="云服务器ECS(包月)"/>
    <s v="续费"/>
    <s v="2141.53"/>
    <s v="1.00"/>
    <s v="2141.53"/>
    <m/>
    <n v="2141.5300000000002"/>
    <s v="已支付"/>
    <s v="2018-07-03 14:23:10"/>
    <s v="2018-07-03 14:23:48"/>
    <s v=""/>
    <m/>
    <s v="分销客户"/>
    <n v="-1"/>
  </r>
  <r>
    <s v="212983912@qq.com"/>
    <s v="广州尚途商旅信息技术有限公司"/>
    <s v="KA-广"/>
    <x v="3"/>
    <s v="关联"/>
    <d v="2016-10-27T00:00:00"/>
    <s v="202223334740489"/>
    <s v="云服务器ECS(包月)"/>
    <s v="续费"/>
    <s v="929.00"/>
    <s v="1.00"/>
    <s v="929.00"/>
    <m/>
    <n v="929"/>
    <s v="已支付"/>
    <s v="2018-07-03 13:10:50"/>
    <s v="2018-07-03 13:10:50"/>
    <s v=""/>
    <m/>
    <s v="分销客户"/>
    <n v="-1"/>
  </r>
  <r>
    <s v="avsystemmsg@meiya.com"/>
    <s v="广州尚途商旅信息技术有限公司"/>
    <s v="KA-广"/>
    <x v="3"/>
    <s v="关联"/>
    <d v="2016-10-27T00:00:00"/>
    <s v="202223334710197"/>
    <s v="云服务器ECS(包月)"/>
    <s v="续费"/>
    <s v="202.00"/>
    <s v="1.00"/>
    <s v="202.00"/>
    <m/>
    <n v="202"/>
    <s v="已支付"/>
    <s v="2018-07-03 13:09:13"/>
    <s v="2018-07-03 13:09:14"/>
    <s v=""/>
    <m/>
    <s v="分销客户"/>
    <n v="-1"/>
  </r>
  <r>
    <s v="avsystemmsg@meiya.com"/>
    <s v="广州尚途商旅信息技术有限公司"/>
    <s v="KA-广"/>
    <x v="3"/>
    <s v="关联"/>
    <d v="2016-10-27T00:00:00"/>
    <s v="202223334690197"/>
    <s v="云服务器ECS(包月)"/>
    <s v="续费"/>
    <s v="228.00"/>
    <s v="1.00"/>
    <s v="228.00"/>
    <m/>
    <n v="228"/>
    <s v="已支付"/>
    <s v="2018-07-03 13:08:55"/>
    <s v="2018-07-03 13:08:56"/>
    <s v=""/>
    <m/>
    <s v="分销客户"/>
    <n v="-1"/>
  </r>
  <r>
    <s v="avsystemmsg@meiya.com"/>
    <s v="广州尚途商旅信息技术有限公司"/>
    <s v="KA-广"/>
    <x v="3"/>
    <s v="关联"/>
    <d v="2016-10-27T00:00:00"/>
    <s v="202225135400197"/>
    <s v="云服务器ECS(包月)"/>
    <s v="续费"/>
    <s v="702.00"/>
    <s v="1.00"/>
    <s v="702.00"/>
    <m/>
    <n v="702"/>
    <s v="已支付"/>
    <s v="2018-07-03 13:08:54"/>
    <s v="2018-07-03 13:08:54"/>
    <s v=""/>
    <m/>
    <s v="分销客户"/>
    <n v="-1"/>
  </r>
  <r>
    <s v="avsystemmsg@meiya.com"/>
    <s v="广州尚途商旅信息技术有限公司"/>
    <s v="KA-广"/>
    <x v="3"/>
    <s v="关联"/>
    <d v="2016-10-27T00:00:00"/>
    <s v="202222236420197"/>
    <s v="云服务器ECS(包月)"/>
    <s v="续费"/>
    <s v="602.00"/>
    <s v="1.00"/>
    <s v="602.00"/>
    <m/>
    <n v="602"/>
    <s v="已支付"/>
    <s v="2018-07-03 13:08:52"/>
    <s v="2018-07-03 13:08:53"/>
    <s v=""/>
    <m/>
    <s v="分销客户"/>
    <n v="-1"/>
  </r>
  <r>
    <s v="avsystemmsg@meiya.com"/>
    <s v="广州尚途商旅信息技术有限公司"/>
    <s v="KA-广"/>
    <x v="3"/>
    <s v="关联"/>
    <d v="2016-10-27T00:00:00"/>
    <s v="202224335930197"/>
    <s v="云服务器ECS(包月)"/>
    <s v="续费"/>
    <s v="202.00"/>
    <s v="1.00"/>
    <s v="202.00"/>
    <m/>
    <n v="202"/>
    <s v="已支付"/>
    <s v="2018-07-03 13:08:51"/>
    <s v="2018-07-03 13:08:51"/>
    <s v=""/>
    <m/>
    <s v="分销客户"/>
    <n v="-1"/>
  </r>
  <r>
    <s v="avsystemmsg@meiya.com"/>
    <s v="广州尚途商旅信息技术有限公司"/>
    <s v="KA-广"/>
    <x v="3"/>
    <s v="关联"/>
    <d v="2016-10-27T00:00:00"/>
    <s v="202225234020197"/>
    <s v="云服务器ECS(包月)"/>
    <s v="续费"/>
    <s v="448.00"/>
    <s v="1.00"/>
    <s v="448.00"/>
    <m/>
    <n v="448"/>
    <s v="已支付"/>
    <s v="2018-07-03 13:08:49"/>
    <s v="2018-07-03 13:08:50"/>
    <s v=""/>
    <m/>
    <s v="分销客户"/>
    <n v="-1"/>
  </r>
  <r>
    <s v="avsystemmsg@meiya.com"/>
    <s v="广州尚途商旅信息技术有限公司"/>
    <s v="KA-广"/>
    <x v="3"/>
    <s v="关联"/>
    <d v="2016-10-27T00:00:00"/>
    <s v="202224234100197"/>
    <s v="云服务器ECS(包月)"/>
    <s v="续费"/>
    <s v="448.00"/>
    <s v="1.00"/>
    <s v="448.00"/>
    <m/>
    <n v="448"/>
    <s v="已支付"/>
    <s v="2018-07-03 13:08:47"/>
    <s v="2018-07-03 13:08:48"/>
    <s v=""/>
    <m/>
    <s v="分销客户"/>
    <n v="-1"/>
  </r>
  <r>
    <s v="avsystemmsg@meiya.com"/>
    <s v="广州尚途商旅信息技术有限公司"/>
    <s v="KA-广"/>
    <x v="3"/>
    <s v="关联"/>
    <d v="2016-10-27T00:00:00"/>
    <s v="202223735270197"/>
    <s v="云服务器ECS(包月)"/>
    <s v="续费"/>
    <s v="228.00"/>
    <s v="1.00"/>
    <s v="228.00"/>
    <m/>
    <n v="228"/>
    <s v="已支付"/>
    <s v="2018-07-03 13:08:46"/>
    <s v="2018-07-03 13:08:46"/>
    <s v=""/>
    <m/>
    <s v="分销客户"/>
    <n v="-1"/>
  </r>
  <r>
    <s v="liaozy@79643.com"/>
    <s v="广州简乐网络科技有限公司"/>
    <s v="铁军-广"/>
    <x v="1"/>
    <s v="关联"/>
    <d v="2017-06-28T00:00:00"/>
    <s v="202223930810115"/>
    <s v="云服务器ECS(包月)"/>
    <s v="续费"/>
    <s v="787.00"/>
    <s v="1.00"/>
    <s v="787.00"/>
    <m/>
    <n v="787"/>
    <s v="已支付"/>
    <s v="2018-07-03 11:27:19"/>
    <s v="2018-07-03 11:27:20"/>
    <s v=""/>
    <m/>
    <s v="分销客户"/>
    <n v="-1"/>
  </r>
  <r>
    <s v="yunwei2014@sellercube.cn"/>
    <s v="广州棒谷网络科技有限公司"/>
    <s v="KA-广"/>
    <x v="8"/>
    <s v="关联"/>
    <d v="2017-03-16T00:00:00"/>
    <s v="202226329700545"/>
    <s v="对象存储OSS资源包(包月)"/>
    <s v="续费"/>
    <s v="663.00"/>
    <s v="1.00"/>
    <s v="663.00"/>
    <m/>
    <n v="663"/>
    <s v="已支付"/>
    <s v="2018-07-03 11:06:18"/>
    <s v="2018-07-03 11:06:38"/>
    <s v=""/>
    <m/>
    <s v="分销客户"/>
    <n v="-1"/>
  </r>
  <r>
    <s v="yunwei2014@sellercube.cn"/>
    <s v="广州棒谷网络科技有限公司"/>
    <s v="KA-广"/>
    <x v="8"/>
    <s v="关联"/>
    <d v="2017-03-16T00:00:00"/>
    <s v="202223829440545"/>
    <s v="对象存储OSS资源包(包月)"/>
    <s v="续费"/>
    <s v="741.00"/>
    <s v="1.00"/>
    <s v="741.00"/>
    <m/>
    <n v="741"/>
    <s v="已支付"/>
    <s v="2018-07-03 10:50:14"/>
    <s v="2018-07-03 10:50:49"/>
    <s v=""/>
    <m/>
    <s v="分销客户"/>
    <n v="-1"/>
  </r>
  <r>
    <s v="tech01@kingvision.com.cn"/>
    <s v="雪松控股集团"/>
    <s v="KA-广"/>
    <x v="3"/>
    <s v="关联"/>
    <d v="2016-12-05T00:00:00"/>
    <s v="202223428610041"/>
    <s v="关系型数据库RDS(包月)"/>
    <s v="续费"/>
    <s v="4080.00"/>
    <s v="1.00"/>
    <s v="4080.00"/>
    <m/>
    <n v="4080"/>
    <s v="已支付"/>
    <s v="2018-07-03 10:35:28"/>
    <s v="2018-07-03 10:35:35"/>
    <s v=""/>
    <m/>
    <s v="分销客户"/>
    <n v="-1"/>
  </r>
  <r>
    <s v="广州天振科技"/>
    <s v="广州天振网络科技有限公司"/>
    <s v="中台-广"/>
    <x v="6"/>
    <s v="关联"/>
    <d v="2018-01-03T00:00:00"/>
    <s v="202224218400406"/>
    <s v="云邮箱"/>
    <s v="续费"/>
    <s v="0.00"/>
    <s v="1.00"/>
    <s v="0.00"/>
    <m/>
    <n v="0"/>
    <s v="已支付"/>
    <s v="2018-07-03 08:22:06"/>
    <s v="2018-07-03 08:22:07"/>
    <s v=""/>
    <m/>
    <s v="分销客户"/>
    <n v="-1"/>
  </r>
  <r>
    <s v="avsystemmsg@meiya.com"/>
    <s v="广州尚途商旅信息技术有限公司"/>
    <s v="KA-广"/>
    <x v="3"/>
    <s v="关联"/>
    <d v="2016-10-27T00:00:00"/>
    <s v="202222720400197"/>
    <s v="关系型数据库RDS(包月)"/>
    <s v="续费"/>
    <s v="1242.00"/>
    <s v="1.00"/>
    <s v="1242.00"/>
    <m/>
    <n v="1242"/>
    <s v="已支付"/>
    <s v="2018-07-03 08:13:16"/>
    <s v="2018-07-03 08:13:17"/>
    <s v=""/>
    <m/>
    <s v="分销客户"/>
    <n v="-1"/>
  </r>
  <r>
    <s v="xiliedu@968666.net"/>
    <s v="广州市熙励教育信息咨询有限公司"/>
    <s v="KA-广"/>
    <x v="0"/>
    <s v="关联"/>
    <d v="2018-01-15T21:24:57"/>
    <s v="202226608500351"/>
    <s v="云服务器ECS(包月)"/>
    <s v="续费"/>
    <s v="96.32"/>
    <s v="1.00"/>
    <s v="96.32"/>
    <m/>
    <n v="96.32"/>
    <s v="已支付"/>
    <s v="2018-07-02 22:25:36"/>
    <s v="2018-07-02 22:25:40"/>
    <s v=""/>
    <m/>
    <s v="分销客户"/>
    <n v="-1"/>
  </r>
  <r>
    <s v="yun@mu-ke.com"/>
    <s v="广州慕可生物科技有限公司"/>
    <s v="KA-广"/>
    <x v="4"/>
    <s v="关联"/>
    <d v="2017-09-13T00:00:00"/>
    <s v="202223200060761"/>
    <s v="云服务器ECS(包月)"/>
    <s v="续费"/>
    <s v="1365.98"/>
    <s v="1.00"/>
    <s v="1365.98"/>
    <m/>
    <n v="1365.98"/>
    <s v="已支付"/>
    <s v="2018-07-02 17:18:51"/>
    <s v="2018-07-02 17:19:05"/>
    <s v=""/>
    <m/>
    <s v="分销客户"/>
    <n v="-1"/>
  </r>
  <r>
    <s v="yingerfashion"/>
    <s v="深圳影儿时尚集团有限公司"/>
    <s v="KA-深"/>
    <x v="9"/>
    <s v="关联"/>
    <d v="2017-03-16T00:00:00"/>
    <s v="202219313070511"/>
    <s v="云服务器ECS(包月)"/>
    <s v="补偿续费"/>
    <s v="0.00"/>
    <s v="1.00"/>
    <s v="0.00"/>
    <m/>
    <n v="0"/>
    <s v="已支付"/>
    <s v="2018-07-02 17:16:34"/>
    <s v="2018-07-02 17:16:34"/>
    <s v=""/>
    <m/>
    <s v="分销客户"/>
    <n v="-1"/>
  </r>
  <r>
    <s v="ab纵思网络"/>
    <s v="广州纵思网络科技股份有限公司"/>
    <s v="KA-广"/>
    <x v="0"/>
    <s v="关联"/>
    <d v="2018-02-26T19:14:30"/>
    <s v="202218012690313"/>
    <s v="云服务器ECS(包月)"/>
    <s v="续费"/>
    <s v="780.00"/>
    <s v="1.00"/>
    <s v="780.00"/>
    <m/>
    <n v="780"/>
    <s v="已支付"/>
    <s v="2018-07-02 15:56:30"/>
    <s v="2018-07-02 15:56:33"/>
    <s v=""/>
    <m/>
    <s v="分销客户"/>
    <n v="-1"/>
  </r>
  <r>
    <s v="ab纵思网络"/>
    <s v="广州纵思网络科技股份有限公司"/>
    <s v="KA-广"/>
    <x v="0"/>
    <s v="关联"/>
    <d v="2018-02-26T19:14:30"/>
    <s v="202218012030313"/>
    <s v="云服务器ECS(包月)"/>
    <s v="续费"/>
    <s v="780.00"/>
    <s v="1.00"/>
    <s v="780.00"/>
    <m/>
    <n v="780"/>
    <s v="已支付"/>
    <s v="2018-07-02 15:51:27"/>
    <s v="2018-07-02 15:51:31"/>
    <s v=""/>
    <m/>
    <s v="分销客户"/>
    <n v="-1"/>
  </r>
  <r>
    <s v="tech01@kingvision.com.cn"/>
    <s v="雪松控股集团"/>
    <s v="KA-广"/>
    <x v="3"/>
    <s v="关联"/>
    <d v="2016-12-05T00:00:00"/>
    <s v="202218306000041"/>
    <s v="云服务器ECS(包月)"/>
    <s v="续费"/>
    <s v="965.00"/>
    <s v="1.00"/>
    <s v="965.00"/>
    <m/>
    <n v="965"/>
    <s v="已支付"/>
    <s v="2018-07-02 13:59:04"/>
    <s v="2018-07-02 13:59:08"/>
    <s v=""/>
    <m/>
    <s v="分销客户"/>
    <n v="-1"/>
  </r>
  <r>
    <s v="tech01@kingvision.com.cn"/>
    <s v="雪松控股集团"/>
    <s v="KA-广"/>
    <x v="3"/>
    <s v="关联"/>
    <d v="2016-12-05T00:00:00"/>
    <s v="202218105930041"/>
    <s v="云服务器ECS(包月)"/>
    <s v="续费"/>
    <s v="811.00"/>
    <s v="1.00"/>
    <s v="811.00"/>
    <m/>
    <n v="811"/>
    <s v="已支付"/>
    <s v="2018-07-02 13:54:05"/>
    <s v="2018-07-02 13:54:09"/>
    <s v=""/>
    <m/>
    <s v="分销客户"/>
    <n v="-1"/>
  </r>
  <r>
    <s v="tech01@kingvision.com.cn"/>
    <s v="雪松控股集团"/>
    <s v="KA-广"/>
    <x v="3"/>
    <s v="关联"/>
    <d v="2016-12-05T00:00:00"/>
    <s v="202218005840041"/>
    <s v="云服务器ECS(包月)"/>
    <s v="续费"/>
    <s v="390.00"/>
    <s v="1.00"/>
    <s v="390.00"/>
    <m/>
    <n v="390"/>
    <s v="已支付"/>
    <s v="2018-07-02 13:52:58"/>
    <s v="2018-07-02 13:53:15"/>
    <s v=""/>
    <m/>
    <s v="分销客户"/>
    <n v="-1"/>
  </r>
  <r>
    <s v="judian2017"/>
    <s v="广州汇电云联互联网科技有限公司"/>
    <s v="铁军-广"/>
    <x v="1"/>
    <s v="关联"/>
    <d v="2018-02-24T10:16:11"/>
    <s v="202219003990465"/>
    <s v="云服务器ECS(包月)"/>
    <s v="续费"/>
    <s v="24381.60"/>
    <s v="0.85"/>
    <s v="20724.36"/>
    <m/>
    <n v="20724.36"/>
    <s v="已支付"/>
    <s v="2018-07-02 13:32:49"/>
    <s v="2018-07-02 13:32:56"/>
    <s v=""/>
    <m/>
    <s v="分销客户"/>
    <n v="-1"/>
  </r>
  <r>
    <s v="jiangshan@inman.cc"/>
    <s v="广州市汇美时尚集团股份有限公司"/>
    <s v="其他"/>
    <x v="2"/>
    <s v="关联"/>
    <d v="2016-09-02T00:00:00"/>
    <s v="202218203630007"/>
    <s v="关系型数据库RDS(包月)"/>
    <s v="续费"/>
    <s v="3600.00"/>
    <s v="0.85"/>
    <s v="3060.00"/>
    <m/>
    <n v="3060"/>
    <s v="已支付"/>
    <s v="2018-07-02 12:45:23"/>
    <s v="2018-07-02 12:45:28"/>
    <s v=""/>
    <m/>
    <s v="分销客户"/>
    <n v="-1"/>
  </r>
  <r>
    <s v="393620317@qq.com"/>
    <s v="广州逗趣互动信息科技有限公司"/>
    <s v="其他"/>
    <x v="2"/>
    <s v="关联"/>
    <d v="2017-01-09T00:00:00"/>
    <s v="202216803690967"/>
    <s v="云服务器ECS(包月)"/>
    <s v="续费"/>
    <s v="296.00"/>
    <s v="1.00"/>
    <s v="296.00"/>
    <m/>
    <n v="296"/>
    <s v="已支付"/>
    <s v="2018-07-02 11:53:39"/>
    <s v="2018-07-02 11:53:40"/>
    <s v=""/>
    <m/>
    <s v="分销客户"/>
    <n v="-1"/>
  </r>
  <r>
    <s v="ebon@ebon.com"/>
    <s v="广东益邦物流有限公司"/>
    <s v="KA-广"/>
    <x v="4"/>
    <s v="关联"/>
    <d v="2018-02-01T22:24:56"/>
    <s v="202215395870627"/>
    <s v="云服务器ECS(包月)"/>
    <s v="补偿续费"/>
    <s v="0.00"/>
    <s v="1.00"/>
    <s v="0.00"/>
    <m/>
    <n v="0"/>
    <s v="已支付"/>
    <s v="2018-07-02 11:02:19"/>
    <s v="2018-07-02 11:02:19"/>
    <s v=""/>
    <m/>
    <s v="分销客户"/>
    <n v="-1"/>
  </r>
  <r>
    <s v="modernavenue@aliyun.com"/>
    <s v="摩登大道时尚电子商务有限公司"/>
    <s v="铁军-广"/>
    <x v="7"/>
    <s v="关联"/>
    <d v="2017-01-11T00:00:00"/>
    <s v="202214996280569"/>
    <s v="云服务器ECS(包月)"/>
    <s v="续费"/>
    <s v="2304.00"/>
    <s v="1.00"/>
    <s v="2304.00"/>
    <m/>
    <n v="2304"/>
    <s v="已支付"/>
    <s v="2018-07-02 10:55:11"/>
    <s v="2018-07-02 10:55:14"/>
    <s v=""/>
    <m/>
    <s v="分销客户"/>
    <n v="-1"/>
  </r>
  <r>
    <s v="modernavenue@aliyun.com"/>
    <s v="摩登大道时尚电子商务有限公司"/>
    <s v="铁军-广"/>
    <x v="7"/>
    <s v="关联"/>
    <d v="2017-01-11T00:00:00"/>
    <s v="202216700610569"/>
    <s v="云服务器ECS(包月)"/>
    <s v="续费"/>
    <s v="2118.00"/>
    <s v="0.87"/>
    <s v="1839.12"/>
    <m/>
    <n v="1839.12"/>
    <s v="已支付"/>
    <s v="2018-07-02 10:54:16"/>
    <s v="2018-07-02 10:54:19"/>
    <s v=""/>
    <m/>
    <s v="分销客户"/>
    <n v="-1"/>
  </r>
  <r>
    <s v="modernavenue@aliyun.com"/>
    <s v="摩登大道时尚电子商务有限公司"/>
    <s v="铁军-广"/>
    <x v="7"/>
    <s v="关联"/>
    <d v="2017-01-11T00:00:00"/>
    <s v="202211699000569"/>
    <s v="云服务器ECS(包月)"/>
    <s v="续费"/>
    <s v="2118.00"/>
    <s v="0.87"/>
    <s v="1839.12"/>
    <m/>
    <n v="1839.12"/>
    <s v="已支付"/>
    <s v="2018-07-02 10:53:49"/>
    <s v="2018-07-02 10:53:52"/>
    <s v=""/>
    <m/>
    <s v="分销客户"/>
    <n v="-1"/>
  </r>
  <r>
    <s v="xyedai"/>
    <s v="深圳超富资产管理有限公司"/>
    <s v="KA-深"/>
    <x v="9"/>
    <s v="关联"/>
    <d v="2017-03-16T00:00:00"/>
    <s v="202215696090957"/>
    <s v="云服务器ECS(包月)"/>
    <s v="续费"/>
    <s v="235.20"/>
    <s v="1.00"/>
    <s v="235.20"/>
    <m/>
    <n v="235.2"/>
    <s v="已支付"/>
    <s v="2018-07-02 10:53:12"/>
    <s v="2018-07-02 10:53:32"/>
    <s v=""/>
    <m/>
    <s v="分销客户"/>
    <n v="-1"/>
  </r>
  <r>
    <s v="hi30839162@aliyun.com"/>
    <s v="卓越"/>
    <s v="其他"/>
    <x v="2"/>
    <s v="关联"/>
    <d v="2016-12-07T00:00:00"/>
    <s v="202212995310105"/>
    <s v="云服务器ECS(包月)"/>
    <s v="续费"/>
    <s v="9888.00"/>
    <s v="0.85"/>
    <s v="8404.80"/>
    <m/>
    <n v="8404.7999999999993"/>
    <s v="已支付"/>
    <s v="2018-07-02 10:31:10"/>
    <s v="2018-07-02 10:31:13"/>
    <s v=""/>
    <m/>
    <s v="分销客户"/>
    <n v="-1"/>
  </r>
  <r>
    <s v="hi30839162@aliyun.com"/>
    <s v="卓越"/>
    <s v="其他"/>
    <x v="2"/>
    <s v="关联"/>
    <d v="2016-12-07T00:00:00"/>
    <s v="202212897340105"/>
    <s v="云服务器ECS(包月)"/>
    <s v="续费"/>
    <s v="4860.00"/>
    <s v="0.85"/>
    <s v="4131.00"/>
    <m/>
    <n v="4131"/>
    <s v="已支付"/>
    <s v="2018-07-02 10:28:22"/>
    <s v="2018-07-02 10:28:26"/>
    <s v=""/>
    <m/>
    <s v="分销客户"/>
    <n v="-1"/>
  </r>
  <r>
    <s v="hzyfzx@pv.cc"/>
    <s v="广州花镇教育咨询有限公司"/>
    <s v="铁军-广"/>
    <x v="1"/>
    <s v="关联"/>
    <d v="2017-08-09T00:00:00"/>
    <s v="202213793390828"/>
    <s v="关系型数据库RDS(包月)"/>
    <s v="续费"/>
    <s v="1030.00"/>
    <s v="1.00"/>
    <s v="1030.00"/>
    <m/>
    <n v="1030"/>
    <s v="已支付"/>
    <s v="2018-07-02 10:07:33"/>
    <s v="2018-07-02 10:07:44"/>
    <s v=""/>
    <m/>
    <s v="分销客户"/>
    <n v="-1"/>
  </r>
  <r>
    <s v="yun@mu-ke.com"/>
    <s v="广州慕可生物科技有限公司"/>
    <s v="KA-广"/>
    <x v="4"/>
    <s v="关联"/>
    <d v="2017-09-13T00:00:00"/>
    <s v="202215691950761"/>
    <s v="云服务器ECS(包月)"/>
    <s v="续费"/>
    <s v="378.00"/>
    <s v="1.00"/>
    <s v="378.00"/>
    <m/>
    <n v="378"/>
    <s v="已支付"/>
    <s v="2018-07-02 09:52:53"/>
    <s v="2018-07-02 09:52:59"/>
    <s v=""/>
    <m/>
    <s v="分销客户"/>
    <n v="-1"/>
  </r>
  <r>
    <s v="yun@mu-ke.com"/>
    <s v="广州慕可生物科技有限公司"/>
    <s v="KA-广"/>
    <x v="4"/>
    <s v="关联"/>
    <d v="2017-09-13T00:00:00"/>
    <s v="202212795640761"/>
    <s v="云服务器ECS(包月)"/>
    <s v="续费"/>
    <s v="1892.00"/>
    <s v="1.00"/>
    <s v="1892.00"/>
    <m/>
    <n v="1892"/>
    <s v="已支付"/>
    <s v="2018-07-02 09:51:51"/>
    <s v="2018-07-02 09:51:54"/>
    <s v=""/>
    <m/>
    <s v="分销客户"/>
    <n v="-1"/>
  </r>
  <r>
    <s v="yun@mu-ke.com"/>
    <s v="广州慕可生物科技有限公司"/>
    <s v="KA-广"/>
    <x v="4"/>
    <s v="关联"/>
    <d v="2017-09-13T00:00:00"/>
    <s v="202214791380761"/>
    <s v="云服务器ECS(包月)"/>
    <s v="续费"/>
    <s v="535.70"/>
    <s v="1.00"/>
    <s v="535.70"/>
    <m/>
    <n v="535.70000000000005"/>
    <s v="已支付"/>
    <s v="2018-07-02 09:51:30"/>
    <s v="2018-07-02 09:51:33"/>
    <s v=""/>
    <m/>
    <s v="分销客户"/>
    <n v="-1"/>
  </r>
  <r>
    <s v="yun@mu-ke.com"/>
    <s v="广州慕可生物科技有限公司"/>
    <s v="KA-广"/>
    <x v="4"/>
    <s v="关联"/>
    <d v="2017-09-13T00:00:00"/>
    <s v="202213293220761"/>
    <s v="关系型数据库RDS(包月)"/>
    <s v="续费"/>
    <s v="2440.00"/>
    <s v="1.00"/>
    <s v="2440.00"/>
    <m/>
    <n v="2440"/>
    <s v="已支付"/>
    <s v="2018-07-02 09:50:46"/>
    <s v="2018-07-02 09:50:48"/>
    <s v=""/>
    <m/>
    <s v="分销客户"/>
    <n v="-1"/>
  </r>
  <r>
    <s v="yun@mu-ke.com"/>
    <s v="广州慕可生物科技有限公司"/>
    <s v="KA-广"/>
    <x v="4"/>
    <s v="关联"/>
    <d v="2017-09-13T00:00:00"/>
    <s v="202213192600761"/>
    <s v="关系型数据库RDS(包月)"/>
    <s v="续费"/>
    <s v="1430.00"/>
    <s v="1.00"/>
    <s v="1430.00"/>
    <m/>
    <n v="1430"/>
    <s v="已支付"/>
    <s v="2018-07-02 09:50:30"/>
    <s v="2018-07-02 09:50:32"/>
    <s v=""/>
    <m/>
    <s v="分销客户"/>
    <n v="-1"/>
  </r>
  <r>
    <s v="yun@mu-ke.com"/>
    <s v="广州慕可生物科技有限公司"/>
    <s v="KA-广"/>
    <x v="4"/>
    <s v="关联"/>
    <d v="2017-09-13T00:00:00"/>
    <s v="202213192570761"/>
    <s v="关系型数据库RDS(包月)"/>
    <s v="续费"/>
    <s v="596.00"/>
    <s v="1.00"/>
    <s v="596.00"/>
    <m/>
    <n v="596"/>
    <s v="已支付"/>
    <s v="2018-07-02 09:50:14"/>
    <s v="2018-07-02 09:50:17"/>
    <s v=""/>
    <m/>
    <s v="分销客户"/>
    <n v="-1"/>
  </r>
  <r>
    <s v="yun@mu-ke.com"/>
    <s v="广州慕可生物科技有限公司"/>
    <s v="KA-广"/>
    <x v="4"/>
    <s v="关联"/>
    <d v="2017-09-13T00:00:00"/>
    <s v="202211796390761"/>
    <s v="关系型数据库RDS(包月)"/>
    <s v="续费"/>
    <s v="1960.00"/>
    <s v="1.00"/>
    <s v="1960.00"/>
    <m/>
    <n v="1960"/>
    <s v="已支付"/>
    <s v="2018-07-02 09:49:57"/>
    <s v="2018-07-02 09:49:59"/>
    <s v=""/>
    <m/>
    <s v="分销客户"/>
    <n v="-1"/>
  </r>
  <r>
    <s v="yun@mu-ke.com"/>
    <s v="广州慕可生物科技有限公司"/>
    <s v="KA-广"/>
    <x v="4"/>
    <s v="关联"/>
    <d v="2017-09-13T00:00:00"/>
    <s v="202215292860761"/>
    <s v="关系型数据库RDS(包月)"/>
    <s v="续费"/>
    <s v="308.00"/>
    <s v="1.00"/>
    <s v="308.00"/>
    <m/>
    <n v="308"/>
    <s v="已支付"/>
    <s v="2018-07-02 09:49:43"/>
    <s v="2018-07-02 09:49:45"/>
    <s v=""/>
    <m/>
    <s v="分销客户"/>
    <n v="-1"/>
  </r>
  <r>
    <s v="yun@mu-ke.com"/>
    <s v="广州慕可生物科技有限公司"/>
    <s v="KA-广"/>
    <x v="4"/>
    <s v="关联"/>
    <d v="2017-09-13T00:00:00"/>
    <s v="202212993190761"/>
    <s v="关系型数据库RDS(包月)"/>
    <s v="续费"/>
    <s v="580.00"/>
    <s v="1.00"/>
    <s v="580.00"/>
    <m/>
    <n v="580"/>
    <s v="已支付"/>
    <s v="2018-07-02 09:49:28"/>
    <s v="2018-07-02 09:49:31"/>
    <s v=""/>
    <m/>
    <s v="分销客户"/>
    <n v="-1"/>
  </r>
  <r>
    <s v="yun@mu-ke.com"/>
    <s v="广州慕可生物科技有限公司"/>
    <s v="KA-广"/>
    <x v="4"/>
    <s v="关联"/>
    <d v="2017-09-13T00:00:00"/>
    <s v="202212594290761"/>
    <s v="关系型数据库RDS(包月)"/>
    <s v="续费"/>
    <s v="151.00"/>
    <s v="1.00"/>
    <s v="151.00"/>
    <m/>
    <n v="151"/>
    <s v="已支付"/>
    <s v="2018-07-02 09:49:13"/>
    <s v="2018-07-02 09:49:16"/>
    <s v=""/>
    <m/>
    <s v="分销客户"/>
    <n v="-1"/>
  </r>
  <r>
    <s v="admin@yiguotech.com"/>
    <s v="深圳翼果科技有限公司"/>
    <s v="铁军-广"/>
    <x v="1"/>
    <s v="关联"/>
    <d v="2018-02-01T00:00:00"/>
    <s v="202213791370526"/>
    <s v="云服务器ECS(包月)"/>
    <s v="续费"/>
    <s v="1632.00"/>
    <s v="1.00"/>
    <s v="1632.00"/>
    <m/>
    <n v="1632"/>
    <s v="已支付"/>
    <s v="2018-07-02 09:37:52"/>
    <s v="2018-07-02 09:38:25"/>
    <s v=""/>
    <m/>
    <s v="分销客户"/>
    <n v="-1"/>
  </r>
  <r>
    <s v="qygaming"/>
    <s v="广东全娱科技有限公司"/>
    <s v="KA-广"/>
    <x v="8"/>
    <s v="关联"/>
    <d v="2017-11-11T00:00:00"/>
    <s v="202213592210375"/>
    <s v="云服务器ECS(包月)"/>
    <s v="续费"/>
    <s v="386.00"/>
    <s v="1.00"/>
    <s v="386.00"/>
    <m/>
    <n v="386"/>
    <s v="已支付"/>
    <s v="2018-07-02 09:30:39"/>
    <s v="2018-07-02 09:30:40"/>
    <s v=""/>
    <m/>
    <s v="分销客户"/>
    <n v="-1"/>
  </r>
  <r>
    <s v="yun@mu-ke.com"/>
    <s v="广州慕可生物科技有限公司"/>
    <s v="KA-广"/>
    <x v="4"/>
    <s v="关联"/>
    <d v="2017-09-13T00:00:00"/>
    <s v="202212693660761"/>
    <s v="云服务器ECS(包月)"/>
    <s v="续费"/>
    <s v="555.00"/>
    <s v="1.00"/>
    <s v="555.00"/>
    <m/>
    <n v="555"/>
    <s v="已支付"/>
    <s v="2018-07-02 09:20:05"/>
    <s v="2018-07-02 09:20:08"/>
    <s v=""/>
    <m/>
    <s v="分销客户"/>
    <n v="-1"/>
  </r>
  <r>
    <s v="yun@mu-ke.com"/>
    <s v="广州慕可生物科技有限公司"/>
    <s v="KA-广"/>
    <x v="4"/>
    <s v="关联"/>
    <d v="2017-09-13T00:00:00"/>
    <s v="202215489380761"/>
    <s v="云服务器ECS(包月)"/>
    <s v="续费"/>
    <s v="3921.00"/>
    <s v="1.00"/>
    <s v="3921.00"/>
    <m/>
    <n v="3921"/>
    <s v="已支付"/>
    <s v="2018-07-02 09:19:44"/>
    <s v="2018-07-02 09:19:48"/>
    <s v=""/>
    <m/>
    <s v="分销客户"/>
    <n v="-1"/>
  </r>
  <r>
    <s v="yun@mu-ke.com"/>
    <s v="广州慕可生物科技有限公司"/>
    <s v="KA-广"/>
    <x v="4"/>
    <s v="关联"/>
    <d v="2017-09-13T00:00:00"/>
    <s v="202215290550761"/>
    <s v="云服务器ECS(包月)"/>
    <s v="续费"/>
    <s v="887.00"/>
    <s v="1.00"/>
    <s v="887.00"/>
    <m/>
    <n v="887"/>
    <s v="已支付"/>
    <s v="2018-07-02 09:19:29"/>
    <s v="2018-07-02 09:19:31"/>
    <s v=""/>
    <m/>
    <s v="分销客户"/>
    <n v="-1"/>
  </r>
  <r>
    <s v="yun@mu-ke.com"/>
    <s v="广州慕可生物科技有限公司"/>
    <s v="KA-广"/>
    <x v="4"/>
    <s v="关联"/>
    <d v="2017-09-13T00:00:00"/>
    <s v="202211894590761"/>
    <s v="云服务器ECS(包月)"/>
    <s v="续费"/>
    <s v="848.00"/>
    <s v="1.00"/>
    <s v="848.00"/>
    <m/>
    <n v="848"/>
    <s v="已支付"/>
    <s v="2018-07-02 09:19:02"/>
    <s v="2018-07-02 09:19:05"/>
    <s v=""/>
    <m/>
    <s v="分销客户"/>
    <n v="-1"/>
  </r>
  <r>
    <s v="695909365@qq.com"/>
    <s v="深圳市米飞科技有限公司"/>
    <s v="KA-广"/>
    <x v="0"/>
    <s v="关联"/>
    <d v="2017-12-26T00:00:00"/>
    <s v="202213089090346"/>
    <s v="云邮箱"/>
    <s v="续费"/>
    <s v="0.00"/>
    <s v="1.00"/>
    <s v="0.00"/>
    <m/>
    <n v="0"/>
    <s v="已支付"/>
    <s v="2018-07-02 08:33:31"/>
    <s v="2018-07-02 08:33:31"/>
    <s v=""/>
    <m/>
    <s v="分销客户"/>
    <n v="-1"/>
  </r>
  <r>
    <s v="se7en_kuo@foxmail.com"/>
    <s v="广州京雍府电子商务有限公司"/>
    <s v="铁军-广"/>
    <x v="7"/>
    <s v="关联"/>
    <d v="2017-09-26T00:00:00"/>
    <s v="202213088340302"/>
    <s v="云数据库KVStore版（包月）"/>
    <s v="续费"/>
    <s v="100.00"/>
    <s v="1.00"/>
    <s v="100.00"/>
    <m/>
    <n v="100"/>
    <s v="已支付"/>
    <s v="2018-07-02 08:26:39"/>
    <s v="2018-07-02 08:26:39"/>
    <s v=""/>
    <m/>
    <s v="分销客户"/>
    <n v="-1"/>
  </r>
  <r>
    <s v="393620317@qq.com"/>
    <s v="广州逗趣互动信息科技有限公司"/>
    <s v="其他"/>
    <x v="2"/>
    <s v="关联"/>
    <d v="2017-01-09T00:00:00"/>
    <s v="202213386970967"/>
    <s v="云数据库KVStore版（包月）"/>
    <s v="续费"/>
    <s v="340.00"/>
    <s v="1.00"/>
    <s v="340.00"/>
    <m/>
    <n v="340"/>
    <s v="已支付"/>
    <s v="2018-07-02 08:20:05"/>
    <s v="2018-07-02 08:20:06"/>
    <s v=""/>
    <m/>
    <s v="分销客户"/>
    <n v="-1"/>
  </r>
  <r>
    <s v="393620317@qq.com"/>
    <s v="广州逗趣互动信息科技有限公司"/>
    <s v="其他"/>
    <x v="2"/>
    <s v="关联"/>
    <d v="2017-01-09T00:00:00"/>
    <s v="202211890320967"/>
    <s v="云数据库KVStore版（包月）"/>
    <s v="续费"/>
    <s v="1300.00"/>
    <s v="1.00"/>
    <s v="1300.00"/>
    <m/>
    <n v="1300"/>
    <s v="已支付"/>
    <s v="2018-07-02 08:19:38"/>
    <s v="2018-07-02 08:19:39"/>
    <s v=""/>
    <m/>
    <s v="分销客户"/>
    <n v="-1"/>
  </r>
  <r>
    <s v="homeway.1984@163.com"/>
    <s v="广州智野软件科技有限公司"/>
    <s v="其他"/>
    <x v="2"/>
    <s v="关联"/>
    <d v="2018-02-07T09:48:24"/>
    <s v="202214484320217"/>
    <s v="云服务器ECS(包月)"/>
    <s v="续费"/>
    <s v="67.00"/>
    <s v="0.99"/>
    <s v="66.10"/>
    <m/>
    <n v="66.099999999999994"/>
    <s v="已支付"/>
    <s v="2018-07-02 08:10:00"/>
    <s v="2018-07-02 08:10:00"/>
    <s v=""/>
    <m/>
    <s v="分销客户"/>
    <n v="-1"/>
  </r>
  <r>
    <s v="881go"/>
    <s v="广州市英趣科技有限公司"/>
    <s v="BD伙伴"/>
    <x v="5"/>
    <s v="关联"/>
    <d v="2017-11-10T00:00:00"/>
    <s v="202213179750635"/>
    <s v="云服务器ECS(包月)"/>
    <s v="续费"/>
    <s v="367.50"/>
    <s v="1.00"/>
    <s v="367.50"/>
    <m/>
    <n v="367.5"/>
    <s v="已支付"/>
    <s v="2018-07-01 23:31:57"/>
    <s v="2018-07-01 23:32:24"/>
    <s v=""/>
    <m/>
    <s v="分销客户"/>
    <n v="-1"/>
  </r>
  <r>
    <s v="se7en_kuo@foxmail.com"/>
    <s v="广州京雍府电子商务有限公司"/>
    <s v="铁军-广"/>
    <x v="7"/>
    <s v="关联"/>
    <d v="2017-09-26T00:00:00"/>
    <s v="202213070470302"/>
    <s v="云服务器ECS(包月)"/>
    <s v="续费"/>
    <s v="394.00"/>
    <s v="1.00"/>
    <s v="394.00"/>
    <m/>
    <n v="394"/>
    <s v="已支付"/>
    <s v="2018-07-01 14:13:37"/>
    <s v="2018-07-01 14:13:40"/>
    <s v=""/>
    <m/>
    <s v="分销客户"/>
    <n v="-1"/>
  </r>
  <r>
    <s v="212983912@qq.com"/>
    <s v="广州尚途商旅信息技术有限公司"/>
    <s v="KA-广"/>
    <x v="3"/>
    <s v="关联"/>
    <d v="2016-10-27T00:00:00"/>
    <s v="202214667760489"/>
    <s v="云服务器ECS(包月)"/>
    <s v="续费"/>
    <s v="299.00"/>
    <s v="1.00"/>
    <s v="299.00"/>
    <m/>
    <n v="299"/>
    <s v="已支付"/>
    <s v="2018-07-01 12:32:41"/>
    <s v="2018-07-01 12:32:41"/>
    <s v=""/>
    <m/>
    <s v="分销客户"/>
    <n v="-1"/>
  </r>
  <r>
    <s v="212983912@qq.com"/>
    <s v="广州尚途商旅信息技术有限公司"/>
    <s v="KA-广"/>
    <x v="3"/>
    <s v="关联"/>
    <d v="2016-10-27T00:00:00"/>
    <s v="202212868960489"/>
    <s v="云服务器ECS(包月)"/>
    <s v="续费"/>
    <s v="405.00"/>
    <s v="1.00"/>
    <s v="405.00"/>
    <m/>
    <n v="405"/>
    <s v="已支付"/>
    <s v="2018-07-01 12:32:39"/>
    <s v="2018-07-01 12:32:40"/>
    <s v=""/>
    <m/>
    <s v="分销客户"/>
    <n v="-1"/>
  </r>
  <r>
    <s v="212983912@qq.com"/>
    <s v="广州尚途商旅信息技术有限公司"/>
    <s v="KA-广"/>
    <x v="3"/>
    <s v="关联"/>
    <d v="2016-10-27T00:00:00"/>
    <s v="202213566480489"/>
    <s v="云服务器ECS(包月)"/>
    <s v="续费"/>
    <s v="1151.00"/>
    <s v="1.00"/>
    <s v="1151.00"/>
    <m/>
    <n v="1151"/>
    <s v="已支付"/>
    <s v="2018-07-01 12:32:37"/>
    <s v="2018-07-01 12:32:38"/>
    <s v=""/>
    <m/>
    <s v="分销客户"/>
    <n v="-1"/>
  </r>
  <r>
    <s v="212983912@qq.com"/>
    <s v="广州尚途商旅信息技术有限公司"/>
    <s v="KA-广"/>
    <x v="3"/>
    <s v="关联"/>
    <d v="2016-10-27T00:00:00"/>
    <s v="202215565620489"/>
    <s v="云服务器ECS(包月)"/>
    <s v="续费"/>
    <s v="348.00"/>
    <s v="1.00"/>
    <s v="348.00"/>
    <m/>
    <n v="348"/>
    <s v="已支付"/>
    <s v="2018-07-01 12:32:36"/>
    <s v="2018-07-01 12:32:36"/>
    <s v=""/>
    <m/>
    <s v="分销客户"/>
    <n v="-1"/>
  </r>
  <r>
    <s v="keya2016@qq.com"/>
    <s v="广州科亚信息科技有限公司"/>
    <s v="中台-广"/>
    <x v="6"/>
    <s v="关联"/>
    <d v="2017-03-15T00:00:00"/>
    <s v="202214567550855"/>
    <s v="云服务器ECS(包月)"/>
    <s v="续费"/>
    <s v="521.50"/>
    <s v="1.00"/>
    <s v="521.50"/>
    <m/>
    <n v="521.5"/>
    <s v="已支付"/>
    <s v="2018-07-01 11:55:44"/>
    <s v="2018-07-01 11:55:45"/>
    <s v=""/>
    <m/>
    <s v="分销客户"/>
    <n v="-1"/>
  </r>
  <r>
    <s v="avsystemmsg@meiya.com"/>
    <s v="广州尚途商旅信息技术有限公司"/>
    <s v="KA-广"/>
    <x v="3"/>
    <s v="关联"/>
    <d v="2016-10-27T00:00:00"/>
    <s v="202214663870197"/>
    <s v="云服务器ECS(包月)"/>
    <s v="续费"/>
    <s v="251.00"/>
    <s v="1.00"/>
    <s v="251.00"/>
    <m/>
    <n v="251"/>
    <s v="已支付"/>
    <s v="2018-07-01 10:19:19"/>
    <s v="2018-07-01 10:19:19"/>
    <s v=""/>
    <m/>
    <s v="分销客户"/>
    <n v="-1"/>
  </r>
  <r>
    <s v="michael@figo.cn"/>
    <s v="广州火鹰信息科技有限公司"/>
    <s v="BD伙伴"/>
    <x v="5"/>
    <s v="关联"/>
    <d v="2017-10-26T00:00:00"/>
    <s v="202212663230710"/>
    <s v="云服务器ECS(包月)"/>
    <s v="续费"/>
    <s v="269.00"/>
    <s v="0.95"/>
    <s v="256.25"/>
    <m/>
    <n v="256.25"/>
    <s v="已支付"/>
    <s v="2018-07-01 08:45:51"/>
    <s v="2018-07-01 08:45:52"/>
    <s v=""/>
    <m/>
    <s v="分销客户"/>
    <n v="-1"/>
  </r>
  <r>
    <s v="flision"/>
    <s v="广州市绯影信息科技有限公司"/>
    <s v="中台-广"/>
    <x v="12"/>
    <s v="关联"/>
    <d v="2017-01-19T00:00:00"/>
    <s v="202211960380600"/>
    <s v="云服务器ECS(包月)"/>
    <s v="续费"/>
    <s v="106.68"/>
    <s v="1.00"/>
    <s v="106.68"/>
    <m/>
    <n v="106.68"/>
    <s v="已支付"/>
    <s v="2018-07-01 08:20:43"/>
    <s v="2018-07-01 08:20:44"/>
    <s v=""/>
    <m/>
    <s v="分销客户"/>
    <n v="-1"/>
  </r>
  <r>
    <s v="gzyuelaiyuemei"/>
    <s v="广州阅来阅美网络科技有限公司"/>
    <s v="KA-深"/>
    <x v="9"/>
    <s v="关联"/>
    <d v="2018-02-09T14:31:15"/>
    <s v="202322227030318"/>
    <s v="云服务器ECS(包月)"/>
    <s v="续费"/>
    <s v="745.05"/>
    <s v="0.95"/>
    <s v="709.20"/>
    <m/>
    <n v="709.2"/>
    <s v="已支付"/>
    <s v="2018-07-31 09:54:01"/>
    <s v="2018-07-31 09:54:02"/>
    <s v=""/>
    <m/>
    <s v="分销客户"/>
    <n v="-1"/>
  </r>
  <r>
    <s v="j@zmate.cn"/>
    <s v="深圳众米网络科技有限公司"/>
    <s v="铁军-深"/>
    <x v="13"/>
    <s v="关联"/>
    <d v="2018-03-15T18:43:21"/>
    <s v="202316548220059"/>
    <s v="云服务器ECS(包月)"/>
    <s v="续费"/>
    <s v="745.04"/>
    <s v="0.95"/>
    <s v="709.18"/>
    <m/>
    <n v="709.18"/>
    <s v="已支付"/>
    <s v="2018-07-30 11:07:10"/>
    <s v="2018-07-30 11:07:16"/>
    <s v=""/>
    <m/>
    <s v="分销客户"/>
    <n v="-1"/>
  </r>
  <r>
    <s v="gzyuelaiyuemei"/>
    <s v="广州阅来阅美网络科技有限公司"/>
    <s v="KA-深"/>
    <x v="9"/>
    <s v="关联"/>
    <d v="2018-02-09T14:31:15"/>
    <s v="202316947320318"/>
    <s v="云服务器ECS(包月)"/>
    <s v="续费"/>
    <s v="468.45"/>
    <s v="1.00"/>
    <s v="468.45"/>
    <m/>
    <n v="468.45"/>
    <s v="已支付"/>
    <s v="2018-07-30 09:40:54"/>
    <s v="2018-07-30 09:40:55"/>
    <s v=""/>
    <m/>
    <s v="分销客户"/>
    <n v="-1"/>
  </r>
  <r>
    <s v="shizhihao87@icloud.com"/>
    <s v="深圳前海小众金融有限公司"/>
    <s v="KA-深"/>
    <x v="9"/>
    <s v="关联"/>
    <d v="2018-01-20T00:00:00"/>
    <s v="202317041760540"/>
    <s v="云服务器ECS(包月)"/>
    <s v="续费"/>
    <s v="2096.20"/>
    <s v="1.00"/>
    <s v="2096.20"/>
    <m/>
    <n v="2096.1999999999998"/>
    <s v="已支付"/>
    <s v="2018-07-30 09:11:26"/>
    <s v="2018-07-30 09:11:49"/>
    <s v=""/>
    <m/>
    <s v="分销客户"/>
    <n v="-1"/>
  </r>
  <r>
    <s v="gzyuelaiyuemei"/>
    <s v="广州阅来阅美网络科技有限公司"/>
    <s v="KA-深"/>
    <x v="9"/>
    <s v="关联"/>
    <d v="2018-02-09T14:31:15"/>
    <s v="202318618680318"/>
    <s v="云服务器ECS(包月)"/>
    <s v="续费"/>
    <s v="745.05"/>
    <s v="0.95"/>
    <s v="709.20"/>
    <m/>
    <n v="709.2"/>
    <s v="已支付"/>
    <s v="2018-07-29 09:43:06"/>
    <s v="2018-07-29 09:43:07"/>
    <s v=""/>
    <m/>
    <s v="分销客户"/>
    <n v="-1"/>
  </r>
  <r>
    <s v="gzyuelaiyuemei"/>
    <s v="广州阅来阅美网络科技有限公司"/>
    <s v="KA-深"/>
    <x v="9"/>
    <s v="关联"/>
    <d v="2018-02-09T14:31:15"/>
    <s v="202317318350318"/>
    <s v="关系型数据库RDS(包月)"/>
    <s v="续费"/>
    <s v="1211.00"/>
    <s v="1.00"/>
    <s v="1211.00"/>
    <m/>
    <n v="1211"/>
    <s v="已支付"/>
    <s v="2018-07-29 09:39:06"/>
    <s v="2018-07-29 09:39:06"/>
    <s v=""/>
    <m/>
    <s v="分销客户"/>
    <n v="-1"/>
  </r>
  <r>
    <s v="giantfree@163.com"/>
    <s v="深圳中天精装股份有限公司"/>
    <s v="KA-广"/>
    <x v="0"/>
    <s v="关联"/>
    <d v="2017-06-03T00:00:00"/>
    <s v="202313968330896"/>
    <s v="关系型数据库RDS(包月)"/>
    <s v="续费"/>
    <s v="1872.00"/>
    <s v="0.85"/>
    <s v="1591.20"/>
    <m/>
    <n v="1591.2"/>
    <s v="已支付"/>
    <s v="2018-07-28 10:20:21"/>
    <s v="2018-07-28 10:20:38"/>
    <s v=""/>
    <m/>
    <s v="分销客户"/>
    <n v="-1"/>
  </r>
  <r>
    <s v="giantfree@163.com"/>
    <s v="深圳中天精装股份有限公司"/>
    <s v="KA-广"/>
    <x v="0"/>
    <s v="关联"/>
    <d v="2017-06-03T00:00:00"/>
    <s v="202315066570896"/>
    <s v="云服务器ECS(包月)"/>
    <s v="续费"/>
    <s v="5448.00"/>
    <s v="0.72"/>
    <s v="3896.40"/>
    <n v="227"/>
    <n v="3669.4"/>
    <s v="已支付"/>
    <s v="2018-07-28 10:19:04"/>
    <s v="2018-07-28 10:19:45"/>
    <s v=""/>
    <m/>
    <s v="分销客户"/>
    <n v="-1"/>
  </r>
  <r>
    <s v="gzyuelaiyuemei"/>
    <s v="广州阅来阅美网络科技有限公司"/>
    <s v="KA-深"/>
    <x v="9"/>
    <s v="关联"/>
    <d v="2018-02-09T14:31:15"/>
    <s v="202314769070318"/>
    <s v="云服务器ECS(包月)"/>
    <s v="续费"/>
    <s v="355.45"/>
    <s v="1.00"/>
    <s v="355.45"/>
    <m/>
    <n v="355.45"/>
    <s v="已支付"/>
    <s v="2018-07-28 09:40:55"/>
    <s v="2018-07-28 09:40:56"/>
    <s v=""/>
    <m/>
    <s v="分销客户"/>
    <n v="-1"/>
  </r>
  <r>
    <s v="gzyuelaiyuemei"/>
    <s v="广州阅来阅美网络科技有限公司"/>
    <s v="KA-深"/>
    <x v="9"/>
    <s v="关联"/>
    <d v="2018-02-09T14:31:15"/>
    <s v="202312667210318"/>
    <s v="云服务器ECS(包月)"/>
    <s v="续费"/>
    <s v="717.91"/>
    <s v="1.00"/>
    <s v="717.91"/>
    <m/>
    <n v="717.91"/>
    <s v="已支付"/>
    <s v="2018-07-28 09:40:23"/>
    <s v="2018-07-28 09:40:24"/>
    <s v=""/>
    <m/>
    <s v="分销客户"/>
    <n v="-1"/>
  </r>
  <r>
    <s v="song.liu@casstime.com"/>
    <s v="深圳开思时代科技有限公司"/>
    <s v="KA-深"/>
    <x v="9"/>
    <s v="关联"/>
    <d v="2017-07-19T00:00:00"/>
    <s v="202315340700075"/>
    <s v="云服务器ECS(包月)"/>
    <s v="续费"/>
    <s v="887.64"/>
    <s v="0.85"/>
    <s v="754.49"/>
    <m/>
    <n v="754.49"/>
    <s v="已支付"/>
    <s v="2018-07-27 16:55:12"/>
    <s v="2018-07-27 16:55:20"/>
    <s v=""/>
    <m/>
    <s v="分销客户"/>
    <n v="-1"/>
  </r>
  <r>
    <s v="song.liu@casstime.com"/>
    <s v="深圳开思时代科技有限公司"/>
    <s v="KA-深"/>
    <x v="9"/>
    <s v="关联"/>
    <d v="2017-07-19T00:00:00"/>
    <s v="202314439930075"/>
    <s v="云服务器ECS(包月)"/>
    <s v="续费"/>
    <s v="2928.00"/>
    <s v="0.85"/>
    <s v="2488.80"/>
    <m/>
    <n v="2488.8000000000002"/>
    <s v="已支付"/>
    <s v="2018-07-27 16:54:11"/>
    <s v="2018-07-27 16:54:21"/>
    <s v=""/>
    <m/>
    <s v="分销客户"/>
    <n v="-1"/>
  </r>
  <r>
    <s v="song.liu@casstime.com"/>
    <s v="深圳开思时代科技有限公司"/>
    <s v="KA-深"/>
    <x v="9"/>
    <s v="关联"/>
    <d v="2017-07-19T00:00:00"/>
    <s v="202311545800075"/>
    <s v="云服务器ECS(包月)"/>
    <s v="续费"/>
    <s v="2928.00"/>
    <s v="0.85"/>
    <s v="2488.80"/>
    <m/>
    <n v="2488.8000000000002"/>
    <s v="已支付"/>
    <s v="2018-07-27 16:53:16"/>
    <s v="2018-07-27 16:53:26"/>
    <s v=""/>
    <m/>
    <s v="分销客户"/>
    <n v="-1"/>
  </r>
  <r>
    <s v="gzyuelaiyuemei"/>
    <s v="广州阅来阅美网络科技有限公司"/>
    <s v="KA-深"/>
    <x v="9"/>
    <s v="关联"/>
    <d v="2018-02-09T14:31:15"/>
    <s v="202311128910318"/>
    <s v="云服务器ECS(包月)"/>
    <s v="续费"/>
    <s v="745.05"/>
    <s v="0.95"/>
    <s v="709.20"/>
    <m/>
    <n v="709.2"/>
    <s v="已支付"/>
    <s v="2018-07-27 09:38:15"/>
    <s v="2018-07-27 09:38:16"/>
    <s v=""/>
    <m/>
    <s v="分销客户"/>
    <n v="-1"/>
  </r>
  <r>
    <s v="gzyuelaiyuemei"/>
    <s v="广州阅来阅美网络科技有限公司"/>
    <s v="KA-深"/>
    <x v="9"/>
    <s v="关联"/>
    <d v="2018-02-09T14:31:15"/>
    <s v="202314321340318"/>
    <s v="云服务器ECS(包月)"/>
    <s v="续费"/>
    <s v="710.91"/>
    <s v="1.00"/>
    <s v="710.91"/>
    <m/>
    <n v="710.91"/>
    <s v="已支付"/>
    <s v="2018-07-27 09:37:42"/>
    <s v="2018-07-27 09:37:43"/>
    <s v=""/>
    <m/>
    <s v="分销客户"/>
    <n v="-1"/>
  </r>
  <r>
    <s v="j@zmate.cn"/>
    <s v="深圳众米网络科技有限公司"/>
    <s v="铁军-深"/>
    <x v="13"/>
    <s v="关联"/>
    <d v="2018-03-15T18:43:21"/>
    <s v="202299369560059"/>
    <s v="云服务器ECS(包月)"/>
    <s v="续费"/>
    <s v="133.49"/>
    <s v="1.00"/>
    <s v="133.49"/>
    <m/>
    <n v="133.49"/>
    <s v="已支付"/>
    <s v="2018-07-26 09:51:41"/>
    <s v="2018-07-26 09:51:46"/>
    <s v=""/>
    <m/>
    <s v="分销客户"/>
    <n v="-1"/>
  </r>
  <r>
    <s v="1928138028@qq.com"/>
    <s v="深圳黑谷通讯技术有限公司"/>
    <s v="KA-广"/>
    <x v="8"/>
    <s v="关联"/>
    <d v="2017-06-03T00:00:00"/>
    <s v="202302765370466"/>
    <s v="关系型数据库RDS(包月)"/>
    <s v="续费"/>
    <s v="1872.00"/>
    <s v="0.85"/>
    <s v="1591.20"/>
    <m/>
    <n v="1591.2"/>
    <s v="已支付"/>
    <s v="2018-07-26 09:18:42"/>
    <s v="2018-07-26 09:19:04"/>
    <s v=""/>
    <m/>
    <s v="分销客户"/>
    <n v="-1"/>
  </r>
  <r>
    <s v="giantfree@163.com"/>
    <s v="深圳中天精装股份有限公司"/>
    <s v="KA-广"/>
    <x v="0"/>
    <s v="关联"/>
    <d v="2017-06-03T00:00:00"/>
    <s v="202296337550896"/>
    <s v="关系型数据库RDS(包月)"/>
    <s v="续费"/>
    <s v="156.00"/>
    <s v="1.00"/>
    <s v="156.00"/>
    <m/>
    <n v="156"/>
    <s v="已支付"/>
    <s v="2018-07-24 14:03:11"/>
    <s v="2018-07-24 14:03:46"/>
    <s v=""/>
    <m/>
    <s v="分销客户"/>
    <n v="-1"/>
  </r>
  <r>
    <s v="szjoe@qq.com"/>
    <s v="深圳市付宝网络科技有限公司"/>
    <s v="铁军-深"/>
    <x v="14"/>
    <s v="关联"/>
    <d v="2018-02-24T11:17:51"/>
    <s v="202295139120051"/>
    <s v="云服务器ECS(包月)"/>
    <s v="续费"/>
    <s v="482.00"/>
    <s v="1.00"/>
    <s v="482.00"/>
    <m/>
    <n v="482"/>
    <s v="已支付"/>
    <s v="2018-07-24 14:01:24"/>
    <s v="2018-07-24 14:01:38"/>
    <s v=""/>
    <m/>
    <s v="分销客户"/>
    <n v="-1"/>
  </r>
  <r>
    <s v="szjoe@qq.com"/>
    <s v="深圳市付宝网络科技有限公司"/>
    <s v="铁军-深"/>
    <x v="14"/>
    <s v="关联"/>
    <d v="2018-02-24T11:17:51"/>
    <s v="202294241080051"/>
    <s v="云服务器ECS(包月)"/>
    <s v="续费"/>
    <s v="422.00"/>
    <s v="1.00"/>
    <s v="422.00"/>
    <m/>
    <n v="422"/>
    <s v="已支付"/>
    <s v="2018-07-24 14:00:40"/>
    <s v="2018-07-24 14:01:00"/>
    <s v=""/>
    <m/>
    <s v="分销客户"/>
    <n v="-1"/>
  </r>
  <r>
    <s v="szjoe@qq.com"/>
    <s v="深圳市付宝网络科技有限公司"/>
    <s v="铁军-深"/>
    <x v="14"/>
    <s v="关联"/>
    <d v="2018-02-24T11:17:51"/>
    <s v="202292542910051"/>
    <s v="云服务器ECS(包月)"/>
    <s v="续费"/>
    <s v="796.00"/>
    <s v="1.00"/>
    <s v="796.00"/>
    <m/>
    <n v="796"/>
    <s v="已支付"/>
    <s v="2018-07-24 13:59:54"/>
    <s v="2018-07-24 14:00:12"/>
    <s v=""/>
    <m/>
    <s v="分销客户"/>
    <n v="-1"/>
  </r>
  <r>
    <s v="tech@szyouxuntong.cn"/>
    <s v="深圳市优讯通信息技术有限公司"/>
    <s v="铁军-深"/>
    <x v="14"/>
    <s v="关联"/>
    <d v="2018-01-09T10:45:32"/>
    <s v="202294036210121"/>
    <s v="云服务器ECS(包月)"/>
    <s v="续费"/>
    <s v="16776.00"/>
    <s v="0.53"/>
    <s v="8967.60"/>
    <m/>
    <n v="8967.6"/>
    <s v="已支付"/>
    <s v="2018-07-24 11:13:44"/>
    <s v="2018-07-25 11:40:05"/>
    <s v=""/>
    <m/>
    <s v="分销客户"/>
    <n v="-1"/>
  </r>
  <r>
    <s v="twoMonkey0623@outlook.com"/>
    <s v="深圳双猴科技有限公司"/>
    <s v="铁军-深"/>
    <x v="13"/>
    <s v="关联"/>
    <d v="2018-03-13T20:24:12"/>
    <s v="202293327860549"/>
    <s v="云邮箱"/>
    <s v="续费"/>
    <s v="0.00"/>
    <s v="1.00"/>
    <s v="0.00"/>
    <m/>
    <n v="0"/>
    <s v="已支付"/>
    <s v="2018-07-24 08:33:01"/>
    <s v="2018-07-24 08:33:01"/>
    <s v=""/>
    <m/>
    <s v="分销客户"/>
    <n v="-1"/>
  </r>
  <r>
    <s v="isyoo@aliyun.com"/>
    <s v="上海分蛋信息科技有限公司（陈双双）"/>
    <s v="KA-广"/>
    <x v="0"/>
    <s v="关联"/>
    <d v="2017-06-29T00:00:00"/>
    <s v="202289389490604"/>
    <s v="云服务器ECS(包月)"/>
    <s v="补偿续费"/>
    <s v="0.00"/>
    <s v="1.00"/>
    <s v="0.00"/>
    <n v="0"/>
    <n v="0"/>
    <s v="已支付"/>
    <s v="2018-07-23 11:10:16"/>
    <s v="2018-07-23 11:10:16"/>
    <s v=""/>
    <m/>
    <s v="分销客户"/>
    <n v="-1"/>
  </r>
  <r>
    <s v="tjwhkj"/>
    <s v="上古上医网络科技（深圳）有限公司"/>
    <s v="BD伙伴"/>
    <x v="5"/>
    <s v="关联"/>
    <d v="2017-10-26T00:00:00"/>
    <s v="202286887170261"/>
    <s v="云服务器ECS(包月)"/>
    <s v="续费"/>
    <s v="264.40"/>
    <s v="1.00"/>
    <s v="264.40"/>
    <m/>
    <n v="264.39999999999998"/>
    <s v="已支付"/>
    <s v="2018-07-23 10:03:43"/>
    <s v="2018-07-23 10:04:21"/>
    <s v=""/>
    <m/>
    <s v="分销客户"/>
    <n v="-1"/>
  </r>
  <r>
    <s v="tjwhkj"/>
    <s v="上古上医网络科技（深圳）有限公司"/>
    <s v="BD伙伴"/>
    <x v="5"/>
    <s v="关联"/>
    <d v="2017-10-26T00:00:00"/>
    <s v="202288285960261"/>
    <s v="云服务器ECS(包月)"/>
    <s v="续费"/>
    <s v="488.00"/>
    <s v="1.00"/>
    <s v="488.00"/>
    <m/>
    <n v="488"/>
    <s v="已支付"/>
    <s v="2018-07-23 10:03:24"/>
    <s v="2018-07-23 10:03:27"/>
    <s v=""/>
    <m/>
    <s v="分销客户"/>
    <n v="-1"/>
  </r>
  <r>
    <s v="tjwhkj"/>
    <s v="上古上医网络科技（深圳）有限公司"/>
    <s v="BD伙伴"/>
    <x v="5"/>
    <s v="关联"/>
    <d v="2017-10-26T00:00:00"/>
    <s v="202289584260261"/>
    <s v="云服务器ECS(包月)"/>
    <s v="续费"/>
    <s v="488.00"/>
    <s v="1.00"/>
    <s v="488.00"/>
    <m/>
    <n v="488"/>
    <s v="已支付"/>
    <s v="2018-07-23 10:01:46"/>
    <s v="2018-07-23 10:01:49"/>
    <s v=""/>
    <m/>
    <s v="分销客户"/>
    <n v="-1"/>
  </r>
  <r>
    <s v="tjwhkj"/>
    <s v="上古上医网络科技（深圳）有限公司"/>
    <s v="BD伙伴"/>
    <x v="5"/>
    <s v="关联"/>
    <d v="2017-10-26T00:00:00"/>
    <s v="202290881690261"/>
    <s v="云服务器ECS(包月)"/>
    <s v="续费"/>
    <s v="538.00"/>
    <s v="1.00"/>
    <s v="538.00"/>
    <m/>
    <n v="538"/>
    <s v="已支付"/>
    <s v="2018-07-23 10:01:25"/>
    <s v="2018-07-23 10:01:28"/>
    <s v=""/>
    <m/>
    <s v="分销客户"/>
    <n v="-1"/>
  </r>
  <r>
    <s v="tjwhkj"/>
    <s v="上古上医网络科技（深圳）有限公司"/>
    <s v="BD伙伴"/>
    <x v="5"/>
    <s v="关联"/>
    <d v="2017-10-26T00:00:00"/>
    <s v="202290681870261"/>
    <s v="云服务器ECS(包月)"/>
    <s v="续费"/>
    <s v="471.20"/>
    <s v="1.00"/>
    <s v="471.20"/>
    <m/>
    <n v="471.2"/>
    <s v="已支付"/>
    <s v="2018-07-23 09:58:12"/>
    <s v="2018-07-23 09:58:16"/>
    <s v=""/>
    <m/>
    <s v="分销客户"/>
    <n v="-1"/>
  </r>
  <r>
    <s v="tjwhkj"/>
    <s v="上古上医网络科技（深圳）有限公司"/>
    <s v="BD伙伴"/>
    <x v="5"/>
    <s v="关联"/>
    <d v="2017-10-26T00:00:00"/>
    <s v="202287088120261"/>
    <s v="云服务器ECS(包月)"/>
    <s v="续费"/>
    <s v="488.00"/>
    <s v="1.00"/>
    <s v="488.00"/>
    <m/>
    <n v="488"/>
    <s v="已支付"/>
    <s v="2018-07-23 09:55:55"/>
    <s v="2018-07-23 09:56:00"/>
    <s v=""/>
    <m/>
    <s v="分销客户"/>
    <n v="-1"/>
  </r>
  <r>
    <s v="hi20924031@aliyun.com"/>
    <s v="深圳市前海堃元智慧有限公司"/>
    <s v="KA-深"/>
    <x v="9"/>
    <s v="关联"/>
    <d v="2017-08-09T00:00:00"/>
    <s v="202287980610848"/>
    <s v="云邮箱"/>
    <s v="续费"/>
    <s v="0.00"/>
    <s v="1.00"/>
    <s v="0.00"/>
    <m/>
    <n v="0"/>
    <s v="已支付"/>
    <s v="2018-07-23 08:22:27"/>
    <s v="2018-07-23 08:22:27"/>
    <s v=""/>
    <m/>
    <s v="分销客户"/>
    <n v="-1"/>
  </r>
  <r>
    <s v="j@zmate.cn"/>
    <s v="深圳众米网络科技有限公司"/>
    <s v="铁军-深"/>
    <x v="13"/>
    <s v="关联"/>
    <d v="2018-03-15T18:43:21"/>
    <s v="202288219910059"/>
    <s v="云服务器ECS(包月)"/>
    <s v="续费"/>
    <s v="2902.13"/>
    <s v="0.96"/>
    <s v="2776.62"/>
    <n v="620.64"/>
    <n v="2155.98"/>
    <s v="已支付"/>
    <s v="2018-07-21 09:57:25"/>
    <s v="2018-07-21 09:57:34"/>
    <s v=""/>
    <m/>
    <s v="分销客户"/>
    <n v="-1"/>
  </r>
  <r>
    <s v="gzyuelaiyuemei"/>
    <s v="广州阅来阅美网络科技有限公司"/>
    <s v="KA-深"/>
    <x v="9"/>
    <s v="关联"/>
    <d v="2018-02-09T14:31:15"/>
    <s v="202280587250318"/>
    <s v="云服务器ECS(包月)"/>
    <s v="续费"/>
    <s v="710.91"/>
    <s v="1.00"/>
    <s v="710.91"/>
    <m/>
    <n v="710.91"/>
    <s v="已支付"/>
    <s v="2018-07-20 15:13:46"/>
    <s v="2018-07-20 15:13:49"/>
    <s v=""/>
    <m/>
    <s v="分销客户"/>
    <n v="-1"/>
  </r>
  <r>
    <s v="gzyuelaiyuemei"/>
    <s v="广州阅来阅美网络科技有限公司"/>
    <s v="KA-深"/>
    <x v="9"/>
    <s v="关联"/>
    <d v="2018-02-09T14:31:15"/>
    <s v="202279678220318"/>
    <s v="云服务器ECS(包月)"/>
    <s v="续费"/>
    <s v="745.05"/>
    <s v="0.95"/>
    <s v="709.20"/>
    <m/>
    <n v="709.2"/>
    <s v="已支付"/>
    <s v="2018-07-20 09:27:17"/>
    <s v="2018-07-20 09:27:18"/>
    <s v=""/>
    <m/>
    <s v="分销客户"/>
    <n v="-1"/>
  </r>
  <r>
    <s v="gzyuelaiyuemei"/>
    <s v="广州阅来阅美网络科技有限公司"/>
    <s v="KA-深"/>
    <x v="9"/>
    <s v="关联"/>
    <d v="2018-02-09T14:31:15"/>
    <s v="202280373770318"/>
    <s v="云服务器ECS(包月)"/>
    <s v="续费"/>
    <s v="745.05"/>
    <s v="0.95"/>
    <s v="709.20"/>
    <m/>
    <n v="709.2"/>
    <s v="已支付"/>
    <s v="2018-07-20 09:26:25"/>
    <s v="2018-07-20 09:26:26"/>
    <s v=""/>
    <m/>
    <s v="分销客户"/>
    <n v="-1"/>
  </r>
  <r>
    <s v="gzyuelaiyuemei"/>
    <s v="广州阅来阅美网络科技有限公司"/>
    <s v="KA-深"/>
    <x v="9"/>
    <s v="关联"/>
    <d v="2018-02-09T14:31:15"/>
    <s v="202278478690318"/>
    <s v="云服务器ECS(包月)"/>
    <s v="续费"/>
    <s v="745.05"/>
    <s v="0.95"/>
    <s v="709.20"/>
    <m/>
    <n v="709.2"/>
    <s v="已支付"/>
    <s v="2018-07-20 09:26:10"/>
    <s v="2018-07-20 09:26:11"/>
    <s v=""/>
    <m/>
    <s v="分销客户"/>
    <n v="-1"/>
  </r>
  <r>
    <s v="gzyuelaiyuemei"/>
    <s v="广州阅来阅美网络科技有限公司"/>
    <s v="KA-深"/>
    <x v="9"/>
    <s v="关联"/>
    <d v="2018-02-09T14:31:15"/>
    <s v="202279177080318"/>
    <s v="云服务器ECS(包月)"/>
    <s v="续费"/>
    <s v="745.05"/>
    <s v="0.95"/>
    <s v="709.20"/>
    <m/>
    <n v="709.2"/>
    <s v="已支付"/>
    <s v="2018-07-20 09:25:59"/>
    <s v="2018-07-20 09:26:00"/>
    <s v=""/>
    <m/>
    <s v="分销客户"/>
    <n v="-1"/>
  </r>
  <r>
    <s v="gzyuelaiyuemei"/>
    <s v="广州阅来阅美网络科技有限公司"/>
    <s v="KA-深"/>
    <x v="9"/>
    <s v="关联"/>
    <d v="2018-02-09T14:31:15"/>
    <s v="202281576840318"/>
    <s v="云服务器ECS(包月)"/>
    <s v="续费"/>
    <s v="745.05"/>
    <s v="0.95"/>
    <s v="709.20"/>
    <m/>
    <n v="709.2"/>
    <s v="已支付"/>
    <s v="2018-07-20 09:24:56"/>
    <s v="2018-07-20 09:24:57"/>
    <s v=""/>
    <m/>
    <s v="分销客户"/>
    <n v="-1"/>
  </r>
  <r>
    <s v="limingbinbin@sina.com"/>
    <s v="深圳前海惠德金融信息服务有限公司"/>
    <s v="KA-深"/>
    <x v="9"/>
    <s v="关联"/>
    <d v="2017-11-03T00:00:00"/>
    <s v="202278444810708"/>
    <s v="web应用防火墙(包月)"/>
    <s v="续费"/>
    <s v="3880.00"/>
    <s v="1.00"/>
    <s v="3880.00"/>
    <m/>
    <n v="3880"/>
    <s v="已支付"/>
    <s v="2018-07-19 14:02:41"/>
    <s v="2018-07-20 14:31:03"/>
    <s v=""/>
    <m/>
    <s v="分销客户"/>
    <n v="-1"/>
  </r>
  <r>
    <s v="gzyuelaiyuemei"/>
    <s v="广州阅来阅美网络科技有限公司"/>
    <s v="KA-深"/>
    <x v="9"/>
    <s v="关联"/>
    <d v="2018-02-09T14:31:15"/>
    <s v="202278639630318"/>
    <s v="云服务器ECS(包月)"/>
    <s v="续费"/>
    <s v="752.05"/>
    <s v="0.95"/>
    <s v="716.20"/>
    <m/>
    <n v="716.2"/>
    <s v="已支付"/>
    <s v="2018-07-19 10:49:23"/>
    <s v="2018-07-19 10:49:23"/>
    <s v=""/>
    <m/>
    <s v="分销客户"/>
    <n v="-1"/>
  </r>
  <r>
    <s v="gzyuelaiyuemei"/>
    <s v="广州阅来阅美网络科技有限公司"/>
    <s v="KA-深"/>
    <x v="9"/>
    <s v="关联"/>
    <d v="2018-02-09T14:31:15"/>
    <s v="202281336750318"/>
    <s v="云服务器ECS(包月)"/>
    <s v="续费"/>
    <s v="710.91"/>
    <s v="1.00"/>
    <s v="710.91"/>
    <m/>
    <n v="710.91"/>
    <s v="已支付"/>
    <s v="2018-07-19 10:49:21"/>
    <s v="2018-07-19 10:49:22"/>
    <s v=""/>
    <m/>
    <s v="分销客户"/>
    <n v="-1"/>
  </r>
  <r>
    <s v="gzyuelaiyuemei"/>
    <s v="广州阅来阅美网络科技有限公司"/>
    <s v="KA-深"/>
    <x v="9"/>
    <s v="关联"/>
    <d v="2018-02-09T14:31:15"/>
    <s v="202282236710318"/>
    <s v="云服务器ECS(包月)"/>
    <s v="续费"/>
    <s v="710.91"/>
    <s v="1.00"/>
    <s v="710.91"/>
    <m/>
    <n v="710.91"/>
    <s v="已支付"/>
    <s v="2018-07-19 10:47:11"/>
    <s v="2018-07-19 10:47:12"/>
    <s v=""/>
    <m/>
    <s v="分销客户"/>
    <n v="-1"/>
  </r>
  <r>
    <s v="gzyuelaiyuemei"/>
    <s v="广州阅来阅美网络科技有限公司"/>
    <s v="KA-深"/>
    <x v="9"/>
    <s v="关联"/>
    <d v="2018-02-09T14:31:15"/>
    <s v="202282137970318"/>
    <s v="云服务器ECS(包月)"/>
    <s v="续费"/>
    <s v="277.00"/>
    <s v="1.00"/>
    <s v="277.00"/>
    <m/>
    <n v="277"/>
    <s v="已支付"/>
    <s v="2018-07-19 10:47:09"/>
    <s v="2018-07-19 10:47:10"/>
    <s v=""/>
    <m/>
    <s v="分销客户"/>
    <n v="-1"/>
  </r>
  <r>
    <s v="gzyuelaiyuemei"/>
    <s v="广州阅来阅美网络科技有限公司"/>
    <s v="KA-深"/>
    <x v="9"/>
    <s v="关联"/>
    <d v="2018-02-09T14:31:15"/>
    <s v="202281536690318"/>
    <s v="关系型数据库RDS(包月)"/>
    <s v="续费"/>
    <s v="580.00"/>
    <s v="1.00"/>
    <s v="580.00"/>
    <m/>
    <n v="580"/>
    <s v="已支付"/>
    <s v="2018-07-19 10:45:41"/>
    <s v="2018-07-19 10:45:42"/>
    <s v=""/>
    <m/>
    <s v="分销客户"/>
    <n v="-1"/>
  </r>
  <r>
    <s v="gzyuelaiyuemei"/>
    <s v="广州阅来阅美网络科技有限公司"/>
    <s v="KA-深"/>
    <x v="9"/>
    <s v="关联"/>
    <d v="2018-02-09T14:31:15"/>
    <s v="202278438580318"/>
    <s v="云服务器ECS(包月)"/>
    <s v="续费"/>
    <s v="112.00"/>
    <s v="1.00"/>
    <s v="112.00"/>
    <m/>
    <n v="112"/>
    <s v="已支付"/>
    <s v="2018-07-19 10:45:40"/>
    <s v="2018-07-19 10:45:41"/>
    <s v=""/>
    <m/>
    <s v="分销客户"/>
    <n v="-1"/>
  </r>
  <r>
    <s v="gzyuelaiyuemei"/>
    <s v="广州阅来阅美网络科技有限公司"/>
    <s v="KA-深"/>
    <x v="9"/>
    <s v="关联"/>
    <d v="2018-02-09T14:31:15"/>
    <s v="202281336530318"/>
    <s v="关系型数据库RDS(包月)"/>
    <s v="续费"/>
    <s v="4483.00"/>
    <s v="1.00"/>
    <s v="4483.00"/>
    <m/>
    <n v="4483"/>
    <s v="已支付"/>
    <s v="2018-07-19 10:44:43"/>
    <s v="2018-07-19 10:44:44"/>
    <s v=""/>
    <m/>
    <s v="分销客户"/>
    <n v="-1"/>
  </r>
  <r>
    <s v="gzyuelaiyuemei"/>
    <s v="广州阅来阅美网络科技有限公司"/>
    <s v="KA-深"/>
    <x v="9"/>
    <s v="关联"/>
    <d v="2018-02-09T14:31:15"/>
    <s v="202280237820318"/>
    <s v="云服务器ECS(包月)"/>
    <s v="续费"/>
    <s v="710.91"/>
    <s v="1.00"/>
    <s v="710.91"/>
    <m/>
    <n v="710.91"/>
    <s v="已支付"/>
    <s v="2018-07-19 10:44:42"/>
    <s v="2018-07-19 10:44:42"/>
    <s v=""/>
    <m/>
    <s v="分销客户"/>
    <n v="-1"/>
  </r>
  <r>
    <s v="tech@szyouxuntong.cn"/>
    <s v="深圳市优讯通信息技术有限公司"/>
    <s v="铁军-深"/>
    <x v="14"/>
    <s v="关联"/>
    <d v="2018-01-09T10:45:32"/>
    <s v="202279837810121"/>
    <s v="云邮箱"/>
    <s v="续费"/>
    <s v="0.00"/>
    <s v="1.00"/>
    <s v="0.00"/>
    <m/>
    <n v="0"/>
    <s v="已支付"/>
    <s v="2018-07-19 10:39:47"/>
    <s v="2018-07-19 10:39:48"/>
    <s v=""/>
    <m/>
    <s v="分销客户"/>
    <n v="-1"/>
  </r>
  <r>
    <s v="tjwhkj"/>
    <s v="上古上医网络科技（深圳）有限公司"/>
    <s v="BD伙伴"/>
    <x v="5"/>
    <s v="关联"/>
    <d v="2017-10-26T00:00:00"/>
    <s v="202279737490261"/>
    <s v="关系型数据库RDS(包月)"/>
    <s v="续费"/>
    <s v="532.00"/>
    <s v="1.00"/>
    <s v="532.00"/>
    <m/>
    <n v="532"/>
    <s v="已支付"/>
    <s v="2018-07-19 10:34:43"/>
    <s v="2018-07-19 10:34:44"/>
    <s v=""/>
    <m/>
    <s v="分销客户"/>
    <n v="-1"/>
  </r>
  <r>
    <s v="yunjiserver@126.com"/>
    <s v="深圳云吉网络科技有限公司"/>
    <s v="中台-深"/>
    <x v="10"/>
    <s v="关联"/>
    <d v="2017-08-14T00:00:00"/>
    <s v="202281636910755"/>
    <s v="云服务器ECS(包月)"/>
    <s v="续费"/>
    <s v="49.00"/>
    <s v="1.00"/>
    <s v="49.00"/>
    <m/>
    <n v="49"/>
    <s v="已支付"/>
    <s v="2018-07-19 10:34:02"/>
    <s v="2018-07-19 10:34:03"/>
    <s v=""/>
    <m/>
    <s v="分销客户"/>
    <n v="-1"/>
  </r>
  <r>
    <s v="yunjiserver@126.com"/>
    <s v="深圳云吉网络科技有限公司"/>
    <s v="中台-深"/>
    <x v="10"/>
    <s v="关联"/>
    <d v="2017-08-14T00:00:00"/>
    <s v="202279338840755"/>
    <s v="云服务器ECS(包月)"/>
    <s v="续费"/>
    <s v="190.00"/>
    <s v="1.00"/>
    <s v="190.00"/>
    <m/>
    <n v="190"/>
    <s v="已支付"/>
    <s v="2018-07-19 10:25:01"/>
    <s v="2018-07-19 10:25:02"/>
    <s v=""/>
    <m/>
    <s v="分销客户"/>
    <n v="-1"/>
  </r>
  <r>
    <s v="yunjiserver@126.com"/>
    <s v="深圳云吉网络科技有限公司"/>
    <s v="中台-深"/>
    <x v="10"/>
    <s v="关联"/>
    <d v="2017-08-14T00:00:00"/>
    <s v="202282331480755"/>
    <s v="云服务器ECS(包月)"/>
    <s v="续费"/>
    <s v="193.97"/>
    <s v="1.00"/>
    <s v="193.97"/>
    <m/>
    <n v="193.97"/>
    <s v="已支付"/>
    <s v="2018-07-19 10:17:37"/>
    <s v="2018-07-19 10:17:38"/>
    <s v=""/>
    <m/>
    <s v="分销客户"/>
    <n v="-1"/>
  </r>
  <r>
    <s v="1928138028@qq.com"/>
    <s v="深圳黑谷通讯技术有限公司"/>
    <s v="KA-广"/>
    <x v="8"/>
    <s v="关联"/>
    <d v="2017-06-03T00:00:00"/>
    <s v="202280024730466"/>
    <s v="关系型数据库RDS(包月)"/>
    <s v="续费"/>
    <s v="78.00"/>
    <s v="1.00"/>
    <s v="78.00"/>
    <m/>
    <n v="78"/>
    <s v="已支付"/>
    <s v="2018-07-19 08:19:12"/>
    <s v="2018-07-19 08:19:12"/>
    <s v=""/>
    <m/>
    <s v="分销客户"/>
    <n v="-1"/>
  </r>
  <r>
    <s v="xiaoantimes"/>
    <s v="深圳小安时代信息服务有限责任公司"/>
    <s v="铁军-深"/>
    <x v="13"/>
    <s v="关联"/>
    <d v="2018-02-01T00:55:52"/>
    <s v="202267096490194"/>
    <s v="云服务器ECS(包月)"/>
    <s v="续费"/>
    <s v="1464.00"/>
    <s v="1.00"/>
    <s v="1464.00"/>
    <m/>
    <n v="1464"/>
    <s v="已支付"/>
    <s v="2018-07-17 21:09:46"/>
    <s v="2018-07-17 21:09:52"/>
    <s v=""/>
    <m/>
    <s v="分销客户"/>
    <n v="-1"/>
  </r>
  <r>
    <s v="xiaoantimes"/>
    <s v="深圳小安时代信息服务有限责任公司"/>
    <s v="铁军-深"/>
    <x v="13"/>
    <s v="关联"/>
    <d v="2018-02-01T00:55:52"/>
    <s v="202273600730194"/>
    <s v="云服务器ECS(包月)"/>
    <s v="续费"/>
    <s v="3704.00"/>
    <s v="1.00"/>
    <s v="3704.00"/>
    <m/>
    <n v="3704"/>
    <s v="已支付"/>
    <s v="2018-07-17 21:08:48"/>
    <s v="2018-07-17 21:08:56"/>
    <s v=""/>
    <m/>
    <s v="分销客户"/>
    <n v="-1"/>
  </r>
  <r>
    <s v="gzyuelaiyuemei"/>
    <s v="广州阅来阅美网络科技有限公司"/>
    <s v="KA-深"/>
    <x v="9"/>
    <s v="关联"/>
    <d v="2018-02-09T14:31:15"/>
    <s v="202265266650318"/>
    <s v="云服务器ECS(包月)"/>
    <s v="续费"/>
    <s v="1556.57"/>
    <s v="0.95"/>
    <s v="1485.09"/>
    <m/>
    <n v="1485.09"/>
    <s v="已支付"/>
    <s v="2018-07-17 09:42:31"/>
    <s v="2018-07-17 09:42:32"/>
    <s v=""/>
    <m/>
    <s v="分销客户"/>
    <n v="-1"/>
  </r>
  <r>
    <s v="yunjiserver@126.com"/>
    <s v="深圳云吉网络科技有限公司"/>
    <s v="中台-深"/>
    <x v="10"/>
    <s v="关联"/>
    <d v="2017-08-14T00:00:00"/>
    <s v="202265132210755"/>
    <s v="云服务器ECS(包月)"/>
    <s v="续费"/>
    <s v="162.20"/>
    <s v="1.00"/>
    <s v="162.20"/>
    <m/>
    <n v="162.19999999999999"/>
    <s v="已支付"/>
    <s v="2018-07-16 11:36:03"/>
    <s v="2018-07-16 11:36:04"/>
    <s v=""/>
    <m/>
    <s v="分销客户"/>
    <n v="-1"/>
  </r>
  <r>
    <s v="showbrave@aliyun.com"/>
    <s v="深圳花果山科技有限公司"/>
    <s v="铁军-深"/>
    <x v="13"/>
    <s v="关联"/>
    <d v="2018-03-17T17:41:45"/>
    <s v="202264426260342"/>
    <s v="云服务器ECS(包月)"/>
    <s v="续费"/>
    <s v="1053.00"/>
    <s v="1.00"/>
    <s v="1053.00"/>
    <m/>
    <n v="1053"/>
    <s v="已支付"/>
    <s v="2018-07-16 09:34:34"/>
    <s v="2018-07-16 09:34:37"/>
    <s v=""/>
    <m/>
    <s v="分销客户"/>
    <n v="-1"/>
  </r>
  <r>
    <s v="showbrave@aliyun.com"/>
    <s v="深圳花果山科技有限公司"/>
    <s v="铁军-深"/>
    <x v="13"/>
    <s v="关联"/>
    <d v="2018-03-17T17:41:45"/>
    <s v="202263726290342"/>
    <s v="云服务器ECS(包月)"/>
    <s v="续费"/>
    <s v="515.00"/>
    <s v="1.00"/>
    <s v="515.00"/>
    <m/>
    <n v="515"/>
    <s v="已支付"/>
    <s v="2018-07-16 09:34:05"/>
    <s v="2018-07-16 09:34:12"/>
    <s v=""/>
    <m/>
    <s v="分销客户"/>
    <n v="-1"/>
  </r>
  <r>
    <s v="gzyuelaiyuemei"/>
    <s v="广州阅来阅美网络科技有限公司"/>
    <s v="KA-深"/>
    <x v="9"/>
    <s v="关联"/>
    <d v="2018-02-09T14:31:15"/>
    <s v="202264926020318"/>
    <s v="云服务器ECS(包月)"/>
    <s v="续费"/>
    <s v="1556.57"/>
    <s v="0.95"/>
    <s v="1485.09"/>
    <m/>
    <n v="1485.09"/>
    <s v="已支付"/>
    <s v="2018-07-16 09:26:45"/>
    <s v="2018-07-16 09:26:46"/>
    <s v=""/>
    <m/>
    <s v="分销客户"/>
    <n v="-1"/>
  </r>
  <r>
    <s v="gzyuelaiyuemei"/>
    <s v="广州阅来阅美网络科技有限公司"/>
    <s v="KA-深"/>
    <x v="9"/>
    <s v="关联"/>
    <d v="2018-02-09T14:31:15"/>
    <s v="202264425870318"/>
    <s v="云服务器ECS(包月)"/>
    <s v="续费"/>
    <s v="717.91"/>
    <s v="1.00"/>
    <s v="717.91"/>
    <m/>
    <n v="717.91"/>
    <s v="已支付"/>
    <s v="2018-07-16 09:26:44"/>
    <s v="2018-07-16 09:26:44"/>
    <s v=""/>
    <m/>
    <s v="分销客户"/>
    <n v="-1"/>
  </r>
  <r>
    <s v="gzyuelaiyuemei"/>
    <s v="广州阅来阅美网络科技有限公司"/>
    <s v="KA-深"/>
    <x v="9"/>
    <s v="关联"/>
    <d v="2018-02-09T14:31:15"/>
    <s v="202260263130318"/>
    <s v="云服务器ECS(包月)"/>
    <s v="续费"/>
    <s v="362.45"/>
    <s v="1.00"/>
    <s v="362.45"/>
    <m/>
    <n v="362.45"/>
    <s v="已支付"/>
    <s v="2018-07-14 09:36:42"/>
    <s v="2018-07-14 09:36:43"/>
    <s v=""/>
    <m/>
    <s v="分销客户"/>
    <n v="-1"/>
  </r>
  <r>
    <s v="tech@szyouxuntong.cn"/>
    <s v="深圳市优讯通信息技术有限公司"/>
    <s v="铁军-深"/>
    <x v="14"/>
    <s v="关联"/>
    <d v="2018-01-09T10:45:32"/>
    <s v="202262431240121"/>
    <s v="云服务器ECS(包月)"/>
    <s v="续费"/>
    <s v="15444.00"/>
    <s v="0.50"/>
    <s v="7722.00"/>
    <m/>
    <n v="7722"/>
    <s v="已支付"/>
    <s v="2018-07-13 14:25:27"/>
    <s v="2018-07-13 15:48:49"/>
    <s v=""/>
    <m/>
    <s v="分销客户"/>
    <n v="-1"/>
  </r>
  <r>
    <s v="tech@szyouxuntong.cn"/>
    <s v="深圳市优讯通信息技术有限公司"/>
    <s v="铁军-深"/>
    <x v="14"/>
    <s v="关联"/>
    <d v="2018-01-09T10:45:32"/>
    <s v="202258134290121"/>
    <s v="云服务器ECS(包月)"/>
    <s v="续费"/>
    <s v="15444.00"/>
    <s v="0.50"/>
    <s v="7722.00"/>
    <m/>
    <n v="7722"/>
    <s v="已支付"/>
    <s v="2018-07-13 14:23:12"/>
    <s v="2018-07-13 15:49:01"/>
    <s v=""/>
    <m/>
    <s v="分销客户"/>
    <n v="-1"/>
  </r>
  <r>
    <s v="szjoe@qq.com"/>
    <s v="深圳市付宝网络科技有限公司"/>
    <s v="铁军-深"/>
    <x v="14"/>
    <s v="关联"/>
    <d v="2018-02-24T11:17:51"/>
    <s v="202260423040051"/>
    <s v="云服务器ECS(包月)"/>
    <s v="续费"/>
    <s v="540.00"/>
    <s v="1.00"/>
    <s v="540.00"/>
    <m/>
    <n v="540"/>
    <s v="已支付"/>
    <s v="2018-07-13 10:59:55"/>
    <s v="2018-07-13 11:00:22"/>
    <s v=""/>
    <m/>
    <s v="分销客户"/>
    <n v="-1"/>
  </r>
  <r>
    <s v="gzyuelaiyuemei"/>
    <s v="广州阅来阅美网络科技有限公司"/>
    <s v="KA-深"/>
    <x v="9"/>
    <s v="关联"/>
    <d v="2018-02-09T14:31:15"/>
    <s v="202259820690318"/>
    <s v="云服务器ECS(包月)"/>
    <s v="续费"/>
    <s v="710.91"/>
    <s v="1.00"/>
    <s v="710.91"/>
    <m/>
    <n v="710.91"/>
    <s v="已支付"/>
    <s v="2018-07-13 08:59:17"/>
    <s v="2018-07-13 08:59:17"/>
    <s v=""/>
    <m/>
    <s v="分销客户"/>
    <n v="-1"/>
  </r>
  <r>
    <s v="gzyuelaiyuemei"/>
    <s v="广州阅来阅美网络科技有限公司"/>
    <s v="KA-深"/>
    <x v="9"/>
    <s v="关联"/>
    <d v="2018-02-09T14:31:15"/>
    <s v="202258323170318"/>
    <s v="关系型数据库RDS(包月)"/>
    <s v="续费"/>
    <s v="548.00"/>
    <s v="1.00"/>
    <s v="548.00"/>
    <m/>
    <n v="548"/>
    <s v="已支付"/>
    <s v="2018-07-13 08:56:36"/>
    <s v="2018-07-13 08:56:36"/>
    <s v=""/>
    <m/>
    <s v="分销客户"/>
    <n v="-1"/>
  </r>
  <r>
    <s v="jinban998@aliyun.com"/>
    <s v="深圳金版文化传媒有限公司"/>
    <s v="KA-深"/>
    <x v="9"/>
    <s v="关联"/>
    <d v="2017-11-01T00:00:00"/>
    <s v="202255514190179"/>
    <s v="云服务器ECS(包月)"/>
    <s v="续费"/>
    <s v="327.00"/>
    <s v="1.00"/>
    <s v="327.00"/>
    <m/>
    <n v="327"/>
    <s v="已支付"/>
    <s v="2018-07-12 14:34:22"/>
    <s v="2018-07-12 14:34:28"/>
    <s v=""/>
    <m/>
    <s v="分销客户"/>
    <n v="-1"/>
  </r>
  <r>
    <s v="yunjiserver@126.com"/>
    <s v="深圳云吉网络科技有限公司"/>
    <s v="中台-深"/>
    <x v="10"/>
    <s v="关联"/>
    <d v="2017-08-14T00:00:00"/>
    <s v="202255507600755"/>
    <s v="云服务器ECS(包月)"/>
    <s v="续费"/>
    <s v="219.00"/>
    <s v="1.00"/>
    <s v="219.00"/>
    <m/>
    <n v="219"/>
    <s v="已支付"/>
    <s v="2018-07-12 11:11:05"/>
    <s v="2018-07-12 11:11:06"/>
    <s v=""/>
    <m/>
    <s v="分销客户"/>
    <n v="-1"/>
  </r>
  <r>
    <s v="深圳达农"/>
    <s v="深圳达农保险经纪有限公司"/>
    <s v="中台-深"/>
    <x v="6"/>
    <s v="关联"/>
    <d v="2017-12-04T00:00:00"/>
    <s v="202249098380624"/>
    <s v="云邮箱"/>
    <s v="续费"/>
    <s v="0.00"/>
    <s v="1.00"/>
    <s v="0.00"/>
    <m/>
    <n v="0"/>
    <s v="已支付"/>
    <s v="2018-07-12 08:42:39"/>
    <s v="2018-07-12 08:42:39"/>
    <s v=""/>
    <m/>
    <s v="分销客户"/>
    <n v="-1"/>
  </r>
  <r>
    <s v="zhw1260@163.com"/>
    <s v="张宏伟"/>
    <s v="铁军-深"/>
    <x v="15"/>
    <s v="关联"/>
    <d v="2018-01-12T18:55:29"/>
    <s v="202246583760598"/>
    <s v="云服务器ECS(包月)"/>
    <s v="续费"/>
    <s v="795.00"/>
    <s v="1.00"/>
    <s v="795.00"/>
    <m/>
    <n v="795"/>
    <s v="已支付"/>
    <s v="2018-07-11 16:56:19"/>
    <s v="2018-07-11 16:57:29"/>
    <s v=""/>
    <m/>
    <s v="分销客户"/>
    <n v="-1"/>
  </r>
  <r>
    <s v="zhzb88888"/>
    <s v="中航资本投资管理（深圳）有限公司"/>
    <s v="KA-深"/>
    <x v="9"/>
    <s v="关联"/>
    <d v="2018-02-01T00:36:15"/>
    <s v="202248461450664"/>
    <s v="云服务器ECS(包月)"/>
    <s v="续费"/>
    <s v="3606.00"/>
    <s v="0.93"/>
    <s v="3348.60"/>
    <m/>
    <n v="3348.6"/>
    <s v="已支付"/>
    <s v="2018-07-11 09:45:15"/>
    <s v="2018-07-11 09:45:43"/>
    <s v=""/>
    <m/>
    <s v="分销客户"/>
    <n v="-1"/>
  </r>
  <r>
    <s v="gzyuelaiyuemei"/>
    <s v="广州阅来阅美网络科技有限公司"/>
    <s v="KA-深"/>
    <x v="9"/>
    <s v="关联"/>
    <d v="2018-02-09T14:31:15"/>
    <s v="202244922480318"/>
    <s v="云服务器ECS(包月)"/>
    <s v="续费"/>
    <s v="809.91"/>
    <s v="1.00"/>
    <s v="809.91"/>
    <m/>
    <n v="809.91"/>
    <s v="已支付"/>
    <s v="2018-07-10 09:41:56"/>
    <s v="2018-07-10 09:41:56"/>
    <s v=""/>
    <m/>
    <s v="分销客户"/>
    <n v="-1"/>
  </r>
  <r>
    <s v="gzyuelaiyuemei"/>
    <s v="广州阅来阅美网络科技有限公司"/>
    <s v="KA-深"/>
    <x v="9"/>
    <s v="关联"/>
    <d v="2018-02-09T14:31:15"/>
    <s v="202249019290318"/>
    <s v="云服务器ECS(包月)"/>
    <s v="续费"/>
    <s v="376.45"/>
    <s v="1.00"/>
    <s v="376.45"/>
    <m/>
    <n v="376.45"/>
    <s v="已支付"/>
    <s v="2018-07-10 09:41:54"/>
    <s v="2018-07-10 09:41:55"/>
    <s v=""/>
    <m/>
    <s v="分销客户"/>
    <n v="-1"/>
  </r>
  <r>
    <s v="j@zmate.cn"/>
    <s v="深圳众米网络科技有限公司"/>
    <s v="铁军-深"/>
    <x v="13"/>
    <s v="关联"/>
    <d v="2018-03-15T18:43:21"/>
    <s v="202242233030059"/>
    <s v="云服务器ECS(包月)"/>
    <s v="续费"/>
    <s v="4420.70"/>
    <s v="0.96"/>
    <s v="4223.47"/>
    <m/>
    <n v="4223.47"/>
    <s v="已支付"/>
    <s v="2018-07-09 15:05:15"/>
    <s v="2018-07-09 15:05:22"/>
    <s v=""/>
    <m/>
    <s v="分销客户"/>
    <n v="-1"/>
  </r>
  <r>
    <s v="j@zmate.cn"/>
    <s v="深圳众米网络科技有限公司"/>
    <s v="铁军-深"/>
    <x v="13"/>
    <s v="关联"/>
    <d v="2018-03-15T18:43:21"/>
    <s v="202240035180059"/>
    <s v="云服务器ECS(包月)"/>
    <s v="续费"/>
    <s v="148.00"/>
    <s v="1.00"/>
    <s v="148.00"/>
    <n v="148"/>
    <n v="0"/>
    <s v="已支付"/>
    <s v="2018-07-09 15:02:30"/>
    <s v="2018-07-09 15:02:53"/>
    <s v=""/>
    <m/>
    <s v="分销客户"/>
    <n v="-1"/>
  </r>
  <r>
    <s v="创客区块链"/>
    <s v="深圳创客区块链技术有限公司"/>
    <s v="KA-深"/>
    <x v="9"/>
    <s v="关联"/>
    <d v="2017-12-21T00:00:00"/>
    <s v="202243220400431"/>
    <s v="云服务器ECS(包月)"/>
    <s v="续费"/>
    <s v="262.00"/>
    <s v="1.00"/>
    <s v="262.00"/>
    <m/>
    <n v="262"/>
    <s v="已支付"/>
    <s v="2018-07-09 10:51:06"/>
    <s v="2018-07-09 10:51:12"/>
    <s v=""/>
    <m/>
    <s v="分销客户"/>
    <n v="-1"/>
  </r>
  <r>
    <s v="创客区块链"/>
    <s v="深圳创客区块链技术有限公司"/>
    <s v="KA-深"/>
    <x v="9"/>
    <s v="关联"/>
    <d v="2017-12-21T00:00:00"/>
    <s v="202242424260431"/>
    <s v="云服务器ECS(包月)"/>
    <s v="续费"/>
    <s v="1879.00"/>
    <s v="1.00"/>
    <s v="1879.00"/>
    <m/>
    <n v="1879"/>
    <s v="已支付"/>
    <s v="2018-07-09 10:49:41"/>
    <s v="2018-07-09 10:49:47"/>
    <s v=""/>
    <m/>
    <s v="分销客户"/>
    <n v="-1"/>
  </r>
  <r>
    <s v="创客区块链"/>
    <s v="深圳创客区块链技术有限公司"/>
    <s v="KA-深"/>
    <x v="9"/>
    <s v="关联"/>
    <d v="2017-12-21T00:00:00"/>
    <s v="202243020680431"/>
    <s v="云服务器ECS(包月)"/>
    <s v="续费"/>
    <s v="1453.00"/>
    <s v="1.00"/>
    <s v="1453.00"/>
    <m/>
    <n v="1453"/>
    <s v="已支付"/>
    <s v="2018-07-09 10:47:58"/>
    <s v="2018-07-09 10:48:06"/>
    <s v=""/>
    <m/>
    <s v="分销客户"/>
    <n v="-1"/>
  </r>
  <r>
    <s v="limingbinbin@sina.com"/>
    <s v="深圳前海惠德金融信息服务有限公司"/>
    <s v="KA-深"/>
    <x v="9"/>
    <s v="关联"/>
    <d v="2017-11-03T00:00:00"/>
    <s v="202239225050708"/>
    <s v="云服务器ECS(包月)"/>
    <s v="续费"/>
    <s v="4656.00"/>
    <s v="0.85"/>
    <s v="3957.60"/>
    <n v="1383"/>
    <n v="2574.6"/>
    <s v="已支付"/>
    <s v="2018-07-09 10:25:48"/>
    <s v="2018-07-11 14:59:00"/>
    <s v=""/>
    <m/>
    <s v="分销客户"/>
    <n v="-1"/>
  </r>
  <r>
    <s v="limingbinbin@sina.com"/>
    <s v="深圳前海惠德金融信息服务有限公司"/>
    <s v="KA-深"/>
    <x v="9"/>
    <s v="关联"/>
    <d v="2017-11-03T00:00:00"/>
    <s v="202238927280708"/>
    <s v="云服务器ECS(包月)"/>
    <s v="续费"/>
    <s v="4506.00"/>
    <s v="0.85"/>
    <s v="3830.10"/>
    <n v="3830.1"/>
    <n v="0"/>
    <s v="已支付"/>
    <s v="2018-07-09 10:06:49"/>
    <s v="2018-07-09 10:14:00"/>
    <s v=""/>
    <m/>
    <s v="分销客户"/>
    <n v="-1"/>
  </r>
  <r>
    <s v="创客区块链"/>
    <s v="深圳创客区块链技术有限公司"/>
    <s v="KA-深"/>
    <x v="9"/>
    <s v="关联"/>
    <d v="2017-12-21T00:00:00"/>
    <s v="202239722010431"/>
    <s v="云服务器ECS(包月)"/>
    <s v="续费"/>
    <s v="702.05"/>
    <s v="1.00"/>
    <s v="702.05"/>
    <m/>
    <n v="702.05"/>
    <s v="已支付"/>
    <s v="2018-07-09 10:03:35"/>
    <s v="2018-07-09 10:03:39"/>
    <s v=""/>
    <m/>
    <s v="分销客户"/>
    <n v="-1"/>
  </r>
  <r>
    <s v="创客区块链"/>
    <s v="深圳创客区块链技术有限公司"/>
    <s v="KA-深"/>
    <x v="9"/>
    <s v="关联"/>
    <d v="2017-12-21T00:00:00"/>
    <s v="202241222290431"/>
    <s v="关系型数据库RDS(包月)"/>
    <s v="续费"/>
    <s v="884.80"/>
    <s v="1.00"/>
    <s v="884.80"/>
    <m/>
    <n v="884.8"/>
    <s v="已支付"/>
    <s v="2018-07-09 10:01:07"/>
    <s v="2018-07-09 10:01:11"/>
    <s v=""/>
    <m/>
    <s v="分销客户"/>
    <n v="-1"/>
  </r>
  <r>
    <s v="创客区块链"/>
    <s v="深圳创客区块链技术有限公司"/>
    <s v="KA-深"/>
    <x v="9"/>
    <s v="关联"/>
    <d v="2017-12-21T00:00:00"/>
    <s v="202239822710431"/>
    <s v="关系型数据库RDS(包月)"/>
    <s v="续费"/>
    <s v="896.00"/>
    <s v="1.00"/>
    <s v="896.00"/>
    <m/>
    <n v="896"/>
    <s v="已支付"/>
    <s v="2018-07-09 09:58:20"/>
    <s v="2018-07-09 09:58:25"/>
    <s v=""/>
    <m/>
    <s v="分销客户"/>
    <n v="-1"/>
  </r>
  <r>
    <s v="创客区块链"/>
    <s v="深圳创客区块链技术有限公司"/>
    <s v="KA-深"/>
    <x v="9"/>
    <s v="关联"/>
    <d v="2017-12-21T00:00:00"/>
    <s v="202242619940431"/>
    <s v="云服务器ECS(包月)"/>
    <s v="续费"/>
    <s v="763.91"/>
    <s v="1.00"/>
    <s v="763.91"/>
    <m/>
    <n v="763.91"/>
    <s v="已支付"/>
    <s v="2018-07-09 09:55:08"/>
    <s v="2018-07-09 09:55:16"/>
    <s v=""/>
    <m/>
    <s v="分销客户"/>
    <n v="-1"/>
  </r>
  <r>
    <s v="gzyuelaiyuemei"/>
    <s v="广州阅来阅美网络科技有限公司"/>
    <s v="KA-深"/>
    <x v="9"/>
    <s v="关联"/>
    <d v="2018-02-09T14:31:15"/>
    <s v="202241520110318"/>
    <s v="云服务器ECS(包月)"/>
    <s v="续费"/>
    <s v="703.91"/>
    <s v="1.00"/>
    <s v="703.91"/>
    <m/>
    <n v="703.91"/>
    <s v="已支付"/>
    <s v="2018-07-09 09:53:55"/>
    <s v="2018-07-09 09:53:56"/>
    <s v=""/>
    <m/>
    <s v="分销客户"/>
    <n v="-1"/>
  </r>
  <r>
    <s v="创客区块链"/>
    <s v="深圳创客区块链技术有限公司"/>
    <s v="KA-深"/>
    <x v="9"/>
    <s v="关联"/>
    <d v="2017-12-21T00:00:00"/>
    <s v="202240621540431"/>
    <s v="关系型数据库RDS(包月)"/>
    <s v="续费"/>
    <s v="516.00"/>
    <s v="1.00"/>
    <s v="516.00"/>
    <m/>
    <n v="516"/>
    <s v="已支付"/>
    <s v="2018-07-09 09:49:26"/>
    <s v="2018-07-09 09:49:29"/>
    <s v=""/>
    <m/>
    <s v="分销客户"/>
    <n v="-1"/>
  </r>
  <r>
    <s v="创客区块链"/>
    <s v="深圳创客区块链技术有限公司"/>
    <s v="KA-深"/>
    <x v="9"/>
    <s v="关联"/>
    <d v="2017-12-21T00:00:00"/>
    <s v="202241421380431"/>
    <s v="云服务器ECS(包月)"/>
    <s v="续费"/>
    <s v="264.00"/>
    <s v="1.00"/>
    <s v="264.00"/>
    <m/>
    <n v="264"/>
    <s v="已支付"/>
    <s v="2018-07-09 09:43:59"/>
    <s v="2018-07-09 09:44:08"/>
    <s v=""/>
    <m/>
    <s v="分销客户"/>
    <n v="-1"/>
  </r>
  <r>
    <s v="gzyuelaiyuemei"/>
    <s v="广州阅来阅美网络科技有限公司"/>
    <s v="KA-深"/>
    <x v="9"/>
    <s v="关联"/>
    <d v="2018-02-09T14:31:15"/>
    <s v="202241717830318"/>
    <s v="云数据库MongoDB版(包月)"/>
    <s v="续费"/>
    <s v="3156.00"/>
    <s v="1.00"/>
    <s v="3156.00"/>
    <m/>
    <n v="3156"/>
    <s v="已支付"/>
    <s v="2018-07-09 08:43:43"/>
    <s v="2018-07-09 08:43:44"/>
    <s v=""/>
    <m/>
    <s v="分销客户"/>
    <n v="-1"/>
  </r>
  <r>
    <s v="gzyuelaiyuemei"/>
    <s v="广州阅来阅美网络科技有限公司"/>
    <s v="KA-深"/>
    <x v="9"/>
    <s v="关联"/>
    <d v="2018-02-09T14:31:15"/>
    <s v="202240618830318"/>
    <s v="云数据库KVStore版（包月）"/>
    <s v="续费"/>
    <s v="500.00"/>
    <s v="1.00"/>
    <s v="500.00"/>
    <m/>
    <n v="500"/>
    <s v="已支付"/>
    <s v="2018-07-09 08:43:19"/>
    <s v="2018-07-09 08:43:22"/>
    <s v=""/>
    <m/>
    <s v="分销客户"/>
    <n v="-1"/>
  </r>
  <r>
    <s v="gzyuelaiyuemei"/>
    <s v="广州阅来阅美网络科技有限公司"/>
    <s v="KA-深"/>
    <x v="9"/>
    <s v="关联"/>
    <d v="2018-02-09T14:31:15"/>
    <s v="202235296950318"/>
    <s v="云服务器ECS(包月)"/>
    <s v="续费"/>
    <s v="752.05"/>
    <s v="0.95"/>
    <s v="716.20"/>
    <m/>
    <n v="716.2"/>
    <s v="已支付"/>
    <s v="2018-07-08 09:13:43"/>
    <s v="2018-07-08 09:13:44"/>
    <s v=""/>
    <m/>
    <s v="分销客户"/>
    <n v="-1"/>
  </r>
  <r>
    <s v="gzyuelaiyuemei"/>
    <s v="广州阅来阅美网络科技有限公司"/>
    <s v="KA-深"/>
    <x v="9"/>
    <s v="关联"/>
    <d v="2018-02-09T14:31:15"/>
    <s v="202236094490318"/>
    <s v="云服务器ECS(包月)"/>
    <s v="续费"/>
    <s v="752.05"/>
    <s v="0.95"/>
    <s v="716.20"/>
    <m/>
    <n v="716.2"/>
    <s v="已支付"/>
    <s v="2018-07-08 09:13:42"/>
    <s v="2018-07-08 09:13:42"/>
    <s v=""/>
    <m/>
    <s v="分销客户"/>
    <n v="-1"/>
  </r>
  <r>
    <s v="gzyuelaiyuemei"/>
    <s v="广州阅来阅美网络科技有限公司"/>
    <s v="KA-深"/>
    <x v="9"/>
    <s v="关联"/>
    <d v="2018-02-09T14:31:15"/>
    <s v="202235592940318"/>
    <s v="云服务器ECS(包月)"/>
    <s v="续费"/>
    <s v="752.05"/>
    <s v="0.95"/>
    <s v="716.20"/>
    <m/>
    <n v="716.2"/>
    <s v="已支付"/>
    <s v="2018-07-08 09:13:40"/>
    <s v="2018-07-08 09:13:41"/>
    <s v=""/>
    <m/>
    <s v="分销客户"/>
    <n v="-1"/>
  </r>
  <r>
    <s v="hi10553732@aliyun.com"/>
    <s v="深圳市宇阳科技发展有限公司"/>
    <s v="KA-广"/>
    <x v="8"/>
    <s v="关联"/>
    <d v="2017-10-17T00:00:00"/>
    <s v="202235091470917"/>
    <s v="云邮箱"/>
    <s v="续费"/>
    <s v="0.00"/>
    <s v="1.00"/>
    <s v="0.00"/>
    <m/>
    <n v="0"/>
    <s v="已支付"/>
    <s v="2018-07-08 08:15:28"/>
    <s v="2018-07-08 08:15:29"/>
    <s v=""/>
    <m/>
    <s v="分销客户"/>
    <n v="-1"/>
  </r>
  <r>
    <s v="gzyuelaiyuemei"/>
    <s v="广州阅来阅美网络科技有限公司"/>
    <s v="KA-深"/>
    <x v="9"/>
    <s v="关联"/>
    <d v="2018-02-09T14:31:15"/>
    <s v="202235069750318"/>
    <s v="云服务器ECS(包月)"/>
    <s v="续费"/>
    <s v="710.91"/>
    <s v="1.00"/>
    <s v="710.91"/>
    <m/>
    <n v="710.91"/>
    <s v="已支付"/>
    <s v="2018-07-07 10:54:29"/>
    <s v="2018-07-07 10:54:29"/>
    <s v=""/>
    <m/>
    <s v="分销客户"/>
    <n v="-1"/>
  </r>
  <r>
    <s v="gzyuelaiyuemei"/>
    <s v="广州阅来阅美网络科技有限公司"/>
    <s v="KA-深"/>
    <x v="9"/>
    <s v="关联"/>
    <d v="2018-02-09T14:31:15"/>
    <s v="202235667210318"/>
    <s v="云服务器ECS(包月)"/>
    <s v="续费"/>
    <s v="216.00"/>
    <s v="1.00"/>
    <s v="216.00"/>
    <m/>
    <n v="216"/>
    <s v="已支付"/>
    <s v="2018-07-07 10:54:27"/>
    <s v="2018-07-07 10:54:27"/>
    <s v=""/>
    <m/>
    <s v="分销客户"/>
    <n v="-1"/>
  </r>
  <r>
    <s v="gzyuelaiyuemei"/>
    <s v="广州阅来阅美网络科技有限公司"/>
    <s v="KA-深"/>
    <x v="9"/>
    <s v="关联"/>
    <d v="2018-02-09T14:31:15"/>
    <s v="202234565660318"/>
    <s v="关系型数据库RDS(包月)"/>
    <s v="续费"/>
    <s v="1332.00"/>
    <s v="1.00"/>
    <s v="1332.00"/>
    <m/>
    <n v="1332"/>
    <s v="已支付"/>
    <s v="2018-07-07 08:40:52"/>
    <s v="2018-07-07 08:40:53"/>
    <s v=""/>
    <m/>
    <s v="分销客户"/>
    <n v="-1"/>
  </r>
  <r>
    <s v="gzyuelaiyuemei"/>
    <s v="广州阅来阅美网络科技有限公司"/>
    <s v="KA-深"/>
    <x v="9"/>
    <s v="关联"/>
    <d v="2018-02-09T14:31:15"/>
    <s v="202236262670318"/>
    <s v="云数据库KVStore版（包月）"/>
    <s v="续费"/>
    <s v="133.00"/>
    <s v="1.00"/>
    <s v="133.00"/>
    <m/>
    <n v="133"/>
    <s v="已支付"/>
    <s v="2018-07-07 08:40:24"/>
    <s v="2018-07-07 08:40:24"/>
    <s v=""/>
    <m/>
    <s v="分销客户"/>
    <n v="-1"/>
  </r>
  <r>
    <s v="gzyuelaiyuemei"/>
    <s v="广州阅来阅美网络科技有限公司"/>
    <s v="KA-深"/>
    <x v="9"/>
    <s v="关联"/>
    <d v="2018-02-09T14:31:15"/>
    <s v="202236463650318"/>
    <s v="云数据库MongoDB版(包月)"/>
    <s v="续费"/>
    <s v="363.00"/>
    <s v="1.00"/>
    <s v="363.00"/>
    <m/>
    <n v="363"/>
    <s v="已支付"/>
    <s v="2018-07-07 08:40:16"/>
    <s v="2018-07-07 08:40:17"/>
    <s v=""/>
    <m/>
    <s v="分销客户"/>
    <n v="-1"/>
  </r>
  <r>
    <s v="showbrave@aliyun.com"/>
    <s v="深圳花果山科技有限公司"/>
    <s v="铁军-深"/>
    <x v="13"/>
    <s v="关联"/>
    <d v="2018-03-17T17:41:45"/>
    <s v="202235037620342"/>
    <s v="云服务器ECS(包月)"/>
    <s v="续费"/>
    <s v="997.00"/>
    <s v="0.97"/>
    <s v="968.40"/>
    <m/>
    <n v="968.4"/>
    <s v="已支付"/>
    <s v="2018-07-06 12:31:30"/>
    <s v="2018-07-06 12:31:56"/>
    <s v=""/>
    <m/>
    <s v="分销客户"/>
    <n v="-1"/>
  </r>
  <r>
    <s v="benewtech@icloud.com"/>
    <s v="深圳市本牛科技有限责任公司"/>
    <s v="KA-深"/>
    <x v="9"/>
    <s v="关联"/>
    <d v="2017-08-01T00:00:00"/>
    <s v="202234529270541"/>
    <s v="云服务器ECS(包月)"/>
    <s v="续费"/>
    <s v="4032.00"/>
    <s v="0.85"/>
    <s v="3427.20"/>
    <m/>
    <n v="3427.2"/>
    <s v="已支付"/>
    <s v="2018-07-06 10:04:32"/>
    <s v="2018-07-06 10:04:38"/>
    <s v=""/>
    <m/>
    <s v="分销客户"/>
    <n v="-1"/>
  </r>
  <r>
    <s v="xiaoantimes"/>
    <s v="深圳小安时代信息服务有限责任公司"/>
    <s v="铁军-深"/>
    <x v="13"/>
    <s v="关联"/>
    <d v="2018-02-01T00:55:52"/>
    <s v="202231741220194"/>
    <s v="云服务器ECS(包月)"/>
    <s v="续费"/>
    <s v="17100.00"/>
    <s v="0.85"/>
    <s v="14535.00"/>
    <m/>
    <n v="14535"/>
    <s v="已支付"/>
    <s v="2018-07-05 16:27:56"/>
    <s v="2018-07-05 16:28:01"/>
    <s v=""/>
    <m/>
    <s v="分销客户"/>
    <n v="-1"/>
  </r>
  <r>
    <s v="xiaoantimes"/>
    <s v="深圳小安时代信息服务有限责任公司"/>
    <s v="铁军-深"/>
    <x v="13"/>
    <s v="关联"/>
    <d v="2018-02-01T00:55:52"/>
    <s v="202233901900194"/>
    <s v="云服务器ECS(包月)"/>
    <s v="续费"/>
    <s v="6324.00"/>
    <s v="0.85"/>
    <s v="5375.40"/>
    <m/>
    <n v="5375.4"/>
    <s v="已支付"/>
    <s v="2018-07-05 16:27:03"/>
    <s v="2018-07-05 16:27:13"/>
    <s v=""/>
    <m/>
    <s v="分销客户"/>
    <n v="-1"/>
  </r>
  <r>
    <s v="xiaoantimes"/>
    <s v="深圳小安时代信息服务有限责任公司"/>
    <s v="铁军-深"/>
    <x v="13"/>
    <s v="关联"/>
    <d v="2018-02-01T00:55:52"/>
    <s v="202230340560194"/>
    <s v="云服务器ECS(包月)"/>
    <s v="续费"/>
    <s v="8724.00"/>
    <s v="0.85"/>
    <s v="7415.40"/>
    <m/>
    <n v="7415.4"/>
    <s v="已支付"/>
    <s v="2018-07-05 16:24:29"/>
    <s v="2018-07-05 16:24:36"/>
    <s v=""/>
    <m/>
    <s v="分销客户"/>
    <n v="-1"/>
  </r>
  <r>
    <s v="xiaoantimes"/>
    <s v="深圳小安时代信息服务有限责任公司"/>
    <s v="铁军-深"/>
    <x v="13"/>
    <s v="关联"/>
    <d v="2018-02-01T00:55:52"/>
    <s v="202229642240194"/>
    <s v="云服务器ECS(包月)"/>
    <s v="续费"/>
    <s v="13524.00"/>
    <s v="0.85"/>
    <s v="11495.40"/>
    <m/>
    <n v="11495.4"/>
    <s v="已支付"/>
    <s v="2018-07-05 16:21:52"/>
    <s v="2018-07-05 16:22:00"/>
    <s v=""/>
    <m/>
    <s v="分销客户"/>
    <n v="-1"/>
  </r>
  <r>
    <s v="xiaoantimes"/>
    <s v="深圳小安时代信息服务有限责任公司"/>
    <s v="铁军-深"/>
    <x v="13"/>
    <s v="关联"/>
    <d v="2018-02-01T00:55:52"/>
    <s v="202231639730194"/>
    <s v="关系型数据库RDS(包月)"/>
    <s v="续费"/>
    <s v="12360.00"/>
    <s v="0.85"/>
    <s v="10506.00"/>
    <m/>
    <n v="10506"/>
    <s v="已支付"/>
    <s v="2018-07-05 16:19:53"/>
    <s v="2018-07-05 16:20:08"/>
    <s v=""/>
    <m/>
    <s v="分销客户"/>
    <n v="-1"/>
  </r>
  <r>
    <s v="1928138028@qq.com"/>
    <s v="深圳黑谷通讯技术有限公司"/>
    <s v="KA-广"/>
    <x v="8"/>
    <s v="关联"/>
    <d v="2017-06-03T00:00:00"/>
    <s v="202229235990466"/>
    <s v="云服务器ECS(包月)"/>
    <s v="续费"/>
    <s v="85.00"/>
    <s v="1.00"/>
    <s v="85.00"/>
    <m/>
    <n v="85"/>
    <s v="已支付"/>
    <s v="2018-07-05 13:47:06"/>
    <s v="2018-07-05 13:47:07"/>
    <s v=""/>
    <m/>
    <s v="分销客户"/>
    <n v="-1"/>
  </r>
  <r>
    <s v="betterhr016@163.com"/>
    <s v="南京誉泰瑞思科技有限公司"/>
    <s v="其他"/>
    <x v="2"/>
    <s v="关联"/>
    <d v="2017-07-14T00:00:00"/>
    <s v="202228824580030"/>
    <s v="对象存储OSS资源包(包月)"/>
    <s v="续费"/>
    <s v="111.00"/>
    <s v="1.00"/>
    <s v="111.00"/>
    <m/>
    <n v="111"/>
    <s v="已支付"/>
    <s v="2018-07-05 09:20:45"/>
    <s v="2018-07-05 09:21:45"/>
    <s v=""/>
    <m/>
    <s v="分销客户"/>
    <n v="-1"/>
  </r>
  <r>
    <s v="tech@szyouxuntong.cn"/>
    <s v="深圳市优讯通信息技术有限公司"/>
    <s v="铁军-深"/>
    <x v="14"/>
    <s v="关联"/>
    <d v="2018-01-09T10:45:32"/>
    <s v="202226337010121"/>
    <s v="云服务器ECS(包月)"/>
    <s v="续费"/>
    <s v="31752.00"/>
    <s v="0.50"/>
    <s v="15876.00"/>
    <m/>
    <n v="15876"/>
    <s v="已支付"/>
    <s v="2018-07-03 14:02:25"/>
    <s v="2018-07-03 14:33:56"/>
    <s v=""/>
    <m/>
    <s v="分销客户"/>
    <n v="-1"/>
  </r>
  <r>
    <s v="cszhaom"/>
    <s v="深圳市米蝶传媒有限公司"/>
    <s v="KA-深"/>
    <x v="9"/>
    <s v="关联"/>
    <d v="2017-10-31T00:00:00"/>
    <s v="202226427170319"/>
    <s v="云服务器ECS(包月)"/>
    <s v="续费"/>
    <s v="3550.00"/>
    <s v="1.00"/>
    <s v="3550.00"/>
    <m/>
    <n v="3550"/>
    <s v="已支付"/>
    <s v="2018-07-03 10:35:35"/>
    <s v="2018-07-03 10:36:48"/>
    <s v=""/>
    <m/>
    <s v="分销客户"/>
    <n v="-1"/>
  </r>
  <r>
    <s v="tech@szyouxuntong.cn"/>
    <s v="深圳市优讯通信息技术有限公司"/>
    <s v="铁军-深"/>
    <x v="14"/>
    <s v="关联"/>
    <d v="2018-01-09T10:45:32"/>
    <s v="202224026610121"/>
    <s v="关系型数据库RDS(包月)"/>
    <s v="续费"/>
    <s v="45720.00"/>
    <s v="0.50"/>
    <s v="22860.00"/>
    <m/>
    <n v="22860"/>
    <s v="已支付"/>
    <s v="2018-07-03 10:01:20"/>
    <s v="2018-07-03 14:31:45"/>
    <s v=""/>
    <m/>
    <s v="分销客户"/>
    <n v="-1"/>
  </r>
  <r>
    <s v="yunjiserver@126.com"/>
    <s v="深圳云吉网络科技有限公司"/>
    <s v="中台-深"/>
    <x v="10"/>
    <s v="关联"/>
    <d v="2017-08-14T00:00:00"/>
    <s v="202222323100755"/>
    <s v="云邮箱"/>
    <s v="续费"/>
    <s v="0.00"/>
    <s v="1.00"/>
    <s v="0.00"/>
    <m/>
    <n v="0"/>
    <s v="已支付"/>
    <s v="2018-07-03 08:41:31"/>
    <s v="2018-07-03 08:41:31"/>
    <s v=""/>
    <m/>
    <s v="分销客户"/>
    <n v="-1"/>
  </r>
  <r>
    <s v="gzyuelaiyuemei"/>
    <s v="广州阅来阅美网络科技有限公司"/>
    <s v="KA-深"/>
    <x v="9"/>
    <s v="关联"/>
    <d v="2018-02-09T14:31:15"/>
    <s v="202213494680318"/>
    <s v="云服务器ECS(包月)"/>
    <s v="续费"/>
    <s v="252.99"/>
    <s v="1.00"/>
    <s v="252.99"/>
    <m/>
    <n v="252.99"/>
    <s v="已支付"/>
    <s v="2018-07-02 10:02:30"/>
    <s v="2018-07-02 10:02:31"/>
    <s v=""/>
    <m/>
    <s v="分销客户"/>
    <n v="-1"/>
  </r>
  <r>
    <s v="gzyuelaiyuemei"/>
    <s v="广州阅来阅美网络科技有限公司"/>
    <s v="KA-深"/>
    <x v="9"/>
    <s v="关联"/>
    <d v="2018-02-09T14:31:15"/>
    <s v="202211892780318"/>
    <s v="云数据库KVStore版（包月）"/>
    <s v="续费"/>
    <s v="250.00"/>
    <s v="1.00"/>
    <s v="250.00"/>
    <m/>
    <n v="250"/>
    <s v="已支付"/>
    <s v="2018-07-02 08:41:48"/>
    <s v="2018-07-02 08:41:48"/>
    <s v=""/>
    <m/>
    <s v="分销客户"/>
    <n v="-1"/>
  </r>
  <r>
    <m/>
    <m/>
    <m/>
    <x v="16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4">
  <r>
    <s v="hi20613880@aliyun.com"/>
    <s v="广州娇丽芙个人护理用品有限公司"/>
    <x v="0"/>
    <x v="0"/>
    <s v="关联"/>
    <d v="2017-10-24T00:00:00"/>
    <s v="202327013380779"/>
    <s v="云服务器ECS(包月)"/>
    <s v="升级"/>
    <s v="201.71"/>
    <s v="1.00"/>
    <s v="201.71"/>
    <m/>
    <n v="201.71"/>
    <s v="已支付"/>
    <s v="2018-07-31 20:59:09"/>
    <s v="2018-07-31 20:59:18"/>
    <s v=""/>
    <m/>
    <s v="分销客户"/>
    <x v="0"/>
  </r>
  <r>
    <s v="bufeng2005@gmail.com"/>
    <s v="广州市十牛信息科技有限公司"/>
    <x v="1"/>
    <x v="1"/>
    <s v="关联"/>
    <d v="2017-06-23T00:00:00"/>
    <s v="202330806370796"/>
    <s v="RDS只读实例"/>
    <s v="升级"/>
    <s v="0.00"/>
    <s v="1.00"/>
    <s v="0"/>
    <m/>
    <n v="0"/>
    <s v="完成"/>
    <s v="2018-07-31 20:25:56"/>
    <s v="2018-07-31 20:25:56"/>
    <s v=""/>
    <m/>
    <s v="分销客户"/>
    <x v="1"/>
  </r>
  <r>
    <s v="bufeng2005@gmail.com"/>
    <s v="广州市十牛信息科技有限公司"/>
    <x v="1"/>
    <x v="1"/>
    <s v="关联"/>
    <d v="2017-06-23T00:00:00"/>
    <s v="202329309600796"/>
    <s v="RDS只读实例"/>
    <s v="升级"/>
    <s v="0.00"/>
    <s v="1.00"/>
    <s v="0"/>
    <m/>
    <n v="0"/>
    <s v="完成"/>
    <s v="2018-07-31 20:24:16"/>
    <s v="2018-07-31 20:24:16"/>
    <s v=""/>
    <m/>
    <s v="分销客户"/>
    <x v="1"/>
  </r>
  <r>
    <s v="bufeng2005@gmail.com"/>
    <s v="广州市十牛信息科技有限公司"/>
    <x v="1"/>
    <x v="1"/>
    <s v="关联"/>
    <d v="2017-06-23T00:00:00"/>
    <s v="202329608430796"/>
    <s v="关系型数据库RDS(包月)"/>
    <s v="升级"/>
    <s v="223.50"/>
    <s v="0.70"/>
    <s v="156.45"/>
    <m/>
    <n v="156.44999999999999"/>
    <s v="已支付"/>
    <s v="2018-07-31 20:23:32"/>
    <s v="2018-07-31 20:23:38"/>
    <s v=""/>
    <m/>
    <s v="分销客户"/>
    <x v="0"/>
  </r>
  <r>
    <s v="tuoke传媒"/>
    <s v="淘贝（深圳）网络信息科技有限公司"/>
    <x v="2"/>
    <x v="2"/>
    <s v="新建"/>
    <d v="2017-11-19T00:00:00"/>
    <s v="202327107270971"/>
    <s v="云服务器ECS(包月)"/>
    <s v="补偿续费"/>
    <s v="0.00"/>
    <s v="1.00"/>
    <s v="0.00"/>
    <m/>
    <n v="0"/>
    <s v="已支付"/>
    <s v="2018-07-31 18:12:03"/>
    <s v="2018-07-31 18:12:03"/>
    <s v=""/>
    <m/>
    <s v="分销客户"/>
    <x v="0"/>
  </r>
  <r>
    <s v="itdept@yunkanghealth.com"/>
    <s v="云康集团"/>
    <x v="1"/>
    <x v="1"/>
    <s v="关联"/>
    <d v="2017-07-11T00:00:00"/>
    <s v="202327206640578"/>
    <s v="负载均衡SLB（按量付费）"/>
    <s v="新购"/>
    <s v="0.00"/>
    <s v="1.00"/>
    <s v="0"/>
    <m/>
    <n v="0"/>
    <s v="完成"/>
    <s v="2018-07-31 17:48:28"/>
    <s v="2018-07-31 17:48:29"/>
    <s v=""/>
    <m/>
    <s v="分销客户"/>
    <x v="2"/>
  </r>
  <r>
    <s v="gdyzhw56"/>
    <s v="广州一站网络科技有限公司"/>
    <x v="3"/>
    <x v="3"/>
    <s v="关联"/>
    <d v="2017-11-28T00:00:00"/>
    <s v="202328402350082"/>
    <s v="云盾证书服务(包年)"/>
    <s v="新购"/>
    <s v="0.00"/>
    <s v="1.00"/>
    <s v="0.00"/>
    <m/>
    <n v="0"/>
    <s v="已支付"/>
    <s v="2018-07-31 16:27:36"/>
    <s v="2018-07-31 16:27:45"/>
    <s v=""/>
    <m/>
    <s v="分销客户"/>
    <x v="0"/>
  </r>
  <r>
    <s v="百人开船"/>
    <s v="广州源众信息科技有限公司"/>
    <x v="2"/>
    <x v="2"/>
    <s v="新建"/>
    <d v="2018-05-12T18:41:20"/>
    <s v="202323842070646"/>
    <s v="云服务器ECS(包月)"/>
    <s v="续费"/>
    <s v="504.00"/>
    <s v="1.00"/>
    <s v="504.00"/>
    <m/>
    <n v="504"/>
    <s v="已支付"/>
    <s v="2018-07-31 15:54:03"/>
    <s v="2018-07-31 16:02:27"/>
    <s v=""/>
    <m/>
    <s v="分销客户"/>
    <x v="0"/>
  </r>
  <r>
    <s v="dannet@qq.com"/>
    <s v="广州美亚电子商务国际旅行社有限公司"/>
    <x v="0"/>
    <x v="4"/>
    <s v="关联"/>
    <d v="2017-10-20T00:00:00"/>
    <s v="202328100960654"/>
    <s v="数据传输服务（按量付费）"/>
    <s v="新购"/>
    <s v="0.00"/>
    <s v="1.00"/>
    <s v="0"/>
    <m/>
    <n v="0"/>
    <s v="完成"/>
    <s v="2018-07-31 15:45:04"/>
    <s v="2018-07-31 15:45:04"/>
    <s v=""/>
    <m/>
    <s v="分销客户"/>
    <x v="2"/>
  </r>
  <r>
    <s v="nd0331"/>
    <s v="广州玖的数码科技有限公司"/>
    <x v="1"/>
    <x v="1"/>
    <s v="新建"/>
    <d v="2017-03-31T00:00:00"/>
    <s v="202327000130972"/>
    <s v="云服务器ECS(包月)"/>
    <s v="新购"/>
    <s v="193.00"/>
    <s v="1.00"/>
    <s v="193.00"/>
    <m/>
    <n v="193"/>
    <s v="已支付"/>
    <s v="2018-07-31 15:12:53"/>
    <s v="2018-07-31 15:13:02"/>
    <s v=""/>
    <m/>
    <s v="分销客户"/>
    <x v="0"/>
  </r>
  <r>
    <s v="dingyou168"/>
    <s v="深圳鼎游无限科技有限公司"/>
    <x v="2"/>
    <x v="2"/>
    <s v="新建"/>
    <d v="2017-12-08T00:00:00"/>
    <s v="202325338180889"/>
    <s v="云服务器ECS(包月)"/>
    <s v="新购"/>
    <s v="443.00"/>
    <s v="1.00"/>
    <s v="443.00"/>
    <m/>
    <n v="443"/>
    <s v="已支付"/>
    <s v="2018-07-31 14:39:01"/>
    <s v="2018-07-31 14:39:21"/>
    <s v=""/>
    <m/>
    <s v="分销客户"/>
    <x v="0"/>
  </r>
  <r>
    <s v="huayinlab@aliyun.com"/>
    <s v="广州华银医学检测中心有限公司"/>
    <x v="0"/>
    <x v="5"/>
    <s v="关联"/>
    <d v="2017-07-11T00:00:00"/>
    <s v="202323738820105"/>
    <s v="云盘"/>
    <s v="新购"/>
    <s v="0.00"/>
    <s v="1.00"/>
    <s v="0"/>
    <m/>
    <n v="0"/>
    <s v="完成"/>
    <s v="2018-07-31 14:38:44"/>
    <s v="2018-07-31 14:38:44"/>
    <s v=""/>
    <m/>
    <s v="分销客户"/>
    <x v="2"/>
  </r>
  <r>
    <s v="欧浦智网股份有限公司2017"/>
    <s v="欧浦智网股份有限公司"/>
    <x v="1"/>
    <x v="1"/>
    <s v="新建"/>
    <d v="2017-11-16T00:00:00"/>
    <s v="202325038490016"/>
    <s v="云盾证书服务(包年)"/>
    <s v="新购"/>
    <s v="6678.00"/>
    <s v="0.85"/>
    <s v="5676.30"/>
    <m/>
    <n v="5676.3"/>
    <s v="已支付"/>
    <s v="2018-07-31 14:37:22"/>
    <s v="2018-07-31 14:37:29"/>
    <s v=""/>
    <m/>
    <s v="分销客户"/>
    <x v="0"/>
  </r>
  <r>
    <s v="dannet@qq.com"/>
    <s v="广州美亚电子商务国际旅行社有限公司"/>
    <x v="0"/>
    <x v="4"/>
    <s v="关联"/>
    <d v="2017-10-20T00:00:00"/>
    <s v="202322839560654"/>
    <s v="对象存储OSS资源包(包月)"/>
    <s v="新购"/>
    <s v="39816.00"/>
    <s v="0.03"/>
    <s v="999.00"/>
    <m/>
    <n v="999"/>
    <s v="已支付"/>
    <s v="2018-07-31 14:30:35"/>
    <s v="2018-07-31 14:30:42"/>
    <s v=""/>
    <m/>
    <s v="分销客户"/>
    <x v="0"/>
  </r>
  <r>
    <s v="huayinlab@aliyun.com"/>
    <s v="广州华银医学检测中心有限公司"/>
    <x v="0"/>
    <x v="5"/>
    <s v="关联"/>
    <d v="2017-07-11T00:00:00"/>
    <s v="202322039770105"/>
    <s v="共享带宽(后付费)"/>
    <s v="升级"/>
    <s v="0.00"/>
    <s v="1.00"/>
    <s v="0"/>
    <m/>
    <n v="0"/>
    <s v="完成"/>
    <s v="2018-07-31 14:30:25"/>
    <s v="2018-07-31 14:30:25"/>
    <s v=""/>
    <m/>
    <s v="分销客户"/>
    <x v="2"/>
  </r>
  <r>
    <s v="jiangshan@inman.cc"/>
    <s v="广州市汇美时尚集团股份有限公司"/>
    <x v="1"/>
    <x v="1"/>
    <s v="关联"/>
    <d v="2016-09-02T00:00:00"/>
    <s v="202322740170007"/>
    <s v="EDAS JAVA 环境 (普通 ECS)"/>
    <s v="新购"/>
    <s v="0.00"/>
    <s v="1.00"/>
    <s v="0.00"/>
    <m/>
    <n v="0"/>
    <s v="已支付"/>
    <s v="2018-07-31 14:26:18"/>
    <s v="2018-07-31 14:26:18"/>
    <s v=""/>
    <m/>
    <s v="分销客户"/>
    <x v="2"/>
  </r>
  <r>
    <s v="jiangshan@inman.cc"/>
    <s v="广州市汇美时尚集团股份有限公司"/>
    <x v="1"/>
    <x v="1"/>
    <s v="关联"/>
    <d v="2016-09-02T00:00:00"/>
    <s v="202323838180007"/>
    <s v="云服务器ECS(包月)"/>
    <s v="新购"/>
    <s v="1176.00"/>
    <s v="0.80"/>
    <s v="942.00"/>
    <m/>
    <n v="942"/>
    <s v="已支付"/>
    <s v="2018-07-31 14:23:08"/>
    <s v="2018-07-31 14:23:14"/>
    <s v=""/>
    <m/>
    <s v="分销客户"/>
    <x v="0"/>
  </r>
  <r>
    <s v="jiangshan@inman.cc"/>
    <s v="广州市汇美时尚集团股份有限公司"/>
    <x v="1"/>
    <x v="1"/>
    <s v="关联"/>
    <d v="2016-09-02T00:00:00"/>
    <s v="202324237890007"/>
    <s v="EDAS JAVA 环境 (普通 ECS)"/>
    <s v="新购"/>
    <s v="0.00"/>
    <s v="1.00"/>
    <s v="0.00"/>
    <m/>
    <n v="0"/>
    <s v="已支付"/>
    <s v="2018-07-31 14:21:12"/>
    <s v="2018-07-31 14:21:13"/>
    <s v=""/>
    <m/>
    <s v="分销客户"/>
    <x v="2"/>
  </r>
  <r>
    <s v="jiangshan@inman.cc"/>
    <s v="广州市汇美时尚集团股份有限公司"/>
    <x v="1"/>
    <x v="1"/>
    <s v="关联"/>
    <d v="2016-09-02T00:00:00"/>
    <s v="202325736280007"/>
    <s v="云服务器ECS(包月)"/>
    <s v="新购"/>
    <s v="888.00"/>
    <s v="0.82"/>
    <s v="726.00"/>
    <m/>
    <n v="726"/>
    <s v="已支付"/>
    <s v="2018-07-31 14:15:58"/>
    <s v="2018-07-31 14:16:03"/>
    <s v=""/>
    <m/>
    <s v="分销客户"/>
    <x v="0"/>
  </r>
  <r>
    <s v="yk_system"/>
    <s v="云康健康产业集团有限公司"/>
    <x v="1"/>
    <x v="1"/>
    <s v="新建"/>
    <d v="2018-06-26T10:53:27"/>
    <s v="202323638120014"/>
    <s v="云盘"/>
    <s v="新购"/>
    <s v="0.00"/>
    <s v="1.00"/>
    <s v="0"/>
    <m/>
    <n v="0"/>
    <s v="完成"/>
    <s v="2018-07-31 14:01:29"/>
    <s v="2018-07-31 14:01:30"/>
    <s v=""/>
    <m/>
    <s v="分销客户"/>
    <x v="2"/>
  </r>
  <r>
    <s v="dannet@qq.com"/>
    <s v="广州美亚电子商务国际旅行社有限公司"/>
    <x v="0"/>
    <x v="4"/>
    <s v="关联"/>
    <d v="2017-10-20T00:00:00"/>
    <s v="202323933550654"/>
    <s v="云服务器ECS(包月)"/>
    <s v="升级"/>
    <s v="218.61"/>
    <s v="1.00"/>
    <s v="218.61"/>
    <m/>
    <n v="218.61"/>
    <s v="已支付"/>
    <s v="2018-07-31 12:34:54"/>
    <s v="2018-07-31 12:35:02"/>
    <s v=""/>
    <m/>
    <s v="分销客户"/>
    <x v="0"/>
  </r>
  <r>
    <s v="yk_system"/>
    <s v="云康健康产业集团有限公司"/>
    <x v="1"/>
    <x v="1"/>
    <s v="新建"/>
    <d v="2018-06-26T10:53:27"/>
    <s v="202323733890014"/>
    <s v="云盘"/>
    <s v="新购"/>
    <s v="0.00"/>
    <s v="1.00"/>
    <s v="0"/>
    <m/>
    <n v="0"/>
    <s v="完成"/>
    <s v="2018-07-31 12:29:20"/>
    <s v="2018-07-31 12:29:21"/>
    <s v=""/>
    <m/>
    <s v="分销客户"/>
    <x v="2"/>
  </r>
  <r>
    <s v="mofengtecg"/>
    <s v="广州市墨锋信息科技有限公司"/>
    <x v="2"/>
    <x v="2"/>
    <s v="新建"/>
    <d v="2018-06-19T15:25:54"/>
    <s v="202325732300587"/>
    <s v="云服务器（按量付费）"/>
    <s v="退款"/>
    <s v="0.00"/>
    <s v="1.00"/>
    <s v="0"/>
    <m/>
    <n v="0"/>
    <s v="完成"/>
    <s v="2018-07-31 12:05:55"/>
    <s v="2018-07-31 12:05:55"/>
    <s v=""/>
    <m/>
    <s v="分销客户"/>
    <x v="1"/>
  </r>
  <r>
    <s v="mofengtecg"/>
    <s v="广州市墨锋信息科技有限公司"/>
    <x v="2"/>
    <x v="2"/>
    <s v="新建"/>
    <d v="2018-06-19T15:25:54"/>
    <s v="202325134130587"/>
    <s v="云服务器ECS(包月)"/>
    <s v="新购"/>
    <s v="186.00"/>
    <s v="1.00"/>
    <s v="186.00"/>
    <m/>
    <n v="186"/>
    <s v="已支付"/>
    <s v="2018-07-31 12:05:30"/>
    <s v="2018-07-31 12:05:51"/>
    <s v=""/>
    <m/>
    <s v="分销客户"/>
    <x v="0"/>
  </r>
  <r>
    <s v="ab纵思网络"/>
    <s v="广州纵思网络科技股份有限公司"/>
    <x v="0"/>
    <x v="6"/>
    <s v="关联"/>
    <d v="2018-02-26T19:14:30"/>
    <s v="202322833740313"/>
    <s v="云服务器ECS(包月)"/>
    <s v="续费"/>
    <s v="130.00"/>
    <s v="1.00"/>
    <s v="130.00"/>
    <m/>
    <n v="130"/>
    <s v="已支付"/>
    <s v="2018-07-31 11:55:58"/>
    <s v="2018-07-31 11:56:02"/>
    <s v=""/>
    <m/>
    <s v="分销客户"/>
    <x v="3"/>
  </r>
  <r>
    <s v="ab纵思网络"/>
    <s v="广州纵思网络科技股份有限公司"/>
    <x v="0"/>
    <x v="6"/>
    <s v="关联"/>
    <d v="2018-02-26T19:14:30"/>
    <s v="202325832000313"/>
    <s v="云服务器ECS(包月)"/>
    <s v="续费"/>
    <s v="130.00"/>
    <s v="1.00"/>
    <s v="130.00"/>
    <m/>
    <n v="130"/>
    <s v="已支付"/>
    <s v="2018-07-31 11:55:30"/>
    <s v="2018-07-31 11:55:33"/>
    <s v=""/>
    <m/>
    <s v="分销客户"/>
    <x v="3"/>
  </r>
  <r>
    <s v="jiangshan@inman.cc"/>
    <s v="广州市汇美时尚集团股份有限公司"/>
    <x v="1"/>
    <x v="1"/>
    <s v="关联"/>
    <d v="2016-09-02T00:00:00"/>
    <s v="202324332400007"/>
    <s v="对象存储OSS资源包(包月)"/>
    <s v="新购"/>
    <s v="39816.00"/>
    <s v="0.03"/>
    <s v="999.00"/>
    <m/>
    <n v="999"/>
    <s v="已支付"/>
    <s v="2018-07-31 11:36:46"/>
    <s v="2018-07-31 11:36:52"/>
    <s v=""/>
    <m/>
    <s v="分销客户"/>
    <x v="0"/>
  </r>
  <r>
    <s v="judian2017"/>
    <s v="广州汇电云联互联网科技有限公司"/>
    <x v="3"/>
    <x v="3"/>
    <s v="关联"/>
    <d v="2018-02-24T10:16:11"/>
    <s v="202324430770465"/>
    <s v="高性能时间序列数据库HiTSDB"/>
    <s v="新购"/>
    <s v="0.00"/>
    <s v="1.00"/>
    <s v="0"/>
    <m/>
    <n v="0"/>
    <s v="完成"/>
    <s v="2018-07-31 11:26:04"/>
    <s v="2018-07-31 11:26:04"/>
    <s v=""/>
    <m/>
    <s v="分销客户"/>
    <x v="2"/>
  </r>
  <r>
    <s v="384128105@qq.com"/>
    <s v="广州市位讯信息科技有限责任公司（王颖）"/>
    <x v="4"/>
    <x v="7"/>
    <s v="关联"/>
    <d v="2017-10-23T00:00:00"/>
    <s v="202324430250470"/>
    <s v="关系型数据库RDS(包月)"/>
    <s v="升级"/>
    <s v="95.59"/>
    <s v="1.00"/>
    <s v="95.59"/>
    <m/>
    <n v="95.59"/>
    <s v="已支付"/>
    <s v="2018-07-31 11:12:25"/>
    <s v="2018-07-31 11:13:10"/>
    <s v=""/>
    <m/>
    <s v="分销客户"/>
    <x v="0"/>
  </r>
  <r>
    <s v="yikel_dongguan"/>
    <s v="东莞一颗栗"/>
    <x v="0"/>
    <x v="6"/>
    <s v="新建"/>
    <d v="2017-07-25T00:00:00"/>
    <s v="202322332320584"/>
    <s v="云服务器ECS(包月)"/>
    <s v="续费"/>
    <s v="1260.00"/>
    <s v="1.00"/>
    <s v="1260.00"/>
    <m/>
    <n v="1260"/>
    <s v="已支付"/>
    <s v="2018-07-31 11:06:48"/>
    <s v="2018-07-31 11:07:38"/>
    <s v=""/>
    <m/>
    <s v="分销客户"/>
    <x v="0"/>
  </r>
  <r>
    <s v="yikel_dongguan"/>
    <s v="东莞一颗栗"/>
    <x v="0"/>
    <x v="6"/>
    <s v="新建"/>
    <d v="2017-07-25T00:00:00"/>
    <s v="202325132210584"/>
    <s v="Java多版本环境（Tomcat | JDK | MySql）"/>
    <s v="续费"/>
    <s v="0.00"/>
    <s v="1.00"/>
    <s v="0.00"/>
    <m/>
    <n v="0"/>
    <s v="已支付"/>
    <s v="2018-07-31 11:06:47"/>
    <s v="2018-07-31 11:07:38"/>
    <s v=""/>
    <m/>
    <s v="分销客户"/>
    <x v="2"/>
  </r>
  <r>
    <s v="gdyzhw56"/>
    <s v="广州一站网络科技有限公司"/>
    <x v="3"/>
    <x v="3"/>
    <s v="关联"/>
    <d v="2017-11-28T00:00:00"/>
    <s v="202324929600082"/>
    <s v="弹性公网IP（按量付费）"/>
    <s v="新购"/>
    <s v="0.00"/>
    <s v="1.00"/>
    <s v="0"/>
    <m/>
    <n v="0"/>
    <s v="完成"/>
    <s v="2018-07-31 10:46:14"/>
    <s v="2018-07-31 10:46:15"/>
    <s v=""/>
    <m/>
    <s v="分销客户"/>
    <x v="2"/>
  </r>
  <r>
    <s v="cedarcloud"/>
    <s v="雪松控股集团"/>
    <x v="0"/>
    <x v="4"/>
    <s v="新建"/>
    <d v="2017-08-31T00:00:00"/>
    <s v="202323131520280"/>
    <s v="云服务器ECS(包月)"/>
    <s v="补偿续费"/>
    <s v="0.00"/>
    <s v="1.00"/>
    <s v="0.00"/>
    <m/>
    <n v="0"/>
    <s v="已支付"/>
    <s v="2018-07-31 10:30:13"/>
    <s v="2018-07-31 10:30:13"/>
    <s v=""/>
    <m/>
    <s v="分销客户"/>
    <x v="0"/>
  </r>
  <r>
    <s v="深圳前海金智慧"/>
    <s v="深圳前海金智慧科技有限公司"/>
    <x v="3"/>
    <x v="3"/>
    <s v="关联"/>
    <d v="2018-03-08T22:16:07"/>
    <s v="202323029400864"/>
    <s v="数据管理(包年包月)"/>
    <s v="续费"/>
    <s v="128.00"/>
    <s v="1.00"/>
    <s v="128.00"/>
    <m/>
    <n v="128"/>
    <s v="已支付"/>
    <s v="2018-07-31 10:20:04"/>
    <s v="2018-07-31 10:20:08"/>
    <s v=""/>
    <m/>
    <s v="分销客户"/>
    <x v="3"/>
  </r>
  <r>
    <s v="皇家八号"/>
    <s v="广州源众信息科技有限公司"/>
    <x v="2"/>
    <x v="2"/>
    <s v="新建"/>
    <d v="2018-04-21T14:59:05"/>
    <s v="202324528230269"/>
    <s v="云服务器ECS(包月)"/>
    <s v="续费"/>
    <s v="402.00"/>
    <s v="1.00"/>
    <s v="402.00"/>
    <m/>
    <n v="402"/>
    <s v="已支付"/>
    <s v="2018-07-31 10:18:51"/>
    <s v="2018-07-31 10:19:05"/>
    <s v=""/>
    <m/>
    <s v="分销客户"/>
    <x v="0"/>
  </r>
  <r>
    <s v="oppeingroup"/>
    <s v="欧派家居集团股份有限公司"/>
    <x v="1"/>
    <x v="1"/>
    <s v="新建"/>
    <d v="2016-11-30T00:00:00"/>
    <s v="202326429510162"/>
    <s v="云服务器ECS(包月)"/>
    <s v="升级"/>
    <s v="4784.36"/>
    <s v="1.00"/>
    <s v="4784.36"/>
    <m/>
    <n v="4784.3599999999997"/>
    <s v="已支付"/>
    <s v="2018-07-31 10:17:49"/>
    <s v="2018-07-31 10:20:12"/>
    <s v=""/>
    <m/>
    <s v="分销客户"/>
    <x v="0"/>
  </r>
  <r>
    <s v="jiangshan@inman.cc"/>
    <s v="广州市汇美时尚集团股份有限公司"/>
    <x v="1"/>
    <x v="1"/>
    <s v="关联"/>
    <d v="2016-09-02T00:00:00"/>
    <s v="202323728910007"/>
    <s v="云服务器ECS(包月)"/>
    <s v="续费"/>
    <s v="9396.00"/>
    <s v="0.86"/>
    <s v="8040.60"/>
    <m/>
    <n v="8040.6"/>
    <s v="已支付"/>
    <s v="2018-07-31 10:03:38"/>
    <s v="2018-07-31 10:03:47"/>
    <s v=""/>
    <m/>
    <s v="分销客户"/>
    <x v="3"/>
  </r>
  <r>
    <s v="金链子银链子"/>
    <s v="深圳银链科技有限公司"/>
    <x v="3"/>
    <x v="8"/>
    <s v="新建"/>
    <d v="2018-03-02T14:57:56"/>
    <s v="202323528630318"/>
    <s v="云服务器ECS(包月)"/>
    <s v="续费"/>
    <s v="87.36"/>
    <s v="1.00"/>
    <s v="87.36"/>
    <m/>
    <n v="87.36"/>
    <s v="已支付"/>
    <s v="2018-07-31 09:49:42"/>
    <s v="2018-07-31 09:49:43"/>
    <s v=""/>
    <m/>
    <s v="分销客户"/>
    <x v="0"/>
  </r>
  <r>
    <s v="灯网商城"/>
    <s v="中山灯多看科技有限公司"/>
    <x v="1"/>
    <x v="1"/>
    <s v="关联"/>
    <d v="2018-02-05T23:51:08"/>
    <s v="202325726870512"/>
    <s v="CDN流量包(国内版)"/>
    <s v="新购"/>
    <s v="2400.00"/>
    <s v="0.75"/>
    <s v="1800.00"/>
    <m/>
    <n v="1800"/>
    <s v="已支付"/>
    <s v="2018-07-31 09:49:34"/>
    <s v="2018-07-31 09:49:38"/>
    <s v=""/>
    <m/>
    <s v="分销客户"/>
    <x v="0"/>
  </r>
  <r>
    <s v="金链子银链子"/>
    <s v="深圳银链科技有限公司"/>
    <x v="3"/>
    <x v="8"/>
    <s v="新建"/>
    <d v="2018-03-02T14:57:56"/>
    <s v="202322828370318"/>
    <s v="云服务器ECS(包月)"/>
    <s v="续费"/>
    <s v="87.36"/>
    <s v="1.00"/>
    <s v="87.36"/>
    <m/>
    <n v="87.36"/>
    <s v="已支付"/>
    <s v="2018-07-31 09:47:48"/>
    <s v="2018-07-31 09:47:50"/>
    <s v=""/>
    <m/>
    <s v="分销客户"/>
    <x v="0"/>
  </r>
  <r>
    <s v="金链子银链子"/>
    <s v="深圳银链科技有限公司"/>
    <x v="3"/>
    <x v="8"/>
    <s v="新建"/>
    <d v="2018-03-02T14:57:56"/>
    <s v="202323827810318"/>
    <s v="云服务器ECS(包月)"/>
    <s v="续费"/>
    <s v="87.36"/>
    <s v="1.00"/>
    <s v="87.36"/>
    <m/>
    <n v="87.36"/>
    <s v="已支付"/>
    <s v="2018-07-31 09:47:20"/>
    <s v="2018-07-31 09:47:22"/>
    <s v=""/>
    <m/>
    <s v="分销客户"/>
    <x v="0"/>
  </r>
  <r>
    <s v="金链子银链子"/>
    <s v="深圳银链科技有限公司"/>
    <x v="3"/>
    <x v="8"/>
    <s v="新建"/>
    <d v="2018-03-02T14:57:56"/>
    <s v="202323927070318"/>
    <s v="云服务器ECS(包月)"/>
    <s v="续费"/>
    <s v="87.36"/>
    <s v="1.00"/>
    <s v="87.36"/>
    <m/>
    <n v="87.36"/>
    <s v="已支付"/>
    <s v="2018-07-31 09:46:14"/>
    <s v="2018-07-31 09:46:15"/>
    <s v=""/>
    <m/>
    <s v="分销客户"/>
    <x v="0"/>
  </r>
  <r>
    <s v="金链子银链子"/>
    <s v="深圳银链科技有限公司"/>
    <x v="3"/>
    <x v="8"/>
    <s v="新建"/>
    <d v="2018-03-02T14:57:56"/>
    <s v="202326127890318"/>
    <s v="云服务器ECS(包月)"/>
    <s v="续费"/>
    <s v="87.36"/>
    <s v="1.00"/>
    <s v="87.36"/>
    <m/>
    <n v="87.36"/>
    <s v="已支付"/>
    <s v="2018-07-31 09:46:14"/>
    <s v="2018-07-31 09:46:15"/>
    <s v=""/>
    <m/>
    <s v="分销客户"/>
    <x v="0"/>
  </r>
  <r>
    <s v="it@biostime.com.cn"/>
    <s v="广州市合生元生物制品有限公司"/>
    <x v="0"/>
    <x v="4"/>
    <s v="关联"/>
    <d v="2016-09-07T00:00:00"/>
    <s v="202323827600682"/>
    <s v="数据传输服务（按量付费）"/>
    <s v="新购"/>
    <s v="0.00"/>
    <s v="1.00"/>
    <s v="0"/>
    <m/>
    <n v="0"/>
    <s v="完成"/>
    <s v="2018-07-31 09:45:30"/>
    <s v="2018-07-31 09:45:30"/>
    <s v=""/>
    <m/>
    <s v="分销客户"/>
    <x v="2"/>
  </r>
  <r>
    <s v="212983912@qq.com"/>
    <s v="广州尚途商旅信息技术有限公司"/>
    <x v="0"/>
    <x v="4"/>
    <s v="关联"/>
    <d v="2016-10-27T00:00:00"/>
    <s v="202324727440489"/>
    <s v="云服务器ECS(包月)"/>
    <s v="新购"/>
    <s v="10464.00"/>
    <s v="0.85"/>
    <s v="8894.40"/>
    <m/>
    <n v="8894.4"/>
    <s v="已支付"/>
    <s v="2018-07-31 09:44:48"/>
    <s v="2018-07-31 09:45:00"/>
    <s v=""/>
    <m/>
    <s v="分销客户"/>
    <x v="0"/>
  </r>
  <r>
    <s v="212983912@qq.com"/>
    <s v="广州尚途商旅信息技术有限公司"/>
    <x v="0"/>
    <x v="4"/>
    <s v="关联"/>
    <d v="2016-10-27T00:00:00"/>
    <s v="202324426130489"/>
    <s v="云服务器ECS(包月)"/>
    <s v="新购"/>
    <s v="10464.00"/>
    <s v="0.85"/>
    <s v="8894.40"/>
    <m/>
    <n v="8894.4"/>
    <s v="已支付"/>
    <s v="2018-07-31 09:41:49"/>
    <s v="2018-07-31 09:42:10"/>
    <s v=""/>
    <m/>
    <s v="分销客户"/>
    <x v="0"/>
  </r>
  <r>
    <s v="judian2017"/>
    <s v="广州汇电云联互联网科技有限公司"/>
    <x v="3"/>
    <x v="3"/>
    <s v="关联"/>
    <d v="2018-02-24T10:16:11"/>
    <s v="202326126270465"/>
    <s v="弹性公网IP（按量付费）"/>
    <s v="新购"/>
    <s v="0.00"/>
    <s v="1.00"/>
    <s v="0"/>
    <m/>
    <n v="0"/>
    <s v="完成"/>
    <s v="2018-07-31 09:31:15"/>
    <s v="2018-07-31 09:31:15"/>
    <s v=""/>
    <m/>
    <s v="分销客户"/>
    <x v="2"/>
  </r>
  <r>
    <s v="judian2017"/>
    <s v="广州汇电云联互联网科技有限公司"/>
    <x v="3"/>
    <x v="3"/>
    <s v="关联"/>
    <d v="2018-02-24T10:16:11"/>
    <s v="202323426490465"/>
    <s v="云服务器（按量付费）"/>
    <s v="新购"/>
    <s v="0.00"/>
    <s v="1.00"/>
    <s v="0"/>
    <m/>
    <n v="0"/>
    <s v="完成"/>
    <s v="2018-07-31 09:31:12"/>
    <s v="2018-07-31 09:31:12"/>
    <s v=""/>
    <m/>
    <s v="分销客户"/>
    <x v="1"/>
  </r>
  <r>
    <s v="judian2017"/>
    <s v="广州汇电云联互联网科技有限公司"/>
    <x v="3"/>
    <x v="3"/>
    <s v="关联"/>
    <d v="2018-02-24T10:16:11"/>
    <s v="202323326870465"/>
    <s v="云盘"/>
    <s v="新购"/>
    <s v="0.00"/>
    <s v="1.00"/>
    <s v="0"/>
    <m/>
    <n v="0"/>
    <s v="完成"/>
    <s v="2018-07-31 09:31:12"/>
    <s v="2018-07-31 09:31:12"/>
    <s v=""/>
    <m/>
    <s v="分销客户"/>
    <x v="2"/>
  </r>
  <r>
    <s v="judian2017"/>
    <s v="广州汇电云联互联网科技有限公司"/>
    <x v="3"/>
    <x v="3"/>
    <s v="关联"/>
    <d v="2018-02-24T10:16:11"/>
    <s v="202323826270465"/>
    <s v="云服务器（按量付费）"/>
    <s v="新购"/>
    <s v="0.00"/>
    <s v="1.00"/>
    <s v="0"/>
    <m/>
    <n v="0"/>
    <s v="完成"/>
    <s v="2018-07-31 09:31:11"/>
    <s v="2018-07-31 09:31:12"/>
    <s v=""/>
    <m/>
    <s v="分销客户"/>
    <x v="1"/>
  </r>
  <r>
    <s v="judian2017"/>
    <s v="广州汇电云联互联网科技有限公司"/>
    <x v="3"/>
    <x v="3"/>
    <s v="关联"/>
    <d v="2018-02-24T10:16:11"/>
    <s v="202324924970465"/>
    <s v="E-MapReduce（按量计费）"/>
    <s v="新购"/>
    <s v="0.00"/>
    <s v="1.00"/>
    <s v="0"/>
    <m/>
    <n v="0"/>
    <s v="完成"/>
    <s v="2018-07-31 09:31:05"/>
    <s v="2018-07-31 09:31:05"/>
    <s v=""/>
    <m/>
    <s v="分销客户"/>
    <x v="2"/>
  </r>
  <r>
    <s v="212983912@qq.com"/>
    <s v="广州尚途商旅信息技术有限公司"/>
    <x v="0"/>
    <x v="4"/>
    <s v="关联"/>
    <d v="2016-10-27T00:00:00"/>
    <s v="202325524860489"/>
    <s v="通用储值卡(CBM大客户专享)"/>
    <s v="新购"/>
    <s v="10000.00"/>
    <s v="1.00"/>
    <s v="10000.00"/>
    <m/>
    <n v="10000"/>
    <s v="已支付"/>
    <s v="2018-07-31 09:19:43"/>
    <s v="2018-07-31 09:20:10"/>
    <s v=""/>
    <m/>
    <s v="分销客户"/>
    <x v="4"/>
  </r>
  <r>
    <s v="iexbuy"/>
    <s v="爱换购"/>
    <x v="4"/>
    <x v="9"/>
    <s v="新建"/>
    <d v="2017-05-05T00:00:00"/>
    <s v="202325323400503"/>
    <s v="云服务器ECS(包月)"/>
    <s v="续费"/>
    <s v="468.00"/>
    <s v="1.00"/>
    <s v="468.00"/>
    <m/>
    <n v="468"/>
    <s v="已支付"/>
    <s v="2018-07-31 09:15:48"/>
    <s v="2018-07-31 09:15:49"/>
    <s v=""/>
    <m/>
    <s v="分销客户"/>
    <x v="0"/>
  </r>
  <r>
    <s v="iexbuy"/>
    <s v="爱换购"/>
    <x v="4"/>
    <x v="9"/>
    <s v="新建"/>
    <d v="2017-05-05T00:00:00"/>
    <s v="202323425190503"/>
    <s v="云邮箱"/>
    <s v="续费"/>
    <s v="0.00"/>
    <s v="1.00"/>
    <s v="0.00"/>
    <m/>
    <n v="0"/>
    <s v="已支付"/>
    <s v="2018-07-31 09:15:46"/>
    <s v="2018-07-31 09:15:47"/>
    <s v=""/>
    <m/>
    <s v="分销客户"/>
    <x v="0"/>
  </r>
  <r>
    <s v="212983912@qq.com"/>
    <s v="广州尚途商旅信息技术有限公司"/>
    <x v="0"/>
    <x v="4"/>
    <s v="关联"/>
    <d v="2016-10-27T00:00:00"/>
    <s v="202325622850489"/>
    <s v="通用储值卡(CBM大客户专享)"/>
    <s v="新购"/>
    <s v="10000.00"/>
    <s v="1.00"/>
    <s v="10000.00"/>
    <m/>
    <n v="10000"/>
    <s v="已支付"/>
    <s v="2018-07-31 09:14:29"/>
    <s v="2018-07-31 09:15:02"/>
    <s v=""/>
    <m/>
    <s v="分销客户"/>
    <x v="4"/>
  </r>
  <r>
    <s v="nd0331"/>
    <s v="广州玖的数码科技有限公司"/>
    <x v="1"/>
    <x v="1"/>
    <s v="新建"/>
    <d v="2017-03-31T00:00:00"/>
    <s v="202325425730972"/>
    <s v="云盘"/>
    <s v="退款"/>
    <s v="0.00"/>
    <s v="1.00"/>
    <s v="0"/>
    <m/>
    <n v="0"/>
    <s v="完成"/>
    <s v="2018-07-31 09:14:16"/>
    <s v="2018-07-31 09:14:16"/>
    <s v=""/>
    <m/>
    <s v="分销客户"/>
    <x v="2"/>
  </r>
  <r>
    <s v="nd0331"/>
    <s v="广州玖的数码科技有限公司"/>
    <x v="1"/>
    <x v="1"/>
    <s v="新建"/>
    <d v="2017-03-31T00:00:00"/>
    <s v="202324824390972"/>
    <s v="云服务器（按量付费）"/>
    <s v="退款"/>
    <s v="0.00"/>
    <s v="1.00"/>
    <s v="0"/>
    <m/>
    <n v="0"/>
    <s v="完成"/>
    <s v="2018-07-31 09:14:15"/>
    <s v="2018-07-31 09:14:15"/>
    <s v=""/>
    <m/>
    <s v="分销客户"/>
    <x v="1"/>
  </r>
  <r>
    <s v="iexbuy"/>
    <s v="爱换购"/>
    <x v="4"/>
    <x v="9"/>
    <s v="新建"/>
    <d v="2017-05-05T00:00:00"/>
    <s v="202326222290503"/>
    <s v="云服务器ECS(包月)"/>
    <s v="续费"/>
    <s v="344.00"/>
    <s v="1.00"/>
    <s v="344.00"/>
    <m/>
    <n v="344"/>
    <s v="已支付"/>
    <s v="2018-07-31 09:13:02"/>
    <s v="2018-07-31 09:13:02"/>
    <s v=""/>
    <m/>
    <s v="分销客户"/>
    <x v="0"/>
  </r>
  <r>
    <s v="nd0331"/>
    <s v="广州玖的数码科技有限公司"/>
    <x v="1"/>
    <x v="1"/>
    <s v="新建"/>
    <d v="2017-03-31T00:00:00"/>
    <s v="202325723180972"/>
    <s v="云服务器ECS(包月)"/>
    <s v="新购"/>
    <s v="7636.80"/>
    <s v="0.85"/>
    <s v="6491.28"/>
    <m/>
    <n v="6491.28"/>
    <s v="已支付"/>
    <s v="2018-07-31 09:12:02"/>
    <s v="2018-07-31 09:14:11"/>
    <s v=""/>
    <m/>
    <s v="分销客户"/>
    <x v="0"/>
  </r>
  <r>
    <s v="dannet@qq.com"/>
    <s v="广州美亚电子商务国际旅行社有限公司"/>
    <x v="0"/>
    <x v="4"/>
    <s v="关联"/>
    <d v="2017-10-20T00:00:00"/>
    <s v="202322523660654"/>
    <s v="云数据库MongoDB版(包月)"/>
    <s v="续费"/>
    <s v="674.00"/>
    <s v="1.00"/>
    <s v="674.00"/>
    <m/>
    <n v="674"/>
    <s v="已支付"/>
    <s v="2018-07-31 09:10:18"/>
    <s v="2018-07-31 09:10:19"/>
    <s v=""/>
    <m/>
    <s v="分销客户"/>
    <x v="3"/>
  </r>
  <r>
    <s v="212983912@qq.com"/>
    <s v="广州尚途商旅信息技术有限公司"/>
    <x v="0"/>
    <x v="4"/>
    <s v="关联"/>
    <d v="2016-10-27T00:00:00"/>
    <s v="202324124170489"/>
    <s v="云服务器ECS(包月)"/>
    <s v="续费"/>
    <s v="936.00"/>
    <s v="1.00"/>
    <s v="936.00"/>
    <m/>
    <n v="936"/>
    <s v="已支付"/>
    <s v="2018-07-31 09:08:35"/>
    <s v="2018-07-31 09:08:36"/>
    <s v=""/>
    <m/>
    <s v="分销客户"/>
    <x v="3"/>
  </r>
  <r>
    <s v="212983912@qq.com"/>
    <s v="广州尚途商旅信息技术有限公司"/>
    <x v="0"/>
    <x v="4"/>
    <s v="关联"/>
    <d v="2016-10-27T00:00:00"/>
    <s v="202324522920489"/>
    <s v="云服务器ECS(包月)"/>
    <s v="续费"/>
    <s v="228.00"/>
    <s v="1.00"/>
    <s v="228.00"/>
    <m/>
    <n v="228"/>
    <s v="已支付"/>
    <s v="2018-07-31 09:06:10"/>
    <s v="2018-07-31 09:06:11"/>
    <s v=""/>
    <m/>
    <s v="分销客户"/>
    <x v="3"/>
  </r>
  <r>
    <s v="212983912@qq.com"/>
    <s v="广州尚途商旅信息技术有限公司"/>
    <x v="0"/>
    <x v="4"/>
    <s v="关联"/>
    <d v="2016-10-27T00:00:00"/>
    <s v="202325722730489"/>
    <s v="云服务器ECS(包月)"/>
    <s v="续费"/>
    <s v="484.00"/>
    <s v="1.00"/>
    <s v="484.00"/>
    <m/>
    <n v="484"/>
    <s v="已支付"/>
    <s v="2018-07-31 09:06:08"/>
    <s v="2018-07-31 09:06:09"/>
    <s v=""/>
    <m/>
    <s v="分销客户"/>
    <x v="3"/>
  </r>
  <r>
    <s v="212983912@qq.com"/>
    <s v="广州尚途商旅信息技术有限公司"/>
    <x v="0"/>
    <x v="4"/>
    <s v="关联"/>
    <d v="2016-10-27T00:00:00"/>
    <s v="202323125420489"/>
    <s v="云服务器ECS(包月)"/>
    <s v="续费"/>
    <s v="228.00"/>
    <s v="1.00"/>
    <s v="228.00"/>
    <m/>
    <n v="228"/>
    <s v="已支付"/>
    <s v="2018-07-31 09:04:25"/>
    <s v="2018-07-31 09:04:26"/>
    <s v=""/>
    <m/>
    <s v="分销客户"/>
    <x v="3"/>
  </r>
  <r>
    <s v="212983912@qq.com"/>
    <s v="广州尚途商旅信息技术有限公司"/>
    <x v="0"/>
    <x v="4"/>
    <s v="关联"/>
    <d v="2016-10-27T00:00:00"/>
    <s v="202324922700489"/>
    <s v="云服务器ECS(包月)"/>
    <s v="续费"/>
    <s v="484.00"/>
    <s v="1.00"/>
    <s v="484.00"/>
    <m/>
    <n v="484"/>
    <s v="已支付"/>
    <s v="2018-07-31 09:04:15"/>
    <s v="2018-07-31 09:04:16"/>
    <s v=""/>
    <m/>
    <s v="分销客户"/>
    <x v="3"/>
  </r>
  <r>
    <s v="212983912@qq.com"/>
    <s v="广州尚途商旅信息技术有限公司"/>
    <x v="0"/>
    <x v="4"/>
    <s v="关联"/>
    <d v="2016-10-27T00:00:00"/>
    <s v="202326523020489"/>
    <s v="云服务器ECS(包月)"/>
    <s v="续费"/>
    <s v="228.00"/>
    <s v="1.00"/>
    <s v="228.00"/>
    <m/>
    <n v="228"/>
    <s v="已支付"/>
    <s v="2018-07-31 09:04:13"/>
    <s v="2018-07-31 09:04:14"/>
    <s v=""/>
    <m/>
    <s v="分销客户"/>
    <x v="3"/>
  </r>
  <r>
    <s v="欧浦智网股份有限公司2005"/>
    <s v="欧浦智网股份有限公司"/>
    <x v="1"/>
    <x v="1"/>
    <s v="新建"/>
    <d v="2017-05-19T00:00:00"/>
    <s v="202326023940822"/>
    <s v="NAT共享带宽包（按量付费）"/>
    <s v="新购"/>
    <s v="0.00"/>
    <s v="1.00"/>
    <s v="0"/>
    <m/>
    <n v="0"/>
    <s v="完成"/>
    <s v="2018-07-31 08:56:12"/>
    <s v="2018-07-31 08:56:13"/>
    <s v=""/>
    <m/>
    <s v="分销客户"/>
    <x v="2"/>
  </r>
  <r>
    <s v="393620317@qq.com"/>
    <s v="广州逗趣互动信息科技有限公司"/>
    <x v="1"/>
    <x v="1"/>
    <s v="关联"/>
    <d v="2017-01-09T00:00:00"/>
    <s v="202324519980967"/>
    <s v="云服务器ECS(包月)"/>
    <s v="续费"/>
    <s v="792.00"/>
    <s v="1.00"/>
    <s v="792.00"/>
    <n v="792"/>
    <n v="0"/>
    <s v="已支付"/>
    <s v="2018-07-31 08:28:28"/>
    <s v="2018-07-31 08:28:29"/>
    <s v=""/>
    <m/>
    <s v="分销客户"/>
    <x v="3"/>
  </r>
  <r>
    <s v="hi20412990@aliyun.com"/>
    <s v="广州远程教育中心有限公司"/>
    <x v="0"/>
    <x v="4"/>
    <s v="关联"/>
    <d v="2017-03-24T00:00:00"/>
    <s v="202325520320411"/>
    <s v="云数据库KVStore版（包月）"/>
    <s v="续费"/>
    <s v="180.00"/>
    <s v="0.75"/>
    <s v="135.00"/>
    <m/>
    <n v="135"/>
    <s v="已支付"/>
    <s v="2018-07-31 08:22:15"/>
    <s v="2018-07-31 08:22:15"/>
    <s v=""/>
    <m/>
    <s v="分销客户"/>
    <x v="5"/>
  </r>
  <r>
    <s v="hi20412990@aliyun.com"/>
    <s v="广州远程教育中心有限公司"/>
    <x v="0"/>
    <x v="4"/>
    <s v="关联"/>
    <d v="2017-03-24T00:00:00"/>
    <s v="202326120550411"/>
    <s v="云服务器ECS(包月)"/>
    <s v="续费"/>
    <s v="1260.00"/>
    <s v="0.75"/>
    <s v="945.00"/>
    <m/>
    <n v="945"/>
    <s v="已支付"/>
    <s v="2018-07-31 08:21:38"/>
    <s v="2018-07-31 08:21:39"/>
    <s v=""/>
    <m/>
    <s v="分销客户"/>
    <x v="5"/>
  </r>
  <r>
    <s v="hi20412990@aliyun.com"/>
    <s v="广州远程教育中心有限公司"/>
    <x v="0"/>
    <x v="4"/>
    <s v="关联"/>
    <d v="2017-03-24T00:00:00"/>
    <s v="202323820170411"/>
    <s v="云服务器ECS(包月)"/>
    <s v="续费"/>
    <s v="930.00"/>
    <s v="0.75"/>
    <s v="697.50"/>
    <m/>
    <n v="697.5"/>
    <s v="已支付"/>
    <s v="2018-07-31 08:21:36"/>
    <s v="2018-07-31 08:21:37"/>
    <s v=""/>
    <m/>
    <s v="分销客户"/>
    <x v="5"/>
  </r>
  <r>
    <s v="hi20412990@aliyun.com"/>
    <s v="广州远程教育中心有限公司"/>
    <x v="0"/>
    <x v="4"/>
    <s v="关联"/>
    <d v="2017-03-24T00:00:00"/>
    <s v="202324419720411"/>
    <s v="云服务器ECS(包月)"/>
    <s v="续费"/>
    <s v="533.00"/>
    <s v="0.75"/>
    <s v="399.75"/>
    <m/>
    <n v="399.75"/>
    <s v="已支付"/>
    <s v="2018-07-31 08:20:16"/>
    <s v="2018-07-31 08:20:19"/>
    <s v=""/>
    <m/>
    <s v="分销客户"/>
    <x v="5"/>
  </r>
  <r>
    <s v="pjeverygold@163.com"/>
    <s v="广州普金计算机科技股份有限公司"/>
    <x v="0"/>
    <x v="5"/>
    <s v="关联"/>
    <d v="2017-07-24T00:00:00"/>
    <s v="202323520080622"/>
    <s v="云服务器ECS(包月)"/>
    <s v="续费"/>
    <s v="13980.00"/>
    <s v="0.85"/>
    <s v="11883.00"/>
    <m/>
    <n v="11883"/>
    <s v="已支付"/>
    <s v="2018-07-31 08:02:50"/>
    <s v="2018-07-31 08:03:01"/>
    <s v=""/>
    <m/>
    <s v="分销客户"/>
    <x v="3"/>
  </r>
  <r>
    <s v="taomijinrong@126.com"/>
    <s v="广东粤财互联网金融股份有限公司"/>
    <x v="0"/>
    <x v="4"/>
    <s v="关联"/>
    <d v="2017-12-29T00:00:00"/>
    <s v="202325811230417"/>
    <s v="云服务器ECS(包月)"/>
    <s v="升级"/>
    <s v="0.00"/>
    <s v="1.00"/>
    <s v="0.00"/>
    <m/>
    <n v="0"/>
    <s v="已支付"/>
    <s v="2018-07-31 00:01:03"/>
    <s v="2018-07-31 00:01:04"/>
    <s v=""/>
    <m/>
    <s v="分销客户"/>
    <x v="0"/>
  </r>
  <r>
    <s v="taomijinrong@126.com"/>
    <s v="广东粤财互联网金融股份有限公司"/>
    <x v="0"/>
    <x v="4"/>
    <s v="关联"/>
    <d v="2017-12-29T00:00:00"/>
    <s v="202324911530417"/>
    <s v="云服务器ECS(包月)"/>
    <s v="升级"/>
    <s v="0.00"/>
    <s v="1.00"/>
    <s v="0.00"/>
    <m/>
    <n v="0"/>
    <s v="已支付"/>
    <s v="2018-07-31 00:01:01"/>
    <s v="2018-07-31 00:01:02"/>
    <s v=""/>
    <m/>
    <s v="分销客户"/>
    <x v="0"/>
  </r>
  <r>
    <s v="hi30771007@aliyun.com"/>
    <s v="广州美珑美利家居用品有限公司"/>
    <x v="0"/>
    <x v="0"/>
    <s v="关联"/>
    <d v="2017-10-31T00:00:00"/>
    <s v="202324909630779"/>
    <s v="云服务器ECS(包月)"/>
    <s v="升级"/>
    <s v="0.00"/>
    <s v="1.00"/>
    <s v="0.00"/>
    <m/>
    <n v="0"/>
    <s v="已支付"/>
    <s v="2018-07-30 23:01:02"/>
    <s v="2018-07-30 23:01:02"/>
    <s v=""/>
    <m/>
    <s v="分销客户"/>
    <x v="0"/>
  </r>
  <r>
    <s v="admin@yiguotech.com"/>
    <s v="深圳翼果科技有限公司"/>
    <x v="3"/>
    <x v="3"/>
    <s v="关联"/>
    <d v="2018-02-01T00:00:00"/>
    <s v="202325806510526"/>
    <s v="云服务器ECS(包月)"/>
    <s v="续费"/>
    <s v="1201.42"/>
    <s v="0.86"/>
    <s v="1031.77"/>
    <m/>
    <n v="1031.77"/>
    <s v="已支付"/>
    <s v="2018-07-30 21:10:08"/>
    <s v="2018-07-30 21:10:36"/>
    <s v=""/>
    <m/>
    <s v="分销客户"/>
    <x v="3"/>
  </r>
  <r>
    <s v="michael@figo.cn"/>
    <s v="广州火鹰信息科技有限公司"/>
    <x v="2"/>
    <x v="2"/>
    <s v="关联"/>
    <d v="2017-10-26T00:00:00"/>
    <s v="202325500360710"/>
    <s v="云服务器ECS(包月)"/>
    <s v="续费"/>
    <s v="540.00"/>
    <s v="0.87"/>
    <s v="468.45"/>
    <m/>
    <n v="468.45"/>
    <s v="已支付"/>
    <s v="2018-07-30 17:35:21"/>
    <s v="2018-07-30 17:36:00"/>
    <s v=""/>
    <m/>
    <s v="分销客户"/>
    <x v="3"/>
  </r>
  <r>
    <s v="欧浦智网股份有限公司2005"/>
    <s v="欧浦智网股份有限公司"/>
    <x v="1"/>
    <x v="1"/>
    <s v="新建"/>
    <d v="2017-05-19T00:00:00"/>
    <s v="202323600750822"/>
    <s v="网站威胁扫描系统"/>
    <s v="新购"/>
    <s v="24000.00"/>
    <s v="0.00"/>
    <s v="0.00"/>
    <m/>
    <n v="0"/>
    <s v="已支付"/>
    <s v="2018-07-30 17:31:33"/>
    <s v="2018-07-30 17:31:33"/>
    <s v=""/>
    <m/>
    <s v="分销客户"/>
    <x v="2"/>
  </r>
  <r>
    <s v="zhonghu147"/>
    <s v="杨先生"/>
    <x v="0"/>
    <x v="6"/>
    <s v="新建"/>
    <d v="2018-06-22T18:13:04"/>
    <s v="202316561130810"/>
    <s v="云服务器ECS(包月)"/>
    <s v="续费"/>
    <s v="926.39"/>
    <s v="0.96"/>
    <s v="885.32"/>
    <m/>
    <n v="885.32"/>
    <s v="已支付"/>
    <s v="2018-07-30 17:27:46"/>
    <s v="2018-07-30 17:27:50"/>
    <s v=""/>
    <m/>
    <s v="分销客户"/>
    <x v="0"/>
  </r>
  <r>
    <s v="zhonghu147"/>
    <s v="杨先生"/>
    <x v="0"/>
    <x v="6"/>
    <s v="新建"/>
    <d v="2018-06-22T18:13:04"/>
    <s v="202323300690810"/>
    <s v="云服务器ECS(包月)"/>
    <s v="续费"/>
    <s v="822.05"/>
    <s v="0.96"/>
    <s v="786.20"/>
    <m/>
    <n v="786.2"/>
    <s v="已支付"/>
    <s v="2018-07-30 17:27:25"/>
    <s v="2018-07-30 17:27:29"/>
    <s v=""/>
    <m/>
    <s v="分销客户"/>
    <x v="0"/>
  </r>
  <r>
    <s v="zhonghu147"/>
    <s v="杨先生"/>
    <x v="0"/>
    <x v="6"/>
    <s v="新建"/>
    <d v="2018-06-22T18:13:04"/>
    <s v="202322900870810"/>
    <s v="云服务器ECS(包月)"/>
    <s v="续费"/>
    <s v="1133.67"/>
    <s v="0.97"/>
    <s v="1094.91"/>
    <m/>
    <n v="1094.9100000000001"/>
    <s v="已支付"/>
    <s v="2018-07-30 17:27:02"/>
    <s v="2018-07-30 17:27:05"/>
    <s v=""/>
    <m/>
    <s v="分销客户"/>
    <x v="0"/>
  </r>
  <r>
    <s v="judian2017"/>
    <s v="广州汇电云联互联网科技有限公司"/>
    <x v="3"/>
    <x v="3"/>
    <s v="关联"/>
    <d v="2018-02-24T10:16:11"/>
    <s v="202324700070465"/>
    <s v="弹性公网IP（后付费）"/>
    <s v="新购"/>
    <s v="0.00"/>
    <s v="1.00"/>
    <s v="0"/>
    <m/>
    <n v="0"/>
    <s v="完成"/>
    <s v="2018-07-30 17:22:43"/>
    <s v="2018-07-30 17:22:43"/>
    <s v=""/>
    <m/>
    <s v="分销客户"/>
    <x v="2"/>
  </r>
  <r>
    <s v="judian2017"/>
    <s v="广州汇电云联互联网科技有限公司"/>
    <x v="3"/>
    <x v="3"/>
    <s v="关联"/>
    <d v="2018-02-24T10:16:11"/>
    <s v="202322201080465"/>
    <s v="云服务器（按量付费）"/>
    <s v="新购"/>
    <s v="0.00"/>
    <s v="1.00"/>
    <s v="0"/>
    <m/>
    <n v="0"/>
    <s v="完成"/>
    <s v="2018-07-30 17:22:39"/>
    <s v="2018-07-30 17:22:40"/>
    <s v=""/>
    <m/>
    <s v="分销客户"/>
    <x v="1"/>
  </r>
  <r>
    <s v="judian2017"/>
    <s v="广州汇电云联互联网科技有限公司"/>
    <x v="3"/>
    <x v="3"/>
    <s v="关联"/>
    <d v="2018-02-24T10:16:11"/>
    <s v="202319362240465"/>
    <s v="E-MapReduce（按量计费）"/>
    <s v="新购"/>
    <s v="0.00"/>
    <s v="1.00"/>
    <s v="0"/>
    <m/>
    <n v="0"/>
    <s v="完成"/>
    <s v="2018-07-30 17:22:37"/>
    <s v="2018-07-30 17:22:37"/>
    <s v=""/>
    <m/>
    <s v="分销客户"/>
    <x v="2"/>
  </r>
  <r>
    <s v="dannet@qq.com"/>
    <s v="广州美亚电子商务国际旅行社有限公司"/>
    <x v="0"/>
    <x v="4"/>
    <s v="关联"/>
    <d v="2017-10-20T00:00:00"/>
    <s v="202318361980654"/>
    <s v="钉钉智能通讯中心C1"/>
    <s v="新购"/>
    <s v="1299.00"/>
    <s v="1.00"/>
    <s v="1299.00"/>
    <m/>
    <n v="1299"/>
    <s v="已支付"/>
    <s v="2018-07-30 17:13:37"/>
    <s v="2018-07-30 17:13:46"/>
    <s v=""/>
    <m/>
    <s v="分销客户"/>
    <x v="2"/>
  </r>
  <r>
    <s v="税银科技"/>
    <s v="税银科技"/>
    <x v="0"/>
    <x v="5"/>
    <s v="新建"/>
    <d v="2018-06-13T10:59:42"/>
    <s v="202320860160887"/>
    <s v="云服务器ECS(包月)"/>
    <s v="补偿续费"/>
    <s v="0.00"/>
    <s v="1.00"/>
    <s v="0.00"/>
    <m/>
    <n v="0"/>
    <s v="已支付"/>
    <s v="2018-07-30 17:10:34"/>
    <s v="2018-07-30 17:10:35"/>
    <s v=""/>
    <m/>
    <s v="分销客户"/>
    <x v="0"/>
  </r>
  <r>
    <s v="services@zdnst.com"/>
    <s v="广州支点网络科技股份有限公司"/>
    <x v="0"/>
    <x v="4"/>
    <s v="关联"/>
    <d v="2017-08-14T00:00:00"/>
    <s v="202322400790460"/>
    <s v="云服务器ECS(包月)"/>
    <s v="续费"/>
    <s v="1789.40"/>
    <s v="1.00"/>
    <s v="1789.40"/>
    <m/>
    <n v="1789.4"/>
    <s v="已支付"/>
    <s v="2018-07-30 17:05:51"/>
    <s v="2018-07-30 17:05:57"/>
    <s v=""/>
    <m/>
    <s v="分销客户"/>
    <x v="3"/>
  </r>
  <r>
    <s v="judian2017"/>
    <s v="广州汇电云联互联网科技有限公司"/>
    <x v="3"/>
    <x v="3"/>
    <s v="关联"/>
    <d v="2018-02-24T10:16:11"/>
    <s v="202317059390465"/>
    <s v="弹性公网IP（后付费）"/>
    <s v="新购"/>
    <s v="0.00"/>
    <s v="1.00"/>
    <s v="0"/>
    <m/>
    <n v="0"/>
    <s v="完成"/>
    <s v="2018-07-30 16:47:26"/>
    <s v="2018-07-30 16:47:26"/>
    <s v=""/>
    <m/>
    <s v="分销客户"/>
    <x v="2"/>
  </r>
  <r>
    <s v="judian2017"/>
    <s v="广州汇电云联互联网科技有限公司"/>
    <x v="3"/>
    <x v="3"/>
    <s v="关联"/>
    <d v="2018-02-24T10:16:11"/>
    <s v="202320961350465"/>
    <s v="云服务器（按量付费）"/>
    <s v="新购"/>
    <s v="0.00"/>
    <s v="1.00"/>
    <s v="0"/>
    <m/>
    <n v="0"/>
    <s v="完成"/>
    <s v="2018-07-30 16:47:22"/>
    <s v="2018-07-30 16:47:22"/>
    <s v=""/>
    <m/>
    <s v="分销客户"/>
    <x v="1"/>
  </r>
  <r>
    <s v="judian2017"/>
    <s v="广州汇电云联互联网科技有限公司"/>
    <x v="3"/>
    <x v="3"/>
    <s v="关联"/>
    <d v="2018-02-24T10:16:11"/>
    <s v="202318661790465"/>
    <s v="云服务器（按量付费）"/>
    <s v="新购"/>
    <s v="0.00"/>
    <s v="1.00"/>
    <s v="0"/>
    <m/>
    <n v="0"/>
    <s v="完成"/>
    <s v="2018-07-30 16:47:22"/>
    <s v="2018-07-30 16:47:22"/>
    <s v=""/>
    <m/>
    <s v="分销客户"/>
    <x v="1"/>
  </r>
  <r>
    <s v="judian2017"/>
    <s v="广州汇电云联互联网科技有限公司"/>
    <x v="3"/>
    <x v="3"/>
    <s v="关联"/>
    <d v="2018-02-24T10:16:11"/>
    <s v="202320659400465"/>
    <s v="云盘"/>
    <s v="新购"/>
    <s v="0.00"/>
    <s v="1.00"/>
    <s v="0"/>
    <m/>
    <n v="0"/>
    <s v="完成"/>
    <s v="2018-07-30 16:47:22"/>
    <s v="2018-07-30 16:47:23"/>
    <s v=""/>
    <m/>
    <s v="分销客户"/>
    <x v="2"/>
  </r>
  <r>
    <s v="judian2017"/>
    <s v="广州汇电云联互联网科技有限公司"/>
    <x v="3"/>
    <x v="3"/>
    <s v="关联"/>
    <d v="2018-02-24T10:16:11"/>
    <s v="202316559590465"/>
    <s v="E-MapReduce（按量计费）"/>
    <s v="新购"/>
    <s v="0.00"/>
    <s v="1.00"/>
    <s v="0"/>
    <m/>
    <n v="0"/>
    <s v="完成"/>
    <s v="2018-07-30 16:47:19"/>
    <s v="2018-07-30 16:47:19"/>
    <s v=""/>
    <m/>
    <s v="分销客户"/>
    <x v="2"/>
  </r>
  <r>
    <s v="欧浦智网股份有限公司2005"/>
    <s v="欧浦智网股份有限公司"/>
    <x v="1"/>
    <x v="1"/>
    <s v="新建"/>
    <d v="2017-05-19T00:00:00"/>
    <s v="202320858690822"/>
    <s v="EIP（包月）"/>
    <s v="新购"/>
    <s v="852.00"/>
    <s v="0.85"/>
    <s v="724.20"/>
    <m/>
    <n v="724.2"/>
    <s v="已支付"/>
    <s v="2018-07-30 16:28:43"/>
    <s v="2018-07-30 16:28:47"/>
    <s v=""/>
    <m/>
    <s v="分销客户"/>
    <x v="0"/>
  </r>
  <r>
    <s v="欧浦智网股份有限公司2005"/>
    <s v="欧浦智网股份有限公司"/>
    <x v="1"/>
    <x v="1"/>
    <s v="新建"/>
    <d v="2017-05-19T00:00:00"/>
    <s v="202318661070822"/>
    <s v="NAT网关（按量付费）"/>
    <s v="新购"/>
    <s v="0.00"/>
    <s v="1.00"/>
    <s v="0"/>
    <m/>
    <n v="0"/>
    <s v="完成"/>
    <s v="2018-07-30 16:26:17"/>
    <s v="2018-07-30 16:26:18"/>
    <s v=""/>
    <m/>
    <s v="分销客户"/>
    <x v="2"/>
  </r>
  <r>
    <s v="欧浦智网股份有限公司2005"/>
    <s v="欧浦智网股份有限公司"/>
    <x v="1"/>
    <x v="1"/>
    <s v="新建"/>
    <d v="2017-05-19T00:00:00"/>
    <s v="202320756910822"/>
    <s v="堡垒机"/>
    <s v="新购"/>
    <s v="5916.00"/>
    <s v="1.00"/>
    <s v="5916.00"/>
    <m/>
    <n v="5916"/>
    <s v="已支付"/>
    <s v="2018-07-30 16:23:21"/>
    <s v="2018-07-30 16:23:26"/>
    <s v=""/>
    <m/>
    <s v="分销客户"/>
    <x v="0"/>
  </r>
  <r>
    <s v="欧浦智网股份有限公司2005"/>
    <s v="欧浦智网股份有限公司"/>
    <x v="1"/>
    <x v="1"/>
    <s v="新建"/>
    <d v="2017-05-19T00:00:00"/>
    <s v="202319757130822"/>
    <s v="EIP（包月）"/>
    <s v="新购"/>
    <s v="276.00"/>
    <s v="0.85"/>
    <s v="234.60"/>
    <m/>
    <n v="234.6"/>
    <s v="已支付"/>
    <s v="2018-07-30 16:18:18"/>
    <s v="2018-07-30 16:18:23"/>
    <s v=""/>
    <m/>
    <s v="分销客户"/>
    <x v="0"/>
  </r>
  <r>
    <s v="devops@sq580.com"/>
    <s v="广州市新橙信息科技有限公司"/>
    <x v="3"/>
    <x v="3"/>
    <s v="关联"/>
    <d v="2017-10-26T00:00:00"/>
    <s v="202317459240855"/>
    <s v="云服务器ECS(包月)"/>
    <s v="降级"/>
    <s v="-47.24"/>
    <s v="1.00"/>
    <s v="-47.24"/>
    <m/>
    <n v="-47.24"/>
    <s v="已支付"/>
    <s v="2018-07-30 16:17:43"/>
    <s v="2018-07-30 16:17:44"/>
    <s v=""/>
    <m/>
    <s v="分销客户"/>
    <x v="0"/>
  </r>
  <r>
    <s v="欧浦智网股份有限公司2005"/>
    <s v="欧浦智网股份有限公司"/>
    <x v="1"/>
    <x v="1"/>
    <s v="新建"/>
    <d v="2017-05-19T00:00:00"/>
    <s v="202319560400822"/>
    <s v="负载均衡SLB（包年包月）"/>
    <s v="新购"/>
    <s v="6438.24"/>
    <s v="0.85"/>
    <s v="5472.50"/>
    <m/>
    <n v="5472.5"/>
    <s v="已支付"/>
    <s v="2018-07-30 16:16:32"/>
    <s v="2018-07-30 16:16:36"/>
    <s v=""/>
    <m/>
    <s v="分销客户"/>
    <x v="0"/>
  </r>
  <r>
    <s v="欧浦智网股份有限公司2005"/>
    <s v="欧浦智网股份有限公司"/>
    <x v="1"/>
    <x v="1"/>
    <s v="新建"/>
    <d v="2017-05-19T00:00:00"/>
    <s v="202320559420822"/>
    <s v="云服务器ECS(包月)"/>
    <s v="新购"/>
    <s v="10716.00"/>
    <s v="0.85"/>
    <s v="9108.60"/>
    <m/>
    <n v="9108.6"/>
    <s v="已支付"/>
    <s v="2018-07-30 16:14:37"/>
    <s v="2018-07-30 16:14:41"/>
    <s v=""/>
    <m/>
    <s v="分销客户"/>
    <x v="0"/>
  </r>
  <r>
    <s v="欧浦智网股份有限公司2005"/>
    <s v="欧浦智网股份有限公司"/>
    <x v="1"/>
    <x v="1"/>
    <s v="新建"/>
    <d v="2017-05-19T00:00:00"/>
    <s v="202317459040822"/>
    <s v="云服务器ECS(包月)"/>
    <s v="新购"/>
    <s v="10716.00"/>
    <s v="0.85"/>
    <s v="9108.60"/>
    <m/>
    <n v="9108.6"/>
    <s v="已支付"/>
    <s v="2018-07-30 16:12:42"/>
    <s v="2018-07-30 16:12:54"/>
    <s v=""/>
    <m/>
    <s v="分销客户"/>
    <x v="0"/>
  </r>
  <r>
    <s v="bufeng2005@gmail.com"/>
    <s v="广州市十牛信息科技有限公司"/>
    <x v="1"/>
    <x v="1"/>
    <s v="关联"/>
    <d v="2017-06-23T00:00:00"/>
    <s v="202317558570796"/>
    <s v="云服务器ECS(包月)"/>
    <s v="升级"/>
    <s v="0.00"/>
    <s v="1.00"/>
    <s v="0.00"/>
    <m/>
    <n v="0"/>
    <s v="已支付"/>
    <s v="2018-07-30 15:29:01"/>
    <s v="2018-07-30 15:29:01"/>
    <s v=""/>
    <m/>
    <s v="分销客户"/>
    <x v="0"/>
  </r>
  <r>
    <s v="越秀地产"/>
    <s v="越秀地产"/>
    <x v="1"/>
    <x v="1"/>
    <s v="新建"/>
    <d v="2016-07-05T00:00:00"/>
    <s v="202318455320640"/>
    <s v="API网关"/>
    <s v="新购"/>
    <s v="0.00"/>
    <s v="1.00"/>
    <s v="0"/>
    <m/>
    <n v="0"/>
    <s v="完成"/>
    <s v="2018-07-30 15:24:31"/>
    <s v="2018-07-30 15:24:31"/>
    <s v=""/>
    <m/>
    <s v="分销客户"/>
    <x v="2"/>
  </r>
  <r>
    <s v="212983912@qq.com"/>
    <s v="广州尚途商旅信息技术有限公司"/>
    <x v="0"/>
    <x v="4"/>
    <s v="关联"/>
    <d v="2016-10-27T00:00:00"/>
    <s v="202318454590489"/>
    <s v="通用储值卡(CBM大客户专享)"/>
    <s v="新购"/>
    <s v="10000.00"/>
    <s v="1.00"/>
    <s v="10000.00"/>
    <m/>
    <n v="10000"/>
    <s v="已支付"/>
    <s v="2018-07-30 15:20:42"/>
    <s v="2018-07-30 15:21:27"/>
    <s v=""/>
    <m/>
    <s v="分销客户"/>
    <x v="4"/>
  </r>
  <r>
    <s v="liweiai2008"/>
    <s v="广州南方网景网络科技有限公司"/>
    <x v="2"/>
    <x v="10"/>
    <s v="新建"/>
    <d v="2018-04-04T15:23:55"/>
    <s v="202320356160395"/>
    <s v="云服务器ECS(包月)"/>
    <s v="续费"/>
    <s v="918.00"/>
    <s v="1.00"/>
    <s v="918.00"/>
    <m/>
    <n v="918"/>
    <s v="已支付"/>
    <s v="2018-07-30 15:14:31"/>
    <s v="2018-07-30 15:14:40"/>
    <s v=""/>
    <m/>
    <s v="分销客户"/>
    <x v="0"/>
  </r>
  <r>
    <s v="longyue2018"/>
    <s v="深圳原上科技技术有限公司"/>
    <x v="2"/>
    <x v="10"/>
    <s v="新建"/>
    <d v="2018-01-12T13:48:01"/>
    <s v="202317157120171"/>
    <s v="云盾证书服务(包年)"/>
    <s v="新购"/>
    <s v="0.00"/>
    <s v="1.00"/>
    <s v="0.00"/>
    <m/>
    <n v="0"/>
    <s v="已支付"/>
    <s v="2018-07-30 15:11:18"/>
    <s v="2018-07-30 15:11:21"/>
    <s v=""/>
    <m/>
    <s v="分销客户"/>
    <x v="0"/>
  </r>
  <r>
    <s v="it@51homevip.com"/>
    <s v="广州为想互联网科技有限公司"/>
    <x v="4"/>
    <x v="7"/>
    <s v="关联"/>
    <d v="2017-12-04T00:00:00"/>
    <s v="202320753770382"/>
    <s v="对象存储OSS资源包(包月)"/>
    <s v="续费"/>
    <s v="2652.00"/>
    <s v="0.75"/>
    <s v="1989.00"/>
    <m/>
    <n v="1989"/>
    <s v="已支付"/>
    <s v="2018-07-30 14:56:13"/>
    <s v="2018-07-31 16:23:25"/>
    <s v=""/>
    <m/>
    <s v="分销客户"/>
    <x v="3"/>
  </r>
  <r>
    <s v="liaozy@79643.com"/>
    <s v="广州简乐网络科技有限公司"/>
    <x v="3"/>
    <x v="3"/>
    <s v="关联"/>
    <d v="2017-06-28T00:00:00"/>
    <s v="202316656180115"/>
    <s v="云数据库KVStore版（包月）"/>
    <s v="新购"/>
    <s v="400.00"/>
    <s v="1.00"/>
    <s v="400.00"/>
    <m/>
    <n v="400"/>
    <s v="已支付"/>
    <s v="2018-07-30 14:55:33"/>
    <s v="2018-07-30 14:55:40"/>
    <s v=""/>
    <m/>
    <s v="分销客户"/>
    <x v="0"/>
  </r>
  <r>
    <s v="gialen2005"/>
    <s v="广州娇兰佳人化妆品连锁有限公司"/>
    <x v="1"/>
    <x v="1"/>
    <s v="新建"/>
    <d v="2017-06-29T00:00:00"/>
    <s v="202317356860373"/>
    <s v="云服务器ECS(包月)"/>
    <s v="新购"/>
    <s v="2183.00"/>
    <s v="1.00"/>
    <s v="2183.00"/>
    <n v="2183"/>
    <n v="0"/>
    <s v="已支付"/>
    <s v="2018-07-30 14:50:50"/>
    <s v="2018-07-31 11:44:32"/>
    <s v=""/>
    <m/>
    <s v="分销客户"/>
    <x v="0"/>
  </r>
  <r>
    <s v="gialen2005"/>
    <s v="广州娇兰佳人化妆品连锁有限公司"/>
    <x v="1"/>
    <x v="1"/>
    <s v="新建"/>
    <d v="2017-06-29T00:00:00"/>
    <s v="202317156190373"/>
    <s v="F5 v13 全功能阿里云版"/>
    <s v="新购"/>
    <s v="0.00"/>
    <s v="1.00"/>
    <s v="0.00"/>
    <m/>
    <n v="0"/>
    <s v="已支付"/>
    <s v="2018-07-30 14:50:49"/>
    <s v="2018-07-31 11:44:32"/>
    <s v=""/>
    <m/>
    <s v="分销客户"/>
    <x v="2"/>
  </r>
  <r>
    <s v="tech01@kingvision.com.cn"/>
    <s v="雪松控股集团"/>
    <x v="0"/>
    <x v="4"/>
    <s v="关联"/>
    <d v="2016-12-05T00:00:00"/>
    <s v="202317752930041"/>
    <s v="云服务器ECS(包月)"/>
    <s v="续费"/>
    <s v="1622.00"/>
    <s v="1.00"/>
    <s v="1622.00"/>
    <m/>
    <n v="1622"/>
    <s v="已支付"/>
    <s v="2018-07-30 14:50:29"/>
    <s v="2018-07-30 14:50:33"/>
    <s v=""/>
    <m/>
    <s v="分销客户"/>
    <x v="3"/>
  </r>
  <r>
    <s v="tech01@kingvision.com.cn"/>
    <s v="雪松控股集团"/>
    <x v="0"/>
    <x v="4"/>
    <s v="关联"/>
    <d v="2016-12-05T00:00:00"/>
    <s v="202318556550041"/>
    <s v="云服务器ECS(包月)"/>
    <s v="续费"/>
    <s v="965.00"/>
    <s v="1.00"/>
    <s v="965.00"/>
    <m/>
    <n v="965"/>
    <s v="已支付"/>
    <s v="2018-07-30 14:50:07"/>
    <s v="2018-07-30 14:50:11"/>
    <s v=""/>
    <m/>
    <s v="分销客户"/>
    <x v="3"/>
  </r>
  <r>
    <s v="it@biostime.com.cn"/>
    <s v="广州市合生元生物制品有限公司"/>
    <x v="0"/>
    <x v="4"/>
    <s v="关联"/>
    <d v="2016-09-07T00:00:00"/>
    <s v="202320154750682"/>
    <s v="数据传输服务（按量付费）"/>
    <s v="新购"/>
    <s v="0.00"/>
    <s v="1.00"/>
    <s v="0"/>
    <m/>
    <n v="0"/>
    <s v="完成"/>
    <s v="2018-07-30 14:49:12"/>
    <s v="2018-07-30 14:49:12"/>
    <s v=""/>
    <m/>
    <s v="分销客户"/>
    <x v="2"/>
  </r>
  <r>
    <s v="tech01@kingvision.com.cn"/>
    <s v="雪松控股集团"/>
    <x v="0"/>
    <x v="4"/>
    <s v="关联"/>
    <d v="2016-12-05T00:00:00"/>
    <s v="202320254400041"/>
    <s v="云服务器ECS(包月)"/>
    <s v="续费"/>
    <s v="390.00"/>
    <s v="1.00"/>
    <s v="390.00"/>
    <m/>
    <n v="390"/>
    <s v="已支付"/>
    <s v="2018-07-30 14:48:24"/>
    <s v="2018-07-30 14:48:29"/>
    <s v=""/>
    <m/>
    <s v="分销客户"/>
    <x v="3"/>
  </r>
  <r>
    <s v="it@biostime.com.cn"/>
    <s v="广州市合生元生物制品有限公司"/>
    <x v="0"/>
    <x v="4"/>
    <s v="关联"/>
    <d v="2016-09-07T00:00:00"/>
    <s v="202318256350682"/>
    <s v="数据传输服务（按量付费）"/>
    <s v="新购"/>
    <s v="0.00"/>
    <s v="1.00"/>
    <s v="0"/>
    <m/>
    <n v="0"/>
    <s v="完成"/>
    <s v="2018-07-30 14:41:07"/>
    <s v="2018-07-30 14:41:07"/>
    <s v=""/>
    <m/>
    <s v="分销客户"/>
    <x v="2"/>
  </r>
  <r>
    <s v="it@biostime.com.cn"/>
    <s v="广州市合生元生物制品有限公司"/>
    <x v="0"/>
    <x v="4"/>
    <s v="关联"/>
    <d v="2016-09-07T00:00:00"/>
    <s v="202316957340682"/>
    <s v="数据传输服务（按量付费）"/>
    <s v="新购"/>
    <s v="0.00"/>
    <s v="1.00"/>
    <s v="0"/>
    <m/>
    <n v="0"/>
    <s v="完成"/>
    <s v="2018-07-30 14:10:57"/>
    <s v="2018-07-30 14:10:58"/>
    <s v=""/>
    <m/>
    <s v="分销客户"/>
    <x v="2"/>
  </r>
  <r>
    <s v="hi30206835@aliyun.com"/>
    <s v="火柴建筑设计咨询有限公司（徐锋）"/>
    <x v="1"/>
    <x v="1"/>
    <s v="关联"/>
    <d v="2017-08-24T00:00:00"/>
    <s v="202317354430786"/>
    <s v="云服务器ECS(包月)"/>
    <s v="新购"/>
    <s v="213.00"/>
    <s v="1.00"/>
    <s v="213.00"/>
    <m/>
    <n v="213"/>
    <s v="已支付"/>
    <s v="2018-07-30 13:22:09"/>
    <s v="2018-07-30 13:22:18"/>
    <s v=""/>
    <m/>
    <s v="分销客户"/>
    <x v="0"/>
  </r>
  <r>
    <s v="贵人大数据"/>
    <s v="贵州贵人大数据区块链产业发展股份有限公司"/>
    <x v="5"/>
    <x v="11"/>
    <s v="新建"/>
    <d v="2017-10-20T00:00:00"/>
    <s v="202317950650393"/>
    <s v="对象存储OSS"/>
    <s v="新购"/>
    <s v="0.00"/>
    <s v="1.00"/>
    <s v="0"/>
    <m/>
    <n v="0"/>
    <s v="完成"/>
    <s v="2018-07-30 12:23:06"/>
    <s v="2018-07-30 12:23:06"/>
    <s v=""/>
    <m/>
    <s v="分销客户"/>
    <x v="2"/>
  </r>
  <r>
    <s v="xiaoxielc@163.com"/>
    <s v="广州合立正通信息科技有限公司"/>
    <x v="0"/>
    <x v="4"/>
    <s v="关联"/>
    <d v="2017-02-20T00:00:00"/>
    <s v="202319648720638"/>
    <s v="云服务器ECS(包月)"/>
    <s v="续费"/>
    <s v="197.40"/>
    <s v="1.00"/>
    <s v="197.40"/>
    <m/>
    <n v="197.4"/>
    <s v="已支付"/>
    <s v="2018-07-30 11:51:44"/>
    <s v="2018-07-30 11:51:47"/>
    <s v=""/>
    <m/>
    <s v="分销客户"/>
    <x v="3"/>
  </r>
  <r>
    <s v="xiaoxielc@163.com"/>
    <s v="广州合立正通信息科技有限公司"/>
    <x v="0"/>
    <x v="4"/>
    <s v="关联"/>
    <d v="2017-02-20T00:00:00"/>
    <s v="202317451570638"/>
    <s v="云服务器ECS(包月)"/>
    <s v="续费"/>
    <s v="197.40"/>
    <s v="1.00"/>
    <s v="197.40"/>
    <m/>
    <n v="197.4"/>
    <s v="已支付"/>
    <s v="2018-07-30 11:51:07"/>
    <s v="2018-07-30 11:51:10"/>
    <s v=""/>
    <m/>
    <s v="分销客户"/>
    <x v="3"/>
  </r>
  <r>
    <s v="xiaoxielc@163.com"/>
    <s v="广州合立正通信息科技有限公司"/>
    <x v="0"/>
    <x v="4"/>
    <s v="关联"/>
    <d v="2017-02-20T00:00:00"/>
    <s v="202318950040638"/>
    <s v="云服务器ECS(包月)"/>
    <s v="新购"/>
    <s v="1025.10"/>
    <s v="1.00"/>
    <s v="1025.10"/>
    <m/>
    <n v="1025.0999999999999"/>
    <s v="已支付"/>
    <s v="2018-07-30 11:49:54"/>
    <s v="2018-07-30 11:49:58"/>
    <s v=""/>
    <m/>
    <s v="分销客户"/>
    <x v="0"/>
  </r>
  <r>
    <s v="hi30403397@aliyun.com"/>
    <s v="广州宏峰信息科技有限公司"/>
    <x v="3"/>
    <x v="12"/>
    <s v="关联"/>
    <d v="2017-10-10T00:00:00"/>
    <s v="202320748230828"/>
    <s v="云服务器ECS(包月)"/>
    <s v="续费"/>
    <s v="37.24"/>
    <s v="1.00"/>
    <s v="37.24"/>
    <m/>
    <n v="37.24"/>
    <s v="已支付"/>
    <s v="2018-07-30 11:37:51"/>
    <s v="2018-07-30 11:38:03"/>
    <s v=""/>
    <m/>
    <s v="分销客户"/>
    <x v="3"/>
  </r>
  <r>
    <s v="yun@mu-ke.com"/>
    <s v="广州慕可生物科技有限公司"/>
    <x v="0"/>
    <x v="5"/>
    <s v="关联"/>
    <d v="2017-09-13T00:00:00"/>
    <s v="202318250850761"/>
    <s v="增量带宽"/>
    <s v="升级"/>
    <s v="15.56"/>
    <s v="1.00"/>
    <s v="15.56"/>
    <m/>
    <n v="15.56"/>
    <s v="已支付"/>
    <s v="2018-07-30 11:23:52"/>
    <s v="2018-07-30 11:23:56"/>
    <s v=""/>
    <m/>
    <s v="分销客户"/>
    <x v="0"/>
  </r>
  <r>
    <s v="judian2017"/>
    <s v="广州汇电云联互联网科技有限公司"/>
    <x v="3"/>
    <x v="3"/>
    <s v="关联"/>
    <d v="2018-02-24T10:16:11"/>
    <s v="202319948500465"/>
    <s v="弹性公网IP（按量付费）"/>
    <s v="新购"/>
    <s v="0.00"/>
    <s v="1.00"/>
    <s v="0"/>
    <m/>
    <n v="0"/>
    <s v="完成"/>
    <s v="2018-07-30 11:00:42"/>
    <s v="2018-07-30 11:00:42"/>
    <s v=""/>
    <m/>
    <s v="分销客户"/>
    <x v="2"/>
  </r>
  <r>
    <s v="judian2017"/>
    <s v="广州汇电云联互联网科技有限公司"/>
    <x v="3"/>
    <x v="3"/>
    <s v="关联"/>
    <d v="2018-02-24T10:16:11"/>
    <s v="202316547930465"/>
    <s v="云盘"/>
    <s v="新购"/>
    <s v="0.00"/>
    <s v="1.00"/>
    <s v="0"/>
    <m/>
    <n v="0"/>
    <s v="完成"/>
    <s v="2018-07-30 11:00:38"/>
    <s v="2018-07-30 11:00:38"/>
    <s v=""/>
    <m/>
    <s v="分销客户"/>
    <x v="2"/>
  </r>
  <r>
    <s v="judian2017"/>
    <s v="广州汇电云联互联网科技有限公司"/>
    <x v="3"/>
    <x v="3"/>
    <s v="关联"/>
    <d v="2018-02-24T10:16:11"/>
    <s v="202316748900465"/>
    <s v="云服务器（按量付费）"/>
    <s v="新购"/>
    <s v="0.00"/>
    <s v="1.00"/>
    <s v="0"/>
    <m/>
    <n v="0"/>
    <s v="完成"/>
    <s v="2018-07-30 11:00:37"/>
    <s v="2018-07-30 11:00:37"/>
    <s v=""/>
    <m/>
    <s v="分销客户"/>
    <x v="1"/>
  </r>
  <r>
    <s v="judian2017"/>
    <s v="广州汇电云联互联网科技有限公司"/>
    <x v="3"/>
    <x v="3"/>
    <s v="关联"/>
    <d v="2018-02-24T10:16:11"/>
    <s v="202317946720465"/>
    <s v="云盘"/>
    <s v="新购"/>
    <s v="0.00"/>
    <s v="1.00"/>
    <s v="0"/>
    <m/>
    <n v="0"/>
    <s v="完成"/>
    <s v="2018-07-30 11:00:37"/>
    <s v="2018-07-30 11:00:38"/>
    <s v=""/>
    <m/>
    <s v="分销客户"/>
    <x v="2"/>
  </r>
  <r>
    <s v="judian2017"/>
    <s v="广州汇电云联互联网科技有限公司"/>
    <x v="3"/>
    <x v="3"/>
    <s v="关联"/>
    <d v="2018-02-24T10:16:11"/>
    <s v="202320347620465"/>
    <s v="E-MapReduce（按量计费）"/>
    <s v="新购"/>
    <s v="0.00"/>
    <s v="1.00"/>
    <s v="0"/>
    <m/>
    <n v="0"/>
    <s v="完成"/>
    <s v="2018-07-30 11:00:34"/>
    <s v="2018-07-30 11:00:35"/>
    <s v=""/>
    <m/>
    <s v="分销客户"/>
    <x v="2"/>
  </r>
  <r>
    <s v="oppeingroup"/>
    <s v="欧派家居集团股份有限公司"/>
    <x v="1"/>
    <x v="1"/>
    <s v="新建"/>
    <d v="2016-11-30T00:00:00"/>
    <s v="202319547420162"/>
    <s v="视频点播"/>
    <s v="新购"/>
    <s v="0.00"/>
    <s v="1.00"/>
    <s v="0"/>
    <m/>
    <n v="0"/>
    <s v="完成"/>
    <s v="2018-07-30 10:13:18"/>
    <s v="2018-07-30 10:13:18"/>
    <s v=""/>
    <m/>
    <s v="分销客户"/>
    <x v="2"/>
  </r>
  <r>
    <s v="ecwalkuser"/>
    <s v="易起行科技"/>
    <x v="0"/>
    <x v="0"/>
    <s v="新建"/>
    <d v="2017-10-27T00:00:00"/>
    <s v="202316843590478"/>
    <s v="服务器安全(安骑士)(包月)"/>
    <s v="升级"/>
    <s v="207.22"/>
    <s v="1.00"/>
    <s v="207.22"/>
    <m/>
    <n v="207.22"/>
    <s v="已支付"/>
    <s v="2018-07-30 09:22:35"/>
    <s v="2018-07-30 09:22:49"/>
    <s v=""/>
    <m/>
    <s v="分销客户"/>
    <x v="0"/>
  </r>
  <r>
    <s v="dannet@qq.com"/>
    <s v="广州美亚电子商务国际旅行社有限公司"/>
    <x v="0"/>
    <x v="4"/>
    <s v="关联"/>
    <d v="2017-10-20T00:00:00"/>
    <s v="202319440860654"/>
    <s v="云服务器ECS(包月)"/>
    <s v="续费"/>
    <s v="218.00"/>
    <s v="1.00"/>
    <s v="218.00"/>
    <m/>
    <n v="218"/>
    <s v="已支付"/>
    <s v="2018-07-30 09:06:30"/>
    <s v="2018-07-30 09:06:31"/>
    <s v=""/>
    <m/>
    <s v="分销客户"/>
    <x v="3"/>
  </r>
  <r>
    <s v="dannet@qq.com"/>
    <s v="广州美亚电子商务国际旅行社有限公司"/>
    <x v="0"/>
    <x v="4"/>
    <s v="关联"/>
    <d v="2017-10-20T00:00:00"/>
    <s v="202317842630654"/>
    <s v="云服务器ECS(包月)"/>
    <s v="续费"/>
    <s v="98.00"/>
    <s v="1.00"/>
    <s v="98.00"/>
    <m/>
    <n v="98"/>
    <s v="已支付"/>
    <s v="2018-07-30 09:06:20"/>
    <s v="2018-07-30 09:06:21"/>
    <s v=""/>
    <m/>
    <s v="分销客户"/>
    <x v="3"/>
  </r>
  <r>
    <s v="it@biostime.com.cn"/>
    <s v="广州市合生元生物制品有限公司"/>
    <x v="0"/>
    <x v="4"/>
    <s v="关联"/>
    <d v="2016-09-07T00:00:00"/>
    <s v="202318439470682"/>
    <s v="云服务器ECS(包月)"/>
    <s v="续费"/>
    <s v="586.00"/>
    <s v="0.95"/>
    <s v="557.40"/>
    <m/>
    <n v="557.4"/>
    <s v="已支付"/>
    <s v="2018-07-30 08:58:47"/>
    <s v="2018-07-30 08:58:48"/>
    <s v=""/>
    <m/>
    <s v="分销客户"/>
    <x v="3"/>
  </r>
  <r>
    <s v="it@biostime.com.cn"/>
    <s v="广州市合生元生物制品有限公司"/>
    <x v="0"/>
    <x v="4"/>
    <s v="关联"/>
    <d v="2016-09-07T00:00:00"/>
    <s v="202320640740682"/>
    <s v="云服务器ECS(包月)"/>
    <s v="续费"/>
    <s v="586.00"/>
    <s v="0.95"/>
    <s v="557.40"/>
    <m/>
    <n v="557.4"/>
    <s v="已支付"/>
    <s v="2018-07-30 08:57:55"/>
    <s v="2018-07-30 08:57:56"/>
    <s v=""/>
    <m/>
    <s v="分销客户"/>
    <x v="3"/>
  </r>
  <r>
    <s v="it@biostime.com.cn"/>
    <s v="广州市合生元生物制品有限公司"/>
    <x v="0"/>
    <x v="4"/>
    <s v="关联"/>
    <d v="2016-09-07T00:00:00"/>
    <s v="202319341700682"/>
    <s v="云服务器ECS(包月)"/>
    <s v="续费"/>
    <s v="586.00"/>
    <s v="0.95"/>
    <s v="557.40"/>
    <m/>
    <n v="557.4"/>
    <s v="已支付"/>
    <s v="2018-07-30 08:57:53"/>
    <s v="2018-07-30 08:57:54"/>
    <s v=""/>
    <m/>
    <s v="分销客户"/>
    <x v="3"/>
  </r>
  <r>
    <s v="it@biostime.com.cn"/>
    <s v="广州市合生元生物制品有限公司"/>
    <x v="0"/>
    <x v="4"/>
    <s v="关联"/>
    <d v="2016-09-07T00:00:00"/>
    <s v="202319239840682"/>
    <s v="云服务器ECS(包月)"/>
    <s v="续费"/>
    <s v="586.00"/>
    <s v="0.95"/>
    <s v="557.40"/>
    <m/>
    <n v="557.4"/>
    <s v="已支付"/>
    <s v="2018-07-30 08:57:32"/>
    <s v="2018-07-30 08:57:35"/>
    <s v=""/>
    <m/>
    <s v="分销客户"/>
    <x v="3"/>
  </r>
  <r>
    <s v="ur云平台"/>
    <s v="快尚时装（广州）有限公司"/>
    <x v="1"/>
    <x v="1"/>
    <s v="新建"/>
    <d v="2016-11-09T00:00:00"/>
    <s v="202320239830366"/>
    <s v="关系型数据库RDS(包月)"/>
    <s v="续费"/>
    <s v="94.00"/>
    <s v="1.00"/>
    <s v="94.00"/>
    <m/>
    <n v="94"/>
    <s v="已支付"/>
    <s v="2018-07-30 08:49:56"/>
    <s v="2018-07-30 08:49:57"/>
    <s v=""/>
    <m/>
    <s v="分销客户"/>
    <x v="0"/>
  </r>
  <r>
    <s v="avsystemmsg@meiya.com"/>
    <s v="广州尚途商旅信息技术有限公司"/>
    <x v="0"/>
    <x v="4"/>
    <s v="关联"/>
    <d v="2016-10-27T00:00:00"/>
    <s v="202319541020197"/>
    <s v="云服务器ECS(包月)"/>
    <s v="续费"/>
    <s v="606.00"/>
    <s v="1.00"/>
    <s v="606.00"/>
    <m/>
    <n v="606"/>
    <s v="已支付"/>
    <s v="2018-07-30 08:44:43"/>
    <s v="2018-07-30 08:44:44"/>
    <s v=""/>
    <m/>
    <s v="分销客户"/>
    <x v="3"/>
  </r>
  <r>
    <s v="xiaoxielc@163.com"/>
    <s v="广州合立正通信息科技有限公司"/>
    <x v="0"/>
    <x v="4"/>
    <s v="关联"/>
    <d v="2017-02-20T00:00:00"/>
    <s v="202320837820638"/>
    <s v="云服务器ECS(包月)"/>
    <s v="续费"/>
    <s v="330.90"/>
    <s v="1.00"/>
    <s v="330.90"/>
    <m/>
    <n v="330.9"/>
    <s v="已支付"/>
    <s v="2018-07-30 08:44:25"/>
    <s v="2018-07-30 08:44:29"/>
    <s v=""/>
    <m/>
    <s v="分销客户"/>
    <x v="3"/>
  </r>
  <r>
    <s v="ljqmem"/>
    <s v="深圳市中科研拓科技有限公司"/>
    <x v="2"/>
    <x v="10"/>
    <s v="新建"/>
    <d v="2017-11-24T00:00:00"/>
    <s v="202320038020921"/>
    <s v="云服务器ECS(包月)"/>
    <s v="续费"/>
    <s v="38.00"/>
    <s v="0.97"/>
    <s v="36.80"/>
    <m/>
    <n v="36.799999999999997"/>
    <s v="已支付"/>
    <s v="2018-07-30 08:33:26"/>
    <s v="2018-07-30 08:33:27"/>
    <s v=""/>
    <m/>
    <s v="分销客户"/>
    <x v="0"/>
  </r>
  <r>
    <s v="393620317@qq.com"/>
    <s v="广州逗趣互动信息科技有限公司"/>
    <x v="1"/>
    <x v="1"/>
    <s v="关联"/>
    <d v="2017-01-09T00:00:00"/>
    <s v="202318437490967"/>
    <s v="云服务器ECS(包月)"/>
    <s v="续费"/>
    <s v="296.00"/>
    <s v="1.00"/>
    <s v="296.00"/>
    <n v="296"/>
    <n v="0"/>
    <s v="已支付"/>
    <s v="2018-07-30 08:30:46"/>
    <s v="2018-07-30 08:30:47"/>
    <s v=""/>
    <m/>
    <s v="分销客户"/>
    <x v="3"/>
  </r>
  <r>
    <s v="393620317@qq.com"/>
    <s v="广州逗趣互动信息科技有限公司"/>
    <x v="1"/>
    <x v="1"/>
    <s v="关联"/>
    <d v="2017-01-09T00:00:00"/>
    <s v="202320836900967"/>
    <s v="云服务器ECS(包月)"/>
    <s v="续费"/>
    <s v="428.00"/>
    <s v="1.00"/>
    <s v="428.00"/>
    <n v="428"/>
    <n v="0"/>
    <s v="已支付"/>
    <s v="2018-07-30 08:30:37"/>
    <s v="2018-07-30 08:30:38"/>
    <s v=""/>
    <m/>
    <s v="分销客户"/>
    <x v="3"/>
  </r>
  <r>
    <s v="homeway.1984@163.com"/>
    <s v="广州智野软件科技有限公司"/>
    <x v="1"/>
    <x v="1"/>
    <s v="关联"/>
    <d v="2018-02-07T09:48:24"/>
    <s v="202320137190217"/>
    <s v="云服务器ECS(包月)"/>
    <s v="续费"/>
    <s v="211.00"/>
    <s v="1.00"/>
    <s v="211.00"/>
    <m/>
    <n v="211"/>
    <s v="已支付"/>
    <s v="2018-07-30 08:25:27"/>
    <s v="2018-07-30 08:25:28"/>
    <s v=""/>
    <m/>
    <s v="分销客户"/>
    <x v="3"/>
  </r>
  <r>
    <s v="liaozy@79643.com"/>
    <s v="广州简乐网络科技有限公司"/>
    <x v="3"/>
    <x v="3"/>
    <s v="关联"/>
    <d v="2017-06-28T00:00:00"/>
    <s v="202318638910115"/>
    <s v="云服务器ECS(包月)"/>
    <s v="续费"/>
    <s v="324.00"/>
    <s v="1.00"/>
    <s v="324.00"/>
    <m/>
    <n v="324"/>
    <s v="已支付"/>
    <s v="2018-07-30 08:22:08"/>
    <s v="2018-07-30 08:22:09"/>
    <s v=""/>
    <m/>
    <s v="分销客户"/>
    <x v="3"/>
  </r>
  <r>
    <s v="hi20412990@aliyun.com"/>
    <s v="广州远程教育中心有限公司"/>
    <x v="0"/>
    <x v="4"/>
    <s v="关联"/>
    <d v="2017-03-24T00:00:00"/>
    <s v="202318137830411"/>
    <s v="云服务器ECS(包月)"/>
    <s v="续费"/>
    <s v="502.00"/>
    <s v="0.75"/>
    <s v="376.50"/>
    <m/>
    <n v="376.5"/>
    <s v="已支付"/>
    <s v="2018-07-30 08:21:04"/>
    <s v="2018-07-30 08:21:06"/>
    <s v=""/>
    <m/>
    <s v="分销客户"/>
    <x v="5"/>
  </r>
  <r>
    <s v="tuoke传媒"/>
    <s v="淘贝（深圳）网络信息科技有限公司"/>
    <x v="2"/>
    <x v="2"/>
    <s v="新建"/>
    <d v="2017-11-19T00:00:00"/>
    <s v="202317532860971"/>
    <s v="关系型数据库RDS(包月)"/>
    <s v="续费"/>
    <s v="276.00"/>
    <s v="1.00"/>
    <s v="276.00"/>
    <m/>
    <n v="276"/>
    <s v="已支付"/>
    <s v="2018-07-30 00:30:53"/>
    <s v="2018-07-30 00:48:32"/>
    <s v=""/>
    <m/>
    <s v="分销客户"/>
    <x v="0"/>
  </r>
  <r>
    <s v="hi_zfs_pro"/>
    <s v="广州吉纷贸易"/>
    <x v="3"/>
    <x v="12"/>
    <s v="新建"/>
    <d v="2018-03-15T13:53:06"/>
    <s v="202320330650906"/>
    <s v="云服务器ECS(包月)"/>
    <s v="续费"/>
    <s v="105.28"/>
    <s v="1.00"/>
    <s v="105.28"/>
    <m/>
    <n v="105.28"/>
    <s v="已支付"/>
    <s v="2018-07-29 23:39:18"/>
    <s v="2018-07-29 23:39:22"/>
    <s v=""/>
    <m/>
    <s v="分销客户"/>
    <x v="0"/>
  </r>
  <r>
    <s v="庆丰裕科技"/>
    <s v="深圳庆丰裕信息科技有限公司"/>
    <x v="2"/>
    <x v="10"/>
    <s v="新建"/>
    <d v="2017-12-18T00:00:00"/>
    <s v="202319928530288"/>
    <s v="增量带宽"/>
    <s v="升级"/>
    <s v="169.97"/>
    <s v="1.00"/>
    <s v="169.97"/>
    <m/>
    <n v="169.97"/>
    <s v="已支付"/>
    <s v="2018-07-29 21:57:12"/>
    <s v="2018-07-29 21:57:36"/>
    <s v=""/>
    <m/>
    <s v="分销客户"/>
    <x v="0"/>
  </r>
  <r>
    <s v="庆丰裕科技"/>
    <s v="深圳庆丰裕信息科技有限公司"/>
    <x v="2"/>
    <x v="10"/>
    <s v="新建"/>
    <d v="2017-12-18T00:00:00"/>
    <s v="202316730190288"/>
    <s v="增量带宽"/>
    <s v="升级"/>
    <s v="194.87"/>
    <s v="1.00"/>
    <s v="194.87"/>
    <m/>
    <n v="194.87"/>
    <s v="已支付"/>
    <s v="2018-07-29 21:53:25"/>
    <s v="2018-07-29 21:54:35"/>
    <s v=""/>
    <m/>
    <s v="分销客户"/>
    <x v="0"/>
  </r>
  <r>
    <s v="广州实地地产"/>
    <s v="广州实地房地产开发有限公司"/>
    <x v="1"/>
    <x v="1"/>
    <s v="关联"/>
    <d v="2017-12-09T00:00:00"/>
    <s v="202317429690872"/>
    <s v="云服务器ECS(包月)"/>
    <s v="新购"/>
    <s v="4884.00"/>
    <s v="0.85"/>
    <s v="4151.40"/>
    <m/>
    <n v="4151.3999999999996"/>
    <s v="已支付"/>
    <s v="2018-07-29 21:41:05"/>
    <s v="2018-07-29 21:41:14"/>
    <s v=""/>
    <m/>
    <s v="分销客户"/>
    <x v="0"/>
  </r>
  <r>
    <s v="云网联合"/>
    <s v="深圳云网联合手机通讯有限公司"/>
    <x v="5"/>
    <x v="11"/>
    <s v="新建"/>
    <d v="2017-11-03T00:00:00"/>
    <s v="202318125260004"/>
    <s v="国内短信套餐包"/>
    <s v="新购"/>
    <s v="2000.00"/>
    <s v="1.00"/>
    <s v="2000.00"/>
    <m/>
    <n v="2000"/>
    <s v="已支付"/>
    <s v="2018-07-29 18:34:57"/>
    <s v="2018-07-29 18:36:28"/>
    <s v=""/>
    <m/>
    <s v="分销客户"/>
    <x v="1"/>
  </r>
  <r>
    <s v="judian2017"/>
    <s v="广州汇电云联互联网科技有限公司"/>
    <x v="3"/>
    <x v="3"/>
    <s v="关联"/>
    <d v="2018-02-24T10:16:11"/>
    <s v="202316524220465"/>
    <s v="弹性公网IP（按量付费）"/>
    <s v="新购"/>
    <s v="0.00"/>
    <s v="1.00"/>
    <s v="0"/>
    <m/>
    <n v="0"/>
    <s v="完成"/>
    <s v="2018-07-29 16:01:16"/>
    <s v="2018-07-29 16:01:17"/>
    <s v=""/>
    <m/>
    <s v="分销客户"/>
    <x v="2"/>
  </r>
  <r>
    <s v="judian2017"/>
    <s v="广州汇电云联互联网科技有限公司"/>
    <x v="3"/>
    <x v="3"/>
    <s v="关联"/>
    <d v="2018-02-24T10:16:11"/>
    <s v="202320121760465"/>
    <s v="云服务器（按量付费）"/>
    <s v="新购"/>
    <s v="0.00"/>
    <s v="1.00"/>
    <s v="0"/>
    <m/>
    <n v="0"/>
    <s v="完成"/>
    <s v="2018-07-29 16:01:12"/>
    <s v="2018-07-29 16:01:12"/>
    <s v=""/>
    <m/>
    <s v="分销客户"/>
    <x v="1"/>
  </r>
  <r>
    <s v="judian2017"/>
    <s v="广州汇电云联互联网科技有限公司"/>
    <x v="3"/>
    <x v="3"/>
    <s v="关联"/>
    <d v="2018-02-24T10:16:11"/>
    <s v="202318223190465"/>
    <s v="云盘"/>
    <s v="新购"/>
    <s v="0.00"/>
    <s v="1.00"/>
    <s v="0"/>
    <m/>
    <n v="0"/>
    <s v="完成"/>
    <s v="2018-07-29 16:01:12"/>
    <s v="2018-07-29 16:01:12"/>
    <s v=""/>
    <m/>
    <s v="分销客户"/>
    <x v="2"/>
  </r>
  <r>
    <s v="judian2017"/>
    <s v="广州汇电云联互联网科技有限公司"/>
    <x v="3"/>
    <x v="3"/>
    <s v="关联"/>
    <d v="2018-02-24T10:16:11"/>
    <s v="202320523680465"/>
    <s v="云盘"/>
    <s v="新购"/>
    <s v="0.00"/>
    <s v="1.00"/>
    <s v="0"/>
    <m/>
    <n v="0"/>
    <s v="完成"/>
    <s v="2018-07-29 16:01:12"/>
    <s v="2018-07-29 16:01:13"/>
    <s v=""/>
    <m/>
    <s v="分销客户"/>
    <x v="2"/>
  </r>
  <r>
    <s v="judian2017"/>
    <s v="广州汇电云联互联网科技有限公司"/>
    <x v="3"/>
    <x v="3"/>
    <s v="关联"/>
    <d v="2018-02-24T10:16:11"/>
    <s v="202320223480465"/>
    <s v="E-MapReduce（按量计费）"/>
    <s v="新购"/>
    <s v="0.00"/>
    <s v="1.00"/>
    <s v="0"/>
    <m/>
    <n v="0"/>
    <s v="完成"/>
    <s v="2018-07-29 16:01:09"/>
    <s v="2018-07-29 16:01:09"/>
    <s v=""/>
    <m/>
    <s v="分销客户"/>
    <x v="2"/>
  </r>
  <r>
    <s v="judian2017"/>
    <s v="广州汇电云联互联网科技有限公司"/>
    <x v="3"/>
    <x v="3"/>
    <s v="关联"/>
    <d v="2018-02-24T10:16:11"/>
    <s v="202318122300465"/>
    <s v="弹性公网IP（按量付费）"/>
    <s v="新购"/>
    <s v="0.00"/>
    <s v="1.00"/>
    <s v="0"/>
    <m/>
    <n v="0"/>
    <s v="完成"/>
    <s v="2018-07-29 14:51:00"/>
    <s v="2018-07-29 14:51:00"/>
    <s v=""/>
    <m/>
    <s v="分销客户"/>
    <x v="2"/>
  </r>
  <r>
    <s v="judian2017"/>
    <s v="广州汇电云联互联网科技有限公司"/>
    <x v="3"/>
    <x v="3"/>
    <s v="关联"/>
    <d v="2018-02-24T10:16:11"/>
    <s v="202318321720465"/>
    <s v="云服务器（按量付费）"/>
    <s v="新购"/>
    <s v="0.00"/>
    <s v="1.00"/>
    <s v="0"/>
    <m/>
    <n v="0"/>
    <s v="完成"/>
    <s v="2018-07-29 14:50:56"/>
    <s v="2018-07-29 14:50:56"/>
    <s v=""/>
    <m/>
    <s v="分销客户"/>
    <x v="1"/>
  </r>
  <r>
    <s v="judian2017"/>
    <s v="广州汇电云联互联网科技有限公司"/>
    <x v="3"/>
    <x v="3"/>
    <s v="关联"/>
    <d v="2018-02-24T10:16:11"/>
    <s v="202318822520465"/>
    <s v="云盘"/>
    <s v="新购"/>
    <s v="0.00"/>
    <s v="1.00"/>
    <s v="0"/>
    <m/>
    <n v="0"/>
    <s v="完成"/>
    <s v="2018-07-29 14:50:56"/>
    <s v="2018-07-29 14:50:56"/>
    <s v=""/>
    <m/>
    <s v="分销客户"/>
    <x v="2"/>
  </r>
  <r>
    <s v="judian2017"/>
    <s v="广州汇电云联互联网科技有限公司"/>
    <x v="3"/>
    <x v="3"/>
    <s v="关联"/>
    <d v="2018-02-24T10:16:11"/>
    <s v="202317222890465"/>
    <s v="云服务器（按量付费）"/>
    <s v="新购"/>
    <s v="0.00"/>
    <s v="1.00"/>
    <s v="0"/>
    <m/>
    <n v="0"/>
    <s v="完成"/>
    <s v="2018-07-29 14:50:56"/>
    <s v="2018-07-29 14:50:57"/>
    <s v=""/>
    <m/>
    <s v="分销客户"/>
    <x v="1"/>
  </r>
  <r>
    <s v="judian2017"/>
    <s v="广州汇电云联互联网科技有限公司"/>
    <x v="3"/>
    <x v="3"/>
    <s v="关联"/>
    <d v="2018-02-24T10:16:11"/>
    <s v="202317122100465"/>
    <s v="E-MapReduce（按量计费）"/>
    <s v="新购"/>
    <s v="0.00"/>
    <s v="1.00"/>
    <s v="0"/>
    <m/>
    <n v="0"/>
    <s v="完成"/>
    <s v="2018-07-29 14:50:53"/>
    <s v="2018-07-29 14:50:53"/>
    <s v=""/>
    <m/>
    <s v="分销客户"/>
    <x v="2"/>
  </r>
  <r>
    <s v="weibuwsy"/>
    <s v="深圳市驰骋网络技术有限公司"/>
    <x v="2"/>
    <x v="2"/>
    <s v="新建"/>
    <d v="2018-07-26T17:16:45"/>
    <s v="202317320780327"/>
    <s v="云服务器ECS(包月)"/>
    <s v="新购"/>
    <s v="9132.00"/>
    <s v="0.81"/>
    <s v="7362.60"/>
    <m/>
    <n v="7362.6"/>
    <s v="已支付"/>
    <s v="2018-07-29 12:32:03"/>
    <s v="2018-07-30 10:33:14"/>
    <s v=""/>
    <m/>
    <s v="分销客户"/>
    <x v="0"/>
  </r>
  <r>
    <s v="weibuwsy"/>
    <s v="深圳市驰骋网络技术有限公司"/>
    <x v="2"/>
    <x v="2"/>
    <s v="新建"/>
    <d v="2018-07-26T17:16:45"/>
    <s v="202316420870327"/>
    <s v="WDCP V3.2管理面板多版本PHP共存和SSL CentOS6.8"/>
    <s v="新购"/>
    <s v="0.00"/>
    <s v="1.00"/>
    <s v="0.00"/>
    <m/>
    <n v="0"/>
    <s v="已支付"/>
    <s v="2018-07-29 12:32:02"/>
    <s v="2018-07-30 10:33:14"/>
    <s v=""/>
    <m/>
    <s v="分销客户"/>
    <x v="2"/>
  </r>
  <r>
    <s v="hi31042991@aliyun.com"/>
    <s v="广东幸美化妆品股份有限公司"/>
    <x v="1"/>
    <x v="1"/>
    <s v="关联"/>
    <d v="2017-07-14T00:00:00"/>
    <s v="202320118690169"/>
    <s v="轻量应用服务器"/>
    <s v="续费"/>
    <s v="306.00"/>
    <s v="1.00"/>
    <s v="306.00"/>
    <m/>
    <n v="306"/>
    <s v="已支付"/>
    <s v="2018-07-29 12:13:34"/>
    <s v="2018-07-29 12:13:41"/>
    <s v=""/>
    <m/>
    <s v="分销客户"/>
    <x v="3"/>
  </r>
  <r>
    <s v="judian2017"/>
    <s v="广州汇电云联互联网科技有限公司"/>
    <x v="3"/>
    <x v="3"/>
    <s v="关联"/>
    <d v="2018-02-24T10:16:11"/>
    <s v="202318418750465"/>
    <s v="弹性公网IP（按量付费）"/>
    <s v="新购"/>
    <s v="0.00"/>
    <s v="1.00"/>
    <s v="0"/>
    <m/>
    <n v="0"/>
    <s v="完成"/>
    <s v="2018-07-29 11:48:32"/>
    <s v="2018-07-29 11:48:32"/>
    <s v=""/>
    <m/>
    <s v="分销客户"/>
    <x v="2"/>
  </r>
  <r>
    <s v="judian2017"/>
    <s v="广州汇电云联互联网科技有限公司"/>
    <x v="3"/>
    <x v="3"/>
    <s v="关联"/>
    <d v="2018-02-24T10:16:11"/>
    <s v="202320620380465"/>
    <s v="云服务器（按量付费）"/>
    <s v="新购"/>
    <s v="0.00"/>
    <s v="1.00"/>
    <s v="0"/>
    <m/>
    <n v="0"/>
    <s v="完成"/>
    <s v="2018-07-29 11:48:28"/>
    <s v="2018-07-29 11:48:28"/>
    <s v=""/>
    <m/>
    <s v="分销客户"/>
    <x v="1"/>
  </r>
  <r>
    <s v="judian2017"/>
    <s v="广州汇电云联互联网科技有限公司"/>
    <x v="3"/>
    <x v="3"/>
    <s v="关联"/>
    <d v="2018-02-24T10:16:11"/>
    <s v="202319918960465"/>
    <s v="云盘"/>
    <s v="新购"/>
    <s v="0.00"/>
    <s v="1.00"/>
    <s v="0"/>
    <m/>
    <n v="0"/>
    <s v="完成"/>
    <s v="2018-07-29 11:48:28"/>
    <s v="2018-07-29 11:48:28"/>
    <s v=""/>
    <m/>
    <s v="分销客户"/>
    <x v="2"/>
  </r>
  <r>
    <s v="judian2017"/>
    <s v="广州汇电云联互联网科技有限公司"/>
    <x v="3"/>
    <x v="3"/>
    <s v="关联"/>
    <d v="2018-02-24T10:16:11"/>
    <s v="202319118890465"/>
    <s v="云服务器（按量付费）"/>
    <s v="新购"/>
    <s v="0.00"/>
    <s v="1.00"/>
    <s v="0"/>
    <m/>
    <n v="0"/>
    <s v="完成"/>
    <s v="2018-07-29 11:48:28"/>
    <s v="2018-07-29 11:48:28"/>
    <s v=""/>
    <m/>
    <s v="分销客户"/>
    <x v="1"/>
  </r>
  <r>
    <s v="judian2017"/>
    <s v="广州汇电云联互联网科技有限公司"/>
    <x v="3"/>
    <x v="3"/>
    <s v="关联"/>
    <d v="2018-02-24T10:16:11"/>
    <s v="202320319180465"/>
    <s v="E-MapReduce（按量计费）"/>
    <s v="新购"/>
    <s v="0.00"/>
    <s v="1.00"/>
    <s v="0"/>
    <m/>
    <n v="0"/>
    <s v="完成"/>
    <s v="2018-07-29 11:48:25"/>
    <s v="2018-07-29 11:48:25"/>
    <s v=""/>
    <m/>
    <s v="分销客户"/>
    <x v="2"/>
  </r>
  <r>
    <s v="eyoupin@aliyun.com"/>
    <s v="广州东品网络科技有限公司"/>
    <x v="4"/>
    <x v="7"/>
    <s v="关联"/>
    <d v="2017-11-06T00:00:00"/>
    <s v="202318519400865"/>
    <s v="对象存储OSS资源包(包月)"/>
    <s v="新购"/>
    <s v="12.00"/>
    <s v="0.75"/>
    <s v="9.00"/>
    <m/>
    <n v="9"/>
    <s v="已支付"/>
    <s v="2018-07-29 11:06:47"/>
    <s v="2018-07-29 11:06:53"/>
    <s v=""/>
    <m/>
    <s v="分销客户"/>
    <x v="0"/>
  </r>
  <r>
    <s v="绵泽科技"/>
    <s v="绵泽信息技术有限公司"/>
    <x v="0"/>
    <x v="5"/>
    <s v="新建"/>
    <d v="2017-10-20T00:00:00"/>
    <s v="202316419460597"/>
    <s v="身份证实名认证"/>
    <s v="新购"/>
    <s v="210.00"/>
    <s v="1.00"/>
    <s v="210.00"/>
    <m/>
    <n v="210"/>
    <s v="已支付"/>
    <s v="2018-07-29 10:39:39"/>
    <s v="2018-07-29 10:39:59"/>
    <s v=""/>
    <m/>
    <s v="分销客户"/>
    <x v="2"/>
  </r>
  <r>
    <s v="绵泽科技"/>
    <s v="绵泽信息技术有限公司"/>
    <x v="0"/>
    <x v="5"/>
    <s v="新建"/>
    <d v="2017-10-20T00:00:00"/>
    <s v="202318819080597"/>
    <s v="身份证基本信息查询"/>
    <s v="新购"/>
    <s v="59.00"/>
    <s v="1.00"/>
    <s v="59.00"/>
    <m/>
    <n v="59"/>
    <s v="已支付"/>
    <s v="2018-07-29 10:38:30"/>
    <s v="2018-07-29 10:38:34"/>
    <s v=""/>
    <m/>
    <s v="分销客户"/>
    <x v="2"/>
  </r>
  <r>
    <s v="dw10066"/>
    <s v="dw10066"/>
    <x v="3"/>
    <x v="12"/>
    <s v="关联"/>
    <d v="2017-10-13T00:00:00"/>
    <s v="202318018090734"/>
    <s v="云服务器ECS(包月)"/>
    <s v="续费"/>
    <s v="3999.00"/>
    <s v="1.00"/>
    <s v="3999.00"/>
    <m/>
    <n v="3999"/>
    <s v="已支付"/>
    <s v="2018-07-29 09:24:33"/>
    <s v="2018-07-29 09:24:34"/>
    <s v=""/>
    <m/>
    <s v="分销客户"/>
    <x v="3"/>
  </r>
  <r>
    <s v="dannet@qq.com"/>
    <s v="广州美亚电子商务国际旅行社有限公司"/>
    <x v="0"/>
    <x v="4"/>
    <s v="关联"/>
    <d v="2017-10-20T00:00:00"/>
    <s v="202320014910654"/>
    <s v="云服务器ECS(包月)"/>
    <s v="续费"/>
    <s v="82.00"/>
    <s v="1.00"/>
    <s v="82.00"/>
    <m/>
    <n v="82"/>
    <s v="已支付"/>
    <s v="2018-07-29 09:04:19"/>
    <s v="2018-07-29 09:04:20"/>
    <s v=""/>
    <m/>
    <s v="分销客户"/>
    <x v="3"/>
  </r>
  <r>
    <s v="keya2016@qq.com"/>
    <s v="广州科亚信息科技有限公司"/>
    <x v="4"/>
    <x v="7"/>
    <s v="关联"/>
    <d v="2017-03-15T00:00:00"/>
    <s v="202318714760855"/>
    <s v="关系型数据库RDS(包月)"/>
    <s v="续费"/>
    <s v="272.00"/>
    <s v="1.00"/>
    <s v="272.00"/>
    <m/>
    <n v="272"/>
    <s v="已支付"/>
    <s v="2018-07-29 09:01:43"/>
    <s v="2018-07-29 09:01:44"/>
    <s v=""/>
    <m/>
    <s v="分销客户"/>
    <x v="3"/>
  </r>
  <r>
    <s v="393620317@qq.com"/>
    <s v="广州逗趣互动信息科技有限公司"/>
    <x v="1"/>
    <x v="1"/>
    <s v="关联"/>
    <d v="2017-01-09T00:00:00"/>
    <s v="202320712640967"/>
    <s v="云数据库KVStore版（包月）"/>
    <s v="续费"/>
    <s v="1300.00"/>
    <s v="1.00"/>
    <s v="1300.00"/>
    <m/>
    <n v="1300"/>
    <s v="已支付"/>
    <s v="2018-07-29 08:30:06"/>
    <s v="2018-07-29 08:30:06"/>
    <s v=""/>
    <m/>
    <s v="分销客户"/>
    <x v="3"/>
  </r>
  <r>
    <s v="393620317@qq.com"/>
    <s v="广州逗趣互动信息科技有限公司"/>
    <x v="1"/>
    <x v="1"/>
    <s v="关联"/>
    <d v="2017-01-09T00:00:00"/>
    <s v="202316713770967"/>
    <s v="关系型数据库RDS(包月)"/>
    <s v="续费"/>
    <s v="1880.00"/>
    <s v="1.00"/>
    <s v="1880.00"/>
    <m/>
    <n v="1880"/>
    <s v="已支付"/>
    <s v="2018-07-29 08:29:45"/>
    <s v="2018-07-29 08:29:46"/>
    <s v=""/>
    <m/>
    <s v="分销客户"/>
    <x v="3"/>
  </r>
  <r>
    <s v="393620317@qq.com"/>
    <s v="广州逗趣互动信息科技有限公司"/>
    <x v="1"/>
    <x v="1"/>
    <s v="关联"/>
    <d v="2017-01-09T00:00:00"/>
    <s v="202318712730967"/>
    <s v="云服务器ECS(包月)"/>
    <s v="续费"/>
    <s v="148.00"/>
    <s v="1.00"/>
    <s v="148.00"/>
    <n v="148"/>
    <n v="0"/>
    <s v="已支付"/>
    <s v="2018-07-29 08:29:44"/>
    <s v="2018-07-29 08:29:44"/>
    <s v=""/>
    <m/>
    <s v="分销客户"/>
    <x v="3"/>
  </r>
  <r>
    <s v="hi20412990@aliyun.com"/>
    <s v="广州远程教育中心有限公司"/>
    <x v="0"/>
    <x v="4"/>
    <s v="关联"/>
    <d v="2017-03-24T00:00:00"/>
    <s v="202316812540411"/>
    <s v="关系型数据库RDS(包月)"/>
    <s v="续费"/>
    <s v="1190.00"/>
    <s v="0.75"/>
    <s v="892.50"/>
    <m/>
    <n v="892.5"/>
    <s v="已支付"/>
    <s v="2018-07-29 08:22:08"/>
    <s v="2018-07-29 08:22:10"/>
    <s v=""/>
    <m/>
    <s v="分销客户"/>
    <x v="5"/>
  </r>
  <r>
    <s v="bufeng2005@gmail.com"/>
    <s v="广州市十牛信息科技有限公司"/>
    <x v="1"/>
    <x v="1"/>
    <s v="关联"/>
    <d v="2017-06-23T00:00:00"/>
    <s v="202311381580796"/>
    <s v="云数据库KVStore 版（按量付费）"/>
    <s v="新购"/>
    <s v="0.00"/>
    <s v="1.00"/>
    <s v="0"/>
    <m/>
    <n v="0"/>
    <s v="完成"/>
    <s v="2018-07-28 18:02:11"/>
    <s v="2018-07-28 18:02:11"/>
    <s v=""/>
    <m/>
    <s v="分销客户"/>
    <x v="2"/>
  </r>
  <r>
    <s v="judian2017"/>
    <s v="广州汇电云联互联网科技有限公司"/>
    <x v="3"/>
    <x v="3"/>
    <s v="关联"/>
    <d v="2018-02-24T10:16:11"/>
    <s v="202313977690465"/>
    <s v="弹性公网IP（按量付费）"/>
    <s v="新购"/>
    <s v="0.00"/>
    <s v="1.00"/>
    <s v="0"/>
    <m/>
    <n v="0"/>
    <s v="完成"/>
    <s v="2018-07-28 18:01:37"/>
    <s v="2018-07-28 18:01:37"/>
    <s v=""/>
    <m/>
    <s v="分销客户"/>
    <x v="2"/>
  </r>
  <r>
    <s v="judian2017"/>
    <s v="广州汇电云联互联网科技有限公司"/>
    <x v="3"/>
    <x v="3"/>
    <s v="关联"/>
    <d v="2018-02-24T10:16:11"/>
    <s v="202312478490465"/>
    <s v="云盘"/>
    <s v="新购"/>
    <s v="0.00"/>
    <s v="1.00"/>
    <s v="0"/>
    <m/>
    <n v="0"/>
    <s v="完成"/>
    <s v="2018-07-28 18:01:33"/>
    <s v="2018-07-28 18:01:33"/>
    <s v=""/>
    <m/>
    <s v="分销客户"/>
    <x v="2"/>
  </r>
  <r>
    <s v="judian2017"/>
    <s v="广州汇电云联互联网科技有限公司"/>
    <x v="3"/>
    <x v="3"/>
    <s v="关联"/>
    <d v="2018-02-24T10:16:11"/>
    <s v="202311881760465"/>
    <s v="云服务器（按量付费）"/>
    <s v="新购"/>
    <s v="0.00"/>
    <s v="1.00"/>
    <s v="0"/>
    <m/>
    <n v="0"/>
    <s v="完成"/>
    <s v="2018-07-28 18:01:33"/>
    <s v="2018-07-28 18:01:33"/>
    <s v=""/>
    <m/>
    <s v="分销客户"/>
    <x v="1"/>
  </r>
  <r>
    <s v="judian2017"/>
    <s v="广州汇电云联互联网科技有限公司"/>
    <x v="3"/>
    <x v="3"/>
    <s v="关联"/>
    <d v="2018-02-24T10:16:11"/>
    <s v="202313876580465"/>
    <s v="云盘"/>
    <s v="新购"/>
    <s v="0.00"/>
    <s v="1.00"/>
    <s v="0"/>
    <m/>
    <n v="0"/>
    <s v="完成"/>
    <s v="2018-07-28 18:01:33"/>
    <s v="2018-07-28 18:01:33"/>
    <s v=""/>
    <m/>
    <s v="分销客户"/>
    <x v="2"/>
  </r>
  <r>
    <s v="judian2017"/>
    <s v="广州汇电云联互联网科技有限公司"/>
    <x v="3"/>
    <x v="3"/>
    <s v="关联"/>
    <d v="2018-02-24T10:16:11"/>
    <s v="202312478450465"/>
    <s v="E-MapReduce（按量计费）"/>
    <s v="新购"/>
    <s v="0.00"/>
    <s v="1.00"/>
    <s v="0"/>
    <m/>
    <n v="0"/>
    <s v="完成"/>
    <s v="2018-07-28 18:01:30"/>
    <s v="2018-07-28 18:01:31"/>
    <s v=""/>
    <m/>
    <s v="分销客户"/>
    <x v="2"/>
  </r>
  <r>
    <s v="ab纵思网络"/>
    <s v="广州纵思网络科技股份有限公司"/>
    <x v="0"/>
    <x v="6"/>
    <s v="关联"/>
    <d v="2018-02-26T19:14:30"/>
    <s v="202315376210313"/>
    <s v="云服务器ECS(包月)"/>
    <s v="续费"/>
    <s v="130.00"/>
    <s v="1.00"/>
    <s v="130.00"/>
    <m/>
    <n v="130"/>
    <s v="已支付"/>
    <s v="2018-07-28 17:29:16"/>
    <s v="2018-07-28 17:29:19"/>
    <s v=""/>
    <m/>
    <s v="分销客户"/>
    <x v="3"/>
  </r>
  <r>
    <s v="judian2017"/>
    <s v="广州汇电云联互联网科技有限公司"/>
    <x v="3"/>
    <x v="3"/>
    <s v="关联"/>
    <d v="2018-02-24T10:16:11"/>
    <s v="202312675350465"/>
    <s v="弹性公网IP（按量付费）"/>
    <s v="新购"/>
    <s v="0.00"/>
    <s v="1.00"/>
    <s v="0"/>
    <m/>
    <n v="0"/>
    <s v="完成"/>
    <s v="2018-07-28 17:01:28"/>
    <s v="2018-07-28 17:01:28"/>
    <s v=""/>
    <m/>
    <s v="分销客户"/>
    <x v="2"/>
  </r>
  <r>
    <s v="judian2017"/>
    <s v="广州汇电云联互联网科技有限公司"/>
    <x v="3"/>
    <x v="3"/>
    <s v="关联"/>
    <d v="2018-02-24T10:16:11"/>
    <s v="202314176340465"/>
    <s v="云盘"/>
    <s v="新购"/>
    <s v="0.00"/>
    <s v="1.00"/>
    <s v="0"/>
    <m/>
    <n v="0"/>
    <s v="完成"/>
    <s v="2018-07-28 17:01:24"/>
    <s v="2018-07-28 17:01:25"/>
    <s v=""/>
    <m/>
    <s v="分销客户"/>
    <x v="2"/>
  </r>
  <r>
    <s v="judian2017"/>
    <s v="广州汇电云联互联网科技有限公司"/>
    <x v="3"/>
    <x v="3"/>
    <s v="关联"/>
    <d v="2018-02-24T10:16:11"/>
    <s v="202313377480465"/>
    <s v="云盘"/>
    <s v="新购"/>
    <s v="0.00"/>
    <s v="1.00"/>
    <s v="0"/>
    <m/>
    <n v="0"/>
    <s v="完成"/>
    <s v="2018-07-28 17:01:24"/>
    <s v="2018-07-28 17:01:24"/>
    <s v=""/>
    <m/>
    <s v="分销客户"/>
    <x v="2"/>
  </r>
  <r>
    <s v="judian2017"/>
    <s v="广州汇电云联互联网科技有限公司"/>
    <x v="3"/>
    <x v="3"/>
    <s v="关联"/>
    <d v="2018-02-24T10:16:11"/>
    <s v="202314679000465"/>
    <s v="云盘"/>
    <s v="新购"/>
    <s v="0.00"/>
    <s v="1.00"/>
    <s v="0"/>
    <m/>
    <n v="0"/>
    <s v="完成"/>
    <s v="2018-07-28 17:01:24"/>
    <s v="2018-07-28 17:01:25"/>
    <s v=""/>
    <m/>
    <s v="分销客户"/>
    <x v="2"/>
  </r>
  <r>
    <s v="judian2017"/>
    <s v="广州汇电云联互联网科技有限公司"/>
    <x v="3"/>
    <x v="3"/>
    <s v="关联"/>
    <d v="2018-02-24T10:16:11"/>
    <s v="202314575330465"/>
    <s v="E-MapReduce（按量计费）"/>
    <s v="新购"/>
    <s v="0.00"/>
    <s v="1.00"/>
    <s v="0"/>
    <m/>
    <n v="0"/>
    <s v="完成"/>
    <s v="2018-07-28 17:01:21"/>
    <s v="2018-07-28 17:01:22"/>
    <s v=""/>
    <m/>
    <s v="分销客户"/>
    <x v="2"/>
  </r>
  <r>
    <s v="3392218208@qq.com"/>
    <s v="广州鸟邦电子商务有限公司"/>
    <x v="4"/>
    <x v="9"/>
    <s v="关联"/>
    <d v="2017-08-21T00:00:00"/>
    <s v="202315070340766"/>
    <s v="云服务器ECS(包月)"/>
    <s v="升级"/>
    <s v="62.51"/>
    <s v="1.00"/>
    <s v="62.51"/>
    <m/>
    <n v="62.51"/>
    <s v="已支付"/>
    <s v="2018-07-28 13:23:19"/>
    <s v="2018-07-28 13:23:58"/>
    <s v=""/>
    <m/>
    <s v="分销客户"/>
    <x v="0"/>
  </r>
  <r>
    <s v="3392218208@qq.com"/>
    <s v="广州鸟邦电子商务有限公司"/>
    <x v="4"/>
    <x v="9"/>
    <s v="关联"/>
    <d v="2017-08-21T00:00:00"/>
    <s v="202313271740766"/>
    <s v="宝塔Linux面板（LAMP/LNMP/Tomcat/Node.js）"/>
    <s v="升级"/>
    <s v="0.00"/>
    <s v="1.00"/>
    <s v="0.00"/>
    <m/>
    <n v="0"/>
    <s v="已支付"/>
    <s v="2018-07-28 13:23:18"/>
    <s v="2018-07-28 13:23:58"/>
    <s v=""/>
    <m/>
    <s v="分销客户"/>
    <x v="2"/>
  </r>
  <r>
    <s v="jamespace@163.com"/>
    <s v="广东去买票科技股份有限公司"/>
    <x v="0"/>
    <x v="6"/>
    <s v="关联"/>
    <d v="2018-01-03T00:00:00"/>
    <s v="202311874710663"/>
    <s v="对象存储OSS资源包(包月)"/>
    <s v="新购"/>
    <s v="6.00"/>
    <s v="0.83"/>
    <s v="5.00"/>
    <m/>
    <n v="5"/>
    <s v="已支付"/>
    <s v="2018-07-28 12:20:57"/>
    <s v="2018-07-28 12:21:12"/>
    <s v=""/>
    <m/>
    <s v="分销客户"/>
    <x v="0"/>
  </r>
  <r>
    <s v="wanji35666"/>
    <s v="广东万集电子商务科技有限公司"/>
    <x v="1"/>
    <x v="13"/>
    <s v="新建"/>
    <d v="2018-06-25T16:17:52"/>
    <s v="202314069340489"/>
    <s v="EIP（包月）"/>
    <s v="续费"/>
    <s v="125.00"/>
    <s v="1.00"/>
    <s v="125.00"/>
    <m/>
    <n v="125"/>
    <s v="已支付"/>
    <s v="2018-07-28 10:14:40"/>
    <s v="2018-07-28 10:16:35"/>
    <s v=""/>
    <m/>
    <s v="分销客户"/>
    <x v="0"/>
  </r>
  <r>
    <s v="wanji35666"/>
    <s v="广东万集电子商务科技有限公司"/>
    <x v="1"/>
    <x v="13"/>
    <s v="新建"/>
    <d v="2018-06-25T16:17:52"/>
    <s v="202313867450489"/>
    <s v="EIP（包月）"/>
    <s v="升级"/>
    <s v="1.95"/>
    <s v="1.00"/>
    <s v="1.95"/>
    <m/>
    <n v="1.95"/>
    <s v="已支付"/>
    <s v="2018-07-28 10:13:35"/>
    <s v="2018-07-28 10:13:42"/>
    <s v=""/>
    <m/>
    <s v="分销客户"/>
    <x v="0"/>
  </r>
  <r>
    <s v="易教优培"/>
    <s v="广州远程教育中心有限公司"/>
    <x v="0"/>
    <x v="4"/>
    <s v="关联"/>
    <d v="2018-01-19T09:13:48"/>
    <s v="202313069640519"/>
    <s v="云服务器ECS(包月)"/>
    <s v="续费"/>
    <s v="443.00"/>
    <s v="0.75"/>
    <s v="332.25"/>
    <m/>
    <n v="332.25"/>
    <s v="已支付"/>
    <s v="2018-07-28 09:39:47"/>
    <s v="2018-07-28 09:39:48"/>
    <s v=""/>
    <m/>
    <s v="分销客户"/>
    <x v="5"/>
  </r>
  <r>
    <s v="易教优培"/>
    <s v="广州远程教育中心有限公司"/>
    <x v="0"/>
    <x v="4"/>
    <s v="关联"/>
    <d v="2018-01-19T09:13:48"/>
    <s v="202313967220519"/>
    <s v="云服务器ECS(包月)"/>
    <s v="续费"/>
    <s v="443.00"/>
    <s v="0.75"/>
    <s v="332.25"/>
    <m/>
    <n v="332.25"/>
    <s v="已支付"/>
    <s v="2018-07-28 09:38:40"/>
    <s v="2018-07-28 09:38:42"/>
    <s v=""/>
    <m/>
    <s v="分销客户"/>
    <x v="5"/>
  </r>
  <r>
    <s v="dingyou168"/>
    <s v="深圳鼎游无限科技有限公司"/>
    <x v="2"/>
    <x v="2"/>
    <s v="新建"/>
    <d v="2017-12-08T00:00:00"/>
    <s v="202314464660889"/>
    <s v="云服务器ECS(包月)"/>
    <s v="续费"/>
    <s v="458.00"/>
    <s v="1.00"/>
    <s v="458.00"/>
    <m/>
    <n v="458"/>
    <s v="已支付"/>
    <s v="2018-07-28 09:30:01"/>
    <s v="2018-07-28 09:30:06"/>
    <s v=""/>
    <m/>
    <s v="分销客户"/>
    <x v="0"/>
  </r>
  <r>
    <s v="haihuodianzi"/>
    <s v="海货电子商务有限公司"/>
    <x v="0"/>
    <x v="6"/>
    <s v="新建"/>
    <d v="2018-02-05T13:31:27"/>
    <s v="202312965020466"/>
    <s v="云服务器ECS(包月)"/>
    <s v="续费"/>
    <s v="1064.50"/>
    <s v="1.00"/>
    <s v="1064.50"/>
    <m/>
    <n v="1064.5"/>
    <s v="已支付"/>
    <s v="2018-07-28 09:09:42"/>
    <s v="2018-07-28 09:09:42"/>
    <s v=""/>
    <m/>
    <s v="分销客户"/>
    <x v="0"/>
  </r>
  <r>
    <s v="haihuodianzi"/>
    <s v="海货电子商务有限公司"/>
    <x v="0"/>
    <x v="6"/>
    <s v="新建"/>
    <d v="2018-02-05T13:31:27"/>
    <s v="202313166410466"/>
    <s v="云服务器ECS(包月)"/>
    <s v="续费"/>
    <s v="871.50"/>
    <s v="0.97"/>
    <s v="842.90"/>
    <m/>
    <n v="842.9"/>
    <s v="已支付"/>
    <s v="2018-07-28 09:08:34"/>
    <s v="2018-07-28 09:08:34"/>
    <s v=""/>
    <m/>
    <s v="分销客户"/>
    <x v="0"/>
  </r>
  <r>
    <s v="haihuodianzi"/>
    <s v="海货电子商务有限公司"/>
    <x v="0"/>
    <x v="6"/>
    <s v="新建"/>
    <d v="2018-02-05T13:31:27"/>
    <s v="202311768090466"/>
    <s v="云服务器ECS(包月)"/>
    <s v="续费"/>
    <s v="1087.50"/>
    <s v="1.00"/>
    <s v="1087.50"/>
    <m/>
    <n v="1087.5"/>
    <s v="已支付"/>
    <s v="2018-07-28 09:08:15"/>
    <s v="2018-07-28 09:08:16"/>
    <s v=""/>
    <m/>
    <s v="分销客户"/>
    <x v="0"/>
  </r>
  <r>
    <s v="iexbuy"/>
    <s v="爱换购"/>
    <x v="4"/>
    <x v="9"/>
    <s v="新建"/>
    <d v="2017-05-05T00:00:00"/>
    <s v="202311668880503"/>
    <s v="云服务器ECS(包月)"/>
    <s v="续费"/>
    <s v="268.00"/>
    <s v="1.00"/>
    <s v="268.00"/>
    <m/>
    <n v="268"/>
    <s v="已支付"/>
    <s v="2018-07-28 09:05:49"/>
    <s v="2018-07-28 09:05:50"/>
    <s v=""/>
    <m/>
    <s v="分销客户"/>
    <x v="0"/>
  </r>
  <r>
    <s v="iexbuy"/>
    <s v="爱换购"/>
    <x v="4"/>
    <x v="9"/>
    <s v="新建"/>
    <d v="2017-05-05T00:00:00"/>
    <s v="202313964500503"/>
    <s v="护卫神全能环境（安全加固版Win2008 64位 | ASP | PHP | ASP.NET）"/>
    <s v="续费"/>
    <s v="0.00"/>
    <s v="1.00"/>
    <s v="0.00"/>
    <m/>
    <n v="0"/>
    <s v="已支付"/>
    <s v="2018-07-28 09:05:48"/>
    <s v="2018-07-28 09:05:50"/>
    <s v=""/>
    <m/>
    <s v="分销客户"/>
    <x v="2"/>
  </r>
  <r>
    <s v="212983912@qq.com"/>
    <s v="广州尚途商旅信息技术有限公司"/>
    <x v="0"/>
    <x v="4"/>
    <s v="关联"/>
    <d v="2016-10-27T00:00:00"/>
    <s v="202313466980489"/>
    <s v="云服务器ECS(包月)"/>
    <s v="续费"/>
    <s v="288.00"/>
    <s v="1.00"/>
    <s v="288.00"/>
    <m/>
    <n v="288"/>
    <s v="已支付"/>
    <s v="2018-07-28 08:58:41"/>
    <s v="2018-07-28 08:58:42"/>
    <s v=""/>
    <m/>
    <s v="分销客户"/>
    <x v="3"/>
  </r>
  <r>
    <s v="212983912@qq.com"/>
    <s v="广州尚途商旅信息技术有限公司"/>
    <x v="0"/>
    <x v="4"/>
    <s v="关联"/>
    <d v="2016-10-27T00:00:00"/>
    <s v="202314766100489"/>
    <s v="云服务器ECS(包月)"/>
    <s v="续费"/>
    <s v="288.00"/>
    <s v="1.00"/>
    <s v="288.00"/>
    <m/>
    <n v="288"/>
    <s v="已支付"/>
    <s v="2018-07-28 08:58:16"/>
    <s v="2018-07-28 08:58:17"/>
    <s v=""/>
    <m/>
    <s v="分销客户"/>
    <x v="3"/>
  </r>
  <r>
    <s v="212983912@qq.com"/>
    <s v="广州尚途商旅信息技术有限公司"/>
    <x v="0"/>
    <x v="4"/>
    <s v="关联"/>
    <d v="2016-10-27T00:00:00"/>
    <s v="202311867650489"/>
    <s v="云服务器ECS(包月)"/>
    <s v="续费"/>
    <s v="288.00"/>
    <s v="1.00"/>
    <s v="288.00"/>
    <m/>
    <n v="288"/>
    <s v="已支付"/>
    <s v="2018-07-28 08:58:14"/>
    <s v="2018-07-28 08:58:14"/>
    <s v=""/>
    <m/>
    <s v="分销客户"/>
    <x v="3"/>
  </r>
  <r>
    <s v="212983912@qq.com"/>
    <s v="广州尚途商旅信息技术有限公司"/>
    <x v="0"/>
    <x v="4"/>
    <s v="关联"/>
    <d v="2016-10-27T00:00:00"/>
    <s v="202311172000489"/>
    <s v="云服务器ECS(包月)"/>
    <s v="续费"/>
    <s v="288.00"/>
    <s v="1.00"/>
    <s v="288.00"/>
    <m/>
    <n v="288"/>
    <s v="已支付"/>
    <s v="2018-07-28 08:55:49"/>
    <s v="2018-07-28 08:55:50"/>
    <s v=""/>
    <m/>
    <s v="分销客户"/>
    <x v="3"/>
  </r>
  <r>
    <s v="se7en_kuo@foxmail.com"/>
    <s v="广州京雍府电子商务有限公司"/>
    <x v="3"/>
    <x v="12"/>
    <s v="关联"/>
    <d v="2017-09-26T00:00:00"/>
    <s v="202314163610302"/>
    <s v="云数据库KVStore版（包月）"/>
    <s v="续费"/>
    <s v="100.00"/>
    <s v="1.00"/>
    <s v="100.00"/>
    <m/>
    <n v="100"/>
    <s v="已支付"/>
    <s v="2018-07-28 08:49:26"/>
    <s v="2018-07-28 08:49:26"/>
    <s v=""/>
    <m/>
    <s v="分销客户"/>
    <x v="3"/>
  </r>
  <r>
    <s v="qygaming"/>
    <s v="广东全娱科技有限公司"/>
    <x v="0"/>
    <x v="0"/>
    <s v="关联"/>
    <d v="2017-11-11T00:00:00"/>
    <s v="202314962210375"/>
    <s v="云服务器ECS(包月)"/>
    <s v="续费"/>
    <s v="693.00"/>
    <s v="0.96"/>
    <s v="664.40"/>
    <m/>
    <n v="664.4"/>
    <s v="已支付"/>
    <s v="2018-07-28 08:42:05"/>
    <s v="2018-07-28 08:42:06"/>
    <s v=""/>
    <m/>
    <s v="分销客户"/>
    <x v="3"/>
  </r>
  <r>
    <s v="qygaming"/>
    <s v="广东全娱科技有限公司"/>
    <x v="0"/>
    <x v="0"/>
    <s v="关联"/>
    <d v="2017-11-11T00:00:00"/>
    <s v="202311765790375"/>
    <s v="云服务器ECS(包月)"/>
    <s v="续费"/>
    <s v="693.00"/>
    <s v="0.96"/>
    <s v="664.40"/>
    <m/>
    <n v="664.4"/>
    <s v="已支付"/>
    <s v="2018-07-28 08:40:11"/>
    <s v="2018-07-28 08:40:12"/>
    <s v=""/>
    <m/>
    <s v="分销客户"/>
    <x v="3"/>
  </r>
  <r>
    <s v="xyedai"/>
    <s v="深圳超富资产管理有限公司"/>
    <x v="5"/>
    <x v="11"/>
    <s v="关联"/>
    <d v="2017-03-16T00:00:00"/>
    <s v="202313563330957"/>
    <s v="云服务器ECS(包月)"/>
    <s v="续费"/>
    <s v="790.00"/>
    <s v="1.00"/>
    <s v="790.00"/>
    <m/>
    <n v="790"/>
    <s v="已支付"/>
    <s v="2018-07-28 08:37:25"/>
    <s v="2018-07-28 08:37:26"/>
    <s v=""/>
    <m/>
    <s v="分销客户"/>
    <x v="3"/>
  </r>
  <r>
    <s v="hi20412990@aliyun.com"/>
    <s v="广州远程教育中心有限公司"/>
    <x v="0"/>
    <x v="4"/>
    <s v="关联"/>
    <d v="2017-03-24T00:00:00"/>
    <s v="202313363120411"/>
    <s v="云服务器ECS(包月)"/>
    <s v="续费"/>
    <s v="343.00"/>
    <s v="0.75"/>
    <s v="257.25"/>
    <m/>
    <n v="257.25"/>
    <s v="已支付"/>
    <s v="2018-07-28 08:20:16"/>
    <s v="2018-07-28 08:20:18"/>
    <s v=""/>
    <m/>
    <s v="分销客户"/>
    <x v="5"/>
  </r>
  <r>
    <s v="pjeverygold@163.com"/>
    <s v="广州普金计算机科技股份有限公司"/>
    <x v="0"/>
    <x v="5"/>
    <s v="关联"/>
    <d v="2017-07-24T00:00:00"/>
    <s v="202315055270622"/>
    <s v="关系型数据库RDS(包月)"/>
    <s v="续费"/>
    <s v="9120.00"/>
    <s v="0.85"/>
    <s v="7752.00"/>
    <n v="38.6"/>
    <n v="7713.4"/>
    <s v="已支付"/>
    <s v="2018-07-28 01:57:31"/>
    <s v="2018-07-28 01:57:42"/>
    <s v=""/>
    <m/>
    <s v="分销客户"/>
    <x v="3"/>
  </r>
  <r>
    <s v="dingyou168"/>
    <s v="深圳鼎游无限科技有限公司"/>
    <x v="2"/>
    <x v="2"/>
    <s v="新建"/>
    <d v="2017-12-08T00:00:00"/>
    <s v="202314355310889"/>
    <s v="云服务器ECS(包月)"/>
    <s v="续费"/>
    <s v="152.32"/>
    <s v="1.00"/>
    <s v="152.32"/>
    <m/>
    <n v="152.32"/>
    <s v="已支付"/>
    <s v="2018-07-28 00:16:36"/>
    <s v="2018-07-28 00:16:41"/>
    <s v=""/>
    <m/>
    <s v="分销客户"/>
    <x v="0"/>
  </r>
  <r>
    <s v="services@zdnst.com"/>
    <s v="广州支点网络科技股份有限公司"/>
    <x v="0"/>
    <x v="4"/>
    <s v="关联"/>
    <d v="2017-08-14T00:00:00"/>
    <s v="202312455960460"/>
    <s v="关系型数据库RDS(包月)"/>
    <s v="续费"/>
    <s v="913.00"/>
    <s v="1.00"/>
    <s v="913.00"/>
    <m/>
    <n v="913"/>
    <s v="已支付"/>
    <s v="2018-07-27 23:52:50"/>
    <s v="2018-07-27 23:52:54"/>
    <s v=""/>
    <m/>
    <s v="分销客户"/>
    <x v="3"/>
  </r>
  <r>
    <s v="services@zdnst.com"/>
    <s v="广州支点网络科技股份有限公司"/>
    <x v="0"/>
    <x v="4"/>
    <s v="关联"/>
    <d v="2017-08-14T00:00:00"/>
    <s v="202312955380460"/>
    <s v="云服务器ECS(包月)"/>
    <s v="续费"/>
    <s v="2020.00"/>
    <s v="1.00"/>
    <s v="2020.00"/>
    <m/>
    <n v="2020"/>
    <s v="已支付"/>
    <s v="2018-07-27 23:52:10"/>
    <s v="2018-07-27 23:52:17"/>
    <s v=""/>
    <m/>
    <s v="分销客户"/>
    <x v="3"/>
  </r>
  <r>
    <s v="xiliedu@968666.net"/>
    <s v="广州市熙励教育信息咨询有限公司"/>
    <x v="0"/>
    <x v="6"/>
    <s v="关联"/>
    <d v="2018-01-15T21:24:57"/>
    <s v="202313546230351"/>
    <s v="云服务器ECS(包月)"/>
    <s v="续费"/>
    <s v="359.00"/>
    <s v="1.00"/>
    <s v="359.00"/>
    <m/>
    <n v="359"/>
    <s v="已支付"/>
    <s v="2018-07-27 18:48:30"/>
    <s v="2018-07-27 18:48:37"/>
    <s v=""/>
    <m/>
    <s v="分销客户"/>
    <x v="3"/>
  </r>
  <r>
    <s v="eyoupin@aliyun.com"/>
    <s v="广州东品网络科技有限公司"/>
    <x v="4"/>
    <x v="7"/>
    <s v="关联"/>
    <d v="2017-11-06T00:00:00"/>
    <s v="202313147060865"/>
    <s v="云盘"/>
    <s v="新购"/>
    <s v="0.00"/>
    <s v="1.00"/>
    <s v="0"/>
    <m/>
    <n v="0"/>
    <s v="完成"/>
    <s v="2018-07-27 18:43:10"/>
    <s v="2018-07-27 18:43:10"/>
    <s v=""/>
    <m/>
    <s v="分销客户"/>
    <x v="2"/>
  </r>
  <r>
    <s v="eyoupin@aliyun.com"/>
    <s v="广州东品网络科技有限公司"/>
    <x v="4"/>
    <x v="7"/>
    <s v="关联"/>
    <d v="2017-11-06T00:00:00"/>
    <s v="202313146620865"/>
    <s v="云服务器ECS(包月)"/>
    <s v="新购"/>
    <s v="2112.00"/>
    <s v="0.48"/>
    <s v="1009.00"/>
    <m/>
    <n v="1009"/>
    <s v="已支付"/>
    <s v="2018-07-27 18:17:33"/>
    <s v="2018-07-27 18:18:24"/>
    <s v=""/>
    <m/>
    <s v="分销客户"/>
    <x v="0"/>
  </r>
  <r>
    <s v="ab纵思网络"/>
    <s v="广州纵思网络科技股份有限公司"/>
    <x v="0"/>
    <x v="6"/>
    <s v="关联"/>
    <d v="2018-02-26T19:14:30"/>
    <s v="202311846670313"/>
    <s v="云服务器ECS(包月)"/>
    <s v="新购"/>
    <s v="650.00"/>
    <s v="1.00"/>
    <s v="650.00"/>
    <m/>
    <n v="650"/>
    <s v="已支付"/>
    <s v="2018-07-27 17:53:11"/>
    <s v="2018-07-27 17:53:14"/>
    <s v=""/>
    <m/>
    <s v="分销客户"/>
    <x v="0"/>
  </r>
  <r>
    <s v="ab纵思网络"/>
    <s v="广州纵思网络科技股份有限公司"/>
    <x v="0"/>
    <x v="6"/>
    <s v="关联"/>
    <d v="2018-02-26T19:14:30"/>
    <s v="202314743310313"/>
    <s v="云服务器ECS(包月)"/>
    <s v="续费"/>
    <s v="130.00"/>
    <s v="1.00"/>
    <s v="130.00"/>
    <m/>
    <n v="130"/>
    <s v="已支付"/>
    <s v="2018-07-27 17:50:32"/>
    <s v="2018-07-27 17:50:35"/>
    <s v=""/>
    <m/>
    <s v="分销客户"/>
    <x v="3"/>
  </r>
  <r>
    <s v="ab纵思网络"/>
    <s v="广州纵思网络科技股份有限公司"/>
    <x v="0"/>
    <x v="6"/>
    <s v="关联"/>
    <d v="2018-02-26T19:14:30"/>
    <s v="202311746470313"/>
    <s v="云服务器ECS(包月)"/>
    <s v="续费"/>
    <s v="130.00"/>
    <s v="1.00"/>
    <s v="130.00"/>
    <m/>
    <n v="130"/>
    <s v="已支付"/>
    <s v="2018-07-27 17:45:48"/>
    <s v="2018-07-27 17:45:51"/>
    <s v=""/>
    <m/>
    <s v="分销客户"/>
    <x v="3"/>
  </r>
  <r>
    <s v="中天软件开发"/>
    <s v="广州中天云计算科技有限公司"/>
    <x v="2"/>
    <x v="2"/>
    <s v="新建"/>
    <d v="2017-11-10T00:00:00"/>
    <s v="202314344230127"/>
    <s v="共享流量包"/>
    <s v="新购"/>
    <s v="45.00"/>
    <s v="1.00"/>
    <s v="45.00"/>
    <m/>
    <n v="45"/>
    <s v="已支付"/>
    <s v="2018-07-27 17:28:18"/>
    <s v="2018-07-27 17:28:22"/>
    <s v=""/>
    <m/>
    <s v="分销客户"/>
    <x v="0"/>
  </r>
  <r>
    <s v="树华环保"/>
    <s v="广东树华智慧环保系统有限公司"/>
    <x v="3"/>
    <x v="12"/>
    <s v="关联"/>
    <d v="2017-12-25T00:00:00"/>
    <s v="202314842740098"/>
    <s v="云服务器ECS(包月)"/>
    <s v="新购"/>
    <s v="717.00"/>
    <s v="0.96"/>
    <s v="688.40"/>
    <m/>
    <n v="688.4"/>
    <s v="已支付"/>
    <s v="2018-07-27 16:57:19"/>
    <s v="2018-07-27 16:57:43"/>
    <s v=""/>
    <m/>
    <s v="分销客户"/>
    <x v="0"/>
  </r>
  <r>
    <s v="assondeng"/>
    <s v="广州市大象飞信息科技有限公司"/>
    <x v="4"/>
    <x v="9"/>
    <s v="新建"/>
    <d v="2017-11-09T00:00:00"/>
    <s v="202312842560648"/>
    <s v="对象存储OSS资源包(包月)"/>
    <s v="新购"/>
    <s v="156.00"/>
    <s v="0.75"/>
    <s v="117.00"/>
    <m/>
    <n v="117"/>
    <s v="已支付"/>
    <s v="2018-07-27 16:34:36"/>
    <s v="2018-07-27 16:35:07"/>
    <s v=""/>
    <m/>
    <s v="分销客户"/>
    <x v="0"/>
  </r>
  <r>
    <s v="bufeng2005@gmail.com"/>
    <s v="广州市十牛信息科技有限公司"/>
    <x v="1"/>
    <x v="1"/>
    <s v="关联"/>
    <d v="2017-06-23T00:00:00"/>
    <s v="202311049410796"/>
    <s v="云服务器（按量付费）"/>
    <s v="新购"/>
    <s v="0.00"/>
    <s v="1.00"/>
    <s v="0"/>
    <m/>
    <n v="0"/>
    <s v="完成"/>
    <s v="2018-07-27 16:29:15"/>
    <s v="2018-07-27 16:29:15"/>
    <s v=""/>
    <m/>
    <s v="分销客户"/>
    <x v="1"/>
  </r>
  <r>
    <s v="xiaoxielc@163.com"/>
    <s v="广州合立正通信息科技有限公司"/>
    <x v="0"/>
    <x v="4"/>
    <s v="关联"/>
    <d v="2017-02-20T00:00:00"/>
    <s v="202313642530638"/>
    <s v="云服务器ECS(包月)"/>
    <s v="升级"/>
    <s v="248.07"/>
    <s v="1.00"/>
    <s v="248.07"/>
    <m/>
    <n v="248.07"/>
    <s v="已支付"/>
    <s v="2018-07-27 16:22:09"/>
    <s v="2018-07-27 16:22:14"/>
    <s v=""/>
    <m/>
    <s v="分销客户"/>
    <x v="0"/>
  </r>
  <r>
    <s v="阳光康众968309"/>
    <s v="广东天泽阳光康众医疗投资管理有限公司"/>
    <x v="3"/>
    <x v="8"/>
    <s v="新建"/>
    <d v="2018-06-11T11:12:43"/>
    <s v="202313240330538"/>
    <s v="数据传输服务（按量付费）"/>
    <s v="新购"/>
    <s v="0.00"/>
    <s v="1.00"/>
    <s v="0"/>
    <m/>
    <n v="0"/>
    <s v="完成"/>
    <s v="2018-07-27 16:15:11"/>
    <s v="2018-07-27 16:15:11"/>
    <s v=""/>
    <m/>
    <s v="分销客户"/>
    <x v="2"/>
  </r>
  <r>
    <s v="creatson"/>
    <s v="佛山市科瑞森科技有限公司"/>
    <x v="0"/>
    <x v="6"/>
    <s v="关联"/>
    <d v="2017-07-24T00:00:00"/>
    <s v="202311243040320"/>
    <s v="云服务器ECS(包月)"/>
    <s v="续费"/>
    <s v="109008.00"/>
    <s v="0.85"/>
    <s v="92656.80"/>
    <m/>
    <n v="92656.8"/>
    <s v="已支付"/>
    <s v="2018-07-27 15:54:06"/>
    <s v="2018-07-27 15:56:34"/>
    <s v=""/>
    <m/>
    <s v="分销客户"/>
    <x v="3"/>
  </r>
  <r>
    <s v="mashang_vxiao"/>
    <s v="广东马上信息科技有限公司"/>
    <x v="3"/>
    <x v="12"/>
    <s v="新建"/>
    <d v="2018-01-08T17:29:02"/>
    <s v="202312142230321"/>
    <s v="增量带宽"/>
    <s v="升级"/>
    <s v="3617.86"/>
    <s v="1.00"/>
    <s v="3617.86"/>
    <m/>
    <n v="3617.86"/>
    <s v="已支付"/>
    <s v="2018-07-27 15:50:54"/>
    <s v="2018-07-27 15:51:00"/>
    <s v=""/>
    <m/>
    <s v="分销客户"/>
    <x v="0"/>
  </r>
  <r>
    <s v="bufeng2005@gmail.com"/>
    <s v="广州市十牛信息科技有限公司"/>
    <x v="1"/>
    <x v="1"/>
    <s v="关联"/>
    <d v="2017-06-23T00:00:00"/>
    <s v="202313040550796"/>
    <s v="云服务器（按量付费）"/>
    <s v="新购"/>
    <s v="0.00"/>
    <s v="1.00"/>
    <s v="0"/>
    <m/>
    <n v="0"/>
    <s v="完成"/>
    <s v="2018-07-27 15:47:15"/>
    <s v="2018-07-27 15:47:16"/>
    <s v=""/>
    <m/>
    <s v="分销客户"/>
    <x v="1"/>
  </r>
  <r>
    <s v="广州威花珊服饰有限公司"/>
    <s v="珠海源洋科技"/>
    <x v="2"/>
    <x v="10"/>
    <s v="新建"/>
    <d v="2018-07-27T11:34:59"/>
    <s v="202314838590381"/>
    <s v="云服务器ECS(包月)"/>
    <s v="新购"/>
    <s v="25614.00"/>
    <s v="0.59"/>
    <s v="15091.20"/>
    <m/>
    <n v="15091.2"/>
    <s v="已支付"/>
    <s v="2018-07-27 15:46:10"/>
    <s v="2018-07-27 15:47:23"/>
    <s v=""/>
    <m/>
    <s v="分销客户"/>
    <x v="0"/>
  </r>
  <r>
    <s v="avsystemmsg@meiya.com"/>
    <s v="广州尚途商旅信息技术有限公司"/>
    <x v="0"/>
    <x v="4"/>
    <s v="关联"/>
    <d v="2016-10-27T00:00:00"/>
    <s v="202312540150197"/>
    <s v="负载均衡SLB（按量付费）"/>
    <s v="新购"/>
    <s v="0.00"/>
    <s v="1.00"/>
    <s v="0"/>
    <m/>
    <n v="0"/>
    <s v="完成"/>
    <s v="2018-07-27 15:43:06"/>
    <s v="2018-07-27 15:43:06"/>
    <s v=""/>
    <m/>
    <s v="分销客户"/>
    <x v="2"/>
  </r>
  <r>
    <s v="hi30403397@aliyun.com"/>
    <s v="广州宏峰信息科技有限公司"/>
    <x v="3"/>
    <x v="12"/>
    <s v="关联"/>
    <d v="2017-10-10T00:00:00"/>
    <s v="202311340650828"/>
    <s v="云服务器ECS(包月)"/>
    <s v="续费"/>
    <s v="37.24"/>
    <s v="1.00"/>
    <s v="37.24"/>
    <m/>
    <n v="37.24"/>
    <s v="已支付"/>
    <s v="2018-07-27 15:20:09"/>
    <s v="2018-07-27 15:20:24"/>
    <s v=""/>
    <m/>
    <s v="分销客户"/>
    <x v="3"/>
  </r>
  <r>
    <s v="hi30403397@aliyun.com"/>
    <s v="广州宏峰信息科技有限公司"/>
    <x v="3"/>
    <x v="12"/>
    <s v="关联"/>
    <d v="2017-10-10T00:00:00"/>
    <s v="202313035990828"/>
    <s v="云服务器ECS(包月)"/>
    <s v="续费"/>
    <s v="139.16"/>
    <s v="1.00"/>
    <s v="139.16"/>
    <m/>
    <n v="139.16"/>
    <s v="已支付"/>
    <s v="2018-07-27 14:50:19"/>
    <s v="2018-07-27 14:51:07"/>
    <s v=""/>
    <m/>
    <s v="分销客户"/>
    <x v="3"/>
  </r>
  <r>
    <s v="深圳前海金智慧"/>
    <s v="深圳前海金智慧科技有限公司"/>
    <x v="3"/>
    <x v="3"/>
    <s v="关联"/>
    <d v="2018-03-08T22:16:07"/>
    <s v="202312536260864"/>
    <s v="内容分发网络CDN（按量付费）"/>
    <s v="升级"/>
    <s v="0.00"/>
    <s v="1.00"/>
    <s v="0"/>
    <m/>
    <n v="0"/>
    <s v="完成"/>
    <s v="2018-07-27 14:49:40"/>
    <s v="2018-07-27 14:49:40"/>
    <s v=""/>
    <m/>
    <s v="分销客户"/>
    <x v="2"/>
  </r>
  <r>
    <s v="zixl@holike.com"/>
    <s v="广州好莱客创意家居股份有限公司"/>
    <x v="1"/>
    <x v="1"/>
    <s v="关联"/>
    <d v="2016-09-05T00:00:00"/>
    <s v="202312934720464"/>
    <s v="NAS存储包"/>
    <s v="续费"/>
    <s v="150.00"/>
    <s v="1.00"/>
    <s v="150.00"/>
    <m/>
    <n v="150"/>
    <s v="已支付"/>
    <s v="2018-07-27 14:36:05"/>
    <s v="2018-07-27 14:36:20"/>
    <s v=""/>
    <m/>
    <s v="分销客户"/>
    <x v="3"/>
  </r>
  <r>
    <s v="zixl@holike.com"/>
    <s v="广州好莱客创意家居股份有限公司"/>
    <x v="1"/>
    <x v="1"/>
    <s v="关联"/>
    <d v="2016-09-05T00:00:00"/>
    <s v="202312236280464"/>
    <s v="NAS存储包"/>
    <s v="续费"/>
    <s v="829.00"/>
    <s v="1.00"/>
    <s v="829.00"/>
    <m/>
    <n v="829"/>
    <s v="已支付"/>
    <s v="2018-07-27 14:33:48"/>
    <s v="2018-07-27 14:34:12"/>
    <s v=""/>
    <m/>
    <s v="分销客户"/>
    <x v="3"/>
  </r>
  <r>
    <s v="bamboonetworks"/>
    <s v="广州奔步电脑有限公司"/>
    <x v="0"/>
    <x v="4"/>
    <s v="关联"/>
    <d v="2017-05-18T00:00:00"/>
    <s v="202311141310930"/>
    <s v="应用配置管理"/>
    <s v="新购"/>
    <s v="0.00"/>
    <s v="1.00"/>
    <s v="0"/>
    <m/>
    <n v="0"/>
    <s v="完成"/>
    <s v="2018-07-27 14:28:25"/>
    <s v="2018-07-27 14:28:26"/>
    <s v=""/>
    <m/>
    <s v="分销客户"/>
    <x v="1"/>
  </r>
  <r>
    <s v="rkphadmin"/>
    <s v="路劲地产集团"/>
    <x v="1"/>
    <x v="1"/>
    <s v="新建"/>
    <d v="2017-12-18T00:00:00"/>
    <s v="202311834930850"/>
    <s v="EIP（包月）"/>
    <s v="新购"/>
    <s v="1152.00"/>
    <s v="0.85"/>
    <s v="979.20"/>
    <m/>
    <n v="979.2"/>
    <s v="已支付"/>
    <s v="2018-07-27 14:14:18"/>
    <s v="2018-07-27 14:14:24"/>
    <s v=""/>
    <m/>
    <s v="分销客户"/>
    <x v="0"/>
  </r>
  <r>
    <s v="越秀地产"/>
    <s v="越秀地产"/>
    <x v="1"/>
    <x v="1"/>
    <s v="新建"/>
    <d v="2016-07-05T00:00:00"/>
    <s v="202313633020640"/>
    <s v="关系型数据库RDS(包月)"/>
    <s v="新购"/>
    <s v="22320.00"/>
    <s v="0.85"/>
    <s v="18972.00"/>
    <m/>
    <n v="18972"/>
    <s v="已支付"/>
    <s v="2018-07-27 14:13:32"/>
    <s v="2018-07-27 16:22:05"/>
    <s v=""/>
    <m/>
    <s v="分销客户"/>
    <x v="0"/>
  </r>
  <r>
    <s v="rkphadmin"/>
    <s v="路劲地产集团"/>
    <x v="1"/>
    <x v="1"/>
    <s v="新建"/>
    <d v="2017-12-18T00:00:00"/>
    <s v="202311040630850"/>
    <s v="云服务器ECS(包月)"/>
    <s v="新购"/>
    <s v="9252.00"/>
    <s v="0.77"/>
    <s v="7081.80"/>
    <m/>
    <n v="7081.8"/>
    <s v="已支付"/>
    <s v="2018-07-27 14:11:30"/>
    <s v="2018-07-27 14:11:36"/>
    <s v=""/>
    <m/>
    <s v="分销客户"/>
    <x v="0"/>
  </r>
  <r>
    <s v="越秀地产"/>
    <s v="越秀地产"/>
    <x v="1"/>
    <x v="1"/>
    <s v="新建"/>
    <d v="2016-07-05T00:00:00"/>
    <s v="202314931350640"/>
    <s v="EIP（包月）"/>
    <s v="新购"/>
    <s v="6300.00"/>
    <s v="0.85"/>
    <s v="5355.00"/>
    <m/>
    <n v="5355"/>
    <s v="已支付"/>
    <s v="2018-07-27 14:11:01"/>
    <s v="2018-07-27 16:22:05"/>
    <s v=""/>
    <m/>
    <s v="分销客户"/>
    <x v="0"/>
  </r>
  <r>
    <s v="越秀地产"/>
    <s v="越秀地产"/>
    <x v="1"/>
    <x v="1"/>
    <s v="新建"/>
    <d v="2016-07-05T00:00:00"/>
    <s v="202314431290640"/>
    <s v="云服务器ECS(包月)"/>
    <s v="新购"/>
    <s v="11580.00"/>
    <s v="0.85"/>
    <s v="9843.00"/>
    <m/>
    <n v="9843"/>
    <s v="已支付"/>
    <s v="2018-07-27 14:08:45"/>
    <s v="2018-07-27 16:22:05"/>
    <s v=""/>
    <m/>
    <s v="分销客户"/>
    <x v="0"/>
  </r>
  <r>
    <s v="ab纵思网络"/>
    <s v="广州纵思网络科技股份有限公司"/>
    <x v="0"/>
    <x v="6"/>
    <s v="关联"/>
    <d v="2018-02-26T19:14:30"/>
    <s v="202313032640313"/>
    <s v="云服务器ECS(包月)"/>
    <s v="新购"/>
    <s v="3084.00"/>
    <s v="0.91"/>
    <s v="2800.32"/>
    <m/>
    <n v="2800.32"/>
    <s v="已支付"/>
    <s v="2018-07-27 13:59:03"/>
    <s v="2018-07-27 13:59:06"/>
    <s v=""/>
    <m/>
    <s v="分销客户"/>
    <x v="0"/>
  </r>
  <r>
    <s v="阳光康众968309"/>
    <s v="广东天泽阳光康众医疗投资管理有限公司"/>
    <x v="3"/>
    <x v="8"/>
    <s v="新建"/>
    <d v="2018-06-11T11:12:43"/>
    <s v="202314631460538"/>
    <s v="数据传输服务（按量付费）"/>
    <s v="新购"/>
    <s v="0.00"/>
    <s v="1.00"/>
    <s v="0"/>
    <m/>
    <n v="0"/>
    <s v="完成"/>
    <s v="2018-07-27 13:45:16"/>
    <s v="2018-07-27 13:45:17"/>
    <s v=""/>
    <m/>
    <s v="分销客户"/>
    <x v="2"/>
  </r>
  <r>
    <s v="yunwei2014@sellercube.cn"/>
    <s v="广州棒谷网络科技有限公司"/>
    <x v="0"/>
    <x v="0"/>
    <s v="关联"/>
    <d v="2017-03-16T00:00:00"/>
    <s v="202312932130545"/>
    <s v="云服务器（按量付费）"/>
    <s v="新购"/>
    <s v="0.00"/>
    <s v="1.00"/>
    <s v="0"/>
    <m/>
    <n v="0"/>
    <s v="完成"/>
    <s v="2018-07-27 13:42:23"/>
    <s v="2018-07-27 13:42:23"/>
    <s v=""/>
    <m/>
    <s v="分销客户"/>
    <x v="1"/>
  </r>
  <r>
    <s v="kaichuanginfo"/>
    <s v="广州凯创商务投资有限公司"/>
    <x v="1"/>
    <x v="1"/>
    <s v="关联"/>
    <d v="2017-12-18T00:00:00"/>
    <s v="202314928780866"/>
    <s v="日志服务"/>
    <s v="新购"/>
    <s v="0.00"/>
    <s v="1.00"/>
    <s v="0"/>
    <m/>
    <n v="0"/>
    <s v="完成"/>
    <s v="2018-07-27 12:49:50"/>
    <s v="2018-07-27 12:49:51"/>
    <s v=""/>
    <m/>
    <s v="分销客户"/>
    <x v="1"/>
  </r>
  <r>
    <s v="admin@fuanna.com"/>
    <s v="深圳市富安娜家居用品股份有限公司"/>
    <x v="5"/>
    <x v="11"/>
    <s v="关联"/>
    <d v="2017-02-10T00:00:00"/>
    <s v="202314326770252"/>
    <s v="增量带宽"/>
    <s v="升级"/>
    <s v="19.58"/>
    <s v="1.00"/>
    <s v="19.58"/>
    <m/>
    <n v="19.579999999999998"/>
    <s v="已支付"/>
    <s v="2018-07-27 11:29:41"/>
    <s v="2018-07-27 11:29:44"/>
    <s v=""/>
    <m/>
    <s v="分销客户"/>
    <x v="0"/>
  </r>
  <r>
    <s v="hi_zfs_pro"/>
    <s v="广州吉纷贸易"/>
    <x v="3"/>
    <x v="12"/>
    <s v="新建"/>
    <d v="2018-03-15T13:53:06"/>
    <s v="202314225320906"/>
    <s v="云服务器ECS(包月)"/>
    <s v="续费"/>
    <s v="672.00"/>
    <s v="1.00"/>
    <s v="672.00"/>
    <m/>
    <n v="672"/>
    <s v="已支付"/>
    <s v="2018-07-27 11:00:04"/>
    <s v="2018-07-27 11:00:11"/>
    <s v=""/>
    <m/>
    <s v="分销客户"/>
    <x v="0"/>
  </r>
  <r>
    <s v="it@biostime.com.cn"/>
    <s v="广州市合生元生物制品有限公司"/>
    <x v="0"/>
    <x v="4"/>
    <s v="关联"/>
    <d v="2016-09-07T00:00:00"/>
    <s v="202312527240682"/>
    <s v="数据传输服务（按量付费）"/>
    <s v="新购"/>
    <s v="0.00"/>
    <s v="1.00"/>
    <s v="0"/>
    <m/>
    <n v="0"/>
    <s v="完成"/>
    <s v="2018-07-27 10:53:59"/>
    <s v="2018-07-27 10:53:59"/>
    <s v=""/>
    <m/>
    <s v="分销客户"/>
    <x v="2"/>
  </r>
  <r>
    <s v="yun@mu-ke.com"/>
    <s v="广州慕可生物科技有限公司"/>
    <x v="0"/>
    <x v="5"/>
    <s v="关联"/>
    <d v="2017-09-13T00:00:00"/>
    <s v="202312926580761"/>
    <s v="增量带宽"/>
    <s v="升级"/>
    <s v="43.69"/>
    <s v="1.00"/>
    <s v="43.69"/>
    <m/>
    <n v="43.69"/>
    <s v="已支付"/>
    <s v="2018-07-27 10:53:35"/>
    <s v="2018-07-27 10:53:39"/>
    <s v=""/>
    <m/>
    <s v="分销客户"/>
    <x v="0"/>
  </r>
  <r>
    <s v="锋游科技"/>
    <s v="广州市灵信软件有限公司"/>
    <x v="2"/>
    <x v="10"/>
    <s v="新建"/>
    <d v="2017-11-01T00:00:00"/>
    <s v="202312027060202"/>
    <s v="关系型数据库RDS(包月)"/>
    <s v="续费"/>
    <s v="276.00"/>
    <s v="1.00"/>
    <s v="276.00"/>
    <m/>
    <n v="276"/>
    <s v="已支付"/>
    <s v="2018-07-27 10:45:15"/>
    <s v="2018-07-27 10:45:33"/>
    <s v=""/>
    <m/>
    <s v="分销客户"/>
    <x v="0"/>
  </r>
  <r>
    <s v="锋游科技"/>
    <s v="广州市灵信软件有限公司"/>
    <x v="2"/>
    <x v="10"/>
    <s v="新建"/>
    <d v="2017-11-01T00:00:00"/>
    <s v="202312926090202"/>
    <s v="云服务器ECS(包月)"/>
    <s v="续费"/>
    <s v="239.00"/>
    <s v="1.00"/>
    <s v="239.00"/>
    <m/>
    <n v="239"/>
    <s v="已支付"/>
    <s v="2018-07-27 10:43:23"/>
    <s v="2018-07-27 10:44:19"/>
    <s v=""/>
    <m/>
    <s v="分销客户"/>
    <x v="0"/>
  </r>
  <r>
    <s v="it@biostime.com.cn"/>
    <s v="广州市合生元生物制品有限公司"/>
    <x v="0"/>
    <x v="4"/>
    <s v="关联"/>
    <d v="2016-09-07T00:00:00"/>
    <s v="202312326970682"/>
    <s v="数据传输服务（按量付费）"/>
    <s v="新购"/>
    <s v="0.00"/>
    <s v="1.00"/>
    <s v="0"/>
    <m/>
    <n v="0"/>
    <s v="完成"/>
    <s v="2018-07-27 10:43:22"/>
    <s v="2018-07-27 10:43:22"/>
    <s v=""/>
    <m/>
    <s v="分销客户"/>
    <x v="2"/>
  </r>
  <r>
    <s v="judian2017"/>
    <s v="广州汇电云联互联网科技有限公司"/>
    <x v="3"/>
    <x v="3"/>
    <s v="关联"/>
    <d v="2018-02-24T10:16:11"/>
    <s v="202315323250465"/>
    <s v="弹性公网IP（按量付费）"/>
    <s v="新购"/>
    <s v="0.00"/>
    <s v="1.00"/>
    <s v="0"/>
    <m/>
    <n v="0"/>
    <s v="完成"/>
    <s v="2018-07-27 10:33:05"/>
    <s v="2018-07-27 10:33:05"/>
    <s v=""/>
    <m/>
    <s v="分销客户"/>
    <x v="2"/>
  </r>
  <r>
    <s v="judian2017"/>
    <s v="广州汇电云联互联网科技有限公司"/>
    <x v="3"/>
    <x v="3"/>
    <s v="关联"/>
    <d v="2018-02-24T10:16:11"/>
    <s v="202315421780465"/>
    <s v="云盘"/>
    <s v="新购"/>
    <s v="0.00"/>
    <s v="1.00"/>
    <s v="0"/>
    <m/>
    <n v="0"/>
    <s v="完成"/>
    <s v="2018-07-27 10:33:01"/>
    <s v="2018-07-27 10:33:01"/>
    <s v=""/>
    <m/>
    <s v="分销客户"/>
    <x v="2"/>
  </r>
  <r>
    <s v="judian2017"/>
    <s v="广州汇电云联互联网科技有限公司"/>
    <x v="3"/>
    <x v="3"/>
    <s v="关联"/>
    <d v="2018-02-24T10:16:11"/>
    <s v="202311328050465"/>
    <s v="云服务器（按量付费）"/>
    <s v="新购"/>
    <s v="0.00"/>
    <s v="1.00"/>
    <s v="0"/>
    <m/>
    <n v="0"/>
    <s v="完成"/>
    <s v="2018-07-27 10:33:01"/>
    <s v="2018-07-27 10:33:01"/>
    <s v=""/>
    <m/>
    <s v="分销客户"/>
    <x v="1"/>
  </r>
  <r>
    <s v="judian2017"/>
    <s v="广州汇电云联互联网科技有限公司"/>
    <x v="3"/>
    <x v="3"/>
    <s v="关联"/>
    <d v="2018-02-24T10:16:11"/>
    <s v="202314524080465"/>
    <s v="云服务器（按量付费）"/>
    <s v="新购"/>
    <s v="0.00"/>
    <s v="1.00"/>
    <s v="0"/>
    <m/>
    <n v="0"/>
    <s v="完成"/>
    <s v="2018-07-27 10:33:00"/>
    <s v="2018-07-27 10:33:01"/>
    <s v=""/>
    <m/>
    <s v="分销客户"/>
    <x v="1"/>
  </r>
  <r>
    <s v="judian2017"/>
    <s v="广州汇电云联互联网科技有限公司"/>
    <x v="3"/>
    <x v="3"/>
    <s v="关联"/>
    <d v="2018-02-24T10:16:11"/>
    <s v="202311527540465"/>
    <s v="E-MapReduce（按量计费）"/>
    <s v="新购"/>
    <s v="0.00"/>
    <s v="1.00"/>
    <s v="0"/>
    <m/>
    <n v="0"/>
    <s v="完成"/>
    <s v="2018-07-27 10:32:58"/>
    <s v="2018-07-27 10:32:58"/>
    <s v=""/>
    <m/>
    <s v="分销客户"/>
    <x v="2"/>
  </r>
  <r>
    <s v="gz461321"/>
    <s v="广州富辰网络科技有限公司"/>
    <x v="4"/>
    <x v="14"/>
    <s v="新建"/>
    <d v="2017-02-22T00:00:00"/>
    <s v="202313624770853"/>
    <s v="云服务器ECS(包月)"/>
    <s v="续费"/>
    <s v="638.00"/>
    <s v="1.00"/>
    <s v="638.00"/>
    <m/>
    <n v="638"/>
    <s v="已支付"/>
    <s v="2018-07-27 10:28:27"/>
    <s v="2018-07-27 10:29:37"/>
    <s v=""/>
    <m/>
    <s v="分销客户"/>
    <x v="0"/>
  </r>
  <r>
    <s v="rkphadmin"/>
    <s v="路劲地产集团"/>
    <x v="1"/>
    <x v="1"/>
    <s v="新建"/>
    <d v="2017-12-18T00:00:00"/>
    <s v="202315221320850"/>
    <s v="服务器安全(安骑士)(包月)"/>
    <s v="升级"/>
    <s v="1444.53"/>
    <s v="1.00"/>
    <s v="1444.53"/>
    <m/>
    <n v="1444.53"/>
    <s v="已支付"/>
    <s v="2018-07-27 10:25:05"/>
    <s v="2018-07-27 10:25:15"/>
    <s v=""/>
    <m/>
    <s v="分销客户"/>
    <x v="0"/>
  </r>
  <r>
    <s v="devops@sq580.com"/>
    <s v="广州市新橙信息科技有限公司"/>
    <x v="3"/>
    <x v="3"/>
    <s v="关联"/>
    <d v="2017-10-26T00:00:00"/>
    <s v="202315521260855"/>
    <s v="云服务器（按量付费）"/>
    <s v="升级"/>
    <s v="0.00"/>
    <s v="1.00"/>
    <s v="0"/>
    <m/>
    <n v="0"/>
    <s v="完成"/>
    <s v="2018-07-27 10:19:12"/>
    <s v="2018-07-27 10:19:12"/>
    <s v=""/>
    <m/>
    <s v="分销客户"/>
    <x v="1"/>
  </r>
  <r>
    <s v="ab纵思网络"/>
    <s v="广州纵思网络科技股份有限公司"/>
    <x v="0"/>
    <x v="6"/>
    <s v="关联"/>
    <d v="2018-02-26T19:14:30"/>
    <s v="202315121870313"/>
    <s v="云服务器ECS(包月)"/>
    <s v="续费"/>
    <s v="72.80"/>
    <s v="1.00"/>
    <s v="72.80"/>
    <m/>
    <n v="72.8"/>
    <s v="已支付"/>
    <s v="2018-07-27 10:12:04"/>
    <s v="2018-07-27 10:12:07"/>
    <s v=""/>
    <m/>
    <s v="分销客户"/>
    <x v="3"/>
  </r>
  <r>
    <s v="ab纵思网络"/>
    <s v="广州纵思网络科技股份有限公司"/>
    <x v="0"/>
    <x v="6"/>
    <s v="关联"/>
    <d v="2018-02-26T19:14:30"/>
    <s v="202314922970313"/>
    <s v="云服务器ECS(包月)"/>
    <s v="续费"/>
    <s v="72.80"/>
    <s v="1.00"/>
    <s v="72.80"/>
    <m/>
    <n v="72.8"/>
    <s v="已支付"/>
    <s v="2018-07-27 10:11:40"/>
    <s v="2018-07-27 10:11:43"/>
    <s v=""/>
    <m/>
    <s v="分销客户"/>
    <x v="3"/>
  </r>
  <r>
    <s v="ab纵思网络"/>
    <s v="广州纵思网络科技股份有限公司"/>
    <x v="0"/>
    <x v="6"/>
    <s v="关联"/>
    <d v="2018-02-26T19:14:30"/>
    <s v="202314123210313"/>
    <s v="云服务器ECS(包月)"/>
    <s v="续费"/>
    <s v="72.80"/>
    <s v="1.00"/>
    <s v="72.80"/>
    <m/>
    <n v="72.8"/>
    <s v="已支付"/>
    <s v="2018-07-27 10:11:16"/>
    <s v="2018-07-27 10:11:19"/>
    <s v=""/>
    <m/>
    <s v="分销客户"/>
    <x v="3"/>
  </r>
  <r>
    <s v="ab纵思网络"/>
    <s v="广州纵思网络科技股份有限公司"/>
    <x v="0"/>
    <x v="6"/>
    <s v="关联"/>
    <d v="2018-02-26T19:14:30"/>
    <s v="202312624700313"/>
    <s v="云服务器ECS(包月)"/>
    <s v="续费"/>
    <s v="72.80"/>
    <s v="1.00"/>
    <s v="72.80"/>
    <m/>
    <n v="72.8"/>
    <s v="已支付"/>
    <s v="2018-07-27 10:10:54"/>
    <s v="2018-07-27 10:10:57"/>
    <s v=""/>
    <m/>
    <s v="分销客户"/>
    <x v="3"/>
  </r>
  <r>
    <s v="ab纵思网络"/>
    <s v="广州纵思网络科技股份有限公司"/>
    <x v="0"/>
    <x v="6"/>
    <s v="关联"/>
    <d v="2018-02-26T19:14:30"/>
    <s v="202314922910313"/>
    <s v="云服务器ECS(包月)"/>
    <s v="续费"/>
    <s v="72.80"/>
    <s v="1.00"/>
    <s v="72.80"/>
    <m/>
    <n v="72.8"/>
    <s v="已支付"/>
    <s v="2018-07-27 10:10:28"/>
    <s v="2018-07-27 10:10:31"/>
    <s v=""/>
    <m/>
    <s v="分销客户"/>
    <x v="3"/>
  </r>
  <r>
    <s v="ab纵思网络"/>
    <s v="广州纵思网络科技股份有限公司"/>
    <x v="0"/>
    <x v="6"/>
    <s v="关联"/>
    <d v="2018-02-26T19:14:30"/>
    <s v="202314323530313"/>
    <s v="云服务器ECS(包月)"/>
    <s v="续费"/>
    <s v="72.80"/>
    <s v="1.00"/>
    <s v="72.80"/>
    <m/>
    <n v="72.8"/>
    <s v="已支付"/>
    <s v="2018-07-27 10:10:05"/>
    <s v="2018-07-27 10:10:08"/>
    <s v=""/>
    <m/>
    <s v="分销客户"/>
    <x v="3"/>
  </r>
  <r>
    <s v="ab纵思网络"/>
    <s v="广州纵思网络科技股份有限公司"/>
    <x v="0"/>
    <x v="6"/>
    <s v="关联"/>
    <d v="2018-02-26T19:14:30"/>
    <s v="202311825530313"/>
    <s v="云服务器ECS(包月)"/>
    <s v="续费"/>
    <s v="72.80"/>
    <s v="1.00"/>
    <s v="72.80"/>
    <m/>
    <n v="72.8"/>
    <s v="已支付"/>
    <s v="2018-07-27 10:09:44"/>
    <s v="2018-07-27 10:09:48"/>
    <s v=""/>
    <m/>
    <s v="分销客户"/>
    <x v="3"/>
  </r>
  <r>
    <s v="ab纵思网络"/>
    <s v="广州纵思网络科技股份有限公司"/>
    <x v="0"/>
    <x v="6"/>
    <s v="关联"/>
    <d v="2018-02-26T19:14:30"/>
    <s v="202311825510313"/>
    <s v="云服务器ECS(包月)"/>
    <s v="续费"/>
    <s v="72.80"/>
    <s v="1.00"/>
    <s v="72.80"/>
    <m/>
    <n v="72.8"/>
    <s v="已支付"/>
    <s v="2018-07-27 10:09:23"/>
    <s v="2018-07-27 10:09:25"/>
    <s v=""/>
    <m/>
    <s v="分销客户"/>
    <x v="3"/>
  </r>
  <r>
    <s v="ab纵思网络"/>
    <s v="广州纵思网络科技股份有限公司"/>
    <x v="0"/>
    <x v="6"/>
    <s v="关联"/>
    <d v="2018-02-26T19:14:30"/>
    <s v="202313923530313"/>
    <s v="云服务器ECS(包月)"/>
    <s v="续费"/>
    <s v="72.80"/>
    <s v="1.00"/>
    <s v="72.80"/>
    <m/>
    <n v="72.8"/>
    <s v="已支付"/>
    <s v="2018-07-27 10:08:55"/>
    <s v="2018-07-27 10:08:58"/>
    <s v=""/>
    <m/>
    <s v="分销客户"/>
    <x v="3"/>
  </r>
  <r>
    <s v="it@biostime.com.cn"/>
    <s v="广州市合生元生物制品有限公司"/>
    <x v="0"/>
    <x v="4"/>
    <s v="关联"/>
    <d v="2016-09-07T00:00:00"/>
    <s v="202311924170682"/>
    <s v="云数据库KVStore 版（按量付费）"/>
    <s v="新购"/>
    <s v="0.00"/>
    <s v="1.00"/>
    <s v="0"/>
    <m/>
    <n v="0"/>
    <s v="完成"/>
    <s v="2018-07-27 09:40:31"/>
    <s v="2018-07-27 09:40:31"/>
    <s v=""/>
    <m/>
    <s v="分销客户"/>
    <x v="2"/>
  </r>
  <r>
    <s v="金链子银链子"/>
    <s v="深圳银链科技有限公司"/>
    <x v="3"/>
    <x v="8"/>
    <s v="新建"/>
    <d v="2018-03-02T14:57:56"/>
    <s v="202311224780318"/>
    <s v="云服务器ECS(包月)"/>
    <s v="续费"/>
    <s v="92.60"/>
    <s v="1.00"/>
    <s v="92.60"/>
    <m/>
    <n v="92.6"/>
    <s v="已支付"/>
    <s v="2018-07-27 09:33:54"/>
    <s v="2018-07-27 09:33:55"/>
    <s v=""/>
    <m/>
    <s v="分销客户"/>
    <x v="0"/>
  </r>
  <r>
    <s v="金链子银链子"/>
    <s v="深圳银链科技有限公司"/>
    <x v="3"/>
    <x v="8"/>
    <s v="新建"/>
    <d v="2018-03-02T14:57:56"/>
    <s v="202313321310318"/>
    <s v="云服务器ECS(包月)"/>
    <s v="续费"/>
    <s v="92.60"/>
    <s v="1.00"/>
    <s v="92.60"/>
    <m/>
    <n v="92.6"/>
    <s v="已支付"/>
    <s v="2018-07-27 09:33:25"/>
    <s v="2018-07-27 09:33:26"/>
    <s v=""/>
    <m/>
    <s v="分销客户"/>
    <x v="0"/>
  </r>
  <r>
    <s v="金链子银链子"/>
    <s v="深圳银链科技有限公司"/>
    <x v="3"/>
    <x v="8"/>
    <s v="新建"/>
    <d v="2018-03-02T14:57:56"/>
    <s v="202312122970318"/>
    <s v="云服务器ECS(包月)"/>
    <s v="续费"/>
    <s v="92.60"/>
    <s v="1.00"/>
    <s v="92.60"/>
    <m/>
    <n v="92.6"/>
    <s v="已支付"/>
    <s v="2018-07-27 09:32:22"/>
    <s v="2018-07-27 09:32:24"/>
    <s v=""/>
    <m/>
    <s v="分销客户"/>
    <x v="0"/>
  </r>
  <r>
    <s v="金链子银链子"/>
    <s v="深圳银链科技有限公司"/>
    <x v="3"/>
    <x v="8"/>
    <s v="新建"/>
    <d v="2018-03-02T14:57:56"/>
    <s v="202313121120318"/>
    <s v="云服务器ECS(包月)"/>
    <s v="续费"/>
    <s v="92.60"/>
    <s v="1.00"/>
    <s v="92.60"/>
    <m/>
    <n v="92.6"/>
    <s v="已支付"/>
    <s v="2018-07-27 09:32:04"/>
    <s v="2018-07-27 09:32:05"/>
    <s v=""/>
    <m/>
    <s v="分销客户"/>
    <x v="0"/>
  </r>
  <r>
    <s v="金链子银链子"/>
    <s v="深圳银链科技有限公司"/>
    <x v="3"/>
    <x v="8"/>
    <s v="新建"/>
    <d v="2018-03-02T14:57:56"/>
    <s v="202313021160318"/>
    <s v="云服务器ECS(包月)"/>
    <s v="续费"/>
    <s v="92.60"/>
    <s v="1.00"/>
    <s v="92.60"/>
    <m/>
    <n v="92.6"/>
    <s v="已支付"/>
    <s v="2018-07-27 09:31:59"/>
    <s v="2018-07-27 09:32:01"/>
    <s v=""/>
    <m/>
    <s v="分销客户"/>
    <x v="0"/>
  </r>
  <r>
    <s v="zixl@holike.com"/>
    <s v="广州好莱客创意家居股份有限公司"/>
    <x v="1"/>
    <x v="1"/>
    <s v="关联"/>
    <d v="2016-09-05T00:00:00"/>
    <s v="202312121760464"/>
    <s v="云服务器ECS(包月)"/>
    <s v="续费"/>
    <s v="4899.00"/>
    <s v="1.00"/>
    <s v="4899.00"/>
    <m/>
    <n v="4899"/>
    <s v="已支付"/>
    <s v="2018-07-27 09:21:17"/>
    <s v="2018-07-27 09:21:28"/>
    <s v=""/>
    <m/>
    <s v="分销客户"/>
    <x v="3"/>
  </r>
  <r>
    <s v="深圳前海融通"/>
    <s v="深圳前海融通科技有限公司"/>
    <x v="3"/>
    <x v="3"/>
    <s v="新建"/>
    <d v="2018-01-19T10:57:01"/>
    <s v="202311522350216"/>
    <s v="RDS只读实例"/>
    <s v="新购"/>
    <s v="0.00"/>
    <s v="1.00"/>
    <s v="0"/>
    <m/>
    <n v="0"/>
    <s v="完成"/>
    <s v="2018-07-27 09:16:45"/>
    <s v="2018-07-27 09:16:45"/>
    <s v=""/>
    <m/>
    <s v="分销客户"/>
    <x v="1"/>
  </r>
  <r>
    <s v="iexbuy"/>
    <s v="爱换购"/>
    <x v="4"/>
    <x v="9"/>
    <s v="新建"/>
    <d v="2017-05-05T00:00:00"/>
    <s v="202314617800503"/>
    <s v="关系型数据库RDS(包月)"/>
    <s v="续费"/>
    <s v="164.00"/>
    <s v="1.00"/>
    <s v="164.00"/>
    <m/>
    <n v="164"/>
    <s v="已支付"/>
    <s v="2018-07-27 09:06:36"/>
    <s v="2018-07-27 09:06:36"/>
    <s v=""/>
    <m/>
    <s v="分销客户"/>
    <x v="0"/>
  </r>
  <r>
    <s v="desn1"/>
    <s v="深圳市帝馨软件有限公司"/>
    <x v="2"/>
    <x v="2"/>
    <s v="新建"/>
    <d v="2017-11-16T00:00:00"/>
    <s v="202313319010500"/>
    <s v="云服务器ECS(包月)"/>
    <s v="续费"/>
    <s v="13320.00"/>
    <s v="0.85"/>
    <s v="11322.00"/>
    <m/>
    <n v="11322"/>
    <s v="已支付"/>
    <s v="2018-07-27 09:05:58"/>
    <s v="2018-07-27 09:07:00"/>
    <s v=""/>
    <m/>
    <s v="分销客户"/>
    <x v="0"/>
  </r>
  <r>
    <s v="dannet@qq.com"/>
    <s v="广州美亚电子商务国际旅行社有限公司"/>
    <x v="0"/>
    <x v="4"/>
    <s v="关联"/>
    <d v="2017-10-20T00:00:00"/>
    <s v="202311520950654"/>
    <s v="云服务器ECS(包月)"/>
    <s v="续费"/>
    <s v="262.00"/>
    <s v="1.00"/>
    <s v="262.00"/>
    <m/>
    <n v="262"/>
    <s v="已支付"/>
    <s v="2018-07-27 09:01:46"/>
    <s v="2018-07-27 09:01:47"/>
    <s v=""/>
    <m/>
    <s v="分销客户"/>
    <x v="3"/>
  </r>
  <r>
    <s v="dannet@qq.com"/>
    <s v="广州美亚电子商务国际旅行社有限公司"/>
    <x v="0"/>
    <x v="4"/>
    <s v="关联"/>
    <d v="2017-10-20T00:00:00"/>
    <s v="202313318420654"/>
    <s v="云数据库MongoDB版(包月)"/>
    <s v="续费"/>
    <s v="1272.00"/>
    <s v="1.00"/>
    <s v="1272.00"/>
    <m/>
    <n v="1272"/>
    <s v="已支付"/>
    <s v="2018-07-27 09:00:27"/>
    <s v="2018-07-27 09:00:27"/>
    <s v=""/>
    <m/>
    <s v="分销客户"/>
    <x v="3"/>
  </r>
  <r>
    <s v="intexh@sina.cn"/>
    <s v="广州随行信息科技有限公司"/>
    <x v="3"/>
    <x v="12"/>
    <s v="关联"/>
    <d v="2017-10-30T00:00:00"/>
    <s v="202315314880296"/>
    <s v="云服务器ECS(包月)"/>
    <s v="续费"/>
    <s v="350.00"/>
    <s v="1.00"/>
    <s v="350.00"/>
    <m/>
    <n v="350"/>
    <s v="已支付"/>
    <s v="2018-07-27 08:40:25"/>
    <s v="2018-07-27 08:40:26"/>
    <s v=""/>
    <m/>
    <s v="分销客户"/>
    <x v="3"/>
  </r>
  <r>
    <s v="intexh@sina.cn"/>
    <s v="广州随行信息科技有限公司"/>
    <x v="3"/>
    <x v="12"/>
    <s v="关联"/>
    <d v="2017-10-30T00:00:00"/>
    <s v="202314816170296"/>
    <s v="关系型数据库RDS(包月)"/>
    <s v="续费"/>
    <s v="268.00"/>
    <s v="1.00"/>
    <s v="268.00"/>
    <m/>
    <n v="268"/>
    <s v="已支付"/>
    <s v="2018-07-27 08:39:30"/>
    <s v="2018-07-27 08:39:30"/>
    <s v=""/>
    <m/>
    <s v="分销客户"/>
    <x v="3"/>
  </r>
  <r>
    <s v="hi20412990@aliyun.com"/>
    <s v="广州远程教育中心有限公司"/>
    <x v="0"/>
    <x v="4"/>
    <s v="关联"/>
    <d v="2017-03-24T00:00:00"/>
    <s v="202312317290411"/>
    <s v="云服务器ECS(包月)"/>
    <s v="续费"/>
    <s v="1225.00"/>
    <s v="0.75"/>
    <s v="918.75"/>
    <m/>
    <n v="918.75"/>
    <s v="已支付"/>
    <s v="2018-07-27 08:21:08"/>
    <s v="2018-07-27 08:21:09"/>
    <s v=""/>
    <m/>
    <s v="分销客户"/>
    <x v="5"/>
  </r>
  <r>
    <s v="hi20412990@aliyun.com"/>
    <s v="广州远程教育中心有限公司"/>
    <x v="0"/>
    <x v="4"/>
    <s v="关联"/>
    <d v="2017-03-24T00:00:00"/>
    <s v="202312216780411"/>
    <s v="云服务器ECS(包月)"/>
    <s v="续费"/>
    <s v="1225.00"/>
    <s v="0.75"/>
    <s v="918.75"/>
    <m/>
    <n v="918.75"/>
    <s v="已支付"/>
    <s v="2018-07-27 08:20:47"/>
    <s v="2018-07-27 08:20:48"/>
    <s v=""/>
    <m/>
    <s v="分销客户"/>
    <x v="5"/>
  </r>
  <r>
    <s v="hi20412990@aliyun.com"/>
    <s v="广州远程教育中心有限公司"/>
    <x v="0"/>
    <x v="4"/>
    <s v="关联"/>
    <d v="2017-03-24T00:00:00"/>
    <s v="202312016920411"/>
    <s v="云服务器ECS(包月)"/>
    <s v="续费"/>
    <s v="553.00"/>
    <s v="0.75"/>
    <s v="414.75"/>
    <m/>
    <n v="414.75"/>
    <s v="已支付"/>
    <s v="2018-07-27 08:20:41"/>
    <s v="2018-07-27 08:20:42"/>
    <s v=""/>
    <m/>
    <s v="分销客户"/>
    <x v="5"/>
  </r>
  <r>
    <s v="hi20412990@aliyun.com"/>
    <s v="广州远程教育中心有限公司"/>
    <x v="0"/>
    <x v="4"/>
    <s v="关联"/>
    <d v="2017-03-24T00:00:00"/>
    <s v="202311617430411"/>
    <s v="云服务器ECS(包月)"/>
    <s v="续费"/>
    <s v="1225.00"/>
    <s v="0.75"/>
    <s v="918.75"/>
    <m/>
    <n v="918.75"/>
    <s v="已支付"/>
    <s v="2018-07-27 08:20:39"/>
    <s v="2018-07-27 08:20:41"/>
    <s v=""/>
    <m/>
    <s v="分销客户"/>
    <x v="5"/>
  </r>
  <r>
    <s v="bufeng2005@gmail.com"/>
    <s v="广州市十牛信息科技有限公司"/>
    <x v="1"/>
    <x v="1"/>
    <s v="关联"/>
    <d v="2017-06-23T00:00:00"/>
    <s v="202315312240796"/>
    <s v="云服务器（按量付费）"/>
    <s v="新购"/>
    <s v="0.00"/>
    <s v="1.00"/>
    <s v="0"/>
    <m/>
    <n v="0"/>
    <s v="完成"/>
    <s v="2018-07-27 07:43:14"/>
    <s v="2018-07-27 07:43:14"/>
    <s v=""/>
    <m/>
    <s v="分销客户"/>
    <x v="1"/>
  </r>
  <r>
    <s v="bufeng2005@gmail.com"/>
    <s v="广州市十牛信息科技有限公司"/>
    <x v="1"/>
    <x v="1"/>
    <s v="关联"/>
    <d v="2017-06-23T00:00:00"/>
    <s v="202312914850796"/>
    <s v="云服务器（按量付费）"/>
    <s v="新购"/>
    <s v="0.00"/>
    <s v="1.00"/>
    <s v="0"/>
    <m/>
    <n v="0"/>
    <s v="完成"/>
    <s v="2018-07-27 07:25:16"/>
    <s v="2018-07-27 07:25:16"/>
    <s v=""/>
    <m/>
    <s v="分销客户"/>
    <x v="1"/>
  </r>
  <r>
    <s v="xiaoxielc@163.com"/>
    <s v="广州合立正通信息科技有限公司"/>
    <x v="0"/>
    <x v="4"/>
    <s v="关联"/>
    <d v="2017-02-20T00:00:00"/>
    <s v="202315410930638"/>
    <s v="数据传输服务（按量付费）"/>
    <s v="新购"/>
    <s v="0.00"/>
    <s v="1.00"/>
    <s v="0"/>
    <m/>
    <n v="0"/>
    <s v="完成"/>
    <s v="2018-07-27 06:51:11"/>
    <s v="2018-07-27 06:51:12"/>
    <s v=""/>
    <m/>
    <s v="分销客户"/>
    <x v="2"/>
  </r>
  <r>
    <s v="深圳前海金智慧"/>
    <s v="深圳前海金智慧科技有限公司"/>
    <x v="3"/>
    <x v="3"/>
    <s v="关联"/>
    <d v="2018-03-08T22:16:07"/>
    <s v="202315203500864"/>
    <s v="关系型数据库RDS(包月)"/>
    <s v="续费"/>
    <s v="3800.00"/>
    <s v="1.00"/>
    <s v="3800.00"/>
    <m/>
    <n v="3800"/>
    <s v="已支付"/>
    <s v="2018-07-27 00:42:50"/>
    <s v="2018-07-27 00:42:53"/>
    <s v=""/>
    <m/>
    <s v="分销客户"/>
    <x v="3"/>
  </r>
  <r>
    <s v="深圳前海金智慧"/>
    <s v="深圳前海金智慧科技有限公司"/>
    <x v="3"/>
    <x v="3"/>
    <s v="关联"/>
    <d v="2018-03-08T22:16:07"/>
    <s v="202315403280864"/>
    <s v="云服务器ECS(包月)"/>
    <s v="续费"/>
    <s v="234.00"/>
    <s v="1.00"/>
    <s v="234.00"/>
    <m/>
    <n v="234"/>
    <s v="已支付"/>
    <s v="2018-07-27 00:37:25"/>
    <s v="2018-07-27 00:37:28"/>
    <s v=""/>
    <m/>
    <s v="分销客户"/>
    <x v="3"/>
  </r>
  <r>
    <s v="深圳前海金智慧"/>
    <s v="深圳前海金智慧科技有限公司"/>
    <x v="3"/>
    <x v="3"/>
    <s v="关联"/>
    <d v="2018-03-08T22:16:07"/>
    <s v="202312706630864"/>
    <s v="云服务器ECS(包月)"/>
    <s v="续费"/>
    <s v="842.50"/>
    <s v="0.96"/>
    <s v="808.20"/>
    <m/>
    <n v="808.2"/>
    <s v="已支付"/>
    <s v="2018-07-27 00:35:36"/>
    <s v="2018-07-27 00:35:39"/>
    <s v=""/>
    <m/>
    <s v="分销客户"/>
    <x v="3"/>
  </r>
  <r>
    <s v="深圳前海金智慧"/>
    <s v="深圳前海金智慧科技有限公司"/>
    <x v="3"/>
    <x v="3"/>
    <s v="关联"/>
    <d v="2018-03-08T22:16:07"/>
    <s v="202313505330864"/>
    <s v="云服务器ECS(包月)"/>
    <s v="续费"/>
    <s v="951.00"/>
    <s v="0.97"/>
    <s v="922.40"/>
    <m/>
    <n v="922.4"/>
    <s v="已支付"/>
    <s v="2018-07-27 00:35:09"/>
    <s v="2018-07-27 00:35:13"/>
    <s v=""/>
    <m/>
    <s v="分销客户"/>
    <x v="3"/>
  </r>
  <r>
    <s v="深圳前海金智慧"/>
    <s v="深圳前海金智慧科技有限公司"/>
    <x v="3"/>
    <x v="3"/>
    <s v="关联"/>
    <d v="2018-03-08T22:16:07"/>
    <s v="202313705740864"/>
    <s v="云服务器ECS(包月)"/>
    <s v="续费"/>
    <s v="586.00"/>
    <s v="1.00"/>
    <s v="586.00"/>
    <m/>
    <n v="586"/>
    <s v="已支付"/>
    <s v="2018-07-27 00:34:47"/>
    <s v="2018-07-27 00:34:50"/>
    <s v=""/>
    <m/>
    <s v="分销客户"/>
    <x v="3"/>
  </r>
  <r>
    <s v="深圳前海金智慧"/>
    <s v="深圳前海金智慧科技有限公司"/>
    <x v="3"/>
    <x v="3"/>
    <s v="关联"/>
    <d v="2018-03-08T22:16:07"/>
    <s v="202311209440864"/>
    <s v="云服务器ECS(包月)"/>
    <s v="续费"/>
    <s v="727.00"/>
    <s v="1.00"/>
    <s v="727.00"/>
    <m/>
    <n v="727"/>
    <s v="已支付"/>
    <s v="2018-07-27 00:33:36"/>
    <s v="2018-07-27 00:33:40"/>
    <s v=""/>
    <m/>
    <s v="分销客户"/>
    <x v="3"/>
  </r>
  <r>
    <s v="深圳前海金智慧"/>
    <s v="深圳前海金智慧科技有限公司"/>
    <x v="3"/>
    <x v="3"/>
    <s v="关联"/>
    <d v="2018-03-08T22:16:07"/>
    <s v="202312606900864"/>
    <s v="云服务器ECS(包月)"/>
    <s v="续费"/>
    <s v="241.00"/>
    <s v="1.00"/>
    <s v="241.00"/>
    <m/>
    <n v="241"/>
    <s v="已支付"/>
    <s v="2018-07-27 00:33:17"/>
    <s v="2018-07-27 00:33:20"/>
    <s v=""/>
    <m/>
    <s v="分销客户"/>
    <x v="3"/>
  </r>
  <r>
    <s v="深圳前海金智慧"/>
    <s v="深圳前海金智慧科技有限公司"/>
    <x v="3"/>
    <x v="3"/>
    <s v="关联"/>
    <d v="2018-03-08T22:16:07"/>
    <s v="202313705560864"/>
    <s v="云服务器ECS(包月)"/>
    <s v="续费"/>
    <s v="711.00"/>
    <s v="1.00"/>
    <s v="711.00"/>
    <m/>
    <n v="711"/>
    <s v="已支付"/>
    <s v="2018-07-27 00:32:56"/>
    <s v="2018-07-27 00:33:01"/>
    <s v=""/>
    <m/>
    <s v="分销客户"/>
    <x v="3"/>
  </r>
  <r>
    <s v="深圳前海金智慧"/>
    <s v="深圳前海金智慧科技有限公司"/>
    <x v="3"/>
    <x v="3"/>
    <s v="关联"/>
    <d v="2018-03-08T22:16:07"/>
    <s v="202312906110864"/>
    <s v="云服务器ECS(包月)"/>
    <s v="续费"/>
    <s v="586.00"/>
    <s v="1.00"/>
    <s v="586.00"/>
    <m/>
    <n v="586"/>
    <s v="已支付"/>
    <s v="2018-07-27 00:21:00"/>
    <s v="2018-07-27 00:23:15"/>
    <s v=""/>
    <m/>
    <s v="分销客户"/>
    <x v="3"/>
  </r>
  <r>
    <s v="深圳前海金智慧"/>
    <s v="深圳前海金智慧科技有限公司"/>
    <x v="3"/>
    <x v="3"/>
    <s v="关联"/>
    <d v="2018-03-08T22:16:07"/>
    <s v="202313704780864"/>
    <s v="云服务器ECS(包月)"/>
    <s v="续费"/>
    <s v="586.00"/>
    <s v="1.00"/>
    <s v="586.00"/>
    <m/>
    <n v="586"/>
    <s v="已支付"/>
    <s v="2018-07-27 00:20:07"/>
    <s v="2018-07-27 00:20:20"/>
    <s v=""/>
    <m/>
    <s v="分销客户"/>
    <x v="3"/>
  </r>
  <r>
    <s v="hi31071696@aliyun.com"/>
    <s v="中油碧辟石油有限公司"/>
    <x v="1"/>
    <x v="1"/>
    <s v="关联"/>
    <d v="2017-09-12T00:00:00"/>
    <s v="202311107410655"/>
    <s v="关系型数据库RDS(包月)"/>
    <s v="续费"/>
    <s v="1960.00"/>
    <s v="1.00"/>
    <s v="1960.00"/>
    <m/>
    <n v="1960"/>
    <s v="已支付"/>
    <s v="2018-07-26 21:39:31"/>
    <s v="2018-07-26 21:39:39"/>
    <s v=""/>
    <m/>
    <s v="分销客户"/>
    <x v="3"/>
  </r>
  <r>
    <s v="广州6余香信息科技有限公司"/>
    <s v="广州留余香信息科技有限公司"/>
    <x v="2"/>
    <x v="10"/>
    <s v="新建"/>
    <d v="2017-10-24T00:00:00"/>
    <s v="202308610690965"/>
    <s v="云服务器ECS(包月)"/>
    <s v="续费"/>
    <s v="379.52"/>
    <s v="0.95"/>
    <s v="361.59"/>
    <m/>
    <n v="361.59"/>
    <s v="已支付"/>
    <s v="2018-07-26 19:17:28"/>
    <s v="2018-07-26 19:17:53"/>
    <s v=""/>
    <m/>
    <s v="分销客户"/>
    <x v="0"/>
  </r>
  <r>
    <s v="广州6余香信息科技有限公司"/>
    <s v="广州留余香信息科技有限公司"/>
    <x v="2"/>
    <x v="10"/>
    <s v="新建"/>
    <d v="2017-10-24T00:00:00"/>
    <s v="202306812150965"/>
    <s v="云服务器ECS(包月)"/>
    <s v="续费"/>
    <s v="343.00"/>
    <s v="1.00"/>
    <s v="343.00"/>
    <m/>
    <n v="343"/>
    <s v="已支付"/>
    <s v="2018-07-26 19:06:48"/>
    <s v="2018-07-26 19:07:51"/>
    <s v=""/>
    <m/>
    <s v="分销客户"/>
    <x v="0"/>
  </r>
  <r>
    <s v="阳光康众968309"/>
    <s v="广东天泽阳光康众医疗投资管理有限公司"/>
    <x v="3"/>
    <x v="8"/>
    <s v="新建"/>
    <d v="2018-06-11T11:12:43"/>
    <s v="202306511260538"/>
    <s v="共享带宽(包月)"/>
    <s v="退款"/>
    <s v="-12088.12"/>
    <s v="1.00"/>
    <s v="-12088.12"/>
    <m/>
    <n v="-12088.12"/>
    <s v="已支付"/>
    <s v="2018-07-26 18:19:52"/>
    <s v="2018-07-26 18:19:52"/>
    <s v=""/>
    <m/>
    <s v="分销客户"/>
    <x v="1"/>
  </r>
  <r>
    <s v="hi31071696@aliyun.com"/>
    <s v="中油碧辟石油有限公司"/>
    <x v="1"/>
    <x v="1"/>
    <s v="关联"/>
    <d v="2017-09-12T00:00:00"/>
    <s v="202307207770655"/>
    <s v="分析型数据库（按量付费）"/>
    <s v="新购"/>
    <s v="0.00"/>
    <s v="1.00"/>
    <s v="0"/>
    <m/>
    <n v="0"/>
    <s v="完成"/>
    <s v="2018-07-26 17:35:49"/>
    <s v="2018-07-26 17:35:49"/>
    <s v=""/>
    <m/>
    <s v="分销客户"/>
    <x v="2"/>
  </r>
  <r>
    <s v="itdept@yunkanghealth.com"/>
    <s v="云康集团"/>
    <x v="1"/>
    <x v="1"/>
    <s v="关联"/>
    <d v="2017-07-11T00:00:00"/>
    <s v="202309804610578"/>
    <s v="云服务器ECS(包月)"/>
    <s v="续费"/>
    <s v="2235.00"/>
    <s v="1.00"/>
    <s v="2235.00"/>
    <n v="2235"/>
    <n v="0"/>
    <s v="已支付"/>
    <s v="2018-07-26 17:25:48"/>
    <s v="2018-07-26 17:25:57"/>
    <s v=""/>
    <m/>
    <s v="分销客户"/>
    <x v="3"/>
  </r>
  <r>
    <s v="itdept@yunkanghealth.com"/>
    <s v="云康集团"/>
    <x v="1"/>
    <x v="1"/>
    <s v="关联"/>
    <d v="2017-07-11T00:00:00"/>
    <s v="202306607360578"/>
    <s v="云服务器ECS(包月)"/>
    <s v="续费"/>
    <s v="5370.00"/>
    <s v="1.00"/>
    <s v="5370.00"/>
    <n v="5370"/>
    <n v="0"/>
    <s v="已支付"/>
    <s v="2018-07-26 17:24:29"/>
    <s v="2018-07-26 17:24:45"/>
    <s v=""/>
    <m/>
    <s v="分销客户"/>
    <x v="3"/>
  </r>
  <r>
    <s v="ebon@ebon.com"/>
    <s v="广东益邦物流有限公司"/>
    <x v="0"/>
    <x v="5"/>
    <s v="关联"/>
    <d v="2018-02-01T22:24:56"/>
    <s v="202307206330627"/>
    <s v="云服务器ECS(包月)"/>
    <s v="升级"/>
    <s v="1550.27"/>
    <s v="0.80"/>
    <s v="1240.22"/>
    <m/>
    <n v="1240.22"/>
    <s v="已支付"/>
    <s v="2018-07-26 17:15:58"/>
    <s v="2018-07-27 13:23:53"/>
    <s v=""/>
    <m/>
    <s v="分销客户"/>
    <x v="0"/>
  </r>
  <r>
    <s v="ab纵思网络"/>
    <s v="广州纵思网络科技股份有限公司"/>
    <x v="0"/>
    <x v="6"/>
    <s v="关联"/>
    <d v="2018-02-26T19:14:30"/>
    <s v="202306606350313"/>
    <s v="对象存储OSS资源包(包月)"/>
    <s v="新购"/>
    <s v="144.00"/>
    <s v="0.75"/>
    <s v="108.00"/>
    <m/>
    <n v="108"/>
    <s v="已支付"/>
    <s v="2018-07-26 17:07:27"/>
    <s v="2018-07-26 17:07:30"/>
    <s v=""/>
    <m/>
    <s v="分销客户"/>
    <x v="0"/>
  </r>
  <r>
    <s v="tuoke传媒"/>
    <s v="淘贝（深圳）网络信息科技有限公司"/>
    <x v="2"/>
    <x v="2"/>
    <s v="新建"/>
    <d v="2017-11-19T00:00:00"/>
    <s v="202307405310971"/>
    <s v="云服务器ECS(包月)"/>
    <s v="续费"/>
    <s v="478.00"/>
    <s v="1.00"/>
    <s v="478.00"/>
    <m/>
    <n v="478"/>
    <s v="已支付"/>
    <s v="2018-07-26 16:55:02"/>
    <s v="2018-07-26 16:55:27"/>
    <s v=""/>
    <m/>
    <s v="分销客户"/>
    <x v="0"/>
  </r>
  <r>
    <s v="灯网商城"/>
    <s v="中山灯多看科技有限公司"/>
    <x v="1"/>
    <x v="1"/>
    <s v="关联"/>
    <d v="2018-02-05T23:51:08"/>
    <s v="202307604980512"/>
    <s v="云服务器ECS(包月)"/>
    <s v="续费"/>
    <s v="351.68"/>
    <s v="1.00"/>
    <s v="351.68"/>
    <m/>
    <n v="351.68"/>
    <s v="已支付"/>
    <s v="2018-07-26 16:52:52"/>
    <s v="2018-07-26 16:52:55"/>
    <s v=""/>
    <m/>
    <s v="分销客户"/>
    <x v="3"/>
  </r>
  <r>
    <s v="灯网商城"/>
    <s v="中山灯多看科技有限公司"/>
    <x v="1"/>
    <x v="1"/>
    <s v="关联"/>
    <d v="2018-02-05T23:51:08"/>
    <s v="202310702630512"/>
    <s v="云服务器（按量付费）"/>
    <s v="退款"/>
    <s v="0.00"/>
    <s v="1.00"/>
    <s v="0"/>
    <m/>
    <n v="0"/>
    <s v="完成"/>
    <s v="2018-07-26 16:52:25"/>
    <s v="2018-07-26 16:52:25"/>
    <s v=""/>
    <m/>
    <s v="分销客户"/>
    <x v="1"/>
  </r>
  <r>
    <s v="灯网商城"/>
    <s v="中山灯多看科技有限公司"/>
    <x v="1"/>
    <x v="1"/>
    <s v="关联"/>
    <d v="2018-02-05T23:51:08"/>
    <s v="202310303220512"/>
    <s v="云服务器（按量付费）"/>
    <s v="退款"/>
    <s v="0.00"/>
    <s v="1.00"/>
    <s v="0"/>
    <m/>
    <n v="0"/>
    <s v="完成"/>
    <s v="2018-07-26 16:52:25"/>
    <s v="2018-07-26 16:52:25"/>
    <s v=""/>
    <m/>
    <s v="分销客户"/>
    <x v="1"/>
  </r>
  <r>
    <s v="灯网商城"/>
    <s v="中山灯多看科技有限公司"/>
    <x v="1"/>
    <x v="1"/>
    <s v="关联"/>
    <d v="2018-02-05T23:51:08"/>
    <s v="202308603730512"/>
    <s v="云盘"/>
    <s v="退款"/>
    <s v="0.00"/>
    <s v="1.00"/>
    <s v="0"/>
    <m/>
    <n v="0"/>
    <s v="完成"/>
    <s v="2018-07-26 16:52:25"/>
    <s v="2018-07-26 16:52:25"/>
    <s v=""/>
    <m/>
    <s v="分销客户"/>
    <x v="2"/>
  </r>
  <r>
    <s v="灯网商城"/>
    <s v="中山灯多看科技有限公司"/>
    <x v="1"/>
    <x v="1"/>
    <s v="关联"/>
    <d v="2018-02-05T23:51:08"/>
    <s v="202308404700512"/>
    <s v="云盘"/>
    <s v="退款"/>
    <s v="0.00"/>
    <s v="1.00"/>
    <s v="0"/>
    <m/>
    <n v="0"/>
    <s v="完成"/>
    <s v="2018-07-26 16:52:25"/>
    <s v="2018-07-26 16:52:25"/>
    <s v=""/>
    <m/>
    <s v="分销客户"/>
    <x v="2"/>
  </r>
  <r>
    <s v="灯网商城"/>
    <s v="中山灯多看科技有限公司"/>
    <x v="1"/>
    <x v="1"/>
    <s v="关联"/>
    <d v="2018-02-05T23:51:08"/>
    <s v="202306205970512"/>
    <s v="云服务器ECS(包月)"/>
    <s v="新购"/>
    <s v="1256.00"/>
    <s v="1.00"/>
    <s v="1256.00"/>
    <m/>
    <n v="1256"/>
    <s v="已支付"/>
    <s v="2018-07-26 16:52:16"/>
    <s v="2018-07-26 16:52:20"/>
    <s v=""/>
    <m/>
    <s v="分销客户"/>
    <x v="0"/>
  </r>
  <r>
    <s v="灯网商城"/>
    <s v="中山灯多看科技有限公司"/>
    <x v="1"/>
    <x v="1"/>
    <s v="关联"/>
    <d v="2018-02-05T23:51:08"/>
    <s v="202307604820512"/>
    <s v="云服务器ECS(包月)"/>
    <s v="续费"/>
    <s v="2679.00"/>
    <s v="0.97"/>
    <s v="2587.35"/>
    <m/>
    <n v="2587.35"/>
    <s v="已支付"/>
    <s v="2018-07-26 16:46:55"/>
    <s v="2018-07-26 16:47:19"/>
    <s v=""/>
    <m/>
    <s v="分销客户"/>
    <x v="3"/>
  </r>
  <r>
    <s v="灯网商城"/>
    <s v="中山灯多看科技有限公司"/>
    <x v="1"/>
    <x v="1"/>
    <s v="关联"/>
    <d v="2018-02-05T23:51:08"/>
    <s v="202308203860512"/>
    <s v="云数据库KVStore版（包月）"/>
    <s v="续费"/>
    <s v="1300.00"/>
    <s v="1.00"/>
    <s v="1300.00"/>
    <m/>
    <n v="1300"/>
    <s v="已支付"/>
    <s v="2018-07-26 16:45:48"/>
    <s v="2018-07-26 16:46:10"/>
    <s v=""/>
    <m/>
    <s v="分销客户"/>
    <x v="3"/>
  </r>
  <r>
    <s v="灯网商城"/>
    <s v="中山灯多看科技有限公司"/>
    <x v="1"/>
    <x v="1"/>
    <s v="关联"/>
    <d v="2018-02-05T23:51:08"/>
    <s v="202306904380512"/>
    <s v="web应用防火墙(包月)"/>
    <s v="续费"/>
    <s v="1880.00"/>
    <s v="1.00"/>
    <s v="1880.00"/>
    <m/>
    <n v="1880"/>
    <s v="已支付"/>
    <s v="2018-07-26 16:45:02"/>
    <s v="2018-07-26 16:45:23"/>
    <s v=""/>
    <m/>
    <s v="分销客户"/>
    <x v="3"/>
  </r>
  <r>
    <s v="灯网商城"/>
    <s v="中山灯多看科技有限公司"/>
    <x v="1"/>
    <x v="1"/>
    <s v="关联"/>
    <d v="2018-02-05T23:51:08"/>
    <s v="202309303130512"/>
    <s v="关系型数据库RDS(包月)"/>
    <s v="续费"/>
    <s v="1960.00"/>
    <s v="1.00"/>
    <s v="1960.00"/>
    <m/>
    <n v="1960"/>
    <s v="已支付"/>
    <s v="2018-07-26 16:41:28"/>
    <s v="2018-07-26 16:43:38"/>
    <s v=""/>
    <m/>
    <s v="分销客户"/>
    <x v="3"/>
  </r>
  <r>
    <s v="灯网商城"/>
    <s v="中山灯多看科技有限公司"/>
    <x v="1"/>
    <x v="1"/>
    <s v="关联"/>
    <d v="2018-02-05T23:51:08"/>
    <s v="202309602780512"/>
    <s v="云服务器ECS(包月)"/>
    <s v="续费"/>
    <s v="1114.00"/>
    <s v="1.00"/>
    <s v="1114.00"/>
    <m/>
    <n v="1114"/>
    <s v="已支付"/>
    <s v="2018-07-26 16:40:25"/>
    <s v="2018-07-26 16:40:29"/>
    <s v=""/>
    <m/>
    <s v="分销客户"/>
    <x v="3"/>
  </r>
  <r>
    <s v="灯网商城"/>
    <s v="中山灯多看科技有限公司"/>
    <x v="1"/>
    <x v="1"/>
    <s v="关联"/>
    <d v="2018-02-05T23:51:08"/>
    <s v="202310502670512"/>
    <s v="云服务器ECS(包月)"/>
    <s v="续费"/>
    <s v="800.00"/>
    <s v="0.96"/>
    <s v="771.40"/>
    <m/>
    <n v="771.4"/>
    <s v="已支付"/>
    <s v="2018-07-26 16:39:55"/>
    <s v="2018-07-26 16:39:59"/>
    <s v=""/>
    <m/>
    <s v="分销客户"/>
    <x v="3"/>
  </r>
  <r>
    <s v="bufeng2005@gmail.com"/>
    <s v="广州市十牛信息科技有限公司"/>
    <x v="1"/>
    <x v="1"/>
    <s v="关联"/>
    <d v="2017-06-23T00:00:00"/>
    <s v="202308803300796"/>
    <s v="云服务器（按量付费）"/>
    <s v="新购"/>
    <s v="0.00"/>
    <s v="1.00"/>
    <s v="0"/>
    <m/>
    <n v="0"/>
    <s v="完成"/>
    <s v="2018-07-26 16:26:02"/>
    <s v="2018-07-26 16:26:02"/>
    <s v=""/>
    <m/>
    <s v="分销客户"/>
    <x v="1"/>
  </r>
  <r>
    <s v="bufeng2005@gmail.com"/>
    <s v="广州市十牛信息科技有限公司"/>
    <x v="1"/>
    <x v="1"/>
    <s v="关联"/>
    <d v="2017-06-23T00:00:00"/>
    <s v="202309502530796"/>
    <s v="云服务器（按量付费）"/>
    <s v="新购"/>
    <s v="0.00"/>
    <s v="1.00"/>
    <s v="0"/>
    <m/>
    <n v="0"/>
    <s v="完成"/>
    <s v="2018-07-26 16:23:16"/>
    <s v="2018-07-26 16:23:16"/>
    <s v=""/>
    <m/>
    <s v="分销客户"/>
    <x v="1"/>
  </r>
  <r>
    <s v="猪兼强ql"/>
    <s v="广东猪兼强互联网科技有限公司"/>
    <x v="1"/>
    <x v="1"/>
    <s v="新建"/>
    <d v="2017-04-01T00:00:00"/>
    <s v="202308102330047"/>
    <s v="云服务器ECS(包月)"/>
    <s v="续费"/>
    <s v="11484.00"/>
    <s v="0.85"/>
    <s v="9761.40"/>
    <m/>
    <n v="9761.4"/>
    <s v="已支付"/>
    <s v="2018-07-26 16:06:56"/>
    <s v="2018-07-26 16:07:23"/>
    <s v=""/>
    <m/>
    <s v="分销客户"/>
    <x v="0"/>
  </r>
  <r>
    <s v="3392218208@qq.com"/>
    <s v="广州鸟邦电子商务有限公司"/>
    <x v="4"/>
    <x v="9"/>
    <s v="关联"/>
    <d v="2017-08-21T00:00:00"/>
    <s v="202307702430766"/>
    <s v="云效"/>
    <s v="升级"/>
    <s v="74.43"/>
    <s v="1.00"/>
    <s v="74.43"/>
    <m/>
    <n v="74.430000000000007"/>
    <s v="已支付"/>
    <s v="2018-07-26 16:06:04"/>
    <s v="2018-07-26 16:07:46"/>
    <s v=""/>
    <m/>
    <s v="分销客户"/>
    <x v="6"/>
  </r>
  <r>
    <s v="bufeng2005@gmail.com"/>
    <s v="广州市十牛信息科技有限公司"/>
    <x v="1"/>
    <x v="1"/>
    <s v="关联"/>
    <d v="2017-06-23T00:00:00"/>
    <s v="202309901240796"/>
    <s v="关系型数据库RDS(包月)"/>
    <s v="续费"/>
    <s v="152.00"/>
    <s v="1.00"/>
    <s v="152.00"/>
    <m/>
    <n v="152"/>
    <s v="已支付"/>
    <s v="2018-07-26 16:02:38"/>
    <s v="2018-07-26 16:03:32"/>
    <s v=""/>
    <m/>
    <s v="分销客户"/>
    <x v="3"/>
  </r>
  <r>
    <s v="bufeng2005@gmail.com"/>
    <s v="广州市十牛信息科技有限公司"/>
    <x v="1"/>
    <x v="1"/>
    <s v="关联"/>
    <d v="2017-06-23T00:00:00"/>
    <s v="202310000720796"/>
    <s v="云数据库KVStore版（包月）"/>
    <s v="新购"/>
    <s v="100.00"/>
    <s v="1.00"/>
    <s v="100.00"/>
    <m/>
    <n v="100"/>
    <s v="已支付"/>
    <s v="2018-07-26 15:55:43"/>
    <s v="2018-07-26 15:55:51"/>
    <s v=""/>
    <m/>
    <s v="分销客户"/>
    <x v="0"/>
  </r>
  <r>
    <s v="bufeng2005@gmail.com"/>
    <s v="广州市十牛信息科技有限公司"/>
    <x v="1"/>
    <x v="1"/>
    <s v="关联"/>
    <d v="2017-06-23T00:00:00"/>
    <s v="202310500380796"/>
    <s v="云服务器（按量付费）"/>
    <s v="新购"/>
    <s v="0.00"/>
    <s v="1.00"/>
    <s v="0"/>
    <m/>
    <n v="0"/>
    <s v="完成"/>
    <s v="2018-07-26 15:55:15"/>
    <s v="2018-07-26 15:55:16"/>
    <s v=""/>
    <m/>
    <s v="分销客户"/>
    <x v="1"/>
  </r>
  <r>
    <s v="393620317@qq.com"/>
    <s v="广州逗趣互动信息科技有限公司"/>
    <x v="1"/>
    <x v="1"/>
    <s v="关联"/>
    <d v="2017-01-09T00:00:00"/>
    <s v="202307301950967"/>
    <s v="云服务器ECS(包月)"/>
    <s v="补偿续费"/>
    <s v="0.00"/>
    <s v="1.00"/>
    <s v="0.00"/>
    <n v="0"/>
    <n v="0"/>
    <s v="已支付"/>
    <s v="2018-07-26 15:48:23"/>
    <s v="2018-07-26 15:48:23"/>
    <s v=""/>
    <m/>
    <s v="分销客户"/>
    <x v="3"/>
  </r>
  <r>
    <s v="bufeng2005@gmail.com"/>
    <s v="广州市十牛信息科技有限公司"/>
    <x v="1"/>
    <x v="1"/>
    <s v="关联"/>
    <d v="2017-06-23T00:00:00"/>
    <s v="202308301440796"/>
    <s v="负载均衡SLB（按量付费）"/>
    <s v="新购"/>
    <s v="0.00"/>
    <s v="1.00"/>
    <s v="0"/>
    <m/>
    <n v="0"/>
    <s v="完成"/>
    <s v="2018-07-26 15:47:48"/>
    <s v="2018-07-26 15:47:49"/>
    <s v=""/>
    <m/>
    <s v="分销客户"/>
    <x v="2"/>
  </r>
  <r>
    <s v="it@biostime.com.cn"/>
    <s v="广州市合生元生物制品有限公司"/>
    <x v="0"/>
    <x v="4"/>
    <s v="关联"/>
    <d v="2016-09-07T00:00:00"/>
    <s v="202302781420682"/>
    <s v="数据传输服务（按量付费）"/>
    <s v="新购"/>
    <s v="0.00"/>
    <s v="1.00"/>
    <s v="0"/>
    <m/>
    <n v="0"/>
    <s v="完成"/>
    <s v="2018-07-26 15:05:28"/>
    <s v="2018-07-26 15:05:29"/>
    <s v=""/>
    <m/>
    <s v="分销客户"/>
    <x v="2"/>
  </r>
  <r>
    <s v="yunwei2014@sellercube.cn"/>
    <s v="广州棒谷网络科技有限公司"/>
    <x v="0"/>
    <x v="0"/>
    <s v="关联"/>
    <d v="2017-03-16T00:00:00"/>
    <s v="202299084780545"/>
    <s v="云服务器（按量付费）"/>
    <s v="新购"/>
    <s v="0.00"/>
    <s v="1.00"/>
    <s v="0"/>
    <m/>
    <n v="0"/>
    <s v="完成"/>
    <s v="2018-07-26 14:43:00"/>
    <s v="2018-07-26 14:43:00"/>
    <s v=""/>
    <m/>
    <s v="分销客户"/>
    <x v="1"/>
  </r>
  <r>
    <s v="nd0331"/>
    <s v="广州玖的数码科技有限公司"/>
    <x v="1"/>
    <x v="1"/>
    <s v="新建"/>
    <d v="2017-03-31T00:00:00"/>
    <s v="202298681930972"/>
    <s v="云盾证书服务(包年)"/>
    <s v="新购"/>
    <s v="0.00"/>
    <s v="1.00"/>
    <s v="0.00"/>
    <m/>
    <n v="0"/>
    <s v="已支付"/>
    <s v="2018-07-26 14:40:07"/>
    <s v="2018-07-26 14:40:11"/>
    <s v=""/>
    <m/>
    <s v="分销客户"/>
    <x v="0"/>
  </r>
  <r>
    <s v="gloria_it"/>
    <s v="广州格风服饰有限公司"/>
    <x v="1"/>
    <x v="1"/>
    <s v="新建"/>
    <d v="2017-04-28T00:00:00"/>
    <s v="202301283630245"/>
    <s v="云服务器ECS(包月)"/>
    <s v="续费"/>
    <s v="6051.00"/>
    <s v="1.00"/>
    <s v="6051.00"/>
    <m/>
    <n v="6051"/>
    <s v="已支付"/>
    <s v="2018-07-26 14:38:02"/>
    <s v="2018-07-26 14:43:48"/>
    <s v=""/>
    <m/>
    <s v="分销客户"/>
    <x v="0"/>
  </r>
  <r>
    <s v="hzyfzx@pv.cc"/>
    <s v="广州花镇教育咨询有限公司"/>
    <x v="3"/>
    <x v="3"/>
    <s v="关联"/>
    <d v="2017-08-09T00:00:00"/>
    <s v="202299483120828"/>
    <s v="数据传输服务（按量付费）"/>
    <s v="新购"/>
    <s v="0.00"/>
    <s v="1.00"/>
    <s v="0"/>
    <m/>
    <n v="0"/>
    <s v="完成"/>
    <s v="2018-07-26 14:19:02"/>
    <s v="2018-07-26 14:19:02"/>
    <s v=""/>
    <m/>
    <s v="分销客户"/>
    <x v="2"/>
  </r>
  <r>
    <s v="广东傲智创新科技有限公司"/>
    <s v="广东省傲智创新科技有限公司"/>
    <x v="2"/>
    <x v="10"/>
    <s v="新建"/>
    <d v="2018-01-05T00:00:00"/>
    <s v="202301180560647"/>
    <s v="弹性公网IP（按量付费）"/>
    <s v="升级"/>
    <s v="0.00"/>
    <s v="1.00"/>
    <s v="0"/>
    <m/>
    <n v="0"/>
    <s v="完成"/>
    <s v="2018-07-26 13:02:26"/>
    <s v="2018-07-26 13:02:26"/>
    <s v=""/>
    <m/>
    <s v="分销客户"/>
    <x v="2"/>
  </r>
  <r>
    <s v="it@biostime.com.cn"/>
    <s v="广州市合生元生物制品有限公司"/>
    <x v="0"/>
    <x v="4"/>
    <s v="关联"/>
    <d v="2016-09-07T00:00:00"/>
    <s v="202298780150682"/>
    <s v="关系型数据库RDS(包月)"/>
    <s v="续费"/>
    <s v="3584.00"/>
    <s v="1.00"/>
    <s v="3584.00"/>
    <m/>
    <n v="3584"/>
    <s v="已支付"/>
    <s v="2018-07-26 12:47:34"/>
    <s v="2018-07-26 12:47:40"/>
    <s v=""/>
    <m/>
    <s v="分销客户"/>
    <x v="3"/>
  </r>
  <r>
    <s v="hi20412990@aliyun.com"/>
    <s v="广州远程教育中心有限公司"/>
    <x v="0"/>
    <x v="4"/>
    <s v="关联"/>
    <d v="2017-03-24T00:00:00"/>
    <s v="202300277810411"/>
    <s v="云服务器ECS(包月)"/>
    <s v="补偿续费"/>
    <s v="0.00"/>
    <s v="1.00"/>
    <s v="0.00"/>
    <m/>
    <n v="0"/>
    <s v="已支付"/>
    <s v="2018-07-26 11:46:50"/>
    <s v="2018-07-26 11:46:50"/>
    <s v=""/>
    <m/>
    <s v="分销客户"/>
    <x v="5"/>
  </r>
  <r>
    <s v="mutongxinxi"/>
    <s v="广州牧通信息科技有限公司"/>
    <x v="3"/>
    <x v="12"/>
    <s v="关联"/>
    <d v="2017-11-03T00:00:00"/>
    <s v="202298877280824"/>
    <s v="云·速成美站（阿里云自营）"/>
    <s v="新购"/>
    <s v="698.00"/>
    <s v="0.43"/>
    <s v="298.00"/>
    <m/>
    <n v="298"/>
    <s v="已支付"/>
    <s v="2018-07-26 11:30:48"/>
    <s v="2018-07-26 11:33:49"/>
    <s v=""/>
    <m/>
    <s v="分销客户"/>
    <x v="2"/>
  </r>
  <r>
    <s v="iwamei@163.com"/>
    <s v="张峻波（南方出版传媒）"/>
    <x v="3"/>
    <x v="3"/>
    <s v="关联"/>
    <d v="2017-09-27T00:00:00"/>
    <s v="202299374270508"/>
    <s v="邮件推送"/>
    <s v="新购"/>
    <s v="0.00"/>
    <s v="1.00"/>
    <s v="0"/>
    <m/>
    <n v="0"/>
    <s v="完成"/>
    <s v="2018-07-26 11:26:38"/>
    <s v="2018-07-26 11:26:38"/>
    <s v=""/>
    <m/>
    <s v="分销客户"/>
    <x v="1"/>
  </r>
  <r>
    <s v="yun@mu-ke.com"/>
    <s v="广州慕可生物科技有限公司"/>
    <x v="0"/>
    <x v="5"/>
    <s v="关联"/>
    <d v="2017-09-13T00:00:00"/>
    <s v="202301873310761"/>
    <s v="数据传输服务（按量付费）"/>
    <s v="新购"/>
    <s v="0.00"/>
    <s v="1.00"/>
    <s v="0"/>
    <m/>
    <n v="0"/>
    <s v="完成"/>
    <s v="2018-07-26 11:22:16"/>
    <s v="2018-07-26 11:22:17"/>
    <s v=""/>
    <m/>
    <s v="分销客户"/>
    <x v="2"/>
  </r>
  <r>
    <s v="chkg2017"/>
    <s v="深圳市潮惠科技信息有限公司"/>
    <x v="4"/>
    <x v="9"/>
    <s v="新建"/>
    <d v="2017-04-21T00:00:00"/>
    <s v="202299978500176"/>
    <s v="关系型数据库RDS(包月)"/>
    <s v="续费"/>
    <s v="1030.00"/>
    <s v="1.00"/>
    <s v="1030.00"/>
    <m/>
    <n v="1030"/>
    <s v="已支付"/>
    <s v="2018-07-26 11:21:15"/>
    <s v="2018-07-26 11:21:27"/>
    <s v=""/>
    <m/>
    <s v="分销客户"/>
    <x v="0"/>
  </r>
  <r>
    <s v="yun@mu-ke.com"/>
    <s v="广州慕可生物科技有限公司"/>
    <x v="0"/>
    <x v="5"/>
    <s v="关联"/>
    <d v="2017-09-13T00:00:00"/>
    <s v="202298777790761"/>
    <s v="增量带宽"/>
    <s v="升级"/>
    <s v="81.78"/>
    <s v="1.00"/>
    <s v="81.78"/>
    <m/>
    <n v="81.78"/>
    <s v="已支付"/>
    <s v="2018-07-26 11:20:27"/>
    <s v="2018-07-26 11:21:24"/>
    <s v=""/>
    <m/>
    <s v="分销客户"/>
    <x v="0"/>
  </r>
  <r>
    <s v="57514919@qq.com"/>
    <s v="广州智悦网络科技有限公司"/>
    <x v="0"/>
    <x v="4"/>
    <s v="关联"/>
    <d v="2017-11-07T00:00:00"/>
    <s v="202302574080896"/>
    <s v="数据集成（按量付费）"/>
    <s v="新购"/>
    <s v="0.00"/>
    <s v="1.00"/>
    <s v="0"/>
    <m/>
    <n v="0"/>
    <s v="完成"/>
    <s v="2018-07-26 11:14:20"/>
    <s v="2018-07-26 11:14:20"/>
    <s v=""/>
    <m/>
    <s v="分销客户"/>
    <x v="2"/>
  </r>
  <r>
    <s v="bufeng2005@gmail.com"/>
    <s v="广州市十牛信息科技有限公司"/>
    <x v="1"/>
    <x v="1"/>
    <s v="关联"/>
    <d v="2017-06-23T00:00:00"/>
    <s v="202301276070796"/>
    <s v="云服务器（按量付费）"/>
    <s v="新购"/>
    <s v="0.00"/>
    <s v="1.00"/>
    <s v="0"/>
    <m/>
    <n v="0"/>
    <s v="完成"/>
    <s v="2018-07-26 11:03:15"/>
    <s v="2018-07-26 11:03:15"/>
    <s v=""/>
    <m/>
    <s v="分销客户"/>
    <x v="1"/>
  </r>
  <r>
    <s v="judian2017"/>
    <s v="广州汇电云联互联网科技有限公司"/>
    <x v="3"/>
    <x v="3"/>
    <s v="关联"/>
    <d v="2018-02-24T10:16:11"/>
    <s v="202300875290465"/>
    <s v="弹性公网IP（按量付费）"/>
    <s v="新购"/>
    <s v="0.00"/>
    <s v="1.00"/>
    <s v="0"/>
    <m/>
    <n v="0"/>
    <s v="完成"/>
    <s v="2018-07-26 10:52:28"/>
    <s v="2018-07-26 10:52:28"/>
    <s v=""/>
    <m/>
    <s v="分销客户"/>
    <x v="2"/>
  </r>
  <r>
    <s v="judian2017"/>
    <s v="广州汇电云联互联网科技有限公司"/>
    <x v="3"/>
    <x v="3"/>
    <s v="关联"/>
    <d v="2018-02-24T10:16:11"/>
    <s v="202299873010465"/>
    <s v="云服务器（按量付费）"/>
    <s v="新购"/>
    <s v="0.00"/>
    <s v="1.00"/>
    <s v="0"/>
    <m/>
    <n v="0"/>
    <s v="完成"/>
    <s v="2018-07-26 10:52:25"/>
    <s v="2018-07-26 10:52:25"/>
    <s v=""/>
    <m/>
    <s v="分销客户"/>
    <x v="1"/>
  </r>
  <r>
    <s v="judian2017"/>
    <s v="广州汇电云联互联网科技有限公司"/>
    <x v="3"/>
    <x v="3"/>
    <s v="关联"/>
    <d v="2018-02-24T10:16:11"/>
    <s v="202300673160465"/>
    <s v="云盘"/>
    <s v="新购"/>
    <s v="0.00"/>
    <s v="1.00"/>
    <s v="0"/>
    <m/>
    <n v="0"/>
    <s v="完成"/>
    <s v="2018-07-26 10:52:25"/>
    <s v="2018-07-26 10:52:25"/>
    <s v=""/>
    <m/>
    <s v="分销客户"/>
    <x v="2"/>
  </r>
  <r>
    <s v="judian2017"/>
    <s v="广州汇电云联互联网科技有限公司"/>
    <x v="3"/>
    <x v="3"/>
    <s v="关联"/>
    <d v="2018-02-24T10:16:11"/>
    <s v="202298576690465"/>
    <s v="云盘"/>
    <s v="新购"/>
    <s v="0.00"/>
    <s v="1.00"/>
    <s v="0"/>
    <m/>
    <n v="0"/>
    <s v="完成"/>
    <s v="2018-07-26 10:52:25"/>
    <s v="2018-07-26 10:52:25"/>
    <s v=""/>
    <m/>
    <s v="分销客户"/>
    <x v="2"/>
  </r>
  <r>
    <s v="judian2017"/>
    <s v="广州汇电云联互联网科技有限公司"/>
    <x v="3"/>
    <x v="3"/>
    <s v="关联"/>
    <d v="2018-02-24T10:16:11"/>
    <s v="202299276780465"/>
    <s v="E-MapReduce（按量计费）"/>
    <s v="新购"/>
    <s v="0.00"/>
    <s v="1.00"/>
    <s v="0"/>
    <m/>
    <n v="0"/>
    <s v="完成"/>
    <s v="2018-07-26 10:52:22"/>
    <s v="2018-07-26 10:52:22"/>
    <s v=""/>
    <m/>
    <s v="分销客户"/>
    <x v="2"/>
  </r>
  <r>
    <s v="rfits"/>
    <s v="广州富力地产有限公司"/>
    <x v="0"/>
    <x v="4"/>
    <s v="新建"/>
    <d v="2017-08-04T00:00:00"/>
    <s v="202298874250296"/>
    <s v="云服务器ECS(包月)"/>
    <s v="新购"/>
    <s v="348.32"/>
    <s v="1.00"/>
    <s v="348.32"/>
    <m/>
    <n v="348.32"/>
    <s v="已支付"/>
    <s v="2018-07-26 10:19:56"/>
    <s v="2018-07-26 10:20:28"/>
    <s v=""/>
    <m/>
    <s v="分销客户"/>
    <x v="0"/>
  </r>
  <r>
    <s v="devops@sq580.com"/>
    <s v="广州市新橙信息科技有限公司"/>
    <x v="3"/>
    <x v="3"/>
    <s v="关联"/>
    <d v="2017-10-26T00:00:00"/>
    <s v="202299574450855"/>
    <s v="云服务器（按量付费）"/>
    <s v="升级"/>
    <s v="0.00"/>
    <s v="1.00"/>
    <s v="0"/>
    <m/>
    <n v="0"/>
    <s v="完成"/>
    <s v="2018-07-26 10:15:57"/>
    <s v="2018-07-26 10:15:57"/>
    <s v=""/>
    <m/>
    <s v="分销客户"/>
    <x v="1"/>
  </r>
  <r>
    <s v="欧浦智网股份有限公司2017"/>
    <s v="欧浦智网股份有限公司"/>
    <x v="1"/>
    <x v="1"/>
    <s v="新建"/>
    <d v="2017-11-16T00:00:00"/>
    <s v="202299474870016"/>
    <s v="EIP（包月）"/>
    <s v="升级"/>
    <s v="553.64"/>
    <s v="1.00"/>
    <s v="553.64"/>
    <m/>
    <n v="553.64"/>
    <s v="已支付"/>
    <s v="2018-07-26 10:08:06"/>
    <s v="2018-07-26 10:08:13"/>
    <s v=""/>
    <m/>
    <s v="分销客户"/>
    <x v="0"/>
  </r>
  <r>
    <s v="dannet@qq.com"/>
    <s v="广州美亚电子商务国际旅行社有限公司"/>
    <x v="0"/>
    <x v="4"/>
    <s v="关联"/>
    <d v="2017-10-20T00:00:00"/>
    <s v="202298774560654"/>
    <s v="云服务器ECS(包月)"/>
    <s v="续费"/>
    <s v="59.00"/>
    <s v="1.00"/>
    <s v="59.00"/>
    <m/>
    <n v="59"/>
    <s v="已支付"/>
    <s v="2018-07-26 10:04:27"/>
    <s v="2018-07-26 10:04:32"/>
    <s v=""/>
    <m/>
    <s v="分销客户"/>
    <x v="3"/>
  </r>
  <r>
    <s v="judian2017"/>
    <s v="广州汇电云联互联网科技有限公司"/>
    <x v="3"/>
    <x v="3"/>
    <s v="关联"/>
    <d v="2018-02-24T10:16:11"/>
    <s v="202300970670465"/>
    <s v="弹性公网IP（按量付费）"/>
    <s v="新购"/>
    <s v="0.00"/>
    <s v="1.00"/>
    <s v="0"/>
    <m/>
    <n v="0"/>
    <s v="完成"/>
    <s v="2018-07-26 09:51:29"/>
    <s v="2018-07-26 09:51:29"/>
    <s v=""/>
    <m/>
    <s v="分销客户"/>
    <x v="2"/>
  </r>
  <r>
    <s v="judian2017"/>
    <s v="广州汇电云联互联网科技有限公司"/>
    <x v="3"/>
    <x v="3"/>
    <s v="关联"/>
    <d v="2018-02-24T10:16:11"/>
    <s v="202299869890465"/>
    <s v="云服务器（按量付费）"/>
    <s v="新购"/>
    <s v="0.00"/>
    <s v="1.00"/>
    <s v="0"/>
    <m/>
    <n v="0"/>
    <s v="完成"/>
    <s v="2018-07-26 09:51:26"/>
    <s v="2018-07-26 09:51:26"/>
    <s v=""/>
    <m/>
    <s v="分销客户"/>
    <x v="1"/>
  </r>
  <r>
    <s v="judian2017"/>
    <s v="广州汇电云联互联网科技有限公司"/>
    <x v="3"/>
    <x v="3"/>
    <s v="关联"/>
    <d v="2018-02-24T10:16:11"/>
    <s v="202302868390465"/>
    <s v="云盘"/>
    <s v="新购"/>
    <s v="0.00"/>
    <s v="1.00"/>
    <s v="0"/>
    <m/>
    <n v="0"/>
    <s v="完成"/>
    <s v="2018-07-26 09:51:25"/>
    <s v="2018-07-26 09:51:26"/>
    <s v=""/>
    <m/>
    <s v="分销客户"/>
    <x v="2"/>
  </r>
  <r>
    <s v="judian2017"/>
    <s v="广州汇电云联互联网科技有限公司"/>
    <x v="3"/>
    <x v="3"/>
    <s v="关联"/>
    <d v="2018-02-24T10:16:11"/>
    <s v="202299073960465"/>
    <s v="云服务器（按量付费）"/>
    <s v="新购"/>
    <s v="0.00"/>
    <s v="1.00"/>
    <s v="0"/>
    <m/>
    <n v="0"/>
    <s v="完成"/>
    <s v="2018-07-26 09:51:25"/>
    <s v="2018-07-26 09:51:26"/>
    <s v=""/>
    <m/>
    <s v="分销客户"/>
    <x v="1"/>
  </r>
  <r>
    <s v="judian2017"/>
    <s v="广州汇电云联互联网科技有限公司"/>
    <x v="3"/>
    <x v="3"/>
    <s v="关联"/>
    <d v="2018-02-24T10:16:11"/>
    <s v="202300872380465"/>
    <s v="E-MapReduce（按量计费）"/>
    <s v="新购"/>
    <s v="0.00"/>
    <s v="1.00"/>
    <s v="0"/>
    <m/>
    <n v="0"/>
    <s v="完成"/>
    <s v="2018-07-26 09:51:23"/>
    <s v="2018-07-26 09:51:23"/>
    <s v=""/>
    <m/>
    <s v="分销客户"/>
    <x v="2"/>
  </r>
  <r>
    <s v="金链子银链子"/>
    <s v="深圳银链科技有限公司"/>
    <x v="3"/>
    <x v="8"/>
    <s v="新建"/>
    <d v="2018-03-02T14:57:56"/>
    <s v="202302368510318"/>
    <s v="云服务器ECS(包月)"/>
    <s v="续费"/>
    <s v="86.69"/>
    <s v="1.00"/>
    <s v="86.69"/>
    <m/>
    <n v="86.69"/>
    <s v="已支付"/>
    <s v="2018-07-26 09:46:33"/>
    <s v="2018-07-26 09:46:34"/>
    <s v=""/>
    <m/>
    <s v="分销客户"/>
    <x v="0"/>
  </r>
  <r>
    <s v="金链子银链子"/>
    <s v="深圳银链科技有限公司"/>
    <x v="3"/>
    <x v="8"/>
    <s v="新建"/>
    <d v="2018-03-02T14:57:56"/>
    <s v="202299073390318"/>
    <s v="云服务器ECS(包月)"/>
    <s v="续费"/>
    <s v="86.69"/>
    <s v="1.00"/>
    <s v="86.69"/>
    <m/>
    <n v="86.69"/>
    <s v="已支付"/>
    <s v="2018-07-26 09:44:26"/>
    <s v="2018-07-26 09:44:26"/>
    <s v=""/>
    <m/>
    <s v="分销客户"/>
    <x v="0"/>
  </r>
  <r>
    <s v="金链子银链子"/>
    <s v="深圳银链科技有限公司"/>
    <x v="3"/>
    <x v="8"/>
    <s v="新建"/>
    <d v="2018-03-02T14:57:56"/>
    <s v="202300871580318"/>
    <s v="云服务器ECS(包月)"/>
    <s v="续费"/>
    <s v="86.69"/>
    <s v="1.00"/>
    <s v="86.69"/>
    <m/>
    <n v="86.69"/>
    <s v="已支付"/>
    <s v="2018-07-26 09:44:15"/>
    <s v="2018-07-26 09:44:15"/>
    <s v=""/>
    <m/>
    <s v="分销客户"/>
    <x v="0"/>
  </r>
  <r>
    <s v="admin@yiguotech.com"/>
    <s v="深圳翼果科技有限公司"/>
    <x v="3"/>
    <x v="3"/>
    <s v="关联"/>
    <d v="2018-02-01T00:00:00"/>
    <s v="202298971630526"/>
    <s v="云服务器ECS(包月)"/>
    <s v="新购"/>
    <s v="472.00"/>
    <s v="0.85"/>
    <s v="401.20"/>
    <n v="401.2"/>
    <n v="0"/>
    <s v="已支付"/>
    <s v="2018-07-26 09:38:45"/>
    <s v="2018-07-26 09:38:52"/>
    <s v=""/>
    <m/>
    <s v="分销客户"/>
    <x v="0"/>
  </r>
  <r>
    <s v="金链子银链子"/>
    <s v="深圳银链科技有限公司"/>
    <x v="3"/>
    <x v="8"/>
    <s v="新建"/>
    <d v="2018-03-02T14:57:56"/>
    <s v="202301069430318"/>
    <s v="云服务器ECS(包月)"/>
    <s v="续费"/>
    <s v="86.69"/>
    <s v="1.00"/>
    <s v="86.69"/>
    <m/>
    <n v="86.69"/>
    <s v="已支付"/>
    <s v="2018-07-26 09:32:44"/>
    <s v="2018-07-26 09:32:45"/>
    <s v=""/>
    <m/>
    <s v="分销客户"/>
    <x v="0"/>
  </r>
  <r>
    <s v="57514919@qq.com"/>
    <s v="广州智悦网络科技有限公司"/>
    <x v="0"/>
    <x v="4"/>
    <s v="关联"/>
    <d v="2017-11-07T00:00:00"/>
    <s v="202300467350896"/>
    <s v="云解析(包月)"/>
    <s v="新购"/>
    <s v="89.20"/>
    <s v="0.85"/>
    <s v="75.82"/>
    <m/>
    <n v="75.819999999999993"/>
    <s v="已支付"/>
    <s v="2018-07-26 09:30:03"/>
    <s v="2018-07-26 09:30:08"/>
    <s v=""/>
    <m/>
    <s v="分销客户"/>
    <x v="0"/>
  </r>
  <r>
    <s v="金链子银链子"/>
    <s v="深圳银链科技有限公司"/>
    <x v="3"/>
    <x v="8"/>
    <s v="新建"/>
    <d v="2018-03-02T14:57:56"/>
    <s v="202298970810318"/>
    <s v="云服务器ECS(包月)"/>
    <s v="续费"/>
    <s v="86.69"/>
    <s v="1.00"/>
    <s v="86.69"/>
    <m/>
    <n v="86.69"/>
    <s v="已支付"/>
    <s v="2018-07-26 09:29:43"/>
    <s v="2018-07-26 09:29:44"/>
    <s v=""/>
    <m/>
    <s v="分销客户"/>
    <x v="0"/>
  </r>
  <r>
    <s v="宇罡科技"/>
    <s v="宇罡科技"/>
    <x v="4"/>
    <x v="14"/>
    <s v="关联"/>
    <d v="2017-08-17T00:00:00"/>
    <s v="202302766160279"/>
    <s v="云服务器ECS(包月)"/>
    <s v="续费"/>
    <s v="772.00"/>
    <s v="1.00"/>
    <s v="772.00"/>
    <m/>
    <n v="772"/>
    <s v="已支付"/>
    <s v="2018-07-26 09:25:58"/>
    <s v="2018-07-26 09:25:59"/>
    <s v=""/>
    <m/>
    <s v="分销客户"/>
    <x v="3"/>
  </r>
  <r>
    <s v="宇罡科技"/>
    <s v="宇罡科技"/>
    <x v="4"/>
    <x v="14"/>
    <s v="关联"/>
    <d v="2017-08-17T00:00:00"/>
    <s v="202301467790279"/>
    <s v="云服务器ECS(包月)"/>
    <s v="续费"/>
    <s v="478.00"/>
    <s v="1.00"/>
    <s v="478.00"/>
    <m/>
    <n v="478"/>
    <s v="已支付"/>
    <s v="2018-07-26 09:22:17"/>
    <s v="2018-07-26 09:22:18"/>
    <s v=""/>
    <m/>
    <s v="分销客户"/>
    <x v="3"/>
  </r>
  <r>
    <s v="宇罡科技"/>
    <s v="宇罡科技"/>
    <x v="4"/>
    <x v="14"/>
    <s v="关联"/>
    <d v="2017-08-17T00:00:00"/>
    <s v="202298869960279"/>
    <s v="云服务器ECS(包月)"/>
    <s v="续费"/>
    <s v="478.00"/>
    <s v="1.00"/>
    <s v="478.00"/>
    <m/>
    <n v="478"/>
    <s v="已支付"/>
    <s v="2018-07-26 09:22:15"/>
    <s v="2018-07-26 09:22:16"/>
    <s v=""/>
    <m/>
    <s v="分销客户"/>
    <x v="3"/>
  </r>
  <r>
    <s v="hi35409218@aliyun.com"/>
    <s v="广州骏伯网络科技股份有限公司"/>
    <x v="0"/>
    <x v="6"/>
    <s v="关联"/>
    <d v="2017-12-04T00:00:00"/>
    <s v="202299270440155"/>
    <s v="云服务器ECS(包月)"/>
    <s v="续费"/>
    <s v="10668.00"/>
    <s v="0.85"/>
    <s v="9067.80"/>
    <m/>
    <n v="9067.7999999999993"/>
    <s v="已支付"/>
    <s v="2018-07-26 09:11:40"/>
    <s v="2018-07-26 09:12:14"/>
    <s v=""/>
    <m/>
    <s v="分销客户"/>
    <x v="3"/>
  </r>
  <r>
    <s v="dannet@qq.com"/>
    <s v="广州美亚电子商务国际旅行社有限公司"/>
    <x v="0"/>
    <x v="4"/>
    <s v="关联"/>
    <d v="2017-10-20T00:00:00"/>
    <s v="202302164570654"/>
    <s v="云数据库KVStore版（包月）"/>
    <s v="续费"/>
    <s v="3000.00"/>
    <s v="1.00"/>
    <s v="3000.00"/>
    <m/>
    <n v="3000"/>
    <s v="已支付"/>
    <s v="2018-07-26 09:03:14"/>
    <s v="2018-07-26 09:03:15"/>
    <s v=""/>
    <m/>
    <s v="分销客户"/>
    <x v="3"/>
  </r>
  <r>
    <s v="yun@mu-ke.com"/>
    <s v="广州慕可生物科技有限公司"/>
    <x v="0"/>
    <x v="5"/>
    <s v="关联"/>
    <d v="2017-09-13T00:00:00"/>
    <s v="202298667370761"/>
    <s v="增量带宽"/>
    <s v="升级"/>
    <s v="66.57"/>
    <s v="1.00"/>
    <s v="66.57"/>
    <m/>
    <n v="66.569999999999993"/>
    <s v="已支付"/>
    <s v="2018-07-26 09:01:17"/>
    <s v="2018-07-26 09:01:21"/>
    <s v=""/>
    <m/>
    <s v="分销客户"/>
    <x v="0"/>
  </r>
  <r>
    <s v="bufeng2005@gmail.com"/>
    <s v="广州市十牛信息科技有限公司"/>
    <x v="1"/>
    <x v="1"/>
    <s v="关联"/>
    <d v="2017-06-23T00:00:00"/>
    <s v="202301962490796"/>
    <s v="云服务器（按量付费）"/>
    <s v="新购"/>
    <s v="0.00"/>
    <s v="1.00"/>
    <s v="0"/>
    <m/>
    <n v="0"/>
    <s v="完成"/>
    <s v="2018-07-26 08:54:03"/>
    <s v="2018-07-26 08:54:03"/>
    <s v=""/>
    <m/>
    <s v="分销客户"/>
    <x v="1"/>
  </r>
  <r>
    <s v="otc_bi"/>
    <s v="深圳前海黄牛科技有限公司"/>
    <x v="3"/>
    <x v="3"/>
    <s v="新建"/>
    <d v="2018-04-08T17:31:07"/>
    <s v="202299266310610"/>
    <s v="云服务器ECS(包月)"/>
    <s v="续费"/>
    <s v="2713.57"/>
    <s v="0.97"/>
    <s v="2642.09"/>
    <m/>
    <n v="2642.09"/>
    <s v="已支付"/>
    <s v="2018-07-26 08:31:22"/>
    <s v="2018-07-26 08:31:23"/>
    <s v=""/>
    <m/>
    <s v="分销客户"/>
    <x v="0"/>
  </r>
  <r>
    <s v="otc_bi"/>
    <s v="深圳前海黄牛科技有限公司"/>
    <x v="3"/>
    <x v="3"/>
    <s v="新建"/>
    <d v="2018-04-08T17:31:07"/>
    <s v="202302860590610"/>
    <s v="关系型数据库RDS(包月)"/>
    <s v="续费"/>
    <s v="1000.00"/>
    <s v="1.00"/>
    <s v="1000.00"/>
    <m/>
    <n v="1000"/>
    <s v="已支付"/>
    <s v="2018-07-26 08:31:21"/>
    <s v="2018-07-26 08:31:21"/>
    <s v=""/>
    <m/>
    <s v="分销客户"/>
    <x v="0"/>
  </r>
  <r>
    <s v="393620317@qq.com"/>
    <s v="广州逗趣互动信息科技有限公司"/>
    <x v="1"/>
    <x v="1"/>
    <s v="关联"/>
    <d v="2017-01-09T00:00:00"/>
    <s v="202301064200967"/>
    <s v="云服务器ECS(包月)"/>
    <s v="续费"/>
    <s v="313.00"/>
    <s v="1.00"/>
    <s v="313.00"/>
    <n v="313"/>
    <n v="0"/>
    <s v="已支付"/>
    <s v="2018-07-26 08:30:30"/>
    <s v="2018-07-26 08:30:30"/>
    <s v=""/>
    <m/>
    <s v="分销客户"/>
    <x v="3"/>
  </r>
  <r>
    <s v="hi20412990@aliyun.com"/>
    <s v="广州远程教育中心有限公司"/>
    <x v="0"/>
    <x v="4"/>
    <s v="关联"/>
    <d v="2017-03-24T00:00:00"/>
    <s v="202302859600411"/>
    <s v="云服务器ECS(包月)"/>
    <s v="续费"/>
    <s v="457.00"/>
    <s v="0.75"/>
    <s v="342.75"/>
    <m/>
    <n v="342.75"/>
    <s v="已支付"/>
    <s v="2018-07-26 08:21:10"/>
    <s v="2018-07-26 08:21:10"/>
    <s v=""/>
    <m/>
    <s v="分销客户"/>
    <x v="5"/>
  </r>
  <r>
    <s v="hi20412990@aliyun.com"/>
    <s v="广州远程教育中心有限公司"/>
    <x v="0"/>
    <x v="4"/>
    <s v="关联"/>
    <d v="2017-03-24T00:00:00"/>
    <s v="202301462420411"/>
    <s v="云服务器ECS(包月)"/>
    <s v="续费"/>
    <s v="1220.00"/>
    <s v="0.75"/>
    <s v="915.00"/>
    <m/>
    <n v="915"/>
    <s v="已支付"/>
    <s v="2018-07-26 08:20:23"/>
    <s v="2018-07-26 08:20:24"/>
    <s v=""/>
    <m/>
    <s v="分销客户"/>
    <x v="5"/>
  </r>
  <r>
    <s v="hi20412990@aliyun.com"/>
    <s v="广州远程教育中心有限公司"/>
    <x v="0"/>
    <x v="4"/>
    <s v="关联"/>
    <d v="2017-03-24T00:00:00"/>
    <s v="202298963740411"/>
    <s v="云服务器ECS(包月)"/>
    <s v="续费"/>
    <s v="603.00"/>
    <s v="0.75"/>
    <s v="452.25"/>
    <m/>
    <n v="452.25"/>
    <s v="已支付"/>
    <s v="2018-07-26 08:20:08"/>
    <s v="2018-07-26 08:20:10"/>
    <s v=""/>
    <m/>
    <s v="分销客户"/>
    <x v="5"/>
  </r>
  <r>
    <s v="bufeng2005@gmail.com"/>
    <s v="广州市十牛信息科技有限公司"/>
    <x v="1"/>
    <x v="1"/>
    <s v="关联"/>
    <d v="2017-06-23T00:00:00"/>
    <s v="202302458890796"/>
    <s v="云服务器（按量付费）"/>
    <s v="新购"/>
    <s v="0.00"/>
    <s v="1.00"/>
    <s v="0"/>
    <m/>
    <n v="0"/>
    <s v="完成"/>
    <s v="2018-07-26 07:44:03"/>
    <s v="2018-07-26 07:44:03"/>
    <s v=""/>
    <m/>
    <s v="分销客户"/>
    <x v="1"/>
  </r>
  <r>
    <s v="bufeng2005@gmail.com"/>
    <s v="广州市十牛信息科技有限公司"/>
    <x v="1"/>
    <x v="1"/>
    <s v="关联"/>
    <d v="2017-06-23T00:00:00"/>
    <s v="202301762100796"/>
    <s v="云服务器（按量付费）"/>
    <s v="新购"/>
    <s v="0.00"/>
    <s v="1.00"/>
    <s v="0"/>
    <m/>
    <n v="0"/>
    <s v="完成"/>
    <s v="2018-07-26 07:26:02"/>
    <s v="2018-07-26 07:26:02"/>
    <s v=""/>
    <m/>
    <s v="分销客户"/>
    <x v="1"/>
  </r>
  <r>
    <s v="bufeng2005@gmail.com"/>
    <s v="广州市十牛信息科技有限公司"/>
    <x v="1"/>
    <x v="1"/>
    <s v="关联"/>
    <d v="2017-06-23T00:00:00"/>
    <s v="202301562140796"/>
    <s v="云服务器（按量付费）"/>
    <s v="新购"/>
    <s v="0.00"/>
    <s v="1.00"/>
    <s v="0"/>
    <m/>
    <n v="0"/>
    <s v="完成"/>
    <s v="2018-07-26 06:56:02"/>
    <s v="2018-07-26 06:56:03"/>
    <s v=""/>
    <m/>
    <s v="分销客户"/>
    <x v="1"/>
  </r>
  <r>
    <s v="nd0331"/>
    <s v="广州玖的数码科技有限公司"/>
    <x v="1"/>
    <x v="1"/>
    <s v="新建"/>
    <d v="2017-03-31T00:00:00"/>
    <s v="202299152130972"/>
    <s v="云服务器（按量付费）"/>
    <s v="新购"/>
    <s v="0.00"/>
    <s v="1.00"/>
    <s v="0"/>
    <m/>
    <n v="0"/>
    <s v="完成"/>
    <s v="2018-07-25 21:22:51"/>
    <s v="2018-07-25 21:22:52"/>
    <s v=""/>
    <m/>
    <s v="分销客户"/>
    <x v="1"/>
  </r>
  <r>
    <s v="nd0331"/>
    <s v="广州玖的数码科技有限公司"/>
    <x v="1"/>
    <x v="1"/>
    <s v="新建"/>
    <d v="2017-03-31T00:00:00"/>
    <s v="202302646110972"/>
    <s v="云服务器（按量付费）"/>
    <s v="新购"/>
    <s v="0.00"/>
    <s v="1.00"/>
    <s v="0"/>
    <m/>
    <n v="0"/>
    <s v="完成"/>
    <s v="2018-07-25 20:22:37"/>
    <s v="2018-07-25 20:22:37"/>
    <s v=""/>
    <m/>
    <s v="分销客户"/>
    <x v="1"/>
  </r>
  <r>
    <s v="nd0331"/>
    <s v="广州玖的数码科技有限公司"/>
    <x v="1"/>
    <x v="1"/>
    <s v="新建"/>
    <d v="2017-03-31T00:00:00"/>
    <s v="202300848750972"/>
    <s v="云服务器（按量付费）"/>
    <s v="新购"/>
    <s v="0.00"/>
    <s v="1.00"/>
    <s v="0"/>
    <m/>
    <n v="0"/>
    <s v="完成"/>
    <s v="2018-07-25 20:22:23"/>
    <s v="2018-07-25 20:22:23"/>
    <s v=""/>
    <m/>
    <s v="分销客户"/>
    <x v="1"/>
  </r>
  <r>
    <s v="阳光康众968309"/>
    <s v="广东天泽阳光康众医疗投资管理有限公司"/>
    <x v="3"/>
    <x v="8"/>
    <s v="新建"/>
    <d v="2018-06-11T11:12:43"/>
    <s v="202301747470538"/>
    <s v="数据传输服务（按量付费）"/>
    <s v="新购"/>
    <s v="0.00"/>
    <s v="1.00"/>
    <s v="0"/>
    <m/>
    <n v="0"/>
    <s v="完成"/>
    <s v="2018-07-25 20:02:58"/>
    <s v="2018-07-25 20:02:58"/>
    <s v=""/>
    <m/>
    <s v="分销客户"/>
    <x v="2"/>
  </r>
  <r>
    <s v="阳光康众968309"/>
    <s v="广东天泽阳光康众医疗投资管理有限公司"/>
    <x v="3"/>
    <x v="8"/>
    <s v="新建"/>
    <d v="2018-06-11T11:12:43"/>
    <s v="202302644300538"/>
    <s v="关系型数据库RDS(包月)"/>
    <s v="升级"/>
    <s v="2154.50"/>
    <s v="1.00"/>
    <s v="2154.50"/>
    <n v="2154.5"/>
    <n v="0"/>
    <s v="已支付"/>
    <s v="2018-07-25 19:48:04"/>
    <s v="2018-07-25 19:48:57"/>
    <s v=""/>
    <m/>
    <s v="分销客户"/>
    <x v="0"/>
  </r>
  <r>
    <s v="tech01@kingvision.com.cn"/>
    <s v="雪松控股集团"/>
    <x v="0"/>
    <x v="4"/>
    <s v="关联"/>
    <d v="2016-12-05T00:00:00"/>
    <s v="202299747870041"/>
    <s v="云盘"/>
    <s v="新购"/>
    <s v="0.00"/>
    <s v="1.00"/>
    <s v="0"/>
    <m/>
    <n v="0"/>
    <s v="完成"/>
    <s v="2018-07-25 19:40:41"/>
    <s v="2018-07-25 19:40:41"/>
    <s v=""/>
    <m/>
    <s v="分销客户"/>
    <x v="2"/>
  </r>
  <r>
    <s v="深圳市酷达通讯公司"/>
    <s v="深圳市酷达通讯公司"/>
    <x v="0"/>
    <x v="6"/>
    <s v="新建"/>
    <d v="2018-07-16T09:45:12"/>
    <s v="202301843860766"/>
    <s v="负载均衡SLB（包年包月）"/>
    <s v="新购"/>
    <s v="136.52"/>
    <s v="1.00"/>
    <s v="136.52"/>
    <m/>
    <n v="136.52000000000001"/>
    <s v="已支付"/>
    <s v="2018-07-25 19:04:25"/>
    <s v="2018-07-25 19:04:30"/>
    <s v=""/>
    <m/>
    <s v="分销客户"/>
    <x v="0"/>
  </r>
  <r>
    <s v="haoyong2018"/>
    <s v="广州好用信息技术有限公司"/>
    <x v="2"/>
    <x v="15"/>
    <s v="新建"/>
    <d v="2018-07-05T17:27:16"/>
    <s v="202300744120004"/>
    <s v="云服务器ECS(包月)"/>
    <s v="新购"/>
    <s v="303.50"/>
    <s v="0.95"/>
    <s v="289.20"/>
    <m/>
    <n v="289.2"/>
    <s v="已支付"/>
    <s v="2018-07-25 18:14:55"/>
    <s v="2018-07-25 18:15:28"/>
    <s v=""/>
    <m/>
    <s v="分销客户"/>
    <x v="0"/>
  </r>
  <r>
    <s v="xujianliang@gzliuhe.com"/>
    <s v="徐建梁"/>
    <x v="4"/>
    <x v="7"/>
    <s v="关联"/>
    <d v="2017-09-14T00:00:00"/>
    <s v="202301544130026"/>
    <s v="云服务器ECS(包月)"/>
    <s v="补偿续费"/>
    <s v="0.00"/>
    <s v="1.00"/>
    <s v="0.00"/>
    <m/>
    <n v="0"/>
    <s v="已支付"/>
    <s v="2018-07-25 17:35:15"/>
    <s v="2018-07-25 17:35:16"/>
    <s v=""/>
    <m/>
    <s v="分销客户"/>
    <x v="3"/>
  </r>
  <r>
    <s v="zixl@holike.com"/>
    <s v="广州好莱客创意家居股份有限公司"/>
    <x v="1"/>
    <x v="1"/>
    <s v="关联"/>
    <d v="2016-09-05T00:00:00"/>
    <s v="202299841460464"/>
    <s v="NAS存储包"/>
    <s v="新购"/>
    <s v="150.00"/>
    <s v="1.00"/>
    <s v="150.00"/>
    <m/>
    <n v="150"/>
    <s v="已支付"/>
    <s v="2018-07-25 17:01:27"/>
    <s v="2018-07-25 17:02:05"/>
    <s v=""/>
    <m/>
    <s v="分销客户"/>
    <x v="0"/>
  </r>
  <r>
    <s v="kaichuanginfo"/>
    <s v="广州凯创商务投资有限公司"/>
    <x v="1"/>
    <x v="1"/>
    <s v="关联"/>
    <d v="2017-12-18T00:00:00"/>
    <s v="202300041490866"/>
    <s v="物联网平台"/>
    <s v="新购"/>
    <s v="0.00"/>
    <s v="1.00"/>
    <s v="0"/>
    <m/>
    <n v="0"/>
    <s v="完成"/>
    <s v="2018-07-25 16:43:06"/>
    <s v="2018-07-25 16:43:07"/>
    <s v=""/>
    <m/>
    <s v="分销客户"/>
    <x v="2"/>
  </r>
  <r>
    <s v="bufeng2005@gmail.com"/>
    <s v="广州市十牛信息科技有限公司"/>
    <x v="1"/>
    <x v="1"/>
    <s v="关联"/>
    <d v="2017-06-23T00:00:00"/>
    <s v="202299741420796"/>
    <s v="云服务器（按量付费）"/>
    <s v="新购"/>
    <s v="0.00"/>
    <s v="1.00"/>
    <s v="0"/>
    <m/>
    <n v="0"/>
    <s v="完成"/>
    <s v="2018-07-25 16:28:07"/>
    <s v="2018-07-25 16:28:07"/>
    <s v=""/>
    <m/>
    <s v="分销客户"/>
    <x v="1"/>
  </r>
  <r>
    <s v="zixl@holike.com"/>
    <s v="广州好莱客创意家居股份有限公司"/>
    <x v="1"/>
    <x v="1"/>
    <s v="关联"/>
    <d v="2016-09-05T00:00:00"/>
    <s v="202301242540464"/>
    <s v="云服务器（按量付费）"/>
    <s v="新购"/>
    <s v="0.00"/>
    <s v="1.00"/>
    <s v="0"/>
    <m/>
    <n v="0"/>
    <s v="完成"/>
    <s v="2018-07-25 16:21:40"/>
    <s v="2018-07-25 16:21:40"/>
    <s v=""/>
    <m/>
    <s v="分销客户"/>
    <x v="1"/>
  </r>
  <r>
    <s v="bufeng2005@gmail.com"/>
    <s v="广州市十牛信息科技有限公司"/>
    <x v="1"/>
    <x v="1"/>
    <s v="关联"/>
    <d v="2017-06-23T00:00:00"/>
    <s v="202301038980796"/>
    <s v="云服务器（按量付费）"/>
    <s v="新购"/>
    <s v="0.00"/>
    <s v="1.00"/>
    <s v="0"/>
    <m/>
    <n v="0"/>
    <s v="完成"/>
    <s v="2018-07-25 16:12:02"/>
    <s v="2018-07-25 16:12:02"/>
    <s v=""/>
    <m/>
    <s v="分销客户"/>
    <x v="1"/>
  </r>
  <r>
    <s v="hi31071696@aliyun.com"/>
    <s v="中油碧辟石油有限公司"/>
    <x v="1"/>
    <x v="1"/>
    <s v="关联"/>
    <d v="2017-09-12T00:00:00"/>
    <s v="202299138780655"/>
    <s v="弹性公网IP（按量付费）"/>
    <s v="新购"/>
    <s v="0.00"/>
    <s v="1.00"/>
    <s v="0"/>
    <m/>
    <n v="0"/>
    <s v="完成"/>
    <s v="2018-07-25 15:35:06"/>
    <s v="2018-07-25 15:35:06"/>
    <s v=""/>
    <m/>
    <s v="分销客户"/>
    <x v="2"/>
  </r>
  <r>
    <s v="hi31071696@aliyun.com"/>
    <s v="中油碧辟石油有限公司"/>
    <x v="1"/>
    <x v="1"/>
    <s v="关联"/>
    <d v="2017-09-12T00:00:00"/>
    <s v="202299738860655"/>
    <s v="NAT网关（按量付费）"/>
    <s v="新购"/>
    <s v="0.00"/>
    <s v="1.00"/>
    <s v="0"/>
    <m/>
    <n v="0"/>
    <s v="完成"/>
    <s v="2018-07-25 15:32:56"/>
    <s v="2018-07-25 15:32:57"/>
    <s v=""/>
    <m/>
    <s v="分销客户"/>
    <x v="2"/>
  </r>
  <r>
    <s v="admin@yiguotech.com"/>
    <s v="深圳翼果科技有限公司"/>
    <x v="3"/>
    <x v="3"/>
    <s v="关联"/>
    <d v="2018-02-01T00:00:00"/>
    <s v="202301437390526"/>
    <s v="云数据库KVStore版（包月）"/>
    <s v="升级"/>
    <s v="0.00"/>
    <s v="1.00"/>
    <s v="0.00"/>
    <m/>
    <n v="0"/>
    <s v="已支付"/>
    <s v="2018-07-25 15:28:31"/>
    <s v="2018-07-25 15:28:36"/>
    <s v=""/>
    <m/>
    <s v="分销客户"/>
    <x v="0"/>
  </r>
  <r>
    <s v="admin@yiguotech.com"/>
    <s v="深圳翼果科技有限公司"/>
    <x v="3"/>
    <x v="3"/>
    <s v="关联"/>
    <d v="2018-02-01T00:00:00"/>
    <s v="202299440540526"/>
    <s v="云数据库KVStore版（包月）"/>
    <s v="降级"/>
    <s v="0.00"/>
    <s v="1.00"/>
    <s v="0.00"/>
    <m/>
    <n v="0"/>
    <s v="已支付"/>
    <s v="2018-07-25 15:26:21"/>
    <s v="2018-07-25 15:26:21"/>
    <s v=""/>
    <m/>
    <s v="分销客户"/>
    <x v="0"/>
  </r>
  <r>
    <s v="yun@mu-ke.com"/>
    <s v="广州慕可生物科技有限公司"/>
    <x v="0"/>
    <x v="5"/>
    <s v="关联"/>
    <d v="2017-09-13T00:00:00"/>
    <s v="202302434970761"/>
    <s v="增量带宽"/>
    <s v="升级"/>
    <s v="38.22"/>
    <s v="1.00"/>
    <s v="38.22"/>
    <m/>
    <n v="38.22"/>
    <s v="已支付"/>
    <s v="2018-07-25 15:24:03"/>
    <s v="2018-07-25 15:24:06"/>
    <s v=""/>
    <m/>
    <s v="分销客户"/>
    <x v="0"/>
  </r>
  <r>
    <s v="hi31071696@aliyun.com"/>
    <s v="中油碧辟石油有限公司"/>
    <x v="1"/>
    <x v="1"/>
    <s v="关联"/>
    <d v="2017-09-12T00:00:00"/>
    <s v="202300736300655"/>
    <s v="负载均衡SLB（按量付费）"/>
    <s v="新购"/>
    <s v="0.00"/>
    <s v="1.00"/>
    <s v="0"/>
    <m/>
    <n v="0"/>
    <s v="完成"/>
    <s v="2018-07-25 15:18:49"/>
    <s v="2018-07-25 15:18:50"/>
    <s v=""/>
    <m/>
    <s v="分销客户"/>
    <x v="2"/>
  </r>
  <r>
    <s v="liaozy@79643.com"/>
    <s v="广州简乐网络科技有限公司"/>
    <x v="3"/>
    <x v="3"/>
    <s v="关联"/>
    <d v="2017-06-28T00:00:00"/>
    <s v="202299938720115"/>
    <s v="关系型数据库RDS(包月)"/>
    <s v="新购"/>
    <s v="740.00"/>
    <s v="1.00"/>
    <s v="740.00"/>
    <m/>
    <n v="740"/>
    <s v="已支付"/>
    <s v="2018-07-25 15:13:04"/>
    <s v="2018-07-25 15:13:09"/>
    <s v=""/>
    <m/>
    <s v="分销客户"/>
    <x v="0"/>
  </r>
  <r>
    <s v="xh1985210@163.com"/>
    <s v="梅新华"/>
    <x v="4"/>
    <x v="14"/>
    <s v="关联"/>
    <d v="2017-12-26T19:59:48"/>
    <s v="202300037800871"/>
    <s v="云服务器ECS(包月)"/>
    <s v="补偿续费"/>
    <s v="0.00"/>
    <s v="1.00"/>
    <s v="0.00"/>
    <m/>
    <n v="0"/>
    <s v="已支付"/>
    <s v="2018-07-25 15:08:35"/>
    <s v="2018-07-25 15:08:36"/>
    <s v=""/>
    <m/>
    <s v="分销客户"/>
    <x v="3"/>
  </r>
  <r>
    <s v="393620317@qq.com"/>
    <s v="广州逗趣互动信息科技有限公司"/>
    <x v="1"/>
    <x v="1"/>
    <s v="关联"/>
    <d v="2017-01-09T00:00:00"/>
    <s v="202301536880967"/>
    <s v="云服务器ECS(包月)"/>
    <s v="补偿续费"/>
    <s v="0.00"/>
    <s v="1.00"/>
    <s v="0.00"/>
    <n v="0"/>
    <n v="0"/>
    <s v="已支付"/>
    <s v="2018-07-25 15:08:35"/>
    <s v="2018-07-25 15:08:36"/>
    <s v=""/>
    <m/>
    <s v="分销客户"/>
    <x v="3"/>
  </r>
  <r>
    <s v="haoyong2018"/>
    <s v="广州好用信息技术有限公司"/>
    <x v="2"/>
    <x v="15"/>
    <s v="新建"/>
    <d v="2018-07-05T17:27:16"/>
    <s v="202302732800004"/>
    <s v="云服务器ECS(包月)"/>
    <s v="新购"/>
    <s v="3642.00"/>
    <s v="0.76"/>
    <s v="2752.50"/>
    <m/>
    <n v="2752.5"/>
    <s v="已支付"/>
    <s v="2018-07-25 14:35:01"/>
    <s v="2018-07-25 14:35:55"/>
    <s v=""/>
    <m/>
    <s v="分销客户"/>
    <x v="0"/>
  </r>
  <r>
    <s v="haoyong2018"/>
    <s v="广州好用信息技术有限公司"/>
    <x v="2"/>
    <x v="15"/>
    <s v="新建"/>
    <d v="2018-07-05T17:27:16"/>
    <s v="202299835950004"/>
    <s v="访问控制"/>
    <s v="新购"/>
    <s v="0.00"/>
    <s v="1.00"/>
    <s v="0"/>
    <m/>
    <n v="0"/>
    <s v="完成"/>
    <s v="2018-07-25 14:32:54"/>
    <s v="2018-07-25 14:32:54"/>
    <s v=""/>
    <m/>
    <s v="分销客户"/>
    <x v="1"/>
  </r>
  <r>
    <s v="zixl@holike.com"/>
    <s v="广州好莱客创意家居股份有限公司"/>
    <x v="1"/>
    <x v="1"/>
    <s v="关联"/>
    <d v="2016-09-05T00:00:00"/>
    <s v="202302233630464"/>
    <s v="文件云Online"/>
    <s v="试用"/>
    <s v="0.00"/>
    <s v="1.00"/>
    <s v="0.00"/>
    <m/>
    <n v="0"/>
    <s v="已支付"/>
    <s v="2018-07-25 14:21:44"/>
    <s v="2018-07-25 14:21:45"/>
    <s v=""/>
    <m/>
    <s v="分销客户"/>
    <x v="2"/>
  </r>
  <r>
    <s v="haoyong2018"/>
    <s v="广州好用信息技术有限公司"/>
    <x v="2"/>
    <x v="15"/>
    <s v="新建"/>
    <d v="2018-07-05T17:27:16"/>
    <s v="202300035730004"/>
    <s v="专有网络VPC"/>
    <s v="新购"/>
    <s v="0.00"/>
    <s v="1.00"/>
    <s v="0"/>
    <m/>
    <n v="0"/>
    <s v="完成"/>
    <s v="2018-07-25 14:15:37"/>
    <s v="2018-07-25 14:15:37"/>
    <s v=""/>
    <m/>
    <s v="分销客户"/>
    <x v="1"/>
  </r>
  <r>
    <s v="serveradmin@superlinksoft.com"/>
    <s v="广州超联软件科技有限公司"/>
    <x v="0"/>
    <x v="6"/>
    <s v="关联"/>
    <d v="2017-11-06T00:00:00"/>
    <s v="202298934680884"/>
    <s v="云服务器ECS(包月)"/>
    <s v="续费"/>
    <s v="1054.00"/>
    <s v="1.00"/>
    <s v="1054.00"/>
    <m/>
    <n v="1054"/>
    <s v="已支付"/>
    <s v="2018-07-25 13:52:35"/>
    <s v="2018-07-25 13:53:06"/>
    <s v=""/>
    <m/>
    <s v="分销客户"/>
    <x v="3"/>
  </r>
  <r>
    <s v="hi30403397@aliyun.com"/>
    <s v="广州宏峰信息科技有限公司"/>
    <x v="3"/>
    <x v="12"/>
    <s v="关联"/>
    <d v="2017-10-10T00:00:00"/>
    <s v="202300231320828"/>
    <s v="云服务器ECS(包月)"/>
    <s v="新购"/>
    <s v="37.24"/>
    <s v="1.00"/>
    <s v="37.24"/>
    <m/>
    <n v="37.24"/>
    <s v="已支付"/>
    <s v="2018-07-25 12:01:59"/>
    <s v="2018-07-25 12:02:11"/>
    <s v=""/>
    <m/>
    <s v="分销客户"/>
    <x v="0"/>
  </r>
  <r>
    <s v="3392218208@qq.com"/>
    <s v="广州鸟邦电子商务有限公司"/>
    <x v="4"/>
    <x v="9"/>
    <s v="关联"/>
    <d v="2017-08-21T00:00:00"/>
    <s v="202300532540766"/>
    <s v="容器服务（按量付费）"/>
    <s v="新购"/>
    <s v="0.00"/>
    <s v="1.00"/>
    <s v="0"/>
    <m/>
    <n v="0"/>
    <s v="完成"/>
    <s v="2018-07-25 11:59:57"/>
    <s v="2018-07-25 11:59:57"/>
    <s v=""/>
    <m/>
    <s v="分销客户"/>
    <x v="2"/>
  </r>
  <r>
    <s v="hi31071696@aliyun.com"/>
    <s v="中油碧辟石油有限公司"/>
    <x v="1"/>
    <x v="1"/>
    <s v="关联"/>
    <d v="2017-09-12T00:00:00"/>
    <s v="202301029270655"/>
    <s v="通用储值卡(CBM大客户专享)"/>
    <s v="新购"/>
    <s v="10000.00"/>
    <s v="1.00"/>
    <s v="10000.00"/>
    <m/>
    <n v="10000"/>
    <s v="已支付"/>
    <s v="2018-07-25 11:51:32"/>
    <s v="2018-07-26 11:19:18"/>
    <s v=""/>
    <m/>
    <s v="分销客户"/>
    <x v="4"/>
  </r>
  <r>
    <s v="yunwei2014@sellercube.cn"/>
    <s v="广州棒谷网络科技有限公司"/>
    <x v="0"/>
    <x v="0"/>
    <s v="关联"/>
    <d v="2017-03-16T00:00:00"/>
    <s v="202299932210545"/>
    <s v="云服务器ECS(包月)"/>
    <s v="扩容"/>
    <s v="104.11"/>
    <s v="1.00"/>
    <s v="104.11"/>
    <m/>
    <n v="104.11"/>
    <s v="已支付"/>
    <s v="2018-07-25 11:50:35"/>
    <s v="2018-07-25 11:50:46"/>
    <s v=""/>
    <m/>
    <s v="分销客户"/>
    <x v="0"/>
  </r>
  <r>
    <s v="wanji35666"/>
    <s v="广东万集电子商务科技有限公司"/>
    <x v="1"/>
    <x v="13"/>
    <s v="新建"/>
    <d v="2018-06-25T16:17:52"/>
    <s v="202301428970489"/>
    <s v="云服务器ECS(包月)"/>
    <s v="续费"/>
    <s v="475.00"/>
    <s v="0.97"/>
    <s v="460.70"/>
    <m/>
    <n v="460.7"/>
    <s v="已支付"/>
    <s v="2018-07-25 11:39:52"/>
    <s v="2018-07-25 11:40:34"/>
    <s v=""/>
    <m/>
    <s v="分销客户"/>
    <x v="0"/>
  </r>
  <r>
    <s v="wanji35666"/>
    <s v="广东万集电子商务科技有限公司"/>
    <x v="1"/>
    <x v="13"/>
    <s v="新建"/>
    <d v="2018-06-25T16:17:52"/>
    <s v="202302627720489"/>
    <s v="宝塔Linux面板（LAMP/LNMP/Tomcat/Node.js）"/>
    <s v="续费"/>
    <s v="0.00"/>
    <s v="1.00"/>
    <s v="0.00"/>
    <m/>
    <n v="0"/>
    <s v="已支付"/>
    <s v="2018-07-25 11:39:51"/>
    <s v="2018-07-25 11:40:34"/>
    <s v=""/>
    <m/>
    <s v="分销客户"/>
    <x v="2"/>
  </r>
  <r>
    <s v="haihuodianzi"/>
    <s v="海货电子商务有限公司"/>
    <x v="0"/>
    <x v="6"/>
    <s v="新建"/>
    <d v="2018-02-05T13:31:27"/>
    <s v="202299730820466"/>
    <s v="云服务器ECS(包月)"/>
    <s v="补偿续费"/>
    <s v="0.00"/>
    <s v="1.00"/>
    <s v="0.00"/>
    <m/>
    <n v="0"/>
    <s v="已支付"/>
    <s v="2018-07-25 11:38:42"/>
    <s v="2018-07-25 11:38:43"/>
    <s v=""/>
    <m/>
    <s v="分销客户"/>
    <x v="0"/>
  </r>
  <r>
    <s v="otc_bi"/>
    <s v="深圳前海黄牛科技有限公司"/>
    <x v="3"/>
    <x v="3"/>
    <s v="新建"/>
    <d v="2018-04-08T17:31:07"/>
    <s v="202301827430610"/>
    <s v="云服务器ECS(包月)"/>
    <s v="续费"/>
    <s v="1532.10"/>
    <s v="0.95"/>
    <s v="1460.40"/>
    <m/>
    <n v="1460.4"/>
    <s v="已支付"/>
    <s v="2018-07-25 11:37:47"/>
    <s v="2018-07-25 11:37:53"/>
    <s v=""/>
    <m/>
    <s v="分销客户"/>
    <x v="0"/>
  </r>
  <r>
    <s v="wanji35666"/>
    <s v="广东万集电子商务科技有限公司"/>
    <x v="1"/>
    <x v="13"/>
    <s v="新建"/>
    <d v="2018-06-25T16:17:52"/>
    <s v="202298930520489"/>
    <s v="关系型数据库RDS(包月)"/>
    <s v="续费"/>
    <s v="580.00"/>
    <s v="1.00"/>
    <s v="580.00"/>
    <m/>
    <n v="580"/>
    <s v="已支付"/>
    <s v="2018-07-25 11:37:06"/>
    <s v="2018-07-25 11:38:12"/>
    <s v=""/>
    <m/>
    <s v="分销客户"/>
    <x v="0"/>
  </r>
  <r>
    <s v="zixl@holike.com"/>
    <s v="广州好莱客创意家居股份有限公司"/>
    <x v="1"/>
    <x v="1"/>
    <s v="关联"/>
    <d v="2016-09-05T00:00:00"/>
    <s v="202300530670464"/>
    <s v="关系型数据库（按量付费）"/>
    <s v="新购"/>
    <s v="0.00"/>
    <s v="1.00"/>
    <s v="0"/>
    <m/>
    <n v="0"/>
    <s v="完成"/>
    <s v="2018-07-25 11:21:10"/>
    <s v="2018-07-25 11:21:10"/>
    <s v=""/>
    <m/>
    <s v="分销客户"/>
    <x v="2"/>
  </r>
  <r>
    <s v="欧浦智网股份有限公司2017"/>
    <s v="欧浦智网股份有限公司"/>
    <x v="1"/>
    <x v="1"/>
    <s v="新建"/>
    <d v="2017-11-16T00:00:00"/>
    <s v="202300030060016"/>
    <s v="通用储值卡(CBM大客户专享)"/>
    <s v="新购"/>
    <s v="1600.00"/>
    <s v="1.00"/>
    <s v="1600.00"/>
    <m/>
    <n v="1600"/>
    <s v="已支付"/>
    <s v="2018-07-25 11:19:06"/>
    <s v="2018-07-25 11:19:30"/>
    <s v=""/>
    <m/>
    <s v="分销客户"/>
    <x v="4"/>
  </r>
  <r>
    <s v="欧浦智网股份有限公司2017"/>
    <s v="欧浦智网股份有限公司"/>
    <x v="1"/>
    <x v="1"/>
    <s v="新建"/>
    <d v="2017-11-16T00:00:00"/>
    <s v="202299929660016"/>
    <s v="通用储值卡(CBM大客户专享)"/>
    <s v="新购"/>
    <s v="2700.00"/>
    <s v="1.00"/>
    <s v="2700.00"/>
    <m/>
    <n v="2700"/>
    <s v="已支付"/>
    <s v="2018-07-25 11:11:51"/>
    <s v="2018-07-25 11:17:21"/>
    <s v=""/>
    <m/>
    <s v="分销客户"/>
    <x v="4"/>
  </r>
  <r>
    <s v="欧浦智网股份有限公司2017"/>
    <s v="欧浦智网股份有限公司"/>
    <x v="1"/>
    <x v="1"/>
    <s v="新建"/>
    <d v="2017-11-16T00:00:00"/>
    <s v="202298332340016"/>
    <s v="云服务器ECS(包月)"/>
    <s v="新购"/>
    <s v="5148.00"/>
    <s v="0.85"/>
    <s v="4375.80"/>
    <m/>
    <n v="4375.8"/>
    <s v="已支付"/>
    <s v="2018-07-25 11:03:31"/>
    <s v="2018-07-25 11:22:24"/>
    <s v=""/>
    <m/>
    <s v="分销客户"/>
    <x v="0"/>
  </r>
  <r>
    <s v="it@biostime.com.cn"/>
    <s v="广州市合生元生物制品有限公司"/>
    <x v="0"/>
    <x v="4"/>
    <s v="关联"/>
    <d v="2016-09-07T00:00:00"/>
    <s v="202299929320682"/>
    <s v="数据传输服务（按量付费）"/>
    <s v="新购"/>
    <s v="0.00"/>
    <s v="1.00"/>
    <s v="0"/>
    <m/>
    <n v="0"/>
    <s v="完成"/>
    <s v="2018-07-25 11:02:17"/>
    <s v="2018-07-25 11:02:17"/>
    <s v=""/>
    <m/>
    <s v="分销客户"/>
    <x v="2"/>
  </r>
  <r>
    <s v="小康科技有限公司"/>
    <s v="深圳市小康科技有限公司"/>
    <x v="0"/>
    <x v="6"/>
    <s v="新建"/>
    <d v="2018-01-25T17:25:52"/>
    <s v="202300127340750"/>
    <s v="云服务器ECS(包月)"/>
    <s v="升级"/>
    <s v="1809.41"/>
    <s v="0.88"/>
    <s v="1592.28"/>
    <m/>
    <n v="1592.28"/>
    <s v="已支付"/>
    <s v="2018-07-25 10:54:33"/>
    <s v="2018-07-25 10:59:32"/>
    <s v=""/>
    <m/>
    <s v="分销客户"/>
    <x v="0"/>
  </r>
  <r>
    <s v="深圳前海融通"/>
    <s v="深圳前海融通科技有限公司"/>
    <x v="3"/>
    <x v="3"/>
    <s v="新建"/>
    <d v="2018-01-19T10:57:01"/>
    <s v="202301324540216"/>
    <s v="云服务器ECS(包月)"/>
    <s v="升级"/>
    <s v="126.12"/>
    <s v="1.00"/>
    <s v="126.12"/>
    <m/>
    <n v="126.12"/>
    <s v="已支付"/>
    <s v="2018-07-25 10:18:52"/>
    <s v="2018-07-25 10:18:57"/>
    <s v=""/>
    <m/>
    <s v="分销客户"/>
    <x v="0"/>
  </r>
  <r>
    <s v="devops@sq580.com"/>
    <s v="广州市新橙信息科技有限公司"/>
    <x v="3"/>
    <x v="3"/>
    <s v="关联"/>
    <d v="2017-10-26T00:00:00"/>
    <s v="202301724790855"/>
    <s v="云服务器（按量付费）"/>
    <s v="升级"/>
    <s v="0.00"/>
    <s v="1.00"/>
    <s v="0"/>
    <m/>
    <n v="0"/>
    <s v="完成"/>
    <s v="2018-07-25 10:17:32"/>
    <s v="2018-07-25 10:17:33"/>
    <s v=""/>
    <m/>
    <s v="分销客户"/>
    <x v="1"/>
  </r>
  <r>
    <s v="深圳前海融通"/>
    <s v="深圳前海融通科技有限公司"/>
    <x v="3"/>
    <x v="3"/>
    <s v="新建"/>
    <d v="2018-01-19T10:57:01"/>
    <s v="202298429080216"/>
    <s v="云服务器ECS(包月)"/>
    <s v="升级"/>
    <s v="118.87"/>
    <s v="1.00"/>
    <s v="118.87"/>
    <m/>
    <n v="118.87"/>
    <s v="已支付"/>
    <s v="2018-07-25 10:17:08"/>
    <s v="2018-07-25 10:17:14"/>
    <s v=""/>
    <m/>
    <s v="分销客户"/>
    <x v="0"/>
  </r>
  <r>
    <s v="深圳前海融通"/>
    <s v="深圳前海融通科技有限公司"/>
    <x v="3"/>
    <x v="3"/>
    <s v="新建"/>
    <d v="2018-01-19T10:57:01"/>
    <s v="202300724870216"/>
    <s v="云服务器ECS(包月)"/>
    <s v="升级"/>
    <s v="110.57"/>
    <s v="1.00"/>
    <s v="110.57"/>
    <m/>
    <n v="110.57"/>
    <s v="已支付"/>
    <s v="2018-07-25 10:15:47"/>
    <s v="2018-07-25 10:15:52"/>
    <s v=""/>
    <m/>
    <s v="分销客户"/>
    <x v="0"/>
  </r>
  <r>
    <s v="深圳前海融通"/>
    <s v="深圳前海融通科技有限公司"/>
    <x v="3"/>
    <x v="3"/>
    <s v="新建"/>
    <d v="2018-01-19T10:57:01"/>
    <s v="202301824080216"/>
    <s v="云服务器ECS(包月)"/>
    <s v="升级"/>
    <s v="110.60"/>
    <s v="1.00"/>
    <s v="110.60"/>
    <m/>
    <n v="110.6"/>
    <s v="已支付"/>
    <s v="2018-07-25 10:09:01"/>
    <s v="2018-07-25 10:09:09"/>
    <s v=""/>
    <m/>
    <s v="分销客户"/>
    <x v="0"/>
  </r>
  <r>
    <s v="it@biostime.com.cn"/>
    <s v="广州市合生元生物制品有限公司"/>
    <x v="0"/>
    <x v="4"/>
    <s v="关联"/>
    <d v="2016-09-07T00:00:00"/>
    <s v="202298826280682"/>
    <s v="云数据库KVStore 版（按量付费）"/>
    <s v="新购"/>
    <s v="0.00"/>
    <s v="1.00"/>
    <s v="0"/>
    <m/>
    <n v="0"/>
    <s v="完成"/>
    <s v="2018-07-25 10:03:03"/>
    <s v="2018-07-25 10:03:04"/>
    <s v=""/>
    <m/>
    <s v="分销客户"/>
    <x v="2"/>
  </r>
  <r>
    <s v="hi31071696@aliyun.com"/>
    <s v="中油碧辟石油有限公司"/>
    <x v="1"/>
    <x v="1"/>
    <s v="关联"/>
    <d v="2017-09-12T00:00:00"/>
    <s v="202299126540655"/>
    <s v="关系型数据库RDS(包月)"/>
    <s v="升级"/>
    <s v="1325.31"/>
    <s v="1.00"/>
    <s v="1325.31"/>
    <m/>
    <n v="1325.31"/>
    <s v="已支付"/>
    <s v="2018-07-25 09:59:04"/>
    <s v="2018-07-25 09:59:09"/>
    <s v=""/>
    <m/>
    <s v="分销客户"/>
    <x v="0"/>
  </r>
  <r>
    <s v="13500008011@139.com"/>
    <s v="广州好用信息技术有限公司"/>
    <x v="2"/>
    <x v="15"/>
    <s v="关联"/>
    <d v="2018-01-03T00:00:00"/>
    <s v="202301622630394"/>
    <s v="对象存储OSS资源包(包月)"/>
    <s v="新购"/>
    <s v="54.00"/>
    <s v="1.00"/>
    <s v="54.00"/>
    <m/>
    <n v="54"/>
    <s v="已支付"/>
    <s v="2018-07-25 09:58:34"/>
    <s v="2018-07-25 09:58:39"/>
    <s v=""/>
    <m/>
    <s v="分销客户"/>
    <x v="0"/>
  </r>
  <r>
    <s v="judian2017"/>
    <s v="广州汇电云联互联网科技有限公司"/>
    <x v="3"/>
    <x v="3"/>
    <s v="关联"/>
    <d v="2018-02-24T10:16:11"/>
    <s v="202299226590465"/>
    <s v="弹性公网IP（按量付费）"/>
    <s v="新购"/>
    <s v="0.00"/>
    <s v="1.00"/>
    <s v="0"/>
    <m/>
    <n v="0"/>
    <s v="完成"/>
    <s v="2018-07-25 09:52:18"/>
    <s v="2018-07-25 09:52:18"/>
    <s v=""/>
    <m/>
    <s v="分销客户"/>
    <x v="2"/>
  </r>
  <r>
    <s v="judian2017"/>
    <s v="广州汇电云联互联网科技有限公司"/>
    <x v="3"/>
    <x v="3"/>
    <s v="关联"/>
    <d v="2018-02-24T10:16:11"/>
    <s v="202302322480465"/>
    <s v="云盘"/>
    <s v="新购"/>
    <s v="0.00"/>
    <s v="1.00"/>
    <s v="0"/>
    <m/>
    <n v="0"/>
    <s v="完成"/>
    <s v="2018-07-25 09:52:14"/>
    <s v="2018-07-25 09:52:15"/>
    <s v=""/>
    <m/>
    <s v="分销客户"/>
    <x v="2"/>
  </r>
  <r>
    <s v="judian2017"/>
    <s v="广州汇电云联互联网科技有限公司"/>
    <x v="3"/>
    <x v="3"/>
    <s v="关联"/>
    <d v="2018-02-24T10:16:11"/>
    <s v="202299525420465"/>
    <s v="云盘"/>
    <s v="新购"/>
    <s v="0.00"/>
    <s v="1.00"/>
    <s v="0"/>
    <m/>
    <n v="0"/>
    <s v="完成"/>
    <s v="2018-07-25 09:52:14"/>
    <s v="2018-07-25 09:52:14"/>
    <s v=""/>
    <m/>
    <s v="分销客户"/>
    <x v="2"/>
  </r>
  <r>
    <s v="judian2017"/>
    <s v="广州汇电云联互联网科技有限公司"/>
    <x v="3"/>
    <x v="3"/>
    <s v="关联"/>
    <d v="2018-02-24T10:16:11"/>
    <s v="202301322850465"/>
    <s v="云服务器（按量付费）"/>
    <s v="新购"/>
    <s v="0.00"/>
    <s v="1.00"/>
    <s v="0"/>
    <m/>
    <n v="0"/>
    <s v="完成"/>
    <s v="2018-07-25 09:52:13"/>
    <s v="2018-07-25 09:52:14"/>
    <s v=""/>
    <m/>
    <s v="分销客户"/>
    <x v="1"/>
  </r>
  <r>
    <s v="judian2017"/>
    <s v="广州汇电云联互联网科技有限公司"/>
    <x v="3"/>
    <x v="3"/>
    <s v="关联"/>
    <d v="2018-02-24T10:16:11"/>
    <s v="202300324400465"/>
    <s v="E-MapReduce（按量计费）"/>
    <s v="新购"/>
    <s v="0.00"/>
    <s v="1.00"/>
    <s v="0"/>
    <m/>
    <n v="0"/>
    <s v="完成"/>
    <s v="2018-07-25 09:52:11"/>
    <s v="2018-07-25 09:52:11"/>
    <s v=""/>
    <m/>
    <s v="分销客户"/>
    <x v="2"/>
  </r>
  <r>
    <s v="hlbdc"/>
    <s v="广东海伦堡地产集团有限公司"/>
    <x v="1"/>
    <x v="1"/>
    <s v="关联"/>
    <d v="2017-08-18T00:00:00"/>
    <s v="202301524330050"/>
    <s v="增量带宽"/>
    <s v="升级"/>
    <s v="351.55"/>
    <s v="1.00"/>
    <s v="351.55"/>
    <m/>
    <n v="351.55"/>
    <s v="已支付"/>
    <s v="2018-07-25 09:48:05"/>
    <s v="2018-07-25 09:48:12"/>
    <s v=""/>
    <m/>
    <s v="分销客户"/>
    <x v="0"/>
  </r>
  <r>
    <s v="hzyfzx@pv.cc"/>
    <s v="广州花镇教育咨询有限公司"/>
    <x v="3"/>
    <x v="3"/>
    <s v="关联"/>
    <d v="2017-08-09T00:00:00"/>
    <s v="202298626740828"/>
    <s v="关系型数据库RDS(包月)"/>
    <s v="续费"/>
    <s v="1030.00"/>
    <s v="1.00"/>
    <s v="1030.00"/>
    <m/>
    <n v="1030"/>
    <s v="已支付"/>
    <s v="2018-07-25 09:46:02"/>
    <s v="2018-07-25 09:47:02"/>
    <s v=""/>
    <m/>
    <s v="分销客户"/>
    <x v="3"/>
  </r>
  <r>
    <s v="bufeng2005@gmail.com"/>
    <s v="广州市十牛信息科技有限公司"/>
    <x v="1"/>
    <x v="1"/>
    <s v="关联"/>
    <d v="2017-06-23T00:00:00"/>
    <s v="202300824720796"/>
    <s v="云服务器（按量付费）"/>
    <s v="新购"/>
    <s v="0.00"/>
    <s v="1.00"/>
    <s v="0"/>
    <m/>
    <n v="0"/>
    <s v="完成"/>
    <s v="2018-07-25 09:46:02"/>
    <s v="2018-07-25 09:46:02"/>
    <s v=""/>
    <m/>
    <s v="分销客户"/>
    <x v="1"/>
  </r>
  <r>
    <s v="sc兴科"/>
    <s v="兴科电子（东莞）有限公司"/>
    <x v="1"/>
    <x v="1"/>
    <s v="新建"/>
    <d v="2017-02-23T00:00:00"/>
    <s v="202299225560525"/>
    <s v="弹性公网IP（按量付费）"/>
    <s v="新购"/>
    <s v="0.00"/>
    <s v="1.00"/>
    <s v="0"/>
    <m/>
    <n v="0"/>
    <s v="完成"/>
    <s v="2018-07-25 09:43:25"/>
    <s v="2018-07-25 09:43:25"/>
    <s v=""/>
    <m/>
    <s v="分销客户"/>
    <x v="2"/>
  </r>
  <r>
    <s v="阳光康众968309"/>
    <s v="广东天泽阳光康众医疗投资管理有限公司"/>
    <x v="3"/>
    <x v="8"/>
    <s v="新建"/>
    <d v="2018-06-11T11:12:43"/>
    <s v="202301423010538"/>
    <s v="CDN流量包(国内版)"/>
    <s v="新购"/>
    <s v="1200.00"/>
    <s v="0.75"/>
    <s v="900.00"/>
    <m/>
    <n v="900"/>
    <s v="已支付"/>
    <s v="2018-07-25 09:41:09"/>
    <s v="2018-07-25 09:41:28"/>
    <s v=""/>
    <m/>
    <s v="分销客户"/>
    <x v="0"/>
  </r>
  <r>
    <s v="hzyfzx@pv.cc"/>
    <s v="广州花镇教育咨询有限公司"/>
    <x v="3"/>
    <x v="3"/>
    <s v="关联"/>
    <d v="2017-08-09T00:00:00"/>
    <s v="202300524760828"/>
    <s v="云服务器ECS(包月)"/>
    <s v="续费"/>
    <s v="1674.35"/>
    <s v="0.99"/>
    <s v="1650.99"/>
    <m/>
    <n v="1650.99"/>
    <s v="已支付"/>
    <s v="2018-07-25 09:39:15"/>
    <s v="2018-07-25 09:39:23"/>
    <s v=""/>
    <m/>
    <s v="分销客户"/>
    <x v="3"/>
  </r>
  <r>
    <s v="易教优培"/>
    <s v="广州远程教育中心有限公司"/>
    <x v="0"/>
    <x v="4"/>
    <s v="关联"/>
    <d v="2018-01-19T09:13:48"/>
    <s v="202300223590519"/>
    <s v="云服务器ECS(包月)"/>
    <s v="续费"/>
    <s v="568.00"/>
    <s v="0.75"/>
    <s v="426.00"/>
    <m/>
    <n v="426"/>
    <s v="已支付"/>
    <s v="2018-07-25 09:38:25"/>
    <s v="2018-07-25 09:38:25"/>
    <s v=""/>
    <m/>
    <s v="分销客户"/>
    <x v="5"/>
  </r>
  <r>
    <s v="易教优培"/>
    <s v="广州远程教育中心有限公司"/>
    <x v="0"/>
    <x v="4"/>
    <s v="关联"/>
    <d v="2018-01-19T09:13:48"/>
    <s v="202300823810519"/>
    <s v="云服务器ECS(包月)"/>
    <s v="续费"/>
    <s v="1936.00"/>
    <s v="0.75"/>
    <s v="1452.00"/>
    <m/>
    <n v="1452"/>
    <s v="已支付"/>
    <s v="2018-07-25 09:38:21"/>
    <s v="2018-07-25 09:38:24"/>
    <s v=""/>
    <m/>
    <s v="分销客户"/>
    <x v="5"/>
  </r>
  <r>
    <s v="it@biostime.com.cn"/>
    <s v="广州市合生元生物制品有限公司"/>
    <x v="0"/>
    <x v="4"/>
    <s v="关联"/>
    <d v="2016-09-07T00:00:00"/>
    <s v="202302721340682"/>
    <s v="数据传输服务（按量付费）"/>
    <s v="新购"/>
    <s v="0.00"/>
    <s v="1.00"/>
    <s v="0"/>
    <m/>
    <n v="0"/>
    <s v="完成"/>
    <s v="2018-07-25 09:36:49"/>
    <s v="2018-07-25 09:36:50"/>
    <s v=""/>
    <m/>
    <s v="分销客户"/>
    <x v="2"/>
  </r>
  <r>
    <s v="阳光康众968309"/>
    <s v="广东天泽阳光康众医疗投资管理有限公司"/>
    <x v="3"/>
    <x v="8"/>
    <s v="新建"/>
    <d v="2018-06-11T11:12:43"/>
    <s v="202298426440538"/>
    <s v="CDN HTTPS请求包"/>
    <s v="新购"/>
    <s v="50.00"/>
    <s v="0.80"/>
    <s v="40.00"/>
    <m/>
    <n v="40"/>
    <s v="已支付"/>
    <s v="2018-07-25 09:36:28"/>
    <s v="2018-07-25 09:36:39"/>
    <s v=""/>
    <m/>
    <s v="分销客户"/>
    <x v="6"/>
  </r>
  <r>
    <s v="金链子银链子"/>
    <s v="深圳银链科技有限公司"/>
    <x v="3"/>
    <x v="8"/>
    <s v="新建"/>
    <d v="2018-03-02T14:57:56"/>
    <s v="202302321090318"/>
    <s v="云服务器ECS(包月)"/>
    <s v="续费"/>
    <s v="77.60"/>
    <s v="1.00"/>
    <s v="77.60"/>
    <m/>
    <n v="77.599999999999994"/>
    <s v="已支付"/>
    <s v="2018-07-25 09:35:56"/>
    <s v="2018-07-25 09:35:57"/>
    <s v=""/>
    <m/>
    <s v="分销客户"/>
    <x v="0"/>
  </r>
  <r>
    <s v="hzyfzx@pv.cc"/>
    <s v="广州花镇教育咨询有限公司"/>
    <x v="3"/>
    <x v="3"/>
    <s v="关联"/>
    <d v="2017-08-09T00:00:00"/>
    <s v="202299124570828"/>
    <s v="云服务器ECS(包月)"/>
    <s v="续费"/>
    <s v="7944.00"/>
    <s v="0.83"/>
    <s v="6613.20"/>
    <m/>
    <n v="6613.2"/>
    <s v="已支付"/>
    <s v="2018-07-25 09:35:15"/>
    <s v="2018-07-25 09:35:35"/>
    <s v=""/>
    <m/>
    <s v="分销客户"/>
    <x v="3"/>
  </r>
  <r>
    <s v="金链子银链子"/>
    <s v="深圳银链科技有限公司"/>
    <x v="3"/>
    <x v="8"/>
    <s v="新建"/>
    <d v="2018-03-02T14:57:56"/>
    <s v="202302521510318"/>
    <s v="云服务器ECS(包月)"/>
    <s v="续费"/>
    <s v="77.60"/>
    <s v="1.00"/>
    <s v="77.60"/>
    <m/>
    <n v="77.599999999999994"/>
    <s v="已支付"/>
    <s v="2018-07-25 09:34:11"/>
    <s v="2018-07-25 09:34:12"/>
    <s v=""/>
    <m/>
    <s v="分销客户"/>
    <x v="0"/>
  </r>
  <r>
    <s v="金链子银链子"/>
    <s v="深圳银链科技有限公司"/>
    <x v="3"/>
    <x v="8"/>
    <s v="新建"/>
    <d v="2018-03-02T14:57:56"/>
    <s v="202302021340318"/>
    <s v="云服务器ECS(包月)"/>
    <s v="续费"/>
    <s v="77.60"/>
    <s v="1.00"/>
    <s v="77.60"/>
    <m/>
    <n v="77.599999999999994"/>
    <s v="已支付"/>
    <s v="2018-07-25 09:33:43"/>
    <s v="2018-07-25 09:33:44"/>
    <s v=""/>
    <m/>
    <s v="分销客户"/>
    <x v="0"/>
  </r>
  <r>
    <s v="金链子银链子"/>
    <s v="深圳银链科技有限公司"/>
    <x v="3"/>
    <x v="8"/>
    <s v="新建"/>
    <d v="2018-03-02T14:57:56"/>
    <s v="202300823310318"/>
    <s v="云服务器ECS(包月)"/>
    <s v="续费"/>
    <s v="77.60"/>
    <s v="1.00"/>
    <s v="77.60"/>
    <m/>
    <n v="77.599999999999994"/>
    <s v="已支付"/>
    <s v="2018-07-25 09:32:57"/>
    <s v="2018-07-25 09:32:58"/>
    <s v=""/>
    <m/>
    <s v="分销客户"/>
    <x v="0"/>
  </r>
  <r>
    <s v="it@biostime.com.cn"/>
    <s v="广州市合生元生物制品有限公司"/>
    <x v="0"/>
    <x v="4"/>
    <s v="关联"/>
    <d v="2016-09-07T00:00:00"/>
    <s v="202299622670682"/>
    <s v="关系型数据库RDS(包月)"/>
    <s v="升级"/>
    <s v="35.42"/>
    <s v="1.00"/>
    <s v="35.42"/>
    <m/>
    <n v="35.42"/>
    <s v="已支付"/>
    <s v="2018-07-25 09:31:28"/>
    <s v="2018-07-25 09:31:35"/>
    <s v=""/>
    <m/>
    <s v="分销客户"/>
    <x v="0"/>
  </r>
  <r>
    <s v="金链子银链子"/>
    <s v="深圳银链科技有限公司"/>
    <x v="3"/>
    <x v="8"/>
    <s v="新建"/>
    <d v="2018-03-02T14:57:56"/>
    <s v="202302521270318"/>
    <s v="云服务器ECS(包月)"/>
    <s v="续费"/>
    <s v="77.60"/>
    <s v="1.00"/>
    <s v="77.60"/>
    <m/>
    <n v="77.599999999999994"/>
    <s v="已支付"/>
    <s v="2018-07-25 09:31:22"/>
    <s v="2018-07-25 09:31:23"/>
    <s v=""/>
    <m/>
    <s v="分销客户"/>
    <x v="0"/>
  </r>
  <r>
    <s v="iexbuy"/>
    <s v="爱换购"/>
    <x v="4"/>
    <x v="9"/>
    <s v="新建"/>
    <d v="2017-05-05T00:00:00"/>
    <s v="202300623230503"/>
    <s v="云盾证书服务(包年)"/>
    <s v="新购"/>
    <s v="1478.00"/>
    <s v="0.85"/>
    <s v="1256.30"/>
    <m/>
    <n v="1256.3"/>
    <s v="已支付"/>
    <s v="2018-07-25 09:29:15"/>
    <s v="2018-07-25 09:29:27"/>
    <s v=""/>
    <m/>
    <s v="分销客户"/>
    <x v="0"/>
  </r>
  <r>
    <s v="xiaoxielc@163.com"/>
    <s v="广州合立正通信息科技有限公司"/>
    <x v="0"/>
    <x v="4"/>
    <s v="关联"/>
    <d v="2017-02-20T00:00:00"/>
    <s v="202298822610638"/>
    <s v="云服务器ECS(包月)"/>
    <s v="升级"/>
    <s v="126.72"/>
    <s v="1.00"/>
    <s v="126.72"/>
    <m/>
    <n v="126.72"/>
    <s v="已支付"/>
    <s v="2018-07-25 09:16:51"/>
    <s v="2018-07-25 09:16:58"/>
    <s v=""/>
    <m/>
    <s v="分销客户"/>
    <x v="0"/>
  </r>
  <r>
    <s v="dannet@qq.com"/>
    <s v="广州美亚电子商务国际旅行社有限公司"/>
    <x v="0"/>
    <x v="4"/>
    <s v="关联"/>
    <d v="2017-10-20T00:00:00"/>
    <s v="202298423650654"/>
    <s v="云服务器ECS(包月)"/>
    <s v="续费"/>
    <s v="1840.00"/>
    <s v="0.97"/>
    <s v="1782.80"/>
    <m/>
    <n v="1782.8"/>
    <s v="已支付"/>
    <s v="2018-07-25 09:07:35"/>
    <s v="2018-07-25 09:07:36"/>
    <s v=""/>
    <m/>
    <s v="分销客户"/>
    <x v="3"/>
  </r>
  <r>
    <s v="dannet@qq.com"/>
    <s v="广州美亚电子商务国际旅行社有限公司"/>
    <x v="0"/>
    <x v="4"/>
    <s v="关联"/>
    <d v="2017-10-20T00:00:00"/>
    <s v="202302318800654"/>
    <s v="云服务器ECS(包月)"/>
    <s v="续费"/>
    <s v="202.00"/>
    <s v="1.00"/>
    <s v="202.00"/>
    <m/>
    <n v="202"/>
    <s v="已支付"/>
    <s v="2018-07-25 09:07:32"/>
    <s v="2018-07-25 09:07:34"/>
    <s v=""/>
    <m/>
    <s v="分销客户"/>
    <x v="3"/>
  </r>
  <r>
    <s v="dannet@qq.com"/>
    <s v="广州美亚电子商务国际旅行社有限公司"/>
    <x v="0"/>
    <x v="4"/>
    <s v="关联"/>
    <d v="2017-10-20T00:00:00"/>
    <s v="202301618070654"/>
    <s v="云服务器ECS(包月)"/>
    <s v="续费"/>
    <s v="2892.00"/>
    <s v="0.96"/>
    <s v="2782.20"/>
    <m/>
    <n v="2782.2"/>
    <s v="已支付"/>
    <s v="2018-07-25 09:05:40"/>
    <s v="2018-07-25 09:05:41"/>
    <s v=""/>
    <m/>
    <s v="分销客户"/>
    <x v="3"/>
  </r>
  <r>
    <s v="dannet@qq.com"/>
    <s v="广州美亚电子商务国际旅行社有限公司"/>
    <x v="0"/>
    <x v="4"/>
    <s v="关联"/>
    <d v="2017-10-20T00:00:00"/>
    <s v="202301120670654"/>
    <s v="云服务器ECS(包月)"/>
    <s v="续费"/>
    <s v="300.00"/>
    <s v="0.95"/>
    <s v="285.70"/>
    <m/>
    <n v="285.7"/>
    <s v="已支付"/>
    <s v="2018-07-25 09:05:01"/>
    <s v="2018-07-25 09:05:02"/>
    <s v=""/>
    <m/>
    <s v="分销客户"/>
    <x v="3"/>
  </r>
  <r>
    <s v="dannet@qq.com"/>
    <s v="广州美亚电子商务国际旅行社有限公司"/>
    <x v="0"/>
    <x v="4"/>
    <s v="关联"/>
    <d v="2017-10-20T00:00:00"/>
    <s v="202300820960654"/>
    <s v="云服务器ECS(包月)"/>
    <s v="续费"/>
    <s v="628.00"/>
    <s v="0.95"/>
    <s v="599.40"/>
    <m/>
    <n v="599.4"/>
    <s v="已支付"/>
    <s v="2018-07-25 09:04:19"/>
    <s v="2018-07-25 09:04:20"/>
    <s v=""/>
    <m/>
    <s v="分销客户"/>
    <x v="3"/>
  </r>
  <r>
    <s v="dannet@qq.com"/>
    <s v="广州美亚电子商务国际旅行社有限公司"/>
    <x v="0"/>
    <x v="4"/>
    <s v="关联"/>
    <d v="2017-10-20T00:00:00"/>
    <s v="202299321160654"/>
    <s v="云服务器ECS(包月)"/>
    <s v="续费"/>
    <s v="211.00"/>
    <s v="1.00"/>
    <s v="211.00"/>
    <m/>
    <n v="211"/>
    <s v="已支付"/>
    <s v="2018-07-25 09:03:48"/>
    <s v="2018-07-25 09:03:49"/>
    <s v=""/>
    <m/>
    <s v="分销客户"/>
    <x v="3"/>
  </r>
  <r>
    <s v="dannet@qq.com"/>
    <s v="广州美亚电子商务国际旅行社有限公司"/>
    <x v="0"/>
    <x v="4"/>
    <s v="关联"/>
    <d v="2017-10-20T00:00:00"/>
    <s v="202299422150654"/>
    <s v="云服务器ECS(包月)"/>
    <s v="续费"/>
    <s v="183.20"/>
    <s v="1.00"/>
    <s v="183.20"/>
    <m/>
    <n v="183.2"/>
    <s v="已支付"/>
    <s v="2018-07-25 09:03:43"/>
    <s v="2018-07-25 09:03:44"/>
    <s v=""/>
    <m/>
    <s v="分销客户"/>
    <x v="3"/>
  </r>
  <r>
    <s v="bufeng2005@gmail.com"/>
    <s v="广州市十牛信息科技有限公司"/>
    <x v="1"/>
    <x v="1"/>
    <s v="关联"/>
    <d v="2017-06-23T00:00:00"/>
    <s v="202301717770796"/>
    <s v="云服务器（按量付费）"/>
    <s v="新购"/>
    <s v="0.00"/>
    <s v="1.00"/>
    <s v="0"/>
    <m/>
    <n v="0"/>
    <s v="完成"/>
    <s v="2018-07-25 08:56:02"/>
    <s v="2018-07-25 08:56:02"/>
    <s v=""/>
    <m/>
    <s v="分销客户"/>
    <x v="1"/>
  </r>
  <r>
    <s v="se7en_kuo@foxmail.com"/>
    <s v="广州京雍府电子商务有限公司"/>
    <x v="3"/>
    <x v="12"/>
    <s v="关联"/>
    <d v="2017-09-26T00:00:00"/>
    <s v="202300219160302"/>
    <s v="EIP（包月）"/>
    <s v="续费"/>
    <s v="46.00"/>
    <s v="1.00"/>
    <s v="46.00"/>
    <m/>
    <n v="46"/>
    <s v="已支付"/>
    <s v="2018-07-25 08:50:54"/>
    <s v="2018-07-25 08:50:55"/>
    <s v=""/>
    <m/>
    <s v="分销客户"/>
    <x v="3"/>
  </r>
  <r>
    <s v="se7en_kuo@foxmail.com"/>
    <s v="广州京雍府电子商务有限公司"/>
    <x v="3"/>
    <x v="12"/>
    <s v="关联"/>
    <d v="2017-09-26T00:00:00"/>
    <s v="202300717920302"/>
    <s v="云服务器ECS(包月)"/>
    <s v="续费"/>
    <s v="192.00"/>
    <s v="1.00"/>
    <s v="192.00"/>
    <m/>
    <n v="192"/>
    <s v="已支付"/>
    <s v="2018-07-25 08:50:41"/>
    <s v="2018-07-25 08:50:41"/>
    <s v=""/>
    <m/>
    <s v="分销客户"/>
    <x v="3"/>
  </r>
  <r>
    <s v="xiaoxielc@163.com"/>
    <s v="广州合立正通信息科技有限公司"/>
    <x v="0"/>
    <x v="4"/>
    <s v="关联"/>
    <d v="2017-02-20T00:00:00"/>
    <s v="202302316820638"/>
    <s v="云监控-服务套餐(包年包月)"/>
    <s v="续费"/>
    <s v="2198.00"/>
    <s v="1.00"/>
    <s v="2198.00"/>
    <m/>
    <n v="2198"/>
    <s v="已支付"/>
    <s v="2018-07-25 08:45:48"/>
    <s v="2018-07-25 08:45:55"/>
    <s v=""/>
    <m/>
    <s v="分销客户"/>
    <x v="3"/>
  </r>
  <r>
    <s v="qygaming"/>
    <s v="广东全娱科技有限公司"/>
    <x v="0"/>
    <x v="0"/>
    <s v="关联"/>
    <d v="2017-11-11T00:00:00"/>
    <s v="202302316680375"/>
    <s v="云服务器ECS(包月)"/>
    <s v="续费"/>
    <s v="672.00"/>
    <s v="0.96"/>
    <s v="643.40"/>
    <m/>
    <n v="643.4"/>
    <s v="已支付"/>
    <s v="2018-07-25 08:43:30"/>
    <s v="2018-07-25 08:43:31"/>
    <s v=""/>
    <m/>
    <s v="分销客户"/>
    <x v="3"/>
  </r>
  <r>
    <s v="avsystemmsg@meiya.com"/>
    <s v="广州尚途商旅信息技术有限公司"/>
    <x v="0"/>
    <x v="4"/>
    <s v="关联"/>
    <d v="2016-10-27T00:00:00"/>
    <s v="202301317210197"/>
    <s v="云服务器ECS(包月)"/>
    <s v="续费"/>
    <s v="274.00"/>
    <s v="1.00"/>
    <s v="274.00"/>
    <m/>
    <n v="274"/>
    <s v="已支付"/>
    <s v="2018-07-25 08:43:14"/>
    <s v="2018-07-25 08:43:15"/>
    <s v=""/>
    <m/>
    <s v="分销客户"/>
    <x v="3"/>
  </r>
  <r>
    <s v="avsystemmsg@meiya.com"/>
    <s v="广州尚途商旅信息技术有限公司"/>
    <x v="0"/>
    <x v="4"/>
    <s v="关联"/>
    <d v="2016-10-27T00:00:00"/>
    <s v="202300717310197"/>
    <s v="云服务器ECS(包月)"/>
    <s v="续费"/>
    <s v="228.00"/>
    <s v="1.00"/>
    <s v="228.00"/>
    <m/>
    <n v="228"/>
    <s v="已支付"/>
    <s v="2018-07-25 08:43:11"/>
    <s v="2018-07-25 08:43:12"/>
    <s v=""/>
    <m/>
    <s v="分销客户"/>
    <x v="3"/>
  </r>
  <r>
    <s v="qygaming"/>
    <s v="广东全娱科技有限公司"/>
    <x v="0"/>
    <x v="0"/>
    <s v="关联"/>
    <d v="2017-11-11T00:00:00"/>
    <s v="202300619110375"/>
    <s v="云服务器ECS(包月)"/>
    <s v="续费"/>
    <s v="732.00"/>
    <s v="0.96"/>
    <s v="703.40"/>
    <m/>
    <n v="703.4"/>
    <s v="已支付"/>
    <s v="2018-07-25 08:42:15"/>
    <s v="2018-07-25 08:42:16"/>
    <s v=""/>
    <m/>
    <s v="分销客户"/>
    <x v="3"/>
  </r>
  <r>
    <s v="sc兴科"/>
    <s v="兴科电子（东莞）有限公司"/>
    <x v="1"/>
    <x v="1"/>
    <s v="新建"/>
    <d v="2017-02-23T00:00:00"/>
    <s v="202302016790525"/>
    <s v="弹性公网IP（按量付费）"/>
    <s v="新购"/>
    <s v="0.00"/>
    <s v="1.00"/>
    <s v="0"/>
    <m/>
    <n v="0"/>
    <s v="完成"/>
    <s v="2018-07-25 08:42:14"/>
    <s v="2018-07-25 08:42:14"/>
    <s v=""/>
    <m/>
    <s v="分销客户"/>
    <x v="2"/>
  </r>
  <r>
    <s v="qygaming"/>
    <s v="广东全娱科技有限公司"/>
    <x v="0"/>
    <x v="0"/>
    <s v="关联"/>
    <d v="2017-11-11T00:00:00"/>
    <s v="202301916230375"/>
    <s v="云服务器ECS(包月)"/>
    <s v="续费"/>
    <s v="672.00"/>
    <s v="1.00"/>
    <s v="672.00"/>
    <m/>
    <n v="672"/>
    <s v="已支付"/>
    <s v="2018-07-25 08:40:28"/>
    <s v="2018-07-25 08:40:29"/>
    <s v=""/>
    <m/>
    <s v="分销客户"/>
    <x v="3"/>
  </r>
  <r>
    <s v="393620317@qq.com"/>
    <s v="广州逗趣互动信息科技有限公司"/>
    <x v="1"/>
    <x v="1"/>
    <s v="关联"/>
    <d v="2017-01-09T00:00:00"/>
    <s v="202301315880967"/>
    <s v="云服务器ECS(包月)"/>
    <s v="续费"/>
    <s v="592.00"/>
    <s v="1.00"/>
    <s v="592.00"/>
    <n v="592"/>
    <n v="0"/>
    <s v="已支付"/>
    <s v="2018-07-25 08:28:34"/>
    <s v="2018-07-25 08:28:35"/>
    <s v=""/>
    <m/>
    <s v="分销客户"/>
    <x v="3"/>
  </r>
  <r>
    <s v="hi20412990@aliyun.com"/>
    <s v="广州远程教育中心有限公司"/>
    <x v="0"/>
    <x v="4"/>
    <s v="关联"/>
    <d v="2017-03-24T00:00:00"/>
    <s v="202302115240411"/>
    <s v="云服务器ECS(包月)"/>
    <s v="续费"/>
    <s v="6354.00"/>
    <s v="0.75"/>
    <s v="4765.50"/>
    <m/>
    <n v="4765.5"/>
    <s v="已支付"/>
    <s v="2018-07-25 08:21:33"/>
    <s v="2018-07-25 08:21:34"/>
    <s v=""/>
    <m/>
    <s v="分销客户"/>
    <x v="5"/>
  </r>
  <r>
    <s v="hi20412990@aliyun.com"/>
    <s v="广州远程教育中心有限公司"/>
    <x v="0"/>
    <x v="4"/>
    <s v="关联"/>
    <d v="2017-03-24T00:00:00"/>
    <s v="202302115230411"/>
    <s v="云服务器ECS(包月)"/>
    <s v="续费"/>
    <s v="3742.00"/>
    <s v="0.75"/>
    <s v="2806.50"/>
    <m/>
    <n v="2806.5"/>
    <s v="已支付"/>
    <s v="2018-07-25 08:21:31"/>
    <s v="2018-07-25 08:21:32"/>
    <s v=""/>
    <m/>
    <s v="分销客户"/>
    <x v="5"/>
  </r>
  <r>
    <s v="hi20412990@aliyun.com"/>
    <s v="广州远程教育中心有限公司"/>
    <x v="0"/>
    <x v="4"/>
    <s v="关联"/>
    <d v="2017-03-24T00:00:00"/>
    <s v="202301516930411"/>
    <s v="云服务器ECS(包月)"/>
    <s v="续费"/>
    <s v="846.00"/>
    <s v="0.75"/>
    <s v="634.50"/>
    <m/>
    <n v="634.5"/>
    <s v="已支付"/>
    <s v="2018-07-25 08:20:56"/>
    <s v="2018-07-25 08:20:57"/>
    <s v=""/>
    <m/>
    <s v="分销客户"/>
    <x v="5"/>
  </r>
  <r>
    <s v="hi20412990@aliyun.com"/>
    <s v="广州远程教育中心有限公司"/>
    <x v="0"/>
    <x v="4"/>
    <s v="关联"/>
    <d v="2017-03-24T00:00:00"/>
    <s v="202302314780411"/>
    <s v="云服务器ECS(包月)"/>
    <s v="续费"/>
    <s v="343.00"/>
    <s v="0.75"/>
    <s v="257.25"/>
    <m/>
    <n v="257.25"/>
    <s v="已支付"/>
    <s v="2018-07-25 08:20:54"/>
    <s v="2018-07-25 08:20:55"/>
    <s v=""/>
    <m/>
    <s v="分销客户"/>
    <x v="5"/>
  </r>
  <r>
    <s v="hi20412990@aliyun.com"/>
    <s v="广州远程教育中心有限公司"/>
    <x v="0"/>
    <x v="4"/>
    <s v="关联"/>
    <d v="2017-03-24T00:00:00"/>
    <s v="202299616870411"/>
    <s v="云服务器ECS(包月)"/>
    <s v="续费"/>
    <s v="3902.00"/>
    <s v="0.75"/>
    <s v="2926.50"/>
    <m/>
    <n v="2926.5"/>
    <s v="已支付"/>
    <s v="2018-07-25 08:20:52"/>
    <s v="2018-07-25 08:20:53"/>
    <s v=""/>
    <m/>
    <s v="分销客户"/>
    <x v="5"/>
  </r>
  <r>
    <s v="hi20412990@aliyun.com"/>
    <s v="广州远程教育中心有限公司"/>
    <x v="0"/>
    <x v="4"/>
    <s v="关联"/>
    <d v="2017-03-24T00:00:00"/>
    <s v="202300316400411"/>
    <s v="云服务器ECS(包月)"/>
    <s v="续费"/>
    <s v="230.00"/>
    <s v="0.75"/>
    <s v="172.50"/>
    <m/>
    <n v="172.5"/>
    <s v="已支付"/>
    <s v="2018-07-25 08:20:45"/>
    <s v="2018-07-25 08:20:46"/>
    <s v=""/>
    <m/>
    <s v="分销客户"/>
    <x v="5"/>
  </r>
  <r>
    <s v="hi20412990@aliyun.com"/>
    <s v="广州远程教育中心有限公司"/>
    <x v="0"/>
    <x v="4"/>
    <s v="关联"/>
    <d v="2017-03-24T00:00:00"/>
    <s v="202299817650411"/>
    <s v="云服务器ECS(包月)"/>
    <s v="续费"/>
    <s v="221.00"/>
    <s v="0.75"/>
    <s v="165.75"/>
    <m/>
    <n v="165.75"/>
    <s v="已支付"/>
    <s v="2018-07-25 08:20:43"/>
    <s v="2018-07-25 08:20:44"/>
    <s v=""/>
    <m/>
    <s v="分销客户"/>
    <x v="5"/>
  </r>
  <r>
    <s v="hi20412990@aliyun.com"/>
    <s v="广州远程教育中心有限公司"/>
    <x v="0"/>
    <x v="4"/>
    <s v="关联"/>
    <d v="2017-03-24T00:00:00"/>
    <s v="202301815190411"/>
    <s v="云服务器ECS(包月)"/>
    <s v="续费"/>
    <s v="1260.00"/>
    <s v="0.75"/>
    <s v="945.00"/>
    <m/>
    <n v="945"/>
    <s v="已支付"/>
    <s v="2018-07-25 08:20:09"/>
    <s v="2018-07-25 08:20:11"/>
    <s v=""/>
    <m/>
    <s v="分销客户"/>
    <x v="5"/>
  </r>
  <r>
    <s v="bufeng2005@gmail.com"/>
    <s v="广州市十牛信息科技有限公司"/>
    <x v="1"/>
    <x v="1"/>
    <s v="关联"/>
    <d v="2017-06-23T00:00:00"/>
    <s v="202302214300796"/>
    <s v="云服务器（按量付费）"/>
    <s v="新购"/>
    <s v="0.00"/>
    <s v="1.00"/>
    <s v="0"/>
    <m/>
    <n v="0"/>
    <s v="完成"/>
    <s v="2018-07-25 07:42:02"/>
    <s v="2018-07-25 07:42:02"/>
    <s v=""/>
    <m/>
    <s v="分销客户"/>
    <x v="1"/>
  </r>
  <r>
    <s v="bufeng2005@gmail.com"/>
    <s v="广州市十牛信息科技有限公司"/>
    <x v="1"/>
    <x v="1"/>
    <s v="关联"/>
    <d v="2017-06-23T00:00:00"/>
    <s v="202300415230796"/>
    <s v="云服务器（按量付费）"/>
    <s v="新购"/>
    <s v="0.00"/>
    <s v="1.00"/>
    <s v="0"/>
    <m/>
    <n v="0"/>
    <s v="完成"/>
    <s v="2018-07-25 07:24:03"/>
    <s v="2018-07-25 07:24:03"/>
    <s v=""/>
    <m/>
    <s v="分销客户"/>
    <x v="1"/>
  </r>
  <r>
    <s v="xiliedu@968666.net"/>
    <s v="广州市熙励教育信息咨询有限公司"/>
    <x v="0"/>
    <x v="6"/>
    <s v="关联"/>
    <d v="2018-01-15T21:24:57"/>
    <s v="202298509350351"/>
    <s v="云服务器ECS(包月)"/>
    <s v="续费"/>
    <s v="90.72"/>
    <s v="1.00"/>
    <s v="90.72"/>
    <m/>
    <n v="90.72"/>
    <s v="已支付"/>
    <s v="2018-07-24 21:23:37"/>
    <s v="2018-07-24 21:23:41"/>
    <s v=""/>
    <m/>
    <s v="分销客户"/>
    <x v="3"/>
  </r>
  <r>
    <s v="bufeng2005@gmail.com"/>
    <s v="广州市十牛信息科技有限公司"/>
    <x v="1"/>
    <x v="1"/>
    <s v="关联"/>
    <d v="2017-06-23T00:00:00"/>
    <s v="202298401770796"/>
    <s v="云服务器（按量付费）"/>
    <s v="新购"/>
    <s v="0.00"/>
    <s v="1.00"/>
    <s v="0"/>
    <m/>
    <n v="0"/>
    <s v="完成"/>
    <s v="2018-07-24 18:08:08"/>
    <s v="2018-07-24 18:08:09"/>
    <s v=""/>
    <m/>
    <s v="分销客户"/>
    <x v="1"/>
  </r>
  <r>
    <s v="阳光康众968309"/>
    <s v="广东天泽阳光康众医疗投资管理有限公司"/>
    <x v="3"/>
    <x v="8"/>
    <s v="新建"/>
    <d v="2018-06-11T11:12:43"/>
    <s v="202294851840538"/>
    <s v="CDN流量包(国内版)"/>
    <s v="新购"/>
    <s v="24.00"/>
    <s v="0.83"/>
    <s v="20.00"/>
    <m/>
    <n v="20"/>
    <s v="已支付"/>
    <s v="2018-07-24 18:03:13"/>
    <s v="2018-07-24 18:03:26"/>
    <s v=""/>
    <m/>
    <s v="分销客户"/>
    <x v="0"/>
  </r>
  <r>
    <s v="hi31071696@aliyun.com"/>
    <s v="中油碧辟石油有限公司"/>
    <x v="1"/>
    <x v="1"/>
    <s v="关联"/>
    <d v="2017-09-12T00:00:00"/>
    <s v="202292853340655"/>
    <s v="VPN网关（包月）"/>
    <s v="新购"/>
    <s v="563.00"/>
    <s v="1.00"/>
    <s v="563.00"/>
    <m/>
    <n v="563"/>
    <s v="已支付"/>
    <s v="2018-07-24 17:29:56"/>
    <s v="2018-07-24 17:30:05"/>
    <s v=""/>
    <m/>
    <s v="分销客户"/>
    <x v="0"/>
  </r>
  <r>
    <s v="it@biostime.com.cn"/>
    <s v="广州市合生元生物制品有限公司"/>
    <x v="0"/>
    <x v="4"/>
    <s v="关联"/>
    <d v="2016-09-07T00:00:00"/>
    <s v="202291555350682"/>
    <s v="数据传输服务（按量付费）"/>
    <s v="新购"/>
    <s v="0.00"/>
    <s v="1.00"/>
    <s v="0"/>
    <m/>
    <n v="0"/>
    <s v="完成"/>
    <s v="2018-07-24 17:12:47"/>
    <s v="2018-07-24 17:12:47"/>
    <s v=""/>
    <m/>
    <s v="分销客户"/>
    <x v="2"/>
  </r>
  <r>
    <s v="it@biostime.com.cn"/>
    <s v="广州市合生元生物制品有限公司"/>
    <x v="0"/>
    <x v="4"/>
    <s v="关联"/>
    <d v="2016-09-07T00:00:00"/>
    <s v="202293351310682"/>
    <s v="数据传输服务（按量付费）"/>
    <s v="新购"/>
    <s v="0.00"/>
    <s v="1.00"/>
    <s v="0"/>
    <m/>
    <n v="0"/>
    <s v="完成"/>
    <s v="2018-07-24 17:12:46"/>
    <s v="2018-07-24 17:12:46"/>
    <s v=""/>
    <m/>
    <s v="分销客户"/>
    <x v="2"/>
  </r>
  <r>
    <s v="it@biostime.com.cn"/>
    <s v="广州市合生元生物制品有限公司"/>
    <x v="0"/>
    <x v="4"/>
    <s v="关联"/>
    <d v="2016-09-07T00:00:00"/>
    <s v="202295348150682"/>
    <s v="数据传输服务（按量付费）"/>
    <s v="新购"/>
    <s v="0.00"/>
    <s v="1.00"/>
    <s v="0"/>
    <m/>
    <n v="0"/>
    <s v="完成"/>
    <s v="2018-07-24 16:52:40"/>
    <s v="2018-07-24 16:52:40"/>
    <s v=""/>
    <m/>
    <s v="分销客户"/>
    <x v="2"/>
  </r>
  <r>
    <s v="it@biostime.com.cn"/>
    <s v="广州市合生元生物制品有限公司"/>
    <x v="0"/>
    <x v="4"/>
    <s v="关联"/>
    <d v="2016-09-07T00:00:00"/>
    <s v="202291554220682"/>
    <s v="数据传输服务（按量付费）"/>
    <s v="新购"/>
    <s v="0.00"/>
    <s v="1.00"/>
    <s v="0"/>
    <m/>
    <n v="0"/>
    <s v="完成"/>
    <s v="2018-07-24 16:38:18"/>
    <s v="2018-07-24 16:38:18"/>
    <s v=""/>
    <m/>
    <s v="分销客户"/>
    <x v="2"/>
  </r>
  <r>
    <s v="bufeng2005@gmail.com"/>
    <s v="广州市十牛信息科技有限公司"/>
    <x v="1"/>
    <x v="1"/>
    <s v="关联"/>
    <d v="2017-06-23T00:00:00"/>
    <s v="202296641850796"/>
    <s v="云服务器（按量付费）"/>
    <s v="新购"/>
    <s v="0.00"/>
    <s v="1.00"/>
    <s v="0"/>
    <m/>
    <n v="0"/>
    <s v="完成"/>
    <s v="2018-07-24 16:26:02"/>
    <s v="2018-07-24 16:26:02"/>
    <s v=""/>
    <m/>
    <s v="分销客户"/>
    <x v="1"/>
  </r>
  <r>
    <s v="15520700688@163.com"/>
    <s v="深圳市易佰特软件有限公司"/>
    <x v="2"/>
    <x v="10"/>
    <s v="关联"/>
    <d v="2018-01-10T11:27:19"/>
    <s v="202293946810120"/>
    <s v="短信服务"/>
    <s v="新购"/>
    <s v="0.00"/>
    <s v="1.00"/>
    <s v="0"/>
    <m/>
    <n v="0"/>
    <s v="完成"/>
    <s v="2018-07-24 16:18:41"/>
    <s v="2018-07-24 16:18:41"/>
    <s v=""/>
    <m/>
    <s v="分销客户"/>
    <x v="1"/>
  </r>
  <r>
    <s v="ifelumelic"/>
    <s v="仙妮蕾德（中国）有限公司"/>
    <x v="4"/>
    <x v="7"/>
    <s v="新建"/>
    <d v="2017-03-31T00:00:00"/>
    <s v="202296441510523"/>
    <s v="国内短信套餐包"/>
    <s v="新购"/>
    <s v="225.00"/>
    <s v="1.00"/>
    <s v="225.00"/>
    <m/>
    <n v="225"/>
    <s v="已支付"/>
    <s v="2018-07-24 16:12:19"/>
    <s v="2018-07-24 16:12:28"/>
    <s v=""/>
    <m/>
    <s v="分销客户"/>
    <x v="1"/>
  </r>
  <r>
    <s v="ifelumelic"/>
    <s v="仙妮蕾德（中国）有限公司"/>
    <x v="4"/>
    <x v="7"/>
    <s v="新建"/>
    <d v="2017-03-31T00:00:00"/>
    <s v="202296441490523"/>
    <s v="国内短信套餐包"/>
    <s v="新购"/>
    <s v="225.00"/>
    <s v="1.00"/>
    <s v="225.00"/>
    <m/>
    <n v="225"/>
    <s v="已支付"/>
    <s v="2018-07-24 16:11:42"/>
    <s v="2018-07-24 16:11:52"/>
    <s v=""/>
    <m/>
    <s v="分销客户"/>
    <x v="1"/>
  </r>
  <r>
    <s v="ucheer1109"/>
    <s v="广东粤财互联网金融股份有限公司"/>
    <x v="0"/>
    <x v="4"/>
    <s v="关联"/>
    <d v="2017-12-28T00:00:00"/>
    <s v="202295645100139"/>
    <s v="关系型数据库（按量付费）"/>
    <s v="新购"/>
    <s v="0.00"/>
    <s v="1.00"/>
    <s v="0"/>
    <m/>
    <n v="0"/>
    <s v="完成"/>
    <s v="2018-07-24 16:11:03"/>
    <s v="2018-07-24 16:11:03"/>
    <s v=""/>
    <m/>
    <s v="分销客户"/>
    <x v="2"/>
  </r>
  <r>
    <s v="广东优程"/>
    <s v="广东优程互联网金融信息服务有限公司"/>
    <x v="3"/>
    <x v="12"/>
    <s v="新建"/>
    <d v="2018-03-12T11:26:52"/>
    <s v="202294046590103"/>
    <s v="短信服务"/>
    <s v="新购"/>
    <s v="0.00"/>
    <s v="1.00"/>
    <s v="0"/>
    <m/>
    <n v="0"/>
    <s v="完成"/>
    <s v="2018-07-24 16:10:35"/>
    <s v="2018-07-24 16:10:35"/>
    <s v=""/>
    <m/>
    <s v="分销客户"/>
    <x v="1"/>
  </r>
  <r>
    <s v="hi31071696@aliyun.com"/>
    <s v="中油碧辟石油有限公司"/>
    <x v="1"/>
    <x v="1"/>
    <s v="关联"/>
    <d v="2017-09-12T00:00:00"/>
    <s v="202295744600655"/>
    <s v="关系型数据库RDS(包月)"/>
    <s v="新购"/>
    <s v="580.00"/>
    <s v="1.00"/>
    <s v="580.00"/>
    <m/>
    <n v="580"/>
    <s v="已支付"/>
    <s v="2018-07-24 15:59:04"/>
    <s v="2018-07-24 15:59:11"/>
    <s v=""/>
    <m/>
    <s v="分销客户"/>
    <x v="0"/>
  </r>
  <r>
    <s v="bufeng2005@gmail.com"/>
    <s v="广州市十牛信息科技有限公司"/>
    <x v="1"/>
    <x v="1"/>
    <s v="关联"/>
    <d v="2017-06-23T00:00:00"/>
    <s v="202294944360796"/>
    <s v="云服务器（按量付费）"/>
    <s v="新购"/>
    <s v="0.00"/>
    <s v="1.00"/>
    <s v="0"/>
    <m/>
    <n v="0"/>
    <s v="完成"/>
    <s v="2018-07-24 15:54:03"/>
    <s v="2018-07-24 15:54:03"/>
    <s v=""/>
    <m/>
    <s v="分销客户"/>
    <x v="1"/>
  </r>
  <r>
    <s v="深圳市酷达通讯公司"/>
    <s v="深圳市酷达通讯公司"/>
    <x v="0"/>
    <x v="6"/>
    <s v="新建"/>
    <d v="2018-07-16T09:45:12"/>
    <s v="202295643990766"/>
    <s v="快照"/>
    <s v="新购"/>
    <s v="0.00"/>
    <s v="1.00"/>
    <s v="0"/>
    <m/>
    <n v="0"/>
    <s v="完成"/>
    <s v="2018-07-24 15:51:00"/>
    <s v="2018-07-24 15:51:00"/>
    <s v=""/>
    <m/>
    <s v="分销客户"/>
    <x v="1"/>
  </r>
  <r>
    <s v="索菲亚司米橱柜"/>
    <s v="索菲亚家居股份有限公司"/>
    <x v="0"/>
    <x v="4"/>
    <s v="新建"/>
    <d v="2016-06-30T00:00:00"/>
    <s v="202292447990650"/>
    <s v="服务器安全(安骑士)(包月)"/>
    <s v="续费"/>
    <s v="14400.00"/>
    <s v="0.85"/>
    <s v="12240.00"/>
    <m/>
    <n v="12240"/>
    <s v="已支付"/>
    <s v="2018-07-24 15:38:43"/>
    <s v="2018-07-24 15:38:52"/>
    <s v=""/>
    <m/>
    <s v="分销客户"/>
    <x v="0"/>
  </r>
  <r>
    <s v="57514919@qq.com"/>
    <s v="广州智悦网络科技有限公司"/>
    <x v="0"/>
    <x v="4"/>
    <s v="关联"/>
    <d v="2017-11-07T00:00:00"/>
    <s v="202294445660896"/>
    <s v="大数据计算服务MaxCompute（按量付费）"/>
    <s v="新购"/>
    <s v="0.00"/>
    <s v="1.00"/>
    <s v="0"/>
    <m/>
    <n v="0"/>
    <s v="完成"/>
    <s v="2018-07-24 15:35:43"/>
    <s v="2018-07-24 15:35:43"/>
    <s v=""/>
    <m/>
    <s v="分销客户"/>
    <x v="2"/>
  </r>
  <r>
    <s v="hi20634089@aliyun.com"/>
    <s v="索菲亚家居股份有限公司"/>
    <x v="0"/>
    <x v="4"/>
    <s v="关联"/>
    <d v="2016-08-19T00:00:00"/>
    <s v="202295643060619"/>
    <s v="云服务器ECS(包月)"/>
    <s v="续费"/>
    <s v="21732.00"/>
    <s v="0.85"/>
    <s v="18472.20"/>
    <m/>
    <n v="18472.2"/>
    <s v="已支付"/>
    <s v="2018-07-24 15:32:03"/>
    <s v="2018-07-24 15:32:09"/>
    <s v=""/>
    <m/>
    <s v="分销客户"/>
    <x v="3"/>
  </r>
  <r>
    <s v="东莞戎马家具有限公司"/>
    <s v="广州紫鲸互联网科技有限公司"/>
    <x v="2"/>
    <x v="10"/>
    <s v="新建"/>
    <d v="2018-06-27T14:31:58"/>
    <s v="202292648120291"/>
    <s v="国内短信套餐包"/>
    <s v="新购"/>
    <s v="225.00"/>
    <s v="1.00"/>
    <s v="225.00"/>
    <m/>
    <n v="225"/>
    <s v="已支付"/>
    <s v="2018-07-24 15:22:45"/>
    <s v="2018-07-24 15:35:43"/>
    <s v=""/>
    <m/>
    <s v="分销客户"/>
    <x v="1"/>
  </r>
  <r>
    <s v="yun@mu-ke.com"/>
    <s v="广州慕可生物科技有限公司"/>
    <x v="0"/>
    <x v="5"/>
    <s v="关联"/>
    <d v="2017-09-13T00:00:00"/>
    <s v="202294343590761"/>
    <s v="增量带宽"/>
    <s v="升级"/>
    <s v="79.56"/>
    <s v="1.00"/>
    <s v="79.56"/>
    <m/>
    <n v="79.56"/>
    <s v="已支付"/>
    <s v="2018-07-24 15:17:34"/>
    <s v="2018-07-24 15:17:37"/>
    <s v=""/>
    <m/>
    <s v="分销客户"/>
    <x v="0"/>
  </r>
  <r>
    <s v="yun@mu-ke.com"/>
    <s v="广州慕可生物科技有限公司"/>
    <x v="0"/>
    <x v="5"/>
    <s v="关联"/>
    <d v="2017-09-13T00:00:00"/>
    <s v="202293846640761"/>
    <s v="增量带宽"/>
    <s v="升级"/>
    <s v="66.22"/>
    <s v="1.00"/>
    <s v="66.22"/>
    <m/>
    <n v="66.22"/>
    <s v="已支付"/>
    <s v="2018-07-24 15:16:48"/>
    <s v="2018-07-24 15:16:53"/>
    <s v=""/>
    <m/>
    <s v="分销客户"/>
    <x v="0"/>
  </r>
  <r>
    <s v="广州算力云"/>
    <s v="广州算力云"/>
    <x v="3"/>
    <x v="8"/>
    <s v="新建"/>
    <d v="2018-07-24T14:50:08"/>
    <s v="202295642070160"/>
    <s v="EIP（包月）"/>
    <s v="新购"/>
    <s v="6300.00"/>
    <s v="0.81"/>
    <s v="5096.10"/>
    <m/>
    <n v="5096.1000000000004"/>
    <s v="已支付"/>
    <s v="2018-07-24 15:06:53"/>
    <s v="2018-07-24 15:10:34"/>
    <s v=""/>
    <m/>
    <s v="分销客户"/>
    <x v="0"/>
  </r>
  <r>
    <s v="广州算力云"/>
    <s v="广州算力云"/>
    <x v="3"/>
    <x v="8"/>
    <s v="新建"/>
    <d v="2018-07-24T14:50:08"/>
    <s v="202295642060160"/>
    <s v="云服务器ECS(包月)"/>
    <s v="新购"/>
    <s v="6282.00"/>
    <s v="0.76"/>
    <s v="4745.80"/>
    <m/>
    <n v="4745.8"/>
    <s v="已支付"/>
    <s v="2018-07-24 15:06:53"/>
    <s v="2018-07-24 15:10:34"/>
    <s v=""/>
    <m/>
    <s v="分销客户"/>
    <x v="0"/>
  </r>
  <r>
    <s v="深圳前海融通"/>
    <s v="深圳前海融通科技有限公司"/>
    <x v="3"/>
    <x v="3"/>
    <s v="新建"/>
    <d v="2018-01-19T10:57:01"/>
    <s v="202296437990216"/>
    <s v="云服务器ECS(包月)"/>
    <s v="降级"/>
    <s v="-227.93"/>
    <s v="1.00"/>
    <s v="-227.93"/>
    <m/>
    <n v="-227.93"/>
    <s v="已支付"/>
    <s v="2018-07-24 14:59:44"/>
    <s v="2018-07-24 14:59:44"/>
    <s v=""/>
    <m/>
    <s v="分销客户"/>
    <x v="0"/>
  </r>
  <r>
    <s v="深圳前海融通"/>
    <s v="深圳前海融通科技有限公司"/>
    <x v="3"/>
    <x v="3"/>
    <s v="新建"/>
    <d v="2018-01-19T10:57:01"/>
    <s v="202294342660216"/>
    <s v="云服务器ECS(包月)"/>
    <s v="降级"/>
    <s v="-134.43"/>
    <s v="1.00"/>
    <s v="-134.43"/>
    <m/>
    <n v="-134.43"/>
    <s v="已支付"/>
    <s v="2018-07-24 14:59:09"/>
    <s v="2018-07-24 14:59:09"/>
    <s v=""/>
    <m/>
    <s v="分销客户"/>
    <x v="0"/>
  </r>
  <r>
    <s v="深圳前海融通"/>
    <s v="深圳前海融通科技有限公司"/>
    <x v="3"/>
    <x v="3"/>
    <s v="新建"/>
    <d v="2018-01-19T10:57:01"/>
    <s v="202292544160216"/>
    <s v="云服务器ECS(包月)"/>
    <s v="降级"/>
    <s v="-123.32"/>
    <s v="1.00"/>
    <s v="-123.32"/>
    <m/>
    <n v="-123.32"/>
    <s v="已支付"/>
    <s v="2018-07-24 14:36:24"/>
    <s v="2018-07-24 14:36:25"/>
    <s v=""/>
    <m/>
    <s v="分销客户"/>
    <x v="0"/>
  </r>
  <r>
    <s v="mofengtecg"/>
    <s v="广州市墨锋信息科技有限公司"/>
    <x v="2"/>
    <x v="2"/>
    <s v="新建"/>
    <d v="2018-06-19T15:25:54"/>
    <s v="202295341330587"/>
    <s v="云服务器（按量付费）"/>
    <s v="新购"/>
    <s v="0.00"/>
    <s v="1.00"/>
    <s v="0"/>
    <m/>
    <n v="0"/>
    <s v="完成"/>
    <s v="2018-07-24 14:24:08"/>
    <s v="2018-07-24 14:24:08"/>
    <s v=""/>
    <m/>
    <s v="分销客户"/>
    <x v="1"/>
  </r>
  <r>
    <s v="深圳前海融通"/>
    <s v="深圳前海融通科技有限公司"/>
    <x v="3"/>
    <x v="3"/>
    <s v="新建"/>
    <d v="2018-01-19T10:57:01"/>
    <s v="202293644170216"/>
    <s v="云服务器ECS(包月)"/>
    <s v="降级"/>
    <s v="-123.26"/>
    <s v="1.00"/>
    <s v="-123.26"/>
    <m/>
    <n v="-123.26"/>
    <s v="已支付"/>
    <s v="2018-07-24 14:22:22"/>
    <s v="2018-07-24 14:22:22"/>
    <s v=""/>
    <m/>
    <s v="分销客户"/>
    <x v="0"/>
  </r>
  <r>
    <s v="it@biostime.com.cn"/>
    <s v="广州市合生元生物制品有限公司"/>
    <x v="0"/>
    <x v="4"/>
    <s v="关联"/>
    <d v="2016-09-07T00:00:00"/>
    <s v="202292245500682"/>
    <s v="云服务器（按量付费）"/>
    <s v="新购"/>
    <s v="0.00"/>
    <s v="1.00"/>
    <s v="0"/>
    <m/>
    <n v="0"/>
    <s v="完成"/>
    <s v="2018-07-24 14:14:55"/>
    <s v="2018-07-24 14:14:56"/>
    <s v=""/>
    <m/>
    <s v="分销客户"/>
    <x v="1"/>
  </r>
  <r>
    <s v="xiaoxielc@163.com"/>
    <s v="广州合立正通信息科技有限公司"/>
    <x v="0"/>
    <x v="4"/>
    <s v="关联"/>
    <d v="2017-02-20T00:00:00"/>
    <s v="202294240870638"/>
    <s v="云服务器ECS(包月)"/>
    <s v="升级"/>
    <s v="931.22"/>
    <s v="1.00"/>
    <s v="931.22"/>
    <m/>
    <n v="931.22"/>
    <s v="已支付"/>
    <s v="2018-07-24 13:59:14"/>
    <s v="2018-07-24 13:59:37"/>
    <s v=""/>
    <m/>
    <s v="分销客户"/>
    <x v="0"/>
  </r>
  <r>
    <s v="dannet@qq.com"/>
    <s v="广州美亚电子商务国际旅行社有限公司"/>
    <x v="0"/>
    <x v="4"/>
    <s v="关联"/>
    <d v="2017-10-20T00:00:00"/>
    <s v="202292542490654"/>
    <s v="云服务器ECS(包月)"/>
    <s v="续费"/>
    <s v="3131.00"/>
    <s v="1.00"/>
    <s v="3131.00"/>
    <m/>
    <n v="3131"/>
    <s v="已支付"/>
    <s v="2018-07-24 13:48:51"/>
    <s v="2018-07-24 13:49:00"/>
    <s v=""/>
    <m/>
    <s v="分销客户"/>
    <x v="3"/>
  </r>
  <r>
    <s v="guanwl888"/>
    <s v="珠海源洋科技"/>
    <x v="2"/>
    <x v="10"/>
    <s v="新建"/>
    <d v="2018-07-24T12:48:59"/>
    <s v="202296136690622"/>
    <s v="云服务器ECS(包月)"/>
    <s v="新购"/>
    <s v="5004.00"/>
    <s v="0.78"/>
    <s v="3910.20"/>
    <m/>
    <n v="3910.2"/>
    <s v="已支付"/>
    <s v="2018-07-24 13:11:54"/>
    <s v="2018-07-24 13:13:05"/>
    <s v=""/>
    <m/>
    <s v="分销客户"/>
    <x v="0"/>
  </r>
  <r>
    <s v="xiaoxielc@163.com"/>
    <s v="广州合立正通信息科技有限公司"/>
    <x v="0"/>
    <x v="4"/>
    <s v="关联"/>
    <d v="2017-02-20T00:00:00"/>
    <s v="202296334060638"/>
    <s v="数据传输服务（按量付费）"/>
    <s v="新购"/>
    <s v="0.00"/>
    <s v="1.00"/>
    <s v="0"/>
    <m/>
    <n v="0"/>
    <s v="完成"/>
    <s v="2018-07-24 11:52:52"/>
    <s v="2018-07-24 11:52:52"/>
    <s v=""/>
    <m/>
    <s v="分销客户"/>
    <x v="2"/>
  </r>
  <r>
    <s v="东莞戎马家具有限公司"/>
    <s v="广州紫鲸互联网科技有限公司"/>
    <x v="2"/>
    <x v="10"/>
    <s v="新建"/>
    <d v="2018-06-27T14:31:58"/>
    <s v="202295536390291"/>
    <s v="短信服务"/>
    <s v="新购"/>
    <s v="0.00"/>
    <s v="1.00"/>
    <s v="0"/>
    <m/>
    <n v="0"/>
    <s v="完成"/>
    <s v="2018-07-24 11:49:18"/>
    <s v="2018-07-24 11:49:18"/>
    <s v=""/>
    <m/>
    <s v="分销客户"/>
    <x v="1"/>
  </r>
  <r>
    <s v="ab纵思网络"/>
    <s v="广州纵思网络科技股份有限公司"/>
    <x v="0"/>
    <x v="6"/>
    <s v="关联"/>
    <d v="2018-02-26T19:14:30"/>
    <s v="202295833670313"/>
    <s v="云服务器ECS(包月)"/>
    <s v="新购"/>
    <s v="182.00"/>
    <s v="1.00"/>
    <s v="182.00"/>
    <m/>
    <n v="182"/>
    <s v="已支付"/>
    <s v="2018-07-24 11:46:46"/>
    <s v="2018-07-24 11:46:50"/>
    <s v=""/>
    <m/>
    <s v="分销客户"/>
    <x v="0"/>
  </r>
  <r>
    <s v="ab纵思网络"/>
    <s v="广州纵思网络科技股份有限公司"/>
    <x v="0"/>
    <x v="6"/>
    <s v="关联"/>
    <d v="2018-02-26T19:14:30"/>
    <s v="202295833580313"/>
    <s v="云服务器ECS(包月)"/>
    <s v="续费"/>
    <s v="36.40"/>
    <s v="1.00"/>
    <s v="36.40"/>
    <m/>
    <n v="36.4"/>
    <s v="已支付"/>
    <s v="2018-07-24 11:44:34"/>
    <s v="2018-07-24 11:44:37"/>
    <s v=""/>
    <m/>
    <s v="分销客户"/>
    <x v="3"/>
  </r>
  <r>
    <s v="ab纵思网络"/>
    <s v="广州纵思网络科技股份有限公司"/>
    <x v="0"/>
    <x v="6"/>
    <s v="关联"/>
    <d v="2018-02-26T19:14:30"/>
    <s v="202292040300313"/>
    <s v="云服务器ECS(包月)"/>
    <s v="续费"/>
    <s v="130.00"/>
    <s v="1.00"/>
    <s v="130.00"/>
    <m/>
    <n v="130"/>
    <s v="已支付"/>
    <s v="2018-07-24 11:44:05"/>
    <s v="2018-07-24 11:44:07"/>
    <s v=""/>
    <m/>
    <s v="分销客户"/>
    <x v="3"/>
  </r>
  <r>
    <s v="yun@mu-ke.com"/>
    <s v="广州慕可生物科技有限公司"/>
    <x v="0"/>
    <x v="5"/>
    <s v="关联"/>
    <d v="2017-09-13T00:00:00"/>
    <s v="202293936380761"/>
    <s v="增量带宽"/>
    <s v="升级"/>
    <s v="35.48"/>
    <s v="1.00"/>
    <s v="35.48"/>
    <m/>
    <n v="35.479999999999997"/>
    <s v="已支付"/>
    <s v="2018-07-24 11:38:20"/>
    <s v="2018-07-24 11:38:22"/>
    <s v=""/>
    <m/>
    <s v="分销客户"/>
    <x v="0"/>
  </r>
  <r>
    <s v="doudou130703"/>
    <s v="域思网络"/>
    <x v="3"/>
    <x v="12"/>
    <s v="新建"/>
    <d v="2018-06-01T13:22:03"/>
    <s v="202292937920747"/>
    <s v="短信服务"/>
    <s v="新购"/>
    <s v="0.00"/>
    <s v="1.00"/>
    <s v="0"/>
    <m/>
    <n v="0"/>
    <s v="完成"/>
    <s v="2018-07-24 11:22:04"/>
    <s v="2018-07-24 11:22:04"/>
    <s v=""/>
    <m/>
    <s v="分销客户"/>
    <x v="1"/>
  </r>
  <r>
    <s v="tuoke传媒"/>
    <s v="淘贝（深圳）网络信息科技有限公司"/>
    <x v="2"/>
    <x v="2"/>
    <s v="新建"/>
    <d v="2017-11-19T00:00:00"/>
    <s v="202296132910971"/>
    <s v="云服务器ECS(包月)"/>
    <s v="续费"/>
    <s v="417.00"/>
    <s v="0.97"/>
    <s v="402.70"/>
    <m/>
    <n v="402.7"/>
    <s v="已支付"/>
    <s v="2018-07-24 11:20:34"/>
    <s v="2018-07-24 11:21:08"/>
    <s v=""/>
    <m/>
    <s v="分销客户"/>
    <x v="0"/>
  </r>
  <r>
    <s v="广州6余香信息科技有限公司"/>
    <s v="广州留余香信息科技有限公司"/>
    <x v="2"/>
    <x v="10"/>
    <s v="新建"/>
    <d v="2017-10-24T00:00:00"/>
    <s v="202291840940965"/>
    <s v="云服务器ECS(包月)"/>
    <s v="新购"/>
    <s v="190.00"/>
    <s v="1.00"/>
    <s v="190.00"/>
    <m/>
    <n v="190"/>
    <s v="已支付"/>
    <s v="2018-07-24 11:19:07"/>
    <s v="2018-07-24 11:19:48"/>
    <s v=""/>
    <m/>
    <s v="分销客户"/>
    <x v="0"/>
  </r>
  <r>
    <s v="ab纵思网络"/>
    <s v="广州纵思网络科技股份有限公司"/>
    <x v="0"/>
    <x v="6"/>
    <s v="关联"/>
    <d v="2018-02-26T19:14:30"/>
    <s v="202294933880313"/>
    <s v="云服务器ECS(包月)"/>
    <s v="新购"/>
    <s v="8172.00"/>
    <s v="0.93"/>
    <s v="7604.64"/>
    <m/>
    <n v="7604.64"/>
    <s v="已支付"/>
    <s v="2018-07-24 10:48:32"/>
    <s v="2018-07-24 10:48:36"/>
    <s v=""/>
    <m/>
    <s v="分销客户"/>
    <x v="0"/>
  </r>
  <r>
    <s v="hi20744530@aliyun.com"/>
    <s v="珠海报业文化传播有限公司"/>
    <x v="0"/>
    <x v="0"/>
    <s v="关联"/>
    <d v="2017-11-06T00:00:00"/>
    <s v="202292237750241"/>
    <s v="云服务器ECS(包月)"/>
    <s v="续费"/>
    <s v="1277.64"/>
    <s v="1.00"/>
    <s v="1277.64"/>
    <m/>
    <n v="1277.6400000000001"/>
    <s v="已支付"/>
    <s v="2018-07-24 10:31:57"/>
    <s v="2018-07-24 10:32:02"/>
    <s v=""/>
    <m/>
    <s v="分销客户"/>
    <x v="3"/>
  </r>
  <r>
    <s v="itdept@yunkanghealth.com"/>
    <s v="云康集团"/>
    <x v="1"/>
    <x v="1"/>
    <s v="关联"/>
    <d v="2017-07-11T00:00:00"/>
    <s v="202296429400578"/>
    <s v="高速通道（包月）"/>
    <s v="新购"/>
    <s v="0.00"/>
    <s v="1.00"/>
    <s v="0.00"/>
    <m/>
    <n v="0"/>
    <s v="已支付"/>
    <s v="2018-07-24 10:31:14"/>
    <s v="2018-07-24 10:31:19"/>
    <s v=""/>
    <m/>
    <s v="分销客户"/>
    <x v="2"/>
  </r>
  <r>
    <s v="baiyuebaitai"/>
    <s v="广东百悦百泰养老投资有限公司"/>
    <x v="1"/>
    <x v="1"/>
    <s v="关联"/>
    <d v="2018-03-20T21:28:27"/>
    <s v="202296330170411"/>
    <s v="云服务器ECS(包月)"/>
    <s v="续费"/>
    <s v="59.00"/>
    <s v="1.00"/>
    <s v="59.00"/>
    <m/>
    <n v="59"/>
    <s v="已支付"/>
    <s v="2018-07-24 10:29:01"/>
    <s v="2018-07-24 10:29:05"/>
    <s v=""/>
    <m/>
    <s v="分销客户"/>
    <x v="3"/>
  </r>
  <r>
    <s v="东莞戎马家具有限公司"/>
    <s v="广州紫鲸互联网科技有限公司"/>
    <x v="2"/>
    <x v="10"/>
    <s v="新建"/>
    <d v="2018-06-27T14:31:58"/>
    <s v="202293137520291"/>
    <s v="云盾证书服务(包年)"/>
    <s v="新购"/>
    <s v="0.00"/>
    <s v="1.00"/>
    <s v="0.00"/>
    <m/>
    <n v="0"/>
    <s v="已支付"/>
    <s v="2018-07-24 10:23:49"/>
    <s v="2018-07-24 10:23:53"/>
    <s v=""/>
    <m/>
    <s v="分销客户"/>
    <x v="0"/>
  </r>
  <r>
    <s v="东莞戎马家具有限公司"/>
    <s v="广州紫鲸互联网科技有限公司"/>
    <x v="2"/>
    <x v="10"/>
    <s v="新建"/>
    <d v="2018-06-27T14:31:58"/>
    <s v="202295830580291"/>
    <s v="快照"/>
    <s v="新购"/>
    <s v="0.00"/>
    <s v="1.00"/>
    <s v="0"/>
    <m/>
    <n v="0"/>
    <s v="完成"/>
    <s v="2018-07-24 10:21:39"/>
    <s v="2018-07-24 10:21:39"/>
    <s v=""/>
    <m/>
    <s v="分销客户"/>
    <x v="1"/>
  </r>
  <r>
    <s v="深圳市酷达通讯公司"/>
    <s v="深圳市酷达通讯公司"/>
    <x v="0"/>
    <x v="6"/>
    <s v="新建"/>
    <d v="2018-07-16T09:45:12"/>
    <s v="202293436870766"/>
    <s v="态势感知SAS(包月)"/>
    <s v="新购"/>
    <s v="5400.00"/>
    <s v="0.85"/>
    <s v="4590.00"/>
    <m/>
    <n v="4590"/>
    <s v="已支付"/>
    <s v="2018-07-24 10:20:42"/>
    <s v="2018-07-24 15:19:50"/>
    <s v=""/>
    <m/>
    <s v="分销客户"/>
    <x v="0"/>
  </r>
  <r>
    <s v="深圳市酷达通讯公司"/>
    <s v="深圳市酷达通讯公司"/>
    <x v="0"/>
    <x v="6"/>
    <s v="新建"/>
    <d v="2018-07-16T09:45:12"/>
    <s v="202293534550766"/>
    <s v="关系型数据库RDS(包月)"/>
    <s v="新购"/>
    <s v="12720.00"/>
    <s v="0.85"/>
    <s v="10812.00"/>
    <m/>
    <n v="10812"/>
    <s v="已支付"/>
    <s v="2018-07-24 10:19:53"/>
    <s v="2018-07-24 15:19:15"/>
    <s v=""/>
    <m/>
    <s v="分销客户"/>
    <x v="0"/>
  </r>
  <r>
    <s v="深圳市酷达通讯公司"/>
    <s v="深圳市酷达通讯公司"/>
    <x v="0"/>
    <x v="6"/>
    <s v="新建"/>
    <d v="2018-07-16T09:45:12"/>
    <s v="202294932020766"/>
    <s v="云服务器ECS(包月)"/>
    <s v="新购"/>
    <s v="22740.00"/>
    <s v="0.77"/>
    <s v="17572.20"/>
    <n v="4500"/>
    <n v="13072.2"/>
    <s v="已支付"/>
    <s v="2018-07-24 10:01:26"/>
    <s v="2018-07-24 15:10:21"/>
    <s v=""/>
    <m/>
    <s v="分销客户"/>
    <x v="0"/>
  </r>
  <r>
    <s v="深圳市酷达通讯公司"/>
    <s v="深圳市酷达通讯公司"/>
    <x v="0"/>
    <x v="6"/>
    <s v="新建"/>
    <d v="2018-07-16T09:45:12"/>
    <s v="202295130660766"/>
    <s v="云服务器ECS(包月)"/>
    <s v="新购"/>
    <s v="38976.00"/>
    <s v="0.76"/>
    <s v="29616.00"/>
    <m/>
    <n v="29616"/>
    <s v="已支付"/>
    <s v="2018-07-24 09:57:39"/>
    <s v="2018-07-24 15:18:41"/>
    <s v=""/>
    <m/>
    <s v="分销客户"/>
    <x v="0"/>
  </r>
  <r>
    <s v="devops@sq580.com"/>
    <s v="广州市新橙信息科技有限公司"/>
    <x v="3"/>
    <x v="3"/>
    <s v="关联"/>
    <d v="2017-10-26T00:00:00"/>
    <s v="202295330750855"/>
    <s v="云服务器（按量付费）"/>
    <s v="升级"/>
    <s v="0.00"/>
    <s v="1.00"/>
    <s v="0"/>
    <m/>
    <n v="0"/>
    <s v="完成"/>
    <s v="2018-07-24 09:40:50"/>
    <s v="2018-07-24 09:40:50"/>
    <s v=""/>
    <m/>
    <s v="分销客户"/>
    <x v="1"/>
  </r>
  <r>
    <s v="易教优培"/>
    <s v="广州远程教育中心有限公司"/>
    <x v="0"/>
    <x v="4"/>
    <s v="关联"/>
    <d v="2018-01-19T09:13:48"/>
    <s v="202294330120519"/>
    <s v="云服务器ECS(包月)"/>
    <s v="续费"/>
    <s v="239.00"/>
    <s v="0.75"/>
    <s v="179.25"/>
    <m/>
    <n v="179.25"/>
    <s v="已支付"/>
    <s v="2018-07-24 09:30:46"/>
    <s v="2018-07-24 09:30:47"/>
    <s v=""/>
    <m/>
    <s v="分销客户"/>
    <x v="5"/>
  </r>
  <r>
    <s v="易教优培"/>
    <s v="广州远程教育中心有限公司"/>
    <x v="0"/>
    <x v="4"/>
    <s v="关联"/>
    <d v="2018-01-19T09:13:48"/>
    <s v="202292733800519"/>
    <s v="云服务器ECS(包月)"/>
    <s v="续费"/>
    <s v="239.00"/>
    <s v="0.75"/>
    <s v="179.25"/>
    <m/>
    <n v="179.25"/>
    <s v="已支付"/>
    <s v="2018-07-24 09:30:02"/>
    <s v="2018-07-24 09:30:03"/>
    <s v=""/>
    <m/>
    <s v="分销客户"/>
    <x v="5"/>
  </r>
  <r>
    <s v="yunwei2014@sellercube.cn"/>
    <s v="广州棒谷网络科技有限公司"/>
    <x v="0"/>
    <x v="0"/>
    <s v="关联"/>
    <d v="2017-03-16T00:00:00"/>
    <s v="202295827060545"/>
    <s v="云服务器（按量付费）"/>
    <s v="新购"/>
    <s v="0.00"/>
    <s v="1.00"/>
    <s v="0"/>
    <m/>
    <n v="0"/>
    <s v="完成"/>
    <s v="2018-07-24 09:21:42"/>
    <s v="2018-07-24 09:21:42"/>
    <s v=""/>
    <m/>
    <s v="分销客户"/>
    <x v="1"/>
  </r>
  <r>
    <s v="bufeng2005@gmail.com"/>
    <s v="广州市十牛信息科技有限公司"/>
    <x v="1"/>
    <x v="1"/>
    <s v="关联"/>
    <d v="2017-06-23T00:00:00"/>
    <s v="202294927630796"/>
    <s v="云服务器（按量付费）"/>
    <s v="新购"/>
    <s v="0.00"/>
    <s v="1.00"/>
    <s v="0"/>
    <m/>
    <n v="0"/>
    <s v="完成"/>
    <s v="2018-07-24 09:06:01"/>
    <s v="2018-07-24 09:06:02"/>
    <s v=""/>
    <m/>
    <s v="分销客户"/>
    <x v="1"/>
  </r>
  <r>
    <s v="13825606640@139.com"/>
    <s v="珠海市千百亿金融信息服务有限公司"/>
    <x v="0"/>
    <x v="4"/>
    <s v="关联"/>
    <d v="2018-03-15T18:45:59"/>
    <s v="202294826780456"/>
    <s v="关系型数据库RDS(包月)"/>
    <s v="续费"/>
    <s v="1190.00"/>
    <s v="1.00"/>
    <s v="1190.00"/>
    <m/>
    <n v="1190"/>
    <s v="已支付"/>
    <s v="2018-07-24 08:47:29"/>
    <s v="2018-07-24 08:47:30"/>
    <s v=""/>
    <m/>
    <s v="分销客户"/>
    <x v="3"/>
  </r>
  <r>
    <s v="bufeng2005@gmail.com"/>
    <s v="广州市十牛信息科技有限公司"/>
    <x v="1"/>
    <x v="1"/>
    <s v="关联"/>
    <d v="2017-06-23T00:00:00"/>
    <s v="202293429890796"/>
    <s v="云服务器（按量付费）"/>
    <s v="新购"/>
    <s v="0.00"/>
    <s v="1.00"/>
    <s v="0"/>
    <m/>
    <n v="0"/>
    <s v="完成"/>
    <s v="2018-07-24 08:46:01"/>
    <s v="2018-07-24 08:46:01"/>
    <s v=""/>
    <m/>
    <s v="分销客户"/>
    <x v="1"/>
  </r>
  <r>
    <s v="hi20412990@aliyun.com"/>
    <s v="广州远程教育中心有限公司"/>
    <x v="0"/>
    <x v="4"/>
    <s v="关联"/>
    <d v="2017-03-24T00:00:00"/>
    <s v="202291828870411"/>
    <s v="云服务器ECS(包月)"/>
    <s v="续费"/>
    <s v="603.00"/>
    <s v="0.75"/>
    <s v="452.25"/>
    <m/>
    <n v="452.25"/>
    <s v="已支付"/>
    <s v="2018-07-24 08:21:57"/>
    <s v="2018-07-24 08:21:58"/>
    <s v=""/>
    <m/>
    <s v="分销客户"/>
    <x v="5"/>
  </r>
  <r>
    <s v="hi20412990@aliyun.com"/>
    <s v="广州远程教育中心有限公司"/>
    <x v="0"/>
    <x v="4"/>
    <s v="关联"/>
    <d v="2017-03-24T00:00:00"/>
    <s v="202292627780411"/>
    <s v="云服务器ECS(包月)"/>
    <s v="续费"/>
    <s v="533.00"/>
    <s v="0.75"/>
    <s v="399.75"/>
    <m/>
    <n v="399.75"/>
    <s v="已支付"/>
    <s v="2018-07-24 08:21:56"/>
    <s v="2018-07-24 08:21:56"/>
    <s v=""/>
    <m/>
    <s v="分销客户"/>
    <x v="5"/>
  </r>
  <r>
    <s v="hi20412990@aliyun.com"/>
    <s v="广州远程教育中心有限公司"/>
    <x v="0"/>
    <x v="4"/>
    <s v="关联"/>
    <d v="2017-03-24T00:00:00"/>
    <s v="202293026250411"/>
    <s v="云服务器ECS(包月)"/>
    <s v="续费"/>
    <s v="552.00"/>
    <s v="0.75"/>
    <s v="414.00"/>
    <m/>
    <n v="414"/>
    <s v="已支付"/>
    <s v="2018-07-24 08:21:02"/>
    <s v="2018-07-24 08:21:04"/>
    <s v=""/>
    <m/>
    <s v="分销客户"/>
    <x v="5"/>
  </r>
  <r>
    <s v="bufeng2005@gmail.com"/>
    <s v="广州市十牛信息科技有限公司"/>
    <x v="1"/>
    <x v="1"/>
    <s v="关联"/>
    <d v="2017-06-23T00:00:00"/>
    <s v="202293923950796"/>
    <s v="云服务器（按量付费）"/>
    <s v="新购"/>
    <s v="0.00"/>
    <s v="1.00"/>
    <s v="0"/>
    <m/>
    <n v="0"/>
    <s v="完成"/>
    <s v="2018-07-24 08:00:02"/>
    <s v="2018-07-24 08:00:03"/>
    <s v=""/>
    <m/>
    <s v="分销客户"/>
    <x v="1"/>
  </r>
  <r>
    <s v="bufeng2005@gmail.com"/>
    <s v="广州市十牛信息科技有限公司"/>
    <x v="1"/>
    <x v="1"/>
    <s v="关联"/>
    <d v="2017-06-23T00:00:00"/>
    <s v="202296616890796"/>
    <s v="云服务器（按量付费）"/>
    <s v="新购"/>
    <s v="0.00"/>
    <s v="1.00"/>
    <s v="0"/>
    <m/>
    <n v="0"/>
    <s v="完成"/>
    <s v="2018-07-24 07:36:01"/>
    <s v="2018-07-24 07:36:02"/>
    <s v=""/>
    <m/>
    <s v="分销客户"/>
    <x v="1"/>
  </r>
  <r>
    <s v="bufeng2005@gmail.com"/>
    <s v="广州市十牛信息科技有限公司"/>
    <x v="1"/>
    <x v="1"/>
    <s v="关联"/>
    <d v="2017-06-23T00:00:00"/>
    <s v="202293923500796"/>
    <s v="云服务器（按量付费）"/>
    <s v="新购"/>
    <s v="0.00"/>
    <s v="1.00"/>
    <s v="0"/>
    <m/>
    <n v="0"/>
    <s v="完成"/>
    <s v="2018-07-24 07:20:01"/>
    <s v="2018-07-24 07:20:02"/>
    <s v=""/>
    <m/>
    <s v="分销客户"/>
    <x v="1"/>
  </r>
  <r>
    <s v="中融汇区块链公司"/>
    <s v="深圳拓略计算机有限责任公司"/>
    <x v="2"/>
    <x v="2"/>
    <s v="新建"/>
    <d v="2018-04-14T16:19:41"/>
    <s v="202295814360834"/>
    <s v="关系型数据库RDS(包月)"/>
    <s v="升级"/>
    <s v="633.80"/>
    <s v="1.00"/>
    <s v="633.80"/>
    <m/>
    <n v="633.79999999999995"/>
    <s v="已支付"/>
    <s v="2018-07-23 23:33:35"/>
    <s v="2018-07-24 07:30:17"/>
    <s v=""/>
    <m/>
    <s v="分销客户"/>
    <x v="0"/>
  </r>
  <r>
    <s v="cuiyin2087@126.com"/>
    <s v="广州寄锦教育科技有限公司"/>
    <x v="0"/>
    <x v="6"/>
    <s v="关联"/>
    <d v="2018-01-25T09:18:23"/>
    <s v="202294815270314"/>
    <s v="云服务器ECS(包月)"/>
    <s v="扩容"/>
    <s v="1942.89"/>
    <s v="1.00"/>
    <s v="1942.89"/>
    <m/>
    <n v="1942.89"/>
    <s v="已支付"/>
    <s v="2018-07-23 22:25:50"/>
    <s v="2018-07-23 22:25:57"/>
    <s v=""/>
    <m/>
    <s v="分销客户"/>
    <x v="0"/>
  </r>
  <r>
    <s v="hi31071696@aliyun.com"/>
    <s v="中油碧辟石油有限公司"/>
    <x v="1"/>
    <x v="1"/>
    <s v="关联"/>
    <d v="2017-09-12T00:00:00"/>
    <s v="202294408220655"/>
    <s v="分析型数据库（按量付费）"/>
    <s v="新购"/>
    <s v="0.00"/>
    <s v="1.00"/>
    <s v="0"/>
    <m/>
    <n v="0"/>
    <s v="完成"/>
    <s v="2018-07-23 18:41:43"/>
    <s v="2018-07-23 18:41:43"/>
    <s v=""/>
    <m/>
    <s v="分销客户"/>
    <x v="2"/>
  </r>
  <r>
    <s v="深圳前海融通"/>
    <s v="深圳前海融通科技有限公司"/>
    <x v="3"/>
    <x v="3"/>
    <s v="新建"/>
    <d v="2018-01-19T10:57:01"/>
    <s v="202292809010216"/>
    <s v="VPN网关（包月）"/>
    <s v="降级"/>
    <s v="-482.62"/>
    <s v="1.00"/>
    <s v="-482.62"/>
    <m/>
    <n v="-482.62"/>
    <s v="已支付"/>
    <s v="2018-07-23 17:54:44"/>
    <s v="2018-07-23 17:54:45"/>
    <s v=""/>
    <m/>
    <s v="分销客户"/>
    <x v="0"/>
  </r>
  <r>
    <s v="深圳智盟"/>
    <s v="luhua"/>
    <x v="1"/>
    <x v="1"/>
    <s v="新建"/>
    <d v="2018-06-29T11:21:03"/>
    <s v="202296302930105"/>
    <s v="对象存储OSS资源包(包月)"/>
    <s v="新购"/>
    <s v="648.00"/>
    <s v="0.75"/>
    <s v="486.00"/>
    <m/>
    <n v="486"/>
    <s v="已支付"/>
    <s v="2018-07-23 17:49:08"/>
    <s v="2018-07-23 17:50:51"/>
    <s v=""/>
    <m/>
    <s v="分销客户"/>
    <x v="0"/>
  </r>
  <r>
    <s v="it@biostime.com.cn"/>
    <s v="广州市合生元生物制品有限公司"/>
    <x v="0"/>
    <x v="4"/>
    <s v="关联"/>
    <d v="2016-09-07T00:00:00"/>
    <s v="202296202260682"/>
    <s v="云盘"/>
    <s v="退款"/>
    <s v="0.00"/>
    <s v="1.00"/>
    <s v="0"/>
    <m/>
    <n v="0"/>
    <s v="完成"/>
    <s v="2018-07-23 17:36:05"/>
    <s v="2018-07-23 17:36:05"/>
    <s v=""/>
    <m/>
    <s v="分销客户"/>
    <x v="2"/>
  </r>
  <r>
    <s v="it@biostime.com.cn"/>
    <s v="广州市合生元生物制品有限公司"/>
    <x v="0"/>
    <x v="4"/>
    <s v="关联"/>
    <d v="2016-09-07T00:00:00"/>
    <s v="202295803920682"/>
    <s v="云服务器（按量付费）"/>
    <s v="退款"/>
    <s v="0.00"/>
    <s v="1.00"/>
    <s v="0"/>
    <m/>
    <n v="0"/>
    <s v="完成"/>
    <s v="2018-07-23 17:36:05"/>
    <s v="2018-07-23 17:36:05"/>
    <s v=""/>
    <m/>
    <s v="分销客户"/>
    <x v="1"/>
  </r>
  <r>
    <s v="it@biostime.com.cn"/>
    <s v="广州市合生元生物制品有限公司"/>
    <x v="0"/>
    <x v="4"/>
    <s v="关联"/>
    <d v="2016-09-07T00:00:00"/>
    <s v="202295004690682"/>
    <s v="云盘"/>
    <s v="退款"/>
    <s v="0.00"/>
    <s v="1.00"/>
    <s v="0"/>
    <m/>
    <n v="0"/>
    <s v="完成"/>
    <s v="2018-07-23 17:36:05"/>
    <s v="2018-07-23 17:36:05"/>
    <s v=""/>
    <m/>
    <s v="分销客户"/>
    <x v="2"/>
  </r>
  <r>
    <s v="it@biostime.com.cn"/>
    <s v="广州市合生元生物制品有限公司"/>
    <x v="0"/>
    <x v="4"/>
    <s v="关联"/>
    <d v="2016-09-07T00:00:00"/>
    <s v="202293507700682"/>
    <s v="云服务器（按量付费）"/>
    <s v="退款"/>
    <s v="0.00"/>
    <s v="1.00"/>
    <s v="0"/>
    <m/>
    <n v="0"/>
    <s v="完成"/>
    <s v="2018-07-23 17:36:05"/>
    <s v="2018-07-23 17:36:05"/>
    <s v=""/>
    <m/>
    <s v="分销客户"/>
    <x v="1"/>
  </r>
  <r>
    <s v="it@biostime.com.cn"/>
    <s v="广州市合生元生物制品有限公司"/>
    <x v="0"/>
    <x v="4"/>
    <s v="关联"/>
    <d v="2016-09-07T00:00:00"/>
    <s v="202294007720682"/>
    <s v="云盘"/>
    <s v="退款"/>
    <s v="0.00"/>
    <s v="1.00"/>
    <s v="0"/>
    <m/>
    <n v="0"/>
    <s v="完成"/>
    <s v="2018-07-23 17:36:05"/>
    <s v="2018-07-23 17:36:05"/>
    <s v=""/>
    <m/>
    <s v="分销客户"/>
    <x v="2"/>
  </r>
  <r>
    <s v="it@biostime.com.cn"/>
    <s v="广州市合生元生物制品有限公司"/>
    <x v="0"/>
    <x v="4"/>
    <s v="关联"/>
    <d v="2016-09-07T00:00:00"/>
    <s v="202293207650682"/>
    <s v="云服务器（按量付费）"/>
    <s v="退款"/>
    <s v="0.00"/>
    <s v="1.00"/>
    <s v="0"/>
    <m/>
    <n v="0"/>
    <s v="完成"/>
    <s v="2018-07-23 17:36:05"/>
    <s v="2018-07-23 17:36:05"/>
    <s v=""/>
    <m/>
    <s v="分销客户"/>
    <x v="1"/>
  </r>
  <r>
    <s v="it@biostime.com.cn"/>
    <s v="广州市合生元生物制品有限公司"/>
    <x v="0"/>
    <x v="4"/>
    <s v="关联"/>
    <d v="2016-09-07T00:00:00"/>
    <s v="202291910030682"/>
    <s v="云服务器（按量付费）"/>
    <s v="退款"/>
    <s v="0.00"/>
    <s v="1.00"/>
    <s v="0"/>
    <m/>
    <n v="0"/>
    <s v="完成"/>
    <s v="2018-07-23 17:36:05"/>
    <s v="2018-07-23 17:36:05"/>
    <s v=""/>
    <m/>
    <s v="分销客户"/>
    <x v="1"/>
  </r>
  <r>
    <s v="it@biostime.com.cn"/>
    <s v="广州市合生元生物制品有限公司"/>
    <x v="0"/>
    <x v="4"/>
    <s v="关联"/>
    <d v="2016-09-07T00:00:00"/>
    <s v="202292808200682"/>
    <s v="云盘"/>
    <s v="退款"/>
    <s v="0.00"/>
    <s v="1.00"/>
    <s v="0"/>
    <m/>
    <n v="0"/>
    <s v="完成"/>
    <s v="2018-07-23 17:36:05"/>
    <s v="2018-07-23 17:36:05"/>
    <s v=""/>
    <m/>
    <s v="分销客户"/>
    <x v="2"/>
  </r>
  <r>
    <s v="it@biostime.com.cn"/>
    <s v="广州市合生元生物制品有限公司"/>
    <x v="0"/>
    <x v="4"/>
    <s v="关联"/>
    <d v="2016-09-07T00:00:00"/>
    <s v="202295803830682"/>
    <s v="云服务器ECS(包月)"/>
    <s v="新购"/>
    <s v="2588.00"/>
    <s v="0.96"/>
    <s v="2473.60"/>
    <m/>
    <n v="2473.6"/>
    <s v="已支付"/>
    <s v="2018-07-23 17:35:25"/>
    <s v="2018-07-23 17:36:03"/>
    <s v=""/>
    <m/>
    <s v="分销客户"/>
    <x v="0"/>
  </r>
  <r>
    <s v="admin@yiguotech.com"/>
    <s v="深圳翼果科技有限公司"/>
    <x v="3"/>
    <x v="3"/>
    <s v="关联"/>
    <d v="2018-02-01T00:00:00"/>
    <s v="202292508370526"/>
    <s v="云盘"/>
    <s v="新购"/>
    <s v="0.00"/>
    <s v="1.00"/>
    <s v="0"/>
    <m/>
    <n v="0"/>
    <s v="完成"/>
    <s v="2018-07-23 17:34:39"/>
    <s v="2018-07-23 17:34:39"/>
    <s v=""/>
    <m/>
    <s v="分销客户"/>
    <x v="2"/>
  </r>
  <r>
    <s v="广州汉娱网络科技有限公司"/>
    <s v="广州汉娱网络科技有限公司"/>
    <x v="4"/>
    <x v="7"/>
    <s v="关联"/>
    <d v="2017-09-22T00:00:00"/>
    <s v="202293108670863"/>
    <s v="云盘"/>
    <s v="新购"/>
    <s v="0.00"/>
    <s v="1.00"/>
    <s v="0"/>
    <m/>
    <n v="0"/>
    <s v="完成"/>
    <s v="2018-07-23 17:12:12"/>
    <s v="2018-07-23 17:12:12"/>
    <s v=""/>
    <m/>
    <s v="分销客户"/>
    <x v="2"/>
  </r>
  <r>
    <s v="assondeng"/>
    <s v="广州市大象飞信息科技有限公司"/>
    <x v="4"/>
    <x v="9"/>
    <s v="新建"/>
    <d v="2017-11-09T00:00:00"/>
    <s v="202296400400648"/>
    <s v="对象存储OSS"/>
    <s v="新购"/>
    <s v="0.00"/>
    <s v="1.00"/>
    <s v="0"/>
    <m/>
    <n v="0"/>
    <s v="完成"/>
    <s v="2018-07-23 17:10:44"/>
    <s v="2018-07-23 17:10:44"/>
    <s v=""/>
    <m/>
    <s v="分销客户"/>
    <x v="2"/>
  </r>
  <r>
    <s v="it@biostime.com.cn"/>
    <s v="广州市合生元生物制品有限公司"/>
    <x v="0"/>
    <x v="4"/>
    <s v="关联"/>
    <d v="2016-09-07T00:00:00"/>
    <s v="202294604100682"/>
    <s v="数据传输服务（按量付费）"/>
    <s v="新购"/>
    <s v="0.00"/>
    <s v="1.00"/>
    <s v="0"/>
    <m/>
    <n v="0"/>
    <s v="完成"/>
    <s v="2018-07-23 16:57:53"/>
    <s v="2018-07-23 16:57:54"/>
    <s v=""/>
    <m/>
    <s v="分销客户"/>
    <x v="2"/>
  </r>
  <r>
    <s v="michael@figo.cn"/>
    <s v="广州火鹰信息科技有限公司"/>
    <x v="2"/>
    <x v="2"/>
    <s v="关联"/>
    <d v="2017-10-26T00:00:00"/>
    <s v="202293106480710"/>
    <s v="云服务器ECS(包月)"/>
    <s v="补偿续费"/>
    <s v="0.00"/>
    <s v="1.00"/>
    <s v="0.00"/>
    <m/>
    <n v="0"/>
    <s v="已支付"/>
    <s v="2018-07-23 16:28:35"/>
    <s v="2018-07-23 16:28:35"/>
    <s v=""/>
    <m/>
    <s v="分销客户"/>
    <x v="3"/>
  </r>
  <r>
    <s v="mofengtecg"/>
    <s v="广州市墨锋信息科技有限公司"/>
    <x v="2"/>
    <x v="2"/>
    <s v="新建"/>
    <d v="2018-06-19T15:25:54"/>
    <s v="202295502450587"/>
    <s v="云数据库MongoDB版(包月)"/>
    <s v="新购"/>
    <s v="113.00"/>
    <s v="1.00"/>
    <s v="113.00"/>
    <m/>
    <n v="113"/>
    <s v="已支付"/>
    <s v="2018-07-23 16:25:56"/>
    <s v="2018-07-23 16:26:37"/>
    <s v=""/>
    <m/>
    <s v="分销客户"/>
    <x v="0"/>
  </r>
  <r>
    <s v="bufeng2005@gmail.com"/>
    <s v="广州市十牛信息科技有限公司"/>
    <x v="1"/>
    <x v="1"/>
    <s v="关联"/>
    <d v="2017-06-23T00:00:00"/>
    <s v="202292107930796"/>
    <s v="云服务器（按量付费）"/>
    <s v="新购"/>
    <s v="0.00"/>
    <s v="1.00"/>
    <s v="0"/>
    <m/>
    <n v="0"/>
    <s v="完成"/>
    <s v="2018-07-23 16:24:05"/>
    <s v="2018-07-23 16:24:06"/>
    <s v=""/>
    <m/>
    <s v="分销客户"/>
    <x v="1"/>
  </r>
  <r>
    <s v="mofengtecg"/>
    <s v="广州市墨锋信息科技有限公司"/>
    <x v="2"/>
    <x v="2"/>
    <s v="新建"/>
    <d v="2018-06-19T15:25:54"/>
    <s v="202292006770587"/>
    <s v="专有网络VPC"/>
    <s v="新购"/>
    <s v="0.00"/>
    <s v="1.00"/>
    <s v="0"/>
    <m/>
    <n v="0"/>
    <s v="完成"/>
    <s v="2018-07-23 16:22:16"/>
    <s v="2018-07-23 16:22:16"/>
    <s v=""/>
    <m/>
    <s v="分销客户"/>
    <x v="1"/>
  </r>
  <r>
    <s v="金品汇v"/>
    <s v="广州宽恒信息科技有限公司"/>
    <x v="2"/>
    <x v="10"/>
    <s v="新建"/>
    <d v="2018-05-29T11:34:19"/>
    <s v="202293803130119"/>
    <s v="专有网络VPC"/>
    <s v="新购"/>
    <s v="0.00"/>
    <s v="1.00"/>
    <s v="0"/>
    <m/>
    <n v="0"/>
    <s v="完成"/>
    <s v="2018-07-23 16:01:24"/>
    <s v="2018-07-23 16:01:24"/>
    <s v=""/>
    <m/>
    <s v="分销客户"/>
    <x v="1"/>
  </r>
  <r>
    <s v="bufeng2005@gmail.com"/>
    <s v="广州市十牛信息科技有限公司"/>
    <x v="1"/>
    <x v="1"/>
    <s v="关联"/>
    <d v="2017-06-23T00:00:00"/>
    <s v="202290996940796"/>
    <s v="云服务器（按量付费）"/>
    <s v="新购"/>
    <s v="0.00"/>
    <s v="1.00"/>
    <s v="0"/>
    <m/>
    <n v="0"/>
    <s v="完成"/>
    <s v="2018-07-23 16:00:04"/>
    <s v="2018-07-23 16:00:04"/>
    <s v=""/>
    <m/>
    <s v="分销客户"/>
    <x v="1"/>
  </r>
  <r>
    <s v="itnimble"/>
    <s v="敏捷地产"/>
    <x v="0"/>
    <x v="4"/>
    <s v="新建"/>
    <d v="2017-09-25T00:00:00"/>
    <s v="202293302740846"/>
    <s v="云数据库KVStore版（包月）"/>
    <s v="新购"/>
    <s v="8160.00"/>
    <s v="0.85"/>
    <s v="6936.00"/>
    <m/>
    <n v="6936"/>
    <s v="已支付"/>
    <s v="2018-07-23 15:53:45"/>
    <s v="2018-07-23 15:53:51"/>
    <s v=""/>
    <m/>
    <s v="分销客户"/>
    <x v="0"/>
  </r>
  <r>
    <s v="itnimble"/>
    <s v="敏捷地产"/>
    <x v="0"/>
    <x v="4"/>
    <s v="新建"/>
    <d v="2017-09-25T00:00:00"/>
    <s v="202290596970846"/>
    <s v="关系型数据库RDS(包月)"/>
    <s v="新购"/>
    <s v="24480.00"/>
    <s v="0.85"/>
    <s v="20808.00"/>
    <m/>
    <n v="20808"/>
    <s v="已支付"/>
    <s v="2018-07-23 15:51:47"/>
    <s v="2018-07-23 15:51:52"/>
    <s v=""/>
    <m/>
    <s v="分销客户"/>
    <x v="0"/>
  </r>
  <r>
    <s v="itnimble"/>
    <s v="敏捷地产"/>
    <x v="0"/>
    <x v="4"/>
    <s v="新建"/>
    <d v="2017-09-25T00:00:00"/>
    <s v="202293103670846"/>
    <s v="关系型数据库RDS(包月)"/>
    <s v="新购"/>
    <s v="81960.00"/>
    <s v="0.85"/>
    <s v="69666.00"/>
    <m/>
    <n v="69666"/>
    <s v="已支付"/>
    <s v="2018-07-23 15:48:51"/>
    <s v="2018-07-23 15:48:55"/>
    <s v=""/>
    <m/>
    <s v="分销客户"/>
    <x v="0"/>
  </r>
  <r>
    <s v="itnimble"/>
    <s v="敏捷地产"/>
    <x v="0"/>
    <x v="4"/>
    <s v="新建"/>
    <d v="2017-09-25T00:00:00"/>
    <s v="202290495570846"/>
    <s v="云服务器ECS(包月)"/>
    <s v="新购"/>
    <s v="26364.00"/>
    <s v="0.85"/>
    <s v="22409.40"/>
    <m/>
    <n v="22409.4"/>
    <s v="已支付"/>
    <s v="2018-07-23 15:46:35"/>
    <s v="2018-07-23 15:46:59"/>
    <s v=""/>
    <m/>
    <s v="分销客户"/>
    <x v="0"/>
  </r>
  <r>
    <s v="大觉信息科技"/>
    <s v="广州市飞旭软件开发有限公司"/>
    <x v="2"/>
    <x v="2"/>
    <s v="新建"/>
    <d v="2018-05-04T10:03:40"/>
    <s v="202293202580466"/>
    <s v="快照"/>
    <s v="新购"/>
    <s v="0.00"/>
    <s v="1.00"/>
    <s v="0"/>
    <m/>
    <n v="0"/>
    <s v="完成"/>
    <s v="2018-07-23 15:46:14"/>
    <s v="2018-07-23 15:46:14"/>
    <s v=""/>
    <m/>
    <s v="分销客户"/>
    <x v="1"/>
  </r>
  <r>
    <s v="itnimble"/>
    <s v="敏捷地产"/>
    <x v="0"/>
    <x v="4"/>
    <s v="新建"/>
    <d v="2017-09-25T00:00:00"/>
    <s v="202289998940846"/>
    <s v="云服务器ECS(包月)"/>
    <s v="新购"/>
    <s v="11964.00"/>
    <s v="0.85"/>
    <s v="10169.40"/>
    <m/>
    <n v="10169.4"/>
    <s v="已支付"/>
    <s v="2018-07-23 15:39:32"/>
    <s v="2018-07-23 15:39:46"/>
    <s v=""/>
    <m/>
    <s v="分销客户"/>
    <x v="0"/>
  </r>
  <r>
    <s v="itnimble"/>
    <s v="敏捷地产"/>
    <x v="0"/>
    <x v="4"/>
    <s v="新建"/>
    <d v="2017-09-25T00:00:00"/>
    <s v="202293900950846"/>
    <s v="云服务器ECS(包月)"/>
    <s v="新购"/>
    <s v="11964.00"/>
    <s v="0.85"/>
    <s v="10169.40"/>
    <m/>
    <n v="10169.4"/>
    <s v="已支付"/>
    <s v="2018-07-23 15:35:52"/>
    <s v="2018-07-23 16:01:46"/>
    <s v=""/>
    <m/>
    <s v="分销客户"/>
    <x v="0"/>
  </r>
  <r>
    <s v="bufeng2005@gmail.com"/>
    <s v="广州市十牛信息科技有限公司"/>
    <x v="1"/>
    <x v="1"/>
    <s v="关联"/>
    <d v="2017-06-23T00:00:00"/>
    <s v="202289499370796"/>
    <s v="云服务器（按量付费）"/>
    <s v="新购"/>
    <s v="0.00"/>
    <s v="1.00"/>
    <s v="0"/>
    <m/>
    <n v="0"/>
    <s v="完成"/>
    <s v="2018-07-23 15:35:46"/>
    <s v="2018-07-23 15:35:46"/>
    <s v=""/>
    <m/>
    <s v="分销客户"/>
    <x v="1"/>
  </r>
  <r>
    <s v="admin@yiguotech.com"/>
    <s v="深圳翼果科技有限公司"/>
    <x v="3"/>
    <x v="3"/>
    <s v="关联"/>
    <d v="2018-02-01T00:00:00"/>
    <s v="202289998390526"/>
    <s v="云服务器ECS(包月)"/>
    <s v="续费"/>
    <s v="3330.00"/>
    <s v="0.85"/>
    <s v="2836.41"/>
    <m/>
    <n v="2836.41"/>
    <s v="已支付"/>
    <s v="2018-07-23 15:32:45"/>
    <s v="2018-07-23 15:33:16"/>
    <s v=""/>
    <m/>
    <s v="分销客户"/>
    <x v="3"/>
  </r>
  <r>
    <s v="itnimble"/>
    <s v="敏捷地产"/>
    <x v="0"/>
    <x v="4"/>
    <s v="新建"/>
    <d v="2017-09-25T00:00:00"/>
    <s v="202292103640846"/>
    <s v="云服务器ECS(包月)"/>
    <s v="新购"/>
    <s v="23928.00"/>
    <s v="0.85"/>
    <s v="20338.80"/>
    <m/>
    <n v="20338.8"/>
    <s v="已支付"/>
    <s v="2018-07-23 15:29:01"/>
    <s v="2018-07-23 15:29:09"/>
    <s v=""/>
    <m/>
    <s v="分销客户"/>
    <x v="0"/>
  </r>
  <r>
    <s v="itnimble"/>
    <s v="敏捷地产"/>
    <x v="0"/>
    <x v="4"/>
    <s v="新建"/>
    <d v="2017-09-25T00:00:00"/>
    <s v="202293201020846"/>
    <s v="云服务器ECS(包月)"/>
    <s v="新购"/>
    <s v="10464.00"/>
    <s v="0.85"/>
    <s v="8894.40"/>
    <m/>
    <n v="8894.4"/>
    <s v="已支付"/>
    <s v="2018-07-23 15:22:24"/>
    <s v="2018-07-23 15:22:52"/>
    <s v=""/>
    <m/>
    <s v="分销客户"/>
    <x v="0"/>
  </r>
  <r>
    <s v="深圳前海融通"/>
    <s v="深圳前海融通科技有限公司"/>
    <x v="3"/>
    <x v="3"/>
    <s v="新建"/>
    <d v="2018-01-19T10:57:01"/>
    <s v="202291504350216"/>
    <s v="弹性公网IP（按量付费）"/>
    <s v="新购"/>
    <s v="0.00"/>
    <s v="1.00"/>
    <s v="0"/>
    <m/>
    <n v="0"/>
    <s v="完成"/>
    <s v="2018-07-23 15:18:08"/>
    <s v="2018-07-23 15:18:09"/>
    <s v=""/>
    <m/>
    <s v="分销客户"/>
    <x v="2"/>
  </r>
  <r>
    <s v="深圳前海融通"/>
    <s v="深圳前海融通科技有限公司"/>
    <x v="3"/>
    <x v="3"/>
    <s v="新建"/>
    <d v="2018-01-19T10:57:01"/>
    <s v="202292002120216"/>
    <s v="弹性公网IP（按量付费）"/>
    <s v="新购"/>
    <s v="0.00"/>
    <s v="1.00"/>
    <s v="0"/>
    <m/>
    <n v="0"/>
    <s v="完成"/>
    <s v="2018-07-23 15:16:57"/>
    <s v="2018-07-23 15:16:58"/>
    <s v=""/>
    <m/>
    <s v="分销客户"/>
    <x v="2"/>
  </r>
  <r>
    <s v="hi30403397@aliyun.com"/>
    <s v="广州宏峰信息科技有限公司"/>
    <x v="3"/>
    <x v="12"/>
    <s v="关联"/>
    <d v="2017-10-10T00:00:00"/>
    <s v="202289699010828"/>
    <s v="云服务器ECS(包月)"/>
    <s v="补偿续费"/>
    <s v="0.00"/>
    <s v="1.00"/>
    <s v="0.00"/>
    <m/>
    <n v="0"/>
    <s v="已支付"/>
    <s v="2018-07-23 15:10:44"/>
    <s v="2018-07-23 15:10:45"/>
    <s v=""/>
    <m/>
    <s v="分销客户"/>
    <x v="3"/>
  </r>
  <r>
    <s v="it@biostime.com.cn"/>
    <s v="广州市合生元生物制品有限公司"/>
    <x v="0"/>
    <x v="4"/>
    <s v="关联"/>
    <d v="2016-09-07T00:00:00"/>
    <s v="202289698970682"/>
    <s v="云数据库KVStore 版（按量付费）"/>
    <s v="新购"/>
    <s v="0.00"/>
    <s v="1.00"/>
    <s v="0"/>
    <m/>
    <n v="0"/>
    <s v="完成"/>
    <s v="2018-07-23 15:09:53"/>
    <s v="2018-07-23 15:09:53"/>
    <s v=""/>
    <m/>
    <s v="分销客户"/>
    <x v="2"/>
  </r>
  <r>
    <s v="liaozy@79643.com"/>
    <s v="广州简乐网络科技有限公司"/>
    <x v="3"/>
    <x v="3"/>
    <s v="关联"/>
    <d v="2017-06-28T00:00:00"/>
    <s v="202289296360115"/>
    <s v="关系型数据库RDS(包月)"/>
    <s v="新购"/>
    <s v="740.00"/>
    <s v="1.00"/>
    <s v="740.00"/>
    <m/>
    <n v="740"/>
    <s v="已支付"/>
    <s v="2018-07-23 14:49:05"/>
    <s v="2018-07-23 14:49:11"/>
    <s v=""/>
    <m/>
    <s v="分销客户"/>
    <x v="0"/>
  </r>
  <r>
    <s v="yunwei2014@sellercube.cn"/>
    <s v="广州棒谷网络科技有限公司"/>
    <x v="0"/>
    <x v="0"/>
    <s v="关联"/>
    <d v="2017-03-16T00:00:00"/>
    <s v="202291601260545"/>
    <s v="云服务器（按量付费）"/>
    <s v="新购"/>
    <s v="0.00"/>
    <s v="1.00"/>
    <s v="0"/>
    <m/>
    <n v="0"/>
    <s v="完成"/>
    <s v="2018-07-23 14:44:08"/>
    <s v="2018-07-23 14:44:08"/>
    <s v=""/>
    <m/>
    <s v="分销客户"/>
    <x v="1"/>
  </r>
  <r>
    <s v="liaozy@79643.com"/>
    <s v="广州简乐网络科技有限公司"/>
    <x v="3"/>
    <x v="3"/>
    <s v="关联"/>
    <d v="2017-06-28T00:00:00"/>
    <s v="202291091680115"/>
    <s v="云服务器ECS(包月)"/>
    <s v="新购"/>
    <s v="1474.00"/>
    <s v="0.96"/>
    <s v="1416.80"/>
    <m/>
    <n v="1416.8"/>
    <s v="已支付"/>
    <s v="2018-07-23 14:43:03"/>
    <s v="2018-07-23 14:43:25"/>
    <s v=""/>
    <m/>
    <s v="分销客户"/>
    <x v="0"/>
  </r>
  <r>
    <s v="modernavenue@aliyun.com"/>
    <s v="摩登大道时尚电子商务有限公司"/>
    <x v="3"/>
    <x v="12"/>
    <s v="关联"/>
    <d v="2017-01-11T00:00:00"/>
    <s v="202287496570569"/>
    <s v="云服务器ECS(包月)"/>
    <s v="续费"/>
    <s v="6267.00"/>
    <s v="1.00"/>
    <s v="6267.00"/>
    <m/>
    <n v="6267"/>
    <s v="已支付"/>
    <s v="2018-07-23 14:32:55"/>
    <s v="2018-07-23 14:33:08"/>
    <s v=""/>
    <m/>
    <s v="分销客户"/>
    <x v="3"/>
  </r>
  <r>
    <s v="devops@sq580.com"/>
    <s v="广州市新橙信息科技有限公司"/>
    <x v="3"/>
    <x v="3"/>
    <s v="关联"/>
    <d v="2017-10-26T00:00:00"/>
    <s v="202289195330855"/>
    <s v="云盘"/>
    <s v="新购"/>
    <s v="0.00"/>
    <s v="1.00"/>
    <s v="0"/>
    <m/>
    <n v="0"/>
    <s v="完成"/>
    <s v="2018-07-23 14:24:38"/>
    <s v="2018-07-23 14:24:38"/>
    <s v=""/>
    <m/>
    <s v="分销客户"/>
    <x v="2"/>
  </r>
  <r>
    <s v="ur云平台"/>
    <s v="快尚时装（广州）有限公司"/>
    <x v="1"/>
    <x v="1"/>
    <s v="新建"/>
    <d v="2016-11-09T00:00:00"/>
    <s v="202289695880366"/>
    <s v="负载均衡SLB（包年包月）"/>
    <s v="升级"/>
    <s v="54304.01"/>
    <s v="1.00"/>
    <s v="54304.01"/>
    <n v="7655.8"/>
    <n v="46648.21"/>
    <s v="已支付"/>
    <s v="2018-07-23 14:23:54"/>
    <s v="2018-07-25 16:45:54"/>
    <s v=""/>
    <m/>
    <s v="分销客户"/>
    <x v="0"/>
  </r>
  <r>
    <s v="admin@yiguotech.com"/>
    <s v="深圳翼果科技有限公司"/>
    <x v="3"/>
    <x v="3"/>
    <s v="关联"/>
    <d v="2018-02-01T00:00:00"/>
    <s v="202288993080526"/>
    <s v="云服务器ECS(包月)"/>
    <s v="续费"/>
    <s v="2211.60"/>
    <s v="0.85"/>
    <s v="1879.86"/>
    <m/>
    <n v="1879.86"/>
    <s v="已支付"/>
    <s v="2018-07-23 14:18:49"/>
    <s v="2018-07-23 14:19:17"/>
    <s v=""/>
    <m/>
    <s v="分销客户"/>
    <x v="3"/>
  </r>
  <r>
    <s v="haier_gz@163.com"/>
    <s v="广州海尔信息科技有限公司"/>
    <x v="4"/>
    <x v="7"/>
    <s v="关联"/>
    <d v="2017-08-24T00:00:00"/>
    <s v="202289797490557"/>
    <s v="云盾证书服务(包年)"/>
    <s v="新购"/>
    <s v="0.00"/>
    <s v="1.00"/>
    <s v="0.00"/>
    <m/>
    <n v="0"/>
    <s v="已支付"/>
    <s v="2018-07-23 14:17:43"/>
    <s v="2018-07-23 14:17:47"/>
    <s v=""/>
    <m/>
    <s v="分销客户"/>
    <x v="0"/>
  </r>
  <r>
    <s v="haier_gz@163.com"/>
    <s v="广州海尔信息科技有限公司"/>
    <x v="4"/>
    <x v="7"/>
    <s v="关联"/>
    <d v="2017-08-24T00:00:00"/>
    <s v="202287596930557"/>
    <s v="云盾证书服务(包年)"/>
    <s v="新购"/>
    <s v="0.00"/>
    <s v="1.00"/>
    <s v="0.00"/>
    <m/>
    <n v="0"/>
    <s v="已支付"/>
    <s v="2018-07-23 14:15:49"/>
    <s v="2018-07-23 14:15:53"/>
    <s v=""/>
    <m/>
    <s v="分销客户"/>
    <x v="0"/>
  </r>
  <r>
    <s v="hi31071696@aliyun.com"/>
    <s v="中油碧辟石油有限公司"/>
    <x v="1"/>
    <x v="1"/>
    <s v="关联"/>
    <d v="2017-09-12T00:00:00"/>
    <s v="202290890640655"/>
    <s v="分析型数据库（按量付费）"/>
    <s v="新购"/>
    <s v="0.00"/>
    <s v="1.00"/>
    <s v="0"/>
    <m/>
    <n v="0"/>
    <s v="完成"/>
    <s v="2018-07-23 14:11:45"/>
    <s v="2018-07-23 14:11:45"/>
    <s v=""/>
    <m/>
    <s v="分销客户"/>
    <x v="2"/>
  </r>
  <r>
    <s v="gzjiantong"/>
    <s v="健通营策"/>
    <x v="3"/>
    <x v="12"/>
    <s v="新建"/>
    <d v="2018-07-18T15:37:36"/>
    <s v="202290588620969"/>
    <s v="EIP（包月）"/>
    <s v="新购"/>
    <s v="46.00"/>
    <s v="1.00"/>
    <s v="46.00"/>
    <m/>
    <n v="46"/>
    <s v="已支付"/>
    <s v="2018-07-23 13:52:40"/>
    <s v="2018-07-23 13:53:14"/>
    <s v=""/>
    <m/>
    <s v="分销客户"/>
    <x v="0"/>
  </r>
  <r>
    <s v="it@biostime.com.cn"/>
    <s v="广州市合生元生物制品有限公司"/>
    <x v="0"/>
    <x v="4"/>
    <s v="关联"/>
    <d v="2016-09-07T00:00:00"/>
    <s v="202286895050682"/>
    <s v="云服务器（按量付费）"/>
    <s v="新购"/>
    <s v="0.00"/>
    <s v="1.00"/>
    <s v="0"/>
    <m/>
    <n v="0"/>
    <s v="完成"/>
    <s v="2018-07-23 13:31:31"/>
    <s v="2018-07-23 13:31:31"/>
    <s v=""/>
    <m/>
    <s v="分销客户"/>
    <x v="1"/>
  </r>
  <r>
    <s v="itnimble"/>
    <s v="敏捷地产"/>
    <x v="0"/>
    <x v="4"/>
    <s v="新建"/>
    <d v="2017-09-25T00:00:00"/>
    <s v="202289490430846"/>
    <s v="云数据库KVStore版（包月）"/>
    <s v="退款"/>
    <s v="-3296.06"/>
    <s v="1.00"/>
    <s v="-3296.06"/>
    <m/>
    <n v="-3296.06"/>
    <s v="已支付"/>
    <s v="2018-07-23 12:40:24"/>
    <s v="2018-07-23 12:40:24"/>
    <s v=""/>
    <m/>
    <s v="分销客户"/>
    <x v="0"/>
  </r>
  <r>
    <s v="itnimble"/>
    <s v="敏捷地产"/>
    <x v="0"/>
    <x v="4"/>
    <s v="新建"/>
    <d v="2017-09-25T00:00:00"/>
    <s v="202288890930846"/>
    <s v="云数据库KVStore版（包月）"/>
    <s v="退款"/>
    <s v="-3296.06"/>
    <s v="1.00"/>
    <s v="-3296.06"/>
    <m/>
    <n v="-3296.06"/>
    <s v="已支付"/>
    <s v="2018-07-23 12:40:23"/>
    <s v="2018-07-23 12:40:23"/>
    <s v=""/>
    <m/>
    <s v="分销客户"/>
    <x v="0"/>
  </r>
  <r>
    <s v="itnimble"/>
    <s v="敏捷地产"/>
    <x v="0"/>
    <x v="4"/>
    <s v="新建"/>
    <d v="2017-09-25T00:00:00"/>
    <s v="202290291370846"/>
    <s v="关系型数据库RDS(包月)"/>
    <s v="退款"/>
    <s v="-66212.08"/>
    <s v="1.00"/>
    <s v="-66212.08"/>
    <m/>
    <n v="-66212.08"/>
    <s v="已支付"/>
    <s v="2018-07-23 12:40:05"/>
    <s v="2018-07-23 12:40:05"/>
    <s v=""/>
    <m/>
    <s v="分销客户"/>
    <x v="0"/>
  </r>
  <r>
    <s v="itnimble"/>
    <s v="敏捷地产"/>
    <x v="0"/>
    <x v="4"/>
    <s v="新建"/>
    <d v="2017-09-25T00:00:00"/>
    <s v="202290091090846"/>
    <s v="关系型数据库RDS(包月)"/>
    <s v="退款"/>
    <s v="-20596.69"/>
    <s v="1.00"/>
    <s v="-20596.69"/>
    <m/>
    <n v="-20596.689999999999"/>
    <s v="已支付"/>
    <s v="2018-07-23 12:40:05"/>
    <s v="2018-07-23 12:40:05"/>
    <s v=""/>
    <m/>
    <s v="分销客户"/>
    <x v="0"/>
  </r>
  <r>
    <s v="itnimble"/>
    <s v="敏捷地产"/>
    <x v="0"/>
    <x v="4"/>
    <s v="新建"/>
    <d v="2017-09-25T00:00:00"/>
    <s v="202289490410846"/>
    <s v="云服务器ECS(包月)"/>
    <s v="退款"/>
    <s v="-21298.38"/>
    <s v="1.00"/>
    <s v="-21298.38"/>
    <m/>
    <n v="-21298.38"/>
    <s v="已支付"/>
    <s v="2018-07-23 12:39:44"/>
    <s v="2018-07-23 12:39:44"/>
    <s v=""/>
    <m/>
    <s v="分销客户"/>
    <x v="0"/>
  </r>
  <r>
    <s v="itnimble"/>
    <s v="敏捷地产"/>
    <x v="0"/>
    <x v="4"/>
    <s v="新建"/>
    <d v="2017-09-25T00:00:00"/>
    <s v="202288294370846"/>
    <s v="云服务器ECS(包月)"/>
    <s v="退款"/>
    <s v="-9665.22"/>
    <s v="1.00"/>
    <s v="-9665.22"/>
    <m/>
    <n v="-9665.2199999999993"/>
    <s v="已支付"/>
    <s v="2018-07-23 12:39:44"/>
    <s v="2018-07-23 12:39:44"/>
    <s v=""/>
    <m/>
    <s v="分销客户"/>
    <x v="0"/>
  </r>
  <r>
    <s v="itnimble"/>
    <s v="敏捷地产"/>
    <x v="0"/>
    <x v="4"/>
    <s v="新建"/>
    <d v="2017-09-25T00:00:00"/>
    <s v="202287692910846"/>
    <s v="云服务器ECS(包月)"/>
    <s v="退款"/>
    <s v="-9665.22"/>
    <s v="1.00"/>
    <s v="-9665.22"/>
    <m/>
    <n v="-9665.2199999999993"/>
    <s v="已支付"/>
    <s v="2018-07-23 12:39:43"/>
    <s v="2018-07-23 12:39:43"/>
    <s v=""/>
    <m/>
    <s v="分销客户"/>
    <x v="0"/>
  </r>
  <r>
    <s v="itnimble"/>
    <s v="敏捷地产"/>
    <x v="0"/>
    <x v="4"/>
    <s v="新建"/>
    <d v="2017-09-25T00:00:00"/>
    <s v="202288793610846"/>
    <s v="云服务器ECS(包月)"/>
    <s v="退款"/>
    <s v="-9665.22"/>
    <s v="1.00"/>
    <s v="-9665.22"/>
    <m/>
    <n v="-9665.2199999999993"/>
    <s v="已支付"/>
    <s v="2018-07-23 12:39:42"/>
    <s v="2018-07-23 12:39:42"/>
    <s v=""/>
    <m/>
    <s v="分销客户"/>
    <x v="0"/>
  </r>
  <r>
    <s v="itnimble"/>
    <s v="敏捷地产"/>
    <x v="0"/>
    <x v="4"/>
    <s v="新建"/>
    <d v="2017-09-25T00:00:00"/>
    <s v="202288294360846"/>
    <s v="云服务器ECS(包月)"/>
    <s v="退款"/>
    <s v="-9665.22"/>
    <s v="1.00"/>
    <s v="-9665.22"/>
    <m/>
    <n v="-9665.2199999999993"/>
    <s v="已支付"/>
    <s v="2018-07-23 12:39:42"/>
    <s v="2018-07-23 12:39:42"/>
    <s v=""/>
    <m/>
    <s v="分销客户"/>
    <x v="0"/>
  </r>
  <r>
    <s v="itnimble"/>
    <s v="敏捷地产"/>
    <x v="0"/>
    <x v="4"/>
    <s v="新建"/>
    <d v="2017-09-25T00:00:00"/>
    <s v="202288693340846"/>
    <s v="云服务器ECS(包月)"/>
    <s v="退款"/>
    <s v="-8453.43"/>
    <s v="1.00"/>
    <s v="-8453.43"/>
    <m/>
    <n v="-8453.43"/>
    <s v="已支付"/>
    <s v="2018-07-23 12:39:41"/>
    <s v="2018-07-23 12:39:41"/>
    <s v=""/>
    <m/>
    <s v="分销客户"/>
    <x v="0"/>
  </r>
  <r>
    <s v="gzzhixin020503"/>
    <s v="至信药业"/>
    <x v="4"/>
    <x v="14"/>
    <s v="新建"/>
    <d v="2017-04-20T00:00:00"/>
    <s v="202287491700922"/>
    <s v="短信服务"/>
    <s v="新购"/>
    <s v="0.00"/>
    <s v="1.00"/>
    <s v="0"/>
    <m/>
    <n v="0"/>
    <s v="完成"/>
    <s v="2018-07-23 12:01:32"/>
    <s v="2018-07-23 12:01:32"/>
    <s v=""/>
    <m/>
    <s v="分销客户"/>
    <x v="1"/>
  </r>
  <r>
    <s v="liaozy@79643.com"/>
    <s v="广州简乐网络科技有限公司"/>
    <x v="3"/>
    <x v="3"/>
    <s v="关联"/>
    <d v="2017-06-28T00:00:00"/>
    <s v="202290290290115"/>
    <s v="云数据库KVStore 版（按量付费）"/>
    <s v="新购"/>
    <s v="0.00"/>
    <s v="1.00"/>
    <s v="0"/>
    <m/>
    <n v="0"/>
    <s v="完成"/>
    <s v="2018-07-23 11:57:41"/>
    <s v="2018-07-23 11:57:41"/>
    <s v=""/>
    <m/>
    <s v="分销客户"/>
    <x v="2"/>
  </r>
  <r>
    <s v="liaozy@79643.com"/>
    <s v="广州简乐网络科技有限公司"/>
    <x v="3"/>
    <x v="3"/>
    <s v="关联"/>
    <d v="2017-06-28T00:00:00"/>
    <s v="202286692840115"/>
    <s v="云数据库KVStore版（包月）"/>
    <s v="新购"/>
    <s v="100.00"/>
    <s v="1.00"/>
    <s v="100.00"/>
    <m/>
    <n v="100"/>
    <s v="已支付"/>
    <s v="2018-07-23 11:54:58"/>
    <s v="2018-07-23 11:55:03"/>
    <s v=""/>
    <m/>
    <s v="分销客户"/>
    <x v="0"/>
  </r>
  <r>
    <s v="modernavenue@aliyun.com"/>
    <s v="摩登大道时尚电子商务有限公司"/>
    <x v="3"/>
    <x v="12"/>
    <s v="关联"/>
    <d v="2017-01-11T00:00:00"/>
    <s v="202288093130569"/>
    <s v="弹性公网IP（按量付费）"/>
    <s v="新购"/>
    <s v="0.00"/>
    <s v="1.00"/>
    <s v="0"/>
    <m/>
    <n v="0"/>
    <s v="完成"/>
    <s v="2018-07-23 11:40:48"/>
    <s v="2018-07-23 11:40:48"/>
    <s v=""/>
    <m/>
    <s v="分销客户"/>
    <x v="2"/>
  </r>
  <r>
    <s v="ztbmostyle"/>
    <s v="掌通宝科技有限公司"/>
    <x v="5"/>
    <x v="11"/>
    <s v="新建"/>
    <d v="2017-07-06T00:00:00"/>
    <s v="202288888660373"/>
    <s v="共享流量包"/>
    <s v="新购"/>
    <s v="222.00"/>
    <s v="1.00"/>
    <s v="222.00"/>
    <m/>
    <n v="222"/>
    <s v="已支付"/>
    <s v="2018-07-23 11:31:34"/>
    <s v="2018-07-23 11:31:39"/>
    <s v=""/>
    <m/>
    <s v="分销客户"/>
    <x v="0"/>
  </r>
  <r>
    <s v="modernavenue@aliyun.com"/>
    <s v="摩登大道时尚电子商务有限公司"/>
    <x v="3"/>
    <x v="12"/>
    <s v="关联"/>
    <d v="2017-01-11T00:00:00"/>
    <s v="202289088130569"/>
    <s v="云服务器ECS(包月)"/>
    <s v="新购"/>
    <s v="66.00"/>
    <s v="1.00"/>
    <s v="66.00"/>
    <m/>
    <n v="66"/>
    <s v="已支付"/>
    <s v="2018-07-23 11:29:43"/>
    <s v="2018-07-23 11:29:49"/>
    <s v=""/>
    <m/>
    <s v="分销客户"/>
    <x v="0"/>
  </r>
  <r>
    <s v="yun@mu-ke.com"/>
    <s v="广州慕可生物科技有限公司"/>
    <x v="0"/>
    <x v="5"/>
    <s v="关联"/>
    <d v="2017-09-13T00:00:00"/>
    <s v="202289790920761"/>
    <s v="增量带宽"/>
    <s v="升级"/>
    <s v="40.00"/>
    <s v="1.00"/>
    <s v="40.00"/>
    <m/>
    <n v="40"/>
    <s v="已支付"/>
    <s v="2018-07-23 11:27:16"/>
    <s v="2018-07-23 11:27:19"/>
    <s v=""/>
    <m/>
    <s v="分销客户"/>
    <x v="0"/>
  </r>
  <r>
    <s v="yun@mu-ke.com"/>
    <s v="广州慕可生物科技有限公司"/>
    <x v="0"/>
    <x v="5"/>
    <s v="关联"/>
    <d v="2017-09-13T00:00:00"/>
    <s v="202286690820761"/>
    <s v="增量带宽"/>
    <s v="升级"/>
    <s v="96.67"/>
    <s v="1.00"/>
    <s v="96.67"/>
    <m/>
    <n v="96.67"/>
    <s v="已支付"/>
    <s v="2018-07-23 11:25:18"/>
    <s v="2018-07-23 11:25:22"/>
    <s v=""/>
    <m/>
    <s v="分销客户"/>
    <x v="0"/>
  </r>
  <r>
    <s v="hi_zfs_pro"/>
    <s v="广州吉纷贸易"/>
    <x v="3"/>
    <x v="12"/>
    <s v="新建"/>
    <d v="2018-03-15T13:53:06"/>
    <s v="202288488430906"/>
    <s v="云服务器ECS(包月)"/>
    <s v="新购"/>
    <s v="1118.64"/>
    <s v="0.97"/>
    <s v="1082.78"/>
    <m/>
    <n v="1082.78"/>
    <s v="已支付"/>
    <s v="2018-07-23 11:07:13"/>
    <s v="2018-07-23 11:07:20"/>
    <s v=""/>
    <m/>
    <s v="分销客户"/>
    <x v="0"/>
  </r>
  <r>
    <s v="tech01@kingvision.com.cn"/>
    <s v="雪松控股集团"/>
    <x v="0"/>
    <x v="4"/>
    <s v="关联"/>
    <d v="2016-12-05T00:00:00"/>
    <s v="202288788890041"/>
    <s v="云服务器ECS(包月)"/>
    <s v="续费"/>
    <s v="1810.00"/>
    <s v="1.00"/>
    <s v="1810.00"/>
    <m/>
    <n v="1810"/>
    <s v="已支付"/>
    <s v="2018-07-23 10:46:19"/>
    <s v="2018-07-23 10:46:28"/>
    <s v=""/>
    <m/>
    <s v="分销客户"/>
    <x v="3"/>
  </r>
  <r>
    <s v="cedarcloud"/>
    <s v="雪松控股集团"/>
    <x v="0"/>
    <x v="4"/>
    <s v="新建"/>
    <d v="2017-08-31T00:00:00"/>
    <s v="202288688000280"/>
    <s v="云服务器ECS(包月)"/>
    <s v="新购"/>
    <s v="677.00"/>
    <s v="0.96"/>
    <s v="648.40"/>
    <m/>
    <n v="648.4"/>
    <s v="已支付"/>
    <s v="2018-07-23 10:33:11"/>
    <s v="2018-07-23 10:33:17"/>
    <s v=""/>
    <m/>
    <s v="分销客户"/>
    <x v="0"/>
  </r>
  <r>
    <s v="cedarcloud"/>
    <s v="雪松控股集团"/>
    <x v="0"/>
    <x v="4"/>
    <s v="新建"/>
    <d v="2017-08-31T00:00:00"/>
    <s v="202287588880280"/>
    <s v="云服务器ECS(包月)"/>
    <s v="新购"/>
    <s v="677.00"/>
    <s v="0.96"/>
    <s v="648.40"/>
    <m/>
    <n v="648.4"/>
    <s v="已支付"/>
    <s v="2018-07-23 10:29:33"/>
    <s v="2018-07-23 10:29:56"/>
    <s v=""/>
    <m/>
    <s v="分销客户"/>
    <x v="0"/>
  </r>
  <r>
    <s v="ali_pay@uzise.com"/>
    <s v="广州柚子舍生物科技有限公司"/>
    <x v="0"/>
    <x v="5"/>
    <s v="关联"/>
    <d v="2017-07-26T00:00:00"/>
    <s v="202289285940102"/>
    <s v="EIP（包月）"/>
    <s v="续费"/>
    <s v="125.00"/>
    <s v="1.00"/>
    <s v="125.00"/>
    <m/>
    <n v="125"/>
    <s v="已支付"/>
    <s v="2018-07-23 10:26:40"/>
    <s v="2018-07-23 10:26:45"/>
    <s v=""/>
    <m/>
    <s v="分销客户"/>
    <x v="3"/>
  </r>
  <r>
    <s v="cedarcloud"/>
    <s v="雪松控股集团"/>
    <x v="0"/>
    <x v="4"/>
    <s v="新建"/>
    <d v="2017-08-31T00:00:00"/>
    <s v="202287289710280"/>
    <s v="云服务器ECS(包月)"/>
    <s v="新购"/>
    <s v="677.00"/>
    <s v="0.96"/>
    <s v="648.40"/>
    <m/>
    <n v="648.4"/>
    <s v="已支付"/>
    <s v="2018-07-23 10:13:35"/>
    <s v="2018-07-23 10:13:51"/>
    <s v=""/>
    <m/>
    <s v="分销客户"/>
    <x v="0"/>
  </r>
  <r>
    <s v="13500008011@139.com"/>
    <s v="广州好用信息技术有限公司"/>
    <x v="2"/>
    <x v="15"/>
    <s v="关联"/>
    <d v="2018-01-03T00:00:00"/>
    <s v="202290780090394"/>
    <s v="云服务器ECS(包月)"/>
    <s v="续费"/>
    <s v="1378.50"/>
    <s v="1.00"/>
    <s v="1378.50"/>
    <m/>
    <n v="1378.5"/>
    <s v="已支付"/>
    <s v="2018-07-23 10:11:52"/>
    <s v="2018-07-23 10:13:10"/>
    <s v=""/>
    <m/>
    <s v="分销客户"/>
    <x v="3"/>
  </r>
  <r>
    <s v="ptextile"/>
    <s v="韶关市北江纺织有限公司"/>
    <x v="1"/>
    <x v="1"/>
    <s v="新建"/>
    <d v="2017-03-16T00:00:00"/>
    <s v="202289882650908"/>
    <s v="云服务器ECS(包月)"/>
    <s v="续费"/>
    <s v="367.00"/>
    <s v="1.00"/>
    <s v="367.00"/>
    <m/>
    <n v="367"/>
    <s v="已支付"/>
    <s v="2018-07-23 10:05:03"/>
    <s v="2018-07-23 10:05:09"/>
    <s v=""/>
    <m/>
    <s v="分销客户"/>
    <x v="0"/>
  </r>
  <r>
    <s v="yingerfashion"/>
    <s v="深圳影儿时尚集团有限公司"/>
    <x v="5"/>
    <x v="11"/>
    <s v="关联"/>
    <d v="2017-03-16T00:00:00"/>
    <s v="202286789570511"/>
    <s v="RDS只读实例"/>
    <s v="升级"/>
    <s v="0.00"/>
    <s v="1.00"/>
    <s v="0"/>
    <m/>
    <n v="0"/>
    <s v="完成"/>
    <s v="2018-07-23 10:01:21"/>
    <s v="2018-07-23 10:01:21"/>
    <s v=""/>
    <m/>
    <s v="分销客户"/>
    <x v="1"/>
  </r>
  <r>
    <s v="yingerfashion"/>
    <s v="深圳影儿时尚集团有限公司"/>
    <x v="5"/>
    <x v="11"/>
    <s v="关联"/>
    <d v="2017-03-16T00:00:00"/>
    <s v="202287185980511"/>
    <s v="RDS只读实例"/>
    <s v="升级"/>
    <s v="0.00"/>
    <s v="1.00"/>
    <s v="0"/>
    <m/>
    <n v="0"/>
    <s v="完成"/>
    <s v="2018-07-23 10:00:49"/>
    <s v="2018-07-23 10:00:49"/>
    <s v=""/>
    <m/>
    <s v="分销客户"/>
    <x v="1"/>
  </r>
  <r>
    <s v="dingyou168"/>
    <s v="深圳鼎游无限科技有限公司"/>
    <x v="2"/>
    <x v="2"/>
    <s v="新建"/>
    <d v="2017-12-08T00:00:00"/>
    <s v="202288385600889"/>
    <s v="云服务器ECS(包月)"/>
    <s v="续费"/>
    <s v="554.00"/>
    <s v="1.00"/>
    <s v="554.00"/>
    <m/>
    <n v="554"/>
    <s v="已支付"/>
    <s v="2018-07-23 09:58:18"/>
    <s v="2018-07-23 09:58:23"/>
    <s v=""/>
    <m/>
    <s v="分销客户"/>
    <x v="0"/>
  </r>
  <r>
    <s v="it@biostime.com.cn"/>
    <s v="广州市合生元生物制品有限公司"/>
    <x v="0"/>
    <x v="4"/>
    <s v="关联"/>
    <d v="2016-09-07T00:00:00"/>
    <s v="202287385720682"/>
    <s v="云服务器ECS(包月)"/>
    <s v="升级"/>
    <s v="1720.59"/>
    <s v="0.45"/>
    <s v="774.26"/>
    <m/>
    <n v="774.26"/>
    <s v="已支付"/>
    <s v="2018-07-23 09:54:52"/>
    <s v="2018-07-23 09:54:58"/>
    <s v=""/>
    <m/>
    <s v="分销客户"/>
    <x v="0"/>
  </r>
  <r>
    <s v="易教优培"/>
    <s v="广州远程教育中心有限公司"/>
    <x v="0"/>
    <x v="4"/>
    <s v="关联"/>
    <d v="2018-01-19T09:13:48"/>
    <s v="202288183040519"/>
    <s v="云服务器ECS(包月)"/>
    <s v="续费"/>
    <s v="851.00"/>
    <s v="0.75"/>
    <s v="638.25"/>
    <m/>
    <n v="638.25"/>
    <s v="已支付"/>
    <s v="2018-07-23 09:48:46"/>
    <s v="2018-07-23 09:48:47"/>
    <s v=""/>
    <m/>
    <s v="分销客户"/>
    <x v="5"/>
  </r>
  <r>
    <s v="易教优培"/>
    <s v="广州远程教育中心有限公司"/>
    <x v="0"/>
    <x v="4"/>
    <s v="关联"/>
    <d v="2018-01-19T09:13:48"/>
    <s v="202290880990519"/>
    <s v="云服务器ECS(包月)"/>
    <s v="续费"/>
    <s v="851.00"/>
    <s v="0.75"/>
    <s v="638.25"/>
    <m/>
    <n v="638.25"/>
    <s v="已支付"/>
    <s v="2018-07-23 09:47:03"/>
    <s v="2018-07-23 09:47:04"/>
    <s v=""/>
    <m/>
    <s v="分销客户"/>
    <x v="5"/>
  </r>
  <r>
    <s v="yunwei2014@sellercube.cn"/>
    <s v="广州棒谷网络科技有限公司"/>
    <x v="0"/>
    <x v="0"/>
    <s v="关联"/>
    <d v="2017-03-16T00:00:00"/>
    <s v="202289483430545"/>
    <s v="云服务器（按量付费）"/>
    <s v="新购"/>
    <s v="0.00"/>
    <s v="1.00"/>
    <s v="0"/>
    <m/>
    <n v="0"/>
    <s v="完成"/>
    <s v="2018-07-23 09:46:10"/>
    <s v="2018-07-23 09:46:10"/>
    <s v=""/>
    <m/>
    <s v="分销客户"/>
    <x v="1"/>
  </r>
  <r>
    <s v="易教优培"/>
    <s v="广州远程教育中心有限公司"/>
    <x v="0"/>
    <x v="4"/>
    <s v="关联"/>
    <d v="2018-01-19T09:13:48"/>
    <s v="202290182230519"/>
    <s v="云服务器ECS(包月)"/>
    <s v="续费"/>
    <s v="851.00"/>
    <s v="0.75"/>
    <s v="638.25"/>
    <m/>
    <n v="638.25"/>
    <s v="已支付"/>
    <s v="2018-07-23 09:46:02"/>
    <s v="2018-07-23 09:46:03"/>
    <s v=""/>
    <m/>
    <s v="分销客户"/>
    <x v="5"/>
  </r>
  <r>
    <s v="yunwei2014@sellercube.cn"/>
    <s v="广州棒谷网络科技有限公司"/>
    <x v="0"/>
    <x v="0"/>
    <s v="关联"/>
    <d v="2017-03-16T00:00:00"/>
    <s v="202287587230545"/>
    <s v="云服务器（按量付费）"/>
    <s v="新购"/>
    <s v="0.00"/>
    <s v="1.00"/>
    <s v="0"/>
    <m/>
    <n v="0"/>
    <s v="完成"/>
    <s v="2018-07-23 09:46:00"/>
    <s v="2018-07-23 09:46:00"/>
    <s v=""/>
    <m/>
    <s v="分销客户"/>
    <x v="1"/>
  </r>
  <r>
    <s v="易教优培"/>
    <s v="广州远程教育中心有限公司"/>
    <x v="0"/>
    <x v="4"/>
    <s v="关联"/>
    <d v="2018-01-19T09:13:48"/>
    <s v="202290283510519"/>
    <s v="云服务器ECS(包月)"/>
    <s v="续费"/>
    <s v="2543.00"/>
    <s v="0.75"/>
    <s v="1907.25"/>
    <m/>
    <n v="1907.25"/>
    <s v="已支付"/>
    <s v="2018-07-23 09:45:31"/>
    <s v="2018-07-23 09:45:32"/>
    <s v=""/>
    <m/>
    <s v="分销客户"/>
    <x v="5"/>
  </r>
  <r>
    <s v="易教优培"/>
    <s v="广州远程教育中心有限公司"/>
    <x v="0"/>
    <x v="4"/>
    <s v="关联"/>
    <d v="2018-01-19T09:13:48"/>
    <s v="202290880880519"/>
    <s v="云服务器ECS(包月)"/>
    <s v="续费"/>
    <s v="851.00"/>
    <s v="0.75"/>
    <s v="638.25"/>
    <m/>
    <n v="638.25"/>
    <s v="已支付"/>
    <s v="2018-07-23 09:45:29"/>
    <s v="2018-07-23 09:45:30"/>
    <s v=""/>
    <m/>
    <s v="分销客户"/>
    <x v="5"/>
  </r>
  <r>
    <s v="易教优培"/>
    <s v="广州远程教育中心有限公司"/>
    <x v="0"/>
    <x v="4"/>
    <s v="关联"/>
    <d v="2018-01-19T09:13:48"/>
    <s v="202289284050519"/>
    <s v="云服务器ECS(包月)"/>
    <s v="续费"/>
    <s v="568.00"/>
    <s v="0.75"/>
    <s v="426.00"/>
    <m/>
    <n v="426"/>
    <s v="已支付"/>
    <s v="2018-07-23 09:45:27"/>
    <s v="2018-07-23 09:45:28"/>
    <s v=""/>
    <m/>
    <s v="分销客户"/>
    <x v="5"/>
  </r>
  <r>
    <s v="金链子银链子"/>
    <s v="深圳银链科技有限公司"/>
    <x v="3"/>
    <x v="8"/>
    <s v="新建"/>
    <d v="2018-03-02T14:57:56"/>
    <s v="202286586640318"/>
    <s v="云服务器ECS(包月)"/>
    <s v="续费"/>
    <s v="102.43"/>
    <s v="1.00"/>
    <s v="102.43"/>
    <m/>
    <n v="102.43"/>
    <s v="已支付"/>
    <s v="2018-07-23 09:44:21"/>
    <s v="2018-07-23 09:44:22"/>
    <s v=""/>
    <m/>
    <s v="分销客户"/>
    <x v="0"/>
  </r>
  <r>
    <s v="金链子银链子"/>
    <s v="深圳银链科技有限公司"/>
    <x v="3"/>
    <x v="8"/>
    <s v="新建"/>
    <d v="2018-03-02T14:57:56"/>
    <s v="202290979210318"/>
    <s v="云服务器ECS(包月)"/>
    <s v="续费"/>
    <s v="102.43"/>
    <s v="1.00"/>
    <s v="102.43"/>
    <m/>
    <n v="102.43"/>
    <s v="已支付"/>
    <s v="2018-07-23 09:44:07"/>
    <s v="2018-07-23 09:44:08"/>
    <s v=""/>
    <m/>
    <s v="分销客户"/>
    <x v="0"/>
  </r>
  <r>
    <s v="金链子银链子"/>
    <s v="深圳银链科技有限公司"/>
    <x v="3"/>
    <x v="8"/>
    <s v="新建"/>
    <d v="2018-03-02T14:57:56"/>
    <s v="202287485610318"/>
    <s v="云服务器ECS(包月)"/>
    <s v="续费"/>
    <s v="102.43"/>
    <s v="1.00"/>
    <s v="102.43"/>
    <m/>
    <n v="102.43"/>
    <s v="已支付"/>
    <s v="2018-07-23 09:43:20"/>
    <s v="2018-07-23 09:43:21"/>
    <s v=""/>
    <m/>
    <s v="分销客户"/>
    <x v="0"/>
  </r>
  <r>
    <s v="金链子银链子"/>
    <s v="深圳银链科技有限公司"/>
    <x v="3"/>
    <x v="8"/>
    <s v="新建"/>
    <d v="2018-03-02T14:57:56"/>
    <s v="202289385920318"/>
    <s v="云服务器ECS(包月)"/>
    <s v="续费"/>
    <s v="102.43"/>
    <s v="1.00"/>
    <s v="102.43"/>
    <m/>
    <n v="102.43"/>
    <s v="已支付"/>
    <s v="2018-07-23 09:42:25"/>
    <s v="2018-07-23 09:42:26"/>
    <s v=""/>
    <m/>
    <s v="分销客户"/>
    <x v="0"/>
  </r>
  <r>
    <s v="金链子银链子"/>
    <s v="深圳银链科技有限公司"/>
    <x v="3"/>
    <x v="8"/>
    <s v="新建"/>
    <d v="2018-03-02T14:57:56"/>
    <s v="202290478950318"/>
    <s v="云服务器ECS(包月)"/>
    <s v="续费"/>
    <s v="102.43"/>
    <s v="1.00"/>
    <s v="102.43"/>
    <m/>
    <n v="102.43"/>
    <s v="已支付"/>
    <s v="2018-07-23 09:39:36"/>
    <s v="2018-07-23 09:39:37"/>
    <s v=""/>
    <m/>
    <s v="分销客户"/>
    <x v="0"/>
  </r>
  <r>
    <s v="michael@figo.cn"/>
    <s v="广州火鹰信息科技有限公司"/>
    <x v="2"/>
    <x v="2"/>
    <s v="关联"/>
    <d v="2017-10-26T00:00:00"/>
    <s v="202287585420710"/>
    <s v="云服务器ECS(包月)"/>
    <s v="续费"/>
    <s v="241.00"/>
    <s v="1.00"/>
    <s v="241.00"/>
    <m/>
    <n v="241"/>
    <s v="已支付"/>
    <s v="2018-07-23 09:33:14"/>
    <s v="2018-07-23 09:33:47"/>
    <s v=""/>
    <m/>
    <s v="分销客户"/>
    <x v="3"/>
  </r>
  <r>
    <s v="cedarcloud"/>
    <s v="雪松控股集团"/>
    <x v="0"/>
    <x v="4"/>
    <s v="新建"/>
    <d v="2017-08-31T00:00:00"/>
    <s v="202287085620280"/>
    <s v="云服务器ECS(包月)"/>
    <s v="新购"/>
    <s v="677.00"/>
    <s v="0.96"/>
    <s v="648.40"/>
    <m/>
    <n v="648.4"/>
    <s v="已支付"/>
    <s v="2018-07-23 09:25:11"/>
    <s v="2018-07-23 09:25:28"/>
    <s v=""/>
    <m/>
    <s v="分销客户"/>
    <x v="0"/>
  </r>
  <r>
    <s v="bufeng2005@gmail.com"/>
    <s v="广州市十牛信息科技有限公司"/>
    <x v="1"/>
    <x v="1"/>
    <s v="关联"/>
    <d v="2017-06-23T00:00:00"/>
    <s v="202289179790796"/>
    <s v="云服务器（按量付费）"/>
    <s v="新购"/>
    <s v="0.00"/>
    <s v="1.00"/>
    <s v="0"/>
    <m/>
    <n v="0"/>
    <s v="完成"/>
    <s v="2018-07-23 09:10:03"/>
    <s v="2018-07-23 09:10:03"/>
    <s v=""/>
    <m/>
    <s v="分销客户"/>
    <x v="1"/>
  </r>
  <r>
    <s v="oppeingroup"/>
    <s v="欧派家居集团股份有限公司"/>
    <x v="1"/>
    <x v="1"/>
    <s v="新建"/>
    <d v="2016-11-30T00:00:00"/>
    <s v="202290379940162"/>
    <s v="云服务器ECS(包月)"/>
    <s v="续费"/>
    <s v="5130.00"/>
    <s v="1.00"/>
    <s v="5130.00"/>
    <m/>
    <n v="5130"/>
    <s v="已支付"/>
    <s v="2018-07-23 09:07:21"/>
    <s v="2018-07-23 18:34:17"/>
    <s v=""/>
    <m/>
    <s v="分销客户"/>
    <x v="0"/>
  </r>
  <r>
    <s v="绵泽科技"/>
    <s v="绵泽信息技术有限公司"/>
    <x v="0"/>
    <x v="5"/>
    <s v="新建"/>
    <d v="2017-10-20T00:00:00"/>
    <s v="202286882320597"/>
    <s v="身份证基本信息查询"/>
    <s v="新购"/>
    <s v="59.00"/>
    <s v="1.00"/>
    <s v="59.00"/>
    <m/>
    <n v="59"/>
    <s v="已支付"/>
    <s v="2018-07-23 09:07:07"/>
    <s v="2018-07-23 09:11:33"/>
    <s v=""/>
    <m/>
    <s v="分销客户"/>
    <x v="2"/>
  </r>
  <r>
    <s v="212983912@qq.com"/>
    <s v="广州尚途商旅信息技术有限公司"/>
    <x v="0"/>
    <x v="4"/>
    <s v="关联"/>
    <d v="2016-10-27T00:00:00"/>
    <s v="202288580490489"/>
    <s v="云服务器ECS(包月)"/>
    <s v="续费"/>
    <s v="558.00"/>
    <s v="1.00"/>
    <s v="558.00"/>
    <m/>
    <n v="558"/>
    <s v="已支付"/>
    <s v="2018-07-23 09:05:57"/>
    <s v="2018-07-23 09:05:57"/>
    <s v=""/>
    <m/>
    <s v="分销客户"/>
    <x v="3"/>
  </r>
  <r>
    <s v="212983912@qq.com"/>
    <s v="广州尚途商旅信息技术有限公司"/>
    <x v="0"/>
    <x v="4"/>
    <s v="关联"/>
    <d v="2016-10-27T00:00:00"/>
    <s v="202290877190489"/>
    <s v="云服务器ECS(包月)"/>
    <s v="续费"/>
    <s v="1086.00"/>
    <s v="1.00"/>
    <s v="1086.00"/>
    <m/>
    <n v="1086"/>
    <s v="已支付"/>
    <s v="2018-07-23 09:04:11"/>
    <s v="2018-07-23 09:04:11"/>
    <s v=""/>
    <m/>
    <s v="分销客户"/>
    <x v="3"/>
  </r>
  <r>
    <s v="212983912@qq.com"/>
    <s v="广州尚途商旅信息技术有限公司"/>
    <x v="0"/>
    <x v="4"/>
    <s v="关联"/>
    <d v="2016-10-27T00:00:00"/>
    <s v="202286784960489"/>
    <s v="云服务器ECS(包月)"/>
    <s v="续费"/>
    <s v="1282.00"/>
    <s v="1.00"/>
    <s v="1282.00"/>
    <m/>
    <n v="1282"/>
    <s v="已支付"/>
    <s v="2018-07-23 09:02:57"/>
    <s v="2018-07-23 09:02:57"/>
    <s v=""/>
    <m/>
    <s v="分销客户"/>
    <x v="3"/>
  </r>
  <r>
    <s v="212983912@qq.com"/>
    <s v="广州尚途商旅信息技术有限公司"/>
    <x v="0"/>
    <x v="4"/>
    <s v="关联"/>
    <d v="2016-10-27T00:00:00"/>
    <s v="202286784940489"/>
    <s v="云服务器ECS(包月)"/>
    <s v="续费"/>
    <s v="671.00"/>
    <s v="1.00"/>
    <s v="671.00"/>
    <m/>
    <n v="671"/>
    <s v="已支付"/>
    <s v="2018-07-23 09:02:48"/>
    <s v="2018-07-23 09:02:48"/>
    <s v=""/>
    <m/>
    <s v="分销客户"/>
    <x v="3"/>
  </r>
  <r>
    <s v="212983912@qq.com"/>
    <s v="广州尚途商旅信息技术有限公司"/>
    <x v="0"/>
    <x v="4"/>
    <s v="关联"/>
    <d v="2016-10-27T00:00:00"/>
    <s v="202290775140489"/>
    <s v="云服务器ECS(包月)"/>
    <s v="续费"/>
    <s v="558.00"/>
    <s v="1.00"/>
    <s v="558.00"/>
    <m/>
    <n v="558"/>
    <s v="已支付"/>
    <s v="2018-07-23 09:01:56"/>
    <s v="2018-07-23 09:01:57"/>
    <s v=""/>
    <m/>
    <s v="分销客户"/>
    <x v="3"/>
  </r>
  <r>
    <s v="212983912@qq.com"/>
    <s v="广州尚途商旅信息技术有限公司"/>
    <x v="0"/>
    <x v="4"/>
    <s v="关联"/>
    <d v="2016-10-27T00:00:00"/>
    <s v="202290677400489"/>
    <s v="云服务器ECS(包月)"/>
    <s v="续费"/>
    <s v="1076.00"/>
    <s v="1.00"/>
    <s v="1076.00"/>
    <m/>
    <n v="1076"/>
    <s v="已支付"/>
    <s v="2018-07-23 09:01:49"/>
    <s v="2018-07-23 09:01:50"/>
    <s v=""/>
    <m/>
    <s v="分销客户"/>
    <x v="3"/>
  </r>
  <r>
    <s v="212983912@qq.com"/>
    <s v="广州尚途商旅信息技术有限公司"/>
    <x v="0"/>
    <x v="4"/>
    <s v="关联"/>
    <d v="2016-10-27T00:00:00"/>
    <s v="202291075390489"/>
    <s v="云服务器ECS(包月)"/>
    <s v="续费"/>
    <s v="558.00"/>
    <s v="1.00"/>
    <s v="558.00"/>
    <m/>
    <n v="558"/>
    <s v="已支付"/>
    <s v="2018-07-23 09:01:48"/>
    <s v="2018-07-23 09:01:48"/>
    <s v=""/>
    <m/>
    <s v="分销客户"/>
    <x v="3"/>
  </r>
  <r>
    <s v="se7en_kuo@foxmail.com"/>
    <s v="广州京雍府电子商务有限公司"/>
    <x v="3"/>
    <x v="12"/>
    <s v="关联"/>
    <d v="2017-09-26T00:00:00"/>
    <s v="202287582130302"/>
    <s v="云服务器ECS(包月)"/>
    <s v="续费"/>
    <s v="192.00"/>
    <s v="1.00"/>
    <s v="192.00"/>
    <m/>
    <n v="192"/>
    <s v="已支付"/>
    <s v="2018-07-23 08:53:48"/>
    <s v="2018-07-23 08:53:48"/>
    <s v=""/>
    <m/>
    <s v="分销客户"/>
    <x v="3"/>
  </r>
  <r>
    <s v="avsystemmsg@meiya.com"/>
    <s v="广州尚途商旅信息技术有限公司"/>
    <x v="0"/>
    <x v="4"/>
    <s v="关联"/>
    <d v="2016-10-27T00:00:00"/>
    <s v="202290278610197"/>
    <s v="云服务器ECS(包月)"/>
    <s v="续费"/>
    <s v="1001.00"/>
    <s v="1.00"/>
    <s v="1001.00"/>
    <m/>
    <n v="1001"/>
    <s v="已支付"/>
    <s v="2018-07-23 08:47:10"/>
    <s v="2018-07-23 08:47:10"/>
    <s v=""/>
    <m/>
    <s v="分销客户"/>
    <x v="3"/>
  </r>
  <r>
    <s v="avsystemmsg@meiya.com"/>
    <s v="广州尚途商旅信息技术有限公司"/>
    <x v="0"/>
    <x v="4"/>
    <s v="关联"/>
    <d v="2016-10-27T00:00:00"/>
    <s v="202286581590197"/>
    <s v="云服务器ECS(包月)"/>
    <s v="续费"/>
    <s v="428.00"/>
    <s v="1.00"/>
    <s v="428.00"/>
    <m/>
    <n v="428"/>
    <s v="已支付"/>
    <s v="2018-07-23 08:47:08"/>
    <s v="2018-07-23 08:47:09"/>
    <s v=""/>
    <m/>
    <s v="分销客户"/>
    <x v="3"/>
  </r>
  <r>
    <s v="avsystemmsg@meiya.com"/>
    <s v="广州尚途商旅信息技术有限公司"/>
    <x v="0"/>
    <x v="4"/>
    <s v="关联"/>
    <d v="2016-10-27T00:00:00"/>
    <s v="202290177100197"/>
    <s v="云服务器ECS(包月)"/>
    <s v="续费"/>
    <s v="228.00"/>
    <s v="1.00"/>
    <s v="228.00"/>
    <m/>
    <n v="228"/>
    <s v="已支付"/>
    <s v="2018-07-23 08:46:43"/>
    <s v="2018-07-23 08:46:43"/>
    <s v=""/>
    <m/>
    <s v="分销客户"/>
    <x v="3"/>
  </r>
  <r>
    <s v="avsystemmsg@meiya.com"/>
    <s v="广州尚途商旅信息技术有限公司"/>
    <x v="0"/>
    <x v="4"/>
    <s v="关联"/>
    <d v="2016-10-27T00:00:00"/>
    <s v="202287283530197"/>
    <s v="云数据库KVStore版（包月）"/>
    <s v="续费"/>
    <s v="340.00"/>
    <s v="1.00"/>
    <s v="340.00"/>
    <m/>
    <n v="340"/>
    <s v="已支付"/>
    <s v="2018-07-23 08:46:30"/>
    <s v="2018-07-23 08:46:30"/>
    <s v=""/>
    <m/>
    <s v="分销客户"/>
    <x v="3"/>
  </r>
  <r>
    <s v="avsystemmsg@meiya.com"/>
    <s v="广州尚途商旅信息技术有限公司"/>
    <x v="0"/>
    <x v="4"/>
    <s v="关联"/>
    <d v="2016-10-27T00:00:00"/>
    <s v="202290378260197"/>
    <s v="云服务器ECS(包月)"/>
    <s v="续费"/>
    <s v="304.00"/>
    <s v="1.00"/>
    <s v="304.00"/>
    <m/>
    <n v="304"/>
    <s v="已支付"/>
    <s v="2018-07-23 08:46:28"/>
    <s v="2018-07-23 08:46:29"/>
    <s v=""/>
    <m/>
    <s v="分销客户"/>
    <x v="3"/>
  </r>
  <r>
    <s v="avsystemmsg@meiya.com"/>
    <s v="广州尚途商旅信息技术有限公司"/>
    <x v="0"/>
    <x v="4"/>
    <s v="关联"/>
    <d v="2016-10-27T00:00:00"/>
    <s v="202287480570197"/>
    <s v="云服务器ECS(包月)"/>
    <s v="续费"/>
    <s v="626.00"/>
    <s v="1.00"/>
    <s v="626.00"/>
    <m/>
    <n v="626"/>
    <s v="已支付"/>
    <s v="2018-07-23 08:45:57"/>
    <s v="2018-07-23 08:45:57"/>
    <s v=""/>
    <m/>
    <s v="分销客户"/>
    <x v="3"/>
  </r>
  <r>
    <s v="qygaming"/>
    <s v="广东全娱科技有限公司"/>
    <x v="0"/>
    <x v="0"/>
    <s v="关联"/>
    <d v="2017-11-11T00:00:00"/>
    <s v="202288379770375"/>
    <s v="云服务器ECS(包月)"/>
    <s v="续费"/>
    <s v="422.00"/>
    <s v="0.96"/>
    <s v="403.70"/>
    <m/>
    <n v="403.7"/>
    <s v="已支付"/>
    <s v="2018-07-23 08:44:36"/>
    <s v="2018-07-23 08:44:37"/>
    <s v=""/>
    <m/>
    <s v="分销客户"/>
    <x v="3"/>
  </r>
  <r>
    <s v="393620317@qq.com"/>
    <s v="广州逗趣互动信息科技有限公司"/>
    <x v="1"/>
    <x v="1"/>
    <s v="关联"/>
    <d v="2017-01-09T00:00:00"/>
    <s v="202289576940967"/>
    <s v="云服务器ECS(包月)"/>
    <s v="续费"/>
    <s v="218.00"/>
    <s v="1.00"/>
    <s v="218.00"/>
    <n v="218"/>
    <n v="0"/>
    <s v="已支付"/>
    <s v="2018-07-23 08:32:41"/>
    <s v="2018-07-23 08:32:42"/>
    <s v=""/>
    <m/>
    <s v="分销客户"/>
    <x v="3"/>
  </r>
  <r>
    <s v="hi20412990@aliyun.com"/>
    <s v="广州远程教育中心有限公司"/>
    <x v="0"/>
    <x v="4"/>
    <s v="关联"/>
    <d v="2017-03-24T00:00:00"/>
    <s v="202290376370411"/>
    <s v="云服务器ECS(包月)"/>
    <s v="续费"/>
    <s v="408.00"/>
    <s v="0.75"/>
    <s v="306.00"/>
    <m/>
    <n v="306"/>
    <s v="已支付"/>
    <s v="2018-07-23 08:21:42"/>
    <s v="2018-07-23 08:21:43"/>
    <s v=""/>
    <m/>
    <s v="分销客户"/>
    <x v="5"/>
  </r>
  <r>
    <s v="hi20412990@aliyun.com"/>
    <s v="广州远程教育中心有限公司"/>
    <x v="0"/>
    <x v="4"/>
    <s v="关联"/>
    <d v="2017-03-24T00:00:00"/>
    <s v="202286781360411"/>
    <s v="云服务器ECS(包月)"/>
    <s v="续费"/>
    <s v="437.00"/>
    <s v="0.75"/>
    <s v="327.75"/>
    <m/>
    <n v="327.75"/>
    <s v="已支付"/>
    <s v="2018-07-23 08:20:30"/>
    <s v="2018-07-23 08:20:31"/>
    <s v=""/>
    <m/>
    <s v="分销客户"/>
    <x v="5"/>
  </r>
  <r>
    <s v="hi20412990@aliyun.com"/>
    <s v="广州远程教育中心有限公司"/>
    <x v="0"/>
    <x v="4"/>
    <s v="关联"/>
    <d v="2017-03-24T00:00:00"/>
    <s v="202288576770411"/>
    <s v="云服务器ECS(包月)"/>
    <s v="续费"/>
    <s v="218.00"/>
    <s v="0.75"/>
    <s v="163.50"/>
    <m/>
    <n v="163.5"/>
    <s v="已支付"/>
    <s v="2018-07-23 08:20:18"/>
    <s v="2018-07-23 08:20:19"/>
    <s v=""/>
    <m/>
    <s v="分销客户"/>
    <x v="5"/>
  </r>
  <r>
    <s v="bufeng2005@gmail.com"/>
    <s v="广州市十牛信息科技有限公司"/>
    <x v="1"/>
    <x v="1"/>
    <s v="关联"/>
    <d v="2017-06-23T00:00:00"/>
    <s v="202290174760796"/>
    <s v="云服务器（按量付费）"/>
    <s v="新购"/>
    <s v="0.00"/>
    <s v="1.00"/>
    <s v="0"/>
    <m/>
    <n v="0"/>
    <s v="完成"/>
    <s v="2018-07-23 07:40:02"/>
    <s v="2018-07-23 07:40:02"/>
    <s v=""/>
    <m/>
    <s v="分销客户"/>
    <x v="1"/>
  </r>
  <r>
    <s v="bufeng2005@gmail.com"/>
    <s v="广州市十牛信息科技有限公司"/>
    <x v="1"/>
    <x v="1"/>
    <s v="关联"/>
    <d v="2017-06-23T00:00:00"/>
    <s v="202288079980796"/>
    <s v="云服务器（按量付费）"/>
    <s v="新购"/>
    <s v="0.00"/>
    <s v="1.00"/>
    <s v="0"/>
    <m/>
    <n v="0"/>
    <s v="完成"/>
    <s v="2018-07-23 07:22:02"/>
    <s v="2018-07-23 07:22:02"/>
    <s v=""/>
    <m/>
    <s v="分销客户"/>
    <x v="1"/>
  </r>
  <r>
    <s v="dingyou168"/>
    <s v="深圳鼎游无限科技有限公司"/>
    <x v="2"/>
    <x v="2"/>
    <s v="新建"/>
    <d v="2017-12-08T00:00:00"/>
    <s v="202290365900889"/>
    <s v="云服务器ECS(包月)"/>
    <s v="续费"/>
    <s v="458.00"/>
    <s v="1.00"/>
    <s v="458.00"/>
    <m/>
    <n v="458"/>
    <s v="已支付"/>
    <s v="2018-07-22 21:10:49"/>
    <s v="2018-07-22 21:11:25"/>
    <s v=""/>
    <m/>
    <s v="分销客户"/>
    <x v="0"/>
  </r>
  <r>
    <s v="dingyou168"/>
    <s v="深圳鼎游无限科技有限公司"/>
    <x v="2"/>
    <x v="2"/>
    <s v="新建"/>
    <d v="2017-12-08T00:00:00"/>
    <s v="202288467280889"/>
    <s v="云服务器ECS(包月)"/>
    <s v="续费"/>
    <s v="408.00"/>
    <s v="1.00"/>
    <s v="408.00"/>
    <m/>
    <n v="408"/>
    <s v="已支付"/>
    <s v="2018-07-22 21:09:22"/>
    <s v="2018-07-22 21:10:14"/>
    <s v=""/>
    <m/>
    <s v="分销客户"/>
    <x v="0"/>
  </r>
  <r>
    <s v="fengqingapp2"/>
    <s v="广州市蜂擎信息科技有限公司"/>
    <x v="1"/>
    <x v="1"/>
    <s v="新建"/>
    <d v="2017-06-28T00:00:00"/>
    <s v="202287765880131"/>
    <s v="云服务器ECS(包月)"/>
    <s v="续费"/>
    <s v="427.00"/>
    <s v="1.00"/>
    <s v="427.00"/>
    <m/>
    <n v="427"/>
    <s v="已支付"/>
    <s v="2018-07-22 19:01:02"/>
    <s v="2018-07-22 19:01:16"/>
    <s v=""/>
    <m/>
    <s v="分销客户"/>
    <x v="0"/>
  </r>
  <r>
    <s v="sitofang"/>
    <s v="广州技客信息科技有限公司"/>
    <x v="2"/>
    <x v="10"/>
    <s v="新建"/>
    <d v="2017-10-26T00:00:00"/>
    <s v="202289557500038"/>
    <s v="云服务器ECS(包月)"/>
    <s v="升级"/>
    <s v="656.25"/>
    <s v="0.93"/>
    <s v="608.11"/>
    <m/>
    <n v="608.11"/>
    <s v="已支付"/>
    <s v="2018-07-22 15:36:48"/>
    <s v="2018-07-22 20:51:55"/>
    <s v=""/>
    <m/>
    <s v="分销客户"/>
    <x v="0"/>
  </r>
  <r>
    <s v="xiliedu@968666.net"/>
    <s v="广州市熙励教育信息咨询有限公司"/>
    <x v="0"/>
    <x v="6"/>
    <s v="关联"/>
    <d v="2018-01-15T21:24:57"/>
    <s v="202289357600351"/>
    <s v="云服务器ECS(包月)"/>
    <s v="续费"/>
    <s v="100.52"/>
    <s v="1.00"/>
    <s v="100.52"/>
    <m/>
    <n v="100.52"/>
    <s v="已支付"/>
    <s v="2018-07-22 14:16:52"/>
    <s v="2018-07-22 14:16:58"/>
    <s v=""/>
    <m/>
    <s v="分销客户"/>
    <x v="3"/>
  </r>
  <r>
    <s v="广州中天房地产有限公司"/>
    <s v="广州中天云计算科技有限公司"/>
    <x v="2"/>
    <x v="2"/>
    <s v="新建"/>
    <d v="2018-06-26T14:55:12"/>
    <s v="202289056560724"/>
    <s v="云服务器ECS(包月)"/>
    <s v="续费"/>
    <s v="2843.00"/>
    <s v="0.97"/>
    <s v="2746.75"/>
    <m/>
    <n v="2746.75"/>
    <s v="已支付"/>
    <s v="2018-07-22 14:07:59"/>
    <s v="2018-07-22 14:08:08"/>
    <s v=""/>
    <m/>
    <s v="分销客户"/>
    <x v="0"/>
  </r>
  <r>
    <s v="广州汉娱网络科技有限公司"/>
    <s v="广州汉娱网络科技有限公司"/>
    <x v="4"/>
    <x v="7"/>
    <s v="关联"/>
    <d v="2017-09-22T00:00:00"/>
    <s v="202289555750863"/>
    <s v="云盘"/>
    <s v="新购"/>
    <s v="0.00"/>
    <s v="1.00"/>
    <s v="0"/>
    <m/>
    <n v="0"/>
    <s v="完成"/>
    <s v="2018-07-22 14:02:55"/>
    <s v="2018-07-22 14:02:55"/>
    <s v=""/>
    <m/>
    <s v="分销客户"/>
    <x v="2"/>
  </r>
  <r>
    <s v="xiaoxielc@163.com"/>
    <s v="广州合立正通信息科技有限公司"/>
    <x v="0"/>
    <x v="4"/>
    <s v="关联"/>
    <d v="2017-02-20T00:00:00"/>
    <s v="202288654680638"/>
    <s v="共享流量包"/>
    <s v="新购"/>
    <s v="2262.00"/>
    <s v="1.00"/>
    <s v="2262.00"/>
    <m/>
    <n v="2262"/>
    <s v="已支付"/>
    <s v="2018-07-22 11:54:12"/>
    <s v="2018-07-22 11:54:16"/>
    <s v=""/>
    <m/>
    <s v="分销客户"/>
    <x v="0"/>
  </r>
  <r>
    <s v="阳光康众968309"/>
    <s v="广东天泽阳光康众医疗投资管理有限公司"/>
    <x v="3"/>
    <x v="8"/>
    <s v="新建"/>
    <d v="2018-06-11T11:12:43"/>
    <s v="202290146850538"/>
    <s v="数据传输服务DTS(包月)"/>
    <s v="续费"/>
    <s v="990.00"/>
    <s v="1.00"/>
    <s v="990.00"/>
    <n v="990"/>
    <n v="0"/>
    <s v="已支付"/>
    <s v="2018-07-22 08:48:59"/>
    <s v="2018-07-22 08:48:59"/>
    <s v=""/>
    <m/>
    <s v="分销客户"/>
    <x v="0"/>
  </r>
  <r>
    <s v="212983912@qq.com"/>
    <s v="广州尚途商旅信息技术有限公司"/>
    <x v="0"/>
    <x v="4"/>
    <s v="关联"/>
    <d v="2016-10-27T00:00:00"/>
    <s v="202288049820489"/>
    <s v="云服务器ECS(包月)"/>
    <s v="续费"/>
    <s v="558.00"/>
    <s v="1.00"/>
    <s v="558.00"/>
    <m/>
    <n v="558"/>
    <s v="已支付"/>
    <s v="2018-07-22 08:40:04"/>
    <s v="2018-07-22 08:40:04"/>
    <s v=""/>
    <m/>
    <s v="分销客户"/>
    <x v="3"/>
  </r>
  <r>
    <s v="212983912@qq.com"/>
    <s v="广州尚途商旅信息技术有限公司"/>
    <x v="0"/>
    <x v="4"/>
    <s v="关联"/>
    <d v="2016-10-27T00:00:00"/>
    <s v="202288447740489"/>
    <s v="云服务器ECS(包月)"/>
    <s v="续费"/>
    <s v="558.00"/>
    <s v="1.00"/>
    <s v="558.00"/>
    <m/>
    <n v="558"/>
    <s v="已支付"/>
    <s v="2018-07-22 08:40:02"/>
    <s v="2018-07-22 08:40:03"/>
    <s v=""/>
    <m/>
    <s v="分销客户"/>
    <x v="3"/>
  </r>
  <r>
    <s v="212983912@qq.com"/>
    <s v="广州尚途商旅信息技术有限公司"/>
    <x v="0"/>
    <x v="4"/>
    <s v="关联"/>
    <d v="2016-10-27T00:00:00"/>
    <s v="202289348310489"/>
    <s v="云服务器ECS(包月)"/>
    <s v="续费"/>
    <s v="1076.00"/>
    <s v="1.00"/>
    <s v="1076.00"/>
    <m/>
    <n v="1076"/>
    <s v="已支付"/>
    <s v="2018-07-22 08:40:00"/>
    <s v="2018-07-22 08:40:01"/>
    <s v=""/>
    <m/>
    <s v="分销客户"/>
    <x v="3"/>
  </r>
  <r>
    <s v="212983912@qq.com"/>
    <s v="广州尚途商旅信息技术有限公司"/>
    <x v="0"/>
    <x v="4"/>
    <s v="关联"/>
    <d v="2016-10-27T00:00:00"/>
    <s v="202290942440489"/>
    <s v="云服务器ECS(包月)"/>
    <s v="续费"/>
    <s v="558.00"/>
    <s v="1.00"/>
    <s v="558.00"/>
    <m/>
    <n v="558"/>
    <s v="已支付"/>
    <s v="2018-07-22 08:39:42"/>
    <s v="2018-07-22 08:39:43"/>
    <s v=""/>
    <m/>
    <s v="分销客户"/>
    <x v="3"/>
  </r>
  <r>
    <s v="avsystemmsg@meiya.com"/>
    <s v="广州尚途商旅信息技术有限公司"/>
    <x v="0"/>
    <x v="4"/>
    <s v="关联"/>
    <d v="2016-10-27T00:00:00"/>
    <s v="202288146530197"/>
    <s v="云服务器ECS(包月)"/>
    <s v="续费"/>
    <s v="251.00"/>
    <s v="1.00"/>
    <s v="251.00"/>
    <m/>
    <n v="251"/>
    <s v="已支付"/>
    <s v="2018-07-22 08:31:51"/>
    <s v="2018-07-22 08:31:52"/>
    <s v=""/>
    <m/>
    <s v="分销客户"/>
    <x v="3"/>
  </r>
  <r>
    <s v="avsystemmsg@meiya.com"/>
    <s v="广州尚途商旅信息技术有限公司"/>
    <x v="0"/>
    <x v="4"/>
    <s v="关联"/>
    <d v="2016-10-27T00:00:00"/>
    <s v="202287148850197"/>
    <s v="云服务器ECS(包月)"/>
    <s v="续费"/>
    <s v="228.00"/>
    <s v="1.00"/>
    <s v="228.00"/>
    <m/>
    <n v="228"/>
    <s v="已支付"/>
    <s v="2018-07-22 08:31:48"/>
    <s v="2018-07-22 08:31:48"/>
    <s v=""/>
    <m/>
    <s v="分销客户"/>
    <x v="3"/>
  </r>
  <r>
    <s v="avsystemmsg@meiya.com"/>
    <s v="广州尚途商旅信息技术有限公司"/>
    <x v="0"/>
    <x v="4"/>
    <s v="关联"/>
    <d v="2016-10-27T00:00:00"/>
    <s v="202288049150197"/>
    <s v="云服务器ECS(包月)"/>
    <s v="续费"/>
    <s v="228.00"/>
    <s v="1.00"/>
    <s v="228.00"/>
    <m/>
    <n v="228"/>
    <s v="已支付"/>
    <s v="2018-07-22 08:31:40"/>
    <s v="2018-07-22 08:31:40"/>
    <s v=""/>
    <m/>
    <s v="分销客户"/>
    <x v="3"/>
  </r>
  <r>
    <s v="avsystemmsg@meiya.com"/>
    <s v="广州尚途商旅信息技术有限公司"/>
    <x v="0"/>
    <x v="4"/>
    <s v="关联"/>
    <d v="2016-10-27T00:00:00"/>
    <s v="202290046940197"/>
    <s v="云服务器ECS(包月)"/>
    <s v="续费"/>
    <s v="304.00"/>
    <s v="1.00"/>
    <s v="304.00"/>
    <m/>
    <n v="304"/>
    <s v="已支付"/>
    <s v="2018-07-22 08:30:19"/>
    <s v="2018-07-22 08:30:19"/>
    <s v=""/>
    <m/>
    <s v="分销客户"/>
    <x v="3"/>
  </r>
  <r>
    <s v="avsystemmsg@meiya.com"/>
    <s v="广州尚途商旅信息技术有限公司"/>
    <x v="0"/>
    <x v="4"/>
    <s v="关联"/>
    <d v="2016-10-27T00:00:00"/>
    <s v="202289746170197"/>
    <s v="云服务器ECS(包月)"/>
    <s v="续费"/>
    <s v="228.00"/>
    <s v="1.00"/>
    <s v="228.00"/>
    <m/>
    <n v="228"/>
    <s v="已支付"/>
    <s v="2018-07-22 08:30:14"/>
    <s v="2018-07-22 08:30:14"/>
    <s v=""/>
    <m/>
    <s v="分销客户"/>
    <x v="3"/>
  </r>
  <r>
    <s v="nianfeinet@163.com"/>
    <s v="广州念菲网络科技有限公司"/>
    <x v="3"/>
    <x v="3"/>
    <s v="关联"/>
    <d v="2017-12-18T00:00:00"/>
    <s v="202286546470303"/>
    <s v="访问控制"/>
    <s v="新购"/>
    <s v="0.00"/>
    <s v="1.00"/>
    <s v="0"/>
    <m/>
    <n v="0"/>
    <s v="完成"/>
    <s v="2018-07-22 05:39:35"/>
    <s v="2018-07-22 05:39:35"/>
    <s v=""/>
    <m/>
    <s v="分销客户"/>
    <x v="1"/>
  </r>
  <r>
    <s v="nianfeinet@163.com"/>
    <s v="广州念菲网络科技有限公司"/>
    <x v="3"/>
    <x v="3"/>
    <s v="关联"/>
    <d v="2017-12-18T00:00:00"/>
    <s v="202287745210303"/>
    <s v="云呼叫中心-按量付费"/>
    <s v="新购"/>
    <s v="0.00"/>
    <s v="1.00"/>
    <s v="0"/>
    <m/>
    <n v="0"/>
    <s v="完成"/>
    <s v="2018-07-22 05:38:26"/>
    <s v="2018-07-22 05:38:26"/>
    <s v=""/>
    <m/>
    <s v="分销客户"/>
    <x v="2"/>
  </r>
  <r>
    <s v="hi31071696@aliyun.com"/>
    <s v="中油碧辟石油有限公司"/>
    <x v="1"/>
    <x v="1"/>
    <s v="关联"/>
    <d v="2017-09-12T00:00:00"/>
    <s v="202288837540655"/>
    <s v="关系型数据库RDS(包月)"/>
    <s v="续费"/>
    <s v="1160.00"/>
    <s v="1.00"/>
    <s v="1160.00"/>
    <m/>
    <n v="1160"/>
    <s v="已支付"/>
    <s v="2018-07-22 00:15:31"/>
    <s v="2018-07-22 00:15:40"/>
    <s v=""/>
    <m/>
    <s v="分销客户"/>
    <x v="3"/>
  </r>
  <r>
    <s v="nd0331"/>
    <s v="广州玖的数码科技有限公司"/>
    <x v="1"/>
    <x v="1"/>
    <s v="新建"/>
    <d v="2017-03-31T00:00:00"/>
    <s v="202290036110972"/>
    <s v="云服务器（按量付费）"/>
    <s v="新购"/>
    <s v="0.00"/>
    <s v="1.00"/>
    <s v="0"/>
    <m/>
    <n v="0"/>
    <s v="完成"/>
    <s v="2018-07-21 23:50:19"/>
    <s v="2018-07-21 23:50:19"/>
    <s v=""/>
    <m/>
    <s v="分销客户"/>
    <x v="1"/>
  </r>
  <r>
    <s v="zrstkg"/>
    <s v="韵铭网络"/>
    <x v="4"/>
    <x v="7"/>
    <s v="新建"/>
    <d v="2017-09-16T00:00:00"/>
    <s v="202286739810984"/>
    <s v="云盘"/>
    <s v="新购"/>
    <s v="0.00"/>
    <s v="1.00"/>
    <s v="0"/>
    <m/>
    <n v="0"/>
    <s v="完成"/>
    <s v="2018-07-21 23:29:53"/>
    <s v="2018-07-21 23:29:53"/>
    <s v=""/>
    <m/>
    <s v="分销客户"/>
    <x v="2"/>
  </r>
  <r>
    <s v="zrstkg"/>
    <s v="韵铭网络"/>
    <x v="4"/>
    <x v="7"/>
    <s v="新建"/>
    <d v="2017-09-16T00:00:00"/>
    <s v="202287535990984"/>
    <s v="云盘"/>
    <s v="新购"/>
    <s v="0.00"/>
    <s v="1.00"/>
    <s v="0"/>
    <m/>
    <n v="0"/>
    <s v="完成"/>
    <s v="2018-07-21 23:26:15"/>
    <s v="2018-07-21 23:26:15"/>
    <s v=""/>
    <m/>
    <s v="分销客户"/>
    <x v="2"/>
  </r>
  <r>
    <s v="zengxianghua@angelgroup.com.cn"/>
    <s v="深圳安吉尔饮水产业集团"/>
    <x v="5"/>
    <x v="11"/>
    <s v="关联"/>
    <d v="2017-03-13T00:00:00"/>
    <s v="202290930400580"/>
    <s v="云服务器ECS(包月)"/>
    <s v="升级"/>
    <s v="0.00"/>
    <s v="1.00"/>
    <s v="0.00"/>
    <m/>
    <n v="0"/>
    <s v="已支付"/>
    <s v="2018-07-21 23:08:01"/>
    <s v="2018-07-21 23:08:01"/>
    <s v=""/>
    <m/>
    <s v="分销客户"/>
    <x v="0"/>
  </r>
  <r>
    <s v="zengxianghua@angelgroup.com.cn"/>
    <s v="深圳安吉尔饮水产业集团"/>
    <x v="5"/>
    <x v="11"/>
    <s v="关联"/>
    <d v="2017-03-13T00:00:00"/>
    <s v="202290632750580"/>
    <s v="云服务器ECS(包月)"/>
    <s v="升级"/>
    <s v="0.00"/>
    <s v="1.00"/>
    <s v="0.00"/>
    <m/>
    <n v="0"/>
    <s v="已支付"/>
    <s v="2018-07-21 23:07:01"/>
    <s v="2018-07-21 23:07:01"/>
    <s v=""/>
    <m/>
    <s v="分销客户"/>
    <x v="0"/>
  </r>
  <r>
    <s v="金品汇v"/>
    <s v="广州宽恒信息科技有限公司"/>
    <x v="2"/>
    <x v="10"/>
    <s v="新建"/>
    <d v="2018-05-29T11:34:19"/>
    <s v="202287730930119"/>
    <s v="全站加速"/>
    <s v="新购"/>
    <s v="0.00"/>
    <s v="1.00"/>
    <s v="0"/>
    <m/>
    <n v="0"/>
    <s v="完成"/>
    <s v="2018-07-21 17:58:48"/>
    <s v="2018-07-21 17:58:49"/>
    <s v=""/>
    <m/>
    <s v="分销客户"/>
    <x v="6"/>
  </r>
  <r>
    <s v="tuoke传媒"/>
    <s v="淘贝（深圳）网络信息科技有限公司"/>
    <x v="2"/>
    <x v="2"/>
    <s v="新建"/>
    <d v="2017-11-19T00:00:00"/>
    <s v="202289527810971"/>
    <s v="密钥管理服务"/>
    <s v="新购"/>
    <s v="0.00"/>
    <s v="1.00"/>
    <s v="0"/>
    <m/>
    <n v="0"/>
    <s v="完成"/>
    <s v="2018-07-21 17:04:00"/>
    <s v="2018-07-21 17:04:00"/>
    <s v=""/>
    <m/>
    <s v="分销客户"/>
    <x v="1"/>
  </r>
  <r>
    <s v="dannet@qq.com"/>
    <s v="广州美亚电子商务国际旅行社有限公司"/>
    <x v="0"/>
    <x v="4"/>
    <s v="关联"/>
    <d v="2017-10-20T00:00:00"/>
    <s v="202288328560654"/>
    <s v="云服务器（按量付费）"/>
    <s v="新购"/>
    <s v="0.00"/>
    <s v="1.00"/>
    <s v="0"/>
    <m/>
    <n v="0"/>
    <s v="完成"/>
    <s v="2018-07-21 16:42:05"/>
    <s v="2018-07-21 16:42:05"/>
    <s v=""/>
    <m/>
    <s v="分销客户"/>
    <x v="1"/>
  </r>
  <r>
    <s v="搜技能"/>
    <s v="广州市互信网络科技有限公司"/>
    <x v="2"/>
    <x v="10"/>
    <s v="新建"/>
    <d v="2017-10-30T00:00:00"/>
    <s v="202288827140129"/>
    <s v="云服务器ECS(包月)"/>
    <s v="续费"/>
    <s v="38.64"/>
    <s v="1.00"/>
    <s v="38.64"/>
    <m/>
    <n v="38.64"/>
    <s v="已支付"/>
    <s v="2018-07-21 16:13:05"/>
    <s v="2018-07-21 16:13:11"/>
    <s v=""/>
    <m/>
    <s v="分销客户"/>
    <x v="0"/>
  </r>
  <r>
    <s v="搜技能"/>
    <s v="广州市互信网络科技有限公司"/>
    <x v="2"/>
    <x v="10"/>
    <s v="新建"/>
    <d v="2017-10-30T00:00:00"/>
    <s v="202286829510129"/>
    <s v="WordPress博客平台（Ubuntu 14.04 64位 ）"/>
    <s v="续费"/>
    <s v="0.00"/>
    <s v="1.00"/>
    <s v="0.00"/>
    <m/>
    <n v="0"/>
    <s v="已支付"/>
    <s v="2018-07-21 16:13:04"/>
    <s v="2018-07-21 16:13:11"/>
    <s v=""/>
    <m/>
    <s v="分销客户"/>
    <x v="2"/>
  </r>
  <r>
    <s v="阳光康众968309"/>
    <s v="广东天泽阳光康众医疗投资管理有限公司"/>
    <x v="3"/>
    <x v="8"/>
    <s v="新建"/>
    <d v="2018-06-11T11:12:43"/>
    <s v="202290125470538"/>
    <s v="内容分发网络CDN（按量付费）"/>
    <s v="新购"/>
    <s v="0.00"/>
    <s v="1.00"/>
    <s v="0"/>
    <m/>
    <n v="0"/>
    <s v="完成"/>
    <s v="2018-07-21 15:45:29"/>
    <s v="2018-07-21 15:45:29"/>
    <s v=""/>
    <m/>
    <s v="分销客户"/>
    <x v="2"/>
  </r>
  <r>
    <s v="yun@mu-ke.com"/>
    <s v="广州慕可生物科技有限公司"/>
    <x v="0"/>
    <x v="5"/>
    <s v="关联"/>
    <d v="2017-09-13T00:00:00"/>
    <s v="202287128240761"/>
    <s v="增量带宽"/>
    <s v="升级"/>
    <s v="29.16"/>
    <s v="1.00"/>
    <s v="29.16"/>
    <m/>
    <n v="29.16"/>
    <s v="已支付"/>
    <s v="2018-07-21 15:15:12"/>
    <s v="2018-07-21 15:15:15"/>
    <s v=""/>
    <m/>
    <s v="分销客户"/>
    <x v="0"/>
  </r>
  <r>
    <s v="yun@mu-ke.com"/>
    <s v="广州慕可生物科技有限公司"/>
    <x v="0"/>
    <x v="5"/>
    <s v="关联"/>
    <d v="2017-09-13T00:00:00"/>
    <s v="202290822140761"/>
    <s v="云服务器ECS(包月)"/>
    <s v="升级"/>
    <s v="969.78"/>
    <s v="1.00"/>
    <s v="969.78"/>
    <m/>
    <n v="969.78"/>
    <s v="已支付"/>
    <s v="2018-07-21 15:12:10"/>
    <s v="2018-07-21 15:12:15"/>
    <s v=""/>
    <m/>
    <s v="分销客户"/>
    <x v="0"/>
  </r>
  <r>
    <s v="野望互娱33"/>
    <s v="野望互娱"/>
    <x v="4"/>
    <x v="7"/>
    <s v="新建"/>
    <d v="2018-07-17T11:26:38"/>
    <s v="202288627780812"/>
    <s v="内容分发网络CDN（按量付费）"/>
    <s v="新购"/>
    <s v="0.00"/>
    <s v="1.00"/>
    <s v="0"/>
    <m/>
    <n v="0"/>
    <s v="完成"/>
    <s v="2018-07-21 15:09:46"/>
    <s v="2018-07-21 15:09:46"/>
    <s v=""/>
    <m/>
    <s v="分销客户"/>
    <x v="2"/>
  </r>
  <r>
    <s v="15520700688@163.com"/>
    <s v="深圳市易佰特软件有限公司"/>
    <x v="2"/>
    <x v="10"/>
    <s v="关联"/>
    <d v="2018-01-10T11:27:19"/>
    <s v="202290821780120"/>
    <s v="云盾证书服务(包年)"/>
    <s v="新购"/>
    <s v="0.00"/>
    <s v="1.00"/>
    <s v="0.00"/>
    <m/>
    <n v="0"/>
    <s v="已支付"/>
    <s v="2018-07-21 15:02:01"/>
    <s v="2018-07-21 15:02:07"/>
    <s v=""/>
    <m/>
    <s v="分销客户"/>
    <x v="0"/>
  </r>
  <r>
    <s v="野望互娱33"/>
    <s v="野望互娱"/>
    <x v="4"/>
    <x v="7"/>
    <s v="新建"/>
    <d v="2018-07-17T11:26:38"/>
    <s v="202287426880812"/>
    <s v="对象存储OSS"/>
    <s v="新购"/>
    <s v="0.00"/>
    <s v="1.00"/>
    <s v="0"/>
    <m/>
    <n v="0"/>
    <s v="完成"/>
    <s v="2018-07-21 14:28:44"/>
    <s v="2018-07-21 14:28:44"/>
    <s v=""/>
    <m/>
    <s v="分销客户"/>
    <x v="2"/>
  </r>
  <r>
    <s v="阳光康众968309"/>
    <s v="广东天泽阳光康众医疗投资管理有限公司"/>
    <x v="3"/>
    <x v="8"/>
    <s v="新建"/>
    <d v="2018-06-11T11:12:43"/>
    <s v="202286821790538"/>
    <s v="共享流量包"/>
    <s v="新购"/>
    <s v="5.25"/>
    <s v="1.00"/>
    <s v="5.25"/>
    <n v="5.25"/>
    <n v="0"/>
    <s v="已支付"/>
    <s v="2018-07-21 10:07:07"/>
    <s v="2018-07-21 10:07:12"/>
    <s v=""/>
    <m/>
    <s v="分销客户"/>
    <x v="0"/>
  </r>
  <r>
    <s v="中天软件开发"/>
    <s v="广州中天云计算科技有限公司"/>
    <x v="2"/>
    <x v="2"/>
    <s v="新建"/>
    <d v="2017-11-10T00:00:00"/>
    <s v="202291014750127"/>
    <s v="共享流量包"/>
    <s v="新购"/>
    <s v="45.00"/>
    <s v="1.00"/>
    <s v="45.00"/>
    <m/>
    <n v="45"/>
    <s v="已支付"/>
    <s v="2018-07-21 09:49:05"/>
    <s v="2018-07-21 09:49:11"/>
    <s v=""/>
    <m/>
    <s v="分销客户"/>
    <x v="0"/>
  </r>
  <r>
    <s v="阳光康众968309"/>
    <s v="广东天泽阳光康众医疗投资管理有限公司"/>
    <x v="3"/>
    <x v="8"/>
    <s v="新建"/>
    <d v="2018-06-11T11:12:43"/>
    <s v="202289619070538"/>
    <s v="共享流量包"/>
    <s v="新购"/>
    <s v="377.00"/>
    <s v="1.00"/>
    <s v="377.00"/>
    <n v="377"/>
    <n v="0"/>
    <s v="已支付"/>
    <s v="2018-07-21 09:42:05"/>
    <s v="2018-07-21 09:42:11"/>
    <s v=""/>
    <m/>
    <s v="分销客户"/>
    <x v="0"/>
  </r>
  <r>
    <s v="中天软件开发"/>
    <s v="广州中天云计算科技有限公司"/>
    <x v="2"/>
    <x v="2"/>
    <s v="新建"/>
    <d v="2017-11-10T00:00:00"/>
    <s v="202290117690127"/>
    <s v="云服务器ECS(包月)"/>
    <s v="续费"/>
    <s v="912.00"/>
    <s v="0.96"/>
    <s v="876.20"/>
    <m/>
    <n v="876.2"/>
    <s v="已支付"/>
    <s v="2018-07-21 09:40:21"/>
    <s v="2018-07-21 09:40:28"/>
    <s v=""/>
    <m/>
    <s v="分销客户"/>
    <x v="0"/>
  </r>
  <r>
    <s v="3392218208@qq.com"/>
    <s v="广州鸟邦电子商务有限公司"/>
    <x v="4"/>
    <x v="9"/>
    <s v="关联"/>
    <d v="2017-08-21T00:00:00"/>
    <s v="202289120040766"/>
    <s v="宝塔Linux面板（LAMP/LNMP/Tomcat/Node.js）"/>
    <s v="续费"/>
    <s v="0.00"/>
    <s v="1.00"/>
    <s v="0.00"/>
    <m/>
    <n v="0"/>
    <s v="已支付"/>
    <s v="2018-07-21 09:22:11"/>
    <s v="2018-07-21 09:22:42"/>
    <s v=""/>
    <m/>
    <s v="分销客户"/>
    <x v="2"/>
  </r>
  <r>
    <s v="3392218208@qq.com"/>
    <s v="广州鸟邦电子商务有限公司"/>
    <x v="4"/>
    <x v="9"/>
    <s v="关联"/>
    <d v="2017-08-21T00:00:00"/>
    <s v="202289019430766"/>
    <s v="云服务器ECS(包月)"/>
    <s v="续费"/>
    <s v="211.00"/>
    <s v="1.00"/>
    <s v="211.00"/>
    <m/>
    <n v="211"/>
    <s v="已支付"/>
    <s v="2018-07-21 09:22:11"/>
    <s v="2018-07-21 09:22:42"/>
    <s v=""/>
    <m/>
    <s v="分销客户"/>
    <x v="3"/>
  </r>
  <r>
    <s v="hzyfzx@pv.cc"/>
    <s v="广州花镇教育咨询有限公司"/>
    <x v="3"/>
    <x v="3"/>
    <s v="关联"/>
    <d v="2017-08-09T00:00:00"/>
    <s v="202290913550828"/>
    <s v="数据传输服务DTS(包月)"/>
    <s v="续费"/>
    <s v="660.00"/>
    <s v="1.00"/>
    <s v="660.00"/>
    <m/>
    <n v="660"/>
    <s v="已支付"/>
    <s v="2018-07-21 09:08:11"/>
    <s v="2018-07-21 09:08:12"/>
    <s v=""/>
    <m/>
    <s v="分销客户"/>
    <x v="3"/>
  </r>
  <r>
    <s v="sc兴科"/>
    <s v="兴科电子（东莞）有限公司"/>
    <x v="1"/>
    <x v="1"/>
    <s v="新建"/>
    <d v="2017-02-23T00:00:00"/>
    <s v="202288019290525"/>
    <s v="弹性公网IP（按量付费）"/>
    <s v="新购"/>
    <s v="0.00"/>
    <s v="1.00"/>
    <s v="0"/>
    <m/>
    <n v="0"/>
    <s v="完成"/>
    <s v="2018-07-21 09:06:01"/>
    <s v="2018-07-21 09:06:02"/>
    <s v=""/>
    <m/>
    <s v="分销客户"/>
    <x v="2"/>
  </r>
  <r>
    <s v="bufeng2005@gmail.com"/>
    <s v="广州市十牛信息科技有限公司"/>
    <x v="1"/>
    <x v="1"/>
    <s v="关联"/>
    <d v="2017-06-23T00:00:00"/>
    <s v="202286918310796"/>
    <s v="关系型数据库RDS(包月)"/>
    <s v="续费"/>
    <s v="84.00"/>
    <s v="1.00"/>
    <s v="84.00"/>
    <m/>
    <n v="84"/>
    <s v="已支付"/>
    <s v="2018-07-21 08:49:22"/>
    <s v="2018-07-21 08:49:22"/>
    <s v=""/>
    <m/>
    <s v="分销客户"/>
    <x v="3"/>
  </r>
  <r>
    <s v="avsystemmsg@meiya.com"/>
    <s v="广州尚途商旅信息技术有限公司"/>
    <x v="0"/>
    <x v="4"/>
    <s v="关联"/>
    <d v="2016-10-27T00:00:00"/>
    <s v="202286519490197"/>
    <s v="云服务器ECS(包月)"/>
    <s v="续费"/>
    <s v="228.00"/>
    <s v="1.00"/>
    <s v="228.00"/>
    <m/>
    <n v="228"/>
    <s v="已支付"/>
    <s v="2018-07-21 08:36:38"/>
    <s v="2018-07-21 08:36:39"/>
    <s v=""/>
    <m/>
    <s v="分销客户"/>
    <x v="3"/>
  </r>
  <r>
    <s v="广东扫房"/>
    <s v="广东扫房网络科技有限公司"/>
    <x v="2"/>
    <x v="10"/>
    <s v="新建"/>
    <d v="2018-05-14T18:09:44"/>
    <s v="202289015480607"/>
    <s v="云服务器ECS(包月)"/>
    <s v="续费"/>
    <s v="114.00"/>
    <s v="0.91"/>
    <s v="103.20"/>
    <m/>
    <n v="103.2"/>
    <s v="已支付"/>
    <s v="2018-07-21 08:34:46"/>
    <s v="2018-07-21 08:34:47"/>
    <s v=""/>
    <m/>
    <s v="分销客户"/>
    <x v="0"/>
  </r>
  <r>
    <s v="创翼维科技"/>
    <s v="广州市创翼维网络科技有限公司"/>
    <x v="2"/>
    <x v="10"/>
    <s v="关联"/>
    <d v="2017-05-24T00:00:00"/>
    <s v="202289202740380"/>
    <s v="云盾证书服务(包年)"/>
    <s v="新购"/>
    <s v="0.00"/>
    <s v="1.00"/>
    <s v="0.00"/>
    <m/>
    <n v="0"/>
    <s v="已支付"/>
    <s v="2018-07-20 20:52:11"/>
    <s v="2018-07-20 20:52:15"/>
    <s v=""/>
    <m/>
    <s v="分销客户"/>
    <x v="0"/>
  </r>
  <r>
    <s v="牛太祖123"/>
    <s v="广州源众信息科技有限公司"/>
    <x v="2"/>
    <x v="2"/>
    <s v="新建"/>
    <d v="2018-04-12T22:05:17"/>
    <s v="202281895950234"/>
    <s v="云服务器ECS(包月)"/>
    <s v="续费"/>
    <s v="141.12"/>
    <s v="1.00"/>
    <s v="141.12"/>
    <m/>
    <n v="141.12"/>
    <s v="已支付"/>
    <s v="2018-07-20 18:42:07"/>
    <s v="2018-07-20 18:42:38"/>
    <s v=""/>
    <m/>
    <s v="分销客户"/>
    <x v="0"/>
  </r>
  <r>
    <s v="khhospital"/>
    <s v="康华"/>
    <x v="3"/>
    <x v="3"/>
    <s v="新建"/>
    <d v="2018-06-20T15:30:23"/>
    <s v="202281497020731"/>
    <s v="Web应用防火墙（按量计费）"/>
    <s v="新购"/>
    <s v="0.00"/>
    <s v="1.00"/>
    <s v="0"/>
    <m/>
    <n v="0"/>
    <s v="完成"/>
    <s v="2018-07-20 18:08:33"/>
    <s v="2018-07-20 18:08:33"/>
    <s v=""/>
    <m/>
    <s v="分销客户"/>
    <x v="2"/>
  </r>
  <r>
    <s v="huoshuangsuo@mywind.com.cn"/>
    <s v="明阳智慧能源集团股份公司"/>
    <x v="0"/>
    <x v="0"/>
    <s v="关联"/>
    <d v="2017-12-25T00:00:00"/>
    <s v="202277999520761"/>
    <s v="云服务器ECS(包月)"/>
    <s v="续费"/>
    <s v="3696.00"/>
    <s v="0.83"/>
    <s v="3084.00"/>
    <m/>
    <n v="3084"/>
    <s v="已支付"/>
    <s v="2018-07-20 18:04:01"/>
    <s v="2018-07-20 18:04:23"/>
    <s v=""/>
    <m/>
    <s v="分销客户"/>
    <x v="3"/>
  </r>
  <r>
    <s v="ab纵思网络"/>
    <s v="广州纵思网络科技股份有限公司"/>
    <x v="0"/>
    <x v="6"/>
    <s v="关联"/>
    <d v="2018-02-26T19:14:30"/>
    <s v="202282392560313"/>
    <s v="云服务器ECS(包月)"/>
    <s v="新购"/>
    <s v="650.00"/>
    <s v="1.00"/>
    <s v="650.00"/>
    <m/>
    <n v="650"/>
    <s v="已支付"/>
    <s v="2018-07-20 18:01:11"/>
    <s v="2018-07-20 18:01:15"/>
    <s v=""/>
    <m/>
    <s v="分销客户"/>
    <x v="0"/>
  </r>
  <r>
    <s v="hi20412990@aliyun.com"/>
    <s v="广州远程教育中心有限公司"/>
    <x v="0"/>
    <x v="4"/>
    <s v="关联"/>
    <d v="2017-03-24T00:00:00"/>
    <s v="202280795380411"/>
    <s v="云服务器ECS(包月)"/>
    <s v="降级"/>
    <s v="-205.29"/>
    <s v="1.61"/>
    <s v="-329.78"/>
    <m/>
    <n v="-329.78"/>
    <s v="已支付"/>
    <s v="2018-07-20 17:41:49"/>
    <s v="2018-07-20 17:41:49"/>
    <s v=""/>
    <m/>
    <s v="分销客户"/>
    <x v="5"/>
  </r>
  <r>
    <s v="adam@eves.com.cn"/>
    <s v="泽美时代服饰（深圳）有限公司"/>
    <x v="4"/>
    <x v="9"/>
    <s v="关联"/>
    <d v="2016-12-27T00:00:00"/>
    <s v="202281892770353"/>
    <s v="快照"/>
    <s v="新购"/>
    <s v="0.00"/>
    <s v="1.00"/>
    <s v="0"/>
    <m/>
    <n v="0"/>
    <s v="完成"/>
    <s v="2018-07-20 17:30:53"/>
    <s v="2018-07-20 17:30:53"/>
    <s v=""/>
    <m/>
    <s v="分销客户"/>
    <x v="1"/>
  </r>
  <r>
    <s v="liaozy@79643.com"/>
    <s v="广州简乐网络科技有限公司"/>
    <x v="3"/>
    <x v="3"/>
    <s v="关联"/>
    <d v="2017-06-28T00:00:00"/>
    <s v="202279796490115"/>
    <s v="云服务器ECS(包月)"/>
    <s v="新购"/>
    <s v="1132.00"/>
    <s v="0.97"/>
    <s v="1103.40"/>
    <m/>
    <n v="1103.4000000000001"/>
    <s v="已支付"/>
    <s v="2018-07-20 17:26:26"/>
    <s v="2018-07-20 17:26:31"/>
    <s v=""/>
    <m/>
    <s v="分销客户"/>
    <x v="0"/>
  </r>
  <r>
    <s v="avsystemmsg@meiya.com"/>
    <s v="广州尚途商旅信息技术有限公司"/>
    <x v="0"/>
    <x v="4"/>
    <s v="关联"/>
    <d v="2016-10-27T00:00:00"/>
    <s v="202281892080197"/>
    <s v="云服务器ECS(包月)"/>
    <s v="升级"/>
    <s v="297.13"/>
    <s v="1.00"/>
    <s v="297.13"/>
    <m/>
    <n v="297.13"/>
    <s v="已支付"/>
    <s v="2018-07-20 17:10:21"/>
    <s v="2018-07-20 17:11:58"/>
    <s v=""/>
    <m/>
    <s v="分销客户"/>
    <x v="0"/>
  </r>
  <r>
    <s v="avsystemmsg@meiya.com"/>
    <s v="广州尚途商旅信息技术有限公司"/>
    <x v="0"/>
    <x v="4"/>
    <s v="关联"/>
    <d v="2016-10-27T00:00:00"/>
    <s v="202279398300197"/>
    <s v="云服务器ECS(包月)"/>
    <s v="升级"/>
    <s v="310.46"/>
    <s v="1.00"/>
    <s v="310.46"/>
    <m/>
    <n v="310.45999999999998"/>
    <s v="已支付"/>
    <s v="2018-07-20 17:10:21"/>
    <s v="2018-07-20 17:11:58"/>
    <s v=""/>
    <m/>
    <s v="分销客户"/>
    <x v="0"/>
  </r>
  <r>
    <s v="avsystemmsg@meiya.com"/>
    <s v="广州尚途商旅信息技术有限公司"/>
    <x v="0"/>
    <x v="4"/>
    <s v="关联"/>
    <d v="2016-10-27T00:00:00"/>
    <s v="202279095230197"/>
    <s v="云服务器ECS(包月)"/>
    <s v="升级"/>
    <s v="297.13"/>
    <s v="1.00"/>
    <s v="297.13"/>
    <m/>
    <n v="297.13"/>
    <s v="已支付"/>
    <s v="2018-07-20 17:10:21"/>
    <s v="2018-07-20 17:11:58"/>
    <s v=""/>
    <m/>
    <s v="分销客户"/>
    <x v="0"/>
  </r>
  <r>
    <s v="3034854649@qq.com"/>
    <s v="广州尚途商旅信息技术有限公司"/>
    <x v="0"/>
    <x v="4"/>
    <s v="关联"/>
    <d v="2016-10-27T00:00:00"/>
    <s v="202281493700921"/>
    <s v="云服务器ECS(包月)"/>
    <s v="续费"/>
    <s v="1103.60"/>
    <s v="1.00"/>
    <s v="1103.60"/>
    <m/>
    <n v="1103.5999999999999"/>
    <s v="已支付"/>
    <s v="2018-07-20 16:44:30"/>
    <s v="2018-07-20 16:44:42"/>
    <s v=""/>
    <m/>
    <s v="分销客户"/>
    <x v="3"/>
  </r>
  <r>
    <s v="3034854649@qq.com"/>
    <s v="广州尚途商旅信息技术有限公司"/>
    <x v="0"/>
    <x v="4"/>
    <s v="关联"/>
    <d v="2016-10-27T00:00:00"/>
    <s v="202279892630921"/>
    <s v="云服务器ECS(包月)"/>
    <s v="续费"/>
    <s v="1605.57"/>
    <s v="1.00"/>
    <s v="1605.57"/>
    <m/>
    <n v="1605.57"/>
    <s v="已支付"/>
    <s v="2018-07-20 16:42:40"/>
    <s v="2018-07-20 16:43:34"/>
    <s v=""/>
    <m/>
    <s v="分销客户"/>
    <x v="3"/>
  </r>
  <r>
    <s v="bufeng2005@gmail.com"/>
    <s v="广州市十牛信息科技有限公司"/>
    <x v="1"/>
    <x v="1"/>
    <s v="关联"/>
    <d v="2017-06-23T00:00:00"/>
    <s v="202278093190796"/>
    <s v="云服务器（按量付费）"/>
    <s v="新购"/>
    <s v="0.00"/>
    <s v="1.00"/>
    <s v="0"/>
    <m/>
    <n v="0"/>
    <s v="完成"/>
    <s v="2018-07-20 16:22:03"/>
    <s v="2018-07-20 16:22:03"/>
    <s v=""/>
    <m/>
    <s v="分销客户"/>
    <x v="1"/>
  </r>
  <r>
    <s v="hi20412990@aliyun.com"/>
    <s v="广州远程教育中心有限公司"/>
    <x v="0"/>
    <x v="4"/>
    <s v="关联"/>
    <d v="2017-03-24T00:00:00"/>
    <s v="202278991310411"/>
    <s v="云服务器ECS(包月)"/>
    <s v="新购"/>
    <s v="408.00"/>
    <s v="0.75"/>
    <s v="306.00"/>
    <m/>
    <n v="306"/>
    <s v="已支付"/>
    <s v="2018-07-20 16:18:13"/>
    <s v="2018-07-20 16:18:17"/>
    <s v=""/>
    <m/>
    <s v="分销客户"/>
    <x v="5"/>
  </r>
  <r>
    <s v="gzjiantong"/>
    <s v="健通营策"/>
    <x v="3"/>
    <x v="12"/>
    <s v="新建"/>
    <d v="2018-07-18T15:37:36"/>
    <s v="202279693690969"/>
    <s v="云服务器ECS(包月)"/>
    <s v="新购"/>
    <s v="22680.00"/>
    <s v="0.81"/>
    <s v="18331.55"/>
    <n v="3000"/>
    <n v="15331.55"/>
    <s v="已支付"/>
    <s v="2018-07-20 16:06:01"/>
    <s v="2018-07-20 16:10:31"/>
    <s v=""/>
    <m/>
    <s v="分销客户"/>
    <x v="0"/>
  </r>
  <r>
    <s v="gzjiantong"/>
    <s v="健通营策"/>
    <x v="3"/>
    <x v="12"/>
    <s v="新建"/>
    <d v="2018-07-18T15:37:36"/>
    <s v="202279693690969"/>
    <s v="云服务器ECS(包月)"/>
    <s v="新购"/>
    <s v="22680.00"/>
    <s v="0.81"/>
    <s v="18331.55"/>
    <n v="3000"/>
    <n v="15331.55"/>
    <s v="已支付"/>
    <s v="2018-07-20 16:06:01"/>
    <s v="2018-07-20 16:10:31"/>
    <s v=""/>
    <m/>
    <s v="分销客户"/>
    <x v="0"/>
  </r>
  <r>
    <s v="bufeng2005@gmail.com"/>
    <s v="广州市十牛信息科技有限公司"/>
    <x v="1"/>
    <x v="1"/>
    <s v="关联"/>
    <d v="2017-06-23T00:00:00"/>
    <s v="202280990740796"/>
    <s v="云服务器（按量付费）"/>
    <s v="新购"/>
    <s v="0.00"/>
    <s v="1.00"/>
    <s v="0"/>
    <m/>
    <n v="0"/>
    <s v="完成"/>
    <s v="2018-07-20 15:52:03"/>
    <s v="2018-07-20 15:52:03"/>
    <s v=""/>
    <m/>
    <s v="分销客户"/>
    <x v="1"/>
  </r>
  <r>
    <s v="it@biostime.com.cn"/>
    <s v="广州市合生元生物制品有限公司"/>
    <x v="0"/>
    <x v="4"/>
    <s v="关联"/>
    <d v="2016-09-07T00:00:00"/>
    <s v="202279190600682"/>
    <s v="数据传输服务（按量付费）"/>
    <s v="新购"/>
    <s v="0.00"/>
    <s v="1.00"/>
    <s v="0"/>
    <m/>
    <n v="0"/>
    <s v="完成"/>
    <s v="2018-07-20 15:49:48"/>
    <s v="2018-07-20 15:49:49"/>
    <s v=""/>
    <m/>
    <s v="分销客户"/>
    <x v="2"/>
  </r>
  <r>
    <s v="yunwei2014@sellercube.cn"/>
    <s v="广州棒谷网络科技有限公司"/>
    <x v="0"/>
    <x v="0"/>
    <s v="关联"/>
    <d v="2017-03-16T00:00:00"/>
    <s v="202281888880545"/>
    <s v="云服务器（按量付费）"/>
    <s v="新购"/>
    <s v="0.00"/>
    <s v="1.00"/>
    <s v="0"/>
    <m/>
    <n v="0"/>
    <s v="完成"/>
    <s v="2018-07-20 15:46:41"/>
    <s v="2018-07-20 15:46:41"/>
    <s v=""/>
    <m/>
    <s v="分销客户"/>
    <x v="1"/>
  </r>
  <r>
    <s v="yunwei2014@sellercube.cn"/>
    <s v="广州棒谷网络科技有限公司"/>
    <x v="0"/>
    <x v="0"/>
    <s v="关联"/>
    <d v="2017-03-16T00:00:00"/>
    <s v="202279394910545"/>
    <s v="Windows Server 2008 标准版 SP2 64位 中文版"/>
    <s v="新购"/>
    <s v="0.00"/>
    <s v="1.00"/>
    <s v="0"/>
    <m/>
    <n v="0"/>
    <s v="完成"/>
    <s v="2018-07-20 15:46:40"/>
    <s v="2018-07-20 15:46:40"/>
    <s v=""/>
    <m/>
    <s v="分销客户"/>
    <x v="2"/>
  </r>
  <r>
    <s v="yunwei2014@sellercube.cn"/>
    <s v="广州棒谷网络科技有限公司"/>
    <x v="0"/>
    <x v="0"/>
    <s v="关联"/>
    <d v="2017-03-16T00:00:00"/>
    <s v="202279793020545"/>
    <s v="云服务器（按量付费）"/>
    <s v="新购"/>
    <s v="0.00"/>
    <s v="1.00"/>
    <s v="0"/>
    <m/>
    <n v="0"/>
    <s v="完成"/>
    <s v="2018-07-20 15:44:47"/>
    <s v="2018-07-20 15:44:47"/>
    <s v=""/>
    <m/>
    <s v="分销客户"/>
    <x v="1"/>
  </r>
  <r>
    <s v="yunwei2014@sellercube.cn"/>
    <s v="广州棒谷网络科技有限公司"/>
    <x v="0"/>
    <x v="0"/>
    <s v="关联"/>
    <d v="2017-03-16T00:00:00"/>
    <s v="202282289340545"/>
    <s v="Windows Server 2008 标准版 SP2 64位 中文版"/>
    <s v="新购"/>
    <s v="0.00"/>
    <s v="1.00"/>
    <s v="0"/>
    <m/>
    <n v="0"/>
    <s v="完成"/>
    <s v="2018-07-20 15:44:46"/>
    <s v="2018-07-20 15:44:46"/>
    <s v=""/>
    <m/>
    <s v="分销客户"/>
    <x v="2"/>
  </r>
  <r>
    <s v="212983912@qq.com"/>
    <s v="广州尚途商旅信息技术有限公司"/>
    <x v="0"/>
    <x v="4"/>
    <s v="关联"/>
    <d v="2016-10-27T00:00:00"/>
    <s v="202281790900489"/>
    <s v="安恒云堡垒机基础版许可（购买前请咨询客服）"/>
    <s v="续费"/>
    <s v="1725.00"/>
    <s v="1.00"/>
    <s v="1725.00"/>
    <m/>
    <n v="1725"/>
    <s v="已支付"/>
    <s v="2018-07-20 15:41:01"/>
    <s v="2018-07-20 15:44:08"/>
    <s v=""/>
    <m/>
    <s v="分销客户"/>
    <x v="2"/>
  </r>
  <r>
    <s v="阳光康众968309"/>
    <s v="广东天泽阳光康众医疗投资管理有限公司"/>
    <x v="3"/>
    <x v="8"/>
    <s v="新建"/>
    <d v="2018-06-11T11:12:43"/>
    <s v="202281089040538"/>
    <s v="堡垒机"/>
    <s v="新购"/>
    <s v="580.00"/>
    <s v="1.00"/>
    <s v="580.00"/>
    <n v="580"/>
    <n v="0"/>
    <s v="已支付"/>
    <s v="2018-07-20 15:36:14"/>
    <s v="2018-07-20 15:36:40"/>
    <s v=""/>
    <m/>
    <s v="分销客户"/>
    <x v="0"/>
  </r>
  <r>
    <s v="it@biostime.com.cn"/>
    <s v="广州市合生元生物制品有限公司"/>
    <x v="0"/>
    <x v="4"/>
    <s v="关联"/>
    <d v="2016-09-07T00:00:00"/>
    <s v="202278191770682"/>
    <s v="数据传输服务（按量付费）"/>
    <s v="新购"/>
    <s v="0.00"/>
    <s v="1.00"/>
    <s v="0"/>
    <m/>
    <n v="0"/>
    <s v="完成"/>
    <s v="2018-07-20 15:04:58"/>
    <s v="2018-07-20 15:04:59"/>
    <s v=""/>
    <m/>
    <s v="分销客户"/>
    <x v="2"/>
  </r>
  <r>
    <s v="gdyzhw56"/>
    <s v="广州一站网络科技有限公司"/>
    <x v="3"/>
    <x v="3"/>
    <s v="关联"/>
    <d v="2017-11-28T00:00:00"/>
    <s v="202277889220082"/>
    <s v="云盾证书服务(包年)"/>
    <s v="新购"/>
    <s v="0.00"/>
    <s v="1.00"/>
    <s v="0.00"/>
    <m/>
    <n v="0"/>
    <s v="已支付"/>
    <s v="2018-07-20 14:59:42"/>
    <s v="2018-07-20 14:59:45"/>
    <s v=""/>
    <m/>
    <s v="分销客户"/>
    <x v="0"/>
  </r>
  <r>
    <s v="hi30403397@aliyun.com"/>
    <s v="广州宏峰信息科技有限公司"/>
    <x v="3"/>
    <x v="12"/>
    <s v="关联"/>
    <d v="2017-10-10T00:00:00"/>
    <s v="202281087430828"/>
    <s v="云服务器ECS(包月)"/>
    <s v="续费"/>
    <s v="37.24"/>
    <s v="1.00"/>
    <s v="37.24"/>
    <m/>
    <n v="37.24"/>
    <s v="已支付"/>
    <s v="2018-07-20 14:59:05"/>
    <s v="2018-07-20 14:59:21"/>
    <s v=""/>
    <m/>
    <s v="分销客户"/>
    <x v="3"/>
  </r>
  <r>
    <s v="hi30403397@aliyun.com"/>
    <s v="广州宏峰信息科技有限公司"/>
    <x v="3"/>
    <x v="12"/>
    <s v="关联"/>
    <d v="2017-10-10T00:00:00"/>
    <s v="202282188700828"/>
    <s v="云服务器ECS(包月)"/>
    <s v="新购"/>
    <s v="120.60"/>
    <s v="0.96"/>
    <s v="116.28"/>
    <m/>
    <n v="116.28"/>
    <s v="已支付"/>
    <s v="2018-07-20 14:45:30"/>
    <s v="2018-07-20 14:45:52"/>
    <s v=""/>
    <m/>
    <s v="分销客户"/>
    <x v="0"/>
  </r>
  <r>
    <s v="iotimc_dev"/>
    <s v="广州畅驿智能科技有限公司"/>
    <x v="3"/>
    <x v="12"/>
    <s v="新建"/>
    <d v="2017-12-25T00:00:00"/>
    <s v="202281788400763"/>
    <s v="物联网平台"/>
    <s v="新购"/>
    <s v="0.00"/>
    <s v="1.00"/>
    <s v="0"/>
    <m/>
    <n v="0"/>
    <s v="完成"/>
    <s v="2018-07-20 14:41:27"/>
    <s v="2018-07-20 14:41:27"/>
    <s v=""/>
    <m/>
    <s v="分销客户"/>
    <x v="2"/>
  </r>
  <r>
    <s v="绵泽科技"/>
    <s v="绵泽信息技术有限公司"/>
    <x v="0"/>
    <x v="5"/>
    <s v="新建"/>
    <d v="2017-10-20T00:00:00"/>
    <s v="202281788190597"/>
    <s v="身份证基本信息查询"/>
    <s v="新购"/>
    <s v="59.00"/>
    <s v="1.00"/>
    <s v="59.00"/>
    <m/>
    <n v="59"/>
    <s v="已支付"/>
    <s v="2018-07-20 14:31:30"/>
    <s v="2018-07-20 14:31:34"/>
    <s v=""/>
    <m/>
    <s v="分销客户"/>
    <x v="2"/>
  </r>
  <r>
    <s v="大觉信息科技"/>
    <s v="广州市飞旭软件开发有限公司"/>
    <x v="2"/>
    <x v="2"/>
    <s v="新建"/>
    <d v="2018-05-04T10:03:40"/>
    <s v="202278790070466"/>
    <s v="云服务器ECS(包月)"/>
    <s v="新购"/>
    <s v="15024.00"/>
    <s v="0.81"/>
    <s v="12158.40"/>
    <m/>
    <n v="12158.4"/>
    <s v="已支付"/>
    <s v="2018-07-20 14:04:25"/>
    <s v="2018-07-23 15:40:23"/>
    <s v=""/>
    <m/>
    <s v="分销客户"/>
    <x v="0"/>
  </r>
  <r>
    <s v="小康科技有限公司"/>
    <s v="深圳市小康科技有限公司"/>
    <x v="0"/>
    <x v="6"/>
    <s v="新建"/>
    <d v="2018-01-25T17:25:52"/>
    <s v="202277884110750"/>
    <s v="Web应用防火墙（按量计费）"/>
    <s v="新购"/>
    <s v="0.00"/>
    <s v="1.00"/>
    <s v="0"/>
    <m/>
    <n v="0"/>
    <s v="完成"/>
    <s v="2018-07-20 12:15:53"/>
    <s v="2018-07-20 12:15:53"/>
    <s v=""/>
    <m/>
    <s v="分销客户"/>
    <x v="2"/>
  </r>
  <r>
    <s v="3034854649@qq.com"/>
    <s v="广州尚途商旅信息技术有限公司"/>
    <x v="0"/>
    <x v="4"/>
    <s v="关联"/>
    <d v="2016-10-27T00:00:00"/>
    <s v="202279985700921"/>
    <s v="通用储值卡(CBM大客户专享)"/>
    <s v="新购"/>
    <s v="3000.00"/>
    <s v="1.00"/>
    <s v="3000.00"/>
    <m/>
    <n v="3000"/>
    <s v="已支付"/>
    <s v="2018-07-20 12:15:32"/>
    <s v="2018-07-20 12:16:01"/>
    <s v=""/>
    <m/>
    <s v="分销客户"/>
    <x v="4"/>
  </r>
  <r>
    <s v="小康科技有限公司"/>
    <s v="深圳市小康科技有限公司"/>
    <x v="0"/>
    <x v="6"/>
    <s v="新建"/>
    <d v="2018-01-25T17:25:52"/>
    <s v="202280380550750"/>
    <s v="云监控按量付费"/>
    <s v="新购"/>
    <s v="0.00"/>
    <s v="1.00"/>
    <s v="0"/>
    <m/>
    <n v="0"/>
    <s v="完成"/>
    <s v="2018-07-20 12:13:18"/>
    <s v="2018-07-20 12:13:18"/>
    <s v=""/>
    <m/>
    <s v="分销客户"/>
    <x v="2"/>
  </r>
  <r>
    <s v="avsystemmsg@meiya.com"/>
    <s v="广州尚途商旅信息技术有限公司"/>
    <x v="0"/>
    <x v="4"/>
    <s v="关联"/>
    <d v="2016-10-27T00:00:00"/>
    <s v="202281282490197"/>
    <s v="通用储值卡(CBM大客户专享)"/>
    <s v="新购"/>
    <s v="10000.00"/>
    <s v="1.00"/>
    <s v="10000.00"/>
    <m/>
    <n v="10000"/>
    <s v="已支付"/>
    <s v="2018-07-20 12:06:15"/>
    <s v="2018-07-20 12:06:58"/>
    <s v=""/>
    <m/>
    <s v="分销客户"/>
    <x v="4"/>
  </r>
  <r>
    <s v="flision"/>
    <s v="广州市绯影信息科技有限公司"/>
    <x v="4"/>
    <x v="9"/>
    <s v="关联"/>
    <d v="2017-01-19T00:00:00"/>
    <s v="202278786670600"/>
    <s v="云盾证书服务(包年)"/>
    <s v="新购"/>
    <s v="0.00"/>
    <s v="1.00"/>
    <s v="0.00"/>
    <m/>
    <n v="0"/>
    <s v="已支付"/>
    <s v="2018-07-20 12:00:29"/>
    <s v="2018-07-20 12:00:34"/>
    <s v=""/>
    <m/>
    <s v="分销客户"/>
    <x v="0"/>
  </r>
  <r>
    <s v="flision"/>
    <s v="广州市绯影信息科技有限公司"/>
    <x v="4"/>
    <x v="9"/>
    <s v="关联"/>
    <d v="2017-01-19T00:00:00"/>
    <s v="202282080830600"/>
    <s v="云服务器ECS(包月)"/>
    <s v="新购"/>
    <s v="38.00"/>
    <s v="0.97"/>
    <s v="36.80"/>
    <m/>
    <n v="36.799999999999997"/>
    <s v="已支付"/>
    <s v="2018-07-20 11:59:14"/>
    <s v="2018-07-20 11:59:21"/>
    <s v=""/>
    <m/>
    <s v="分销客户"/>
    <x v="0"/>
  </r>
  <r>
    <s v="huoshuangsuo@mywind.com.cn"/>
    <s v="明阳智慧能源集团股份公司"/>
    <x v="0"/>
    <x v="0"/>
    <s v="关联"/>
    <d v="2017-12-25T00:00:00"/>
    <s v="202278683610761"/>
    <s v="通用储值卡(CBM大客户专享)"/>
    <s v="新购"/>
    <s v="84900.00"/>
    <s v="1.00"/>
    <s v="84900.00"/>
    <m/>
    <n v="84900"/>
    <s v="已支付"/>
    <s v="2018-07-20 11:57:22"/>
    <s v="2018-07-20 11:57:43"/>
    <s v=""/>
    <m/>
    <s v="分销客户"/>
    <x v="4"/>
  </r>
  <r>
    <s v="小康科技有限公司"/>
    <s v="深圳市小康科技有限公司"/>
    <x v="0"/>
    <x v="6"/>
    <s v="新建"/>
    <d v="2018-01-25T17:25:52"/>
    <s v="202280981100750"/>
    <s v="云服务器ECS(包月)"/>
    <s v="升级"/>
    <s v="9658.05"/>
    <s v="0.75"/>
    <s v="7243.54"/>
    <m/>
    <n v="7243.54"/>
    <s v="已支付"/>
    <s v="2018-07-20 11:39:31"/>
    <s v="2018-07-20 11:41:21"/>
    <s v=""/>
    <m/>
    <s v="分销客户"/>
    <x v="0"/>
  </r>
  <r>
    <s v="野望互娱33"/>
    <s v="野望互娱"/>
    <x v="4"/>
    <x v="7"/>
    <s v="新建"/>
    <d v="2018-07-17T11:26:38"/>
    <s v="202281782090812"/>
    <s v="内容安全（按量付费）"/>
    <s v="新购"/>
    <s v="0.00"/>
    <s v="1.00"/>
    <s v="0"/>
    <m/>
    <n v="0"/>
    <s v="完成"/>
    <s v="2018-07-20 11:30:33"/>
    <s v="2018-07-20 11:30:33"/>
    <s v=""/>
    <m/>
    <s v="分销客户"/>
    <x v="2"/>
  </r>
  <r>
    <s v="it@biostime.com.cn"/>
    <s v="广州市合生元生物制品有限公司"/>
    <x v="0"/>
    <x v="4"/>
    <s v="关联"/>
    <d v="2016-09-07T00:00:00"/>
    <s v="202281983010682"/>
    <s v="云服务器（按量付费）"/>
    <s v="新购"/>
    <s v="0.00"/>
    <s v="1.00"/>
    <s v="0"/>
    <m/>
    <n v="0"/>
    <s v="完成"/>
    <s v="2018-07-20 11:11:24"/>
    <s v="2018-07-20 11:11:24"/>
    <s v=""/>
    <m/>
    <s v="分销客户"/>
    <x v="1"/>
  </r>
  <r>
    <s v="avsystemmsg@meiya.com"/>
    <s v="广州尚途商旅信息技术有限公司"/>
    <x v="0"/>
    <x v="4"/>
    <s v="关联"/>
    <d v="2016-10-27T00:00:00"/>
    <s v="202278283860197"/>
    <s v="负载均衡SLB（按量付费）"/>
    <s v="新购"/>
    <s v="0.00"/>
    <s v="1.00"/>
    <s v="0"/>
    <m/>
    <n v="0"/>
    <s v="完成"/>
    <s v="2018-07-20 11:01:29"/>
    <s v="2018-07-20 11:01:29"/>
    <s v=""/>
    <m/>
    <s v="分销客户"/>
    <x v="2"/>
  </r>
  <r>
    <s v="zixl@holike.com"/>
    <s v="广州好莱客创意家居股份有限公司"/>
    <x v="1"/>
    <x v="1"/>
    <s v="关联"/>
    <d v="2016-09-05T00:00:00"/>
    <s v="202278584560464"/>
    <s v="云服务器ECS(包月)"/>
    <s v="续费"/>
    <s v="5312.00"/>
    <s v="1.00"/>
    <s v="5312.00"/>
    <m/>
    <n v="5312"/>
    <s v="已支付"/>
    <s v="2018-07-20 10:53:14"/>
    <s v="2018-07-20 10:53:30"/>
    <s v=""/>
    <m/>
    <s v="分销客户"/>
    <x v="3"/>
  </r>
  <r>
    <s v="庆丰裕科技"/>
    <s v="深圳庆丰裕信息科技有限公司"/>
    <x v="2"/>
    <x v="10"/>
    <s v="新建"/>
    <d v="2017-12-18T00:00:00"/>
    <s v="202280280100288"/>
    <s v="增量带宽"/>
    <s v="升级"/>
    <s v="47.80"/>
    <s v="1.00"/>
    <s v="47.80"/>
    <m/>
    <n v="47.8"/>
    <s v="已支付"/>
    <s v="2018-07-20 10:51:45"/>
    <s v="2018-07-20 10:51:53"/>
    <s v=""/>
    <m/>
    <s v="分销客户"/>
    <x v="0"/>
  </r>
  <r>
    <s v="庆丰裕科技"/>
    <s v="深圳庆丰裕信息科技有限公司"/>
    <x v="2"/>
    <x v="10"/>
    <s v="新建"/>
    <d v="2017-12-18T00:00:00"/>
    <s v="202279580280288"/>
    <s v="增量带宽"/>
    <s v="升级"/>
    <s v="20.32"/>
    <s v="1.00"/>
    <s v="20.32"/>
    <m/>
    <n v="20.32"/>
    <s v="已支付"/>
    <s v="2018-07-20 10:48:55"/>
    <s v="2018-07-20 10:49:07"/>
    <s v=""/>
    <m/>
    <s v="分销客户"/>
    <x v="0"/>
  </r>
  <r>
    <s v="zhujun@fuzegame.com"/>
    <s v="斧子科技（深圳）有限公司"/>
    <x v="5"/>
    <x v="11"/>
    <s v="关联"/>
    <d v="2017-03-31T00:00:00"/>
    <s v="202280882620352"/>
    <s v="云服务器ECS(包月)"/>
    <s v="续费"/>
    <s v="2693.82"/>
    <s v="1.00"/>
    <s v="2693.82"/>
    <m/>
    <n v="2693.82"/>
    <s v="已支付"/>
    <s v="2018-07-20 10:45:42"/>
    <s v="2018-07-20 10:45:48"/>
    <s v=""/>
    <m/>
    <s v="分销客户"/>
    <x v="3"/>
  </r>
  <r>
    <s v="zhujun@fuzegame.com"/>
    <s v="斧子科技（深圳）有限公司"/>
    <x v="5"/>
    <x v="11"/>
    <s v="关联"/>
    <d v="2017-03-31T00:00:00"/>
    <s v="202282078000352"/>
    <s v="云服务器ECS(包月)"/>
    <s v="降级"/>
    <s v="-209.16"/>
    <s v="1.00"/>
    <s v="-209.16"/>
    <m/>
    <n v="-209.16"/>
    <s v="已支付"/>
    <s v="2018-07-20 10:43:37"/>
    <s v="2018-07-20 10:43:38"/>
    <s v=""/>
    <m/>
    <s v="分销客户"/>
    <x v="0"/>
  </r>
  <r>
    <s v="野望互娱33"/>
    <s v="野望互娱"/>
    <x v="4"/>
    <x v="7"/>
    <s v="新建"/>
    <d v="2018-07-17T11:26:38"/>
    <s v="202280578210812"/>
    <s v="云服务器ECS(包月)"/>
    <s v="新购"/>
    <s v="416.00"/>
    <s v="0.97"/>
    <s v="401.70"/>
    <m/>
    <n v="401.7"/>
    <s v="已支付"/>
    <s v="2018-07-20 10:40:38"/>
    <s v="2018-07-20 10:40:49"/>
    <s v=""/>
    <m/>
    <s v="分销客户"/>
    <x v="0"/>
  </r>
  <r>
    <s v="it@biostime.com.cn"/>
    <s v="广州市合生元生物制品有限公司"/>
    <x v="0"/>
    <x v="4"/>
    <s v="关联"/>
    <d v="2016-09-07T00:00:00"/>
    <s v="202279078340682"/>
    <s v="负载均衡SLB（按量付费）"/>
    <s v="升级"/>
    <s v="0.00"/>
    <s v="1.00"/>
    <s v="0"/>
    <m/>
    <n v="0"/>
    <s v="完成"/>
    <s v="2018-07-20 10:05:13"/>
    <s v="2018-07-20 10:05:14"/>
    <s v=""/>
    <m/>
    <s v="分销客户"/>
    <x v="2"/>
  </r>
  <r>
    <s v="广东扫房"/>
    <s v="广东扫房网络科技有限公司"/>
    <x v="2"/>
    <x v="10"/>
    <s v="新建"/>
    <d v="2018-05-14T18:09:44"/>
    <s v="202279077900607"/>
    <s v="云服务器（按量付费）"/>
    <s v="新购"/>
    <s v="0.00"/>
    <s v="1.00"/>
    <s v="0"/>
    <m/>
    <n v="0"/>
    <s v="完成"/>
    <s v="2018-07-20 09:57:59"/>
    <s v="2018-07-20 09:57:59"/>
    <s v=""/>
    <m/>
    <s v="分销客户"/>
    <x v="1"/>
  </r>
  <r>
    <s v="阳光康众968309"/>
    <s v="广东天泽阳光康众医疗投资管理有限公司"/>
    <x v="3"/>
    <x v="8"/>
    <s v="新建"/>
    <d v="2018-06-11T11:12:43"/>
    <s v="202280880580538"/>
    <s v="NAS存储包"/>
    <s v="退款"/>
    <s v="0.00"/>
    <s v="1.00"/>
    <s v="0.00"/>
    <m/>
    <n v="0"/>
    <s v="已支付"/>
    <s v="2018-07-20 09:56:56"/>
    <s v="2018-07-20 09:56:56"/>
    <s v=""/>
    <m/>
    <s v="分销客户"/>
    <x v="0"/>
  </r>
  <r>
    <s v="阳光康众968309"/>
    <s v="广东天泽阳光康众医疗投资管理有限公司"/>
    <x v="3"/>
    <x v="8"/>
    <s v="新建"/>
    <d v="2018-06-11T11:12:43"/>
    <s v="202282277010538"/>
    <s v="NAS存储包"/>
    <s v="退款"/>
    <s v="0.00"/>
    <s v="1.00"/>
    <s v="0.00"/>
    <m/>
    <n v="0"/>
    <s v="已支付"/>
    <s v="2018-07-20 09:56:55"/>
    <s v="2018-07-20 09:56:55"/>
    <s v=""/>
    <m/>
    <s v="分销客户"/>
    <x v="0"/>
  </r>
  <r>
    <s v="iwamei@163.com"/>
    <s v="张峻波（南方出版传媒）"/>
    <x v="3"/>
    <x v="3"/>
    <s v="关联"/>
    <d v="2017-09-27T00:00:00"/>
    <s v="202282076130508"/>
    <s v="增量带宽"/>
    <s v="升级"/>
    <s v="6821.67"/>
    <s v="1.00"/>
    <s v="6821.67"/>
    <m/>
    <n v="6821.67"/>
    <s v="已支付"/>
    <s v="2018-07-20 09:48:18"/>
    <s v="2018-07-20 09:49:00"/>
    <s v=""/>
    <m/>
    <s v="分销客户"/>
    <x v="0"/>
  </r>
  <r>
    <s v="it@biostime.com.cn"/>
    <s v="广州市合生元生物制品有限公司"/>
    <x v="0"/>
    <x v="4"/>
    <s v="关联"/>
    <d v="2016-09-07T00:00:00"/>
    <s v="202280477510682"/>
    <s v="弹性公网IP（按量付费）"/>
    <s v="新购"/>
    <s v="0.00"/>
    <s v="1.00"/>
    <s v="0"/>
    <m/>
    <n v="0"/>
    <s v="完成"/>
    <s v="2018-07-20 09:45:40"/>
    <s v="2018-07-20 09:45:40"/>
    <s v=""/>
    <m/>
    <s v="分销客户"/>
    <x v="2"/>
  </r>
  <r>
    <s v="it@biostime.com.cn"/>
    <s v="广州市合生元生物制品有限公司"/>
    <x v="0"/>
    <x v="4"/>
    <s v="关联"/>
    <d v="2016-09-07T00:00:00"/>
    <s v="202279779710682"/>
    <s v="弹性公网IP（按量付费）"/>
    <s v="新购"/>
    <s v="0.00"/>
    <s v="1.00"/>
    <s v="0"/>
    <m/>
    <n v="0"/>
    <s v="完成"/>
    <s v="2018-07-20 09:45:36"/>
    <s v="2018-07-20 09:45:37"/>
    <s v=""/>
    <m/>
    <s v="分销客户"/>
    <x v="2"/>
  </r>
  <r>
    <s v="it@biostime.com.cn"/>
    <s v="广州市合生元生物制品有限公司"/>
    <x v="0"/>
    <x v="4"/>
    <s v="关联"/>
    <d v="2016-09-07T00:00:00"/>
    <s v="202279178170682"/>
    <s v="云服务器（按量付费）"/>
    <s v="新购"/>
    <s v="0.00"/>
    <s v="1.00"/>
    <s v="0"/>
    <m/>
    <n v="0"/>
    <s v="完成"/>
    <s v="2018-07-20 09:45:27"/>
    <s v="2018-07-20 09:45:27"/>
    <s v=""/>
    <m/>
    <s v="分销客户"/>
    <x v="1"/>
  </r>
  <r>
    <s v="it@biostime.com.cn"/>
    <s v="广州市合生元生物制品有限公司"/>
    <x v="0"/>
    <x v="4"/>
    <s v="关联"/>
    <d v="2016-09-07T00:00:00"/>
    <s v="202278280780682"/>
    <s v="弹性公网IP（按量付费）"/>
    <s v="新购"/>
    <s v="0.00"/>
    <s v="1.00"/>
    <s v="0"/>
    <m/>
    <n v="0"/>
    <s v="完成"/>
    <s v="2018-07-20 09:45:24"/>
    <s v="2018-07-20 09:45:24"/>
    <s v=""/>
    <m/>
    <s v="分销客户"/>
    <x v="2"/>
  </r>
  <r>
    <s v="it@biostime.com.cn"/>
    <s v="广州市合生元生物制品有限公司"/>
    <x v="0"/>
    <x v="4"/>
    <s v="关联"/>
    <d v="2016-09-07T00:00:00"/>
    <s v="202279678770682"/>
    <s v="云服务器（按量付费）"/>
    <s v="新购"/>
    <s v="0.00"/>
    <s v="1.00"/>
    <s v="0"/>
    <m/>
    <n v="0"/>
    <s v="完成"/>
    <s v="2018-07-20 09:45:22"/>
    <s v="2018-07-20 09:45:23"/>
    <s v=""/>
    <m/>
    <s v="分销客户"/>
    <x v="1"/>
  </r>
  <r>
    <s v="it@biostime.com.cn"/>
    <s v="广州市合生元生物制品有限公司"/>
    <x v="0"/>
    <x v="4"/>
    <s v="关联"/>
    <d v="2016-09-07T00:00:00"/>
    <s v="202278280770682"/>
    <s v="弹性公网IP（按量付费）"/>
    <s v="新购"/>
    <s v="0.00"/>
    <s v="1.00"/>
    <s v="0"/>
    <m/>
    <n v="0"/>
    <s v="完成"/>
    <s v="2018-07-20 09:45:17"/>
    <s v="2018-07-20 09:45:17"/>
    <s v=""/>
    <m/>
    <s v="分销客户"/>
    <x v="2"/>
  </r>
  <r>
    <s v="it@biostime.com.cn"/>
    <s v="广州市合生元生物制品有限公司"/>
    <x v="0"/>
    <x v="4"/>
    <s v="关联"/>
    <d v="2016-09-07T00:00:00"/>
    <s v="202280374600682"/>
    <s v="云服务器（按量付费）"/>
    <s v="新购"/>
    <s v="0.00"/>
    <s v="1.00"/>
    <s v="0"/>
    <m/>
    <n v="0"/>
    <s v="完成"/>
    <s v="2018-07-20 09:45:11"/>
    <s v="2018-07-20 09:45:11"/>
    <s v=""/>
    <m/>
    <s v="分销客户"/>
    <x v="1"/>
  </r>
  <r>
    <s v="it@biostime.com.cn"/>
    <s v="广州市合生元生物制品有限公司"/>
    <x v="0"/>
    <x v="4"/>
    <s v="关联"/>
    <d v="2016-09-07T00:00:00"/>
    <s v="202279278950682"/>
    <s v="云盘"/>
    <s v="新购"/>
    <s v="0.00"/>
    <s v="1.00"/>
    <s v="0"/>
    <m/>
    <n v="0"/>
    <s v="完成"/>
    <s v="2018-07-20 09:45:03"/>
    <s v="2018-07-20 09:45:03"/>
    <s v=""/>
    <m/>
    <s v="分销客户"/>
    <x v="2"/>
  </r>
  <r>
    <s v="it@biostime.com.cn"/>
    <s v="广州市合生元生物制品有限公司"/>
    <x v="0"/>
    <x v="4"/>
    <s v="关联"/>
    <d v="2016-09-07T00:00:00"/>
    <s v="202278378430682"/>
    <s v="负载均衡SLB（按量付费）"/>
    <s v="新购"/>
    <s v="0.00"/>
    <s v="1.00"/>
    <s v="0"/>
    <m/>
    <n v="0"/>
    <s v="完成"/>
    <s v="2018-07-20 09:44:58"/>
    <s v="2018-07-20 09:44:58"/>
    <s v=""/>
    <m/>
    <s v="分销客户"/>
    <x v="2"/>
  </r>
  <r>
    <s v="judian2017"/>
    <s v="广州汇电云联互联网科技有限公司"/>
    <x v="3"/>
    <x v="3"/>
    <s v="关联"/>
    <d v="2018-02-24T10:16:11"/>
    <s v="202279980270465"/>
    <s v="弹性公网IP（按量付费）"/>
    <s v="新购"/>
    <s v="0.00"/>
    <s v="1.00"/>
    <s v="0"/>
    <m/>
    <n v="0"/>
    <s v="完成"/>
    <s v="2018-07-20 09:37:52"/>
    <s v="2018-07-20 09:37:52"/>
    <s v=""/>
    <m/>
    <s v="分销客户"/>
    <x v="2"/>
  </r>
  <r>
    <s v="judian2017"/>
    <s v="广州汇电云联互联网科技有限公司"/>
    <x v="3"/>
    <x v="3"/>
    <s v="关联"/>
    <d v="2018-02-24T10:16:11"/>
    <s v="202279479900465"/>
    <s v="云盘"/>
    <s v="新购"/>
    <s v="0.00"/>
    <s v="1.00"/>
    <s v="0"/>
    <m/>
    <n v="0"/>
    <s v="完成"/>
    <s v="2018-07-20 09:37:48"/>
    <s v="2018-07-20 09:37:48"/>
    <s v=""/>
    <m/>
    <s v="分销客户"/>
    <x v="2"/>
  </r>
  <r>
    <s v="judian2017"/>
    <s v="广州汇电云联互联网科技有限公司"/>
    <x v="3"/>
    <x v="3"/>
    <s v="关联"/>
    <d v="2018-02-24T10:16:11"/>
    <s v="202280778270465"/>
    <s v="云服务器（按量付费）"/>
    <s v="新购"/>
    <s v="0.00"/>
    <s v="1.00"/>
    <s v="0"/>
    <m/>
    <n v="0"/>
    <s v="完成"/>
    <s v="2018-07-20 09:37:48"/>
    <s v="2018-07-20 09:37:48"/>
    <s v=""/>
    <m/>
    <s v="分销客户"/>
    <x v="1"/>
  </r>
  <r>
    <s v="judian2017"/>
    <s v="广州汇电云联互联网科技有限公司"/>
    <x v="3"/>
    <x v="3"/>
    <s v="关联"/>
    <d v="2018-02-24T10:16:11"/>
    <s v="202281478280465"/>
    <s v="云服务器（按量付费）"/>
    <s v="新购"/>
    <s v="0.00"/>
    <s v="1.00"/>
    <s v="0"/>
    <m/>
    <n v="0"/>
    <s v="完成"/>
    <s v="2018-07-20 09:37:48"/>
    <s v="2018-07-20 09:37:48"/>
    <s v=""/>
    <m/>
    <s v="分销客户"/>
    <x v="1"/>
  </r>
  <r>
    <s v="judian2017"/>
    <s v="广州汇电云联互联网科技有限公司"/>
    <x v="3"/>
    <x v="3"/>
    <s v="关联"/>
    <d v="2018-02-24T10:16:11"/>
    <s v="202281376020465"/>
    <s v="E-MapReduce（按量计费）"/>
    <s v="新购"/>
    <s v="0.00"/>
    <s v="1.00"/>
    <s v="0"/>
    <m/>
    <n v="0"/>
    <s v="完成"/>
    <s v="2018-07-20 09:37:45"/>
    <s v="2018-07-20 09:37:45"/>
    <s v=""/>
    <m/>
    <s v="分销客户"/>
    <x v="2"/>
  </r>
  <r>
    <s v="越秀地产"/>
    <s v="越秀地产"/>
    <x v="1"/>
    <x v="1"/>
    <s v="新建"/>
    <d v="2016-07-05T00:00:00"/>
    <s v="202280374220640"/>
    <s v="云服务器ECS(包月)"/>
    <s v="续费"/>
    <s v="37044.00"/>
    <s v="0.96"/>
    <s v="35551.20"/>
    <m/>
    <n v="35551.199999999997"/>
    <s v="已支付"/>
    <s v="2018-07-20 09:37:30"/>
    <s v="2018-07-20 15:32:07"/>
    <s v=""/>
    <m/>
    <s v="分销客户"/>
    <x v="0"/>
  </r>
  <r>
    <s v="越秀地产"/>
    <s v="越秀地产"/>
    <x v="1"/>
    <x v="1"/>
    <s v="新建"/>
    <d v="2016-07-05T00:00:00"/>
    <s v="202280976260640"/>
    <s v="EIP（包月）"/>
    <s v="续费"/>
    <s v="1500.00"/>
    <s v="0.85"/>
    <s v="1275.00"/>
    <m/>
    <n v="1275"/>
    <s v="已支付"/>
    <s v="2018-07-20 09:37:15"/>
    <s v="2018-07-20 15:32:07"/>
    <s v=""/>
    <m/>
    <s v="分销客户"/>
    <x v="0"/>
  </r>
  <r>
    <s v="cuiyin2087@126.com"/>
    <s v="广州寄锦教育科技有限公司"/>
    <x v="0"/>
    <x v="6"/>
    <s v="关联"/>
    <d v="2018-01-25T09:18:23"/>
    <s v="202280373280314"/>
    <s v="验证码服务"/>
    <s v="新购"/>
    <s v="0.00"/>
    <s v="1.00"/>
    <s v="0"/>
    <m/>
    <n v="0"/>
    <s v="完成"/>
    <s v="2018-07-20 09:22:32"/>
    <s v="2018-07-20 09:22:33"/>
    <s v=""/>
    <m/>
    <s v="分销客户"/>
    <x v="2"/>
  </r>
  <r>
    <s v="金链子银链子"/>
    <s v="深圳银链科技有限公司"/>
    <x v="3"/>
    <x v="8"/>
    <s v="新建"/>
    <d v="2018-03-02T14:57:56"/>
    <s v="202278581010318"/>
    <s v="云服务器ECS(包月)"/>
    <s v="续费"/>
    <s v="96.97"/>
    <s v="1.00"/>
    <s v="96.97"/>
    <m/>
    <n v="96.97"/>
    <s v="已支付"/>
    <s v="2018-07-20 09:21:51"/>
    <s v="2018-07-20 09:21:51"/>
    <s v=""/>
    <m/>
    <s v="分销客户"/>
    <x v="0"/>
  </r>
  <r>
    <s v="金链子银链子"/>
    <s v="深圳银链科技有限公司"/>
    <x v="3"/>
    <x v="8"/>
    <s v="新建"/>
    <d v="2018-03-02T14:57:56"/>
    <s v="202280078700318"/>
    <s v="云服务器ECS(包月)"/>
    <s v="续费"/>
    <s v="96.97"/>
    <s v="1.00"/>
    <s v="96.97"/>
    <m/>
    <n v="96.97"/>
    <s v="已支付"/>
    <s v="2018-07-20 09:21:06"/>
    <s v="2018-07-20 09:21:07"/>
    <s v=""/>
    <m/>
    <s v="分销客户"/>
    <x v="0"/>
  </r>
  <r>
    <s v="金链子银链子"/>
    <s v="深圳银链科技有限公司"/>
    <x v="3"/>
    <x v="8"/>
    <s v="新建"/>
    <d v="2018-03-02T14:57:56"/>
    <s v="202280372950318"/>
    <s v="云服务器ECS(包月)"/>
    <s v="续费"/>
    <s v="96.97"/>
    <s v="1.00"/>
    <s v="96.97"/>
    <m/>
    <n v="96.97"/>
    <s v="已支付"/>
    <s v="2018-07-20 09:20:06"/>
    <s v="2018-07-20 09:20:06"/>
    <s v=""/>
    <m/>
    <s v="分销客户"/>
    <x v="0"/>
  </r>
  <r>
    <s v="金链子银链子"/>
    <s v="深圳银链科技有限公司"/>
    <x v="3"/>
    <x v="8"/>
    <s v="新建"/>
    <d v="2018-03-02T14:57:56"/>
    <s v="202278580860318"/>
    <s v="云服务器ECS(包月)"/>
    <s v="续费"/>
    <s v="96.97"/>
    <s v="1.00"/>
    <s v="96.97"/>
    <m/>
    <n v="96.97"/>
    <s v="已支付"/>
    <s v="2018-07-20 09:19:58"/>
    <s v="2018-07-20 09:19:59"/>
    <s v=""/>
    <m/>
    <s v="分销客户"/>
    <x v="0"/>
  </r>
  <r>
    <s v="金链子银链子"/>
    <s v="深圳银链科技有限公司"/>
    <x v="3"/>
    <x v="8"/>
    <s v="新建"/>
    <d v="2018-03-02T14:57:56"/>
    <s v="202279277590318"/>
    <s v="云服务器ECS(包月)"/>
    <s v="续费"/>
    <s v="96.97"/>
    <s v="1.00"/>
    <s v="96.97"/>
    <m/>
    <n v="96.97"/>
    <s v="已支付"/>
    <s v="2018-07-20 09:19:18"/>
    <s v="2018-07-20 09:19:19"/>
    <s v=""/>
    <m/>
    <s v="分销客户"/>
    <x v="0"/>
  </r>
  <r>
    <s v="gzxwkjmy2388"/>
    <s v="粤星辰"/>
    <x v="0"/>
    <x v="6"/>
    <s v="新建"/>
    <d v="2018-07-09T11:54:30"/>
    <s v="202280475630665"/>
    <s v="云服务器ECS(包月)"/>
    <s v="新购"/>
    <s v="278.00"/>
    <s v="1.00"/>
    <s v="278.00"/>
    <m/>
    <n v="278"/>
    <s v="已支付"/>
    <s v="2018-07-20 09:13:17"/>
    <s v="2018-07-23 15:06:30"/>
    <s v=""/>
    <m/>
    <s v="分销客户"/>
    <x v="0"/>
  </r>
  <r>
    <s v="admin@yiguotech.com"/>
    <s v="深圳翼果科技有限公司"/>
    <x v="3"/>
    <x v="3"/>
    <s v="关联"/>
    <d v="2018-02-01T00:00:00"/>
    <s v="202281174300526"/>
    <s v="关系型数据库RDS(包月)"/>
    <s v="续费"/>
    <s v="548.00"/>
    <s v="0.85"/>
    <s v="465.80"/>
    <n v="465.8"/>
    <n v="0"/>
    <s v="已支付"/>
    <s v="2018-07-20 08:59:58"/>
    <s v="2018-07-20 08:59:59"/>
    <s v=""/>
    <m/>
    <s v="分销客户"/>
    <x v="3"/>
  </r>
  <r>
    <s v="hi35409218@aliyun.com"/>
    <s v="广州骏伯网络科技股份有限公司"/>
    <x v="0"/>
    <x v="6"/>
    <s v="关联"/>
    <d v="2017-12-04T00:00:00"/>
    <s v="202281872150155"/>
    <s v="云服务器ECS(包月)"/>
    <s v="补偿续费"/>
    <s v="0.00"/>
    <s v="1.00"/>
    <s v="0.00"/>
    <m/>
    <n v="0"/>
    <s v="已支付"/>
    <s v="2018-07-20 08:56:07"/>
    <s v="2018-07-20 08:56:07"/>
    <s v=""/>
    <m/>
    <s v="分销客户"/>
    <x v="3"/>
  </r>
  <r>
    <s v="tuoke传媒"/>
    <s v="淘贝（深圳）网络信息科技有限公司"/>
    <x v="2"/>
    <x v="2"/>
    <s v="新建"/>
    <d v="2017-11-19T00:00:00"/>
    <s v="202277976560971"/>
    <s v="云数据库KVStore版（包月）"/>
    <s v="续费"/>
    <s v="100.00"/>
    <s v="1.00"/>
    <s v="100.00"/>
    <m/>
    <n v="100"/>
    <s v="已支付"/>
    <s v="2018-07-20 08:49:34"/>
    <s v="2018-07-20 08:49:34"/>
    <s v=""/>
    <m/>
    <s v="分销客户"/>
    <x v="0"/>
  </r>
  <r>
    <s v="se7en_kuo@foxmail.com"/>
    <s v="广州京雍府电子商务有限公司"/>
    <x v="3"/>
    <x v="12"/>
    <s v="关联"/>
    <d v="2017-09-26T00:00:00"/>
    <s v="202277976360302"/>
    <s v="云服务器ECS(包月)"/>
    <s v="续费"/>
    <s v="192.00"/>
    <s v="1.00"/>
    <s v="192.00"/>
    <m/>
    <n v="192"/>
    <s v="已支付"/>
    <s v="2018-07-20 08:47:26"/>
    <s v="2018-07-20 08:47:27"/>
    <s v=""/>
    <m/>
    <s v="分销客户"/>
    <x v="3"/>
  </r>
  <r>
    <s v="一号金行分销"/>
    <s v="广州宽恒信息科技有限公司"/>
    <x v="2"/>
    <x v="10"/>
    <s v="新建"/>
    <d v="2018-06-21T17:02:59"/>
    <s v="202281371350565"/>
    <s v="DDoS高防IP"/>
    <s v="续费"/>
    <s v="21800.00"/>
    <s v="1.00"/>
    <s v="21800.00"/>
    <m/>
    <n v="21800"/>
    <s v="已支付"/>
    <s v="2018-07-20 08:40:14"/>
    <s v="2018-07-20 08:40:20"/>
    <s v=""/>
    <m/>
    <s v="分销客户"/>
    <x v="0"/>
  </r>
  <r>
    <s v="ab纵思网络"/>
    <s v="广州纵思网络科技股份有限公司"/>
    <x v="0"/>
    <x v="6"/>
    <s v="关联"/>
    <d v="2018-02-26T19:14:30"/>
    <s v="202281071870313"/>
    <s v="云服务器ECS(包月)"/>
    <s v="续费"/>
    <s v="522.52"/>
    <s v="0.97"/>
    <s v="504.59"/>
    <m/>
    <n v="504.59"/>
    <s v="已支付"/>
    <s v="2018-07-20 08:40:08"/>
    <s v="2018-07-20 08:40:09"/>
    <s v=""/>
    <m/>
    <s v="分销客户"/>
    <x v="3"/>
  </r>
  <r>
    <s v="ab纵思网络"/>
    <s v="广州纵思网络科技股份有限公司"/>
    <x v="0"/>
    <x v="6"/>
    <s v="关联"/>
    <d v="2018-02-26T19:14:30"/>
    <s v="202282071260313"/>
    <s v="云服务器ECS(包月)"/>
    <s v="续费"/>
    <s v="130.00"/>
    <s v="1.00"/>
    <s v="130.00"/>
    <m/>
    <n v="130"/>
    <s v="已支付"/>
    <s v="2018-07-20 08:38:23"/>
    <s v="2018-07-20 08:38:24"/>
    <s v=""/>
    <m/>
    <s v="分销客户"/>
    <x v="3"/>
  </r>
  <r>
    <s v="xiaoxielc@163.com"/>
    <s v="广州合立正通信息科技有限公司"/>
    <x v="0"/>
    <x v="4"/>
    <s v="关联"/>
    <d v="2017-02-20T00:00:00"/>
    <s v="202282366640638"/>
    <s v="数据传输服务（按量付费）"/>
    <s v="新购"/>
    <s v="0.00"/>
    <s v="1.00"/>
    <s v="0"/>
    <m/>
    <n v="0"/>
    <s v="完成"/>
    <s v="2018-07-20 06:33:48"/>
    <s v="2018-07-20 06:33:48"/>
    <s v=""/>
    <m/>
    <s v="分销客户"/>
    <x v="2"/>
  </r>
  <r>
    <s v="庆丰裕科技"/>
    <s v="深圳庆丰裕信息科技有限公司"/>
    <x v="2"/>
    <x v="10"/>
    <s v="新建"/>
    <d v="2017-12-18T00:00:00"/>
    <s v="202281663070288"/>
    <s v="云服务器ECS(包月)"/>
    <s v="新购"/>
    <s v="1053.60"/>
    <s v="0.81"/>
    <s v="851.16"/>
    <m/>
    <n v="851.16"/>
    <s v="已支付"/>
    <s v="2018-07-19 23:10:03"/>
    <s v="2018-07-19 23:17:04"/>
    <s v=""/>
    <m/>
    <s v="分销客户"/>
    <x v="0"/>
  </r>
  <r>
    <s v="judian2017"/>
    <s v="广州汇电云联互联网科技有限公司"/>
    <x v="3"/>
    <x v="3"/>
    <s v="关联"/>
    <d v="2018-02-24T10:16:11"/>
    <s v="202279462270465"/>
    <s v="弹性公网IP（按量付费）"/>
    <s v="新购"/>
    <s v="0.00"/>
    <s v="1.00"/>
    <s v="0"/>
    <m/>
    <n v="0"/>
    <s v="完成"/>
    <s v="2018-07-19 23:09:00"/>
    <s v="2018-07-19 23:09:00"/>
    <s v=""/>
    <m/>
    <s v="分销客户"/>
    <x v="2"/>
  </r>
  <r>
    <s v="judian2017"/>
    <s v="广州汇电云联互联网科技有限公司"/>
    <x v="3"/>
    <x v="3"/>
    <s v="关联"/>
    <d v="2018-02-24T10:16:11"/>
    <s v="202281858660465"/>
    <s v="云盘"/>
    <s v="新购"/>
    <s v="0.00"/>
    <s v="1.00"/>
    <s v="0"/>
    <m/>
    <n v="0"/>
    <s v="完成"/>
    <s v="2018-07-19 23:08:57"/>
    <s v="2018-07-19 23:08:57"/>
    <s v=""/>
    <m/>
    <s v="分销客户"/>
    <x v="2"/>
  </r>
  <r>
    <s v="judian2017"/>
    <s v="广州汇电云联互联网科技有限公司"/>
    <x v="3"/>
    <x v="3"/>
    <s v="关联"/>
    <d v="2018-02-24T10:16:11"/>
    <s v="202280558480465"/>
    <s v="云盘"/>
    <s v="新购"/>
    <s v="0.00"/>
    <s v="1.00"/>
    <s v="0"/>
    <m/>
    <n v="0"/>
    <s v="完成"/>
    <s v="2018-07-19 23:08:57"/>
    <s v="2018-07-19 23:08:57"/>
    <s v=""/>
    <m/>
    <s v="分销客户"/>
    <x v="2"/>
  </r>
  <r>
    <s v="judian2017"/>
    <s v="广州汇电云联互联网科技有限公司"/>
    <x v="3"/>
    <x v="3"/>
    <s v="关联"/>
    <d v="2018-02-24T10:16:11"/>
    <s v="202281360220465"/>
    <s v="云服务器（按量付费）"/>
    <s v="新购"/>
    <s v="0.00"/>
    <s v="1.00"/>
    <s v="0"/>
    <m/>
    <n v="0"/>
    <s v="完成"/>
    <s v="2018-07-19 23:08:56"/>
    <s v="2018-07-19 23:08:56"/>
    <s v=""/>
    <m/>
    <s v="分销客户"/>
    <x v="1"/>
  </r>
  <r>
    <s v="judian2017"/>
    <s v="广州汇电云联互联网科技有限公司"/>
    <x v="3"/>
    <x v="3"/>
    <s v="关联"/>
    <d v="2018-02-24T10:16:11"/>
    <s v="202278864080465"/>
    <s v="E-MapReduce（按量计费）"/>
    <s v="新购"/>
    <s v="0.00"/>
    <s v="1.00"/>
    <s v="0"/>
    <m/>
    <n v="0"/>
    <s v="完成"/>
    <s v="2018-07-19 23:08:54"/>
    <s v="2018-07-19 23:08:54"/>
    <s v=""/>
    <m/>
    <s v="分销客户"/>
    <x v="2"/>
  </r>
  <r>
    <s v="zengxianghua@angelgroup.com.cn"/>
    <s v="深圳安吉尔饮水产业集团"/>
    <x v="5"/>
    <x v="11"/>
    <s v="关联"/>
    <d v="2017-03-13T00:00:00"/>
    <s v="202280062560580"/>
    <s v="云服务器ECS(包月)"/>
    <s v="续费"/>
    <s v="2796.00"/>
    <s v="1.00"/>
    <s v="2796.00"/>
    <n v="1217"/>
    <n v="1579"/>
    <s v="已支付"/>
    <s v="2018-07-19 23:07:48"/>
    <s v="2018-07-19 23:08:05"/>
    <s v=""/>
    <m/>
    <s v="分销客户"/>
    <x v="3"/>
  </r>
  <r>
    <s v="judian2017"/>
    <s v="广州汇电云联互联网科技有限公司"/>
    <x v="3"/>
    <x v="3"/>
    <s v="关联"/>
    <d v="2018-02-24T10:16:11"/>
    <s v="202282357980465"/>
    <s v="弹性公网IP（按量付费）"/>
    <s v="新购"/>
    <s v="0.00"/>
    <s v="1.00"/>
    <s v="0"/>
    <m/>
    <n v="0"/>
    <s v="完成"/>
    <s v="2018-07-19 22:44:42"/>
    <s v="2018-07-19 22:44:43"/>
    <s v=""/>
    <m/>
    <s v="分销客户"/>
    <x v="2"/>
  </r>
  <r>
    <s v="judian2017"/>
    <s v="广州汇电云联互联网科技有限公司"/>
    <x v="3"/>
    <x v="3"/>
    <s v="关联"/>
    <d v="2018-02-24T10:16:11"/>
    <s v="202278764360465"/>
    <s v="云服务器（按量付费）"/>
    <s v="新购"/>
    <s v="0.00"/>
    <s v="1.00"/>
    <s v="0"/>
    <m/>
    <n v="0"/>
    <s v="完成"/>
    <s v="2018-07-19 22:44:39"/>
    <s v="2018-07-19 22:44:39"/>
    <s v=""/>
    <m/>
    <s v="分销客户"/>
    <x v="1"/>
  </r>
  <r>
    <s v="judian2017"/>
    <s v="广州汇电云联互联网科技有限公司"/>
    <x v="3"/>
    <x v="3"/>
    <s v="关联"/>
    <d v="2018-02-24T10:16:11"/>
    <s v="202281260800465"/>
    <s v="云盘"/>
    <s v="新购"/>
    <s v="0.00"/>
    <s v="1.00"/>
    <s v="0"/>
    <m/>
    <n v="0"/>
    <s v="完成"/>
    <s v="2018-07-19 22:44:38"/>
    <s v="2018-07-19 22:44:38"/>
    <s v=""/>
    <m/>
    <s v="分销客户"/>
    <x v="2"/>
  </r>
  <r>
    <s v="judian2017"/>
    <s v="广州汇电云联互联网科技有限公司"/>
    <x v="3"/>
    <x v="3"/>
    <s v="关联"/>
    <d v="2018-02-24T10:16:11"/>
    <s v="202281560530465"/>
    <s v="云盘"/>
    <s v="新购"/>
    <s v="0.00"/>
    <s v="1.00"/>
    <s v="0"/>
    <m/>
    <n v="0"/>
    <s v="完成"/>
    <s v="2018-07-19 22:44:38"/>
    <s v="2018-07-19 22:44:39"/>
    <s v=""/>
    <m/>
    <s v="分销客户"/>
    <x v="2"/>
  </r>
  <r>
    <s v="judian2017"/>
    <s v="广州汇电云联互联网科技有限公司"/>
    <x v="3"/>
    <x v="3"/>
    <s v="关联"/>
    <d v="2018-02-24T10:16:11"/>
    <s v="202282060030465"/>
    <s v="E-MapReduce（按量计费）"/>
    <s v="新购"/>
    <s v="0.00"/>
    <s v="1.00"/>
    <s v="0"/>
    <m/>
    <n v="0"/>
    <s v="完成"/>
    <s v="2018-07-19 22:44:36"/>
    <s v="2018-07-19 22:44:36"/>
    <s v=""/>
    <m/>
    <s v="分销客户"/>
    <x v="2"/>
  </r>
  <r>
    <s v="jiangshan@inman.cc"/>
    <s v="广州市汇美时尚集团股份有限公司"/>
    <x v="1"/>
    <x v="1"/>
    <s v="关联"/>
    <d v="2016-09-02T00:00:00"/>
    <s v="202280760950007"/>
    <s v="云服务器ECS(包月)"/>
    <s v="续费"/>
    <s v="14160.00"/>
    <s v="0.85"/>
    <s v="12036.00"/>
    <m/>
    <n v="12036"/>
    <s v="已支付"/>
    <s v="2018-07-19 22:34:28"/>
    <s v="2018-07-19 22:34:37"/>
    <s v=""/>
    <m/>
    <s v="分销客户"/>
    <x v="3"/>
  </r>
  <r>
    <s v="admin@yiguotech.com"/>
    <s v="深圳翼果科技有限公司"/>
    <x v="3"/>
    <x v="3"/>
    <s v="关联"/>
    <d v="2018-02-01T00:00:00"/>
    <s v="202277858280526"/>
    <s v="云服务器ECS(包月)"/>
    <s v="新购"/>
    <s v="211.00"/>
    <s v="0.85"/>
    <s v="179.35"/>
    <n v="179.35"/>
    <n v="0"/>
    <s v="已支付"/>
    <s v="2018-07-19 20:53:31"/>
    <s v="2018-07-19 20:53:41"/>
    <s v=""/>
    <m/>
    <s v="分销客户"/>
    <x v="0"/>
  </r>
  <r>
    <s v="judian2017"/>
    <s v="广州汇电云联互联网科技有限公司"/>
    <x v="3"/>
    <x v="3"/>
    <s v="关联"/>
    <d v="2018-02-24T10:16:11"/>
    <s v="202281354850465"/>
    <s v="弹性公网IP（按量付费）"/>
    <s v="新购"/>
    <s v="0.00"/>
    <s v="1.00"/>
    <s v="0"/>
    <m/>
    <n v="0"/>
    <s v="完成"/>
    <s v="2018-07-19 20:20:31"/>
    <s v="2018-07-19 20:20:32"/>
    <s v=""/>
    <m/>
    <s v="分销客户"/>
    <x v="2"/>
  </r>
  <r>
    <s v="judian2017"/>
    <s v="广州汇电云联互联网科技有限公司"/>
    <x v="3"/>
    <x v="3"/>
    <s v="关联"/>
    <d v="2018-02-24T10:16:11"/>
    <s v="202278559830465"/>
    <s v="云盘"/>
    <s v="新购"/>
    <s v="0.00"/>
    <s v="1.00"/>
    <s v="0"/>
    <m/>
    <n v="0"/>
    <s v="完成"/>
    <s v="2018-07-19 20:20:28"/>
    <s v="2018-07-19 20:20:28"/>
    <s v=""/>
    <m/>
    <s v="分销客户"/>
    <x v="2"/>
  </r>
  <r>
    <s v="judian2017"/>
    <s v="广州汇电云联互联网科技有限公司"/>
    <x v="3"/>
    <x v="3"/>
    <s v="关联"/>
    <d v="2018-02-24T10:16:11"/>
    <s v="202279656450465"/>
    <s v="云盘"/>
    <s v="新购"/>
    <s v="0.00"/>
    <s v="1.00"/>
    <s v="0"/>
    <m/>
    <n v="0"/>
    <s v="完成"/>
    <s v="2018-07-19 20:20:28"/>
    <s v="2018-07-19 20:20:28"/>
    <s v=""/>
    <m/>
    <s v="分销客户"/>
    <x v="2"/>
  </r>
  <r>
    <s v="judian2017"/>
    <s v="广州汇电云联互联网科技有限公司"/>
    <x v="3"/>
    <x v="3"/>
    <s v="关联"/>
    <d v="2018-02-24T10:16:11"/>
    <s v="202280756930465"/>
    <s v="云盘"/>
    <s v="新购"/>
    <s v="0.00"/>
    <s v="1.00"/>
    <s v="0"/>
    <m/>
    <n v="0"/>
    <s v="完成"/>
    <s v="2018-07-19 20:20:28"/>
    <s v="2018-07-19 20:20:28"/>
    <s v=""/>
    <m/>
    <s v="分销客户"/>
    <x v="2"/>
  </r>
  <r>
    <s v="judian2017"/>
    <s v="广州汇电云联互联网科技有限公司"/>
    <x v="3"/>
    <x v="3"/>
    <s v="关联"/>
    <d v="2018-02-24T10:16:11"/>
    <s v="202279958150465"/>
    <s v="E-MapReduce（按量计费）"/>
    <s v="新购"/>
    <s v="0.00"/>
    <s v="1.00"/>
    <s v="0"/>
    <m/>
    <n v="0"/>
    <s v="完成"/>
    <s v="2018-07-19 20:20:23"/>
    <s v="2018-07-19 20:20:23"/>
    <s v=""/>
    <m/>
    <s v="分销客户"/>
    <x v="2"/>
  </r>
  <r>
    <s v="it@biostime.com.cn"/>
    <s v="广州市合生元生物制品有限公司"/>
    <x v="0"/>
    <x v="4"/>
    <s v="关联"/>
    <d v="2016-09-07T00:00:00"/>
    <s v="202278760340682"/>
    <s v="数据传输服务（按量付费）"/>
    <s v="新购"/>
    <s v="0.00"/>
    <s v="1.00"/>
    <s v="0"/>
    <m/>
    <n v="0"/>
    <s v="完成"/>
    <s v="2018-07-19 20:19:44"/>
    <s v="2018-07-19 20:19:45"/>
    <s v=""/>
    <m/>
    <s v="分销客户"/>
    <x v="2"/>
  </r>
  <r>
    <s v="cuiyin2087@126.com"/>
    <s v="广州寄锦教育科技有限公司"/>
    <x v="0"/>
    <x v="6"/>
    <s v="关联"/>
    <d v="2018-01-25T09:18:23"/>
    <s v="202280255830314"/>
    <s v="RDS只读实例"/>
    <s v="新购"/>
    <s v="0.00"/>
    <s v="1.00"/>
    <s v="0"/>
    <m/>
    <n v="0"/>
    <s v="完成"/>
    <s v="2018-07-19 20:16:57"/>
    <s v="2018-07-19 20:16:57"/>
    <s v=""/>
    <m/>
    <s v="分销客户"/>
    <x v="1"/>
  </r>
  <r>
    <s v="itnimble"/>
    <s v="敏捷地产"/>
    <x v="0"/>
    <x v="4"/>
    <s v="新建"/>
    <d v="2017-09-25T00:00:00"/>
    <s v="202278956600846"/>
    <s v="关系型数据库RDS(包月)"/>
    <s v="新购"/>
    <s v="24480.00"/>
    <s v="0.85"/>
    <s v="20808.00"/>
    <m/>
    <n v="20808"/>
    <s v="已支付"/>
    <s v="2018-07-19 19:46:15"/>
    <s v="2018-07-19 19:46:42"/>
    <s v=""/>
    <m/>
    <s v="分销客户"/>
    <x v="0"/>
  </r>
  <r>
    <s v="itnimble"/>
    <s v="敏捷地产"/>
    <x v="0"/>
    <x v="4"/>
    <s v="新建"/>
    <d v="2017-09-25T00:00:00"/>
    <s v="202281553680846"/>
    <s v="关系型数据库RDS(包月)"/>
    <s v="退款"/>
    <s v="-66918.74"/>
    <s v="1.00"/>
    <s v="-66918.74"/>
    <m/>
    <n v="-66918.740000000005"/>
    <s v="已支付"/>
    <s v="2018-07-19 19:30:53"/>
    <s v="2018-07-19 19:30:53"/>
    <s v=""/>
    <m/>
    <s v="分销客户"/>
    <x v="0"/>
  </r>
  <r>
    <s v="锋游科技"/>
    <s v="广州市灵信软件有限公司"/>
    <x v="2"/>
    <x v="10"/>
    <s v="新建"/>
    <d v="2017-11-01T00:00:00"/>
    <s v="202279356810202"/>
    <s v="云盾证书服务(包年)"/>
    <s v="新购"/>
    <s v="0.00"/>
    <s v="1.00"/>
    <s v="0.00"/>
    <m/>
    <n v="0"/>
    <s v="已支付"/>
    <s v="2018-07-19 18:54:31"/>
    <s v="2018-07-19 18:54:37"/>
    <s v=""/>
    <m/>
    <s v="分销客户"/>
    <x v="0"/>
  </r>
  <r>
    <s v="小康科技有限公司"/>
    <s v="深圳市小康科技有限公司"/>
    <x v="0"/>
    <x v="6"/>
    <s v="新建"/>
    <d v="2018-01-25T17:25:52"/>
    <s v="202279052750750"/>
    <s v="云盘"/>
    <s v="新购"/>
    <s v="0.00"/>
    <s v="1.00"/>
    <s v="0"/>
    <m/>
    <n v="0"/>
    <s v="完成"/>
    <s v="2018-07-19 18:19:22"/>
    <s v="2018-07-19 18:19:22"/>
    <s v=""/>
    <m/>
    <s v="分销客户"/>
    <x v="2"/>
  </r>
  <r>
    <s v="ab纵思网络"/>
    <s v="广州纵思网络科技股份有限公司"/>
    <x v="0"/>
    <x v="6"/>
    <s v="关联"/>
    <d v="2018-02-26T19:14:30"/>
    <s v="202281351990313"/>
    <s v="邮件推送"/>
    <s v="新购"/>
    <s v="0.00"/>
    <s v="1.00"/>
    <s v="0"/>
    <m/>
    <n v="0"/>
    <s v="完成"/>
    <s v="2018-07-19 18:17:59"/>
    <s v="2018-07-19 18:17:59"/>
    <s v=""/>
    <m/>
    <s v="分销客户"/>
    <x v="1"/>
  </r>
  <r>
    <s v="小康科技有限公司"/>
    <s v="深圳市小康科技有限公司"/>
    <x v="0"/>
    <x v="6"/>
    <s v="新建"/>
    <d v="2018-01-25T17:25:52"/>
    <s v="202282350970750"/>
    <s v="云盘"/>
    <s v="新购"/>
    <s v="0.00"/>
    <s v="1.00"/>
    <s v="0"/>
    <m/>
    <n v="0"/>
    <s v="完成"/>
    <s v="2018-07-19 18:17:23"/>
    <s v="2018-07-19 18:17:23"/>
    <s v=""/>
    <m/>
    <s v="分销客户"/>
    <x v="2"/>
  </r>
  <r>
    <s v="小康科技有限公司"/>
    <s v="深圳市小康科技有限公司"/>
    <x v="0"/>
    <x v="6"/>
    <s v="新建"/>
    <d v="2018-01-25T17:25:52"/>
    <s v="202278454240750"/>
    <s v="云盘"/>
    <s v="新购"/>
    <s v="0.00"/>
    <s v="1.00"/>
    <s v="0"/>
    <m/>
    <n v="0"/>
    <s v="完成"/>
    <s v="2018-07-19 18:09:12"/>
    <s v="2018-07-19 18:09:12"/>
    <s v=""/>
    <m/>
    <s v="分销客户"/>
    <x v="2"/>
  </r>
  <r>
    <s v="hi30403397@aliyun.com"/>
    <s v="广州宏峰信息科技有限公司"/>
    <x v="3"/>
    <x v="12"/>
    <s v="关联"/>
    <d v="2017-10-10T00:00:00"/>
    <s v="202281752510828"/>
    <s v="云服务器ECS(包月)"/>
    <s v="新购"/>
    <s v="139.16"/>
    <s v="1.00"/>
    <s v="139.16"/>
    <m/>
    <n v="139.16"/>
    <s v="已支付"/>
    <s v="2018-07-19 18:02:23"/>
    <s v="2018-07-19 18:02:49"/>
    <s v=""/>
    <m/>
    <s v="分销客户"/>
    <x v="0"/>
  </r>
  <r>
    <s v="树华环保"/>
    <s v="广东树华智慧环保系统有限公司"/>
    <x v="3"/>
    <x v="12"/>
    <s v="关联"/>
    <d v="2017-12-25T00:00:00"/>
    <s v="202281953360098"/>
    <s v="短信服务"/>
    <s v="新购"/>
    <s v="0.00"/>
    <s v="1.00"/>
    <s v="0"/>
    <m/>
    <n v="0"/>
    <s v="完成"/>
    <s v="2018-07-19 17:22:04"/>
    <s v="2018-07-19 17:22:04"/>
    <s v=""/>
    <m/>
    <s v="分销客户"/>
    <x v="1"/>
  </r>
  <r>
    <s v="weicheche01"/>
    <s v="深圳市喂车科技有限公司"/>
    <x v="0"/>
    <x v="6"/>
    <s v="关联"/>
    <d v="2018-01-03T00:00:00"/>
    <s v="202281652900739"/>
    <s v="专有网络VPC"/>
    <s v="新购"/>
    <s v="0.00"/>
    <s v="1.00"/>
    <s v="0"/>
    <m/>
    <n v="0"/>
    <s v="完成"/>
    <s v="2018-07-19 17:18:53"/>
    <s v="2018-07-19 17:18:53"/>
    <s v=""/>
    <m/>
    <s v="分销客户"/>
    <x v="1"/>
  </r>
  <r>
    <s v="蜂派网络科技"/>
    <s v="深圳原上科技技术有限公司"/>
    <x v="2"/>
    <x v="10"/>
    <s v="新建"/>
    <d v="2017-11-06T00:00:00"/>
    <s v="202278554520855"/>
    <s v="Web应用防火墙（按量计费）"/>
    <s v="新购"/>
    <s v="0.00"/>
    <s v="1.00"/>
    <s v="0"/>
    <m/>
    <n v="0"/>
    <s v="完成"/>
    <s v="2018-07-19 17:17:28"/>
    <s v="2018-07-19 17:17:28"/>
    <s v=""/>
    <m/>
    <s v="分销客户"/>
    <x v="2"/>
  </r>
  <r>
    <s v="weicheche01"/>
    <s v="深圳市喂车科技有限公司"/>
    <x v="0"/>
    <x v="6"/>
    <s v="关联"/>
    <d v="2018-01-03T00:00:00"/>
    <s v="202281952660739"/>
    <s v="资源编排"/>
    <s v="新购"/>
    <s v="0.00"/>
    <s v="1.00"/>
    <s v="0"/>
    <m/>
    <n v="0"/>
    <s v="完成"/>
    <s v="2018-07-19 17:04:37"/>
    <s v="2018-07-19 17:04:37"/>
    <s v=""/>
    <m/>
    <s v="分销客户"/>
    <x v="2"/>
  </r>
  <r>
    <s v="it@biostime.com.cn"/>
    <s v="广州市合生元生物制品有限公司"/>
    <x v="0"/>
    <x v="4"/>
    <s v="关联"/>
    <d v="2016-09-07T00:00:00"/>
    <s v="202280449570682"/>
    <s v="云数据库 Redis 版（按量付费）"/>
    <s v="新购"/>
    <s v="0.00"/>
    <s v="1.00"/>
    <s v="0"/>
    <m/>
    <n v="0"/>
    <s v="完成"/>
    <s v="2018-07-19 16:33:25"/>
    <s v="2018-07-19 16:33:25"/>
    <s v=""/>
    <m/>
    <s v="分销客户"/>
    <x v="2"/>
  </r>
  <r>
    <s v="384128105@qq.com"/>
    <s v="广州市位讯信息科技有限责任公司（王颖）"/>
    <x v="4"/>
    <x v="7"/>
    <s v="关联"/>
    <d v="2017-10-23T00:00:00"/>
    <s v="202281148930470"/>
    <s v="云服务器ECS(包月)"/>
    <s v="升级"/>
    <s v="0.00"/>
    <s v="1.00"/>
    <s v="0.00"/>
    <m/>
    <n v="0"/>
    <s v="已支付"/>
    <s v="2018-07-19 16:27:01"/>
    <s v="2018-07-19 16:27:01"/>
    <s v=""/>
    <m/>
    <s v="分销客户"/>
    <x v="0"/>
  </r>
  <r>
    <s v="384128105@qq.com"/>
    <s v="广州市位讯信息科技有限责任公司（王颖）"/>
    <x v="4"/>
    <x v="7"/>
    <s v="关联"/>
    <d v="2017-10-23T00:00:00"/>
    <s v="202278753300470"/>
    <s v="云服务器ECS(包月)"/>
    <s v="升级"/>
    <s v="0.00"/>
    <s v="1.00"/>
    <s v="0.00"/>
    <m/>
    <n v="0"/>
    <s v="已支付"/>
    <s v="2018-07-19 16:26:01"/>
    <s v="2018-07-19 16:26:02"/>
    <s v=""/>
    <m/>
    <s v="分销客户"/>
    <x v="0"/>
  </r>
  <r>
    <s v="gzmedricloud"/>
    <s v="广州市政工程设计研究总院"/>
    <x v="1"/>
    <x v="1"/>
    <s v="新建"/>
    <d v="2017-10-22T00:00:00"/>
    <s v="202282346400789"/>
    <s v="弹性公网IP（按量付费）"/>
    <s v="新购"/>
    <s v="0.00"/>
    <s v="1.00"/>
    <s v="0"/>
    <m/>
    <n v="0"/>
    <s v="完成"/>
    <s v="2018-07-19 16:16:11"/>
    <s v="2018-07-19 16:16:12"/>
    <s v=""/>
    <m/>
    <s v="分销客户"/>
    <x v="2"/>
  </r>
  <r>
    <s v="广东傲智创新科技有限公司2"/>
    <s v="广东傲智创新科技有限公司"/>
    <x v="2"/>
    <x v="10"/>
    <s v="新建"/>
    <d v="2018-07-18T10:47:01"/>
    <s v="202278649590477"/>
    <s v="云服务器ECS(包月)"/>
    <s v="新购"/>
    <s v="1218.00"/>
    <s v="0.95"/>
    <s v="1160.80"/>
    <m/>
    <n v="1160.8"/>
    <s v="已支付"/>
    <s v="2018-07-19 15:55:39"/>
    <s v="2018-07-19 18:34:50"/>
    <s v=""/>
    <m/>
    <s v="分销客户"/>
    <x v="0"/>
  </r>
  <r>
    <s v="ab纵思网络"/>
    <s v="广州纵思网络科技股份有限公司"/>
    <x v="0"/>
    <x v="6"/>
    <s v="关联"/>
    <d v="2018-02-26T19:14:30"/>
    <s v="202278250540313"/>
    <s v="云服务器ECS(包月)"/>
    <s v="续费"/>
    <s v="130.00"/>
    <s v="1.00"/>
    <s v="130.00"/>
    <m/>
    <n v="130"/>
    <s v="已支付"/>
    <s v="2018-07-19 15:32:48"/>
    <s v="2018-07-19 15:32:53"/>
    <s v=""/>
    <m/>
    <s v="分销客户"/>
    <x v="3"/>
  </r>
  <r>
    <s v="灯网商城"/>
    <s v="中山灯多看科技有限公司"/>
    <x v="1"/>
    <x v="1"/>
    <s v="关联"/>
    <d v="2018-02-05T23:51:08"/>
    <s v="202279646930512"/>
    <s v="云服务器ECS(包月)"/>
    <s v="续费"/>
    <s v="224.00"/>
    <s v="1.00"/>
    <s v="224.00"/>
    <m/>
    <n v="224"/>
    <s v="已支付"/>
    <s v="2018-07-19 15:28:45"/>
    <s v="2018-07-19 15:29:10"/>
    <s v=""/>
    <m/>
    <s v="分销客户"/>
    <x v="3"/>
  </r>
  <r>
    <s v="admin@yiguotech.com"/>
    <s v="深圳翼果科技有限公司"/>
    <x v="3"/>
    <x v="3"/>
    <s v="关联"/>
    <d v="2018-02-01T00:00:00"/>
    <s v="202280648430526"/>
    <s v="云服务器ECS(包月)"/>
    <s v="续费"/>
    <s v="50.20"/>
    <s v="1.00"/>
    <s v="50.20"/>
    <m/>
    <n v="50.2"/>
    <s v="已支付"/>
    <s v="2018-07-19 15:27:40"/>
    <s v="2018-07-19 15:27:51"/>
    <s v=""/>
    <m/>
    <s v="分销客户"/>
    <x v="3"/>
  </r>
  <r>
    <s v="admin@yiguotech.com"/>
    <s v="深圳翼果科技有限公司"/>
    <x v="3"/>
    <x v="3"/>
    <s v="关联"/>
    <d v="2018-02-01T00:00:00"/>
    <s v="202278751390526"/>
    <s v="云服务器ECS(包月)"/>
    <s v="续费"/>
    <s v="63.42"/>
    <s v="1.00"/>
    <s v="63.42"/>
    <m/>
    <n v="63.42"/>
    <s v="已支付"/>
    <s v="2018-07-19 15:27:14"/>
    <s v="2018-07-19 15:27:27"/>
    <s v=""/>
    <m/>
    <s v="分销客户"/>
    <x v="3"/>
  </r>
  <r>
    <s v="ab纵思网络"/>
    <s v="广州纵思网络科技股份有限公司"/>
    <x v="0"/>
    <x v="6"/>
    <s v="关联"/>
    <d v="2018-02-26T19:14:30"/>
    <s v="202280849460313"/>
    <s v="云服务器ECS(包月)"/>
    <s v="续费"/>
    <s v="36.40"/>
    <s v="1.00"/>
    <s v="36.40"/>
    <m/>
    <n v="36.4"/>
    <s v="已支付"/>
    <s v="2018-07-19 15:25:41"/>
    <s v="2018-07-19 15:25:45"/>
    <s v=""/>
    <m/>
    <s v="分销客户"/>
    <x v="3"/>
  </r>
  <r>
    <s v="homeway.1984@163.com"/>
    <s v="广州智野软件科技有限公司"/>
    <x v="1"/>
    <x v="1"/>
    <s v="关联"/>
    <d v="2018-02-07T09:48:24"/>
    <s v="202278348020217"/>
    <s v="弹性公网IP（按量付费）"/>
    <s v="新购"/>
    <s v="0.00"/>
    <s v="1.00"/>
    <s v="0"/>
    <m/>
    <n v="0"/>
    <s v="完成"/>
    <s v="2018-07-19 15:19:49"/>
    <s v="2018-07-19 15:19:49"/>
    <s v=""/>
    <m/>
    <s v="分销客户"/>
    <x v="2"/>
  </r>
  <r>
    <s v="judian2017"/>
    <s v="广州汇电云联互联网科技有限公司"/>
    <x v="3"/>
    <x v="3"/>
    <s v="关联"/>
    <d v="2018-02-24T10:16:11"/>
    <s v="202279447390465"/>
    <s v="弹性公网IP（按量付费）"/>
    <s v="新购"/>
    <s v="0.00"/>
    <s v="1.00"/>
    <s v="0"/>
    <m/>
    <n v="0"/>
    <s v="完成"/>
    <s v="2018-07-19 15:12:41"/>
    <s v="2018-07-19 15:12:41"/>
    <s v=""/>
    <m/>
    <s v="分销客户"/>
    <x v="2"/>
  </r>
  <r>
    <s v="judian2017"/>
    <s v="广州汇电云联互联网科技有限公司"/>
    <x v="3"/>
    <x v="3"/>
    <s v="关联"/>
    <d v="2018-02-24T10:16:11"/>
    <s v="202280647790465"/>
    <s v="云盘"/>
    <s v="新购"/>
    <s v="0.00"/>
    <s v="1.00"/>
    <s v="0"/>
    <m/>
    <n v="0"/>
    <s v="完成"/>
    <s v="2018-07-19 15:12:37"/>
    <s v="2018-07-19 15:12:38"/>
    <s v=""/>
    <m/>
    <s v="分销客户"/>
    <x v="2"/>
  </r>
  <r>
    <s v="judian2017"/>
    <s v="广州汇电云联互联网科技有限公司"/>
    <x v="3"/>
    <x v="3"/>
    <s v="关联"/>
    <d v="2018-02-24T10:16:11"/>
    <s v="202281046970465"/>
    <s v="云服务器（按量付费）"/>
    <s v="新购"/>
    <s v="0.00"/>
    <s v="1.00"/>
    <s v="0"/>
    <m/>
    <n v="0"/>
    <s v="完成"/>
    <s v="2018-07-19 15:12:37"/>
    <s v="2018-07-19 15:12:37"/>
    <s v=""/>
    <m/>
    <s v="分销客户"/>
    <x v="1"/>
  </r>
  <r>
    <s v="judian2017"/>
    <s v="广州汇电云联互联网科技有限公司"/>
    <x v="3"/>
    <x v="3"/>
    <s v="关联"/>
    <d v="2018-02-24T10:16:11"/>
    <s v="202279046650465"/>
    <s v="云服务器（按量付费）"/>
    <s v="新购"/>
    <s v="0.00"/>
    <s v="1.00"/>
    <s v="0"/>
    <m/>
    <n v="0"/>
    <s v="完成"/>
    <s v="2018-07-19 15:12:37"/>
    <s v="2018-07-19 15:12:38"/>
    <s v=""/>
    <m/>
    <s v="分销客户"/>
    <x v="1"/>
  </r>
  <r>
    <s v="judian2017"/>
    <s v="广州汇电云联互联网科技有限公司"/>
    <x v="3"/>
    <x v="3"/>
    <s v="关联"/>
    <d v="2018-02-24T10:16:11"/>
    <s v="202278751010465"/>
    <s v="E-MapReduce（按量计费）"/>
    <s v="新购"/>
    <s v="0.00"/>
    <s v="1.00"/>
    <s v="0"/>
    <m/>
    <n v="0"/>
    <s v="完成"/>
    <s v="2018-07-19 15:12:34"/>
    <s v="2018-07-19 15:12:35"/>
    <s v=""/>
    <m/>
    <s v="分销客户"/>
    <x v="2"/>
  </r>
  <r>
    <s v="cuiyin2087@126.com"/>
    <s v="广州寄锦教育科技有限公司"/>
    <x v="0"/>
    <x v="6"/>
    <s v="关联"/>
    <d v="2018-01-25T09:18:23"/>
    <s v="202279045300314"/>
    <s v="CDN流量包(国内版)"/>
    <s v="新购"/>
    <s v="240.00"/>
    <s v="0.75"/>
    <s v="180.00"/>
    <m/>
    <n v="180"/>
    <s v="已支付"/>
    <s v="2018-07-19 14:39:09"/>
    <s v="2018-07-19 14:40:25"/>
    <s v=""/>
    <m/>
    <s v="分销客户"/>
    <x v="0"/>
  </r>
  <r>
    <s v="it@biostime.com.cn"/>
    <s v="广州市合生元生物制品有限公司"/>
    <x v="0"/>
    <x v="4"/>
    <s v="关联"/>
    <d v="2016-09-07T00:00:00"/>
    <s v="202280245380682"/>
    <s v="云服务器ECS(包月)"/>
    <s v="升级"/>
    <s v="115.05"/>
    <s v="1.00"/>
    <s v="115.05"/>
    <m/>
    <n v="115.05"/>
    <s v="已支付"/>
    <s v="2018-07-19 14:38:04"/>
    <s v="2018-07-19 14:38:08"/>
    <s v=""/>
    <m/>
    <s v="分销客户"/>
    <x v="0"/>
  </r>
  <r>
    <s v="itdept@yunkanghealth.com"/>
    <s v="云康集团"/>
    <x v="1"/>
    <x v="1"/>
    <s v="关联"/>
    <d v="2017-07-11T00:00:00"/>
    <s v="202281245250578"/>
    <s v="高速通道（按量付费）"/>
    <s v="新购"/>
    <s v="0.00"/>
    <s v="1.00"/>
    <s v="0"/>
    <m/>
    <n v="0"/>
    <s v="完成"/>
    <s v="2018-07-19 14:37:23"/>
    <s v="2018-07-19 14:37:23"/>
    <s v=""/>
    <m/>
    <s v="分销客户"/>
    <x v="2"/>
  </r>
  <r>
    <s v="it@biostime.com.cn"/>
    <s v="广州市合生元生物制品有限公司"/>
    <x v="0"/>
    <x v="4"/>
    <s v="关联"/>
    <d v="2016-09-07T00:00:00"/>
    <s v="202279045160682"/>
    <s v="云服务器ECS(包月)"/>
    <s v="升级"/>
    <s v="115.06"/>
    <s v="1.00"/>
    <s v="115.06"/>
    <m/>
    <n v="115.06"/>
    <s v="已支付"/>
    <s v="2018-07-19 14:34:29"/>
    <s v="2018-07-19 14:36:15"/>
    <s v=""/>
    <m/>
    <s v="分销客户"/>
    <x v="0"/>
  </r>
  <r>
    <s v="it@biostime.com.cn"/>
    <s v="广州市合生元生物制品有限公司"/>
    <x v="0"/>
    <x v="4"/>
    <s v="关联"/>
    <d v="2016-09-07T00:00:00"/>
    <s v="202282342270682"/>
    <s v="云服务器ECS(包月)"/>
    <s v="升级"/>
    <s v="115.07"/>
    <s v="1.00"/>
    <s v="115.07"/>
    <m/>
    <n v="115.07"/>
    <s v="已支付"/>
    <s v="2018-07-19 14:33:35"/>
    <s v="2018-07-19 14:33:39"/>
    <s v=""/>
    <m/>
    <s v="分销客户"/>
    <x v="0"/>
  </r>
  <r>
    <s v="dengcomddos"/>
    <s v="灯网"/>
    <x v="1"/>
    <x v="1"/>
    <s v="新建"/>
    <d v="2018-07-14T13:25:28"/>
    <s v="202279845710294"/>
    <s v="DDoS高防IP"/>
    <s v="新购"/>
    <s v="398000.00"/>
    <s v="1.00"/>
    <s v="398000.00"/>
    <m/>
    <n v="398000"/>
    <s v="已支付"/>
    <s v="2018-07-19 14:27:47"/>
    <s v="2018-07-19 14:27:54"/>
    <s v=""/>
    <s v="201807003065"/>
    <s v="分销客户"/>
    <x v="0"/>
  </r>
  <r>
    <s v="it@biostime.com.cn"/>
    <s v="广州市合生元生物制品有限公司"/>
    <x v="0"/>
    <x v="4"/>
    <s v="关联"/>
    <d v="2016-09-07T00:00:00"/>
    <s v="202281244790682"/>
    <s v="云服务器ECS(包月)"/>
    <s v="升级"/>
    <s v="115.11"/>
    <s v="1.00"/>
    <s v="115.11"/>
    <m/>
    <n v="115.11"/>
    <s v="已支付"/>
    <s v="2018-07-19 14:22:24"/>
    <s v="2018-07-19 14:22:34"/>
    <s v=""/>
    <m/>
    <s v="分销客户"/>
    <x v="0"/>
  </r>
  <r>
    <s v="hzyfzx@pv.cc"/>
    <s v="广州花镇教育咨询有限公司"/>
    <x v="3"/>
    <x v="3"/>
    <s v="关联"/>
    <d v="2017-08-09T00:00:00"/>
    <s v="202281143510828"/>
    <s v="关系型数据库RDS(包月)"/>
    <s v="续费"/>
    <s v="1230.00"/>
    <s v="1.00"/>
    <s v="1230.00"/>
    <m/>
    <n v="1230"/>
    <s v="已支付"/>
    <s v="2018-07-19 14:21:27"/>
    <s v="2018-07-19 14:22:01"/>
    <s v=""/>
    <m/>
    <s v="分销客户"/>
    <x v="3"/>
  </r>
  <r>
    <s v="hzyfzx@pv.cc"/>
    <s v="广州花镇教育咨询有限公司"/>
    <x v="3"/>
    <x v="3"/>
    <s v="关联"/>
    <d v="2017-08-09T00:00:00"/>
    <s v="202280244770828"/>
    <s v="关系型数据库RDS(包月)"/>
    <s v="续费"/>
    <s v="131.00"/>
    <s v="1.00"/>
    <s v="131.00"/>
    <m/>
    <n v="131"/>
    <s v="已支付"/>
    <s v="2018-07-19 14:20:35"/>
    <s v="2018-07-19 14:21:37"/>
    <s v=""/>
    <m/>
    <s v="分销客户"/>
    <x v="3"/>
  </r>
  <r>
    <s v="xd_video_ai"/>
    <s v="西电"/>
    <x v="6"/>
    <x v="16"/>
    <s v="新建"/>
    <d v="2018-06-11T18:40:42"/>
    <s v="202281840330932"/>
    <s v="文件存储（按量付费）"/>
    <s v="新购"/>
    <s v="0.00"/>
    <s v="1.00"/>
    <s v="0"/>
    <m/>
    <n v="0"/>
    <s v="完成"/>
    <s v="2018-07-19 12:40:31"/>
    <s v="2018-07-19 12:40:31"/>
    <s v=""/>
    <m/>
    <s v="分销客户"/>
    <x v="2"/>
  </r>
  <r>
    <s v="深圳前海金智慧"/>
    <s v="深圳前海金智慧科技有限公司"/>
    <x v="3"/>
    <x v="3"/>
    <s v="关联"/>
    <d v="2018-03-08T22:16:07"/>
    <s v="202281839580864"/>
    <s v="云服务器ECS(包月)"/>
    <s v="续费"/>
    <s v="977.00"/>
    <s v="0.97"/>
    <s v="948.40"/>
    <m/>
    <n v="948.4"/>
    <s v="已支付"/>
    <s v="2018-07-19 12:17:06"/>
    <s v="2018-07-19 12:17:14"/>
    <s v=""/>
    <m/>
    <s v="分销客户"/>
    <x v="3"/>
  </r>
  <r>
    <s v="深圳前海金智慧"/>
    <s v="深圳前海金智慧科技有限公司"/>
    <x v="3"/>
    <x v="3"/>
    <s v="关联"/>
    <d v="2018-03-08T22:16:07"/>
    <s v="202279041790864"/>
    <s v="云服务器ECS(包月)"/>
    <s v="续费"/>
    <s v="707.00"/>
    <s v="1.00"/>
    <s v="707.00"/>
    <m/>
    <n v="707"/>
    <s v="已支付"/>
    <s v="2018-07-19 12:16:41"/>
    <s v="2018-07-19 12:16:49"/>
    <s v=""/>
    <m/>
    <s v="分销客户"/>
    <x v="3"/>
  </r>
  <r>
    <s v="深圳前海金智慧"/>
    <s v="深圳前海金智慧科技有限公司"/>
    <x v="3"/>
    <x v="3"/>
    <s v="关联"/>
    <d v="2018-03-08T22:16:07"/>
    <s v="202279640930864"/>
    <s v="云服务器ECS(包月)"/>
    <s v="续费"/>
    <s v="241.00"/>
    <s v="1.00"/>
    <s v="241.00"/>
    <m/>
    <n v="241"/>
    <s v="已支付"/>
    <s v="2018-07-19 12:16:15"/>
    <s v="2018-07-19 12:16:24"/>
    <s v=""/>
    <m/>
    <s v="分销客户"/>
    <x v="3"/>
  </r>
  <r>
    <s v="深圳前海金智慧"/>
    <s v="深圳前海金智慧科技有限公司"/>
    <x v="3"/>
    <x v="3"/>
    <s v="关联"/>
    <d v="2018-03-08T22:16:07"/>
    <s v="202280339120864"/>
    <s v="云服务器ECS(包月)"/>
    <s v="续费"/>
    <s v="340.50"/>
    <s v="1.00"/>
    <s v="340.50"/>
    <m/>
    <n v="340.5"/>
    <s v="已支付"/>
    <s v="2018-07-19 12:15:39"/>
    <s v="2018-07-19 12:15:55"/>
    <s v=""/>
    <m/>
    <s v="分销客户"/>
    <x v="3"/>
  </r>
  <r>
    <s v="hi30403397@aliyun.com"/>
    <s v="广州宏峰信息科技有限公司"/>
    <x v="3"/>
    <x v="12"/>
    <s v="关联"/>
    <d v="2017-10-10T00:00:00"/>
    <s v="202280842210828"/>
    <s v="云服务器ECS(包月)"/>
    <s v="续费"/>
    <s v="37.24"/>
    <s v="1.00"/>
    <s v="37.24"/>
    <m/>
    <n v="37.24"/>
    <s v="已支付"/>
    <s v="2018-07-19 11:50:43"/>
    <s v="2018-07-19 11:51:42"/>
    <s v=""/>
    <m/>
    <s v="分销客户"/>
    <x v="3"/>
  </r>
  <r>
    <s v="dannet@qq.com"/>
    <s v="广州美亚电子商务国际旅行社有限公司"/>
    <x v="0"/>
    <x v="4"/>
    <s v="关联"/>
    <d v="2017-10-20T00:00:00"/>
    <s v="202281640450654"/>
    <s v="云服务器ECS(包月)"/>
    <s v="续费"/>
    <s v="1157.00"/>
    <s v="1.00"/>
    <s v="1157.00"/>
    <m/>
    <n v="1157"/>
    <s v="已支付"/>
    <s v="2018-07-19 11:44:44"/>
    <s v="2018-07-19 11:44:49"/>
    <s v=""/>
    <m/>
    <s v="分销客户"/>
    <x v="3"/>
  </r>
  <r>
    <s v="dannet@qq.com"/>
    <s v="广州美亚电子商务国际旅行社有限公司"/>
    <x v="0"/>
    <x v="4"/>
    <s v="关联"/>
    <d v="2017-10-20T00:00:00"/>
    <s v="202280139660654"/>
    <s v="云服务器ECS(包月)"/>
    <s v="续费"/>
    <s v="443.00"/>
    <s v="1.00"/>
    <s v="443.00"/>
    <m/>
    <n v="443"/>
    <s v="已支付"/>
    <s v="2018-07-19 11:27:10"/>
    <s v="2018-07-19 11:27:16"/>
    <s v=""/>
    <m/>
    <s v="分销客户"/>
    <x v="3"/>
  </r>
  <r>
    <s v="xiliedu@968666.net"/>
    <s v="广州市熙励教育信息咨询有限公司"/>
    <x v="0"/>
    <x v="6"/>
    <s v="关联"/>
    <d v="2018-01-15T21:24:57"/>
    <s v="202280139270351"/>
    <s v="云服务器ECS(包月)"/>
    <s v="续费"/>
    <s v="152.88"/>
    <s v="1.00"/>
    <s v="152.88"/>
    <m/>
    <n v="152.88"/>
    <s v="已支付"/>
    <s v="2018-07-19 11:11:23"/>
    <s v="2018-07-19 11:11:29"/>
    <s v=""/>
    <m/>
    <s v="分销客户"/>
    <x v="3"/>
  </r>
  <r>
    <s v="itdept@yunkanghealth.com"/>
    <s v="云康集团"/>
    <x v="1"/>
    <x v="1"/>
    <s v="关联"/>
    <d v="2017-07-11T00:00:00"/>
    <s v="202281137130578"/>
    <s v="云服务器ECS(包月)"/>
    <s v="续费"/>
    <s v="2204.00"/>
    <s v="1.00"/>
    <s v="2204.00"/>
    <n v="2204"/>
    <n v="0"/>
    <s v="已支付"/>
    <s v="2018-07-19 10:57:12"/>
    <s v="2018-07-19 10:57:20"/>
    <s v=""/>
    <m/>
    <s v="分销客户"/>
    <x v="3"/>
  </r>
  <r>
    <s v="itdept@yunkanghealth.com"/>
    <s v="云康集团"/>
    <x v="1"/>
    <x v="1"/>
    <s v="关联"/>
    <d v="2017-07-11T00:00:00"/>
    <s v="202281638660578"/>
    <s v="云服务器ECS(包月)"/>
    <s v="续费"/>
    <s v="2204.00"/>
    <s v="1.00"/>
    <s v="2204.00"/>
    <n v="2204"/>
    <n v="0"/>
    <s v="已支付"/>
    <s v="2018-07-19 10:56:38"/>
    <s v="2018-07-19 10:56:43"/>
    <s v=""/>
    <m/>
    <s v="分销客户"/>
    <x v="3"/>
  </r>
  <r>
    <s v="itdept@yunkanghealth.com"/>
    <s v="云康集团"/>
    <x v="1"/>
    <x v="1"/>
    <s v="关联"/>
    <d v="2017-07-11T00:00:00"/>
    <s v="202279239260578"/>
    <s v="云服务器ECS(包月)"/>
    <s v="续费"/>
    <s v="2889.40"/>
    <s v="1.00"/>
    <s v="2889.40"/>
    <n v="2889.4"/>
    <n v="0"/>
    <s v="已支付"/>
    <s v="2018-07-19 10:55:48"/>
    <s v="2018-07-19 10:56:10"/>
    <s v=""/>
    <m/>
    <s v="分销客户"/>
    <x v="3"/>
  </r>
  <r>
    <s v="深圳前海金智慧"/>
    <s v="深圳前海金智慧科技有限公司"/>
    <x v="3"/>
    <x v="3"/>
    <s v="关联"/>
    <d v="2018-03-08T22:16:07"/>
    <s v="202281136440864"/>
    <s v="云盘"/>
    <s v="新购"/>
    <s v="0.00"/>
    <s v="1.00"/>
    <s v="0"/>
    <m/>
    <n v="0"/>
    <s v="完成"/>
    <s v="2018-07-19 10:43:10"/>
    <s v="2018-07-19 10:43:10"/>
    <s v=""/>
    <m/>
    <s v="分销客户"/>
    <x v="2"/>
  </r>
  <r>
    <s v="金链子银链子"/>
    <s v="深圳银链科技有限公司"/>
    <x v="3"/>
    <x v="8"/>
    <s v="新建"/>
    <d v="2018-03-02T14:57:56"/>
    <s v="202281236110318"/>
    <s v="云服务器ECS(包月)"/>
    <s v="续费"/>
    <s v="100.42"/>
    <s v="1.00"/>
    <s v="100.42"/>
    <m/>
    <n v="100.42"/>
    <s v="已支付"/>
    <s v="2018-07-19 10:36:38"/>
    <s v="2018-07-19 10:36:38"/>
    <s v=""/>
    <m/>
    <s v="分销客户"/>
    <x v="0"/>
  </r>
  <r>
    <s v="金链子银链子"/>
    <s v="深圳银链科技有限公司"/>
    <x v="3"/>
    <x v="8"/>
    <s v="新建"/>
    <d v="2018-03-02T14:57:56"/>
    <s v="202281335670318"/>
    <s v="云服务器ECS(包月)"/>
    <s v="续费"/>
    <s v="100.42"/>
    <s v="1.00"/>
    <s v="100.42"/>
    <m/>
    <n v="100.42"/>
    <s v="已支付"/>
    <s v="2018-07-19 10:36:16"/>
    <s v="2018-07-19 10:36:17"/>
    <s v=""/>
    <m/>
    <s v="分销客户"/>
    <x v="0"/>
  </r>
  <r>
    <s v="huayinlab@aliyun.com"/>
    <s v="广州华银医学检测中心有限公司"/>
    <x v="0"/>
    <x v="5"/>
    <s v="关联"/>
    <d v="2017-07-11T00:00:00"/>
    <s v="202281736420105"/>
    <s v="云邮箱"/>
    <s v="续费"/>
    <s v="0.00"/>
    <s v="1.00"/>
    <s v="0.00"/>
    <m/>
    <n v="0"/>
    <s v="已支付"/>
    <s v="2018-07-19 10:35:24"/>
    <s v="2018-07-19 10:35:24"/>
    <s v=""/>
    <m/>
    <s v="分销客户"/>
    <x v="3"/>
  </r>
  <r>
    <s v="金链子银链子"/>
    <s v="深圳银链科技有限公司"/>
    <x v="3"/>
    <x v="8"/>
    <s v="新建"/>
    <d v="2018-03-02T14:57:56"/>
    <s v="202280636410318"/>
    <s v="云服务器ECS(包月)"/>
    <s v="续费"/>
    <s v="100.42"/>
    <s v="1.00"/>
    <s v="100.42"/>
    <m/>
    <n v="100.42"/>
    <s v="已支付"/>
    <s v="2018-07-19 10:34:15"/>
    <s v="2018-07-19 10:34:15"/>
    <s v=""/>
    <m/>
    <s v="分销客户"/>
    <x v="0"/>
  </r>
  <r>
    <s v="金链子银链子"/>
    <s v="深圳银链科技有限公司"/>
    <x v="3"/>
    <x v="8"/>
    <s v="新建"/>
    <d v="2018-03-02T14:57:56"/>
    <s v="202279536780318"/>
    <s v="云服务器ECS(包月)"/>
    <s v="续费"/>
    <s v="100.42"/>
    <s v="1.00"/>
    <s v="100.42"/>
    <m/>
    <n v="100.42"/>
    <s v="已支付"/>
    <s v="2018-07-19 10:31:33"/>
    <s v="2018-07-19 10:31:34"/>
    <s v=""/>
    <m/>
    <s v="分销客户"/>
    <x v="0"/>
  </r>
  <r>
    <s v="xd_video_ai"/>
    <s v="西电"/>
    <x v="6"/>
    <x v="16"/>
    <s v="新建"/>
    <d v="2018-06-11T18:40:42"/>
    <s v="202282332570932"/>
    <s v="NAS存储包"/>
    <s v="新购"/>
    <s v="31.00"/>
    <s v="1.00"/>
    <s v="31.00"/>
    <m/>
    <n v="31"/>
    <s v="已支付"/>
    <s v="2018-07-19 10:30:01"/>
    <s v="2018-07-19 11:26:14"/>
    <s v=""/>
    <m/>
    <s v="分销客户"/>
    <x v="0"/>
  </r>
  <r>
    <s v="212983912@qq.com"/>
    <s v="广州尚途商旅信息技术有限公司"/>
    <x v="0"/>
    <x v="4"/>
    <s v="关联"/>
    <d v="2016-10-27T00:00:00"/>
    <s v="202280037620489"/>
    <s v="云服务器ECS(包月)"/>
    <s v="升级"/>
    <s v="631.75"/>
    <s v="1.00"/>
    <s v="631.75"/>
    <m/>
    <n v="631.75"/>
    <s v="已支付"/>
    <s v="2018-07-19 10:29:29"/>
    <s v="2018-07-19 10:29:38"/>
    <s v=""/>
    <m/>
    <s v="分销客户"/>
    <x v="0"/>
  </r>
  <r>
    <s v="hi35409218@aliyun.com"/>
    <s v="广州骏伯网络科技股份有限公司"/>
    <x v="0"/>
    <x v="6"/>
    <s v="关联"/>
    <d v="2017-12-04T00:00:00"/>
    <s v="202280334390155"/>
    <s v="云服务器ECS(包月)"/>
    <s v="新购"/>
    <s v="5964.00"/>
    <s v="0.85"/>
    <s v="5069.40"/>
    <n v="245.19"/>
    <n v="4824.21"/>
    <s v="已支付"/>
    <s v="2018-07-19 10:29:04"/>
    <s v="2018-07-19 10:30:17"/>
    <s v=""/>
    <m/>
    <s v="分销客户"/>
    <x v="0"/>
  </r>
  <r>
    <s v="xd_video_ai"/>
    <s v="西电"/>
    <x v="6"/>
    <x v="16"/>
    <s v="新建"/>
    <d v="2018-06-11T18:40:42"/>
    <s v="202278037690932"/>
    <s v="负载均衡SLB（包年包月）"/>
    <s v="新购"/>
    <s v="136.52"/>
    <s v="1.00"/>
    <s v="136.52"/>
    <m/>
    <n v="136.52000000000001"/>
    <s v="已支付"/>
    <s v="2018-07-19 10:28:21"/>
    <s v="2018-07-19 11:27:26"/>
    <s v=""/>
    <m/>
    <s v="分销客户"/>
    <x v="0"/>
  </r>
  <r>
    <s v="it@biostime.com.cn"/>
    <s v="广州市合生元生物制品有限公司"/>
    <x v="0"/>
    <x v="4"/>
    <s v="关联"/>
    <d v="2016-09-07T00:00:00"/>
    <s v="202279136230682"/>
    <s v="弹性公网IP（按量付费）"/>
    <s v="新购"/>
    <s v="0.00"/>
    <s v="1.00"/>
    <s v="0"/>
    <m/>
    <n v="0"/>
    <s v="完成"/>
    <s v="2018-07-19 10:28:06"/>
    <s v="2018-07-19 10:28:06"/>
    <s v=""/>
    <m/>
    <s v="分销客户"/>
    <x v="2"/>
  </r>
  <r>
    <s v="it@biostime.com.cn"/>
    <s v="广州市合生元生物制品有限公司"/>
    <x v="0"/>
    <x v="4"/>
    <s v="关联"/>
    <d v="2016-09-07T00:00:00"/>
    <s v="202279136210682"/>
    <s v="弹性公网IP（按量付费）"/>
    <s v="新购"/>
    <s v="0.00"/>
    <s v="1.00"/>
    <s v="0"/>
    <m/>
    <n v="0"/>
    <s v="完成"/>
    <s v="2018-07-19 10:27:58"/>
    <s v="2018-07-19 10:27:59"/>
    <s v=""/>
    <m/>
    <s v="分销客户"/>
    <x v="2"/>
  </r>
  <r>
    <s v="it@biostime.com.cn"/>
    <s v="广州市合生元生物制品有限公司"/>
    <x v="0"/>
    <x v="4"/>
    <s v="关联"/>
    <d v="2016-09-07T00:00:00"/>
    <s v="202280037370682"/>
    <s v="云服务器（按量付费）"/>
    <s v="新购"/>
    <s v="0.00"/>
    <s v="1.00"/>
    <s v="0"/>
    <m/>
    <n v="0"/>
    <s v="完成"/>
    <s v="2018-07-19 10:27:53"/>
    <s v="2018-07-19 10:27:53"/>
    <s v=""/>
    <m/>
    <s v="分销客户"/>
    <x v="1"/>
  </r>
  <r>
    <s v="it@biostime.com.cn"/>
    <s v="广州市合生元生物制品有限公司"/>
    <x v="0"/>
    <x v="4"/>
    <s v="关联"/>
    <d v="2016-09-07T00:00:00"/>
    <s v="202278137240682"/>
    <s v="云盘"/>
    <s v="新购"/>
    <s v="0.00"/>
    <s v="1.00"/>
    <s v="0"/>
    <m/>
    <n v="0"/>
    <s v="完成"/>
    <s v="2018-07-19 10:27:45"/>
    <s v="2018-07-19 10:27:45"/>
    <s v=""/>
    <m/>
    <s v="分销客户"/>
    <x v="2"/>
  </r>
  <r>
    <s v="xd_video_ai"/>
    <s v="西电"/>
    <x v="6"/>
    <x v="16"/>
    <s v="新建"/>
    <d v="2018-06-11T18:40:42"/>
    <s v="202280136230932"/>
    <s v="云服务器ECS(包月)"/>
    <s v="新购"/>
    <s v="3273.00"/>
    <s v="0.95"/>
    <s v="3116.30"/>
    <m/>
    <n v="3116.3"/>
    <s v="已支付"/>
    <s v="2018-07-19 10:24:53"/>
    <s v="2018-07-19 11:28:10"/>
    <s v=""/>
    <m/>
    <s v="分销客户"/>
    <x v="0"/>
  </r>
  <r>
    <s v="xd_video_ai"/>
    <s v="西电"/>
    <x v="6"/>
    <x v="16"/>
    <s v="新建"/>
    <d v="2018-06-11T18:40:42"/>
    <s v="202281534790932"/>
    <s v="Ubuntu16.04(预装NVIDIA GPU驱动和CUDA9.0)"/>
    <s v="新购"/>
    <s v="0.00"/>
    <s v="1.00"/>
    <s v="0.00"/>
    <m/>
    <n v="0"/>
    <s v="已支付"/>
    <s v="2018-07-19 10:24:52"/>
    <s v="2018-07-19 11:28:10"/>
    <s v=""/>
    <m/>
    <s v="分销客户"/>
    <x v="2"/>
  </r>
  <r>
    <s v="深圳前海融通"/>
    <s v="深圳前海融通科技有限公司"/>
    <x v="3"/>
    <x v="3"/>
    <s v="新建"/>
    <d v="2018-01-19T10:57:01"/>
    <s v="202279036000216"/>
    <s v="云盾证书服务(包年)"/>
    <s v="新购"/>
    <s v="0.00"/>
    <s v="1.00"/>
    <s v="0.00"/>
    <m/>
    <n v="0"/>
    <s v="已支付"/>
    <s v="2018-07-19 10:18:52"/>
    <s v="2018-07-19 10:18:56"/>
    <s v=""/>
    <m/>
    <s v="分销客户"/>
    <x v="0"/>
  </r>
  <r>
    <s v="金链子银链子"/>
    <s v="深圳银链科技有限公司"/>
    <x v="3"/>
    <x v="8"/>
    <s v="新建"/>
    <d v="2018-03-02T14:57:56"/>
    <s v="202278739310318"/>
    <s v="云服务器ECS(包月)"/>
    <s v="续费"/>
    <s v="100.42"/>
    <s v="1.00"/>
    <s v="100.42"/>
    <m/>
    <n v="100.42"/>
    <s v="已支付"/>
    <s v="2018-07-19 10:18:20"/>
    <s v="2018-07-19 10:18:21"/>
    <s v=""/>
    <m/>
    <s v="分销客户"/>
    <x v="0"/>
  </r>
  <r>
    <s v="畅吧台球俱乐部"/>
    <s v="广东正品信息科技有限公司"/>
    <x v="2"/>
    <x v="10"/>
    <s v="新建"/>
    <d v="2018-02-01T10:21:16"/>
    <s v="202280434480796"/>
    <s v="云服务器ECS(包月)"/>
    <s v="续费"/>
    <s v="886.50"/>
    <s v="1.00"/>
    <s v="886.50"/>
    <m/>
    <n v="886.5"/>
    <s v="已支付"/>
    <s v="2018-07-19 10:12:50"/>
    <s v="2018-07-19 10:33:30"/>
    <s v=""/>
    <m/>
    <s v="分销客户"/>
    <x v="0"/>
  </r>
  <r>
    <s v="itdept@yunkanghealth.com"/>
    <s v="云康集团"/>
    <x v="1"/>
    <x v="1"/>
    <s v="关联"/>
    <d v="2017-07-11T00:00:00"/>
    <s v="202281733110578"/>
    <s v="高速通道（按量付费）"/>
    <s v="新购"/>
    <s v="0.00"/>
    <s v="1.00"/>
    <s v="0"/>
    <m/>
    <n v="0"/>
    <s v="完成"/>
    <s v="2018-07-19 09:58:48"/>
    <s v="2018-07-19 09:58:48"/>
    <s v=""/>
    <m/>
    <s v="分销客户"/>
    <x v="2"/>
  </r>
  <r>
    <s v="ptextile"/>
    <s v="韶关市北江纺织有限公司"/>
    <x v="1"/>
    <x v="1"/>
    <s v="新建"/>
    <d v="2017-03-16T00:00:00"/>
    <s v="202279933930908"/>
    <s v="关系型数据库RDS(包月)"/>
    <s v="续费"/>
    <s v="12770.00"/>
    <s v="1.00"/>
    <s v="12770.00"/>
    <m/>
    <n v="12770"/>
    <s v="已支付"/>
    <s v="2018-07-19 09:55:41"/>
    <s v="2018-07-19 09:55:41"/>
    <s v=""/>
    <m/>
    <s v="分销客户"/>
    <x v="0"/>
  </r>
  <r>
    <s v="hi20613880@aliyun.com"/>
    <s v="广州娇丽芙个人护理用品有限公司"/>
    <x v="0"/>
    <x v="0"/>
    <s v="关联"/>
    <d v="2017-10-24T00:00:00"/>
    <s v="202279629260779"/>
    <s v="关系型数据库RDS(包月)"/>
    <s v="升级"/>
    <s v="111.07"/>
    <s v="1.00"/>
    <s v="111.07"/>
    <m/>
    <n v="111.07"/>
    <s v="已支付"/>
    <s v="2018-07-19 09:27:30"/>
    <s v="2018-07-19 09:27:35"/>
    <s v=""/>
    <m/>
    <s v="分销客户"/>
    <x v="0"/>
  </r>
  <r>
    <s v="212983912@qq.com"/>
    <s v="广州尚途商旅信息技术有限公司"/>
    <x v="0"/>
    <x v="4"/>
    <s v="关联"/>
    <d v="2016-10-27T00:00:00"/>
    <s v="202280327690489"/>
    <s v="负载均衡SLB（包年包月）"/>
    <s v="续费"/>
    <s v="34.52"/>
    <s v="1.00"/>
    <s v="34.52"/>
    <m/>
    <n v="34.520000000000003"/>
    <s v="已支付"/>
    <s v="2018-07-19 09:26:27"/>
    <s v="2018-07-19 09:26:27"/>
    <s v=""/>
    <m/>
    <s v="分销客户"/>
    <x v="3"/>
  </r>
  <r>
    <s v="junbocaidao"/>
    <s v="王先生"/>
    <x v="0"/>
    <x v="6"/>
    <s v="新建"/>
    <d v="2018-07-16T14:21:59"/>
    <s v="202280627780995"/>
    <s v="云服务器ECS(包月)"/>
    <s v="新购"/>
    <s v="4236.00"/>
    <s v="0.85"/>
    <s v="3600.60"/>
    <m/>
    <n v="3600.6"/>
    <s v="已支付"/>
    <s v="2018-07-19 09:13:39"/>
    <s v="2018-07-19 09:14:31"/>
    <s v=""/>
    <m/>
    <s v="分销客户"/>
    <x v="0"/>
  </r>
  <r>
    <s v="3034854649@qq.com"/>
    <s v="广州尚途商旅信息技术有限公司"/>
    <x v="0"/>
    <x v="4"/>
    <s v="关联"/>
    <d v="2016-10-27T00:00:00"/>
    <s v="202280526100921"/>
    <s v="云服务器ECS(包月)"/>
    <s v="续费"/>
    <s v="251.00"/>
    <s v="1.00"/>
    <s v="251.00"/>
    <m/>
    <n v="251"/>
    <s v="已支付"/>
    <s v="2018-07-19 08:57:45"/>
    <s v="2018-07-19 08:57:46"/>
    <s v=""/>
    <m/>
    <s v="分销客户"/>
    <x v="3"/>
  </r>
  <r>
    <s v="qygaming"/>
    <s v="广东全娱科技有限公司"/>
    <x v="0"/>
    <x v="0"/>
    <s v="关联"/>
    <d v="2017-11-11T00:00:00"/>
    <s v="202281927880375"/>
    <s v="云服务器ECS(包月)"/>
    <s v="续费"/>
    <s v="202.00"/>
    <s v="1.00"/>
    <s v="202.00"/>
    <m/>
    <n v="202"/>
    <s v="已支付"/>
    <s v="2018-07-19 08:57:31"/>
    <s v="2018-07-19 08:57:32"/>
    <s v=""/>
    <m/>
    <s v="分销客户"/>
    <x v="3"/>
  </r>
  <r>
    <s v="ab纵思网络"/>
    <s v="广州纵思网络科技股份有限公司"/>
    <x v="0"/>
    <x v="6"/>
    <s v="关联"/>
    <d v="2018-02-26T19:14:30"/>
    <s v="202281125560313"/>
    <s v="云服务器ECS(包月)"/>
    <s v="续费"/>
    <s v="282.00"/>
    <s v="1.00"/>
    <s v="282.00"/>
    <m/>
    <n v="282"/>
    <s v="已支付"/>
    <s v="2018-07-19 08:54:58"/>
    <s v="2018-07-19 08:54:59"/>
    <s v=""/>
    <m/>
    <s v="分销客户"/>
    <x v="3"/>
  </r>
  <r>
    <s v="qygaming"/>
    <s v="广东全娱科技有限公司"/>
    <x v="0"/>
    <x v="0"/>
    <s v="关联"/>
    <d v="2017-11-11T00:00:00"/>
    <s v="202280828070375"/>
    <s v="云服务器ECS(包月)"/>
    <s v="续费"/>
    <s v="336.00"/>
    <s v="1.00"/>
    <s v="336.00"/>
    <m/>
    <n v="336"/>
    <s v="已支付"/>
    <s v="2018-07-19 08:54:34"/>
    <s v="2018-07-19 08:54:35"/>
    <s v=""/>
    <m/>
    <s v="分销客户"/>
    <x v="3"/>
  </r>
  <r>
    <s v="lanshaojie102"/>
    <s v="广州市城建开发集团名特网络发展有限公司"/>
    <x v="5"/>
    <x v="11"/>
    <s v="新建"/>
    <d v="2016-08-31T00:00:00"/>
    <s v="202279927180759"/>
    <s v="对象存储OSS资源包(包月)"/>
    <s v="续费"/>
    <s v="333.00"/>
    <s v="1.00"/>
    <s v="333.00"/>
    <n v="249"/>
    <n v="84"/>
    <s v="已支付"/>
    <s v="2018-07-19 08:47:53"/>
    <s v="2018-07-19 08:48:03"/>
    <s v=""/>
    <m/>
    <s v="分销客户"/>
    <x v="0"/>
  </r>
  <r>
    <s v="393620317@qq.com"/>
    <s v="广州逗趣互动信息科技有限公司"/>
    <x v="1"/>
    <x v="1"/>
    <s v="关联"/>
    <d v="2017-01-09T00:00:00"/>
    <s v="202282124810967"/>
    <s v="云服务器ECS(包月)"/>
    <s v="续费"/>
    <s v="45.00"/>
    <s v="1.00"/>
    <s v="45.00"/>
    <n v="45"/>
    <n v="0"/>
    <s v="已支付"/>
    <s v="2018-07-19 08:38:32"/>
    <s v="2018-07-19 08:38:33"/>
    <s v=""/>
    <m/>
    <s v="分销客户"/>
    <x v="3"/>
  </r>
  <r>
    <s v="393620317@qq.com"/>
    <s v="广州逗趣互动信息科技有限公司"/>
    <x v="1"/>
    <x v="1"/>
    <s v="关联"/>
    <d v="2017-01-09T00:00:00"/>
    <s v="202277927340967"/>
    <s v="云服务器ECS(包月)"/>
    <s v="续费"/>
    <s v="296.00"/>
    <s v="1.00"/>
    <s v="296.00"/>
    <n v="296"/>
    <n v="0"/>
    <s v="已支付"/>
    <s v="2018-07-19 08:37:10"/>
    <s v="2018-07-19 08:37:10"/>
    <s v=""/>
    <m/>
    <s v="分销客户"/>
    <x v="3"/>
  </r>
  <r>
    <s v="393620317@qq.com"/>
    <s v="广州逗趣互动信息科技有限公司"/>
    <x v="1"/>
    <x v="1"/>
    <s v="关联"/>
    <d v="2017-01-09T00:00:00"/>
    <s v="202280224410967"/>
    <s v="云服务器ECS(包月)"/>
    <s v="续费"/>
    <s v="614.00"/>
    <s v="1.00"/>
    <s v="614.00"/>
    <n v="614"/>
    <n v="0"/>
    <s v="已支付"/>
    <s v="2018-07-19 08:35:22"/>
    <s v="2018-07-19 08:35:23"/>
    <s v=""/>
    <m/>
    <s v="分销客户"/>
    <x v="3"/>
  </r>
  <r>
    <s v="393620317@qq.com"/>
    <s v="广州逗趣互动信息科技有限公司"/>
    <x v="1"/>
    <x v="1"/>
    <s v="关联"/>
    <d v="2017-01-09T00:00:00"/>
    <s v="202278425470967"/>
    <s v="云服务器ECS(包月)"/>
    <s v="续费"/>
    <s v="592.00"/>
    <s v="1.00"/>
    <s v="592.00"/>
    <n v="592"/>
    <n v="0"/>
    <s v="已支付"/>
    <s v="2018-07-19 08:35:20"/>
    <s v="2018-07-19 08:35:21"/>
    <s v=""/>
    <m/>
    <s v="分销客户"/>
    <x v="3"/>
  </r>
  <r>
    <s v="hi20412990@aliyun.com"/>
    <s v="广州远程教育中心有限公司"/>
    <x v="0"/>
    <x v="4"/>
    <s v="关联"/>
    <d v="2017-03-24T00:00:00"/>
    <s v="202279623670411"/>
    <s v="云服务器ECS(包月)"/>
    <s v="续费"/>
    <s v="94.00"/>
    <s v="0.75"/>
    <s v="70.50"/>
    <m/>
    <n v="70.5"/>
    <s v="已支付"/>
    <s v="2018-07-19 08:17:38"/>
    <s v="2018-07-19 08:17:39"/>
    <s v=""/>
    <m/>
    <s v="分销客户"/>
    <x v="5"/>
  </r>
  <r>
    <s v="hi20412990@aliyun.com"/>
    <s v="广州远程教育中心有限公司"/>
    <x v="0"/>
    <x v="4"/>
    <s v="关联"/>
    <d v="2017-03-24T00:00:00"/>
    <s v="202281523470411"/>
    <s v="云服务器ECS(包月)"/>
    <s v="续费"/>
    <s v="308.00"/>
    <s v="0.75"/>
    <s v="231.00"/>
    <m/>
    <n v="231"/>
    <s v="已支付"/>
    <s v="2018-07-19 08:17:36"/>
    <s v="2018-07-19 08:17:37"/>
    <s v=""/>
    <m/>
    <s v="分销客户"/>
    <x v="5"/>
  </r>
  <r>
    <s v="hi20412990@aliyun.com"/>
    <s v="广州远程教育中心有限公司"/>
    <x v="0"/>
    <x v="4"/>
    <s v="关联"/>
    <d v="2017-03-24T00:00:00"/>
    <s v="202278424110411"/>
    <s v="云服务器ECS(包月)"/>
    <s v="续费"/>
    <s v="502.00"/>
    <s v="0.75"/>
    <s v="376.50"/>
    <m/>
    <n v="376.5"/>
    <s v="已支付"/>
    <s v="2018-07-19 08:16:49"/>
    <s v="2018-07-19 08:16:49"/>
    <s v=""/>
    <m/>
    <s v="分销客户"/>
    <x v="5"/>
  </r>
  <r>
    <s v="hi20412990@aliyun.com"/>
    <s v="广州远程教育中心有限公司"/>
    <x v="0"/>
    <x v="4"/>
    <s v="关联"/>
    <d v="2017-03-24T00:00:00"/>
    <s v="202278225310411"/>
    <s v="云服务器ECS(包月)"/>
    <s v="续费"/>
    <s v="827.00"/>
    <s v="0.75"/>
    <s v="620.25"/>
    <m/>
    <n v="620.25"/>
    <s v="已支付"/>
    <s v="2018-07-19 08:16:47"/>
    <s v="2018-07-19 08:16:47"/>
    <s v=""/>
    <m/>
    <s v="分销客户"/>
    <x v="5"/>
  </r>
  <r>
    <s v="hi20412990@aliyun.com"/>
    <s v="广州远程教育中心有限公司"/>
    <x v="0"/>
    <x v="4"/>
    <s v="关联"/>
    <d v="2017-03-24T00:00:00"/>
    <s v="202279123830411"/>
    <s v="云服务器ECS(包月)"/>
    <s v="续费"/>
    <s v="1310.00"/>
    <s v="0.75"/>
    <s v="982.50"/>
    <m/>
    <n v="982.5"/>
    <s v="已支付"/>
    <s v="2018-07-19 08:16:45"/>
    <s v="2018-07-19 08:16:45"/>
    <s v=""/>
    <m/>
    <s v="分销客户"/>
    <x v="5"/>
  </r>
  <r>
    <s v="hi20412990@aliyun.com"/>
    <s v="广州远程教育中心有限公司"/>
    <x v="0"/>
    <x v="4"/>
    <s v="关联"/>
    <d v="2017-03-24T00:00:00"/>
    <s v="202280824850411"/>
    <s v="云服务器ECS(包月)"/>
    <s v="续费"/>
    <s v="448.00"/>
    <s v="0.75"/>
    <s v="336.00"/>
    <m/>
    <n v="336"/>
    <s v="已支付"/>
    <s v="2018-07-19 08:16:38"/>
    <s v="2018-07-19 08:16:39"/>
    <s v=""/>
    <m/>
    <s v="分销客户"/>
    <x v="5"/>
  </r>
  <r>
    <s v="hi20412990@aliyun.com"/>
    <s v="广州远程教育中心有限公司"/>
    <x v="0"/>
    <x v="4"/>
    <s v="关联"/>
    <d v="2017-03-24T00:00:00"/>
    <s v="202281023150411"/>
    <s v="云服务器ECS(包月)"/>
    <s v="续费"/>
    <s v="827.00"/>
    <s v="0.75"/>
    <s v="620.25"/>
    <m/>
    <n v="620.25"/>
    <s v="已支付"/>
    <s v="2018-07-19 08:15:37"/>
    <s v="2018-07-19 08:15:39"/>
    <s v=""/>
    <m/>
    <s v="分销客户"/>
    <x v="5"/>
  </r>
  <r>
    <s v="阳光康众968309"/>
    <s v="广东天泽阳光康众医疗投资管理有限公司"/>
    <x v="3"/>
    <x v="8"/>
    <s v="新建"/>
    <d v="2018-06-11T11:12:43"/>
    <s v="202280823630538"/>
    <s v="弹性公网IP（按量付费）"/>
    <s v="升级"/>
    <s v="0.00"/>
    <s v="1.00"/>
    <s v="0"/>
    <m/>
    <n v="0"/>
    <s v="完成"/>
    <s v="2018-07-19 06:54:16"/>
    <s v="2018-07-19 06:54:16"/>
    <s v=""/>
    <m/>
    <s v="分销客户"/>
    <x v="2"/>
  </r>
  <r>
    <s v="cuiyin2087@126.com"/>
    <s v="广州寄锦教育科技有限公司"/>
    <x v="0"/>
    <x v="6"/>
    <s v="关联"/>
    <d v="2018-01-25T09:18:23"/>
    <s v="202281113780314"/>
    <s v="RDS只读实例"/>
    <s v="新购"/>
    <s v="0.00"/>
    <s v="1.00"/>
    <s v="0"/>
    <m/>
    <n v="0"/>
    <s v="完成"/>
    <s v="2018-07-18 21:20:57"/>
    <s v="2018-07-18 21:20:57"/>
    <s v=""/>
    <m/>
    <s v="分销客户"/>
    <x v="1"/>
  </r>
  <r>
    <s v="bufeng2005@gmail.com"/>
    <s v="广州市十牛信息科技有限公司"/>
    <x v="1"/>
    <x v="1"/>
    <s v="关联"/>
    <d v="2017-06-23T00:00:00"/>
    <s v="202279313150796"/>
    <s v="云服务器ECS(包月)"/>
    <s v="升级"/>
    <s v="58.16"/>
    <s v="1.00"/>
    <s v="58.16"/>
    <m/>
    <n v="58.16"/>
    <s v="已支付"/>
    <s v="2018-07-18 20:16:39"/>
    <s v="2018-07-18 20:16:44"/>
    <s v=""/>
    <m/>
    <s v="分销客户"/>
    <x v="0"/>
  </r>
  <r>
    <s v="3034854649@qq.com"/>
    <s v="广州尚途商旅信息技术有限公司"/>
    <x v="0"/>
    <x v="4"/>
    <s v="关联"/>
    <d v="2016-10-27T00:00:00"/>
    <s v="202281308170921"/>
    <s v="开放搜索"/>
    <s v="新购"/>
    <s v="0.00"/>
    <s v="1.00"/>
    <s v="0"/>
    <m/>
    <n v="0"/>
    <s v="完成"/>
    <s v="2018-07-18 18:52:19"/>
    <s v="2018-07-18 18:52:19"/>
    <s v=""/>
    <m/>
    <s v="分销客户"/>
    <x v="2"/>
  </r>
  <r>
    <s v="appgrowing"/>
    <s v="广州有米科技"/>
    <x v="0"/>
    <x v="5"/>
    <s v="新建"/>
    <d v="2018-04-26T11:08:39"/>
    <s v="202277809010230"/>
    <s v="访问控制"/>
    <s v="新购"/>
    <s v="0.00"/>
    <s v="1.00"/>
    <s v="0"/>
    <m/>
    <n v="0"/>
    <s v="完成"/>
    <s v="2018-07-18 18:32:36"/>
    <s v="2018-07-18 18:32:36"/>
    <s v=""/>
    <m/>
    <s v="分销客户"/>
    <x v="1"/>
  </r>
  <r>
    <s v="3034854649@qq.com"/>
    <s v="广州尚途商旅信息技术有限公司"/>
    <x v="0"/>
    <x v="4"/>
    <s v="关联"/>
    <d v="2016-10-27T00:00:00"/>
    <s v="202282305600921"/>
    <s v="业务实时监控服务"/>
    <s v="新购"/>
    <s v="0.00"/>
    <s v="1.00"/>
    <s v="0"/>
    <m/>
    <n v="0"/>
    <s v="完成"/>
    <s v="2018-07-18 18:27:21"/>
    <s v="2018-07-18 18:27:21"/>
    <s v=""/>
    <m/>
    <s v="分销客户"/>
    <x v="2"/>
  </r>
  <r>
    <s v="野望互娱33"/>
    <s v="野望互娱"/>
    <x v="4"/>
    <x v="7"/>
    <s v="新建"/>
    <d v="2018-07-17T11:26:38"/>
    <s v="202278407720812"/>
    <s v="消息队列 MQ"/>
    <s v="新购"/>
    <s v="0.00"/>
    <s v="1.00"/>
    <s v="0"/>
    <m/>
    <n v="0"/>
    <s v="完成"/>
    <s v="2018-07-18 17:59:22"/>
    <s v="2018-07-18 17:59:22"/>
    <s v=""/>
    <m/>
    <s v="分销客户"/>
    <x v="2"/>
  </r>
  <r>
    <s v="野望互娱33"/>
    <s v="野望互娱"/>
    <x v="4"/>
    <x v="7"/>
    <s v="新建"/>
    <d v="2018-07-17T11:26:38"/>
    <s v="202278608110812"/>
    <s v="消息队列 MQ"/>
    <s v="新购"/>
    <s v="0.00"/>
    <s v="1.00"/>
    <s v="0"/>
    <m/>
    <n v="0"/>
    <s v="完成"/>
    <s v="2018-07-18 17:51:54"/>
    <s v="2018-07-18 17:51:54"/>
    <s v=""/>
    <m/>
    <s v="分销客户"/>
    <x v="2"/>
  </r>
  <r>
    <s v="广州6余香信息科技有限公司"/>
    <s v="广州留余香信息科技有限公司"/>
    <x v="2"/>
    <x v="10"/>
    <s v="新建"/>
    <d v="2017-10-24T00:00:00"/>
    <s v="202280105110965"/>
    <s v="云服务器ECS(包月)"/>
    <s v="新购"/>
    <s v="190.00"/>
    <s v="1.00"/>
    <s v="190.00"/>
    <m/>
    <n v="190"/>
    <s v="已支付"/>
    <s v="2018-07-18 17:15:08"/>
    <s v="2018-07-18 17:15:40"/>
    <s v=""/>
    <m/>
    <s v="分销客户"/>
    <x v="0"/>
  </r>
  <r>
    <s v="展思科技深圳"/>
    <s v="深圳市瑞尚科技有限公司"/>
    <x v="2"/>
    <x v="10"/>
    <s v="新建"/>
    <d v="2018-01-17T18:18:27"/>
    <s v="202278805680641"/>
    <s v="云服务器ECS(包月)"/>
    <s v="新购"/>
    <s v="2211.00"/>
    <s v="0.88"/>
    <s v="1953.60"/>
    <m/>
    <n v="1953.6"/>
    <s v="已支付"/>
    <s v="2018-07-18 17:09:38"/>
    <s v="2018-07-18 17:17:54"/>
    <s v=""/>
    <m/>
    <s v="分销客户"/>
    <x v="0"/>
  </r>
  <r>
    <s v="it@biostime.com.cn"/>
    <s v="广州市合生元生物制品有限公司"/>
    <x v="0"/>
    <x v="4"/>
    <s v="关联"/>
    <d v="2016-09-07T00:00:00"/>
    <s v="202277905190682"/>
    <s v="云服务器（按量付费）"/>
    <s v="新购"/>
    <s v="0.00"/>
    <s v="1.00"/>
    <s v="0"/>
    <m/>
    <n v="0"/>
    <s v="完成"/>
    <s v="2018-07-18 17:05:54"/>
    <s v="2018-07-18 17:05:55"/>
    <s v=""/>
    <m/>
    <s v="分销客户"/>
    <x v="1"/>
  </r>
  <r>
    <s v="it@biostime.com.cn"/>
    <s v="广州市合生元生物制品有限公司"/>
    <x v="0"/>
    <x v="4"/>
    <s v="关联"/>
    <d v="2016-09-07T00:00:00"/>
    <s v="202280203720682"/>
    <s v="负载均衡SLB（按量付费）"/>
    <s v="新购"/>
    <s v="0.00"/>
    <s v="1.00"/>
    <s v="0"/>
    <m/>
    <n v="0"/>
    <s v="完成"/>
    <s v="2018-07-18 17:02:15"/>
    <s v="2018-07-18 17:02:15"/>
    <s v=""/>
    <m/>
    <s v="分销客户"/>
    <x v="2"/>
  </r>
  <r>
    <s v="it@biostime.com.cn"/>
    <s v="广州市合生元生物制品有限公司"/>
    <x v="0"/>
    <x v="4"/>
    <s v="关联"/>
    <d v="2016-09-07T00:00:00"/>
    <s v="202282002900682"/>
    <s v="云服务器（按量付费）"/>
    <s v="新购"/>
    <s v="0.00"/>
    <s v="1.00"/>
    <s v="0"/>
    <m/>
    <n v="0"/>
    <s v="完成"/>
    <s v="2018-07-18 16:57:00"/>
    <s v="2018-07-18 16:57:00"/>
    <s v=""/>
    <m/>
    <s v="分销客户"/>
    <x v="1"/>
  </r>
  <r>
    <s v="it@biostime.com.cn"/>
    <s v="广州市合生元生物制品有限公司"/>
    <x v="0"/>
    <x v="4"/>
    <s v="关联"/>
    <d v="2016-09-07T00:00:00"/>
    <s v="202279003800682"/>
    <s v="云服务器（按量付费）"/>
    <s v="新购"/>
    <s v="0.00"/>
    <s v="1.00"/>
    <s v="0"/>
    <m/>
    <n v="0"/>
    <s v="完成"/>
    <s v="2018-07-18 16:55:07"/>
    <s v="2018-07-18 16:55:07"/>
    <s v=""/>
    <m/>
    <s v="分销客户"/>
    <x v="1"/>
  </r>
  <r>
    <s v="it@biostime.com.cn"/>
    <s v="广州市合生元生物制品有限公司"/>
    <x v="0"/>
    <x v="4"/>
    <s v="关联"/>
    <d v="2016-09-07T00:00:00"/>
    <s v="202280302970682"/>
    <s v="云服务器（按量付费）"/>
    <s v="新购"/>
    <s v="0.00"/>
    <s v="1.00"/>
    <s v="0"/>
    <m/>
    <n v="0"/>
    <s v="完成"/>
    <s v="2018-07-18 16:53:03"/>
    <s v="2018-07-18 16:53:04"/>
    <s v=""/>
    <m/>
    <s v="分销客户"/>
    <x v="1"/>
  </r>
  <r>
    <s v="it@biostime.com.cn"/>
    <s v="广州市合生元生物制品有限公司"/>
    <x v="0"/>
    <x v="4"/>
    <s v="关联"/>
    <d v="2016-09-07T00:00:00"/>
    <s v="202282301700682"/>
    <s v="负载均衡SLB（按量付费）"/>
    <s v="新购"/>
    <s v="0.00"/>
    <s v="1.00"/>
    <s v="0"/>
    <m/>
    <n v="0"/>
    <s v="完成"/>
    <s v="2018-07-18 16:52:59"/>
    <s v="2018-07-18 16:52:59"/>
    <s v=""/>
    <m/>
    <s v="分销客户"/>
    <x v="2"/>
  </r>
  <r>
    <s v="it@biostime.com.cn"/>
    <s v="广州市合生元生物制品有限公司"/>
    <x v="0"/>
    <x v="4"/>
    <s v="关联"/>
    <d v="2016-09-07T00:00:00"/>
    <s v="202280003820682"/>
    <s v="负载均衡SLB（按量付费）"/>
    <s v="新购"/>
    <s v="0.00"/>
    <s v="1.00"/>
    <s v="0"/>
    <m/>
    <n v="0"/>
    <s v="完成"/>
    <s v="2018-07-18 16:52:51"/>
    <s v="2018-07-18 16:52:52"/>
    <s v=""/>
    <m/>
    <s v="分销客户"/>
    <x v="2"/>
  </r>
  <r>
    <s v="绵泽科技"/>
    <s v="绵泽信息技术有限公司"/>
    <x v="0"/>
    <x v="5"/>
    <s v="新建"/>
    <d v="2017-10-20T00:00:00"/>
    <s v="202278004090597"/>
    <s v="三网手机实名制认证"/>
    <s v="新购"/>
    <s v="450.00"/>
    <s v="1.00"/>
    <s v="450.00"/>
    <m/>
    <n v="450"/>
    <s v="已支付"/>
    <s v="2018-07-18 16:39:21"/>
    <s v="2018-07-18 16:39:41"/>
    <s v=""/>
    <m/>
    <s v="分销客户"/>
    <x v="2"/>
  </r>
  <r>
    <s v="绵泽科技"/>
    <s v="绵泽信息技术有限公司"/>
    <x v="0"/>
    <x v="5"/>
    <s v="新建"/>
    <d v="2017-10-20T00:00:00"/>
    <s v="202280302210597"/>
    <s v="身份证基本信息查询"/>
    <s v="新购"/>
    <s v="59.00"/>
    <s v="1.00"/>
    <s v="59.00"/>
    <m/>
    <n v="59"/>
    <s v="已支付"/>
    <s v="2018-07-18 16:38:57"/>
    <s v="2018-07-18 16:39:00"/>
    <s v=""/>
    <m/>
    <s v="分销客户"/>
    <x v="2"/>
  </r>
  <r>
    <s v="it@biostime.com.cn"/>
    <s v="广州市合生元生物制品有限公司"/>
    <x v="0"/>
    <x v="4"/>
    <s v="关联"/>
    <d v="2016-09-07T00:00:00"/>
    <s v="202281102100682"/>
    <s v="弹性公网IP（按量付费）"/>
    <s v="新购"/>
    <s v="0.00"/>
    <s v="1.00"/>
    <s v="0"/>
    <m/>
    <n v="0"/>
    <s v="完成"/>
    <s v="2018-07-18 16:36:48"/>
    <s v="2018-07-18 16:36:49"/>
    <s v=""/>
    <m/>
    <s v="分销客户"/>
    <x v="2"/>
  </r>
  <r>
    <s v="it@biostime.com.cn"/>
    <s v="广州市合生元生物制品有限公司"/>
    <x v="0"/>
    <x v="4"/>
    <s v="关联"/>
    <d v="2016-09-07T00:00:00"/>
    <s v="202278505160682"/>
    <s v="弹性公网IP（按量付费）"/>
    <s v="新购"/>
    <s v="0.00"/>
    <s v="1.00"/>
    <s v="0"/>
    <m/>
    <n v="0"/>
    <s v="完成"/>
    <s v="2018-07-18 16:36:43"/>
    <s v="2018-07-18 16:36:43"/>
    <s v=""/>
    <m/>
    <s v="分销客户"/>
    <x v="2"/>
  </r>
  <r>
    <s v="it@biostime.com.cn"/>
    <s v="广州市合生元生物制品有限公司"/>
    <x v="0"/>
    <x v="4"/>
    <s v="关联"/>
    <d v="2016-09-07T00:00:00"/>
    <s v="202282001910682"/>
    <s v="云服务器（按量付费）"/>
    <s v="新购"/>
    <s v="0.00"/>
    <s v="1.00"/>
    <s v="0"/>
    <m/>
    <n v="0"/>
    <s v="完成"/>
    <s v="2018-07-18 16:36:35"/>
    <s v="2018-07-18 16:36:35"/>
    <s v=""/>
    <m/>
    <s v="分销客户"/>
    <x v="1"/>
  </r>
  <r>
    <s v="it@biostime.com.cn"/>
    <s v="广州市合生元生物制品有限公司"/>
    <x v="0"/>
    <x v="4"/>
    <s v="关联"/>
    <d v="2016-09-07T00:00:00"/>
    <s v="202279203830682"/>
    <s v="云盘"/>
    <s v="新购"/>
    <s v="0.00"/>
    <s v="1.00"/>
    <s v="0"/>
    <m/>
    <n v="0"/>
    <s v="完成"/>
    <s v="2018-07-18 16:36:30"/>
    <s v="2018-07-18 16:36:30"/>
    <s v=""/>
    <m/>
    <s v="分销客户"/>
    <x v="2"/>
  </r>
  <r>
    <s v="广东傲智创新科技有限公司"/>
    <s v="广东省傲智创新科技有限公司"/>
    <x v="2"/>
    <x v="10"/>
    <s v="新建"/>
    <d v="2018-01-05T00:00:00"/>
    <s v="202281101850647"/>
    <s v="云服务器ECS(包月)"/>
    <s v="续费"/>
    <s v="806.00"/>
    <s v="0.96"/>
    <s v="773.40"/>
    <m/>
    <n v="773.4"/>
    <s v="已支付"/>
    <s v="2018-07-18 16:32:17"/>
    <s v="2018-07-18 16:33:37"/>
    <s v=""/>
    <m/>
    <s v="分销客户"/>
    <x v="0"/>
  </r>
  <r>
    <s v="skechers_cn"/>
    <s v="斯凯奇"/>
    <x v="0"/>
    <x v="4"/>
    <s v="新建"/>
    <d v="2017-07-04T00:00:00"/>
    <s v="202280802140155"/>
    <s v="云服务器ECS(包月)"/>
    <s v="续费"/>
    <s v="4284.00"/>
    <s v="0.85"/>
    <s v="3641.40"/>
    <m/>
    <n v="3641.4"/>
    <s v="已支付"/>
    <s v="2018-07-18 16:23:03"/>
    <s v="2018-07-18 16:23:20"/>
    <s v=""/>
    <m/>
    <s v="分销客户"/>
    <x v="0"/>
  </r>
  <r>
    <s v="hi20412990@aliyun.com"/>
    <s v="广州远程教育中心有限公司"/>
    <x v="0"/>
    <x v="4"/>
    <s v="关联"/>
    <d v="2017-03-24T00:00:00"/>
    <s v="202278700760411"/>
    <s v="云服务器ECS(包月)"/>
    <s v="升级"/>
    <s v="84.57"/>
    <s v="1.00"/>
    <s v="84.57"/>
    <m/>
    <n v="84.57"/>
    <s v="已支付"/>
    <s v="2018-07-18 15:32:57"/>
    <s v="2018-07-18 15:33:03"/>
    <s v=""/>
    <m/>
    <s v="分销客户"/>
    <x v="5"/>
  </r>
  <r>
    <s v="树华环保"/>
    <s v="广东树华智慧环保系统有限公司"/>
    <x v="3"/>
    <x v="12"/>
    <s v="关联"/>
    <d v="2017-12-25T00:00:00"/>
    <s v="202276927130098"/>
    <s v="云服务器ECS(包月)"/>
    <s v="续费"/>
    <s v="717.00"/>
    <s v="0.96"/>
    <s v="688.40"/>
    <m/>
    <n v="688.4"/>
    <s v="已支付"/>
    <s v="2018-07-18 15:29:29"/>
    <s v="2018-07-18 15:29:41"/>
    <s v=""/>
    <m/>
    <s v="分销客户"/>
    <x v="3"/>
  </r>
  <r>
    <s v="树华环保"/>
    <s v="广东树华智慧环保系统有限公司"/>
    <x v="3"/>
    <x v="12"/>
    <s v="关联"/>
    <d v="2017-12-25T00:00:00"/>
    <s v="202275927290098"/>
    <s v="云服务器ECS(包月)"/>
    <s v="续费"/>
    <s v="717.00"/>
    <s v="0.96"/>
    <s v="688.40"/>
    <m/>
    <n v="688.4"/>
    <s v="已支付"/>
    <s v="2018-07-18 15:27:44"/>
    <s v="2018-07-18 15:28:04"/>
    <s v=""/>
    <m/>
    <s v="分销客户"/>
    <x v="3"/>
  </r>
  <r>
    <s v="深圳前海金智慧"/>
    <s v="深圳前海金智慧科技有限公司"/>
    <x v="3"/>
    <x v="3"/>
    <s v="关联"/>
    <d v="2018-03-08T22:16:07"/>
    <s v="202276926560864"/>
    <s v="云盾证书服务(包年)"/>
    <s v="新购"/>
    <s v="0.00"/>
    <s v="1.00"/>
    <s v="0.00"/>
    <m/>
    <n v="0"/>
    <s v="已支付"/>
    <s v="2018-07-18 15:17:57"/>
    <s v="2018-07-18 15:18:02"/>
    <s v=""/>
    <m/>
    <s v="分销客户"/>
    <x v="0"/>
  </r>
  <r>
    <s v="hi_zfs_pro"/>
    <s v="广州吉纷贸易"/>
    <x v="3"/>
    <x v="12"/>
    <s v="新建"/>
    <d v="2018-03-15T13:53:06"/>
    <s v="202276525310906"/>
    <s v="云服务器ECS(包月)"/>
    <s v="续费"/>
    <s v="157.08"/>
    <s v="1.00"/>
    <s v="157.08"/>
    <m/>
    <n v="157.08000000000001"/>
    <s v="已支付"/>
    <s v="2018-07-18 14:53:48"/>
    <s v="2018-07-18 14:53:52"/>
    <s v=""/>
    <m/>
    <s v="分销客户"/>
    <x v="0"/>
  </r>
  <r>
    <s v="ourchemcloud"/>
    <s v="广州奥凯信息咨询有限公司"/>
    <x v="0"/>
    <x v="5"/>
    <s v="新建"/>
    <d v="2017-12-27T00:00:00"/>
    <s v="202274726220218"/>
    <s v="云服务器ECS(包月)"/>
    <s v="新购"/>
    <s v="15528.00"/>
    <s v="0.83"/>
    <s v="12855.60"/>
    <n v="1439.39"/>
    <n v="11416.210000000001"/>
    <s v="已支付"/>
    <s v="2018-07-18 14:30:58"/>
    <s v="2018-07-18 14:31:23"/>
    <s v=""/>
    <m/>
    <s v="分销客户"/>
    <x v="0"/>
  </r>
  <r>
    <s v="itdept@yunkanghealth.com"/>
    <s v="云康集团"/>
    <x v="1"/>
    <x v="1"/>
    <s v="关联"/>
    <d v="2017-07-11T00:00:00"/>
    <s v="202271133660578"/>
    <s v="高速通道（包月）"/>
    <s v="新购"/>
    <s v="0.00"/>
    <s v="1.00"/>
    <s v="0.00"/>
    <m/>
    <n v="0"/>
    <s v="已支付"/>
    <s v="2018-07-18 14:20:04"/>
    <s v="2018-07-18 14:20:09"/>
    <s v=""/>
    <m/>
    <s v="分销客户"/>
    <x v="2"/>
  </r>
  <r>
    <s v="广东傲智创新科技有限公司"/>
    <s v="广东省傲智创新科技有限公司"/>
    <x v="2"/>
    <x v="10"/>
    <s v="新建"/>
    <d v="2018-01-05T00:00:00"/>
    <s v="202276424830647"/>
    <s v="云服务器ECS(包月)"/>
    <s v="续费"/>
    <s v="3819.00"/>
    <s v="0.96"/>
    <s v="3677.70"/>
    <m/>
    <n v="3677.7"/>
    <s v="已支付"/>
    <s v="2018-07-18 14:12:46"/>
    <s v="2018-07-18 14:13:34"/>
    <s v=""/>
    <m/>
    <s v="分销客户"/>
    <x v="0"/>
  </r>
  <r>
    <s v="intexh@sina.cn"/>
    <s v="广州随行信息科技有限公司"/>
    <x v="3"/>
    <x v="12"/>
    <s v="关联"/>
    <d v="2017-10-30T00:00:00"/>
    <s v="202273827830296"/>
    <s v="云盾证书服务(包年)"/>
    <s v="新购"/>
    <s v="0.00"/>
    <s v="1.00"/>
    <s v="0.00"/>
    <m/>
    <n v="0"/>
    <s v="已支付"/>
    <s v="2018-07-18 14:04:17"/>
    <s v="2018-07-18 14:04:25"/>
    <s v=""/>
    <m/>
    <s v="分销客户"/>
    <x v="0"/>
  </r>
  <r>
    <s v="gzwelllan"/>
    <s v="广州卧龙科技有限公司"/>
    <x v="2"/>
    <x v="10"/>
    <s v="新建"/>
    <d v="2017-11-11T00:00:00"/>
    <s v="202275322700994"/>
    <s v="云服务器ECS(包月)"/>
    <s v="续费"/>
    <s v="397.50"/>
    <s v="1.00"/>
    <s v="397.50"/>
    <m/>
    <n v="397.5"/>
    <s v="已支付"/>
    <s v="2018-07-18 12:49:04"/>
    <s v="2018-07-18 12:49:55"/>
    <s v=""/>
    <m/>
    <s v="分销客户"/>
    <x v="0"/>
  </r>
  <r>
    <s v="xiaoxielc@163.com"/>
    <s v="广州合立正通信息科技有限公司"/>
    <x v="0"/>
    <x v="4"/>
    <s v="关联"/>
    <d v="2017-02-20T00:00:00"/>
    <s v="202274025110638"/>
    <s v="云盾证书服务(包年)"/>
    <s v="新购"/>
    <s v="2000.00"/>
    <s v="0.85"/>
    <s v="1700.00"/>
    <m/>
    <n v="1700"/>
    <s v="已支付"/>
    <s v="2018-07-18 12:47:14"/>
    <s v="2018-07-18 12:47:20"/>
    <s v=""/>
    <m/>
    <s v="分销客户"/>
    <x v="0"/>
  </r>
  <r>
    <s v="avsystemmsg@meiya.com"/>
    <s v="广州尚途商旅信息技术有限公司"/>
    <x v="0"/>
    <x v="4"/>
    <s v="关联"/>
    <d v="2016-10-27T00:00:00"/>
    <s v="202272126400197"/>
    <s v="云服务器ECS(包月)"/>
    <s v="续费"/>
    <s v="950.00"/>
    <s v="1.00"/>
    <s v="950.00"/>
    <m/>
    <n v="950"/>
    <s v="已支付"/>
    <s v="2018-07-18 12:19:29"/>
    <s v="2018-07-18 12:19:37"/>
    <s v=""/>
    <m/>
    <s v="分销客户"/>
    <x v="3"/>
  </r>
  <r>
    <s v="avsystemmsg@meiya.com"/>
    <s v="广州尚途商旅信息技术有限公司"/>
    <x v="0"/>
    <x v="4"/>
    <s v="关联"/>
    <d v="2016-10-27T00:00:00"/>
    <s v="202276421640197"/>
    <s v="云服务器ECS(包月)"/>
    <s v="续费"/>
    <s v="1312.00"/>
    <s v="1.00"/>
    <s v="1312.00"/>
    <m/>
    <n v="1312"/>
    <s v="已支付"/>
    <s v="2018-07-18 12:17:47"/>
    <s v="2018-07-18 12:17:58"/>
    <s v=""/>
    <m/>
    <s v="分销客户"/>
    <x v="3"/>
  </r>
  <r>
    <s v="avsystemmsg@meiya.com"/>
    <s v="广州尚途商旅信息技术有限公司"/>
    <x v="0"/>
    <x v="4"/>
    <s v="关联"/>
    <d v="2016-10-27T00:00:00"/>
    <s v="202272225620197"/>
    <s v="云服务器ECS(包月)"/>
    <s v="新购"/>
    <s v="7512.00"/>
    <s v="1.00"/>
    <s v="7512.00"/>
    <n v="700"/>
    <n v="6812"/>
    <s v="已支付"/>
    <s v="2018-07-18 12:04:15"/>
    <s v="2018-07-18 12:05:28"/>
    <s v=""/>
    <m/>
    <s v="分销客户"/>
    <x v="0"/>
  </r>
  <r>
    <s v="野望互娱33"/>
    <s v="野望互娱"/>
    <x v="4"/>
    <x v="7"/>
    <s v="新建"/>
    <d v="2018-07-17T11:26:38"/>
    <s v="202275121400812"/>
    <s v="访问控制"/>
    <s v="新购"/>
    <s v="0.00"/>
    <s v="1.00"/>
    <s v="0"/>
    <m/>
    <n v="0"/>
    <s v="完成"/>
    <s v="2018-07-18 11:48:48"/>
    <s v="2018-07-18 11:48:48"/>
    <s v=""/>
    <m/>
    <s v="分销客户"/>
    <x v="1"/>
  </r>
  <r>
    <s v="越秀地产"/>
    <s v="越秀地产"/>
    <x v="1"/>
    <x v="1"/>
    <s v="新建"/>
    <d v="2016-07-05T00:00:00"/>
    <s v="202275320950640"/>
    <s v="EIP（包月）"/>
    <s v="新购"/>
    <s v="1500.00"/>
    <s v="0.85"/>
    <s v="1275.00"/>
    <m/>
    <n v="1275"/>
    <s v="已支付"/>
    <s v="2018-07-18 11:45:53"/>
    <s v="2018-07-18 17:13:37"/>
    <s v=""/>
    <m/>
    <s v="分销客户"/>
    <x v="0"/>
  </r>
  <r>
    <s v="越秀地产"/>
    <s v="越秀地产"/>
    <x v="1"/>
    <x v="1"/>
    <s v="新建"/>
    <d v="2016-07-05T00:00:00"/>
    <s v="202276420540640"/>
    <s v="云服务器ECS(包月)"/>
    <s v="新购"/>
    <s v="7872.00"/>
    <s v="0.76"/>
    <s v="6004.80"/>
    <m/>
    <n v="6004.8"/>
    <s v="已支付"/>
    <s v="2018-07-18 11:44:18"/>
    <s v="2018-07-18 17:13:37"/>
    <s v=""/>
    <m/>
    <s v="分销客户"/>
    <x v="0"/>
  </r>
  <r>
    <s v="阳光康众968309"/>
    <s v="广东天泽阳光康众医疗投资管理有限公司"/>
    <x v="3"/>
    <x v="8"/>
    <s v="新建"/>
    <d v="2018-06-11T11:12:43"/>
    <s v="202272224780538"/>
    <s v="共享流量包"/>
    <s v="新购"/>
    <s v="45.00"/>
    <s v="1.00"/>
    <s v="45.00"/>
    <n v="45"/>
    <n v="0"/>
    <s v="已支付"/>
    <s v="2018-07-18 11:39:41"/>
    <s v="2018-07-18 11:39:49"/>
    <s v=""/>
    <m/>
    <s v="分销客户"/>
    <x v="0"/>
  </r>
  <r>
    <s v="huayinlab@aliyun.com"/>
    <s v="广州华银医学检测中心有限公司"/>
    <x v="0"/>
    <x v="5"/>
    <s v="关联"/>
    <d v="2017-07-11T00:00:00"/>
    <s v="202273123450105"/>
    <s v="云服务器ECS(包月)"/>
    <s v="续费"/>
    <s v="326.00"/>
    <s v="0.96"/>
    <s v="311.70"/>
    <m/>
    <n v="311.7"/>
    <s v="已支付"/>
    <s v="2018-07-18 11:11:29"/>
    <s v="2018-07-18 11:11:34"/>
    <s v=""/>
    <m/>
    <s v="分销客户"/>
    <x v="3"/>
  </r>
  <r>
    <s v="xd_video_ai"/>
    <s v="西电"/>
    <x v="6"/>
    <x v="16"/>
    <s v="新建"/>
    <d v="2018-06-11T18:40:42"/>
    <s v="202271624600932"/>
    <s v="专有网络VPC"/>
    <s v="新购"/>
    <s v="0.00"/>
    <s v="1.00"/>
    <s v="0"/>
    <m/>
    <n v="0"/>
    <s v="完成"/>
    <s v="2018-07-18 11:07:20"/>
    <s v="2018-07-18 11:07:20"/>
    <s v=""/>
    <m/>
    <s v="分销客户"/>
    <x v="1"/>
  </r>
  <r>
    <s v="serveradmin@superlinksoft.com"/>
    <s v="广州超联软件科技有限公司"/>
    <x v="0"/>
    <x v="6"/>
    <s v="关联"/>
    <d v="2017-11-06T00:00:00"/>
    <s v="202272522550884"/>
    <s v="云盾证书服务(包年)"/>
    <s v="新购"/>
    <s v="1478.00"/>
    <s v="0.85"/>
    <s v="1256.30"/>
    <m/>
    <n v="1256.3"/>
    <s v="已支付"/>
    <s v="2018-07-18 10:50:23"/>
    <s v="2018-07-18 10:50:30"/>
    <s v=""/>
    <m/>
    <s v="分销客户"/>
    <x v="0"/>
  </r>
  <r>
    <s v="庆丰裕科技"/>
    <s v="深圳庆丰裕信息科技有限公司"/>
    <x v="2"/>
    <x v="10"/>
    <s v="新建"/>
    <d v="2017-12-18T00:00:00"/>
    <s v="202272122240288"/>
    <s v="关系型数据库RDS(包月)"/>
    <s v="升级"/>
    <s v="21713.40"/>
    <s v="1.00"/>
    <s v="21713.40"/>
    <m/>
    <n v="21713.4"/>
    <s v="已支付"/>
    <s v="2018-07-18 10:29:02"/>
    <s v="2018-07-18 10:30:33"/>
    <s v=""/>
    <m/>
    <s v="分销客户"/>
    <x v="0"/>
  </r>
  <r>
    <s v="108798093@qq.com"/>
    <s v="广州合立正通信息科技有限公司"/>
    <x v="0"/>
    <x v="4"/>
    <s v="关联"/>
    <d v="2017-03-01T00:00:00"/>
    <s v="202273421020445"/>
    <s v="国内短信套餐包"/>
    <s v="新购"/>
    <s v="225.00"/>
    <s v="1.00"/>
    <s v="225.00"/>
    <n v="49.95"/>
    <n v="175.05"/>
    <s v="已支付"/>
    <s v="2018-07-18 10:27:34"/>
    <s v="2018-07-18 10:27:47"/>
    <s v=""/>
    <m/>
    <s v="分销客户"/>
    <x v="1"/>
  </r>
  <r>
    <s v="huoshuangsuo@mywind.com.cn"/>
    <s v="明阳智慧能源集团股份公司"/>
    <x v="0"/>
    <x v="0"/>
    <s v="关联"/>
    <d v="2017-12-25T00:00:00"/>
    <s v="202274517780761"/>
    <s v="云服务器ECS(包月)"/>
    <s v="补偿续费"/>
    <s v="0.00"/>
    <s v="1.00"/>
    <s v="0.00"/>
    <m/>
    <n v="0"/>
    <s v="已支付"/>
    <s v="2018-07-18 10:26:13"/>
    <s v="2018-07-18 10:26:14"/>
    <s v=""/>
    <m/>
    <s v="分销客户"/>
    <x v="3"/>
  </r>
  <r>
    <s v="huoshuangsuo@mywind.com.cn"/>
    <s v="明阳智慧能源集团股份公司"/>
    <x v="0"/>
    <x v="0"/>
    <s v="关联"/>
    <d v="2017-12-25T00:00:00"/>
    <s v="202275118610761"/>
    <s v="Red Hat Enterprise Linux 6.9 64位"/>
    <s v="补偿续费"/>
    <s v="0.00"/>
    <s v="1.00"/>
    <s v="0.00"/>
    <m/>
    <n v="0"/>
    <s v="已支付"/>
    <s v="2018-07-18 10:26:12"/>
    <s v="2018-07-18 10:26:14"/>
    <s v=""/>
    <m/>
    <s v="分销客户"/>
    <x v="2"/>
  </r>
  <r>
    <s v="cuiyin2087@126.com"/>
    <s v="广州寄锦教育科技有限公司"/>
    <x v="0"/>
    <x v="6"/>
    <s v="关联"/>
    <d v="2018-01-25T09:18:23"/>
    <s v="202273221070314"/>
    <s v="全站加速"/>
    <s v="新购"/>
    <s v="0.00"/>
    <s v="1.00"/>
    <s v="0"/>
    <m/>
    <n v="0"/>
    <s v="完成"/>
    <s v="2018-07-18 10:14:53"/>
    <s v="2018-07-18 10:14:53"/>
    <s v=""/>
    <m/>
    <s v="分销客户"/>
    <x v="6"/>
  </r>
  <r>
    <s v="flision"/>
    <s v="广州市绯影信息科技有限公司"/>
    <x v="4"/>
    <x v="9"/>
    <s v="关联"/>
    <d v="2017-01-19T00:00:00"/>
    <s v="202275216330600"/>
    <s v="云服务器ECS(包月)"/>
    <s v="续费"/>
    <s v="762.00"/>
    <s v="0.95"/>
    <s v="726.00"/>
    <m/>
    <n v="726"/>
    <s v="已支付"/>
    <s v="2018-07-18 10:05:19"/>
    <s v="2018-07-18 10:06:12"/>
    <s v=""/>
    <m/>
    <s v="分销客户"/>
    <x v="3"/>
  </r>
  <r>
    <s v="yingerfashion"/>
    <s v="深圳影儿时尚集团有限公司"/>
    <x v="5"/>
    <x v="11"/>
    <s v="关联"/>
    <d v="2017-03-16T00:00:00"/>
    <s v="202273219690511"/>
    <s v="关系型数据库RDS(包月)"/>
    <s v="续费"/>
    <s v="17600.00"/>
    <s v="1.00"/>
    <s v="17600.00"/>
    <m/>
    <n v="17600"/>
    <s v="已支付"/>
    <s v="2018-07-18 09:45:41"/>
    <s v="2018-07-18 09:45:54"/>
    <s v=""/>
    <m/>
    <s v="分销客户"/>
    <x v="3"/>
  </r>
  <r>
    <s v="yingerfashion"/>
    <s v="深圳影儿时尚集团有限公司"/>
    <x v="5"/>
    <x v="11"/>
    <s v="关联"/>
    <d v="2017-03-16T00:00:00"/>
    <s v="202275515410511"/>
    <s v="云服务器ECS(包月)"/>
    <s v="续费"/>
    <s v="3787.00"/>
    <s v="1.00"/>
    <s v="3787.00"/>
    <m/>
    <n v="3787"/>
    <s v="已支付"/>
    <s v="2018-07-18 09:42:58"/>
    <s v="2018-07-18 09:43:02"/>
    <s v=""/>
    <m/>
    <s v="分销客户"/>
    <x v="3"/>
  </r>
  <r>
    <s v="yingerfashion"/>
    <s v="深圳影儿时尚集团有限公司"/>
    <x v="5"/>
    <x v="11"/>
    <s v="关联"/>
    <d v="2017-03-16T00:00:00"/>
    <s v="202276614980511"/>
    <s v="云服务器ECS(包月)"/>
    <s v="续费"/>
    <s v="3787.00"/>
    <s v="1.00"/>
    <s v="3787.00"/>
    <m/>
    <n v="3787"/>
    <s v="已支付"/>
    <s v="2018-07-18 09:42:32"/>
    <s v="2018-07-18 09:42:38"/>
    <s v=""/>
    <m/>
    <s v="分销客户"/>
    <x v="3"/>
  </r>
  <r>
    <s v="易教优培"/>
    <s v="广州远程教育中心有限公司"/>
    <x v="0"/>
    <x v="4"/>
    <s v="关联"/>
    <d v="2018-01-19T09:13:48"/>
    <s v="202271420740519"/>
    <s v="云服务器ECS(包月)"/>
    <s v="续费"/>
    <s v="922.00"/>
    <s v="0.75"/>
    <s v="691.50"/>
    <m/>
    <n v="691.5"/>
    <s v="已支付"/>
    <s v="2018-07-18 09:40:36"/>
    <s v="2018-07-18 09:40:37"/>
    <s v=""/>
    <m/>
    <s v="分销客户"/>
    <x v="5"/>
  </r>
  <r>
    <s v="易教优培"/>
    <s v="广州远程教育中心有限公司"/>
    <x v="0"/>
    <x v="4"/>
    <s v="关联"/>
    <d v="2018-01-19T09:13:48"/>
    <s v="202272619530519"/>
    <s v="云服务器ECS(包月)"/>
    <s v="续费"/>
    <s v="922.00"/>
    <s v="0.75"/>
    <s v="691.50"/>
    <m/>
    <n v="691.5"/>
    <s v="已支付"/>
    <s v="2018-07-18 09:39:49"/>
    <s v="2018-07-18 09:39:50"/>
    <s v=""/>
    <m/>
    <s v="分销客户"/>
    <x v="5"/>
  </r>
  <r>
    <s v="易教优培"/>
    <s v="广州远程教育中心有限公司"/>
    <x v="0"/>
    <x v="4"/>
    <s v="关联"/>
    <d v="2018-01-19T09:13:48"/>
    <s v="202274416040519"/>
    <s v="云服务器ECS(包月)"/>
    <s v="续费"/>
    <s v="865.00"/>
    <s v="0.75"/>
    <s v="648.75"/>
    <m/>
    <n v="648.75"/>
    <s v="已支付"/>
    <s v="2018-07-18 09:39:47"/>
    <s v="2018-07-18 09:39:48"/>
    <s v=""/>
    <m/>
    <s v="分销客户"/>
    <x v="5"/>
  </r>
  <r>
    <s v="金链子银链子"/>
    <s v="深圳银链科技有限公司"/>
    <x v="3"/>
    <x v="8"/>
    <s v="新建"/>
    <d v="2018-03-02T14:57:56"/>
    <s v="202276014120318"/>
    <s v="云服务器ECS(包月)"/>
    <s v="续费"/>
    <s v="86.69"/>
    <s v="1.00"/>
    <s v="86.69"/>
    <m/>
    <n v="86.69"/>
    <s v="已支付"/>
    <s v="2018-07-18 09:35:27"/>
    <s v="2018-07-18 09:35:28"/>
    <s v=""/>
    <m/>
    <s v="分销客户"/>
    <x v="0"/>
  </r>
  <r>
    <s v="金链子银链子"/>
    <s v="深圳银链科技有限公司"/>
    <x v="3"/>
    <x v="8"/>
    <s v="新建"/>
    <d v="2018-03-02T14:57:56"/>
    <s v="202272119360318"/>
    <s v="云服务器ECS(包月)"/>
    <s v="续费"/>
    <s v="86.69"/>
    <s v="1.00"/>
    <s v="86.69"/>
    <m/>
    <n v="86.69"/>
    <s v="已支付"/>
    <s v="2018-07-18 09:35:02"/>
    <s v="2018-07-18 09:35:03"/>
    <s v=""/>
    <m/>
    <s v="分销客户"/>
    <x v="0"/>
  </r>
  <r>
    <s v="金链子银链子"/>
    <s v="深圳银链科技有限公司"/>
    <x v="3"/>
    <x v="8"/>
    <s v="新建"/>
    <d v="2018-03-02T14:57:56"/>
    <s v="202272719840318"/>
    <s v="云服务器ECS(包月)"/>
    <s v="续费"/>
    <s v="86.69"/>
    <s v="1.00"/>
    <s v="86.69"/>
    <m/>
    <n v="86.69"/>
    <s v="已支付"/>
    <s v="2018-07-18 09:34:29"/>
    <s v="2018-07-18 09:34:30"/>
    <s v=""/>
    <m/>
    <s v="分销客户"/>
    <x v="0"/>
  </r>
  <r>
    <s v="金链子银链子"/>
    <s v="深圳银链科技有限公司"/>
    <x v="3"/>
    <x v="8"/>
    <s v="新建"/>
    <d v="2018-03-02T14:57:56"/>
    <s v="202274316800318"/>
    <s v="云服务器ECS(包月)"/>
    <s v="续费"/>
    <s v="86.69"/>
    <s v="1.00"/>
    <s v="86.69"/>
    <m/>
    <n v="86.69"/>
    <s v="已支付"/>
    <s v="2018-07-18 09:34:27"/>
    <s v="2018-07-18 09:34:28"/>
    <s v=""/>
    <m/>
    <s v="分销客户"/>
    <x v="0"/>
  </r>
  <r>
    <s v="金链子银链子"/>
    <s v="深圳银链科技有限公司"/>
    <x v="3"/>
    <x v="8"/>
    <s v="新建"/>
    <d v="2018-03-02T14:57:56"/>
    <s v="202275914030318"/>
    <s v="云服务器ECS(包月)"/>
    <s v="续费"/>
    <s v="86.69"/>
    <s v="1.00"/>
    <s v="86.69"/>
    <m/>
    <n v="86.69"/>
    <s v="已支付"/>
    <s v="2018-07-18 09:34:16"/>
    <s v="2018-07-18 09:34:17"/>
    <s v=""/>
    <m/>
    <s v="分销客户"/>
    <x v="0"/>
  </r>
  <r>
    <s v="bufeng2005@gmail.com"/>
    <s v="广州市十牛信息科技有限公司"/>
    <x v="1"/>
    <x v="1"/>
    <s v="关联"/>
    <d v="2017-06-23T00:00:00"/>
    <s v="202272118880796"/>
    <s v="云服务器（按量付费）"/>
    <s v="新购"/>
    <s v="0.00"/>
    <s v="1.00"/>
    <s v="0"/>
    <m/>
    <n v="0"/>
    <s v="完成"/>
    <s v="2018-07-18 09:29:44"/>
    <s v="2018-07-18 09:29:44"/>
    <s v=""/>
    <m/>
    <s v="分销客户"/>
    <x v="1"/>
  </r>
  <r>
    <s v="bufeng2005@gmail.com"/>
    <s v="广州市十牛信息科技有限公司"/>
    <x v="1"/>
    <x v="1"/>
    <s v="关联"/>
    <d v="2017-06-23T00:00:00"/>
    <s v="202276512800796"/>
    <s v="云服务器（按量付费）"/>
    <s v="新购"/>
    <s v="0.00"/>
    <s v="1.00"/>
    <s v="0"/>
    <m/>
    <n v="0"/>
    <s v="完成"/>
    <s v="2018-07-18 09:21:44"/>
    <s v="2018-07-18 09:21:45"/>
    <s v=""/>
    <m/>
    <s v="分销客户"/>
    <x v="1"/>
  </r>
  <r>
    <s v="bufeng2005@gmail.com"/>
    <s v="广州市十牛信息科技有限公司"/>
    <x v="1"/>
    <x v="1"/>
    <s v="关联"/>
    <d v="2017-06-23T00:00:00"/>
    <s v="202274413610796"/>
    <s v="云服务器（按量付费）"/>
    <s v="新购"/>
    <s v="0.00"/>
    <s v="1.00"/>
    <s v="0"/>
    <m/>
    <n v="0"/>
    <s v="完成"/>
    <s v="2018-07-18 09:13:43"/>
    <s v="2018-07-18 09:13:44"/>
    <s v=""/>
    <m/>
    <s v="分销客户"/>
    <x v="1"/>
  </r>
  <r>
    <s v="212983912@qq.com"/>
    <s v="广州尚途商旅信息技术有限公司"/>
    <x v="0"/>
    <x v="4"/>
    <s v="关联"/>
    <d v="2016-10-27T00:00:00"/>
    <s v="202276611060489"/>
    <s v="云服务器ECS(包月)"/>
    <s v="续费"/>
    <s v="288.00"/>
    <s v="1.00"/>
    <s v="288.00"/>
    <m/>
    <n v="288"/>
    <s v="已支付"/>
    <s v="2018-07-18 09:00:32"/>
    <s v="2018-07-18 09:00:33"/>
    <s v=""/>
    <m/>
    <s v="分销客户"/>
    <x v="3"/>
  </r>
  <r>
    <s v="212983912@qq.com"/>
    <s v="广州尚途商旅信息技术有限公司"/>
    <x v="0"/>
    <x v="4"/>
    <s v="关联"/>
    <d v="2016-10-27T00:00:00"/>
    <s v="202273814590489"/>
    <s v="云服务器ECS(包月)"/>
    <s v="续费"/>
    <s v="428.00"/>
    <s v="1.00"/>
    <s v="428.00"/>
    <m/>
    <n v="428"/>
    <s v="已支付"/>
    <s v="2018-07-18 09:00:30"/>
    <s v="2018-07-18 09:00:31"/>
    <s v=""/>
    <m/>
    <s v="分销客户"/>
    <x v="3"/>
  </r>
  <r>
    <s v="dannet@qq.com"/>
    <s v="广州美亚电子商务国际旅行社有限公司"/>
    <x v="0"/>
    <x v="4"/>
    <s v="关联"/>
    <d v="2017-10-20T00:00:00"/>
    <s v="202273614400654"/>
    <s v="云服务器ECS(包月)"/>
    <s v="续费"/>
    <s v="457.00"/>
    <s v="1.00"/>
    <s v="457.00"/>
    <m/>
    <n v="457"/>
    <s v="已支付"/>
    <s v="2018-07-18 08:59:54"/>
    <s v="2018-07-18 08:59:55"/>
    <s v=""/>
    <m/>
    <s v="分销客户"/>
    <x v="3"/>
  </r>
  <r>
    <s v="212983912@qq.com"/>
    <s v="广州尚途商旅信息技术有限公司"/>
    <x v="0"/>
    <x v="4"/>
    <s v="关联"/>
    <d v="2016-10-27T00:00:00"/>
    <s v="202274013500489"/>
    <s v="云服务器ECS(包月)"/>
    <s v="续费"/>
    <s v="613.00"/>
    <s v="1.00"/>
    <s v="613.00"/>
    <m/>
    <n v="613"/>
    <s v="已支付"/>
    <s v="2018-07-18 08:58:17"/>
    <s v="2018-07-18 08:58:18"/>
    <s v=""/>
    <m/>
    <s v="分销客户"/>
    <x v="3"/>
  </r>
  <r>
    <s v="keya2016@qq.com"/>
    <s v="广州科亚信息科技有限公司"/>
    <x v="4"/>
    <x v="7"/>
    <s v="关联"/>
    <d v="2017-03-15T00:00:00"/>
    <s v="202275910770855"/>
    <s v="关系型数据库RDS(包月)"/>
    <s v="续费"/>
    <s v="272.00"/>
    <s v="1.00"/>
    <s v="272.00"/>
    <m/>
    <n v="272"/>
    <s v="已支付"/>
    <s v="2018-07-18 08:58:16"/>
    <s v="2018-07-18 08:58:16"/>
    <s v=""/>
    <m/>
    <s v="分销客户"/>
    <x v="3"/>
  </r>
  <r>
    <s v="212983912@qq.com"/>
    <s v="广州尚途商旅信息技术有限公司"/>
    <x v="0"/>
    <x v="4"/>
    <s v="关联"/>
    <d v="2016-10-27T00:00:00"/>
    <s v="202276509930489"/>
    <s v="云服务器ECS(包月)"/>
    <s v="续费"/>
    <s v="228.00"/>
    <s v="1.00"/>
    <s v="228.00"/>
    <m/>
    <n v="228"/>
    <s v="已支付"/>
    <s v="2018-07-18 08:56:59"/>
    <s v="2018-07-18 08:56:59"/>
    <s v=""/>
    <m/>
    <s v="分销客户"/>
    <x v="3"/>
  </r>
  <r>
    <s v="212983912@qq.com"/>
    <s v="广州尚途商旅信息技术有限公司"/>
    <x v="0"/>
    <x v="4"/>
    <s v="关联"/>
    <d v="2016-10-27T00:00:00"/>
    <s v="202276710000489"/>
    <s v="云服务器ECS(包月)"/>
    <s v="续费"/>
    <s v="1085.00"/>
    <s v="1.00"/>
    <s v="1085.00"/>
    <m/>
    <n v="1085"/>
    <s v="已支付"/>
    <s v="2018-07-18 08:56:57"/>
    <s v="2018-07-18 08:56:58"/>
    <s v=""/>
    <m/>
    <s v="分销客户"/>
    <x v="3"/>
  </r>
  <r>
    <s v="212983912@qq.com"/>
    <s v="广州尚途商旅信息技术有限公司"/>
    <x v="0"/>
    <x v="4"/>
    <s v="关联"/>
    <d v="2016-10-27T00:00:00"/>
    <s v="202274013350489"/>
    <s v="云服务器ECS(包月)"/>
    <s v="续费"/>
    <s v="288.00"/>
    <s v="1.00"/>
    <s v="288.00"/>
    <m/>
    <n v="288"/>
    <s v="已支付"/>
    <s v="2018-07-18 08:56:56"/>
    <s v="2018-07-18 08:56:56"/>
    <s v=""/>
    <m/>
    <s v="分销客户"/>
    <x v="3"/>
  </r>
  <r>
    <s v="212983912@qq.com"/>
    <s v="广州尚途商旅信息技术有限公司"/>
    <x v="0"/>
    <x v="4"/>
    <s v="关联"/>
    <d v="2016-10-27T00:00:00"/>
    <s v="202275011300489"/>
    <s v="云服务器ECS(包月)"/>
    <s v="续费"/>
    <s v="1467.00"/>
    <s v="1.00"/>
    <s v="1467.00"/>
    <m/>
    <n v="1467"/>
    <s v="已支付"/>
    <s v="2018-07-18 08:56:54"/>
    <s v="2018-07-18 08:56:55"/>
    <s v=""/>
    <m/>
    <s v="分销客户"/>
    <x v="3"/>
  </r>
  <r>
    <s v="212983912@qq.com"/>
    <s v="广州尚途商旅信息技术有限公司"/>
    <x v="0"/>
    <x v="4"/>
    <s v="关联"/>
    <d v="2016-10-27T00:00:00"/>
    <s v="202276308970489"/>
    <s v="云服务器ECS(包月)"/>
    <s v="续费"/>
    <s v="613.00"/>
    <s v="1.00"/>
    <s v="613.00"/>
    <m/>
    <n v="613"/>
    <s v="已支付"/>
    <s v="2018-07-18 08:56:16"/>
    <s v="2018-07-18 08:56:17"/>
    <s v=""/>
    <m/>
    <s v="分销客户"/>
    <x v="3"/>
  </r>
  <r>
    <s v="qygaming"/>
    <s v="广东全娱科技有限公司"/>
    <x v="0"/>
    <x v="0"/>
    <s v="关联"/>
    <d v="2017-11-11T00:00:00"/>
    <s v="202276408680375"/>
    <s v="云服务器ECS(包月)"/>
    <s v="续费"/>
    <s v="336.00"/>
    <s v="1.00"/>
    <s v="336.00"/>
    <m/>
    <n v="336"/>
    <s v="已支付"/>
    <s v="2018-07-18 08:39:48"/>
    <s v="2018-07-18 08:39:48"/>
    <s v=""/>
    <m/>
    <s v="分销客户"/>
    <x v="3"/>
  </r>
  <r>
    <s v="qygaming"/>
    <s v="广东全娱科技有限公司"/>
    <x v="0"/>
    <x v="0"/>
    <s v="关联"/>
    <d v="2017-11-11T00:00:00"/>
    <s v="202272213590375"/>
    <s v="云服务器ECS(包月)"/>
    <s v="续费"/>
    <s v="463.50"/>
    <s v="1.00"/>
    <s v="463.50"/>
    <m/>
    <n v="463.5"/>
    <s v="已支付"/>
    <s v="2018-07-18 08:37:41"/>
    <s v="2018-07-18 08:37:42"/>
    <s v=""/>
    <m/>
    <s v="分销客户"/>
    <x v="3"/>
  </r>
  <r>
    <s v="xyedai"/>
    <s v="深圳超富资产管理有限公司"/>
    <x v="5"/>
    <x v="11"/>
    <s v="关联"/>
    <d v="2017-03-16T00:00:00"/>
    <s v="202272513720957"/>
    <s v="关系型数据库RDS(包月)"/>
    <s v="续费"/>
    <s v="1980.00"/>
    <s v="1.00"/>
    <s v="1980.00"/>
    <m/>
    <n v="1980"/>
    <s v="已支付"/>
    <s v="2018-07-18 08:33:24"/>
    <s v="2018-07-18 08:33:25"/>
    <s v=""/>
    <m/>
    <s v="分销客户"/>
    <x v="3"/>
  </r>
  <r>
    <s v="hi20412990@aliyun.com"/>
    <s v="广州远程教育中心有限公司"/>
    <x v="0"/>
    <x v="4"/>
    <s v="关联"/>
    <d v="2017-03-24T00:00:00"/>
    <s v="202272211770411"/>
    <s v="云服务器ECS(包月)"/>
    <s v="续费"/>
    <s v="827.00"/>
    <s v="0.75"/>
    <s v="620.25"/>
    <m/>
    <n v="620.25"/>
    <s v="已支付"/>
    <s v="2018-07-18 08:15:44"/>
    <s v="2018-07-18 08:15:45"/>
    <s v=""/>
    <m/>
    <s v="分销客户"/>
    <x v="5"/>
  </r>
  <r>
    <s v="hi20412990@aliyun.com"/>
    <s v="广州远程教育中心有限公司"/>
    <x v="0"/>
    <x v="4"/>
    <s v="关联"/>
    <d v="2017-03-24T00:00:00"/>
    <s v="202274009470411"/>
    <s v="云服务器ECS(包月)"/>
    <s v="续费"/>
    <s v="827.00"/>
    <s v="0.75"/>
    <s v="620.25"/>
    <m/>
    <n v="620.25"/>
    <s v="已支付"/>
    <s v="2018-07-18 08:15:43"/>
    <s v="2018-07-18 08:15:44"/>
    <s v=""/>
    <m/>
    <s v="分销客户"/>
    <x v="5"/>
  </r>
  <r>
    <s v="hi20412990@aliyun.com"/>
    <s v="广州远程教育中心有限公司"/>
    <x v="0"/>
    <x v="4"/>
    <s v="关联"/>
    <d v="2017-03-24T00:00:00"/>
    <s v="202276706550411"/>
    <s v="云服务器ECS(包月)"/>
    <s v="续费"/>
    <s v="827.00"/>
    <s v="0.75"/>
    <s v="620.25"/>
    <m/>
    <n v="620.25"/>
    <s v="已支付"/>
    <s v="2018-07-18 08:15:26"/>
    <s v="2018-07-18 08:15:27"/>
    <s v=""/>
    <m/>
    <s v="分销客户"/>
    <x v="5"/>
  </r>
  <r>
    <s v="hi20412990@aliyun.com"/>
    <s v="广州远程教育中心有限公司"/>
    <x v="0"/>
    <x v="4"/>
    <s v="关联"/>
    <d v="2017-03-24T00:00:00"/>
    <s v="202276406500411"/>
    <s v="云服务器ECS(包月)"/>
    <s v="续费"/>
    <s v="223.00"/>
    <s v="0.75"/>
    <s v="167.25"/>
    <m/>
    <n v="167.25"/>
    <s v="已支付"/>
    <s v="2018-07-18 08:15:12"/>
    <s v="2018-07-18 08:15:12"/>
    <s v=""/>
    <m/>
    <s v="分销客户"/>
    <x v="5"/>
  </r>
  <r>
    <s v="hi20412990@aliyun.com"/>
    <s v="广州远程教育中心有限公司"/>
    <x v="0"/>
    <x v="4"/>
    <s v="关联"/>
    <d v="2017-03-24T00:00:00"/>
    <s v="202274408360411"/>
    <s v="云服务器ECS(包月)"/>
    <s v="续费"/>
    <s v="827.00"/>
    <s v="0.75"/>
    <s v="620.25"/>
    <m/>
    <n v="620.25"/>
    <s v="已支付"/>
    <s v="2018-07-18 08:15:12"/>
    <s v="2018-07-18 08:15:13"/>
    <s v=""/>
    <m/>
    <s v="分销客户"/>
    <x v="5"/>
  </r>
  <r>
    <s v="hi20412990@aliyun.com"/>
    <s v="广州远程教育中心有限公司"/>
    <x v="0"/>
    <x v="4"/>
    <s v="关联"/>
    <d v="2017-03-24T00:00:00"/>
    <s v="202275707310411"/>
    <s v="云服务器ECS(包月)"/>
    <s v="续费"/>
    <s v="827.00"/>
    <s v="0.75"/>
    <s v="620.25"/>
    <m/>
    <n v="620.25"/>
    <s v="已支付"/>
    <s v="2018-07-18 08:15:06"/>
    <s v="2018-07-18 08:15:07"/>
    <s v=""/>
    <m/>
    <s v="分销客户"/>
    <x v="5"/>
  </r>
  <r>
    <s v="庆丰裕科技"/>
    <s v="深圳庆丰裕信息科技有限公司"/>
    <x v="2"/>
    <x v="10"/>
    <s v="新建"/>
    <d v="2017-12-18T00:00:00"/>
    <s v="202275904520288"/>
    <s v="增量带宽"/>
    <s v="升级"/>
    <s v="181.23"/>
    <s v="1.00"/>
    <s v="181.23"/>
    <m/>
    <n v="181.23"/>
    <s v="已支付"/>
    <s v="2018-07-18 03:36:41"/>
    <s v="2018-07-18 03:36:55"/>
    <s v=""/>
    <m/>
    <s v="分销客户"/>
    <x v="0"/>
  </r>
  <r>
    <s v="庆丰裕科技"/>
    <s v="深圳庆丰裕信息科技有限公司"/>
    <x v="2"/>
    <x v="10"/>
    <s v="新建"/>
    <d v="2017-12-18T00:00:00"/>
    <s v="202275405330288"/>
    <s v="增量带宽"/>
    <s v="升级"/>
    <s v="158.94"/>
    <s v="1.00"/>
    <s v="158.94"/>
    <m/>
    <n v="158.94"/>
    <s v="已支付"/>
    <s v="2018-07-18 03:33:55"/>
    <s v="2018-07-18 03:34:20"/>
    <s v=""/>
    <m/>
    <s v="分销客户"/>
    <x v="0"/>
  </r>
  <r>
    <s v="xiaoxielc@163.com"/>
    <s v="广州合立正通信息科技有限公司"/>
    <x v="0"/>
    <x v="4"/>
    <s v="关联"/>
    <d v="2017-02-20T00:00:00"/>
    <s v="202276800650638"/>
    <s v="关系型数据库RDS(包月)"/>
    <s v="升级"/>
    <s v="183.99"/>
    <s v="1.00"/>
    <s v="183.99"/>
    <m/>
    <n v="183.99"/>
    <s v="已支付"/>
    <s v="2018-07-18 00:09:50"/>
    <s v="2018-07-18 00:09:54"/>
    <s v=""/>
    <m/>
    <s v="分销客户"/>
    <x v="0"/>
  </r>
  <r>
    <s v="庆丰裕科技"/>
    <s v="深圳庆丰裕信息科技有限公司"/>
    <x v="2"/>
    <x v="10"/>
    <s v="新建"/>
    <d v="2017-12-18T00:00:00"/>
    <s v="202275001890288"/>
    <s v="增量带宽"/>
    <s v="升级"/>
    <s v="68.84"/>
    <s v="1.00"/>
    <s v="68.84"/>
    <m/>
    <n v="68.84"/>
    <s v="已支付"/>
    <s v="2018-07-17 23:52:08"/>
    <s v="2018-07-17 23:52:44"/>
    <s v=""/>
    <m/>
    <s v="分销客户"/>
    <x v="0"/>
  </r>
  <r>
    <s v="xiaoxielc@163.com"/>
    <s v="广州合立正通信息科技有限公司"/>
    <x v="0"/>
    <x v="4"/>
    <s v="关联"/>
    <d v="2017-02-20T00:00:00"/>
    <s v="202272705960638"/>
    <s v="负载均衡SLB（按量付费）"/>
    <s v="新购"/>
    <s v="0.00"/>
    <s v="1.00"/>
    <s v="0"/>
    <m/>
    <n v="0"/>
    <s v="完成"/>
    <s v="2018-07-17 23:50:32"/>
    <s v="2018-07-17 23:50:33"/>
    <s v=""/>
    <m/>
    <s v="分销客户"/>
    <x v="2"/>
  </r>
  <r>
    <s v="搜技能"/>
    <s v="广州市互信网络科技有限公司"/>
    <x v="2"/>
    <x v="10"/>
    <s v="新建"/>
    <d v="2017-10-30T00:00:00"/>
    <s v="202273305300129"/>
    <s v="云服务器ECS(包月)"/>
    <s v="升级"/>
    <s v="338.69"/>
    <s v="0.85"/>
    <s v="287.89"/>
    <m/>
    <n v="287.89"/>
    <s v="已支付"/>
    <s v="2018-07-17 23:48:39"/>
    <s v="2018-07-17 23:49:51"/>
    <s v=""/>
    <m/>
    <s v="分销客户"/>
    <x v="0"/>
  </r>
  <r>
    <s v="庆丰裕科技"/>
    <s v="深圳庆丰裕信息科技有限公司"/>
    <x v="2"/>
    <x v="10"/>
    <s v="新建"/>
    <d v="2017-12-18T00:00:00"/>
    <s v="202275501340288"/>
    <s v="增量带宽"/>
    <s v="升级"/>
    <s v="40.33"/>
    <s v="1.00"/>
    <s v="40.33"/>
    <m/>
    <n v="40.33"/>
    <s v="已支付"/>
    <s v="2018-07-17 23:48:08"/>
    <s v="2018-07-17 23:48:26"/>
    <s v=""/>
    <m/>
    <s v="分销客户"/>
    <x v="0"/>
  </r>
  <r>
    <s v="搜技能"/>
    <s v="广州市互信网络科技有限公司"/>
    <x v="2"/>
    <x v="10"/>
    <s v="新建"/>
    <d v="2017-10-30T00:00:00"/>
    <s v="202266999980129"/>
    <s v="弹性公网IP（按量付费）"/>
    <s v="升级"/>
    <s v="0.00"/>
    <s v="1.00"/>
    <s v="0"/>
    <m/>
    <n v="0"/>
    <s v="完成"/>
    <s v="2018-07-17 23:42:29"/>
    <s v="2018-07-17 23:42:29"/>
    <s v=""/>
    <m/>
    <s v="分销客户"/>
    <x v="2"/>
  </r>
  <r>
    <s v="tdchuyu"/>
    <s v="广州拓动网络科技有限公司"/>
    <x v="2"/>
    <x v="10"/>
    <s v="新建"/>
    <d v="2018-05-16T18:44:23"/>
    <s v="202271604230028"/>
    <s v="云服务器ECS(包月)"/>
    <s v="续费"/>
    <s v="756.00"/>
    <s v="1.00"/>
    <s v="756.00"/>
    <m/>
    <n v="756"/>
    <s v="已支付"/>
    <s v="2018-07-17 21:50:18"/>
    <s v="2018-07-17 21:50:23"/>
    <s v=""/>
    <m/>
    <s v="分销客户"/>
    <x v="0"/>
  </r>
  <r>
    <s v="一号金行分销"/>
    <s v="广州宽恒信息科技有限公司"/>
    <x v="2"/>
    <x v="10"/>
    <s v="新建"/>
    <d v="2018-06-21T17:02:59"/>
    <s v="202265994600565"/>
    <s v="DDoS高防IP"/>
    <s v="退款"/>
    <s v="-21800.00"/>
    <s v="1.00"/>
    <s v="-21800.00"/>
    <m/>
    <n v="-21800"/>
    <s v="已支付"/>
    <s v="2018-07-17 19:22:14"/>
    <s v="2018-07-17 19:22:14"/>
    <s v=""/>
    <s v="201807003434"/>
    <s v="分销客户"/>
    <x v="0"/>
  </r>
  <r>
    <s v="dannet@qq.com"/>
    <s v="广州美亚电子商务国际旅行社有限公司"/>
    <x v="0"/>
    <x v="4"/>
    <s v="关联"/>
    <d v="2017-10-20T00:00:00"/>
    <s v="202265795940654"/>
    <s v="云服务器ECS(包月)"/>
    <s v="续费"/>
    <s v="1207.00"/>
    <s v="1.00"/>
    <s v="1207.00"/>
    <m/>
    <n v="1207"/>
    <s v="已支付"/>
    <s v="2018-07-17 19:07:00"/>
    <s v="2018-07-17 19:07:14"/>
    <s v=""/>
    <m/>
    <s v="分销客户"/>
    <x v="3"/>
  </r>
  <r>
    <s v="serveradmin@superlinksoft.com"/>
    <s v="广州超联软件科技有限公司"/>
    <x v="0"/>
    <x v="6"/>
    <s v="关联"/>
    <d v="2017-11-06T00:00:00"/>
    <s v="202267494040884"/>
    <s v="云盾证书服务(包年)"/>
    <s v="退款"/>
    <s v="-1256.30"/>
    <s v="1.00"/>
    <s v="-1256.30"/>
    <m/>
    <n v="-1256.3"/>
    <s v="已支付"/>
    <s v="2018-07-17 19:04:22"/>
    <s v="2018-07-17 19:04:22"/>
    <s v=""/>
    <m/>
    <s v="分销客户"/>
    <x v="0"/>
  </r>
  <r>
    <s v="广东傲智创新科技有限公司"/>
    <s v="广东省傲智创新科技有限公司"/>
    <x v="2"/>
    <x v="10"/>
    <s v="新建"/>
    <d v="2018-01-05T00:00:00"/>
    <s v="202266793030647"/>
    <s v="弹性公网IP（按量付费）"/>
    <s v="升级"/>
    <s v="0.00"/>
    <s v="1.00"/>
    <s v="0"/>
    <m/>
    <n v="0"/>
    <s v="完成"/>
    <s v="2018-07-17 18:28:57"/>
    <s v="2018-07-17 18:28:58"/>
    <s v=""/>
    <m/>
    <s v="分销客户"/>
    <x v="2"/>
  </r>
  <r>
    <s v="bamboonetworks"/>
    <s v="广州奔步电脑有限公司"/>
    <x v="0"/>
    <x v="4"/>
    <s v="关联"/>
    <d v="2017-05-18T00:00:00"/>
    <s v="202264197660930"/>
    <s v="容器服务（按量付费）"/>
    <s v="新购"/>
    <s v="0.00"/>
    <s v="1.00"/>
    <s v="0"/>
    <m/>
    <n v="0"/>
    <s v="完成"/>
    <s v="2018-07-17 18:18:51"/>
    <s v="2018-07-17 18:18:51"/>
    <s v=""/>
    <m/>
    <s v="分销客户"/>
    <x v="2"/>
  </r>
  <r>
    <s v="广东傲智创新科技有限公司"/>
    <s v="广东省傲智创新科技有限公司"/>
    <x v="2"/>
    <x v="10"/>
    <s v="新建"/>
    <d v="2018-01-05T00:00:00"/>
    <s v="202266692140647"/>
    <s v="快照"/>
    <s v="新购"/>
    <s v="0.00"/>
    <s v="1.00"/>
    <s v="0"/>
    <m/>
    <n v="0"/>
    <s v="完成"/>
    <s v="2018-07-17 18:18:03"/>
    <s v="2018-07-17 18:18:03"/>
    <s v=""/>
    <m/>
    <s v="分销客户"/>
    <x v="1"/>
  </r>
  <r>
    <s v="homeway.1984@163.com"/>
    <s v="广州智野软件科技有限公司"/>
    <x v="1"/>
    <x v="1"/>
    <s v="关联"/>
    <d v="2018-02-07T09:48:24"/>
    <s v="202264394400217"/>
    <s v="云服务器ECS(包月)"/>
    <s v="新购"/>
    <s v="1371.00"/>
    <s v="1.00"/>
    <s v="1371.00"/>
    <m/>
    <n v="1371"/>
    <s v="已支付"/>
    <s v="2018-07-17 17:44:35"/>
    <s v="2018-07-17 17:46:03"/>
    <s v=""/>
    <m/>
    <s v="分销客户"/>
    <x v="0"/>
  </r>
  <r>
    <s v="bufeng2005@gmail.com"/>
    <s v="广州市十牛信息科技有限公司"/>
    <x v="1"/>
    <x v="1"/>
    <s v="关联"/>
    <d v="2017-06-23T00:00:00"/>
    <s v="202265392600796"/>
    <s v="云服务器ECS(包月)"/>
    <s v="升级"/>
    <s v="21.30"/>
    <s v="1.00"/>
    <s v="21.30"/>
    <m/>
    <n v="21.3"/>
    <s v="已支付"/>
    <s v="2018-07-17 17:27:10"/>
    <s v="2018-07-17 17:27:17"/>
    <s v=""/>
    <m/>
    <s v="分销客户"/>
    <x v="0"/>
  </r>
  <r>
    <s v="中融汇区块链公司"/>
    <s v="深圳拓略计算机有限责任公司"/>
    <x v="2"/>
    <x v="2"/>
    <s v="新建"/>
    <d v="2018-04-14T16:19:41"/>
    <s v="202265194150834"/>
    <s v="关系型数据库RDS(包月)"/>
    <s v="续费"/>
    <s v="940.00"/>
    <s v="1.00"/>
    <s v="940.00"/>
    <m/>
    <n v="940"/>
    <s v="已支付"/>
    <s v="2018-07-17 16:54:45"/>
    <s v="2018-07-17 17:02:58"/>
    <s v=""/>
    <m/>
    <s v="分销客户"/>
    <x v="0"/>
  </r>
  <r>
    <s v="广东傲智创新科技有限公司"/>
    <s v="广东省傲智创新科技有限公司"/>
    <x v="2"/>
    <x v="10"/>
    <s v="新建"/>
    <d v="2018-01-05T00:00:00"/>
    <s v="202267589240647"/>
    <s v="云服务器ECS(包月)"/>
    <s v="新购"/>
    <s v="403.00"/>
    <s v="0.96"/>
    <s v="386.70"/>
    <m/>
    <n v="386.7"/>
    <s v="已支付"/>
    <s v="2018-07-17 16:49:01"/>
    <s v="2018-07-17 17:42:47"/>
    <s v=""/>
    <m/>
    <s v="分销客户"/>
    <x v="0"/>
  </r>
  <r>
    <s v="guanhl_qr"/>
    <s v="珠海源洋科技"/>
    <x v="2"/>
    <x v="10"/>
    <s v="新建"/>
    <d v="2018-06-01T15:46:44"/>
    <s v="202264094470206"/>
    <s v="国内短信套餐包"/>
    <s v="新购"/>
    <s v="225.00"/>
    <s v="1.00"/>
    <s v="225.00"/>
    <m/>
    <n v="225"/>
    <s v="已支付"/>
    <s v="2018-07-17 16:40:15"/>
    <s v="2018-07-17 16:40:50"/>
    <s v=""/>
    <m/>
    <s v="分销客户"/>
    <x v="1"/>
  </r>
  <r>
    <s v="广东傲智创新科技有限公司"/>
    <s v="广东省傲智创新科技有限公司"/>
    <x v="2"/>
    <x v="10"/>
    <s v="新建"/>
    <d v="2018-01-05T00:00:00"/>
    <s v="202266985940647"/>
    <s v="NAT网关（按量付费）"/>
    <s v="新购"/>
    <s v="0.00"/>
    <s v="1.00"/>
    <s v="0"/>
    <m/>
    <n v="0"/>
    <s v="完成"/>
    <s v="2018-07-17 16:15:36"/>
    <s v="2018-07-17 16:15:36"/>
    <s v=""/>
    <m/>
    <s v="分销客户"/>
    <x v="2"/>
  </r>
  <r>
    <s v="cuihuaql"/>
    <s v="广州兴宇智信息科技有限公司"/>
    <x v="2"/>
    <x v="10"/>
    <s v="新建"/>
    <d v="2018-05-11T16:47:30"/>
    <s v="202264391150471"/>
    <s v="云服务器ECS(包月)"/>
    <s v="新购"/>
    <s v="11244.00"/>
    <s v="0.78"/>
    <s v="8734.20"/>
    <m/>
    <n v="8734.2000000000007"/>
    <s v="已支付"/>
    <s v="2018-07-17 16:10:29"/>
    <s v="2018-07-17 16:51:46"/>
    <s v=""/>
    <m/>
    <s v="分销客户"/>
    <x v="0"/>
  </r>
  <r>
    <s v="gzhsh1940"/>
    <s v="广州皇上皇集团股份有限公司"/>
    <x v="0"/>
    <x v="5"/>
    <s v="新建"/>
    <d v="2018-04-25T14:55:37"/>
    <s v="202263793670931"/>
    <s v="云服务器ECS(包月)"/>
    <s v="新购"/>
    <s v="1319.00"/>
    <s v="0.96"/>
    <s v="1261.80"/>
    <n v="1261.8"/>
    <n v="0"/>
    <s v="已支付"/>
    <s v="2018-07-17 15:59:09"/>
    <s v="2018-07-17 15:59:14"/>
    <s v=""/>
    <m/>
    <s v="分销客户"/>
    <x v="0"/>
  </r>
  <r>
    <s v="广州慧城"/>
    <s v="广州慧城网络科技有限公司"/>
    <x v="4"/>
    <x v="14"/>
    <s v="关联"/>
    <d v="2017-04-20T00:00:00"/>
    <s v="202267388670988"/>
    <s v="云服务器ECS(包月)"/>
    <s v="续费"/>
    <s v="816.00"/>
    <s v="0.85"/>
    <s v="693.60"/>
    <m/>
    <n v="693.6"/>
    <s v="已支付"/>
    <s v="2018-07-17 15:54:58"/>
    <s v="2018-07-17 15:55:52"/>
    <s v=""/>
    <m/>
    <s v="分销客户"/>
    <x v="3"/>
  </r>
  <r>
    <s v="gzhsh1940"/>
    <s v="广州皇上皇集团股份有限公司"/>
    <x v="0"/>
    <x v="5"/>
    <s v="新建"/>
    <d v="2018-04-25T14:55:37"/>
    <s v="202264191510931"/>
    <s v="VPN网关（包月）"/>
    <s v="新购"/>
    <s v="375.00"/>
    <s v="1.00"/>
    <s v="375.00"/>
    <n v="375"/>
    <n v="0"/>
    <s v="已支付"/>
    <s v="2018-07-17 15:50:03"/>
    <s v="2018-07-17 15:50:10"/>
    <s v=""/>
    <m/>
    <s v="分销客户"/>
    <x v="0"/>
  </r>
  <r>
    <s v="serveradmin@superlinksoft.com"/>
    <s v="广州超联软件科技有限公司"/>
    <x v="0"/>
    <x v="6"/>
    <s v="关联"/>
    <d v="2017-11-06T00:00:00"/>
    <s v="202267584960884"/>
    <s v="云服务器ECS(包月)"/>
    <s v="新购"/>
    <s v="527.00"/>
    <s v="1.00"/>
    <s v="527.00"/>
    <m/>
    <n v="527"/>
    <s v="已支付"/>
    <s v="2018-07-17 15:30:23"/>
    <s v="2018-07-17 15:30:39"/>
    <s v=""/>
    <m/>
    <s v="分销客户"/>
    <x v="0"/>
  </r>
  <r>
    <s v="homeway.1984@163.com"/>
    <s v="广州智野软件科技有限公司"/>
    <x v="1"/>
    <x v="1"/>
    <s v="关联"/>
    <d v="2018-02-07T09:48:24"/>
    <s v="202268283850217"/>
    <s v="云服务器（按量付费）"/>
    <s v="新购"/>
    <s v="0.00"/>
    <s v="1.00"/>
    <s v="0"/>
    <m/>
    <n v="0"/>
    <s v="完成"/>
    <s v="2018-07-17 15:01:38"/>
    <s v="2018-07-17 15:01:38"/>
    <s v=""/>
    <m/>
    <s v="分销客户"/>
    <x v="1"/>
  </r>
  <r>
    <s v="bufeng2005@gmail.com"/>
    <s v="广州市十牛信息科技有限公司"/>
    <x v="1"/>
    <x v="1"/>
    <s v="关联"/>
    <d v="2017-06-23T00:00:00"/>
    <s v="202266384830796"/>
    <s v="云数据库KVStore版（包月）"/>
    <s v="新购"/>
    <s v="53.00"/>
    <s v="1.00"/>
    <s v="53.00"/>
    <m/>
    <n v="53"/>
    <s v="已支付"/>
    <s v="2018-07-17 14:58:50"/>
    <s v="2018-07-17 14:58:57"/>
    <s v=""/>
    <m/>
    <s v="分销客户"/>
    <x v="0"/>
  </r>
  <r>
    <s v="maitongzhineng"/>
    <s v="深圳市驰骋网络技术有限公司"/>
    <x v="2"/>
    <x v="2"/>
    <s v="新建"/>
    <d v="2018-06-25T14:02:19"/>
    <s v="202267683290020"/>
    <s v="云服务器ECS(包月)"/>
    <s v="续费"/>
    <s v="1376.00"/>
    <s v="1.00"/>
    <s v="1376.00"/>
    <m/>
    <n v="1376"/>
    <s v="已支付"/>
    <s v="2018-07-17 14:58:44"/>
    <s v="2018-07-17 14:59:22"/>
    <s v=""/>
    <m/>
    <s v="分销客户"/>
    <x v="0"/>
  </r>
  <r>
    <s v="maitongzhineng"/>
    <s v="深圳市驰骋网络技术有限公司"/>
    <x v="2"/>
    <x v="2"/>
    <s v="新建"/>
    <d v="2018-06-25T14:02:19"/>
    <s v="202266487500020"/>
    <s v="WDCP V3.2管理面板多版本PHP共存和SSL CentOS6.8"/>
    <s v="续费"/>
    <s v="0.00"/>
    <s v="1.00"/>
    <s v="0.00"/>
    <m/>
    <n v="0"/>
    <s v="已支付"/>
    <s v="2018-07-17 14:58:43"/>
    <s v="2018-07-17 14:59:22"/>
    <s v=""/>
    <m/>
    <s v="分销客户"/>
    <x v="2"/>
  </r>
  <r>
    <s v="ali_pay@uzise.com"/>
    <s v="广州柚子舍生物科技有限公司"/>
    <x v="0"/>
    <x v="5"/>
    <s v="关联"/>
    <d v="2017-07-26T00:00:00"/>
    <s v="202265485750102"/>
    <s v="负载均衡SLB（包年包月）"/>
    <s v="续费"/>
    <s v="2844.52"/>
    <s v="1.00"/>
    <s v="2844.52"/>
    <m/>
    <n v="2844.52"/>
    <s v="已支付"/>
    <s v="2018-07-17 14:46:36"/>
    <s v="2018-07-17 14:47:04"/>
    <s v=""/>
    <m/>
    <s v="分销客户"/>
    <x v="3"/>
  </r>
  <r>
    <s v="ali_pay@uzise.com"/>
    <s v="广州柚子舍生物科技有限公司"/>
    <x v="0"/>
    <x v="5"/>
    <s v="关联"/>
    <d v="2017-07-26T00:00:00"/>
    <s v="202263987970102"/>
    <s v="关系型数据库RDS(包月)"/>
    <s v="续费"/>
    <s v="580.00"/>
    <s v="1.00"/>
    <s v="580.00"/>
    <m/>
    <n v="580"/>
    <s v="已支付"/>
    <s v="2018-07-17 14:43:09"/>
    <s v="2018-07-17 14:43:17"/>
    <s v=""/>
    <m/>
    <s v="分销客户"/>
    <x v="3"/>
  </r>
  <r>
    <s v="it@biostime.com.cn"/>
    <s v="广州市合生元生物制品有限公司"/>
    <x v="0"/>
    <x v="4"/>
    <s v="关联"/>
    <d v="2016-09-07T00:00:00"/>
    <s v="202263889310682"/>
    <s v="数据传输服务（按量付费）"/>
    <s v="新购"/>
    <s v="0.00"/>
    <s v="1.00"/>
    <s v="0"/>
    <m/>
    <n v="0"/>
    <s v="完成"/>
    <s v="2018-07-17 14:26:33"/>
    <s v="2018-07-17 14:26:33"/>
    <s v=""/>
    <m/>
    <s v="分销客户"/>
    <x v="2"/>
  </r>
  <r>
    <s v="深圳智盟"/>
    <s v="luhua"/>
    <x v="1"/>
    <x v="1"/>
    <s v="新建"/>
    <d v="2018-06-29T11:21:03"/>
    <s v="202264385540105"/>
    <s v="对象存储OSS资源包(包月)"/>
    <s v="新购"/>
    <s v="648.00"/>
    <s v="0.75"/>
    <s v="486.00"/>
    <m/>
    <n v="486"/>
    <s v="已支付"/>
    <s v="2018-07-17 14:26:30"/>
    <s v="2018-07-17 14:32:22"/>
    <s v=""/>
    <m/>
    <s v="分销客户"/>
    <x v="0"/>
  </r>
  <r>
    <s v="广东傲智创新科技有限公司"/>
    <s v="广东省傲智创新科技有限公司"/>
    <x v="2"/>
    <x v="10"/>
    <s v="新建"/>
    <d v="2018-01-05T00:00:00"/>
    <s v="202266680920647"/>
    <s v="弹性公网IP（按量付费）"/>
    <s v="新购"/>
    <s v="0.00"/>
    <s v="1.00"/>
    <s v="0"/>
    <m/>
    <n v="0"/>
    <s v="完成"/>
    <s v="2018-07-17 14:21:08"/>
    <s v="2018-07-17 14:21:08"/>
    <s v=""/>
    <m/>
    <s v="分销客户"/>
    <x v="2"/>
  </r>
  <r>
    <s v="深圳智盟"/>
    <s v="luhua"/>
    <x v="1"/>
    <x v="1"/>
    <s v="新建"/>
    <d v="2018-06-29T11:21:03"/>
    <s v="202266584350105"/>
    <s v="对象存储OSS（按量付费）"/>
    <s v="新购"/>
    <s v="0.00"/>
    <s v="1.00"/>
    <s v="0"/>
    <m/>
    <n v="0"/>
    <s v="完成"/>
    <s v="2018-07-17 14:16:58"/>
    <s v="2018-07-17 14:16:58"/>
    <s v=""/>
    <m/>
    <s v="分销客户"/>
    <x v="2"/>
  </r>
  <r>
    <s v="广东傲智创新科技有限公司"/>
    <s v="广东省傲智创新科技有限公司"/>
    <x v="2"/>
    <x v="10"/>
    <s v="新建"/>
    <d v="2018-01-05T00:00:00"/>
    <s v="202264686020647"/>
    <s v="文件存储（按量付费）"/>
    <s v="新购"/>
    <s v="0.00"/>
    <s v="1.00"/>
    <s v="0"/>
    <m/>
    <n v="0"/>
    <s v="完成"/>
    <s v="2018-07-17 13:54:00"/>
    <s v="2018-07-17 13:54:01"/>
    <s v=""/>
    <m/>
    <s v="分销客户"/>
    <x v="2"/>
  </r>
  <r>
    <s v="admin@yiguotech.com"/>
    <s v="深圳翼果科技有限公司"/>
    <x v="3"/>
    <x v="3"/>
    <s v="关联"/>
    <d v="2018-02-01T00:00:00"/>
    <s v="202267182450526"/>
    <s v="云服务器ECS(包月)"/>
    <s v="新购"/>
    <s v="218.00"/>
    <s v="0.85"/>
    <s v="185.30"/>
    <n v="185.3"/>
    <n v="0"/>
    <s v="已支付"/>
    <s v="2018-07-17 13:48:10"/>
    <s v="2018-07-17 13:48:31"/>
    <s v=""/>
    <m/>
    <s v="分销客户"/>
    <x v="0"/>
  </r>
  <r>
    <s v="it@biostime.com.cn"/>
    <s v="广州市合生元生物制品有限公司"/>
    <x v="0"/>
    <x v="4"/>
    <s v="关联"/>
    <d v="2016-09-07T00:00:00"/>
    <s v="202266677600682"/>
    <s v="数据传输服务（按量付费）"/>
    <s v="新购"/>
    <s v="0.00"/>
    <s v="1.00"/>
    <s v="0"/>
    <m/>
    <n v="0"/>
    <s v="完成"/>
    <s v="2018-07-17 13:41:29"/>
    <s v="2018-07-17 13:41:29"/>
    <s v=""/>
    <m/>
    <s v="分销客户"/>
    <x v="2"/>
  </r>
  <r>
    <s v="zixl@holike.com"/>
    <s v="广州好莱客创意家居股份有限公司"/>
    <x v="1"/>
    <x v="1"/>
    <s v="关联"/>
    <d v="2016-09-05T00:00:00"/>
    <s v="202266379580464"/>
    <s v="数据传输服务DTS(包月)"/>
    <s v="续费"/>
    <s v="990.00"/>
    <s v="1.00"/>
    <s v="990.00"/>
    <m/>
    <n v="990"/>
    <s v="已支付"/>
    <s v="2018-07-17 13:28:40"/>
    <s v="2018-07-17 13:28:45"/>
    <s v=""/>
    <m/>
    <s v="分销客户"/>
    <x v="3"/>
  </r>
  <r>
    <s v="zixl@holike.com"/>
    <s v="广州好莱客创意家居股份有限公司"/>
    <x v="1"/>
    <x v="1"/>
    <s v="关联"/>
    <d v="2016-09-05T00:00:00"/>
    <s v="202267978890464"/>
    <s v="云服务器ECS(包月)"/>
    <s v="续费"/>
    <s v="2062.00"/>
    <s v="1.00"/>
    <s v="2062.00"/>
    <m/>
    <n v="2062"/>
    <s v="已支付"/>
    <s v="2018-07-17 13:27:33"/>
    <s v="2018-07-17 13:27:38"/>
    <s v=""/>
    <m/>
    <s v="分销客户"/>
    <x v="3"/>
  </r>
  <r>
    <s v="zixl@holike.com"/>
    <s v="广州好莱客创意家居股份有限公司"/>
    <x v="1"/>
    <x v="1"/>
    <s v="关联"/>
    <d v="2016-09-05T00:00:00"/>
    <s v="202265280660464"/>
    <s v="关系型数据库RDS(包月)"/>
    <s v="续费"/>
    <s v="3650.00"/>
    <s v="1.00"/>
    <s v="3650.00"/>
    <m/>
    <n v="3650"/>
    <s v="已支付"/>
    <s v="2018-07-17 13:25:50"/>
    <s v="2018-07-17 13:25:59"/>
    <s v=""/>
    <m/>
    <s v="分销客户"/>
    <x v="3"/>
  </r>
  <r>
    <s v="it@biostime.com.cn"/>
    <s v="广州市合生元生物制品有限公司"/>
    <x v="0"/>
    <x v="4"/>
    <s v="关联"/>
    <d v="2016-09-07T00:00:00"/>
    <s v="202263983150682"/>
    <s v="云数据库 Redis 版（按量付费）"/>
    <s v="新购"/>
    <s v="0.00"/>
    <s v="1.00"/>
    <s v="0"/>
    <m/>
    <n v="0"/>
    <s v="完成"/>
    <s v="2018-07-17 13:25:46"/>
    <s v="2018-07-17 13:25:47"/>
    <s v=""/>
    <m/>
    <s v="分销客户"/>
    <x v="2"/>
  </r>
  <r>
    <s v="homeway.1984@163.com"/>
    <s v="广州智野软件科技有限公司"/>
    <x v="1"/>
    <x v="1"/>
    <s v="关联"/>
    <d v="2018-02-07T09:48:24"/>
    <s v="202264479030217"/>
    <s v="云服务器ECS(包月)"/>
    <s v="升级"/>
    <s v="2073.50"/>
    <s v="0.80"/>
    <s v="1658.80"/>
    <m/>
    <n v="1658.8"/>
    <s v="已支付"/>
    <s v="2018-07-17 12:32:37"/>
    <s v="2018-07-17 12:33:07"/>
    <s v=""/>
    <m/>
    <s v="分销客户"/>
    <x v="0"/>
  </r>
  <r>
    <s v="一号金行分销"/>
    <s v="广州宽恒信息科技有限公司"/>
    <x v="2"/>
    <x v="10"/>
    <s v="新建"/>
    <d v="2018-06-21T17:02:59"/>
    <s v="202263880400565"/>
    <s v="DDoS高防IP"/>
    <s v="新购"/>
    <s v="21800.00"/>
    <s v="1.00"/>
    <s v="21800.00"/>
    <m/>
    <n v="21800"/>
    <s v="已支付"/>
    <s v="2018-07-17 12:18:52"/>
    <s v="2018-07-17 12:22:32"/>
    <s v=""/>
    <s v="201807003434"/>
    <s v="分销客户"/>
    <x v="0"/>
  </r>
  <r>
    <s v="ab纵思网络"/>
    <s v="广州纵思网络科技股份有限公司"/>
    <x v="0"/>
    <x v="6"/>
    <s v="关联"/>
    <d v="2018-02-26T19:14:30"/>
    <s v="202264077290313"/>
    <s v="云服务器ECS(包月)"/>
    <s v="续费"/>
    <s v="36.40"/>
    <s v="1.00"/>
    <s v="36.40"/>
    <m/>
    <n v="36.4"/>
    <s v="已支付"/>
    <s v="2018-07-17 11:42:15"/>
    <s v="2018-07-17 11:42:19"/>
    <s v=""/>
    <m/>
    <s v="分销客户"/>
    <x v="3"/>
  </r>
  <r>
    <s v="ab纵思网络"/>
    <s v="广州纵思网络科技股份有限公司"/>
    <x v="0"/>
    <x v="6"/>
    <s v="关联"/>
    <d v="2018-02-26T19:14:30"/>
    <s v="202265474080313"/>
    <s v="云服务器ECS(包月)"/>
    <s v="续费"/>
    <s v="36.40"/>
    <s v="1.00"/>
    <s v="36.40"/>
    <m/>
    <n v="36.4"/>
    <s v="已支付"/>
    <s v="2018-07-17 11:41:49"/>
    <s v="2018-07-17 11:41:52"/>
    <s v=""/>
    <m/>
    <s v="分销客户"/>
    <x v="3"/>
  </r>
  <r>
    <s v="homeway.1984@163.com"/>
    <s v="广州智野软件科技有限公司"/>
    <x v="1"/>
    <x v="1"/>
    <s v="关联"/>
    <d v="2018-02-07T09:48:24"/>
    <s v="202268071070217"/>
    <s v="云盘"/>
    <s v="新购"/>
    <s v="0.00"/>
    <s v="1.00"/>
    <s v="0"/>
    <m/>
    <n v="0"/>
    <s v="完成"/>
    <s v="2018-07-17 11:37:03"/>
    <s v="2018-07-17 11:37:03"/>
    <s v=""/>
    <m/>
    <s v="分销客户"/>
    <x v="2"/>
  </r>
  <r>
    <s v="avsystemmsg@meiya.com"/>
    <s v="广州尚途商旅信息技术有限公司"/>
    <x v="0"/>
    <x v="4"/>
    <s v="关联"/>
    <d v="2016-10-27T00:00:00"/>
    <s v="202266968840197"/>
    <s v="负载均衡SLB（按量付费）"/>
    <s v="新购"/>
    <s v="0.00"/>
    <s v="1.00"/>
    <s v="0"/>
    <m/>
    <n v="0"/>
    <s v="完成"/>
    <s v="2018-07-17 11:29:41"/>
    <s v="2018-07-17 11:29:42"/>
    <s v=""/>
    <m/>
    <s v="分销客户"/>
    <x v="2"/>
  </r>
  <r>
    <s v="homeway.1984@163.com"/>
    <s v="广州智野软件科技有限公司"/>
    <x v="1"/>
    <x v="1"/>
    <s v="关联"/>
    <d v="2018-02-07T09:48:24"/>
    <s v="202264771500217"/>
    <s v="云服务器ECS(包月)"/>
    <s v="升级"/>
    <s v="650.01"/>
    <s v="0.80"/>
    <s v="520.01"/>
    <m/>
    <n v="520.01"/>
    <s v="已支付"/>
    <s v="2018-07-17 11:17:12"/>
    <s v="2018-07-17 11:17:23"/>
    <s v=""/>
    <m/>
    <s v="分销客户"/>
    <x v="0"/>
  </r>
  <r>
    <s v="avsystemmsg@meiya.com"/>
    <s v="广州尚途商旅信息技术有限公司"/>
    <x v="0"/>
    <x v="4"/>
    <s v="关联"/>
    <d v="2016-10-27T00:00:00"/>
    <s v="202264675400197"/>
    <s v="负载均衡SLB（按量付费）"/>
    <s v="新购"/>
    <s v="0.00"/>
    <s v="1.00"/>
    <s v="0"/>
    <m/>
    <n v="0"/>
    <s v="完成"/>
    <s v="2018-07-17 11:06:12"/>
    <s v="2018-07-17 11:06:12"/>
    <s v=""/>
    <m/>
    <s v="分销客户"/>
    <x v="2"/>
  </r>
  <r>
    <s v="it@biostime.com.cn"/>
    <s v="广州市合生元生物制品有限公司"/>
    <x v="0"/>
    <x v="4"/>
    <s v="关联"/>
    <d v="2016-09-07T00:00:00"/>
    <s v="202265370620682"/>
    <s v="云服务器ECS(包月)"/>
    <s v="续费"/>
    <s v="7116.00"/>
    <s v="1.00"/>
    <s v="7116.00"/>
    <m/>
    <n v="7116"/>
    <s v="已支付"/>
    <s v="2018-07-17 11:04:37"/>
    <s v="2018-07-17 11:04:44"/>
    <s v=""/>
    <m/>
    <s v="分销客户"/>
    <x v="3"/>
  </r>
  <r>
    <s v="admin@yiguotech.com"/>
    <s v="深圳翼果科技有限公司"/>
    <x v="3"/>
    <x v="3"/>
    <s v="关联"/>
    <d v="2018-02-01T00:00:00"/>
    <s v="202266567840526"/>
    <s v="云服务器ECS(包月)"/>
    <s v="续费"/>
    <s v="816.00"/>
    <s v="0.85"/>
    <s v="693.60"/>
    <m/>
    <n v="693.6"/>
    <s v="已支付"/>
    <s v="2018-07-17 10:42:32"/>
    <s v="2018-07-17 10:42:46"/>
    <s v=""/>
    <m/>
    <s v="分销客户"/>
    <x v="3"/>
  </r>
  <r>
    <s v="avsystemmsg@meiya.com"/>
    <s v="广州尚途商旅信息技术有限公司"/>
    <x v="0"/>
    <x v="4"/>
    <s v="关联"/>
    <d v="2016-10-27T00:00:00"/>
    <s v="202263871740197"/>
    <s v="云服务器ECS(包月)"/>
    <s v="新购"/>
    <s v="15084.00"/>
    <s v="0.85"/>
    <s v="12821.40"/>
    <m/>
    <n v="12821.4"/>
    <s v="已支付"/>
    <s v="2018-07-17 10:18:32"/>
    <s v="2018-07-17 10:18:46"/>
    <s v=""/>
    <m/>
    <s v="分销客户"/>
    <x v="0"/>
  </r>
  <r>
    <s v="avsystemmsg@meiya.com"/>
    <s v="广州尚途商旅信息技术有限公司"/>
    <x v="0"/>
    <x v="4"/>
    <s v="关联"/>
    <d v="2016-10-27T00:00:00"/>
    <s v="202265367440197"/>
    <s v="通用储值卡(CBM大客户专享)"/>
    <s v="新购"/>
    <s v="10000.00"/>
    <s v="1.00"/>
    <s v="10000.00"/>
    <m/>
    <n v="10000"/>
    <s v="已支付"/>
    <s v="2018-07-17 10:13:58"/>
    <s v="2018-07-17 10:17:15"/>
    <s v=""/>
    <m/>
    <s v="分销客户"/>
    <x v="4"/>
  </r>
  <r>
    <s v="广州实地地产"/>
    <s v="广州实地房地产开发有限公司"/>
    <x v="1"/>
    <x v="1"/>
    <s v="关联"/>
    <d v="2017-12-09T00:00:00"/>
    <s v="202265367040872"/>
    <s v="云数据库KVStore版（包月）"/>
    <s v="降级"/>
    <s v="-1428.26"/>
    <s v="1.00"/>
    <s v="-1428.26"/>
    <m/>
    <n v="-1428.26"/>
    <s v="已支付"/>
    <s v="2018-07-17 10:03:17"/>
    <s v="2018-07-17 10:03:17"/>
    <s v=""/>
    <m/>
    <s v="分销客户"/>
    <x v="0"/>
  </r>
  <r>
    <s v="广州实地地产"/>
    <s v="广州实地房地产开发有限公司"/>
    <x v="1"/>
    <x v="1"/>
    <s v="关联"/>
    <d v="2017-12-09T00:00:00"/>
    <s v="202266766430872"/>
    <s v="云数据库KVStore版（包月）"/>
    <s v="降级"/>
    <s v="-1438.46"/>
    <s v="1.00"/>
    <s v="-1438.46"/>
    <m/>
    <n v="-1438.46"/>
    <s v="已支付"/>
    <s v="2018-07-17 09:54:12"/>
    <s v="2018-07-17 09:54:13"/>
    <s v=""/>
    <m/>
    <s v="分销客户"/>
    <x v="0"/>
  </r>
  <r>
    <s v="广州实地地产"/>
    <s v="广州实地房地产开发有限公司"/>
    <x v="1"/>
    <x v="1"/>
    <s v="关联"/>
    <d v="2017-12-09T00:00:00"/>
    <s v="202266565190872"/>
    <s v="云数据库KVStore版（包月）"/>
    <s v="降级"/>
    <s v="-759.89"/>
    <s v="1.00"/>
    <s v="-759.89"/>
    <m/>
    <n v="-759.89"/>
    <s v="已支付"/>
    <s v="2018-07-17 09:52:21"/>
    <s v="2018-07-17 09:52:21"/>
    <s v=""/>
    <m/>
    <s v="分销客户"/>
    <x v="0"/>
  </r>
  <r>
    <s v="212983912@qq.com"/>
    <s v="广州尚途商旅信息技术有限公司"/>
    <x v="0"/>
    <x v="4"/>
    <s v="关联"/>
    <d v="2016-10-27T00:00:00"/>
    <s v="202264670310489"/>
    <s v="通用储值卡(CBM大客户专享)"/>
    <s v="新购"/>
    <s v="10000.00"/>
    <s v="1.00"/>
    <s v="10000.00"/>
    <m/>
    <n v="10000"/>
    <s v="已支付"/>
    <s v="2018-07-17 09:46:44"/>
    <s v="2018-07-17 09:47:10"/>
    <s v=""/>
    <m/>
    <s v="分销客户"/>
    <x v="4"/>
  </r>
  <r>
    <s v="it@biostime.com.cn"/>
    <s v="广州市合生元生物制品有限公司"/>
    <x v="0"/>
    <x v="4"/>
    <s v="关联"/>
    <d v="2016-09-07T00:00:00"/>
    <s v="202265667320682"/>
    <s v="高速通道（按量付费）"/>
    <s v="新购"/>
    <s v="0.00"/>
    <s v="1.00"/>
    <s v="0"/>
    <m/>
    <n v="0"/>
    <s v="完成"/>
    <s v="2018-07-17 09:45:29"/>
    <s v="2018-07-17 09:45:29"/>
    <s v=""/>
    <m/>
    <s v="分销客户"/>
    <x v="2"/>
  </r>
  <r>
    <s v="it@biostime.com.cn"/>
    <s v="广州市合生元生物制品有限公司"/>
    <x v="0"/>
    <x v="4"/>
    <s v="关联"/>
    <d v="2016-09-07T00:00:00"/>
    <s v="202267663820682"/>
    <s v="联通跨境高速通道（按量付费）"/>
    <s v="新购"/>
    <s v="0.00"/>
    <s v="1.00"/>
    <s v="0"/>
    <m/>
    <n v="0"/>
    <s v="完成"/>
    <s v="2018-07-17 09:45:27"/>
    <s v="2018-07-17 09:45:27"/>
    <s v=""/>
    <m/>
    <s v="分销客户"/>
    <x v="2"/>
  </r>
  <r>
    <s v="易教优培"/>
    <s v="广州远程教育中心有限公司"/>
    <x v="0"/>
    <x v="4"/>
    <s v="关联"/>
    <d v="2018-01-19T09:13:48"/>
    <s v="202265069650519"/>
    <s v="云服务器ECS(包月)"/>
    <s v="续费"/>
    <s v="443.00"/>
    <s v="0.75"/>
    <s v="332.25"/>
    <m/>
    <n v="332.25"/>
    <s v="已支付"/>
    <s v="2018-07-17 09:41:55"/>
    <s v="2018-07-17 09:41:56"/>
    <s v=""/>
    <m/>
    <s v="分销客户"/>
    <x v="5"/>
  </r>
  <r>
    <s v="ab纵思网络"/>
    <s v="广州纵思网络科技股份有限公司"/>
    <x v="0"/>
    <x v="6"/>
    <s v="关联"/>
    <d v="2018-02-26T19:14:30"/>
    <s v="202265069640313"/>
    <s v="云服务器ECS(包月)"/>
    <s v="新购"/>
    <s v="182.00"/>
    <s v="1.00"/>
    <s v="182.00"/>
    <m/>
    <n v="182"/>
    <s v="已支付"/>
    <s v="2018-07-17 09:41:51"/>
    <s v="2018-07-17 09:41:54"/>
    <s v=""/>
    <m/>
    <s v="分销客户"/>
    <x v="0"/>
  </r>
  <r>
    <s v="ab纵思网络"/>
    <s v="广州纵思网络科技股份有限公司"/>
    <x v="0"/>
    <x v="6"/>
    <s v="关联"/>
    <d v="2018-02-26T19:14:30"/>
    <s v="202267364430313"/>
    <s v="云服务器ECS(包月)"/>
    <s v="新购"/>
    <s v="650.00"/>
    <s v="1.00"/>
    <s v="650.00"/>
    <m/>
    <n v="650"/>
    <s v="已支付"/>
    <s v="2018-07-17 09:40:45"/>
    <s v="2018-07-17 09:40:49"/>
    <s v=""/>
    <m/>
    <s v="分销客户"/>
    <x v="0"/>
  </r>
  <r>
    <s v="it@biostime.com.cn"/>
    <s v="广州市合生元生物制品有限公司"/>
    <x v="0"/>
    <x v="4"/>
    <s v="关联"/>
    <d v="2016-09-07T00:00:00"/>
    <s v="202266466280682"/>
    <s v="高速通道（按量付费）"/>
    <s v="新购"/>
    <s v="0.00"/>
    <s v="1.00"/>
    <s v="0"/>
    <m/>
    <n v="0"/>
    <s v="完成"/>
    <s v="2018-07-17 09:40:39"/>
    <s v="2018-07-17 09:40:39"/>
    <s v=""/>
    <m/>
    <s v="分销客户"/>
    <x v="2"/>
  </r>
  <r>
    <s v="it@biostime.com.cn"/>
    <s v="广州市合生元生物制品有限公司"/>
    <x v="0"/>
    <x v="4"/>
    <s v="关联"/>
    <d v="2016-09-07T00:00:00"/>
    <s v="202266466260682"/>
    <s v="联通跨境高速通道（按量付费）"/>
    <s v="新购"/>
    <s v="0.00"/>
    <s v="1.00"/>
    <s v="0"/>
    <m/>
    <n v="0"/>
    <s v="完成"/>
    <s v="2018-07-17 09:40:36"/>
    <s v="2018-07-17 09:40:37"/>
    <s v=""/>
    <m/>
    <s v="分销客户"/>
    <x v="2"/>
  </r>
  <r>
    <s v="易教优培"/>
    <s v="广州远程教育中心有限公司"/>
    <x v="0"/>
    <x v="4"/>
    <s v="关联"/>
    <d v="2018-01-19T09:13:48"/>
    <s v="202268161560519"/>
    <s v="云服务器ECS(包月)"/>
    <s v="续费"/>
    <s v="443.00"/>
    <s v="0.75"/>
    <s v="332.25"/>
    <m/>
    <n v="332.25"/>
    <s v="已支付"/>
    <s v="2018-07-17 09:40:11"/>
    <s v="2018-07-17 09:40:12"/>
    <s v=""/>
    <m/>
    <s v="分销客户"/>
    <x v="5"/>
  </r>
  <r>
    <s v="易教优培"/>
    <s v="广州远程教育中心有限公司"/>
    <x v="0"/>
    <x v="4"/>
    <s v="关联"/>
    <d v="2018-01-19T09:13:48"/>
    <s v="202267962450519"/>
    <s v="云服务器ECS(包月)"/>
    <s v="续费"/>
    <s v="323.00"/>
    <s v="0.75"/>
    <s v="242.25"/>
    <m/>
    <n v="242.25"/>
    <s v="已支付"/>
    <s v="2018-07-17 09:38:55"/>
    <s v="2018-07-17 09:38:55"/>
    <s v=""/>
    <m/>
    <s v="分销客户"/>
    <x v="5"/>
  </r>
  <r>
    <s v="易教优培"/>
    <s v="广州远程教育中心有限公司"/>
    <x v="0"/>
    <x v="4"/>
    <s v="关联"/>
    <d v="2018-01-19T09:13:48"/>
    <s v="202267063800519"/>
    <s v="云服务器ECS(包月)"/>
    <s v="续费"/>
    <s v="323.00"/>
    <s v="0.75"/>
    <s v="242.25"/>
    <m/>
    <n v="242.25"/>
    <s v="已支付"/>
    <s v="2018-07-17 09:38:52"/>
    <s v="2018-07-17 09:38:53"/>
    <s v=""/>
    <m/>
    <s v="分销客户"/>
    <x v="5"/>
  </r>
  <r>
    <s v="212983912@qq.com"/>
    <s v="广州尚途商旅信息技术有限公司"/>
    <x v="0"/>
    <x v="4"/>
    <s v="关联"/>
    <d v="2016-10-27T00:00:00"/>
    <s v="202268261950489"/>
    <s v="云服务器ECS(包月)"/>
    <s v="升级"/>
    <s v="197.34"/>
    <s v="1.00"/>
    <s v="197.34"/>
    <m/>
    <n v="197.34"/>
    <s v="已支付"/>
    <s v="2018-07-17 09:32:56"/>
    <s v="2018-07-17 09:33:09"/>
    <s v=""/>
    <m/>
    <s v="分销客户"/>
    <x v="0"/>
  </r>
  <r>
    <s v="广州实地地产"/>
    <s v="广州实地房地产开发有限公司"/>
    <x v="1"/>
    <x v="1"/>
    <s v="关联"/>
    <d v="2017-12-09T00:00:00"/>
    <s v="202266465450872"/>
    <s v="云数据库KVStore版（包月）"/>
    <s v="续费"/>
    <s v="1086.00"/>
    <s v="1.00"/>
    <s v="1086.00"/>
    <m/>
    <n v="1086"/>
    <s v="已支付"/>
    <s v="2018-07-17 09:32:41"/>
    <s v="2018-07-17 09:32:52"/>
    <s v=""/>
    <m/>
    <s v="分销客户"/>
    <x v="3"/>
  </r>
  <r>
    <s v="212983912@qq.com"/>
    <s v="广州尚途商旅信息技术有限公司"/>
    <x v="0"/>
    <x v="4"/>
    <s v="关联"/>
    <d v="2016-10-27T00:00:00"/>
    <s v="202264068240489"/>
    <s v="云服务器ECS(包月)"/>
    <s v="升级"/>
    <s v="195.37"/>
    <s v="1.00"/>
    <s v="195.37"/>
    <m/>
    <n v="195.37"/>
    <s v="已支付"/>
    <s v="2018-07-17 09:32:25"/>
    <s v="2018-07-17 09:32:31"/>
    <s v=""/>
    <m/>
    <s v="分销客户"/>
    <x v="0"/>
  </r>
  <r>
    <s v="广州爱孚圣"/>
    <s v="广东爱孚圣电子科技有限公司"/>
    <x v="4"/>
    <x v="14"/>
    <s v="新建"/>
    <d v="2017-07-14T00:00:00"/>
    <s v="202266164700862"/>
    <s v="云服务器ECS(包月)"/>
    <s v="续费"/>
    <s v="3588.00"/>
    <s v="0.85"/>
    <s v="3049.80"/>
    <m/>
    <n v="3049.8"/>
    <s v="已支付"/>
    <s v="2018-07-17 09:31:08"/>
    <s v="2018-07-17 09:32:17"/>
    <s v=""/>
    <m/>
    <s v="分销客户"/>
    <x v="0"/>
  </r>
  <r>
    <s v="212983912@qq.com"/>
    <s v="广州尚途商旅信息技术有限公司"/>
    <x v="0"/>
    <x v="4"/>
    <s v="关联"/>
    <d v="2016-10-27T00:00:00"/>
    <s v="202267462210489"/>
    <s v="通用储值卡(CBM大客户专享)"/>
    <s v="新购"/>
    <s v="10000.00"/>
    <s v="1.00"/>
    <s v="10000.00"/>
    <m/>
    <n v="10000"/>
    <s v="已支付"/>
    <s v="2018-07-17 09:30:02"/>
    <s v="2018-07-17 09:30:24"/>
    <s v=""/>
    <m/>
    <s v="分销客户"/>
    <x v="4"/>
  </r>
  <r>
    <s v="hi20845842@aliyun.com"/>
    <s v="广州梦芭莎电子商务有限公司（广州摩拉网络科技有限公司）"/>
    <x v="1"/>
    <x v="1"/>
    <s v="关联"/>
    <d v="2017-01-16T00:00:00"/>
    <s v="202264267500869"/>
    <s v="云邮箱"/>
    <s v="续费"/>
    <s v="9500.00"/>
    <s v="1.00"/>
    <s v="9500.00"/>
    <m/>
    <n v="9500"/>
    <s v="已支付"/>
    <s v="2018-07-17 09:19:29"/>
    <s v="2018-07-17 09:19:39"/>
    <s v=""/>
    <m/>
    <s v="分销客户"/>
    <x v="3"/>
  </r>
  <r>
    <s v="中融汇区块链公司"/>
    <s v="深圳拓略计算机有限责任公司"/>
    <x v="2"/>
    <x v="2"/>
    <s v="新建"/>
    <d v="2018-04-14T16:19:41"/>
    <s v="202265165420834"/>
    <s v="云服务器ECS(包月)"/>
    <s v="续费"/>
    <s v="378.00"/>
    <s v="1.00"/>
    <s v="378.00"/>
    <m/>
    <n v="378"/>
    <s v="已支付"/>
    <s v="2018-07-17 09:08:38"/>
    <s v="2018-07-17 09:10:22"/>
    <s v=""/>
    <m/>
    <s v="分销客户"/>
    <x v="0"/>
  </r>
  <r>
    <s v="212983912@qq.com"/>
    <s v="广州尚途商旅信息技术有限公司"/>
    <x v="0"/>
    <x v="4"/>
    <s v="关联"/>
    <d v="2016-10-27T00:00:00"/>
    <s v="202265164660489"/>
    <s v="云服务器ECS(包月)"/>
    <s v="续费"/>
    <s v="228.00"/>
    <s v="1.00"/>
    <s v="228.00"/>
    <m/>
    <n v="228"/>
    <s v="已支付"/>
    <s v="2018-07-17 09:01:49"/>
    <s v="2018-07-17 09:01:50"/>
    <s v=""/>
    <m/>
    <s v="分销客户"/>
    <x v="3"/>
  </r>
  <r>
    <s v="212983912@qq.com"/>
    <s v="广州尚途商旅信息技术有限公司"/>
    <x v="0"/>
    <x v="4"/>
    <s v="关联"/>
    <d v="2016-10-27T00:00:00"/>
    <s v="202264565050489"/>
    <s v="云服务器ECS(包月)"/>
    <s v="续费"/>
    <s v="428.00"/>
    <s v="1.00"/>
    <s v="428.00"/>
    <m/>
    <n v="428"/>
    <s v="已支付"/>
    <s v="2018-07-17 09:01:47"/>
    <s v="2018-07-17 09:01:48"/>
    <s v=""/>
    <m/>
    <s v="分销客户"/>
    <x v="3"/>
  </r>
  <r>
    <s v="212983912@qq.com"/>
    <s v="广州尚途商旅信息技术有限公司"/>
    <x v="0"/>
    <x v="4"/>
    <s v="关联"/>
    <d v="2016-10-27T00:00:00"/>
    <s v="202268259380489"/>
    <s v="云服务器ECS(包月)"/>
    <s v="续费"/>
    <s v="228.00"/>
    <s v="1.00"/>
    <s v="228.00"/>
    <m/>
    <n v="228"/>
    <s v="已支付"/>
    <s v="2018-07-17 09:01:08"/>
    <s v="2018-07-17 09:01:09"/>
    <s v=""/>
    <m/>
    <s v="分销客户"/>
    <x v="3"/>
  </r>
  <r>
    <s v="212983912@qq.com"/>
    <s v="广州尚途商旅信息技术有限公司"/>
    <x v="0"/>
    <x v="4"/>
    <s v="关联"/>
    <d v="2016-10-27T00:00:00"/>
    <s v="202265065790489"/>
    <s v="云服务器ECS(包月)"/>
    <s v="续费"/>
    <s v="228.00"/>
    <s v="1.00"/>
    <s v="228.00"/>
    <m/>
    <n v="228"/>
    <s v="已支付"/>
    <s v="2018-07-17 09:01:08"/>
    <s v="2018-07-17 09:01:09"/>
    <s v=""/>
    <m/>
    <s v="分销客户"/>
    <x v="3"/>
  </r>
  <r>
    <s v="212983912@qq.com"/>
    <s v="广州尚途商旅信息技术有限公司"/>
    <x v="0"/>
    <x v="4"/>
    <s v="关联"/>
    <d v="2016-10-27T00:00:00"/>
    <s v="202266660330489"/>
    <s v="云服务器ECS(包月)"/>
    <s v="续费"/>
    <s v="428.00"/>
    <s v="1.00"/>
    <s v="428.00"/>
    <m/>
    <n v="428"/>
    <s v="已支付"/>
    <s v="2018-07-17 09:01:06"/>
    <s v="2018-07-17 09:01:07"/>
    <s v=""/>
    <m/>
    <s v="分销客户"/>
    <x v="3"/>
  </r>
  <r>
    <s v="212983912@qq.com"/>
    <s v="广州尚途商旅信息技术有限公司"/>
    <x v="0"/>
    <x v="4"/>
    <s v="关联"/>
    <d v="2016-10-27T00:00:00"/>
    <s v="202265461990489"/>
    <s v="云服务器ECS(包月)"/>
    <s v="续费"/>
    <s v="428.00"/>
    <s v="1.00"/>
    <s v="428.00"/>
    <m/>
    <n v="428"/>
    <s v="已支付"/>
    <s v="2018-07-17 09:01:05"/>
    <s v="2018-07-17 09:01:06"/>
    <s v=""/>
    <m/>
    <s v="分销客户"/>
    <x v="3"/>
  </r>
  <r>
    <s v="212983912@qq.com"/>
    <s v="广州尚途商旅信息技术有限公司"/>
    <x v="0"/>
    <x v="4"/>
    <s v="关联"/>
    <d v="2016-10-27T00:00:00"/>
    <s v="202268259370489"/>
    <s v="云服务器ECS(包月)"/>
    <s v="续费"/>
    <s v="228.00"/>
    <s v="1.00"/>
    <s v="228.00"/>
    <m/>
    <n v="228"/>
    <s v="已支付"/>
    <s v="2018-07-17 09:00:57"/>
    <s v="2018-07-17 09:00:57"/>
    <s v=""/>
    <m/>
    <s v="分销客户"/>
    <x v="3"/>
  </r>
  <r>
    <s v="212983912@qq.com"/>
    <s v="广州尚途商旅信息技术有限公司"/>
    <x v="0"/>
    <x v="4"/>
    <s v="关联"/>
    <d v="2016-10-27T00:00:00"/>
    <s v="202264065380489"/>
    <s v="关系型数据库RDS(包月)"/>
    <s v="续费"/>
    <s v="1683.00"/>
    <s v="1.00"/>
    <s v="1683.00"/>
    <m/>
    <n v="1683"/>
    <s v="已支付"/>
    <s v="2018-07-17 09:00:55"/>
    <s v="2018-07-17 09:00:56"/>
    <s v=""/>
    <m/>
    <s v="分销客户"/>
    <x v="3"/>
  </r>
  <r>
    <s v="绵泽科技"/>
    <s v="绵泽信息技术有限公司"/>
    <x v="0"/>
    <x v="5"/>
    <s v="新建"/>
    <d v="2017-10-20T00:00:00"/>
    <s v="202267361280597"/>
    <s v="身份证基本信息查询"/>
    <s v="新购"/>
    <s v="59.00"/>
    <s v="1.00"/>
    <s v="59.00"/>
    <m/>
    <n v="59"/>
    <s v="已支付"/>
    <s v="2018-07-17 09:00:30"/>
    <s v="2018-07-17 09:00:36"/>
    <s v=""/>
    <m/>
    <s v="分销客户"/>
    <x v="2"/>
  </r>
  <r>
    <s v="212983912@qq.com"/>
    <s v="广州尚途商旅信息技术有限公司"/>
    <x v="0"/>
    <x v="4"/>
    <s v="关联"/>
    <d v="2016-10-27T00:00:00"/>
    <s v="202265164330489"/>
    <s v="云服务器ECS(包月)"/>
    <s v="续费"/>
    <s v="228.00"/>
    <s v="1.00"/>
    <s v="228.00"/>
    <m/>
    <n v="228"/>
    <s v="已支付"/>
    <s v="2018-07-17 08:59:23"/>
    <s v="2018-07-17 08:59:24"/>
    <s v=""/>
    <m/>
    <s v="分销客户"/>
    <x v="3"/>
  </r>
  <r>
    <s v="212983912@qq.com"/>
    <s v="广州尚途商旅信息技术有限公司"/>
    <x v="0"/>
    <x v="4"/>
    <s v="关联"/>
    <d v="2016-10-27T00:00:00"/>
    <s v="202266161800489"/>
    <s v="云服务器ECS(包月)"/>
    <s v="续费"/>
    <s v="428.00"/>
    <s v="1.00"/>
    <s v="428.00"/>
    <m/>
    <n v="428"/>
    <s v="已支付"/>
    <s v="2018-07-17 08:59:22"/>
    <s v="2018-07-17 08:59:22"/>
    <s v=""/>
    <m/>
    <s v="分销客户"/>
    <x v="3"/>
  </r>
  <r>
    <s v="212983912@qq.com"/>
    <s v="广州尚途商旅信息技术有限公司"/>
    <x v="0"/>
    <x v="4"/>
    <s v="关联"/>
    <d v="2016-10-27T00:00:00"/>
    <s v="202267059880489"/>
    <s v="云服务器ECS(包月)"/>
    <s v="续费"/>
    <s v="228.00"/>
    <s v="1.00"/>
    <s v="228.00"/>
    <m/>
    <n v="228"/>
    <s v="已支付"/>
    <s v="2018-07-17 08:59:20"/>
    <s v="2018-07-17 08:59:21"/>
    <s v=""/>
    <m/>
    <s v="分销客户"/>
    <x v="3"/>
  </r>
  <r>
    <s v="212983912@qq.com"/>
    <s v="广州尚途商旅信息技术有限公司"/>
    <x v="0"/>
    <x v="4"/>
    <s v="关联"/>
    <d v="2016-10-27T00:00:00"/>
    <s v="202265961920489"/>
    <s v="云服务器ECS(包月)"/>
    <s v="续费"/>
    <s v="228.00"/>
    <s v="1.00"/>
    <s v="228.00"/>
    <m/>
    <n v="228"/>
    <s v="已支付"/>
    <s v="2018-07-17 08:57:15"/>
    <s v="2018-07-17 08:57:16"/>
    <s v=""/>
    <m/>
    <s v="分销客户"/>
    <x v="3"/>
  </r>
  <r>
    <s v="212983912@qq.com"/>
    <s v="广州尚途商旅信息技术有限公司"/>
    <x v="0"/>
    <x v="4"/>
    <s v="关联"/>
    <d v="2016-10-27T00:00:00"/>
    <s v="202264265350489"/>
    <s v="云服务器ECS(包月)"/>
    <s v="续费"/>
    <s v="428.00"/>
    <s v="1.00"/>
    <s v="428.00"/>
    <m/>
    <n v="428"/>
    <s v="已支付"/>
    <s v="2018-07-17 08:57:13"/>
    <s v="2018-07-17 08:57:14"/>
    <s v=""/>
    <m/>
    <s v="分销客户"/>
    <x v="3"/>
  </r>
  <r>
    <s v="212983912@qq.com"/>
    <s v="广州尚途商旅信息技术有限公司"/>
    <x v="0"/>
    <x v="4"/>
    <s v="关联"/>
    <d v="2016-10-27T00:00:00"/>
    <s v="202264864310489"/>
    <s v="关系型数据库RDS(包月)"/>
    <s v="续费"/>
    <s v="2360.00"/>
    <s v="1.00"/>
    <s v="2360.00"/>
    <m/>
    <n v="2360"/>
    <s v="已支付"/>
    <s v="2018-07-17 08:57:12"/>
    <s v="2018-07-17 08:57:12"/>
    <s v=""/>
    <m/>
    <s v="分销客户"/>
    <x v="3"/>
  </r>
  <r>
    <s v="keya2016@qq.com"/>
    <s v="广州科亚信息科技有限公司"/>
    <x v="4"/>
    <x v="7"/>
    <s v="关联"/>
    <d v="2017-03-15T00:00:00"/>
    <s v="202267360980855"/>
    <s v="关系型数据库RDS(包月)"/>
    <s v="续费"/>
    <s v="268.00"/>
    <s v="1.00"/>
    <s v="268.00"/>
    <m/>
    <n v="268"/>
    <s v="已支付"/>
    <s v="2018-07-17 08:57:09"/>
    <s v="2018-07-17 08:57:09"/>
    <s v=""/>
    <m/>
    <s v="分销客户"/>
    <x v="3"/>
  </r>
  <r>
    <s v="212983912@qq.com"/>
    <s v="广州尚途商旅信息技术有限公司"/>
    <x v="0"/>
    <x v="4"/>
    <s v="关联"/>
    <d v="2016-10-27T00:00:00"/>
    <s v="202265164100489"/>
    <s v="云数据库KVStore版（包月）"/>
    <s v="续费"/>
    <s v="660.00"/>
    <s v="1.00"/>
    <s v="660.00"/>
    <m/>
    <n v="660"/>
    <s v="已支付"/>
    <s v="2018-07-17 08:56:48"/>
    <s v="2018-07-17 08:56:49"/>
    <s v=""/>
    <m/>
    <s v="分销客户"/>
    <x v="3"/>
  </r>
  <r>
    <s v="212983912@qq.com"/>
    <s v="广州尚途商旅信息技术有限公司"/>
    <x v="0"/>
    <x v="4"/>
    <s v="关联"/>
    <d v="2016-10-27T00:00:00"/>
    <s v="202265164090489"/>
    <s v="云服务器ECS(包月)"/>
    <s v="续费"/>
    <s v="428.00"/>
    <s v="1.00"/>
    <s v="428.00"/>
    <m/>
    <n v="428"/>
    <s v="已支付"/>
    <s v="2018-07-17 08:56:48"/>
    <s v="2018-07-17 08:56:48"/>
    <s v=""/>
    <m/>
    <s v="分销客户"/>
    <x v="3"/>
  </r>
  <r>
    <s v="212983912@qq.com"/>
    <s v="广州尚途商旅信息技术有限公司"/>
    <x v="0"/>
    <x v="4"/>
    <s v="关联"/>
    <d v="2016-10-27T00:00:00"/>
    <s v="202266263110489"/>
    <s v="云服务器ECS(包月)"/>
    <s v="续费"/>
    <s v="1467.00"/>
    <s v="1.00"/>
    <s v="1467.00"/>
    <m/>
    <n v="1467"/>
    <s v="已支付"/>
    <s v="2018-07-17 08:56:46"/>
    <s v="2018-07-17 08:56:47"/>
    <s v=""/>
    <m/>
    <s v="分销客户"/>
    <x v="3"/>
  </r>
  <r>
    <s v="212983912@qq.com"/>
    <s v="广州尚途商旅信息技术有限公司"/>
    <x v="0"/>
    <x v="4"/>
    <s v="关联"/>
    <d v="2016-10-27T00:00:00"/>
    <s v="202264265300489"/>
    <s v="云服务器ECS(包月)"/>
    <s v="续费"/>
    <s v="228.00"/>
    <s v="1.00"/>
    <s v="228.00"/>
    <m/>
    <n v="228"/>
    <s v="已支付"/>
    <s v="2018-07-17 08:56:46"/>
    <s v="2018-07-17 08:56:47"/>
    <s v=""/>
    <m/>
    <s v="分销客户"/>
    <x v="3"/>
  </r>
  <r>
    <s v="212983912@qq.com"/>
    <s v="广州尚途商旅信息技术有限公司"/>
    <x v="0"/>
    <x v="4"/>
    <s v="关联"/>
    <d v="2016-10-27T00:00:00"/>
    <s v="202266263100489"/>
    <s v="云服务器ECS(包月)"/>
    <s v="续费"/>
    <s v="228.00"/>
    <s v="1.00"/>
    <s v="228.00"/>
    <m/>
    <n v="228"/>
    <s v="已支付"/>
    <s v="2018-07-17 08:56:45"/>
    <s v="2018-07-17 08:56:45"/>
    <s v=""/>
    <m/>
    <s v="分销客户"/>
    <x v="3"/>
  </r>
  <r>
    <s v="212983912@qq.com"/>
    <s v="广州尚途商旅信息技术有限公司"/>
    <x v="0"/>
    <x v="4"/>
    <s v="关联"/>
    <d v="2016-10-27T00:00:00"/>
    <s v="202267958520489"/>
    <s v="云服务器ECS(包月)"/>
    <s v="续费"/>
    <s v="428.00"/>
    <s v="1.00"/>
    <s v="428.00"/>
    <m/>
    <n v="428"/>
    <s v="已支付"/>
    <s v="2018-07-17 08:56:44"/>
    <s v="2018-07-17 08:56:45"/>
    <s v=""/>
    <m/>
    <s v="分销客户"/>
    <x v="3"/>
  </r>
  <r>
    <s v="绵泽科技"/>
    <s v="绵泽信息技术有限公司"/>
    <x v="0"/>
    <x v="5"/>
    <s v="新建"/>
    <d v="2017-10-20T00:00:00"/>
    <s v="202263865550597"/>
    <s v="身份证基本信息查询"/>
    <s v="新购"/>
    <s v="59.00"/>
    <s v="1.00"/>
    <s v="59.00"/>
    <m/>
    <n v="59"/>
    <s v="已支付"/>
    <s v="2018-07-17 08:56:30"/>
    <s v="2018-07-17 08:56:43"/>
    <s v=""/>
    <m/>
    <s v="分销客户"/>
    <x v="2"/>
  </r>
  <r>
    <s v="tuoke传媒"/>
    <s v="淘贝（深圳）网络信息科技有限公司"/>
    <x v="2"/>
    <x v="2"/>
    <s v="新建"/>
    <d v="2017-11-19T00:00:00"/>
    <s v="202267458800971"/>
    <s v="云服务器ECS(包月)"/>
    <s v="续费"/>
    <s v="55.00"/>
    <s v="0.98"/>
    <s v="54.10"/>
    <m/>
    <n v="54.1"/>
    <s v="已支付"/>
    <s v="2018-07-17 08:51:39"/>
    <s v="2018-07-17 08:51:39"/>
    <s v=""/>
    <m/>
    <s v="分销客户"/>
    <x v="0"/>
  </r>
  <r>
    <s v="se7en_kuo@foxmail.com"/>
    <s v="广州京雍府电子商务有限公司"/>
    <x v="3"/>
    <x v="12"/>
    <s v="关联"/>
    <d v="2017-09-26T00:00:00"/>
    <s v="202265961290302"/>
    <s v="云数据库KVStore版（包月）"/>
    <s v="续费"/>
    <s v="100.00"/>
    <s v="1.00"/>
    <s v="100.00"/>
    <m/>
    <n v="100"/>
    <s v="已支付"/>
    <s v="2018-07-17 08:49:54"/>
    <s v="2018-07-17 08:49:54"/>
    <s v=""/>
    <m/>
    <s v="分销客户"/>
    <x v="3"/>
  </r>
  <r>
    <s v="ur云平台"/>
    <s v="快尚时装（广州）有限公司"/>
    <x v="1"/>
    <x v="1"/>
    <s v="新建"/>
    <d v="2016-11-09T00:00:00"/>
    <s v="202266059120366"/>
    <s v="云服务器ECS(包月)"/>
    <s v="补偿续费"/>
    <s v="0.00"/>
    <s v="1.00"/>
    <s v="0.00"/>
    <m/>
    <n v="0"/>
    <s v="已支付"/>
    <s v="2018-07-17 08:34:08"/>
    <s v="2018-07-17 08:34:08"/>
    <s v=""/>
    <m/>
    <s v="分销客户"/>
    <x v="0"/>
  </r>
  <r>
    <s v="ur云平台"/>
    <s v="快尚时装（广州）有限公司"/>
    <x v="1"/>
    <x v="1"/>
    <s v="新建"/>
    <d v="2016-11-09T00:00:00"/>
    <s v="202267358890366"/>
    <s v="云服务器ECS(包月)"/>
    <s v="补偿续费"/>
    <s v="0.00"/>
    <s v="1.00"/>
    <s v="0.00"/>
    <m/>
    <n v="0"/>
    <s v="已支付"/>
    <s v="2018-07-17 08:34:07"/>
    <s v="2018-07-17 08:34:08"/>
    <s v=""/>
    <m/>
    <s v="分销客户"/>
    <x v="0"/>
  </r>
  <r>
    <s v="hi20412990@aliyun.com"/>
    <s v="广州远程教育中心有限公司"/>
    <x v="0"/>
    <x v="4"/>
    <s v="关联"/>
    <d v="2017-03-24T00:00:00"/>
    <s v="202268153850411"/>
    <s v="云服务器ECS(包月)"/>
    <s v="续费"/>
    <s v="3392.00"/>
    <s v="0.75"/>
    <s v="2544.00"/>
    <m/>
    <n v="2544"/>
    <s v="已支付"/>
    <s v="2018-07-17 08:15:41"/>
    <s v="2018-07-17 08:15:42"/>
    <s v=""/>
    <m/>
    <s v="分销客户"/>
    <x v="5"/>
  </r>
  <r>
    <s v="hi20412990@aliyun.com"/>
    <s v="广州远程教育中心有限公司"/>
    <x v="0"/>
    <x v="4"/>
    <s v="关联"/>
    <d v="2017-03-24T00:00:00"/>
    <s v="202266057460411"/>
    <s v="云服务器ECS(包月)"/>
    <s v="续费"/>
    <s v="502.00"/>
    <s v="0.75"/>
    <s v="376.50"/>
    <m/>
    <n v="376.5"/>
    <s v="已支付"/>
    <s v="2018-07-17 08:15:29"/>
    <s v="2018-07-17 08:15:29"/>
    <s v=""/>
    <m/>
    <s v="分销客户"/>
    <x v="5"/>
  </r>
  <r>
    <s v="hi20412990@aliyun.com"/>
    <s v="广州远程教育中心有限公司"/>
    <x v="0"/>
    <x v="4"/>
    <s v="关联"/>
    <d v="2017-03-24T00:00:00"/>
    <s v="202266656610411"/>
    <s v="关系型数据库RDS(包月)"/>
    <s v="续费"/>
    <s v="340.00"/>
    <s v="0.75"/>
    <s v="255.00"/>
    <m/>
    <n v="255"/>
    <s v="已支付"/>
    <s v="2018-07-17 08:15:26"/>
    <s v="2018-07-17 08:15:27"/>
    <s v=""/>
    <m/>
    <s v="分销客户"/>
    <x v="5"/>
  </r>
  <r>
    <s v="homeway.1984@163.com"/>
    <s v="广州智野软件科技有限公司"/>
    <x v="1"/>
    <x v="1"/>
    <s v="关联"/>
    <d v="2018-02-07T09:48:24"/>
    <s v="202264357980217"/>
    <s v="云盘"/>
    <s v="新购"/>
    <s v="0.00"/>
    <s v="1.00"/>
    <s v="0"/>
    <m/>
    <n v="0"/>
    <s v="完成"/>
    <s v="2018-07-17 05:15:24"/>
    <s v="2018-07-17 05:15:24"/>
    <s v=""/>
    <m/>
    <s v="分销客户"/>
    <x v="2"/>
  </r>
  <r>
    <s v="gdyunfuml"/>
    <s v="广东云蚨贸易有限公司"/>
    <x v="3"/>
    <x v="12"/>
    <s v="新建"/>
    <d v="2017-10-20T00:00:00"/>
    <s v="202263754050021"/>
    <s v="容器服务（按量付费）"/>
    <s v="新购"/>
    <s v="0.00"/>
    <s v="1.00"/>
    <s v="0"/>
    <m/>
    <n v="0"/>
    <s v="完成"/>
    <s v="2018-07-16 22:34:10"/>
    <s v="2018-07-16 22:34:10"/>
    <s v=""/>
    <m/>
    <s v="分销客户"/>
    <x v="2"/>
  </r>
  <r>
    <s v="yun@mu-ke.com"/>
    <s v="广州慕可生物科技有限公司"/>
    <x v="0"/>
    <x v="5"/>
    <s v="关联"/>
    <d v="2017-09-13T00:00:00"/>
    <s v="202266544720761"/>
    <s v="增量带宽"/>
    <s v="升级"/>
    <s v="72.09"/>
    <s v="1.00"/>
    <s v="72.09"/>
    <m/>
    <n v="72.09"/>
    <s v="已支付"/>
    <s v="2018-07-16 19:38:44"/>
    <s v="2018-07-16 19:38:47"/>
    <s v=""/>
    <m/>
    <s v="分销客户"/>
    <x v="0"/>
  </r>
  <r>
    <n v="17722095999"/>
    <s v="广州火鹰信息科技有限公司"/>
    <x v="2"/>
    <x v="2"/>
    <s v="关联"/>
    <d v="2017-12-25T00:00:00"/>
    <s v="202264946800228"/>
    <s v="数据传输服务（按量付费）"/>
    <s v="新购"/>
    <s v="0.00"/>
    <s v="1.00"/>
    <s v="0"/>
    <m/>
    <n v="0"/>
    <s v="完成"/>
    <s v="2018-07-16 18:00:43"/>
    <s v="2018-07-16 18:00:43"/>
    <s v=""/>
    <m/>
    <s v="分销客户"/>
    <x v="2"/>
  </r>
  <r>
    <n v="17722095999"/>
    <s v="广州火鹰信息科技有限公司"/>
    <x v="2"/>
    <x v="2"/>
    <s v="关联"/>
    <d v="2017-12-25T00:00:00"/>
    <s v="202263848040228"/>
    <s v="数据传输服务（按量付费）"/>
    <s v="新购"/>
    <s v="0.00"/>
    <s v="1.00"/>
    <s v="0"/>
    <m/>
    <n v="0"/>
    <s v="完成"/>
    <s v="2018-07-16 17:57:36"/>
    <s v="2018-07-16 17:57:37"/>
    <s v=""/>
    <m/>
    <s v="分销客户"/>
    <x v="2"/>
  </r>
  <r>
    <s v="广州华新商贸有限公司"/>
    <s v="广州华新商贸有限公司"/>
    <x v="4"/>
    <x v="7"/>
    <s v="关联"/>
    <d v="2017-08-03T00:00:00"/>
    <s v="202266940640182"/>
    <s v="DataV数据可视化"/>
    <s v="续费"/>
    <s v="6000.00"/>
    <s v="0.85"/>
    <s v="5100.00"/>
    <m/>
    <n v="5100"/>
    <s v="已支付"/>
    <s v="2018-07-16 17:47:01"/>
    <s v="2018-07-16 17:47:06"/>
    <s v=""/>
    <m/>
    <s v="分销客户"/>
    <x v="3"/>
  </r>
  <r>
    <s v="阳光康众968309"/>
    <s v="广东天泽阳光康众医疗投资管理有限公司"/>
    <x v="3"/>
    <x v="8"/>
    <s v="新建"/>
    <d v="2018-06-11T11:12:43"/>
    <s v="202265047090538"/>
    <s v="NAS存储包"/>
    <s v="新购"/>
    <s v="1992.00"/>
    <s v="0.75"/>
    <s v="1494.00"/>
    <n v="1494"/>
    <n v="0"/>
    <s v="已支付"/>
    <s v="2018-07-16 17:43:29"/>
    <s v="2018-07-16 17:43:35"/>
    <s v=""/>
    <m/>
    <s v="分销客户"/>
    <x v="0"/>
  </r>
  <r>
    <s v="阳光康众968309"/>
    <s v="广东天泽阳光康众医疗投资管理有限公司"/>
    <x v="3"/>
    <x v="8"/>
    <s v="新建"/>
    <d v="2018-06-11T11:12:43"/>
    <s v="202265744310538"/>
    <s v="NAS存储包"/>
    <s v="新购"/>
    <s v="1992.00"/>
    <s v="0.75"/>
    <s v="1494.00"/>
    <n v="1494"/>
    <n v="0"/>
    <s v="已支付"/>
    <s v="2018-07-16 17:42:07"/>
    <s v="2018-07-16 17:42:12"/>
    <s v=""/>
    <m/>
    <s v="分销客户"/>
    <x v="0"/>
  </r>
  <r>
    <s v="阳光康众968309"/>
    <s v="广东天泽阳光康众医疗投资管理有限公司"/>
    <x v="3"/>
    <x v="8"/>
    <s v="新建"/>
    <d v="2018-06-11T11:12:43"/>
    <s v="202264144860538"/>
    <s v="NAS存储包"/>
    <s v="新购"/>
    <s v="1992.00"/>
    <s v="0.75"/>
    <s v="1494.00"/>
    <n v="1494"/>
    <n v="0"/>
    <s v="已支付"/>
    <s v="2018-07-16 17:40:53"/>
    <s v="2018-07-16 17:40:59"/>
    <s v=""/>
    <m/>
    <s v="分销客户"/>
    <x v="0"/>
  </r>
  <r>
    <s v="intexh@sina.cn"/>
    <s v="广州随行信息科技有限公司"/>
    <x v="3"/>
    <x v="12"/>
    <s v="关联"/>
    <d v="2017-10-30T00:00:00"/>
    <s v="202265243520296"/>
    <s v="关系型数据库RDS(包月)"/>
    <s v="续费"/>
    <s v="148.00"/>
    <s v="1.00"/>
    <s v="148.00"/>
    <m/>
    <n v="148"/>
    <s v="已支付"/>
    <s v="2018-07-16 17:19:14"/>
    <s v="2018-07-16 17:48:04"/>
    <s v=""/>
    <m/>
    <s v="分销客户"/>
    <x v="3"/>
  </r>
  <r>
    <s v="阳光康众968309"/>
    <s v="广东天泽阳光康众医疗投资管理有限公司"/>
    <x v="3"/>
    <x v="8"/>
    <s v="新建"/>
    <d v="2018-06-11T11:12:43"/>
    <s v="202267937790538"/>
    <s v="云监控—报警短信"/>
    <s v="新购"/>
    <s v="45.00"/>
    <s v="1.00"/>
    <s v="45.00"/>
    <n v="45"/>
    <n v="0"/>
    <s v="已支付"/>
    <s v="2018-07-16 17:07:03"/>
    <s v="2018-07-16 17:07:07"/>
    <s v=""/>
    <m/>
    <s v="分销客户"/>
    <x v="2"/>
  </r>
  <r>
    <s v="阳光康众968309"/>
    <s v="广东天泽阳光康众医疗投资管理有限公司"/>
    <x v="3"/>
    <x v="8"/>
    <s v="新建"/>
    <d v="2018-06-11T11:12:43"/>
    <s v="202265543880538"/>
    <s v="云监控按量付费"/>
    <s v="新购"/>
    <s v="0.00"/>
    <s v="1.00"/>
    <s v="0"/>
    <m/>
    <n v="0"/>
    <s v="完成"/>
    <s v="2018-07-16 17:00:11"/>
    <s v="2018-07-16 17:00:11"/>
    <s v=""/>
    <m/>
    <s v="分销客户"/>
    <x v="2"/>
  </r>
  <r>
    <s v="ali_pay@uzise.com"/>
    <s v="广州柚子舍生物科技有限公司"/>
    <x v="0"/>
    <x v="5"/>
    <s v="关联"/>
    <d v="2017-07-26T00:00:00"/>
    <s v="202266441060102"/>
    <s v="云服务器ECS(包月)"/>
    <s v="续费"/>
    <s v="4218.00"/>
    <s v="0.85"/>
    <s v="3585.30"/>
    <m/>
    <n v="3585.3"/>
    <s v="已支付"/>
    <s v="2018-07-16 16:59:53"/>
    <s v="2018-07-16 16:59:56"/>
    <s v=""/>
    <m/>
    <s v="分销客户"/>
    <x v="3"/>
  </r>
  <r>
    <s v="ali_pay@uzise.com"/>
    <s v="广州柚子舍生物科技有限公司"/>
    <x v="0"/>
    <x v="5"/>
    <s v="关联"/>
    <d v="2017-07-26T00:00:00"/>
    <s v="202266441030102"/>
    <s v="云服务器ECS(包月)"/>
    <s v="续费"/>
    <s v="3798.00"/>
    <s v="0.85"/>
    <s v="3228.30"/>
    <m/>
    <n v="3228.3"/>
    <s v="已支付"/>
    <s v="2018-07-16 16:59:18"/>
    <s v="2018-07-16 16:59:22"/>
    <s v=""/>
    <m/>
    <s v="分销客户"/>
    <x v="3"/>
  </r>
  <r>
    <s v="ali_pay@uzise.com"/>
    <s v="广州柚子舍生物科技有限公司"/>
    <x v="0"/>
    <x v="5"/>
    <s v="关联"/>
    <d v="2017-07-26T00:00:00"/>
    <s v="202265543790102"/>
    <s v="云服务器ECS(包月)"/>
    <s v="续费"/>
    <s v="4218.00"/>
    <s v="0.85"/>
    <s v="3585.30"/>
    <m/>
    <n v="3585.3"/>
    <s v="已支付"/>
    <s v="2018-07-16 16:58:52"/>
    <s v="2018-07-16 16:59:00"/>
    <s v=""/>
    <m/>
    <s v="分销客户"/>
    <x v="3"/>
  </r>
  <r>
    <s v="otc_bi"/>
    <s v="深圳前海黄牛科技有限公司"/>
    <x v="3"/>
    <x v="3"/>
    <s v="新建"/>
    <d v="2018-04-08T17:31:07"/>
    <s v="202264342320610"/>
    <s v="云服务器ECS(包月)"/>
    <s v="续费"/>
    <s v="2298.15"/>
    <s v="0.86"/>
    <s v="1975.48"/>
    <m/>
    <n v="1975.48"/>
    <s v="已支付"/>
    <s v="2018-07-16 16:46:35"/>
    <s v="2018-07-16 16:47:32"/>
    <s v=""/>
    <m/>
    <s v="分销客户"/>
    <x v="0"/>
  </r>
  <r>
    <s v="阳光康众968309"/>
    <s v="广东天泽阳光康众医疗投资管理有限公司"/>
    <x v="3"/>
    <x v="8"/>
    <s v="新建"/>
    <d v="2018-06-11T11:12:43"/>
    <s v="202266539620538"/>
    <s v="云监控—电话报警(预付费)"/>
    <s v="新购"/>
    <s v="75.00"/>
    <s v="1.00"/>
    <s v="75.00"/>
    <n v="75"/>
    <n v="0"/>
    <s v="已支付"/>
    <s v="2018-07-16 16:38:30"/>
    <s v="2018-07-16 16:38:35"/>
    <s v=""/>
    <m/>
    <s v="分销客户"/>
    <x v="2"/>
  </r>
  <r>
    <s v="越秀地产"/>
    <s v="越秀地产"/>
    <x v="1"/>
    <x v="1"/>
    <s v="新建"/>
    <d v="2016-07-05T00:00:00"/>
    <s v="202265142270640"/>
    <s v="函数计算"/>
    <s v="新购"/>
    <s v="0.00"/>
    <s v="1.00"/>
    <s v="0"/>
    <m/>
    <n v="0"/>
    <s v="完成"/>
    <s v="2018-07-16 16:26:28"/>
    <s v="2018-07-16 16:26:29"/>
    <s v=""/>
    <m/>
    <s v="分销客户"/>
    <x v="2"/>
  </r>
  <r>
    <s v="admin@fuanna.com"/>
    <s v="深圳市富安娜家居用品股份有限公司"/>
    <x v="5"/>
    <x v="11"/>
    <s v="关联"/>
    <d v="2017-02-10T00:00:00"/>
    <s v="202265740510252"/>
    <s v="增量带宽"/>
    <s v="升级"/>
    <s v="339.19"/>
    <s v="1.00"/>
    <s v="339.19"/>
    <m/>
    <n v="339.19"/>
    <s v="已支付"/>
    <s v="2018-07-16 16:14:39"/>
    <s v="2018-07-16 16:14:43"/>
    <s v=""/>
    <m/>
    <s v="分销客户"/>
    <x v="0"/>
  </r>
  <r>
    <s v="ali_pay@uzise.com"/>
    <s v="广州柚子舍生物科技有限公司"/>
    <x v="0"/>
    <x v="5"/>
    <s v="关联"/>
    <d v="2017-07-26T00:00:00"/>
    <s v="202265340380102"/>
    <s v="云服务器ECS(包月)"/>
    <s v="降级"/>
    <s v="-56.19"/>
    <s v="1.00"/>
    <s v="-56.19"/>
    <m/>
    <n v="-56.19"/>
    <s v="已支付"/>
    <s v="2018-07-16 16:10:46"/>
    <s v="2018-07-16 16:10:47"/>
    <s v=""/>
    <m/>
    <s v="分销客户"/>
    <x v="0"/>
  </r>
  <r>
    <s v="dannet@qq.com"/>
    <s v="广州美亚电子商务国际旅行社有限公司"/>
    <x v="0"/>
    <x v="4"/>
    <s v="关联"/>
    <d v="2017-10-20T00:00:00"/>
    <s v="202266839260654"/>
    <s v="云监控按量付费"/>
    <s v="新购"/>
    <s v="0.00"/>
    <s v="1.00"/>
    <s v="0"/>
    <m/>
    <n v="0"/>
    <s v="完成"/>
    <s v="2018-07-16 16:09:26"/>
    <s v="2018-07-16 16:09:26"/>
    <s v=""/>
    <m/>
    <s v="分销客户"/>
    <x v="2"/>
  </r>
  <r>
    <s v="ali_pay@uzise.com"/>
    <s v="广州柚子舍生物科技有限公司"/>
    <x v="0"/>
    <x v="5"/>
    <s v="关联"/>
    <d v="2017-07-26T00:00:00"/>
    <s v="202264842220102"/>
    <s v="云服务器ECS(包月)"/>
    <s v="降级"/>
    <s v="-56.17"/>
    <s v="1.00"/>
    <s v="-56.17"/>
    <m/>
    <n v="-56.17"/>
    <s v="已支付"/>
    <s v="2018-07-16 16:09:16"/>
    <s v="2018-07-16 16:09:16"/>
    <s v=""/>
    <m/>
    <s v="分销客户"/>
    <x v="0"/>
  </r>
  <r>
    <s v="cuiyin2087@126.com"/>
    <s v="广州寄锦教育科技有限公司"/>
    <x v="0"/>
    <x v="6"/>
    <s v="关联"/>
    <d v="2018-01-25T09:18:23"/>
    <s v="202263844170314"/>
    <s v="云服务器ECS(包月)"/>
    <s v="升级"/>
    <s v="2189.95"/>
    <s v="0.88"/>
    <s v="1927.15"/>
    <m/>
    <n v="1927.15"/>
    <s v="已支付"/>
    <s v="2018-07-16 16:08:33"/>
    <s v="2018-07-16 17:18:04"/>
    <s v=""/>
    <m/>
    <s v="分销客户"/>
    <x v="0"/>
  </r>
  <r>
    <s v="kington1994@163.com"/>
    <s v="广东京通资讯科技有限公司"/>
    <x v="1"/>
    <x v="1"/>
    <s v="关联"/>
    <d v="2017-08-08T00:00:00"/>
    <s v="202266538100834"/>
    <s v="云服务器ECS(包月)"/>
    <s v="续费"/>
    <s v="7002.00"/>
    <s v="0.85"/>
    <s v="5951.70"/>
    <m/>
    <n v="5951.7"/>
    <s v="已支付"/>
    <s v="2018-07-16 15:57:25"/>
    <s v="2018-07-16 16:00:43"/>
    <s v=""/>
    <m/>
    <s v="分销客户"/>
    <x v="3"/>
  </r>
  <r>
    <s v="admin@yiguotech.com"/>
    <s v="深圳翼果科技有限公司"/>
    <x v="3"/>
    <x v="3"/>
    <s v="关联"/>
    <d v="2018-02-01T00:00:00"/>
    <s v="202264441920526"/>
    <s v="云服务器ECS(包月)"/>
    <s v="续费"/>
    <s v="664.00"/>
    <s v="0.85"/>
    <s v="564.40"/>
    <m/>
    <n v="564.4"/>
    <s v="已支付"/>
    <s v="2018-07-16 15:40:50"/>
    <s v="2018-07-16 15:41:04"/>
    <s v=""/>
    <m/>
    <s v="分销客户"/>
    <x v="3"/>
  </r>
  <r>
    <s v="admin@yiguotech.com"/>
    <s v="深圳翼果科技有限公司"/>
    <x v="3"/>
    <x v="3"/>
    <s v="关联"/>
    <d v="2018-02-01T00:00:00"/>
    <s v="202264541400526"/>
    <s v="云服务器ECS(包月)"/>
    <s v="续费"/>
    <s v="636.00"/>
    <s v="0.85"/>
    <s v="540.60"/>
    <m/>
    <n v="540.6"/>
    <s v="已支付"/>
    <s v="2018-07-16 15:39:39"/>
    <s v="2018-07-16 15:39:52"/>
    <s v=""/>
    <m/>
    <s v="分销客户"/>
    <x v="3"/>
  </r>
  <r>
    <s v="212983912@qq.com"/>
    <s v="广州尚途商旅信息技术有限公司"/>
    <x v="0"/>
    <x v="4"/>
    <s v="关联"/>
    <d v="2016-10-27T00:00:00"/>
    <s v="202264441120489"/>
    <s v="通用储值卡(CBM大客户专享)"/>
    <s v="新购"/>
    <s v="1000.00"/>
    <s v="1.00"/>
    <s v="1000.00"/>
    <m/>
    <n v="1000"/>
    <s v="已支付"/>
    <s v="2018-07-16 15:21:37"/>
    <s v="2018-07-16 15:36:11"/>
    <s v=""/>
    <m/>
    <s v="分销客户"/>
    <x v="4"/>
  </r>
  <r>
    <s v="avsystemmsg@meiya.com"/>
    <s v="广州尚途商旅信息技术有限公司"/>
    <x v="0"/>
    <x v="4"/>
    <s v="关联"/>
    <d v="2016-10-27T00:00:00"/>
    <s v="202265436710197"/>
    <s v="云服务器ECS(包月)"/>
    <s v="续费"/>
    <s v="654.00"/>
    <s v="1.00"/>
    <s v="654.00"/>
    <m/>
    <n v="654"/>
    <s v="已支付"/>
    <s v="2018-07-16 15:17:20"/>
    <s v="2018-07-16 15:17:30"/>
    <s v=""/>
    <m/>
    <s v="分销客户"/>
    <x v="3"/>
  </r>
  <r>
    <s v="越秀地产"/>
    <s v="越秀地产"/>
    <x v="1"/>
    <x v="1"/>
    <s v="新建"/>
    <d v="2016-07-05T00:00:00"/>
    <s v="202268133640640"/>
    <s v="CDN HTTPS请求包"/>
    <s v="新购"/>
    <s v="50.00"/>
    <s v="0.80"/>
    <s v="40.00"/>
    <m/>
    <n v="40"/>
    <s v="已支付"/>
    <s v="2018-07-16 15:12:11"/>
    <s v="2018-07-17 11:28:05"/>
    <s v=""/>
    <m/>
    <s v="分销客户"/>
    <x v="6"/>
  </r>
  <r>
    <s v="越秀地产"/>
    <s v="越秀地产"/>
    <x v="1"/>
    <x v="1"/>
    <s v="新建"/>
    <d v="2016-07-05T00:00:00"/>
    <s v="202265937210640"/>
    <s v="CDN流量包(国内版)"/>
    <s v="新购"/>
    <s v="240.00"/>
    <s v="0.75"/>
    <s v="180.00"/>
    <m/>
    <n v="180"/>
    <s v="已支付"/>
    <s v="2018-07-16 15:11:08"/>
    <s v="2018-07-17 11:28:05"/>
    <s v=""/>
    <m/>
    <s v="分销客户"/>
    <x v="0"/>
  </r>
  <r>
    <s v="越秀地产"/>
    <s v="越秀地产"/>
    <x v="1"/>
    <x v="1"/>
    <s v="新建"/>
    <d v="2016-07-05T00:00:00"/>
    <s v="202266736160640"/>
    <s v="云数据库KVStore版（包月）"/>
    <s v="新购"/>
    <s v="15840.00"/>
    <s v="0.85"/>
    <s v="13464.00"/>
    <m/>
    <n v="13464"/>
    <s v="已支付"/>
    <s v="2018-07-16 15:00:34"/>
    <s v="2018-07-17 11:28:05"/>
    <s v=""/>
    <m/>
    <s v="分销客户"/>
    <x v="0"/>
  </r>
  <r>
    <s v="yingerfashion"/>
    <s v="深圳影儿时尚集团有限公司"/>
    <x v="5"/>
    <x v="11"/>
    <s v="关联"/>
    <d v="2017-03-16T00:00:00"/>
    <s v="202265737280511"/>
    <s v="RDS只读实例"/>
    <s v="升级"/>
    <s v="0.00"/>
    <s v="1.00"/>
    <s v="0"/>
    <m/>
    <n v="0"/>
    <s v="完成"/>
    <s v="2018-07-16 14:57:42"/>
    <s v="2018-07-16 14:57:42"/>
    <s v=""/>
    <m/>
    <s v="分销客户"/>
    <x v="1"/>
  </r>
  <r>
    <s v="越秀地产"/>
    <s v="越秀地产"/>
    <x v="1"/>
    <x v="1"/>
    <s v="新建"/>
    <d v="2016-07-05T00:00:00"/>
    <s v="202266435760640"/>
    <s v="关系型数据库RDS(包月)"/>
    <s v="新购"/>
    <s v="30000.00"/>
    <s v="0.85"/>
    <s v="25500.00"/>
    <m/>
    <n v="25500"/>
    <s v="已支付"/>
    <s v="2018-07-16 14:53:10"/>
    <s v="2018-07-17 11:28:05"/>
    <s v=""/>
    <m/>
    <s v="分销客户"/>
    <x v="0"/>
  </r>
  <r>
    <s v="越秀地产"/>
    <s v="越秀地产"/>
    <x v="1"/>
    <x v="1"/>
    <s v="新建"/>
    <d v="2016-07-05T00:00:00"/>
    <s v="202263841400640"/>
    <s v="Centos 7.0 64位 英文版"/>
    <s v="新购"/>
    <s v="0.00"/>
    <s v="1.00"/>
    <s v="0.00"/>
    <m/>
    <n v="0"/>
    <s v="已支付"/>
    <s v="2018-07-16 14:50:20"/>
    <s v="2018-07-17 09:39:59"/>
    <s v=""/>
    <m/>
    <s v="分销客户"/>
    <x v="2"/>
  </r>
  <r>
    <s v="越秀地产"/>
    <s v="越秀地产"/>
    <x v="1"/>
    <x v="1"/>
    <s v="新建"/>
    <d v="2016-07-05T00:00:00"/>
    <s v="202267434100640"/>
    <s v="云服务器ECS(包月)"/>
    <s v="新购"/>
    <s v="15228.00"/>
    <s v="0.85"/>
    <s v="12943.80"/>
    <m/>
    <n v="12943.8"/>
    <s v="已支付"/>
    <s v="2018-07-16 14:50:20"/>
    <s v="2018-07-17 15:19:04"/>
    <s v=""/>
    <m/>
    <s v="分销客户"/>
    <x v="0"/>
  </r>
  <r>
    <s v="灯网商城"/>
    <s v="中山灯多看科技有限公司"/>
    <x v="1"/>
    <x v="1"/>
    <s v="关联"/>
    <d v="2018-02-05T23:51:08"/>
    <s v="202267433890512"/>
    <s v="云数据库KVStore版（包月）"/>
    <s v="续费"/>
    <s v="159.00"/>
    <s v="1.00"/>
    <s v="159.00"/>
    <m/>
    <n v="159"/>
    <s v="已支付"/>
    <s v="2018-07-16 14:43:20"/>
    <s v="2018-07-16 14:43:34"/>
    <s v=""/>
    <m/>
    <s v="分销客户"/>
    <x v="3"/>
  </r>
  <r>
    <s v="灯网商城"/>
    <s v="中山灯多看科技有限公司"/>
    <x v="1"/>
    <x v="1"/>
    <s v="关联"/>
    <d v="2018-02-05T23:51:08"/>
    <s v="202266435420512"/>
    <s v="关系型数据库RDS(包月)"/>
    <s v="续费"/>
    <s v="516.00"/>
    <s v="1.00"/>
    <s v="516.00"/>
    <m/>
    <n v="516"/>
    <s v="已支付"/>
    <s v="2018-07-16 14:42:41"/>
    <s v="2018-07-16 14:42:53"/>
    <s v=""/>
    <m/>
    <s v="分销客户"/>
    <x v="3"/>
  </r>
  <r>
    <s v="越秀地产"/>
    <s v="越秀地产"/>
    <x v="1"/>
    <x v="1"/>
    <s v="新建"/>
    <d v="2016-07-05T00:00:00"/>
    <s v="202267433870640"/>
    <s v="云服务器ECS(包月)"/>
    <s v="续费"/>
    <s v="3684.00"/>
    <s v="0.76"/>
    <s v="2788.20"/>
    <m/>
    <n v="2788.2"/>
    <s v="已支付"/>
    <s v="2018-07-16 14:42:23"/>
    <s v="2018-07-17 11:28:05"/>
    <s v=""/>
    <m/>
    <s v="分销客户"/>
    <x v="0"/>
  </r>
  <r>
    <s v="越秀地产"/>
    <s v="越秀地产"/>
    <x v="1"/>
    <x v="1"/>
    <s v="新建"/>
    <d v="2016-07-05T00:00:00"/>
    <s v="202267433860640"/>
    <s v="Centos 7.0 64位 英文版"/>
    <s v="续费"/>
    <s v="0.00"/>
    <s v="1.00"/>
    <s v="0.00"/>
    <m/>
    <n v="0"/>
    <s v="已支付"/>
    <s v="2018-07-16 14:42:23"/>
    <s v="2018-07-17 09:40:56"/>
    <s v=""/>
    <m/>
    <s v="分销客户"/>
    <x v="2"/>
  </r>
  <r>
    <s v="灯网商城"/>
    <s v="中山灯多看科技有限公司"/>
    <x v="1"/>
    <x v="1"/>
    <s v="关联"/>
    <d v="2018-02-05T23:51:08"/>
    <s v="202266337260512"/>
    <s v="云服务器ECS(包月)"/>
    <s v="续费"/>
    <s v="327.00"/>
    <s v="1.00"/>
    <s v="327.00"/>
    <m/>
    <n v="327"/>
    <s v="已支付"/>
    <s v="2018-07-16 14:42:07"/>
    <s v="2018-07-16 14:42:20"/>
    <s v=""/>
    <m/>
    <s v="分销客户"/>
    <x v="3"/>
  </r>
  <r>
    <s v="灯网商城"/>
    <s v="中山灯多看科技有限公司"/>
    <x v="1"/>
    <x v="1"/>
    <s v="关联"/>
    <d v="2018-02-05T23:51:08"/>
    <s v="202264736320512"/>
    <s v="堡垒机"/>
    <s v="续费"/>
    <s v="580.00"/>
    <s v="1.00"/>
    <s v="580.00"/>
    <m/>
    <n v="580"/>
    <s v="已支付"/>
    <s v="2018-07-16 14:41:19"/>
    <s v="2018-07-16 14:41:40"/>
    <s v=""/>
    <m/>
    <s v="分销客户"/>
    <x v="3"/>
  </r>
  <r>
    <s v="393620317@qq.com"/>
    <s v="广州逗趣互动信息科技有限公司"/>
    <x v="1"/>
    <x v="1"/>
    <s v="关联"/>
    <d v="2017-01-09T00:00:00"/>
    <s v="202264137310967"/>
    <s v="DDoS高防IP"/>
    <s v="续费"/>
    <s v="21800.00"/>
    <s v="1.00"/>
    <s v="21800.00"/>
    <m/>
    <n v="21800"/>
    <s v="已支付"/>
    <s v="2018-07-16 14:39:40"/>
    <s v="2018-07-16 14:39:46"/>
    <s v=""/>
    <m/>
    <s v="分销客户"/>
    <x v="3"/>
  </r>
  <r>
    <s v="otc_bi"/>
    <s v="深圳前海黄牛科技有限公司"/>
    <x v="3"/>
    <x v="3"/>
    <s v="新建"/>
    <d v="2018-04-08T17:31:07"/>
    <s v="202267333840610"/>
    <s v="云服务器ECS(包月)"/>
    <s v="续费"/>
    <s v="1898.57"/>
    <s v="0.96"/>
    <s v="1827.09"/>
    <m/>
    <n v="1827.09"/>
    <s v="已支付"/>
    <s v="2018-07-16 14:34:20"/>
    <s v="2018-07-16 14:34:25"/>
    <s v=""/>
    <m/>
    <s v="分销客户"/>
    <x v="0"/>
  </r>
  <r>
    <s v="serveradmin@superlinksoft.com"/>
    <s v="广州超联软件科技有限公司"/>
    <x v="0"/>
    <x v="6"/>
    <s v="关联"/>
    <d v="2017-11-06T00:00:00"/>
    <s v="202264438810884"/>
    <s v="云服务器ECS(包月)"/>
    <s v="续费"/>
    <s v="586.00"/>
    <s v="1.00"/>
    <s v="586.00"/>
    <m/>
    <n v="586"/>
    <s v="已支付"/>
    <s v="2018-07-16 14:31:42"/>
    <s v="2018-07-16 14:31:46"/>
    <s v=""/>
    <m/>
    <s v="分销客户"/>
    <x v="3"/>
  </r>
  <r>
    <s v="serveradmin@superlinksoft.com"/>
    <s v="广州超联软件科技有限公司"/>
    <x v="0"/>
    <x v="6"/>
    <s v="关联"/>
    <d v="2017-11-06T00:00:00"/>
    <s v="202264337310884"/>
    <s v="关系型数据库RDS(包月)"/>
    <s v="续费"/>
    <s v="516.00"/>
    <s v="1.00"/>
    <s v="516.00"/>
    <m/>
    <n v="516"/>
    <s v="已支付"/>
    <s v="2018-07-16 14:29:42"/>
    <s v="2018-07-16 14:29:52"/>
    <s v=""/>
    <m/>
    <s v="分销客户"/>
    <x v="3"/>
  </r>
  <r>
    <s v="admin@yiguotech.com"/>
    <s v="深圳翼果科技有限公司"/>
    <x v="3"/>
    <x v="3"/>
    <s v="关联"/>
    <d v="2018-02-01T00:00:00"/>
    <s v="202264538250526"/>
    <s v="云盘"/>
    <s v="新购"/>
    <s v="0.00"/>
    <s v="1.00"/>
    <s v="0"/>
    <m/>
    <n v="0"/>
    <s v="完成"/>
    <s v="2018-07-16 14:25:41"/>
    <s v="2018-07-16 14:25:42"/>
    <s v=""/>
    <m/>
    <s v="分销客户"/>
    <x v="2"/>
  </r>
  <r>
    <s v="admin@yiguotech.com"/>
    <s v="深圳翼果科技有限公司"/>
    <x v="3"/>
    <x v="3"/>
    <s v="关联"/>
    <d v="2018-02-01T00:00:00"/>
    <s v="202264837410526"/>
    <s v="云盘"/>
    <s v="新购"/>
    <s v="0.00"/>
    <s v="1.00"/>
    <s v="0"/>
    <m/>
    <n v="0"/>
    <s v="完成"/>
    <s v="2018-07-16 14:25:08"/>
    <s v="2018-07-16 14:25:08"/>
    <s v=""/>
    <m/>
    <s v="分销客户"/>
    <x v="2"/>
  </r>
  <r>
    <s v="hi31071696@aliyun.com"/>
    <s v="中油碧辟石油有限公司"/>
    <x v="1"/>
    <x v="1"/>
    <s v="关联"/>
    <d v="2017-09-12T00:00:00"/>
    <s v="202267631710655"/>
    <s v="云服务器ECS(包月)"/>
    <s v="续费"/>
    <s v="485.00"/>
    <s v="1.00"/>
    <s v="485.00"/>
    <m/>
    <n v="485"/>
    <s v="已支付"/>
    <s v="2018-07-16 13:44:12"/>
    <s v="2018-07-16 13:44:16"/>
    <s v=""/>
    <m/>
    <s v="分销客户"/>
    <x v="3"/>
  </r>
  <r>
    <s v="hi31071696@aliyun.com"/>
    <s v="中油碧辟石油有限公司"/>
    <x v="1"/>
    <x v="1"/>
    <s v="关联"/>
    <d v="2017-09-12T00:00:00"/>
    <s v="202264236420655"/>
    <s v="云服务器ECS(包月)"/>
    <s v="续费"/>
    <s v="485.00"/>
    <s v="1.00"/>
    <s v="485.00"/>
    <m/>
    <n v="485"/>
    <s v="已支付"/>
    <s v="2018-07-16 13:43:47"/>
    <s v="2018-07-16 13:43:50"/>
    <s v=""/>
    <m/>
    <s v="分销客户"/>
    <x v="3"/>
  </r>
  <r>
    <s v="hi31071696@aliyun.com"/>
    <s v="中油碧辟石油有限公司"/>
    <x v="1"/>
    <x v="1"/>
    <s v="关联"/>
    <d v="2017-09-12T00:00:00"/>
    <s v="202265535480655"/>
    <s v="云服务器ECS(包月)"/>
    <s v="续费"/>
    <s v="646.00"/>
    <s v="0.96"/>
    <s v="617.40"/>
    <m/>
    <n v="617.4"/>
    <s v="已支付"/>
    <s v="2018-07-16 13:43:25"/>
    <s v="2018-07-16 13:43:28"/>
    <s v=""/>
    <m/>
    <s v="分销客户"/>
    <x v="3"/>
  </r>
  <r>
    <s v="hi31071696@aliyun.com"/>
    <s v="中油碧辟石油有限公司"/>
    <x v="1"/>
    <x v="1"/>
    <s v="关联"/>
    <d v="2017-09-12T00:00:00"/>
    <s v="202266133890655"/>
    <s v="云服务器ECS(包月)"/>
    <s v="续费"/>
    <s v="646.00"/>
    <s v="0.96"/>
    <s v="617.40"/>
    <m/>
    <n v="617.4"/>
    <s v="已支付"/>
    <s v="2018-07-16 13:42:58"/>
    <s v="2018-07-16 13:43:01"/>
    <s v=""/>
    <m/>
    <s v="分销客户"/>
    <x v="3"/>
  </r>
  <r>
    <s v="hi31071696@aliyun.com"/>
    <s v="中油碧辟石油有限公司"/>
    <x v="1"/>
    <x v="1"/>
    <s v="关联"/>
    <d v="2017-09-12T00:00:00"/>
    <s v="202266732900655"/>
    <s v="云服务器ECS(包月)"/>
    <s v="续费"/>
    <s v="646.00"/>
    <s v="0.96"/>
    <s v="617.40"/>
    <m/>
    <n v="617.4"/>
    <s v="已支付"/>
    <s v="2018-07-16 13:41:49"/>
    <s v="2018-07-16 13:41:54"/>
    <s v=""/>
    <m/>
    <s v="分销客户"/>
    <x v="3"/>
  </r>
  <r>
    <s v="hi31071696@aliyun.com"/>
    <s v="中油碧辟石油有限公司"/>
    <x v="1"/>
    <x v="1"/>
    <s v="关联"/>
    <d v="2017-09-12T00:00:00"/>
    <s v="202267730460655"/>
    <s v="云服务器ECS(包月)"/>
    <s v="续费"/>
    <s v="646.00"/>
    <s v="0.96"/>
    <s v="617.40"/>
    <m/>
    <n v="617.4"/>
    <s v="已支付"/>
    <s v="2018-07-16 13:41:24"/>
    <s v="2018-07-16 13:41:31"/>
    <s v=""/>
    <m/>
    <s v="分销客户"/>
    <x v="3"/>
  </r>
  <r>
    <s v="cuiyin2087@126.com"/>
    <s v="广州寄锦教育科技有限公司"/>
    <x v="0"/>
    <x v="6"/>
    <s v="关联"/>
    <d v="2018-01-25T09:18:23"/>
    <s v="202266928110314"/>
    <s v="RDS只读实例"/>
    <s v="新购"/>
    <s v="0.00"/>
    <s v="1.00"/>
    <s v="0"/>
    <m/>
    <n v="0"/>
    <s v="完成"/>
    <s v="2018-07-16 12:04:00"/>
    <s v="2018-07-16 12:04:01"/>
    <s v=""/>
    <m/>
    <s v="分销客户"/>
    <x v="1"/>
  </r>
  <r>
    <s v="zixl@holike.com"/>
    <s v="广州好莱客创意家居股份有限公司"/>
    <x v="1"/>
    <x v="1"/>
    <s v="关联"/>
    <d v="2016-09-05T00:00:00"/>
    <s v="202267027640464"/>
    <s v="负载均衡SLB（按量付费）"/>
    <s v="新购"/>
    <s v="0.00"/>
    <s v="1.00"/>
    <s v="0"/>
    <m/>
    <n v="0"/>
    <s v="完成"/>
    <s v="2018-07-16 11:43:32"/>
    <s v="2018-07-16 11:43:32"/>
    <s v=""/>
    <m/>
    <s v="分销客户"/>
    <x v="2"/>
  </r>
  <r>
    <s v="itdept@yunkanghealth.com"/>
    <s v="云康集团"/>
    <x v="1"/>
    <x v="1"/>
    <s v="关联"/>
    <d v="2017-07-11T00:00:00"/>
    <s v="202265429760578"/>
    <s v="NAS存储包"/>
    <s v="新购"/>
    <s v="310.00"/>
    <s v="1.00"/>
    <s v="310.00"/>
    <n v="310"/>
    <n v="0"/>
    <s v="已支付"/>
    <s v="2018-07-16 11:38:21"/>
    <s v="2018-07-16 11:38:36"/>
    <s v=""/>
    <m/>
    <s v="分销客户"/>
    <x v="0"/>
  </r>
  <r>
    <s v="xiaoxielc@163.com"/>
    <s v="广州合立正通信息科技有限公司"/>
    <x v="0"/>
    <x v="4"/>
    <s v="关联"/>
    <d v="2017-02-20T00:00:00"/>
    <s v="202265629200638"/>
    <s v="云服务器ECS(包月)"/>
    <s v="续费"/>
    <s v="770.00"/>
    <s v="1.00"/>
    <s v="770.00"/>
    <m/>
    <n v="770"/>
    <s v="已支付"/>
    <s v="2018-07-16 11:05:42"/>
    <s v="2018-07-16 11:05:45"/>
    <s v=""/>
    <m/>
    <s v="分销客户"/>
    <x v="3"/>
  </r>
  <r>
    <s v="xiaoxielc@163.com"/>
    <s v="广州合立正通信息科技有限公司"/>
    <x v="0"/>
    <x v="4"/>
    <s v="关联"/>
    <d v="2017-02-20T00:00:00"/>
    <s v="202265829240638"/>
    <s v="云服务器ECS(包月)"/>
    <s v="续费"/>
    <s v="169.40"/>
    <s v="1.00"/>
    <s v="169.40"/>
    <m/>
    <n v="169.4"/>
    <s v="已支付"/>
    <s v="2018-07-16 11:04:21"/>
    <s v="2018-07-16 11:04:24"/>
    <s v=""/>
    <m/>
    <s v="分销客户"/>
    <x v="3"/>
  </r>
  <r>
    <s v="cedarcloud"/>
    <s v="雪松控股集团"/>
    <x v="0"/>
    <x v="4"/>
    <s v="新建"/>
    <d v="2017-08-31T00:00:00"/>
    <s v="202267625910280"/>
    <s v="云服务器ECS(包月)"/>
    <s v="续费"/>
    <s v="1835.00"/>
    <s v="1.00"/>
    <s v="1835.00"/>
    <m/>
    <n v="1835"/>
    <s v="已支付"/>
    <s v="2018-07-16 11:02:47"/>
    <s v="2018-07-16 11:02:52"/>
    <s v=""/>
    <m/>
    <s v="分销客户"/>
    <x v="0"/>
  </r>
  <r>
    <s v="modernavenue@aliyun.com"/>
    <s v="摩登大道时尚电子商务有限公司"/>
    <x v="3"/>
    <x v="12"/>
    <s v="关联"/>
    <d v="2017-01-11T00:00:00"/>
    <s v="202268123570569"/>
    <s v="云服务器ECS(包月)"/>
    <s v="续费"/>
    <s v="840.00"/>
    <s v="1.00"/>
    <s v="840.00"/>
    <m/>
    <n v="840"/>
    <s v="已支付"/>
    <s v="2018-07-16 10:45:39"/>
    <s v="2018-07-16 10:45:43"/>
    <s v=""/>
    <m/>
    <s v="分销客户"/>
    <x v="3"/>
  </r>
  <r>
    <s v="kwgsupport"/>
    <s v="黄旻展（合景泰富地产控股有限公司）"/>
    <x v="1"/>
    <x v="1"/>
    <s v="新建"/>
    <d v="2017-07-28T00:00:00"/>
    <s v="202266526130670"/>
    <s v="堡垒机"/>
    <s v="新购"/>
    <s v="580.00"/>
    <s v="1.00"/>
    <s v="580.00"/>
    <n v="580"/>
    <n v="0"/>
    <s v="已支付"/>
    <s v="2018-07-16 10:40:23"/>
    <s v="2018-07-16 10:45:43"/>
    <s v=""/>
    <m/>
    <s v="分销客户"/>
    <x v="0"/>
  </r>
  <r>
    <s v="灯网商城"/>
    <s v="中山灯多看科技有限公司"/>
    <x v="1"/>
    <x v="1"/>
    <s v="关联"/>
    <d v="2018-02-05T23:51:08"/>
    <s v="202266623220512"/>
    <s v="国内短信套餐包"/>
    <s v="新购"/>
    <s v="450.00"/>
    <s v="1.00"/>
    <s v="450.00"/>
    <m/>
    <n v="450"/>
    <s v="已支付"/>
    <s v="2018-07-16 10:12:06"/>
    <s v="2018-07-16 10:12:13"/>
    <s v=""/>
    <m/>
    <s v="分销客户"/>
    <x v="1"/>
  </r>
  <r>
    <s v="ab纵思网络"/>
    <s v="广州纵思网络科技股份有限公司"/>
    <x v="0"/>
    <x v="6"/>
    <s v="关联"/>
    <d v="2018-02-26T19:14:30"/>
    <s v="202264527400313"/>
    <s v="云服务器ECS(包月)"/>
    <s v="续费"/>
    <s v="130.00"/>
    <s v="1.00"/>
    <s v="130.00"/>
    <m/>
    <n v="130"/>
    <s v="已支付"/>
    <s v="2018-07-16 09:59:03"/>
    <s v="2018-07-16 09:59:05"/>
    <s v=""/>
    <m/>
    <s v="分销客户"/>
    <x v="3"/>
  </r>
  <r>
    <s v="ab纵思网络"/>
    <s v="广州纵思网络科技股份有限公司"/>
    <x v="0"/>
    <x v="6"/>
    <s v="关联"/>
    <d v="2018-02-26T19:14:30"/>
    <s v="202264026650313"/>
    <s v="云服务器ECS(包月)"/>
    <s v="续费"/>
    <s v="130.00"/>
    <s v="1.00"/>
    <s v="130.00"/>
    <m/>
    <n v="130"/>
    <s v="已支付"/>
    <s v="2018-07-16 09:57:30"/>
    <s v="2018-07-16 09:57:34"/>
    <s v=""/>
    <m/>
    <s v="分销客户"/>
    <x v="3"/>
  </r>
  <r>
    <s v="ztbmostyle"/>
    <s v="掌通宝科技有限公司"/>
    <x v="5"/>
    <x v="11"/>
    <s v="新建"/>
    <d v="2017-07-06T00:00:00"/>
    <s v="202265025750373"/>
    <s v="云服务器ECS(包月)"/>
    <s v="续费"/>
    <s v="8371.00"/>
    <s v="0.96"/>
    <s v="8056.40"/>
    <m/>
    <n v="8056.4"/>
    <s v="已支付"/>
    <s v="2018-07-16 09:49:33"/>
    <s v="2018-07-16 09:49:45"/>
    <s v=""/>
    <m/>
    <s v="分销客户"/>
    <x v="0"/>
  </r>
  <r>
    <s v="212983912@qq.com"/>
    <s v="广州尚途商旅信息技术有限公司"/>
    <x v="0"/>
    <x v="4"/>
    <s v="关联"/>
    <d v="2016-10-27T00:00:00"/>
    <s v="202266423790489"/>
    <s v="云服务器ECS(包月)"/>
    <s v="续费"/>
    <s v="244.00"/>
    <s v="1.00"/>
    <s v="244.00"/>
    <m/>
    <n v="244"/>
    <s v="已支付"/>
    <s v="2018-07-16 09:45:10"/>
    <s v="2018-07-16 09:45:11"/>
    <s v=""/>
    <m/>
    <s v="分销客户"/>
    <x v="3"/>
  </r>
  <r>
    <s v="212983912@qq.com"/>
    <s v="广州尚途商旅信息技术有限公司"/>
    <x v="0"/>
    <x v="4"/>
    <s v="关联"/>
    <d v="2016-10-27T00:00:00"/>
    <s v="202266921220489"/>
    <s v="云服务器ECS(包月)"/>
    <s v="续费"/>
    <s v="244.00"/>
    <s v="1.00"/>
    <s v="244.00"/>
    <m/>
    <n v="244"/>
    <s v="已支付"/>
    <s v="2018-07-16 09:45:08"/>
    <s v="2018-07-16 09:45:09"/>
    <s v=""/>
    <m/>
    <s v="分销客户"/>
    <x v="3"/>
  </r>
  <r>
    <s v="212983912@qq.com"/>
    <s v="广州尚途商旅信息技术有限公司"/>
    <x v="0"/>
    <x v="4"/>
    <s v="关联"/>
    <d v="2016-10-27T00:00:00"/>
    <s v="202266423780489"/>
    <s v="云服务器ECS(包月)"/>
    <s v="续费"/>
    <s v="244.00"/>
    <s v="1.00"/>
    <s v="244.00"/>
    <m/>
    <n v="244"/>
    <s v="已支付"/>
    <s v="2018-07-16 09:45:06"/>
    <s v="2018-07-16 09:45:07"/>
    <s v=""/>
    <m/>
    <s v="分销客户"/>
    <x v="3"/>
  </r>
  <r>
    <s v="212983912@qq.com"/>
    <s v="广州尚途商旅信息技术有限公司"/>
    <x v="0"/>
    <x v="4"/>
    <s v="关联"/>
    <d v="2016-10-27T00:00:00"/>
    <s v="202264526460489"/>
    <s v="云服务器ECS(包月)"/>
    <s v="续费"/>
    <s v="244.00"/>
    <s v="1.00"/>
    <s v="244.00"/>
    <m/>
    <n v="244"/>
    <s v="已支付"/>
    <s v="2018-07-16 09:45:05"/>
    <s v="2018-07-16 09:45:05"/>
    <s v=""/>
    <m/>
    <s v="分销客户"/>
    <x v="3"/>
  </r>
  <r>
    <s v="中天软件开发"/>
    <s v="广州中天云计算科技有限公司"/>
    <x v="2"/>
    <x v="2"/>
    <s v="新建"/>
    <d v="2017-11-10T00:00:00"/>
    <s v="202264226240127"/>
    <s v="云服务器ECS(包月)"/>
    <s v="续费"/>
    <s v="321.80"/>
    <s v="1.00"/>
    <s v="321.80"/>
    <m/>
    <n v="321.8"/>
    <s v="已支付"/>
    <s v="2018-07-16 09:41:01"/>
    <s v="2018-07-16 09:41:09"/>
    <s v=""/>
    <m/>
    <s v="分销客户"/>
    <x v="0"/>
  </r>
  <r>
    <s v="tech01@kingvision.com.cn"/>
    <s v="雪松控股集团"/>
    <x v="0"/>
    <x v="4"/>
    <s v="关联"/>
    <d v="2016-12-05T00:00:00"/>
    <s v="202266423500041"/>
    <s v="云服务器ECS(包月)"/>
    <s v="续费"/>
    <s v="677.00"/>
    <s v="1.00"/>
    <s v="677.00"/>
    <m/>
    <n v="677"/>
    <s v="已支付"/>
    <s v="2018-07-16 09:39:31"/>
    <s v="2018-07-16 09:40:01"/>
    <s v=""/>
    <m/>
    <s v="分销客户"/>
    <x v="3"/>
  </r>
  <r>
    <s v="tech01@kingvision.com.cn"/>
    <s v="雪松控股集团"/>
    <x v="0"/>
    <x v="4"/>
    <s v="关联"/>
    <d v="2016-12-05T00:00:00"/>
    <s v="202267122370041"/>
    <s v="云服务器ECS(包月)"/>
    <s v="续费"/>
    <s v="936.00"/>
    <s v="1.00"/>
    <s v="936.00"/>
    <m/>
    <n v="936"/>
    <s v="已支付"/>
    <s v="2018-07-16 09:39:00"/>
    <s v="2018-07-16 09:39:04"/>
    <s v=""/>
    <m/>
    <s v="分销客户"/>
    <x v="3"/>
  </r>
  <r>
    <s v="xiaoxielc@163.com"/>
    <s v="广州合立正通信息科技有限公司"/>
    <x v="0"/>
    <x v="4"/>
    <s v="关联"/>
    <d v="2017-02-20T00:00:00"/>
    <s v="202267021350638"/>
    <s v="云盘"/>
    <s v="扩容"/>
    <s v="0.00"/>
    <s v="1.00"/>
    <s v="0"/>
    <m/>
    <n v="0"/>
    <s v="完成"/>
    <s v="2018-07-16 09:32:51"/>
    <s v="2018-07-16 09:32:51"/>
    <s v=""/>
    <m/>
    <s v="分销客户"/>
    <x v="2"/>
  </r>
  <r>
    <s v="xiaoxielc@163.com"/>
    <s v="广州合立正通信息科技有限公司"/>
    <x v="0"/>
    <x v="4"/>
    <s v="关联"/>
    <d v="2017-02-20T00:00:00"/>
    <s v="202267620760638"/>
    <s v="云服务器ECS(包月)"/>
    <s v="升级"/>
    <s v="956.51"/>
    <s v="1.00"/>
    <s v="956.51"/>
    <m/>
    <n v="956.51"/>
    <s v="已支付"/>
    <s v="2018-07-16 09:31:19"/>
    <s v="2018-07-16 09:31:23"/>
    <s v=""/>
    <m/>
    <s v="分销客户"/>
    <x v="0"/>
  </r>
  <r>
    <s v="tech01@kingvision.com.cn"/>
    <s v="雪松控股集团"/>
    <x v="0"/>
    <x v="4"/>
    <s v="关联"/>
    <d v="2016-12-05T00:00:00"/>
    <s v="202266621280041"/>
    <s v="云服务器ECS(包月)"/>
    <s v="续费"/>
    <s v="780.00"/>
    <s v="1.00"/>
    <s v="780.00"/>
    <m/>
    <n v="780"/>
    <s v="已支付"/>
    <s v="2018-07-16 09:29:49"/>
    <s v="2018-07-16 09:29:57"/>
    <s v=""/>
    <m/>
    <s v="分销客户"/>
    <x v="3"/>
  </r>
  <r>
    <s v="xiaoxielc@163.com"/>
    <s v="广州合立正通信息科技有限公司"/>
    <x v="0"/>
    <x v="4"/>
    <s v="关联"/>
    <d v="2017-02-20T00:00:00"/>
    <s v="202264425720638"/>
    <s v="云服务器ECS(包月)"/>
    <s v="续费"/>
    <s v="573.70"/>
    <s v="1.00"/>
    <s v="573.70"/>
    <m/>
    <n v="573.70000000000005"/>
    <s v="已支付"/>
    <s v="2018-07-16 09:24:43"/>
    <s v="2018-07-16 09:24:46"/>
    <s v=""/>
    <m/>
    <s v="分销客户"/>
    <x v="3"/>
  </r>
  <r>
    <s v="xiaoxielc@163.com"/>
    <s v="广州合立正通信息科技有限公司"/>
    <x v="0"/>
    <x v="4"/>
    <s v="关联"/>
    <d v="2017-02-20T00:00:00"/>
    <s v="202266621030638"/>
    <s v="云服务器ECS(包月)"/>
    <s v="续费"/>
    <s v="643.70"/>
    <s v="1.00"/>
    <s v="643.70"/>
    <m/>
    <n v="643.70000000000005"/>
    <s v="已支付"/>
    <s v="2018-07-16 09:24:21"/>
    <s v="2018-07-16 09:24:25"/>
    <s v=""/>
    <m/>
    <s v="分销客户"/>
    <x v="3"/>
  </r>
  <r>
    <s v="yun@mu-ke.com"/>
    <s v="广州慕可生物科技有限公司"/>
    <x v="0"/>
    <x v="5"/>
    <s v="关联"/>
    <d v="2017-09-13T00:00:00"/>
    <s v="202267820110761"/>
    <s v="云服务器ECS(包月)"/>
    <s v="续费"/>
    <s v="1365.98"/>
    <s v="1.00"/>
    <s v="1365.98"/>
    <m/>
    <n v="1365.98"/>
    <s v="已支付"/>
    <s v="2018-07-16 09:22:12"/>
    <s v="2018-07-16 09:22:19"/>
    <s v=""/>
    <m/>
    <s v="分销客户"/>
    <x v="3"/>
  </r>
  <r>
    <s v="yun@mu-ke.com"/>
    <s v="广州慕可生物科技有限公司"/>
    <x v="0"/>
    <x v="5"/>
    <s v="关联"/>
    <d v="2017-09-13T00:00:00"/>
    <s v="202263725740761"/>
    <s v="增量带宽"/>
    <s v="升级"/>
    <s v="122.67"/>
    <s v="1.00"/>
    <s v="122.67"/>
    <m/>
    <n v="122.67"/>
    <s v="已支付"/>
    <s v="2018-07-16 09:21:33"/>
    <s v="2018-07-16 09:21:39"/>
    <s v=""/>
    <m/>
    <s v="分销客户"/>
    <x v="0"/>
  </r>
  <r>
    <s v="jiangshan@inman.cc"/>
    <s v="广州市汇美时尚集团股份有限公司"/>
    <x v="1"/>
    <x v="1"/>
    <s v="关联"/>
    <d v="2016-09-02T00:00:00"/>
    <s v="202264723830007"/>
    <s v="混合云数据库管理"/>
    <s v="新购"/>
    <s v="0.00"/>
    <s v="1.00"/>
    <s v="0.00"/>
    <m/>
    <n v="0"/>
    <s v="已支付"/>
    <s v="2018-07-16 09:19:40"/>
    <s v="2018-07-16 09:19:44"/>
    <s v=""/>
    <m/>
    <s v="分销客户"/>
    <x v="2"/>
  </r>
  <r>
    <s v="越秀地产"/>
    <s v="越秀地产"/>
    <x v="1"/>
    <x v="1"/>
    <s v="新建"/>
    <d v="2016-07-05T00:00:00"/>
    <s v="202267918990640"/>
    <s v="消息队列 MQ"/>
    <s v="新购"/>
    <s v="0.00"/>
    <s v="1.00"/>
    <s v="0"/>
    <m/>
    <n v="0"/>
    <s v="完成"/>
    <s v="2018-07-16 08:59:40"/>
    <s v="2018-07-16 08:59:40"/>
    <s v=""/>
    <m/>
    <s v="分销客户"/>
    <x v="2"/>
  </r>
  <r>
    <s v="金链子银链子"/>
    <s v="深圳银链科技有限公司"/>
    <x v="3"/>
    <x v="8"/>
    <s v="新建"/>
    <d v="2018-03-02T14:57:56"/>
    <s v="202266520950318"/>
    <s v="云服务器ECS(包月)"/>
    <s v="续费"/>
    <s v="87.36"/>
    <s v="1.00"/>
    <s v="87.36"/>
    <m/>
    <n v="87.36"/>
    <s v="已支付"/>
    <s v="2018-07-16 08:49:27"/>
    <s v="2018-07-16 08:49:28"/>
    <s v=""/>
    <m/>
    <s v="分销客户"/>
    <x v="0"/>
  </r>
  <r>
    <s v="金链子银链子"/>
    <s v="深圳银链科技有限公司"/>
    <x v="3"/>
    <x v="8"/>
    <s v="新建"/>
    <d v="2018-03-02T14:57:56"/>
    <s v="202267218780318"/>
    <s v="云服务器ECS(包月)"/>
    <s v="续费"/>
    <s v="87.36"/>
    <s v="1.00"/>
    <s v="87.36"/>
    <m/>
    <n v="87.36"/>
    <s v="已支付"/>
    <s v="2018-07-16 08:49:23"/>
    <s v="2018-07-16 08:49:24"/>
    <s v=""/>
    <m/>
    <s v="分销客户"/>
    <x v="0"/>
  </r>
  <r>
    <s v="金链子银链子"/>
    <s v="深圳银链科技有限公司"/>
    <x v="3"/>
    <x v="8"/>
    <s v="新建"/>
    <d v="2018-03-02T14:57:56"/>
    <s v="202267918040318"/>
    <s v="云服务器ECS(包月)"/>
    <s v="续费"/>
    <s v="87.36"/>
    <s v="1.00"/>
    <s v="87.36"/>
    <m/>
    <n v="87.36"/>
    <s v="已支付"/>
    <s v="2018-07-16 08:49:19"/>
    <s v="2018-07-16 08:49:20"/>
    <s v=""/>
    <m/>
    <s v="分销客户"/>
    <x v="0"/>
  </r>
  <r>
    <s v="金链子银链子"/>
    <s v="深圳银链科技有限公司"/>
    <x v="3"/>
    <x v="8"/>
    <s v="新建"/>
    <d v="2018-03-02T14:57:56"/>
    <s v="202265222230318"/>
    <s v="云服务器ECS(包月)"/>
    <s v="续费"/>
    <s v="87.36"/>
    <s v="1.00"/>
    <s v="87.36"/>
    <m/>
    <n v="87.36"/>
    <s v="已支付"/>
    <s v="2018-07-16 08:49:15"/>
    <s v="2018-07-16 08:49:16"/>
    <s v=""/>
    <m/>
    <s v="分销客户"/>
    <x v="0"/>
  </r>
  <r>
    <s v="金链子银链子"/>
    <s v="深圳银链科技有限公司"/>
    <x v="3"/>
    <x v="8"/>
    <s v="新建"/>
    <d v="2018-03-02T14:57:56"/>
    <s v="202264923370318"/>
    <s v="云服务器ECS(包月)"/>
    <s v="续费"/>
    <s v="87.36"/>
    <s v="1.00"/>
    <s v="87.36"/>
    <m/>
    <n v="87.36"/>
    <s v="已支付"/>
    <s v="2018-07-16 08:49:10"/>
    <s v="2018-07-16 08:49:12"/>
    <s v=""/>
    <m/>
    <s v="分销客户"/>
    <x v="0"/>
  </r>
  <r>
    <s v="se7en_kuo@foxmail.com"/>
    <s v="广州京雍府电子商务有限公司"/>
    <x v="3"/>
    <x v="12"/>
    <s v="关联"/>
    <d v="2017-09-26T00:00:00"/>
    <s v="202265620110302"/>
    <s v="EIP（包月）"/>
    <s v="续费"/>
    <s v="23.00"/>
    <s v="1.00"/>
    <s v="23.00"/>
    <m/>
    <n v="23"/>
    <s v="已支付"/>
    <s v="2018-07-16 08:33:52"/>
    <s v="2018-07-16 08:33:52"/>
    <s v=""/>
    <m/>
    <s v="分销客户"/>
    <x v="3"/>
  </r>
  <r>
    <s v="393620317@qq.com"/>
    <s v="广州逗趣互动信息科技有限公司"/>
    <x v="1"/>
    <x v="1"/>
    <s v="关联"/>
    <d v="2017-01-09T00:00:00"/>
    <s v="202266117020967"/>
    <s v="云数据库KVStore版（包月）"/>
    <s v="续费"/>
    <s v="500.00"/>
    <s v="1.00"/>
    <s v="500.00"/>
    <m/>
    <n v="500"/>
    <s v="已支付"/>
    <s v="2018-07-16 08:21:14"/>
    <s v="2018-07-16 08:21:15"/>
    <s v=""/>
    <m/>
    <s v="分销客户"/>
    <x v="3"/>
  </r>
  <r>
    <s v="itdept@yunkanghealth.com"/>
    <s v="云康集团"/>
    <x v="1"/>
    <x v="1"/>
    <s v="关联"/>
    <d v="2017-07-11T00:00:00"/>
    <s v="202266816050578"/>
    <s v="云邮箱"/>
    <s v="续费"/>
    <s v="0.00"/>
    <s v="1.00"/>
    <s v="0.00"/>
    <n v="0"/>
    <n v="0"/>
    <s v="已支付"/>
    <s v="2018-07-16 08:16:34"/>
    <s v="2018-07-16 08:16:35"/>
    <s v=""/>
    <m/>
    <s v="分销客户"/>
    <x v="3"/>
  </r>
  <r>
    <s v="灯网商城"/>
    <s v="中山灯多看科技有限公司"/>
    <x v="1"/>
    <x v="1"/>
    <s v="关联"/>
    <d v="2018-02-05T23:51:08"/>
    <s v="202267808080512"/>
    <s v="云服务器（按量付费）"/>
    <s v="新购"/>
    <s v="0.00"/>
    <s v="1.00"/>
    <s v="0"/>
    <m/>
    <n v="0"/>
    <s v="完成"/>
    <s v="2018-07-15 23:25:13"/>
    <s v="2018-07-15 23:25:14"/>
    <s v=""/>
    <m/>
    <s v="分销客户"/>
    <x v="1"/>
  </r>
  <r>
    <s v="灯网商城"/>
    <s v="中山灯多看科技有限公司"/>
    <x v="1"/>
    <x v="1"/>
    <s v="关联"/>
    <d v="2018-02-05T23:51:08"/>
    <s v="202263812280512"/>
    <s v="云盘"/>
    <s v="新购"/>
    <s v="0.00"/>
    <s v="1.00"/>
    <s v="0"/>
    <m/>
    <n v="0"/>
    <s v="完成"/>
    <s v="2018-07-15 21:47:18"/>
    <s v="2018-07-15 21:47:19"/>
    <s v=""/>
    <m/>
    <s v="分销客户"/>
    <x v="2"/>
  </r>
  <r>
    <s v="hi30403397@aliyun.com"/>
    <s v="广州宏峰信息科技有限公司"/>
    <x v="3"/>
    <x v="12"/>
    <s v="关联"/>
    <d v="2017-10-10T00:00:00"/>
    <s v="202265507840828"/>
    <s v="云服务器ECS(包月)"/>
    <s v="续费"/>
    <s v="1872.00"/>
    <s v="0.79"/>
    <s v="1476.00"/>
    <m/>
    <n v="1476"/>
    <s v="已支付"/>
    <s v="2018-07-15 19:59:09"/>
    <s v="2018-07-15 19:59:26"/>
    <s v=""/>
    <m/>
    <s v="分销客户"/>
    <x v="3"/>
  </r>
  <r>
    <s v="小康科技有限公司"/>
    <s v="深圳市小康科技有限公司"/>
    <x v="0"/>
    <x v="6"/>
    <s v="新建"/>
    <d v="2018-01-25T17:25:52"/>
    <s v="202264203190750"/>
    <s v="云盘"/>
    <s v="新购"/>
    <s v="0.00"/>
    <s v="1.00"/>
    <s v="0"/>
    <m/>
    <n v="0"/>
    <s v="完成"/>
    <s v="2018-07-15 14:31:28"/>
    <s v="2018-07-15 14:31:28"/>
    <s v=""/>
    <m/>
    <s v="分销客户"/>
    <x v="2"/>
  </r>
  <r>
    <s v="xiliedu@968666.net"/>
    <s v="广州市熙励教育信息咨询有限公司"/>
    <x v="0"/>
    <x v="6"/>
    <s v="关联"/>
    <d v="2018-01-15T21:24:57"/>
    <s v="202262697910351"/>
    <s v="云服务器ECS(包月)"/>
    <s v="续费"/>
    <s v="39.20"/>
    <s v="1.00"/>
    <s v="39.20"/>
    <m/>
    <n v="39.200000000000003"/>
    <s v="已支付"/>
    <s v="2018-07-15 12:59:01"/>
    <s v="2018-07-15 12:59:06"/>
    <s v=""/>
    <m/>
    <s v="分销客户"/>
    <x v="3"/>
  </r>
  <r>
    <s v="393620317@qq.com"/>
    <s v="广州逗趣互动信息科技有限公司"/>
    <x v="1"/>
    <x v="1"/>
    <s v="关联"/>
    <d v="2017-01-09T00:00:00"/>
    <s v="202261198670967"/>
    <s v="云服务器ECS(包月)"/>
    <s v="续费"/>
    <s v="592.00"/>
    <s v="1.00"/>
    <s v="592.00"/>
    <m/>
    <n v="592"/>
    <s v="已支付"/>
    <s v="2018-07-15 11:31:24"/>
    <s v="2018-07-15 11:31:24"/>
    <s v=""/>
    <m/>
    <s v="分销客户"/>
    <x v="3"/>
  </r>
  <r>
    <s v="393620317@qq.com"/>
    <s v="广州逗趣互动信息科技有限公司"/>
    <x v="1"/>
    <x v="1"/>
    <s v="关联"/>
    <d v="2017-01-09T00:00:00"/>
    <s v="202259299000967"/>
    <s v="云服务器ECS(包月)"/>
    <s v="续费"/>
    <s v="592.00"/>
    <s v="1.00"/>
    <s v="592.00"/>
    <m/>
    <n v="592"/>
    <s v="已支付"/>
    <s v="2018-07-15 11:31:22"/>
    <s v="2018-07-15 11:31:23"/>
    <s v=""/>
    <m/>
    <s v="分销客户"/>
    <x v="3"/>
  </r>
  <r>
    <s v="393620317@qq.com"/>
    <s v="广州逗趣互动信息科技有限公司"/>
    <x v="1"/>
    <x v="1"/>
    <s v="关联"/>
    <d v="2017-01-09T00:00:00"/>
    <s v="202258899300967"/>
    <s v="云服务器ECS(包月)"/>
    <s v="续费"/>
    <s v="592.00"/>
    <s v="1.00"/>
    <s v="592.00"/>
    <m/>
    <n v="592"/>
    <s v="已支付"/>
    <s v="2018-07-15 11:31:20"/>
    <s v="2018-07-15 11:31:21"/>
    <s v=""/>
    <m/>
    <s v="分销客户"/>
    <x v="3"/>
  </r>
  <r>
    <s v="393620317@qq.com"/>
    <s v="广州逗趣互动信息科技有限公司"/>
    <x v="1"/>
    <x v="1"/>
    <s v="关联"/>
    <d v="2017-01-09T00:00:00"/>
    <s v="202259999550967"/>
    <s v="云服务器ECS(包月)"/>
    <s v="续费"/>
    <s v="592.00"/>
    <s v="1.00"/>
    <s v="592.00"/>
    <m/>
    <n v="592"/>
    <s v="已支付"/>
    <s v="2018-07-15 11:31:19"/>
    <s v="2018-07-15 11:31:19"/>
    <s v=""/>
    <m/>
    <s v="分销客户"/>
    <x v="3"/>
  </r>
  <r>
    <s v="393620317@qq.com"/>
    <s v="广州逗趣互动信息科技有限公司"/>
    <x v="1"/>
    <x v="1"/>
    <s v="关联"/>
    <d v="2017-01-09T00:00:00"/>
    <s v="202260494710967"/>
    <s v="云服务器ECS(包月)"/>
    <s v="续费"/>
    <s v="592.00"/>
    <s v="1.00"/>
    <s v="592.00"/>
    <m/>
    <n v="592"/>
    <s v="已支付"/>
    <s v="2018-07-15 11:31:17"/>
    <s v="2018-07-15 11:31:18"/>
    <s v=""/>
    <m/>
    <s v="分销客户"/>
    <x v="3"/>
  </r>
  <r>
    <s v="xiliedu@968666.net"/>
    <s v="广州市熙励教育信息咨询有限公司"/>
    <x v="0"/>
    <x v="6"/>
    <s v="关联"/>
    <d v="2018-01-15T21:24:57"/>
    <s v="202261298720351"/>
    <s v="云服务器ECS(包月)"/>
    <s v="续费"/>
    <s v="100.52"/>
    <s v="1.00"/>
    <s v="100.52"/>
    <m/>
    <n v="100.52"/>
    <s v="已支付"/>
    <s v="2018-07-15 11:10:01"/>
    <s v="2018-07-15 11:10:06"/>
    <s v=""/>
    <m/>
    <s v="分销客户"/>
    <x v="3"/>
  </r>
  <r>
    <s v="hi20412990@aliyun.com"/>
    <s v="广州远程教育中心有限公司"/>
    <x v="0"/>
    <x v="4"/>
    <s v="关联"/>
    <d v="2017-03-24T00:00:00"/>
    <s v="202259496480411"/>
    <s v="云服务器ECS(包月)"/>
    <s v="续费"/>
    <s v="239.00"/>
    <s v="0.75"/>
    <s v="179.25"/>
    <m/>
    <n v="179.25"/>
    <s v="已支付"/>
    <s v="2018-07-15 10:50:27"/>
    <s v="2018-07-15 10:50:28"/>
    <s v=""/>
    <m/>
    <s v="分销客户"/>
    <x v="5"/>
  </r>
  <r>
    <s v="hi20412990@aliyun.com"/>
    <s v="广州远程教育中心有限公司"/>
    <x v="0"/>
    <x v="4"/>
    <s v="关联"/>
    <d v="2017-03-24T00:00:00"/>
    <s v="202259097060411"/>
    <s v="云服务器ECS(包月)"/>
    <s v="续费"/>
    <s v="846.00"/>
    <s v="0.75"/>
    <s v="634.50"/>
    <m/>
    <n v="634.5"/>
    <s v="已支付"/>
    <s v="2018-07-15 10:50:24"/>
    <s v="2018-07-15 10:50:26"/>
    <s v=""/>
    <m/>
    <s v="分销客户"/>
    <x v="5"/>
  </r>
  <r>
    <s v="jamespace@163.com"/>
    <s v="广东去买票科技股份有限公司"/>
    <x v="0"/>
    <x v="6"/>
    <s v="关联"/>
    <d v="2018-01-03T00:00:00"/>
    <s v="202262592360663"/>
    <s v="对象存储OSS资源包(包月)"/>
    <s v="新购"/>
    <s v="12.00"/>
    <s v="0.75"/>
    <s v="9.00"/>
    <m/>
    <n v="9"/>
    <s v="已支付"/>
    <s v="2018-07-15 10:28:15"/>
    <s v="2018-07-15 10:28:22"/>
    <s v=""/>
    <m/>
    <s v="分销客户"/>
    <x v="0"/>
  </r>
  <r>
    <s v="金链子银链子"/>
    <s v="深圳银链科技有限公司"/>
    <x v="3"/>
    <x v="8"/>
    <s v="新建"/>
    <d v="2018-03-02T14:57:56"/>
    <s v="202259892230318"/>
    <s v="云服务器ECS(包月)"/>
    <s v="续费"/>
    <s v="79.80"/>
    <s v="0.97"/>
    <s v="77.70"/>
    <m/>
    <n v="77.7"/>
    <s v="已支付"/>
    <s v="2018-07-15 08:57:47"/>
    <s v="2018-07-15 08:57:48"/>
    <s v=""/>
    <m/>
    <s v="分销客户"/>
    <x v="0"/>
  </r>
  <r>
    <s v="金链子银链子"/>
    <s v="深圳银链科技有限公司"/>
    <x v="3"/>
    <x v="8"/>
    <s v="新建"/>
    <d v="2018-03-02T14:57:56"/>
    <s v="202262190190318"/>
    <s v="云服务器ECS(包月)"/>
    <s v="续费"/>
    <s v="79.80"/>
    <s v="0.97"/>
    <s v="77.70"/>
    <m/>
    <n v="77.7"/>
    <s v="已支付"/>
    <s v="2018-07-15 08:57:43"/>
    <s v="2018-07-15 08:57:44"/>
    <s v=""/>
    <m/>
    <s v="分销客户"/>
    <x v="0"/>
  </r>
  <r>
    <s v="金链子银链子"/>
    <s v="深圳银链科技有限公司"/>
    <x v="3"/>
    <x v="8"/>
    <s v="新建"/>
    <d v="2018-03-02T14:57:56"/>
    <s v="202261595630318"/>
    <s v="云服务器ECS(包月)"/>
    <s v="续费"/>
    <s v="79.80"/>
    <s v="0.97"/>
    <s v="77.70"/>
    <m/>
    <n v="77.7"/>
    <s v="已支付"/>
    <s v="2018-07-15 08:57:39"/>
    <s v="2018-07-15 08:57:40"/>
    <s v=""/>
    <m/>
    <s v="分销客户"/>
    <x v="0"/>
  </r>
  <r>
    <s v="金链子银链子"/>
    <s v="深圳银链科技有限公司"/>
    <x v="3"/>
    <x v="8"/>
    <s v="新建"/>
    <d v="2018-03-02T14:57:56"/>
    <s v="202259393520318"/>
    <s v="云服务器ECS(包月)"/>
    <s v="续费"/>
    <s v="79.80"/>
    <s v="0.97"/>
    <s v="77.70"/>
    <m/>
    <n v="77.7"/>
    <s v="已支付"/>
    <s v="2018-07-15 08:57:35"/>
    <s v="2018-07-15 08:57:36"/>
    <s v=""/>
    <m/>
    <s v="分销客户"/>
    <x v="0"/>
  </r>
  <r>
    <s v="金链子银链子"/>
    <s v="深圳银链科技有限公司"/>
    <x v="3"/>
    <x v="8"/>
    <s v="新建"/>
    <d v="2018-03-02T14:57:56"/>
    <s v="202261492830318"/>
    <s v="云服务器ECS(包月)"/>
    <s v="续费"/>
    <s v="79.80"/>
    <s v="0.97"/>
    <s v="77.70"/>
    <m/>
    <n v="77.7"/>
    <s v="已支付"/>
    <s v="2018-07-15 08:57:31"/>
    <s v="2018-07-15 08:57:32"/>
    <s v=""/>
    <m/>
    <s v="分销客户"/>
    <x v="0"/>
  </r>
  <r>
    <s v="深圳前海金智慧"/>
    <s v="深圳前海金智慧科技有限公司"/>
    <x v="3"/>
    <x v="3"/>
    <s v="关联"/>
    <d v="2018-03-08T22:16:07"/>
    <s v="202260592440864"/>
    <s v="云数据库MongoDB版(包月)"/>
    <s v="续费"/>
    <s v="667.20"/>
    <s v="1.00"/>
    <s v="667.20"/>
    <m/>
    <n v="667.2"/>
    <s v="已支付"/>
    <s v="2018-07-15 08:54:01"/>
    <s v="2018-07-15 08:54:02"/>
    <s v=""/>
    <m/>
    <s v="分销客户"/>
    <x v="3"/>
  </r>
  <r>
    <s v="hi20613880@aliyun.com"/>
    <s v="广州娇丽芙个人护理用品有限公司"/>
    <x v="0"/>
    <x v="0"/>
    <s v="关联"/>
    <d v="2017-10-24T00:00:00"/>
    <s v="202261089590779"/>
    <s v="云服务器ECS(包月)"/>
    <s v="续费"/>
    <s v="273.00"/>
    <s v="1.00"/>
    <s v="273.00"/>
    <m/>
    <n v="273"/>
    <s v="已支付"/>
    <s v="2018-07-15 08:39:48"/>
    <s v="2018-07-15 08:39:48"/>
    <s v=""/>
    <m/>
    <s v="分销客户"/>
    <x v="3"/>
  </r>
  <r>
    <s v="flision"/>
    <s v="广州市绯影信息科技有限公司"/>
    <x v="4"/>
    <x v="9"/>
    <s v="关联"/>
    <d v="2017-01-19T00:00:00"/>
    <s v="202261592420600"/>
    <s v="云服务器ECS(包月)"/>
    <s v="续费"/>
    <s v="106.68"/>
    <s v="1.00"/>
    <s v="106.68"/>
    <m/>
    <n v="106.68"/>
    <s v="已支付"/>
    <s v="2018-07-15 08:21:09"/>
    <s v="2018-07-15 08:21:10"/>
    <s v=""/>
    <m/>
    <s v="分销客户"/>
    <x v="3"/>
  </r>
  <r>
    <s v="zhu807725707"/>
    <s v="广州市灵信软件有限公司"/>
    <x v="2"/>
    <x v="10"/>
    <s v="新建"/>
    <d v="2017-11-02T00:00:00"/>
    <s v="202260981490378"/>
    <s v="关系型数据库RDS(包月)"/>
    <s v="续费"/>
    <s v="276.00"/>
    <s v="1.00"/>
    <s v="276.00"/>
    <m/>
    <n v="276"/>
    <s v="已支付"/>
    <s v="2018-07-15 01:37:07"/>
    <s v="2018-07-15 01:37:21"/>
    <s v=""/>
    <m/>
    <s v="分销客户"/>
    <x v="0"/>
  </r>
  <r>
    <s v="zhu807725707"/>
    <s v="广州市灵信软件有限公司"/>
    <x v="2"/>
    <x v="10"/>
    <s v="新建"/>
    <d v="2017-11-02T00:00:00"/>
    <s v="202261785350378"/>
    <s v="云服务器ECS(包月)"/>
    <s v="续费"/>
    <s v="239.00"/>
    <s v="1.00"/>
    <s v="239.00"/>
    <m/>
    <n v="239"/>
    <s v="已支付"/>
    <s v="2018-07-15 01:35:39"/>
    <s v="2018-07-15 01:35:57"/>
    <s v=""/>
    <m/>
    <s v="分销客户"/>
    <x v="0"/>
  </r>
  <r>
    <s v="hi20744530@aliyun.com"/>
    <s v="珠海报业文化传播有限公司"/>
    <x v="0"/>
    <x v="0"/>
    <s v="关联"/>
    <d v="2017-11-06T00:00:00"/>
    <s v="202262281390241"/>
    <s v="增量带宽"/>
    <s v="升级"/>
    <s v="151.14"/>
    <s v="1.00"/>
    <s v="151.14"/>
    <m/>
    <n v="151.13999999999999"/>
    <s v="已支付"/>
    <s v="2018-07-15 00:34:03"/>
    <s v="2018-07-15 00:34:08"/>
    <s v=""/>
    <m/>
    <s v="分销客户"/>
    <x v="0"/>
  </r>
  <r>
    <s v="hi31226206@aliyun.com"/>
    <s v="wzh保留-梁润福"/>
    <x v="1"/>
    <x v="1"/>
    <s v="关联"/>
    <d v="2017-10-24T19:15:38"/>
    <s v="202261182620352"/>
    <s v="对象存储OSS资源包(包月)"/>
    <s v="新购"/>
    <s v="6.00"/>
    <s v="0.83"/>
    <s v="5.00"/>
    <m/>
    <n v="5"/>
    <s v="已支付"/>
    <s v="2018-07-14 23:04:44"/>
    <s v="2018-07-14 23:04:51"/>
    <s v=""/>
    <m/>
    <s v="分销客户"/>
    <x v="0"/>
  </r>
  <r>
    <s v="dannet@qq.com"/>
    <s v="广州美亚电子商务国际旅行社有限公司"/>
    <x v="0"/>
    <x v="4"/>
    <s v="关联"/>
    <d v="2017-10-20T00:00:00"/>
    <s v="202261481130654"/>
    <s v="云监控-服务套餐(包年包月)"/>
    <s v="升级"/>
    <s v="1.74"/>
    <s v="1.00"/>
    <s v="1.74"/>
    <m/>
    <n v="1.74"/>
    <s v="已支付"/>
    <s v="2018-07-14 22:57:26"/>
    <s v="2018-07-14 22:57:31"/>
    <s v=""/>
    <m/>
    <s v="分销客户"/>
    <x v="1"/>
  </r>
  <r>
    <s v="luosong13d"/>
    <s v="广州源众信息科技有限公司"/>
    <x v="2"/>
    <x v="2"/>
    <s v="新建"/>
    <d v="2017-11-04T00:00:00"/>
    <s v="202259684280357"/>
    <s v="云服务器ECS(包月)"/>
    <s v="续费"/>
    <s v="1057.00"/>
    <s v="1.00"/>
    <s v="1057.00"/>
    <m/>
    <n v="1057"/>
    <s v="已支付"/>
    <s v="2018-07-14 22:24:41"/>
    <s v="2018-07-14 22:24:53"/>
    <s v=""/>
    <m/>
    <s v="分销客户"/>
    <x v="0"/>
  </r>
  <r>
    <s v="hi31226206@aliyun.com"/>
    <s v="wzh保留-梁润福"/>
    <x v="1"/>
    <x v="1"/>
    <s v="关联"/>
    <d v="2017-10-24T19:15:38"/>
    <s v="202261880390352"/>
    <s v="访问控制"/>
    <s v="新购"/>
    <s v="0.00"/>
    <s v="1.00"/>
    <s v="0"/>
    <m/>
    <n v="0"/>
    <s v="完成"/>
    <s v="2018-07-14 21:37:40"/>
    <s v="2018-07-14 21:37:40"/>
    <s v=""/>
    <m/>
    <s v="分销客户"/>
    <x v="1"/>
  </r>
  <r>
    <s v="hi31226206@aliyun.com"/>
    <s v="wzh保留-梁润福"/>
    <x v="1"/>
    <x v="1"/>
    <s v="关联"/>
    <d v="2017-10-24T19:15:38"/>
    <s v="202260477590352"/>
    <s v="云盘"/>
    <s v="新购"/>
    <s v="0.00"/>
    <s v="1.00"/>
    <s v="0"/>
    <m/>
    <n v="0"/>
    <s v="完成"/>
    <s v="2018-07-14 21:02:06"/>
    <s v="2018-07-14 21:02:06"/>
    <s v=""/>
    <m/>
    <s v="分销客户"/>
    <x v="2"/>
  </r>
  <r>
    <s v="hi31226206@aliyun.com"/>
    <s v="wzh保留-梁润福"/>
    <x v="1"/>
    <x v="1"/>
    <s v="关联"/>
    <d v="2017-10-24T19:15:38"/>
    <s v="202261478640352"/>
    <s v="云盘"/>
    <s v="新购"/>
    <s v="0.00"/>
    <s v="1.00"/>
    <s v="0"/>
    <m/>
    <n v="0"/>
    <s v="完成"/>
    <s v="2018-07-14 20:51:51"/>
    <s v="2018-07-14 20:51:51"/>
    <s v=""/>
    <m/>
    <s v="分销客户"/>
    <x v="2"/>
  </r>
  <r>
    <s v="2017黑美人"/>
    <s v="上古上医网络科技（深圳）有限公司"/>
    <x v="2"/>
    <x v="2"/>
    <s v="新建"/>
    <d v="2017-12-12T00:00:00"/>
    <s v="202262276810556"/>
    <s v="对象存储OSS资源包(包月)"/>
    <s v="续费"/>
    <s v="11.00"/>
    <s v="1.00"/>
    <s v="11.00"/>
    <n v="4"/>
    <n v="7"/>
    <s v="已支付"/>
    <s v="2018-07-14 20:21:15"/>
    <s v="2018-07-14 20:21:37"/>
    <s v=""/>
    <m/>
    <s v="分销客户"/>
    <x v="0"/>
  </r>
  <r>
    <s v="2017黑美人"/>
    <s v="上古上医网络科技（深圳）有限公司"/>
    <x v="2"/>
    <x v="2"/>
    <s v="新建"/>
    <d v="2017-12-12T00:00:00"/>
    <s v="202260476820556"/>
    <s v="关系型数据库RDS(包月)"/>
    <s v="续费"/>
    <s v="320.00"/>
    <s v="1.00"/>
    <s v="320.00"/>
    <m/>
    <n v="320"/>
    <s v="已支付"/>
    <s v="2018-07-14 20:18:44"/>
    <s v="2018-07-14 20:19:09"/>
    <s v=""/>
    <m/>
    <s v="分销客户"/>
    <x v="0"/>
  </r>
  <r>
    <s v="2017黑美人"/>
    <s v="上古上医网络科技（深圳）有限公司"/>
    <x v="2"/>
    <x v="2"/>
    <s v="新建"/>
    <d v="2017-12-12T00:00:00"/>
    <s v="202259681450556"/>
    <s v="云服务器ECS(包月)"/>
    <s v="续费"/>
    <s v="1347.00"/>
    <s v="0.97"/>
    <s v="1307.55"/>
    <m/>
    <n v="1307.55"/>
    <s v="已支付"/>
    <s v="2018-07-14 20:12:02"/>
    <s v="2018-07-14 20:12:45"/>
    <s v=""/>
    <m/>
    <s v="分销客户"/>
    <x v="0"/>
  </r>
  <r>
    <s v="hi31226206@aliyun.com"/>
    <s v="wzh保留-梁润福"/>
    <x v="1"/>
    <x v="1"/>
    <s v="关联"/>
    <d v="2017-10-24T19:15:38"/>
    <s v="202258778970352"/>
    <s v="云盘"/>
    <s v="新购"/>
    <s v="0.00"/>
    <s v="1.00"/>
    <s v="0"/>
    <m/>
    <n v="0"/>
    <s v="完成"/>
    <s v="2018-07-14 19:49:00"/>
    <s v="2018-07-14 19:49:01"/>
    <s v=""/>
    <m/>
    <s v="分销客户"/>
    <x v="2"/>
  </r>
  <r>
    <s v="hi31226206@aliyun.com"/>
    <s v="wzh保留-梁润福"/>
    <x v="1"/>
    <x v="1"/>
    <s v="关联"/>
    <d v="2017-10-24T19:15:38"/>
    <s v="202261579860352"/>
    <s v="云盘"/>
    <s v="新购"/>
    <s v="0.00"/>
    <s v="1.00"/>
    <s v="0"/>
    <m/>
    <n v="0"/>
    <s v="完成"/>
    <s v="2018-07-14 19:43:12"/>
    <s v="2018-07-14 19:43:13"/>
    <s v=""/>
    <m/>
    <s v="分销客户"/>
    <x v="2"/>
  </r>
  <r>
    <s v="tdchuyu"/>
    <s v="广州拓动网络科技有限公司"/>
    <x v="2"/>
    <x v="10"/>
    <s v="新建"/>
    <d v="2018-05-16T18:44:23"/>
    <s v="202262573730028"/>
    <s v="云服务器ECS(包月)"/>
    <s v="续费"/>
    <s v="219.00"/>
    <s v="1.00"/>
    <s v="219.00"/>
    <m/>
    <n v="219"/>
    <s v="已支付"/>
    <s v="2018-07-14 18:41:22"/>
    <s v="2018-07-14 18:41:27"/>
    <s v=""/>
    <m/>
    <s v="分销客户"/>
    <x v="0"/>
  </r>
  <r>
    <s v="tdchuyu"/>
    <s v="广州拓动网络科技有限公司"/>
    <x v="2"/>
    <x v="10"/>
    <s v="新建"/>
    <d v="2018-05-16T18:44:23"/>
    <s v="202261475620028"/>
    <s v="云服务器ECS(包月)"/>
    <s v="续费"/>
    <s v="124.00"/>
    <s v="1.00"/>
    <s v="124.00"/>
    <m/>
    <n v="124"/>
    <s v="已支付"/>
    <s v="2018-07-14 18:40:47"/>
    <s v="2018-07-14 18:40:54"/>
    <s v=""/>
    <m/>
    <s v="分销客户"/>
    <x v="0"/>
  </r>
  <r>
    <s v="zhonghu147"/>
    <s v="杨先生"/>
    <x v="0"/>
    <x v="6"/>
    <s v="新建"/>
    <d v="2018-06-22T18:13:04"/>
    <s v="202259474110810"/>
    <s v="云解析(包月)"/>
    <s v="新购"/>
    <s v="21.60"/>
    <s v="0.85"/>
    <s v="18.36"/>
    <m/>
    <n v="18.36"/>
    <s v="已支付"/>
    <s v="2018-07-14 17:08:15"/>
    <s v="2018-07-14 17:09:43"/>
    <s v=""/>
    <m/>
    <s v="分销客户"/>
    <x v="0"/>
  </r>
  <r>
    <s v="绵泽科技"/>
    <s v="绵泽信息技术有限公司"/>
    <x v="0"/>
    <x v="5"/>
    <s v="新建"/>
    <d v="2017-10-20T00:00:00"/>
    <s v="202259572660597"/>
    <s v="身份证基本信息查询"/>
    <s v="新购"/>
    <s v="59.00"/>
    <s v="1.00"/>
    <s v="59.00"/>
    <m/>
    <n v="59"/>
    <s v="已支付"/>
    <s v="2018-07-14 15:11:14"/>
    <s v="2018-07-14 15:11:18"/>
    <s v=""/>
    <m/>
    <s v="分销客户"/>
    <x v="2"/>
  </r>
  <r>
    <s v="绵泽科技"/>
    <s v="绵泽信息技术有限公司"/>
    <x v="0"/>
    <x v="5"/>
    <s v="新建"/>
    <d v="2017-10-20T00:00:00"/>
    <s v="202260369990597"/>
    <s v="身份证基本信息查询"/>
    <s v="新购"/>
    <s v="59.00"/>
    <s v="1.00"/>
    <s v="59.00"/>
    <m/>
    <n v="59"/>
    <s v="已支付"/>
    <s v="2018-07-14 15:10:12"/>
    <s v="2018-07-14 15:10:17"/>
    <s v=""/>
    <m/>
    <s v="分销客户"/>
    <x v="2"/>
  </r>
  <r>
    <s v="admin@yiguotech.com"/>
    <s v="深圳翼果科技有限公司"/>
    <x v="3"/>
    <x v="3"/>
    <s v="关联"/>
    <d v="2018-02-01T00:00:00"/>
    <s v="202258272860526"/>
    <s v="云服务器ECS(包月)"/>
    <s v="续费"/>
    <s v="1272.00"/>
    <s v="0.85"/>
    <s v="1081.20"/>
    <m/>
    <n v="1081.2"/>
    <s v="已支付"/>
    <s v="2018-07-14 14:13:36"/>
    <s v="2018-07-14 14:13:57"/>
    <s v=""/>
    <m/>
    <s v="分销客户"/>
    <x v="3"/>
  </r>
  <r>
    <s v="hi31226206@aliyun.com"/>
    <s v="wzh保留-梁润福"/>
    <x v="1"/>
    <x v="1"/>
    <s v="关联"/>
    <d v="2017-10-24T19:15:38"/>
    <s v="202260172240352"/>
    <s v="对象存储OSS（按量付费）"/>
    <s v="新购"/>
    <s v="0.00"/>
    <s v="1.00"/>
    <s v="0"/>
    <m/>
    <n v="0"/>
    <s v="完成"/>
    <s v="2018-07-14 13:17:17"/>
    <s v="2018-07-14 13:17:17"/>
    <s v=""/>
    <m/>
    <s v="分销客户"/>
    <x v="2"/>
  </r>
  <r>
    <s v="dingyou168"/>
    <s v="深圳鼎游无限科技有限公司"/>
    <x v="2"/>
    <x v="2"/>
    <s v="新建"/>
    <d v="2017-12-08T00:00:00"/>
    <s v="202260567170889"/>
    <s v="云服务器ECS(包月)"/>
    <s v="续费"/>
    <s v="525.50"/>
    <s v="1.00"/>
    <s v="525.50"/>
    <m/>
    <n v="525.5"/>
    <s v="已支付"/>
    <s v="2018-07-14 12:22:07"/>
    <s v="2018-07-14 12:22:12"/>
    <s v=""/>
    <m/>
    <s v="分销客户"/>
    <x v="0"/>
  </r>
  <r>
    <s v="dingyou168"/>
    <s v="深圳鼎游无限科技有限公司"/>
    <x v="2"/>
    <x v="2"/>
    <s v="新建"/>
    <d v="2017-12-08T00:00:00"/>
    <s v="202260267810889"/>
    <s v="云服务器ECS(包月)"/>
    <s v="续费"/>
    <s v="458.00"/>
    <s v="1.00"/>
    <s v="458.00"/>
    <m/>
    <n v="458"/>
    <s v="已支付"/>
    <s v="2018-07-14 11:57:23"/>
    <s v="2018-07-14 11:57:28"/>
    <s v=""/>
    <m/>
    <s v="分销客户"/>
    <x v="0"/>
  </r>
  <r>
    <s v="212983912@qq.com"/>
    <s v="广州尚途商旅信息技术有限公司"/>
    <x v="0"/>
    <x v="4"/>
    <s v="关联"/>
    <d v="2016-10-27T00:00:00"/>
    <s v="202259768570489"/>
    <s v="云服务器ECS(包月)"/>
    <s v="续费"/>
    <s v="610.00"/>
    <s v="1.00"/>
    <s v="610.00"/>
    <m/>
    <n v="610"/>
    <s v="已支付"/>
    <s v="2018-07-14 11:52:45"/>
    <s v="2018-07-14 11:52:45"/>
    <s v=""/>
    <m/>
    <s v="分销客户"/>
    <x v="3"/>
  </r>
  <r>
    <s v="212983912@qq.com"/>
    <s v="广州尚途商旅信息技术有限公司"/>
    <x v="0"/>
    <x v="4"/>
    <s v="关联"/>
    <d v="2016-10-27T00:00:00"/>
    <s v="202258470010489"/>
    <s v="云服务器ECS(包月)"/>
    <s v="续费"/>
    <s v="1093.50"/>
    <s v="1.00"/>
    <s v="1093.50"/>
    <m/>
    <n v="1093.5"/>
    <s v="已支付"/>
    <s v="2018-07-14 11:52:43"/>
    <s v="2018-07-14 11:52:44"/>
    <s v=""/>
    <m/>
    <s v="分销客户"/>
    <x v="3"/>
  </r>
  <r>
    <s v="15520700688@163.com"/>
    <s v="深圳市易佰特软件有限公司"/>
    <x v="2"/>
    <x v="10"/>
    <s v="关联"/>
    <d v="2018-01-10T11:27:19"/>
    <s v="202261365230120"/>
    <s v="物联网平台"/>
    <s v="新购"/>
    <s v="0.00"/>
    <s v="1.00"/>
    <s v="0"/>
    <m/>
    <n v="0"/>
    <s v="完成"/>
    <s v="2018-07-14 11:47:24"/>
    <s v="2018-07-14 11:47:24"/>
    <s v=""/>
    <m/>
    <s v="分销客户"/>
    <x v="2"/>
  </r>
  <r>
    <s v="hi31226206@aliyun.com"/>
    <s v="wzh保留-梁润福"/>
    <x v="1"/>
    <x v="1"/>
    <s v="关联"/>
    <d v="2017-10-24T19:15:38"/>
    <s v="202259268170352"/>
    <s v="文件存储（按量付费）"/>
    <s v="新购"/>
    <s v="0.00"/>
    <s v="1.00"/>
    <s v="0"/>
    <m/>
    <n v="0"/>
    <s v="完成"/>
    <s v="2018-07-14 11:33:50"/>
    <s v="2018-07-14 11:33:50"/>
    <s v=""/>
    <m/>
    <s v="分销客户"/>
    <x v="2"/>
  </r>
  <r>
    <n v="17722095999"/>
    <s v="广州火鹰信息科技有限公司"/>
    <x v="2"/>
    <x v="2"/>
    <s v="关联"/>
    <d v="2017-12-25T00:00:00"/>
    <s v="202259566700228"/>
    <s v="数据传输服务（按量付费）"/>
    <s v="新购"/>
    <s v="0.00"/>
    <s v="1.00"/>
    <s v="0"/>
    <m/>
    <n v="0"/>
    <s v="完成"/>
    <s v="2018-07-14 11:07:25"/>
    <s v="2018-07-14 11:07:25"/>
    <s v=""/>
    <m/>
    <s v="分销客户"/>
    <x v="2"/>
  </r>
  <r>
    <s v="hi20412990@aliyun.com"/>
    <s v="广州远程教育中心有限公司"/>
    <x v="0"/>
    <x v="4"/>
    <s v="关联"/>
    <d v="2017-03-24T00:00:00"/>
    <s v="202260564150411"/>
    <s v="云服务器ECS(包月)"/>
    <s v="续费"/>
    <s v="820.00"/>
    <s v="0.75"/>
    <s v="615.00"/>
    <m/>
    <n v="615"/>
    <s v="已支付"/>
    <s v="2018-07-14 10:46:15"/>
    <s v="2018-07-14 10:46:16"/>
    <s v=""/>
    <m/>
    <s v="分销客户"/>
    <x v="5"/>
  </r>
  <r>
    <s v="易教优培"/>
    <s v="广州远程教育中心有限公司"/>
    <x v="0"/>
    <x v="4"/>
    <s v="关联"/>
    <d v="2018-01-19T09:13:48"/>
    <s v="202260360450519"/>
    <s v="云服务器ECS(包月)"/>
    <s v="续费"/>
    <s v="963.00"/>
    <s v="0.75"/>
    <s v="722.24"/>
    <m/>
    <n v="722.24"/>
    <s v="已支付"/>
    <s v="2018-07-14 09:16:10"/>
    <s v="2018-07-14 09:16:11"/>
    <s v=""/>
    <m/>
    <s v="分销客户"/>
    <x v="5"/>
  </r>
  <r>
    <s v="易教优培"/>
    <s v="广州远程教育中心有限公司"/>
    <x v="0"/>
    <x v="4"/>
    <s v="关联"/>
    <d v="2018-01-19T09:13:48"/>
    <s v="202261661100519"/>
    <s v="云服务器ECS(包月)"/>
    <s v="续费"/>
    <s v="963.00"/>
    <s v="0.75"/>
    <s v="722.24"/>
    <m/>
    <n v="722.24"/>
    <s v="已支付"/>
    <s v="2018-07-14 09:16:09"/>
    <s v="2018-07-14 09:16:09"/>
    <s v=""/>
    <m/>
    <s v="分销客户"/>
    <x v="5"/>
  </r>
  <r>
    <s v="易教优培"/>
    <s v="广州远程教育中心有限公司"/>
    <x v="0"/>
    <x v="4"/>
    <s v="关联"/>
    <d v="2018-01-19T09:13:48"/>
    <s v="202260460490519"/>
    <s v="云服务器ECS(包月)"/>
    <s v="续费"/>
    <s v="569.00"/>
    <s v="0.75"/>
    <s v="426.74"/>
    <m/>
    <n v="426.74"/>
    <s v="已支付"/>
    <s v="2018-07-14 09:16:07"/>
    <s v="2018-07-14 09:16:08"/>
    <s v=""/>
    <m/>
    <s v="分销客户"/>
    <x v="5"/>
  </r>
  <r>
    <s v="易教优培"/>
    <s v="广州远程教育中心有限公司"/>
    <x v="0"/>
    <x v="4"/>
    <s v="关联"/>
    <d v="2018-01-19T09:13:48"/>
    <s v="202258465210519"/>
    <s v="云服务器ECS(包月)"/>
    <s v="续费"/>
    <s v="569.00"/>
    <s v="0.75"/>
    <s v="426.74"/>
    <m/>
    <n v="426.74"/>
    <s v="已支付"/>
    <s v="2018-07-14 09:16:05"/>
    <s v="2018-07-14 09:16:06"/>
    <s v=""/>
    <m/>
    <s v="分销客户"/>
    <x v="5"/>
  </r>
  <r>
    <s v="易教优培"/>
    <s v="广州远程教育中心有限公司"/>
    <x v="0"/>
    <x v="4"/>
    <s v="关联"/>
    <d v="2018-01-19T09:13:48"/>
    <s v="202260961190519"/>
    <s v="云服务器ECS(包月)"/>
    <s v="续费"/>
    <s v="632.00"/>
    <s v="0.75"/>
    <s v="474.00"/>
    <m/>
    <n v="474"/>
    <s v="已支付"/>
    <s v="2018-07-14 09:16:03"/>
    <s v="2018-07-14 09:16:04"/>
    <s v=""/>
    <m/>
    <s v="分销客户"/>
    <x v="5"/>
  </r>
  <r>
    <s v="易教优培"/>
    <s v="广州远程教育中心有限公司"/>
    <x v="0"/>
    <x v="4"/>
    <s v="关联"/>
    <d v="2018-01-19T09:13:48"/>
    <s v="202259763740519"/>
    <s v="云服务器ECS(包月)"/>
    <s v="续费"/>
    <s v="632.00"/>
    <s v="0.75"/>
    <s v="474.00"/>
    <m/>
    <n v="474"/>
    <s v="已支付"/>
    <s v="2018-07-14 09:16:01"/>
    <s v="2018-07-14 09:16:02"/>
    <s v=""/>
    <m/>
    <s v="分销客户"/>
    <x v="5"/>
  </r>
  <r>
    <s v="易教优培"/>
    <s v="广州远程教育中心有限公司"/>
    <x v="0"/>
    <x v="4"/>
    <s v="关联"/>
    <d v="2018-01-19T09:13:48"/>
    <s v="202259064200519"/>
    <s v="云服务器ECS(包月)"/>
    <s v="续费"/>
    <s v="632.00"/>
    <s v="0.75"/>
    <s v="474.00"/>
    <m/>
    <n v="474"/>
    <s v="已支付"/>
    <s v="2018-07-14 09:16:00"/>
    <s v="2018-07-14 09:16:01"/>
    <s v=""/>
    <m/>
    <s v="分销客户"/>
    <x v="5"/>
  </r>
  <r>
    <s v="易教优培"/>
    <s v="广州远程教育中心有限公司"/>
    <x v="0"/>
    <x v="4"/>
    <s v="关联"/>
    <d v="2018-01-19T09:13:48"/>
    <s v="202262661770519"/>
    <s v="云服务器ECS(包月)"/>
    <s v="续费"/>
    <s v="98.00"/>
    <s v="0.75"/>
    <s v="73.50"/>
    <m/>
    <n v="73.5"/>
    <s v="已支付"/>
    <s v="2018-07-14 09:15:57"/>
    <s v="2018-07-14 09:15:59"/>
    <s v=""/>
    <m/>
    <s v="分销客户"/>
    <x v="5"/>
  </r>
  <r>
    <s v="avsystemmsg@meiya.com"/>
    <s v="广州尚途商旅信息技术有限公司"/>
    <x v="0"/>
    <x v="4"/>
    <s v="关联"/>
    <d v="2016-10-27T00:00:00"/>
    <s v="202260360390197"/>
    <s v="云服务器ECS(包月)"/>
    <s v="续费"/>
    <s v="654.00"/>
    <s v="1.00"/>
    <s v="654.00"/>
    <m/>
    <n v="654"/>
    <s v="已支付"/>
    <s v="2018-07-14 09:14:50"/>
    <s v="2018-07-14 09:14:51"/>
    <s v=""/>
    <m/>
    <s v="分销客户"/>
    <x v="3"/>
  </r>
  <r>
    <s v="金链子银链子"/>
    <s v="深圳银链科技有限公司"/>
    <x v="3"/>
    <x v="8"/>
    <s v="新建"/>
    <d v="2018-03-02T14:57:56"/>
    <s v="202259763460318"/>
    <s v="云服务器ECS(包月)"/>
    <s v="续费"/>
    <s v="79.00"/>
    <s v="0.98"/>
    <s v="77.05"/>
    <m/>
    <n v="77.05"/>
    <s v="已支付"/>
    <s v="2018-07-14 09:09:56"/>
    <s v="2018-07-14 09:09:57"/>
    <s v=""/>
    <m/>
    <s v="分销客户"/>
    <x v="0"/>
  </r>
  <r>
    <s v="金链子银链子"/>
    <s v="深圳银链科技有限公司"/>
    <x v="3"/>
    <x v="8"/>
    <s v="新建"/>
    <d v="2018-03-02T14:57:56"/>
    <s v="202260360250318"/>
    <s v="云服务器ECS(包月)"/>
    <s v="续费"/>
    <s v="79.00"/>
    <s v="0.98"/>
    <s v="77.05"/>
    <m/>
    <n v="77.05"/>
    <s v="已支付"/>
    <s v="2018-07-14 09:09:53"/>
    <s v="2018-07-14 09:09:54"/>
    <s v=""/>
    <m/>
    <s v="分销客户"/>
    <x v="0"/>
  </r>
  <r>
    <s v="金链子银链子"/>
    <s v="深圳银链科技有限公司"/>
    <x v="3"/>
    <x v="8"/>
    <s v="新建"/>
    <d v="2018-03-02T14:57:56"/>
    <s v="202262459680318"/>
    <s v="云服务器ECS(包月)"/>
    <s v="续费"/>
    <s v="79.00"/>
    <s v="0.98"/>
    <s v="77.05"/>
    <m/>
    <n v="77.05"/>
    <s v="已支付"/>
    <s v="2018-07-14 09:09:50"/>
    <s v="2018-07-14 09:09:51"/>
    <s v=""/>
    <m/>
    <s v="分销客户"/>
    <x v="0"/>
  </r>
  <r>
    <s v="金链子银链子"/>
    <s v="深圳银链科技有限公司"/>
    <x v="3"/>
    <x v="8"/>
    <s v="新建"/>
    <d v="2018-03-02T14:57:56"/>
    <s v="202259263410318"/>
    <s v="云服务器ECS(包月)"/>
    <s v="续费"/>
    <s v="79.00"/>
    <s v="0.98"/>
    <s v="77.05"/>
    <m/>
    <n v="77.05"/>
    <s v="已支付"/>
    <s v="2018-07-14 09:09:48"/>
    <s v="2018-07-14 09:09:49"/>
    <s v=""/>
    <m/>
    <s v="分销客户"/>
    <x v="0"/>
  </r>
  <r>
    <s v="金链子银链子"/>
    <s v="深圳银链科技有限公司"/>
    <x v="3"/>
    <x v="8"/>
    <s v="新建"/>
    <d v="2018-03-02T14:57:56"/>
    <s v="202258264250318"/>
    <s v="云服务器ECS(包月)"/>
    <s v="续费"/>
    <s v="79.00"/>
    <s v="0.98"/>
    <s v="77.05"/>
    <m/>
    <n v="77.05"/>
    <s v="已支付"/>
    <s v="2018-07-14 09:09:45"/>
    <s v="2018-07-14 09:09:46"/>
    <s v=""/>
    <m/>
    <s v="分销客户"/>
    <x v="0"/>
  </r>
  <r>
    <s v="金链子银链子"/>
    <s v="深圳银链科技有限公司"/>
    <x v="3"/>
    <x v="8"/>
    <s v="新建"/>
    <d v="2018-03-02T14:57:56"/>
    <s v="202258663750318"/>
    <s v="云服务器ECS(包月)"/>
    <s v="续费"/>
    <s v="92.60"/>
    <s v="1.00"/>
    <s v="92.60"/>
    <m/>
    <n v="92.6"/>
    <s v="已支付"/>
    <s v="2018-07-14 09:09:42"/>
    <s v="2018-07-14 09:09:43"/>
    <s v=""/>
    <m/>
    <s v="分销客户"/>
    <x v="0"/>
  </r>
  <r>
    <s v="金链子银链子"/>
    <s v="深圳银链科技有限公司"/>
    <x v="3"/>
    <x v="8"/>
    <s v="新建"/>
    <d v="2018-03-02T14:57:56"/>
    <s v="202261660900318"/>
    <s v="云服务器ECS(包月)"/>
    <s v="续费"/>
    <s v="92.60"/>
    <s v="1.00"/>
    <s v="92.60"/>
    <m/>
    <n v="92.6"/>
    <s v="已支付"/>
    <s v="2018-07-14 09:09:38"/>
    <s v="2018-07-14 09:09:39"/>
    <s v=""/>
    <m/>
    <s v="分销客户"/>
    <x v="0"/>
  </r>
  <r>
    <s v="金链子银链子"/>
    <s v="深圳银链科技有限公司"/>
    <x v="3"/>
    <x v="8"/>
    <s v="新建"/>
    <d v="2018-03-02T14:57:56"/>
    <s v="202261660890318"/>
    <s v="云服务器ECS(包月)"/>
    <s v="续费"/>
    <s v="92.60"/>
    <s v="1.00"/>
    <s v="92.60"/>
    <m/>
    <n v="92.6"/>
    <s v="已支付"/>
    <s v="2018-07-14 09:09:34"/>
    <s v="2018-07-14 09:09:35"/>
    <s v=""/>
    <m/>
    <s v="分销客户"/>
    <x v="0"/>
  </r>
  <r>
    <s v="金链子银链子"/>
    <s v="深圳银链科技有限公司"/>
    <x v="3"/>
    <x v="8"/>
    <s v="新建"/>
    <d v="2018-03-02T14:57:56"/>
    <s v="202262661540318"/>
    <s v="云服务器ECS(包月)"/>
    <s v="续费"/>
    <s v="92.60"/>
    <s v="1.00"/>
    <s v="92.60"/>
    <m/>
    <n v="92.6"/>
    <s v="已支付"/>
    <s v="2018-07-14 09:09:27"/>
    <s v="2018-07-14 09:09:31"/>
    <s v=""/>
    <m/>
    <s v="分销客户"/>
    <x v="0"/>
  </r>
  <r>
    <s v="金链子银链子"/>
    <s v="深圳银链科技有限公司"/>
    <x v="3"/>
    <x v="8"/>
    <s v="新建"/>
    <d v="2018-03-02T14:57:56"/>
    <s v="202261263420318"/>
    <s v="云服务器ECS(包月)"/>
    <s v="续费"/>
    <s v="92.60"/>
    <s v="1.00"/>
    <s v="92.60"/>
    <m/>
    <n v="92.6"/>
    <s v="已支付"/>
    <s v="2018-07-14 09:09:23"/>
    <s v="2018-07-14 09:09:24"/>
    <s v=""/>
    <m/>
    <s v="分销客户"/>
    <x v="0"/>
  </r>
  <r>
    <s v="金链子银链子"/>
    <s v="深圳银链科技有限公司"/>
    <x v="3"/>
    <x v="8"/>
    <s v="新建"/>
    <d v="2018-03-02T14:57:56"/>
    <s v="202260761680318"/>
    <s v="云服务器ECS(包月)"/>
    <s v="续费"/>
    <s v="79.00"/>
    <s v="0.98"/>
    <s v="77.05"/>
    <m/>
    <n v="77.05"/>
    <s v="已支付"/>
    <s v="2018-07-14 09:09:17"/>
    <s v="2018-07-14 09:09:18"/>
    <s v=""/>
    <m/>
    <s v="分销客户"/>
    <x v="0"/>
  </r>
  <r>
    <s v="金链子银链子"/>
    <s v="深圳银链科技有限公司"/>
    <x v="3"/>
    <x v="8"/>
    <s v="新建"/>
    <d v="2018-03-02T14:57:56"/>
    <s v="202260262250318"/>
    <s v="云服务器ECS(包月)"/>
    <s v="续费"/>
    <s v="79.00"/>
    <s v="0.98"/>
    <s v="77.05"/>
    <m/>
    <n v="77.05"/>
    <s v="已支付"/>
    <s v="2018-07-14 09:09:14"/>
    <s v="2018-07-14 09:09:15"/>
    <s v=""/>
    <m/>
    <s v="分销客户"/>
    <x v="0"/>
  </r>
  <r>
    <s v="金链子银链子"/>
    <s v="深圳银链科技有限公司"/>
    <x v="3"/>
    <x v="8"/>
    <s v="新建"/>
    <d v="2018-03-02T14:57:56"/>
    <s v="202262260600318"/>
    <s v="云服务器ECS(包月)"/>
    <s v="续费"/>
    <s v="79.00"/>
    <s v="0.98"/>
    <s v="77.05"/>
    <m/>
    <n v="77.05"/>
    <s v="已支付"/>
    <s v="2018-07-14 09:09:12"/>
    <s v="2018-07-14 09:09:13"/>
    <s v=""/>
    <m/>
    <s v="分销客户"/>
    <x v="0"/>
  </r>
  <r>
    <s v="金链子银链子"/>
    <s v="深圳银链科技有限公司"/>
    <x v="3"/>
    <x v="8"/>
    <s v="新建"/>
    <d v="2018-03-02T14:57:56"/>
    <s v="202258663720318"/>
    <s v="云服务器ECS(包月)"/>
    <s v="续费"/>
    <s v="79.00"/>
    <s v="0.98"/>
    <s v="77.05"/>
    <m/>
    <n v="77.05"/>
    <s v="已支付"/>
    <s v="2018-07-14 09:09:09"/>
    <s v="2018-07-14 09:09:10"/>
    <s v=""/>
    <m/>
    <s v="分销客户"/>
    <x v="0"/>
  </r>
  <r>
    <s v="金链子银链子"/>
    <s v="深圳银链科技有限公司"/>
    <x v="3"/>
    <x v="8"/>
    <s v="新建"/>
    <d v="2018-03-02T14:57:56"/>
    <s v="202260561060318"/>
    <s v="云服务器ECS(包月)"/>
    <s v="续费"/>
    <s v="79.00"/>
    <s v="0.98"/>
    <s v="77.05"/>
    <m/>
    <n v="77.05"/>
    <s v="已支付"/>
    <s v="2018-07-14 09:09:06"/>
    <s v="2018-07-14 09:09:07"/>
    <s v=""/>
    <m/>
    <s v="分销客户"/>
    <x v="0"/>
  </r>
  <r>
    <s v="bufeng2005@gmail.com"/>
    <s v="广州市十牛信息科技有限公司"/>
    <x v="1"/>
    <x v="1"/>
    <s v="关联"/>
    <d v="2017-06-23T00:00:00"/>
    <s v="202260960840796"/>
    <s v="云服务器（按量付费）"/>
    <s v="新购"/>
    <s v="0.00"/>
    <s v="1.00"/>
    <s v="0"/>
    <m/>
    <n v="0"/>
    <s v="完成"/>
    <s v="2018-07-14 09:03:39"/>
    <s v="2018-07-14 09:03:39"/>
    <s v=""/>
    <m/>
    <s v="分销客户"/>
    <x v="1"/>
  </r>
  <r>
    <s v="易教优培"/>
    <s v="广州远程教育中心有限公司"/>
    <x v="0"/>
    <x v="4"/>
    <s v="关联"/>
    <d v="2018-01-19T09:13:48"/>
    <s v="202262259990519"/>
    <s v="云数据库KVStore版（包月）"/>
    <s v="续费"/>
    <s v="180.00"/>
    <s v="0.75"/>
    <s v="135.00"/>
    <m/>
    <n v="135"/>
    <s v="已支付"/>
    <s v="2018-07-14 08:54:54"/>
    <s v="2018-07-14 08:54:55"/>
    <s v=""/>
    <m/>
    <s v="分销客户"/>
    <x v="5"/>
  </r>
  <r>
    <s v="otc_bi"/>
    <s v="深圳前海黄牛科技有限公司"/>
    <x v="3"/>
    <x v="3"/>
    <s v="新建"/>
    <d v="2018-04-08T17:31:07"/>
    <s v="202258261220610"/>
    <s v="云服务器ECS(包月)"/>
    <s v="续费"/>
    <s v="985.05"/>
    <s v="0.96"/>
    <s v="949.20"/>
    <m/>
    <n v="949.2"/>
    <s v="已支付"/>
    <s v="2018-07-14 08:35:39"/>
    <s v="2018-07-14 08:35:40"/>
    <s v=""/>
    <m/>
    <s v="分销客户"/>
    <x v="0"/>
  </r>
  <r>
    <s v="otc_bi"/>
    <s v="深圳前海黄牛科技有限公司"/>
    <x v="3"/>
    <x v="3"/>
    <s v="新建"/>
    <d v="2018-04-08T17:31:07"/>
    <s v="202261161650610"/>
    <s v="云服务器ECS(包月)"/>
    <s v="续费"/>
    <s v="985.05"/>
    <s v="0.96"/>
    <s v="949.20"/>
    <m/>
    <n v="949.2"/>
    <s v="已支付"/>
    <s v="2018-07-14 08:35:38"/>
    <s v="2018-07-14 08:35:38"/>
    <s v=""/>
    <m/>
    <s v="分销客户"/>
    <x v="0"/>
  </r>
  <r>
    <s v="393620317@qq.com"/>
    <s v="广州逗趣互动信息科技有限公司"/>
    <x v="1"/>
    <x v="1"/>
    <s v="关联"/>
    <d v="2017-01-09T00:00:00"/>
    <s v="202261756430967"/>
    <s v="云服务器ECS(包月)"/>
    <s v="升级"/>
    <s v="0.00"/>
    <s v="1.00"/>
    <s v="0.00"/>
    <m/>
    <n v="0"/>
    <s v="已支付"/>
    <s v="2018-07-14 07:16:01"/>
    <s v="2018-07-14 07:16:01"/>
    <s v=""/>
    <m/>
    <s v="分销客户"/>
    <x v="0"/>
  </r>
  <r>
    <s v="393620317@qq.com"/>
    <s v="广州逗趣互动信息科技有限公司"/>
    <x v="1"/>
    <x v="1"/>
    <s v="关联"/>
    <d v="2017-01-09T00:00:00"/>
    <s v="202258957160967"/>
    <s v="云服务器ECS(包月)"/>
    <s v="升级"/>
    <s v="0.00"/>
    <s v="1.00"/>
    <s v="0.00"/>
    <m/>
    <n v="0"/>
    <s v="已支付"/>
    <s v="2018-07-14 07:15:01"/>
    <s v="2018-07-14 07:15:01"/>
    <s v=""/>
    <m/>
    <s v="分销客户"/>
    <x v="0"/>
  </r>
  <r>
    <s v="393620317@qq.com"/>
    <s v="广州逗趣互动信息科技有限公司"/>
    <x v="1"/>
    <x v="1"/>
    <s v="关联"/>
    <d v="2017-01-09T00:00:00"/>
    <s v="202262655760967"/>
    <s v="云服务器ECS(包月)"/>
    <s v="升级"/>
    <s v="0.00"/>
    <s v="1.00"/>
    <s v="0.00"/>
    <m/>
    <n v="0"/>
    <s v="已支付"/>
    <s v="2018-07-14 07:14:01"/>
    <s v="2018-07-14 07:14:01"/>
    <s v=""/>
    <m/>
    <s v="分销客户"/>
    <x v="0"/>
  </r>
  <r>
    <s v="393620317@qq.com"/>
    <s v="广州逗趣互动信息科技有限公司"/>
    <x v="1"/>
    <x v="1"/>
    <s v="关联"/>
    <d v="2017-01-09T00:00:00"/>
    <s v="202258157250967"/>
    <s v="云服务器ECS(包月)"/>
    <s v="升级"/>
    <s v="0.00"/>
    <s v="1.00"/>
    <s v="0.00"/>
    <m/>
    <n v="0"/>
    <s v="已支付"/>
    <s v="2018-07-14 07:13:01"/>
    <s v="2018-07-14 07:13:01"/>
    <s v=""/>
    <m/>
    <s v="分销客户"/>
    <x v="0"/>
  </r>
  <r>
    <s v="393620317@qq.com"/>
    <s v="广州逗趣互动信息科技有限公司"/>
    <x v="1"/>
    <x v="1"/>
    <s v="关联"/>
    <d v="2017-01-09T00:00:00"/>
    <s v="202260756130967"/>
    <s v="云服务器ECS(包月)"/>
    <s v="升级"/>
    <s v="0.00"/>
    <s v="1.00"/>
    <s v="0.00"/>
    <m/>
    <n v="0"/>
    <s v="已支付"/>
    <s v="2018-07-14 07:12:01"/>
    <s v="2018-07-14 07:12:01"/>
    <s v=""/>
    <m/>
    <s v="分销客户"/>
    <x v="0"/>
  </r>
  <r>
    <s v="393620317@qq.com"/>
    <s v="广州逗趣互动信息科技有限公司"/>
    <x v="1"/>
    <x v="1"/>
    <s v="关联"/>
    <d v="2017-01-09T00:00:00"/>
    <s v="202258957120967"/>
    <s v="云服务器ECS(包月)"/>
    <s v="升级"/>
    <s v="0.00"/>
    <s v="1.00"/>
    <s v="0.00"/>
    <m/>
    <n v="0"/>
    <s v="已支付"/>
    <s v="2018-07-14 07:11:01"/>
    <s v="2018-07-14 07:11:01"/>
    <s v=""/>
    <m/>
    <s v="分销客户"/>
    <x v="0"/>
  </r>
  <r>
    <s v="393620317@qq.com"/>
    <s v="广州逗趣互动信息科技有限公司"/>
    <x v="1"/>
    <x v="1"/>
    <s v="关联"/>
    <d v="2017-01-09T00:00:00"/>
    <s v="202260056610967"/>
    <s v="云服务器ECS(包月)"/>
    <s v="升级"/>
    <s v="0.00"/>
    <s v="1.00"/>
    <s v="0.00"/>
    <m/>
    <n v="0"/>
    <s v="已支付"/>
    <s v="2018-07-14 07:10:01"/>
    <s v="2018-07-14 07:10:02"/>
    <s v=""/>
    <m/>
    <s v="分销客户"/>
    <x v="0"/>
  </r>
  <r>
    <s v="393620317@qq.com"/>
    <s v="广州逗趣互动信息科技有限公司"/>
    <x v="1"/>
    <x v="1"/>
    <s v="关联"/>
    <d v="2017-01-09T00:00:00"/>
    <s v="202260056580967"/>
    <s v="云服务器ECS(包月)"/>
    <s v="升级"/>
    <s v="0.00"/>
    <s v="1.00"/>
    <s v="0.00"/>
    <m/>
    <n v="0"/>
    <s v="已支付"/>
    <s v="2018-07-14 07:09:01"/>
    <s v="2018-07-14 07:09:01"/>
    <s v=""/>
    <m/>
    <s v="分销客户"/>
    <x v="0"/>
  </r>
  <r>
    <s v="393620317@qq.com"/>
    <s v="广州逗趣互动信息科技有限公司"/>
    <x v="1"/>
    <x v="1"/>
    <s v="关联"/>
    <d v="2017-01-09T00:00:00"/>
    <s v="202261158050967"/>
    <s v="云服务器ECS(包月)"/>
    <s v="升级"/>
    <s v="0.00"/>
    <s v="1.00"/>
    <s v="0.00"/>
    <m/>
    <n v="0"/>
    <s v="已支付"/>
    <s v="2018-07-14 07:08:01"/>
    <s v="2018-07-14 07:08:01"/>
    <s v=""/>
    <m/>
    <s v="分销客户"/>
    <x v="0"/>
  </r>
  <r>
    <s v="393620317@qq.com"/>
    <s v="广州逗趣互动信息科技有限公司"/>
    <x v="1"/>
    <x v="1"/>
    <s v="关联"/>
    <d v="2017-01-09T00:00:00"/>
    <s v="202258559970967"/>
    <s v="云服务器ECS(包月)"/>
    <s v="升级"/>
    <s v="0.00"/>
    <s v="1.00"/>
    <s v="0.00"/>
    <m/>
    <n v="0"/>
    <s v="已支付"/>
    <s v="2018-07-14 07:07:01"/>
    <s v="2018-07-14 07:07:01"/>
    <s v=""/>
    <m/>
    <s v="分销客户"/>
    <x v="0"/>
  </r>
  <r>
    <s v="393620317@qq.com"/>
    <s v="广州逗趣互动信息科技有限公司"/>
    <x v="1"/>
    <x v="1"/>
    <s v="关联"/>
    <d v="2017-01-09T00:00:00"/>
    <s v="202259257590967"/>
    <s v="云服务器ECS(包月)"/>
    <s v="升级"/>
    <s v="0.01"/>
    <s v="0.00"/>
    <s v="0.00"/>
    <m/>
    <n v="0"/>
    <s v="已支付"/>
    <s v="2018-07-14 07:06:01"/>
    <s v="2018-07-14 07:06:02"/>
    <s v=""/>
    <m/>
    <s v="分销客户"/>
    <x v="0"/>
  </r>
  <r>
    <s v="393620317@qq.com"/>
    <s v="广州逗趣互动信息科技有限公司"/>
    <x v="1"/>
    <x v="1"/>
    <s v="关联"/>
    <d v="2017-01-09T00:00:00"/>
    <s v="202258358910967"/>
    <s v="云服务器ECS(包月)"/>
    <s v="升级"/>
    <s v="0.00"/>
    <s v="1.00"/>
    <s v="0.00"/>
    <m/>
    <n v="0"/>
    <s v="已支付"/>
    <s v="2018-07-14 07:05:04"/>
    <s v="2018-07-14 07:05:04"/>
    <s v=""/>
    <m/>
    <s v="分销客户"/>
    <x v="0"/>
  </r>
  <r>
    <s v="393620317@qq.com"/>
    <s v="广州逗趣互动信息科技有限公司"/>
    <x v="1"/>
    <x v="1"/>
    <s v="关联"/>
    <d v="2017-01-09T00:00:00"/>
    <s v="202261957240967"/>
    <s v="云服务器ECS(包月)"/>
    <s v="升级"/>
    <s v="0.00"/>
    <s v="1.00"/>
    <s v="0.00"/>
    <m/>
    <n v="0"/>
    <s v="已支付"/>
    <s v="2018-07-14 07:04:01"/>
    <s v="2018-07-14 07:04:01"/>
    <s v=""/>
    <m/>
    <s v="分销客户"/>
    <x v="0"/>
  </r>
  <r>
    <s v="393620317@qq.com"/>
    <s v="广州逗趣互动信息科技有限公司"/>
    <x v="1"/>
    <x v="1"/>
    <s v="关联"/>
    <d v="2017-01-09T00:00:00"/>
    <s v="202258858580967"/>
    <s v="云服务器ECS(包月)"/>
    <s v="升级"/>
    <s v="0.00"/>
    <s v="1.00"/>
    <s v="0.00"/>
    <m/>
    <n v="0"/>
    <s v="已支付"/>
    <s v="2018-07-14 07:03:01"/>
    <s v="2018-07-14 07:03:01"/>
    <s v=""/>
    <m/>
    <s v="分销客户"/>
    <x v="0"/>
  </r>
  <r>
    <s v="393620317@qq.com"/>
    <s v="广州逗趣互动信息科技有限公司"/>
    <x v="1"/>
    <x v="1"/>
    <s v="关联"/>
    <d v="2017-01-09T00:00:00"/>
    <s v="202260756020967"/>
    <s v="云服务器ECS(包月)"/>
    <s v="升级"/>
    <s v="0.00"/>
    <s v="1.00"/>
    <s v="0.00"/>
    <m/>
    <n v="0"/>
    <s v="已支付"/>
    <s v="2018-07-14 07:02:01"/>
    <s v="2018-07-14 07:02:01"/>
    <s v=""/>
    <m/>
    <s v="分销客户"/>
    <x v="0"/>
  </r>
  <r>
    <s v="393620317@qq.com"/>
    <s v="广州逗趣互动信息科技有限公司"/>
    <x v="1"/>
    <x v="1"/>
    <s v="关联"/>
    <d v="2017-01-09T00:00:00"/>
    <s v="202262555070967"/>
    <s v="云服务器ECS(包月)"/>
    <s v="升级"/>
    <s v="0.00"/>
    <s v="1.00"/>
    <s v="0.00"/>
    <m/>
    <n v="0"/>
    <s v="已支付"/>
    <s v="2018-07-14 07:01:01"/>
    <s v="2018-07-14 07:01:01"/>
    <s v=""/>
    <m/>
    <s v="分销客户"/>
    <x v="0"/>
  </r>
  <r>
    <s v="393620317@qq.com"/>
    <s v="广州逗趣互动信息科技有限公司"/>
    <x v="1"/>
    <x v="1"/>
    <s v="关联"/>
    <d v="2017-01-09T00:00:00"/>
    <s v="202260256250967"/>
    <s v="云服务器ECS(包月)"/>
    <s v="升级"/>
    <s v="0.00"/>
    <s v="1.00"/>
    <s v="0.00"/>
    <m/>
    <n v="0"/>
    <s v="已支付"/>
    <s v="2018-07-14 07:01:01"/>
    <s v="2018-07-14 07:01:01"/>
    <s v=""/>
    <m/>
    <s v="分销客户"/>
    <x v="0"/>
  </r>
  <r>
    <s v="393620317@qq.com"/>
    <s v="广州逗趣互动信息科技有限公司"/>
    <x v="1"/>
    <x v="1"/>
    <s v="关联"/>
    <d v="2017-01-09T00:00:00"/>
    <s v="202262055700967"/>
    <s v="云服务器ECS(包月)"/>
    <s v="升级"/>
    <s v="0.00"/>
    <s v="1.00"/>
    <s v="0.00"/>
    <m/>
    <n v="0"/>
    <s v="已支付"/>
    <s v="2018-07-14 07:01:01"/>
    <s v="2018-07-14 07:01:02"/>
    <s v=""/>
    <m/>
    <s v="分销客户"/>
    <x v="0"/>
  </r>
  <r>
    <s v="393620317@qq.com"/>
    <s v="广州逗趣互动信息科技有限公司"/>
    <x v="1"/>
    <x v="1"/>
    <s v="关联"/>
    <d v="2017-01-09T00:00:00"/>
    <s v="202258658270967"/>
    <s v="云服务器ECS(包月)"/>
    <s v="升级"/>
    <s v="0.00"/>
    <s v="1.00"/>
    <s v="0.00"/>
    <m/>
    <n v="0"/>
    <s v="已支付"/>
    <s v="2018-07-14 07:01:01"/>
    <s v="2018-07-14 07:01:02"/>
    <s v=""/>
    <m/>
    <s v="分销客户"/>
    <x v="0"/>
  </r>
  <r>
    <n v="17722095999"/>
    <s v="广州火鹰信息科技有限公司"/>
    <x v="2"/>
    <x v="2"/>
    <s v="关联"/>
    <d v="2017-12-25T00:00:00"/>
    <s v="202259754890228"/>
    <s v="数据传输服务（按量付费）"/>
    <s v="新购"/>
    <s v="0.00"/>
    <s v="1.00"/>
    <s v="0"/>
    <m/>
    <n v="0"/>
    <s v="完成"/>
    <s v="2018-07-14 01:42:27"/>
    <s v="2018-07-14 01:42:28"/>
    <s v=""/>
    <m/>
    <s v="分销客户"/>
    <x v="2"/>
  </r>
  <r>
    <s v="otc_bi"/>
    <s v="深圳前海黄牛科技有限公司"/>
    <x v="3"/>
    <x v="3"/>
    <s v="新建"/>
    <d v="2018-04-08T17:31:07"/>
    <s v="202260450580610"/>
    <s v="关系型数据库RDS(包月)"/>
    <s v="续费"/>
    <s v="1840.00"/>
    <s v="1.00"/>
    <s v="1840.00"/>
    <m/>
    <n v="1840"/>
    <s v="已支付"/>
    <s v="2018-07-14 00:59:24"/>
    <s v="2018-07-14 00:59:28"/>
    <s v=""/>
    <m/>
    <s v="分销客户"/>
    <x v="0"/>
  </r>
  <r>
    <s v="flision"/>
    <s v="广州市绯影信息科技有限公司"/>
    <x v="4"/>
    <x v="9"/>
    <s v="关联"/>
    <d v="2017-01-19T00:00:00"/>
    <s v="202260650120600"/>
    <s v="Node.js性能平台"/>
    <s v="新购"/>
    <s v="0.00"/>
    <s v="1.00"/>
    <s v="0"/>
    <m/>
    <n v="0"/>
    <s v="完成"/>
    <s v="2018-07-14 00:24:54"/>
    <s v="2018-07-14 00:24:54"/>
    <s v=""/>
    <m/>
    <s v="分销客户"/>
    <x v="2"/>
  </r>
  <r>
    <n v="17722095999"/>
    <s v="广州火鹰信息科技有限公司"/>
    <x v="2"/>
    <x v="2"/>
    <s v="关联"/>
    <d v="2017-12-25T00:00:00"/>
    <s v="202260348210228"/>
    <s v="数据传输服务（按量付费）"/>
    <s v="新购"/>
    <s v="0.00"/>
    <s v="1.00"/>
    <s v="0"/>
    <m/>
    <n v="0"/>
    <s v="完成"/>
    <s v="2018-07-13 23:13:03"/>
    <s v="2018-07-13 23:13:04"/>
    <s v=""/>
    <m/>
    <s v="分销客户"/>
    <x v="2"/>
  </r>
  <r>
    <s v="duyansh"/>
    <s v="广州紫鲸互联网科技有限公司"/>
    <x v="2"/>
    <x v="10"/>
    <s v="新建"/>
    <d v="2018-06-14T21:44:58"/>
    <s v="202260547150403"/>
    <s v="云盾证书服务(包年)"/>
    <s v="新购"/>
    <s v="0.00"/>
    <s v="1.00"/>
    <s v="0.00"/>
    <m/>
    <n v="0"/>
    <s v="已支付"/>
    <s v="2018-07-13 21:30:47"/>
    <s v="2018-07-13 21:30:52"/>
    <s v=""/>
    <m/>
    <s v="分销客户"/>
    <x v="0"/>
  </r>
  <r>
    <s v="bufeng2005@gmail.com"/>
    <s v="广州市十牛信息科技有限公司"/>
    <x v="1"/>
    <x v="1"/>
    <s v="关联"/>
    <d v="2017-06-23T00:00:00"/>
    <s v="202261047050796"/>
    <s v="云服务器（按量付费）"/>
    <s v="新购"/>
    <s v="0.00"/>
    <s v="1.00"/>
    <s v="0"/>
    <m/>
    <n v="0"/>
    <s v="完成"/>
    <s v="2018-07-13 21:05:44"/>
    <s v="2018-07-13 21:05:44"/>
    <s v=""/>
    <m/>
    <s v="分销客户"/>
    <x v="1"/>
  </r>
  <r>
    <n v="17722095999"/>
    <s v="广州火鹰信息科技有限公司"/>
    <x v="2"/>
    <x v="2"/>
    <s v="关联"/>
    <d v="2017-12-25T00:00:00"/>
    <s v="202260545150228"/>
    <s v="关系型数据库RDS(包月)"/>
    <s v="新购"/>
    <s v="16200.00"/>
    <s v="0.85"/>
    <s v="13770.00"/>
    <m/>
    <n v="13770"/>
    <s v="已支付"/>
    <s v="2018-07-13 20:12:09"/>
    <s v="2018-07-13 20:13:07"/>
    <s v=""/>
    <m/>
    <s v="分销客户"/>
    <x v="0"/>
  </r>
  <r>
    <s v="jiangshan@inman.cc"/>
    <s v="广州市汇美时尚集团股份有限公司"/>
    <x v="1"/>
    <x v="1"/>
    <s v="关联"/>
    <d v="2016-09-02T00:00:00"/>
    <s v="202260744250007"/>
    <s v="云服务器ECS(包月)"/>
    <s v="新购"/>
    <s v="1623.44"/>
    <s v="1.00"/>
    <s v="1623.44"/>
    <m/>
    <n v="1623.44"/>
    <s v="已支付"/>
    <s v="2018-07-13 19:16:38"/>
    <s v="2018-07-13 19:16:44"/>
    <s v=""/>
    <m/>
    <s v="分销客户"/>
    <x v="0"/>
  </r>
  <r>
    <s v="3392218208@qq.com"/>
    <s v="广州鸟邦电子商务有限公司"/>
    <x v="4"/>
    <x v="9"/>
    <s v="关联"/>
    <d v="2017-08-21T00:00:00"/>
    <s v="202261942920766"/>
    <s v="关系型数据库（按量付费）"/>
    <s v="新购"/>
    <s v="0.00"/>
    <s v="1.00"/>
    <s v="0"/>
    <m/>
    <n v="0"/>
    <s v="完成"/>
    <s v="2018-07-13 18:24:42"/>
    <s v="2018-07-13 18:24:42"/>
    <s v=""/>
    <m/>
    <s v="分销客户"/>
    <x v="2"/>
  </r>
  <r>
    <s v="3392218208@qq.com"/>
    <s v="广州鸟邦电子商务有限公司"/>
    <x v="4"/>
    <x v="9"/>
    <s v="关联"/>
    <d v="2017-08-21T00:00:00"/>
    <s v="202260542670766"/>
    <s v="关系型数据库（按量付费）"/>
    <s v="退款"/>
    <s v="0.00"/>
    <s v="1.00"/>
    <s v="0"/>
    <m/>
    <n v="0"/>
    <s v="完成"/>
    <s v="2018-07-13 18:24:00"/>
    <s v="2018-07-13 18:24:00"/>
    <s v=""/>
    <m/>
    <s v="分销客户"/>
    <x v="2"/>
  </r>
  <r>
    <s v="3392218208@qq.com"/>
    <s v="广州鸟邦电子商务有限公司"/>
    <x v="4"/>
    <x v="9"/>
    <s v="关联"/>
    <d v="2017-08-21T00:00:00"/>
    <s v="202260440840766"/>
    <s v="关系型数据库（按量付费）"/>
    <s v="新购"/>
    <s v="0.00"/>
    <s v="1.00"/>
    <s v="0"/>
    <m/>
    <n v="0"/>
    <s v="完成"/>
    <s v="2018-07-13 18:19:23"/>
    <s v="2018-07-13 18:19:23"/>
    <s v=""/>
    <m/>
    <s v="分销客户"/>
    <x v="2"/>
  </r>
  <r>
    <s v="3392218208@qq.com"/>
    <s v="广州鸟邦电子商务有限公司"/>
    <x v="4"/>
    <x v="9"/>
    <s v="关联"/>
    <d v="2017-08-21T00:00:00"/>
    <s v="202261042570766"/>
    <s v="关系型数据库（按量付费）"/>
    <s v="退款"/>
    <s v="0.00"/>
    <s v="1.00"/>
    <s v="0"/>
    <m/>
    <n v="0"/>
    <s v="完成"/>
    <s v="2018-07-13 18:18:00"/>
    <s v="2018-07-13 18:18:00"/>
    <s v=""/>
    <m/>
    <s v="分销客户"/>
    <x v="2"/>
  </r>
  <r>
    <s v="3392218208@qq.com"/>
    <s v="广州鸟邦电子商务有限公司"/>
    <x v="4"/>
    <x v="9"/>
    <s v="关联"/>
    <d v="2017-08-21T00:00:00"/>
    <s v="202262541400766"/>
    <s v="关系型数据库（按量付费）"/>
    <s v="新购"/>
    <s v="0.00"/>
    <s v="1.00"/>
    <s v="0"/>
    <m/>
    <n v="0"/>
    <s v="完成"/>
    <s v="2018-07-13 18:12:10"/>
    <s v="2018-07-13 18:12:11"/>
    <s v=""/>
    <m/>
    <s v="分销客户"/>
    <x v="2"/>
  </r>
  <r>
    <s v="3392218208@qq.com"/>
    <s v="广州鸟邦电子商务有限公司"/>
    <x v="4"/>
    <x v="9"/>
    <s v="关联"/>
    <d v="2017-08-21T00:00:00"/>
    <s v="202261741540766"/>
    <s v="云效"/>
    <s v="升级"/>
    <s v="58.76"/>
    <s v="1.00"/>
    <s v="58.76"/>
    <m/>
    <n v="58.76"/>
    <s v="已支付"/>
    <s v="2018-07-13 18:09:42"/>
    <s v="2018-07-13 18:10:01"/>
    <s v=""/>
    <m/>
    <s v="分销客户"/>
    <x v="6"/>
  </r>
  <r>
    <s v="3392218208@qq.com"/>
    <s v="广州鸟邦电子商务有限公司"/>
    <x v="4"/>
    <x v="9"/>
    <s v="关联"/>
    <d v="2017-08-21T00:00:00"/>
    <s v="202260440390766"/>
    <s v="关系型数据库（按量付费）"/>
    <s v="新购"/>
    <s v="0.00"/>
    <s v="1.00"/>
    <s v="0"/>
    <m/>
    <n v="0"/>
    <s v="完成"/>
    <s v="2018-07-13 18:05:12"/>
    <s v="2018-07-13 18:05:12"/>
    <s v=""/>
    <m/>
    <s v="分销客户"/>
    <x v="2"/>
  </r>
  <r>
    <s v="广州6余香信息科技有限公司"/>
    <s v="广州留余香信息科技有限公司"/>
    <x v="2"/>
    <x v="10"/>
    <s v="新建"/>
    <d v="2017-10-24T00:00:00"/>
    <s v="202259941210965"/>
    <s v="云服务器ECS(包月)"/>
    <s v="续费"/>
    <s v="190.00"/>
    <s v="1.00"/>
    <s v="190.00"/>
    <m/>
    <n v="190"/>
    <s v="已支付"/>
    <s v="2018-07-13 17:39:06"/>
    <s v="2018-07-13 17:39:27"/>
    <s v=""/>
    <m/>
    <s v="分销客户"/>
    <x v="0"/>
  </r>
  <r>
    <s v="108798093@qq.com"/>
    <s v="广州合立正通信息科技有限公司"/>
    <x v="0"/>
    <x v="4"/>
    <s v="关联"/>
    <d v="2017-03-01T00:00:00"/>
    <s v="202259541040445"/>
    <s v="云盾证书服务(包年)"/>
    <s v="新购"/>
    <s v="0.00"/>
    <s v="1.00"/>
    <s v="0.00"/>
    <m/>
    <n v="0"/>
    <s v="已支付"/>
    <s v="2018-07-13 17:30:43"/>
    <s v="2018-07-13 17:30:49"/>
    <s v=""/>
    <m/>
    <s v="分销客户"/>
    <x v="0"/>
  </r>
  <r>
    <s v="ur云平台"/>
    <s v="快尚时装（广州）有限公司"/>
    <x v="1"/>
    <x v="1"/>
    <s v="新建"/>
    <d v="2016-11-09T00:00:00"/>
    <s v="202261541350366"/>
    <s v="全站加速"/>
    <s v="新购"/>
    <s v="0.00"/>
    <s v="1.00"/>
    <s v="0"/>
    <m/>
    <n v="0"/>
    <s v="完成"/>
    <s v="2018-07-13 17:17:36"/>
    <s v="2018-07-13 17:17:36"/>
    <s v=""/>
    <m/>
    <s v="分销客户"/>
    <x v="6"/>
  </r>
  <r>
    <s v="bufeng2005@gmail.com"/>
    <s v="广州市十牛信息科技有限公司"/>
    <x v="1"/>
    <x v="1"/>
    <s v="关联"/>
    <d v="2017-06-23T00:00:00"/>
    <s v="202260239990796"/>
    <s v="云服务器（按量付费）"/>
    <s v="新购"/>
    <s v="0.00"/>
    <s v="1.00"/>
    <s v="0"/>
    <m/>
    <n v="0"/>
    <s v="完成"/>
    <s v="2018-07-13 17:05:44"/>
    <s v="2018-07-13 17:05:44"/>
    <s v=""/>
    <m/>
    <s v="分销客户"/>
    <x v="1"/>
  </r>
  <r>
    <s v="阳光康众968309"/>
    <s v="广东天泽阳光康众医疗投资管理有限公司"/>
    <x v="3"/>
    <x v="8"/>
    <s v="新建"/>
    <d v="2018-06-11T11:12:43"/>
    <s v="202261438290538"/>
    <s v="VPN网关（包月）"/>
    <s v="新购"/>
    <s v="7956.00"/>
    <s v="0.85"/>
    <s v="6762.60"/>
    <n v="6762.6"/>
    <n v="0"/>
    <s v="已支付"/>
    <s v="2018-07-13 16:48:02"/>
    <s v="2018-07-13 16:48:10"/>
    <s v=""/>
    <m/>
    <s v="分销客户"/>
    <x v="0"/>
  </r>
  <r>
    <s v="avsystemmsg@meiya.com"/>
    <s v="广州尚途商旅信息技术有限公司"/>
    <x v="0"/>
    <x v="4"/>
    <s v="关联"/>
    <d v="2016-10-27T00:00:00"/>
    <s v="202262038340197"/>
    <s v="负载均衡SLB（按量付费）"/>
    <s v="新购"/>
    <s v="0.00"/>
    <s v="1.00"/>
    <s v="0"/>
    <m/>
    <n v="0"/>
    <s v="完成"/>
    <s v="2018-07-13 16:42:33"/>
    <s v="2018-07-13 16:42:33"/>
    <s v=""/>
    <m/>
    <s v="分销客户"/>
    <x v="2"/>
  </r>
  <r>
    <s v="itdept@yunkanghealth.com"/>
    <s v="云康集团"/>
    <x v="1"/>
    <x v="1"/>
    <s v="关联"/>
    <d v="2017-07-11T00:00:00"/>
    <s v="202260636750578"/>
    <s v="云服务器ECS(包月)"/>
    <s v="续费"/>
    <s v="398.00"/>
    <s v="1.00"/>
    <s v="398.00"/>
    <m/>
    <n v="398"/>
    <s v="已支付"/>
    <s v="2018-07-13 16:29:54"/>
    <s v="2018-07-13 16:31:29"/>
    <s v=""/>
    <m/>
    <s v="分销客户"/>
    <x v="3"/>
  </r>
  <r>
    <s v="huayinlab@aliyun.com"/>
    <s v="广州华银医学检测中心有限公司"/>
    <x v="0"/>
    <x v="5"/>
    <s v="关联"/>
    <d v="2017-07-11T00:00:00"/>
    <s v="202261936740105"/>
    <s v="云盘"/>
    <s v="新购"/>
    <s v="0.00"/>
    <s v="1.00"/>
    <s v="0"/>
    <m/>
    <n v="0"/>
    <s v="完成"/>
    <s v="2018-07-13 15:45:11"/>
    <s v="2018-07-13 15:45:11"/>
    <s v=""/>
    <m/>
    <s v="分销客户"/>
    <x v="2"/>
  </r>
  <r>
    <s v="huayinlab@aliyun.com"/>
    <s v="广州华银医学检测中心有限公司"/>
    <x v="0"/>
    <x v="5"/>
    <s v="关联"/>
    <d v="2017-07-11T00:00:00"/>
    <s v="202258639310105"/>
    <s v="云盘"/>
    <s v="新购"/>
    <s v="0.00"/>
    <s v="1.00"/>
    <s v="0"/>
    <m/>
    <n v="0"/>
    <s v="完成"/>
    <s v="2018-07-13 15:45:10"/>
    <s v="2018-07-13 15:45:10"/>
    <s v=""/>
    <m/>
    <s v="分销客户"/>
    <x v="2"/>
  </r>
  <r>
    <s v="锋游科技"/>
    <s v="广州市灵信软件有限公司"/>
    <x v="2"/>
    <x v="10"/>
    <s v="新建"/>
    <d v="2017-11-01T00:00:00"/>
    <s v="202260334860202"/>
    <s v="关系型数据库RDS(包月)"/>
    <s v="续费"/>
    <s v="276.00"/>
    <s v="1.00"/>
    <s v="276.00"/>
    <m/>
    <n v="276"/>
    <s v="已支付"/>
    <s v="2018-07-13 15:30:37"/>
    <s v="2018-07-13 15:30:52"/>
    <s v=""/>
    <m/>
    <s v="分销客户"/>
    <x v="0"/>
  </r>
  <r>
    <s v="锋游科技"/>
    <s v="广州市灵信软件有限公司"/>
    <x v="2"/>
    <x v="10"/>
    <s v="新建"/>
    <d v="2017-11-01T00:00:00"/>
    <s v="202262234270202"/>
    <s v="云服务器ECS(包月)"/>
    <s v="续费"/>
    <s v="239.00"/>
    <s v="1.00"/>
    <s v="239.00"/>
    <m/>
    <n v="239"/>
    <s v="已支付"/>
    <s v="2018-07-13 15:29:30"/>
    <s v="2018-07-13 15:29:45"/>
    <s v=""/>
    <m/>
    <s v="分销客户"/>
    <x v="0"/>
  </r>
  <r>
    <s v="锋游科技"/>
    <s v="广州市灵信软件有限公司"/>
    <x v="2"/>
    <x v="10"/>
    <s v="新建"/>
    <d v="2017-11-01T00:00:00"/>
    <s v="202261635240202"/>
    <s v="云服务器ECS(包月)"/>
    <s v="续费"/>
    <s v="239.00"/>
    <s v="1.00"/>
    <s v="239.00"/>
    <m/>
    <n v="239"/>
    <s v="已支付"/>
    <s v="2018-07-13 15:28:23"/>
    <s v="2018-07-13 15:28:51"/>
    <s v=""/>
    <m/>
    <s v="分销客户"/>
    <x v="0"/>
  </r>
  <r>
    <s v="yingerfashion"/>
    <s v="深圳影儿时尚集团有限公司"/>
    <x v="5"/>
    <x v="11"/>
    <s v="关联"/>
    <d v="2017-03-16T00:00:00"/>
    <s v="202261434510511"/>
    <s v="RDS只读实例"/>
    <s v="升级"/>
    <s v="0.00"/>
    <s v="1.00"/>
    <s v="0"/>
    <m/>
    <n v="0"/>
    <s v="完成"/>
    <s v="2018-07-13 15:16:32"/>
    <s v="2018-07-13 15:16:32"/>
    <s v=""/>
    <m/>
    <s v="分销客户"/>
    <x v="1"/>
  </r>
  <r>
    <s v="avsystemmsg@meiya.com"/>
    <s v="广州尚途商旅信息技术有限公司"/>
    <x v="0"/>
    <x v="4"/>
    <s v="关联"/>
    <d v="2016-10-27T00:00:00"/>
    <s v="202259834800197"/>
    <s v="负载均衡SLB（按量付费）"/>
    <s v="新购"/>
    <s v="0.00"/>
    <s v="1.00"/>
    <s v="0"/>
    <m/>
    <n v="0"/>
    <s v="完成"/>
    <s v="2018-07-13 14:44:22"/>
    <s v="2018-07-13 14:44:22"/>
    <s v=""/>
    <m/>
    <s v="分销客户"/>
    <x v="2"/>
  </r>
  <r>
    <s v="duyansh"/>
    <s v="广州紫鲸互联网科技有限公司"/>
    <x v="2"/>
    <x v="10"/>
    <s v="新建"/>
    <d v="2018-06-14T21:44:58"/>
    <s v="202262033480403"/>
    <s v="云服务器ECS(包月)"/>
    <s v="补偿续费"/>
    <s v="0.00"/>
    <s v="1.00"/>
    <s v="0.00"/>
    <m/>
    <n v="0"/>
    <s v="已支付"/>
    <s v="2018-07-13 14:39:03"/>
    <s v="2018-07-13 14:39:04"/>
    <s v=""/>
    <m/>
    <s v="分销客户"/>
    <x v="0"/>
  </r>
  <r>
    <s v="yingerfashion"/>
    <s v="深圳影儿时尚集团有限公司"/>
    <x v="5"/>
    <x v="11"/>
    <s v="关联"/>
    <d v="2017-03-16T00:00:00"/>
    <s v="202262332330511"/>
    <s v="RDS只读实例"/>
    <s v="升级"/>
    <s v="0.00"/>
    <s v="1.00"/>
    <s v="0"/>
    <m/>
    <n v="0"/>
    <s v="完成"/>
    <s v="2018-07-13 14:35:51"/>
    <s v="2018-07-13 14:35:51"/>
    <s v=""/>
    <m/>
    <s v="分销客户"/>
    <x v="1"/>
  </r>
  <r>
    <s v="greenlandgd"/>
    <s v="广州绿地房地产开发有限公司"/>
    <x v="1"/>
    <x v="1"/>
    <s v="关联"/>
    <d v="2017-06-08T00:00:00"/>
    <s v="202261033540846"/>
    <s v="云服务器ECS(包月)"/>
    <s v="新购"/>
    <s v="129384.00"/>
    <s v="0.51"/>
    <s v="65782.80"/>
    <m/>
    <n v="65782.8"/>
    <s v="已支付"/>
    <s v="2018-07-13 14:29:45"/>
    <s v="2018-07-16 11:30:04"/>
    <s v=""/>
    <s v="201805002940"/>
    <s v="分销客户"/>
    <x v="0"/>
  </r>
  <r>
    <s v="liaozy@79643.com"/>
    <s v="广州简乐网络科技有限公司"/>
    <x v="3"/>
    <x v="3"/>
    <s v="关联"/>
    <d v="2017-06-28T00:00:00"/>
    <s v="202258432730115"/>
    <s v="语音服务"/>
    <s v="新购"/>
    <s v="0.00"/>
    <s v="1.00"/>
    <s v="0"/>
    <m/>
    <n v="0"/>
    <s v="完成"/>
    <s v="2018-07-13 12:43:02"/>
    <s v="2018-07-13 12:43:02"/>
    <s v=""/>
    <m/>
    <s v="分销客户"/>
    <x v="1"/>
  </r>
  <r>
    <s v="liaozy@79643.com"/>
    <s v="广州简乐网络科技有限公司"/>
    <x v="3"/>
    <x v="3"/>
    <s v="关联"/>
    <d v="2017-06-28T00:00:00"/>
    <s v="202259631210115"/>
    <s v="短信服务"/>
    <s v="新购"/>
    <s v="0.00"/>
    <s v="1.00"/>
    <s v="0"/>
    <m/>
    <n v="0"/>
    <s v="完成"/>
    <s v="2018-07-13 12:43:01"/>
    <s v="2018-07-13 12:43:01"/>
    <s v=""/>
    <m/>
    <s v="分销客户"/>
    <x v="1"/>
  </r>
  <r>
    <s v="393620317@qq.com"/>
    <s v="广州逗趣互动信息科技有限公司"/>
    <x v="1"/>
    <x v="1"/>
    <s v="关联"/>
    <d v="2017-01-09T00:00:00"/>
    <s v="202258427810967"/>
    <s v="云服务器ECS(包月)"/>
    <s v="升级"/>
    <s v="0.00"/>
    <s v="1.00"/>
    <s v="0.00"/>
    <m/>
    <n v="0"/>
    <s v="已支付"/>
    <s v="2018-07-13 11:06:01"/>
    <s v="2018-07-13 11:06:02"/>
    <s v=""/>
    <m/>
    <s v="分销客户"/>
    <x v="0"/>
  </r>
  <r>
    <s v="青岛爱特飞翔"/>
    <s v="广州小跑科技有限公司"/>
    <x v="2"/>
    <x v="10"/>
    <s v="新建"/>
    <d v="2018-05-30T16:51:57"/>
    <s v="202259027710959"/>
    <s v="云服务器ECS(包月)"/>
    <s v="补偿续费"/>
    <s v="0.00"/>
    <s v="1.00"/>
    <s v="0.00"/>
    <m/>
    <n v="0"/>
    <s v="已支付"/>
    <s v="2018-07-13 10:54:58"/>
    <s v="2018-07-13 10:54:58"/>
    <s v=""/>
    <m/>
    <s v="分销客户"/>
    <x v="0"/>
  </r>
  <r>
    <s v="xiliedu@968666.net"/>
    <s v="广州市熙励教育信息咨询有限公司"/>
    <x v="0"/>
    <x v="6"/>
    <s v="关联"/>
    <d v="2018-01-15T21:24:57"/>
    <s v="202261724070351"/>
    <s v="国内短信套餐包"/>
    <s v="新购"/>
    <s v="19000.00"/>
    <s v="1.00"/>
    <s v="19000.00"/>
    <m/>
    <n v="19000"/>
    <s v="已支付"/>
    <s v="2018-07-13 10:51:42"/>
    <s v="2018-07-13 10:51:50"/>
    <s v=""/>
    <m/>
    <s v="分销客户"/>
    <x v="1"/>
  </r>
  <r>
    <s v="keya2016@qq.com"/>
    <s v="广州科亚信息科技有限公司"/>
    <x v="4"/>
    <x v="7"/>
    <s v="关联"/>
    <d v="2017-03-15T00:00:00"/>
    <s v="202259224890855"/>
    <s v="云服务器ECS(包月)"/>
    <s v="续费"/>
    <s v="521.50"/>
    <s v="1.00"/>
    <s v="521.50"/>
    <m/>
    <n v="521.5"/>
    <s v="已支付"/>
    <s v="2018-07-13 10:27:47"/>
    <s v="2018-07-13 10:27:48"/>
    <s v=""/>
    <m/>
    <s v="分销客户"/>
    <x v="3"/>
  </r>
  <r>
    <s v="税银科技"/>
    <s v="税银科技"/>
    <x v="0"/>
    <x v="5"/>
    <s v="新建"/>
    <d v="2018-06-13T10:59:42"/>
    <s v="202260021450887"/>
    <s v="对象存储OSS资源包(包月)"/>
    <s v="新购"/>
    <s v="1332.00"/>
    <s v="0.75"/>
    <s v="999.00"/>
    <n v="999"/>
    <n v="0"/>
    <s v="已支付"/>
    <s v="2018-07-13 09:55:47"/>
    <s v="2018-07-13 09:55:50"/>
    <s v=""/>
    <m/>
    <s v="分销客户"/>
    <x v="0"/>
  </r>
  <r>
    <s v="yingerfashion"/>
    <s v="深圳影儿时尚集团有限公司"/>
    <x v="5"/>
    <x v="11"/>
    <s v="关联"/>
    <d v="2017-03-16T00:00:00"/>
    <s v="202260420010511"/>
    <s v="RDS只读实例"/>
    <s v="升级"/>
    <s v="0.00"/>
    <s v="1.00"/>
    <s v="0"/>
    <m/>
    <n v="0"/>
    <s v="完成"/>
    <s v="2018-07-13 09:51:09"/>
    <s v="2018-07-13 09:51:09"/>
    <s v=""/>
    <m/>
    <s v="分销客户"/>
    <x v="1"/>
  </r>
  <r>
    <s v="税银科技"/>
    <s v="税银科技"/>
    <x v="0"/>
    <x v="5"/>
    <s v="新建"/>
    <d v="2018-06-13T10:59:42"/>
    <s v="202258222770887"/>
    <s v="文件存储（按量付费）"/>
    <s v="新购"/>
    <s v="0.00"/>
    <s v="1.00"/>
    <s v="0"/>
    <m/>
    <n v="0"/>
    <s v="完成"/>
    <s v="2018-07-13 09:38:59"/>
    <s v="2018-07-13 09:38:59"/>
    <s v=""/>
    <m/>
    <s v="分销客户"/>
    <x v="2"/>
  </r>
  <r>
    <s v="税银科技"/>
    <s v="税银科技"/>
    <x v="0"/>
    <x v="5"/>
    <s v="新建"/>
    <d v="2018-06-13T10:59:42"/>
    <s v="202260120850887"/>
    <s v="对象存储OSS（按量付费）"/>
    <s v="新购"/>
    <s v="0.00"/>
    <s v="1.00"/>
    <s v="0"/>
    <m/>
    <n v="0"/>
    <s v="完成"/>
    <s v="2018-07-13 09:33:03"/>
    <s v="2018-07-13 09:33:04"/>
    <s v=""/>
    <m/>
    <s v="分销客户"/>
    <x v="2"/>
  </r>
  <r>
    <s v="dw10066"/>
    <s v="dw10066"/>
    <x v="3"/>
    <x v="12"/>
    <s v="关联"/>
    <d v="2017-10-13T00:00:00"/>
    <s v="202260319190734"/>
    <s v="云服务器ECS(包月)"/>
    <s v="续费"/>
    <s v="4528.00"/>
    <s v="1.00"/>
    <s v="4528.00"/>
    <m/>
    <n v="4528"/>
    <s v="已支付"/>
    <s v="2018-07-13 09:23:12"/>
    <s v="2018-07-13 09:23:17"/>
    <s v=""/>
    <m/>
    <s v="分销客户"/>
    <x v="3"/>
  </r>
  <r>
    <s v="税银科技"/>
    <s v="税银科技"/>
    <x v="0"/>
    <x v="5"/>
    <s v="新建"/>
    <d v="2018-06-13T10:59:42"/>
    <s v="202262118640887"/>
    <s v="快照"/>
    <s v="新购"/>
    <s v="0.00"/>
    <s v="1.00"/>
    <s v="0"/>
    <m/>
    <n v="0"/>
    <s v="完成"/>
    <s v="2018-07-13 09:16:20"/>
    <s v="2018-07-13 09:16:20"/>
    <s v=""/>
    <m/>
    <s v="分销客户"/>
    <x v="1"/>
  </r>
  <r>
    <s v="jeatcs2"/>
    <s v="广东华风海洋信息系统服务有限公司"/>
    <x v="2"/>
    <x v="2"/>
    <s v="新建"/>
    <d v="2017-10-20T00:00:00"/>
    <s v="202258922190906"/>
    <s v="云盾证书服务(包年)"/>
    <s v="新购"/>
    <s v="1478.00"/>
    <s v="0.85"/>
    <s v="1256.30"/>
    <m/>
    <n v="1256.3"/>
    <s v="已支付"/>
    <s v="2018-07-13 09:10:52"/>
    <s v="2018-07-13 09:11:23"/>
    <s v=""/>
    <m/>
    <s v="分销客户"/>
    <x v="0"/>
  </r>
  <r>
    <s v="金链子银链子"/>
    <s v="深圳银链科技有限公司"/>
    <x v="3"/>
    <x v="8"/>
    <s v="新建"/>
    <d v="2018-03-02T14:57:56"/>
    <s v="202261019980318"/>
    <s v="云服务器ECS(包月)"/>
    <s v="续费"/>
    <s v="92.60"/>
    <s v="1.00"/>
    <s v="92.60"/>
    <m/>
    <n v="92.6"/>
    <s v="已支付"/>
    <s v="2018-07-13 09:08:29"/>
    <s v="2018-07-13 09:08:30"/>
    <s v=""/>
    <m/>
    <s v="分销客户"/>
    <x v="0"/>
  </r>
  <r>
    <s v="金链子银链子"/>
    <s v="深圳银链科技有限公司"/>
    <x v="3"/>
    <x v="8"/>
    <s v="新建"/>
    <d v="2018-03-02T14:57:56"/>
    <s v="202260119920318"/>
    <s v="云服务器ECS(包月)"/>
    <s v="续费"/>
    <s v="92.60"/>
    <s v="1.00"/>
    <s v="92.60"/>
    <m/>
    <n v="92.6"/>
    <s v="已支付"/>
    <s v="2018-07-13 09:08:24"/>
    <s v="2018-07-13 09:08:26"/>
    <s v=""/>
    <m/>
    <s v="分销客户"/>
    <x v="0"/>
  </r>
  <r>
    <s v="金链子银链子"/>
    <s v="深圳银链科技有限公司"/>
    <x v="3"/>
    <x v="8"/>
    <s v="新建"/>
    <d v="2018-03-02T14:57:56"/>
    <s v="202258323730318"/>
    <s v="云服务器ECS(包月)"/>
    <s v="续费"/>
    <s v="92.60"/>
    <s v="1.00"/>
    <s v="92.60"/>
    <m/>
    <n v="92.6"/>
    <s v="已支付"/>
    <s v="2018-07-13 09:08:20"/>
    <s v="2018-07-13 09:08:21"/>
    <s v=""/>
    <m/>
    <s v="分销客户"/>
    <x v="0"/>
  </r>
  <r>
    <s v="金链子银链子"/>
    <s v="深圳银链科技有限公司"/>
    <x v="3"/>
    <x v="8"/>
    <s v="新建"/>
    <d v="2018-03-02T14:57:56"/>
    <s v="202258221650318"/>
    <s v="云服务器ECS(包月)"/>
    <s v="续费"/>
    <s v="92.60"/>
    <s v="1.00"/>
    <s v="92.60"/>
    <m/>
    <n v="92.6"/>
    <s v="已支付"/>
    <s v="2018-07-13 09:08:15"/>
    <s v="2018-07-13 09:08:17"/>
    <s v=""/>
    <m/>
    <s v="分销客户"/>
    <x v="0"/>
  </r>
  <r>
    <s v="金链子银链子"/>
    <s v="深圳银链科技有限公司"/>
    <x v="3"/>
    <x v="8"/>
    <s v="新建"/>
    <d v="2018-03-02T14:57:56"/>
    <s v="202260318780318"/>
    <s v="云服务器ECS(包月)"/>
    <s v="续费"/>
    <s v="92.60"/>
    <s v="1.00"/>
    <s v="92.60"/>
    <m/>
    <n v="92.6"/>
    <s v="已支付"/>
    <s v="2018-07-13 09:08:11"/>
    <s v="2018-07-13 09:08:12"/>
    <s v=""/>
    <m/>
    <s v="分销客户"/>
    <x v="0"/>
  </r>
  <r>
    <s v="金链子银链子"/>
    <s v="深圳银链科技有限公司"/>
    <x v="3"/>
    <x v="8"/>
    <s v="新建"/>
    <d v="2018-03-02T14:57:56"/>
    <s v="202258722170318"/>
    <s v="云服务器ECS(包月)"/>
    <s v="续费"/>
    <s v="212.00"/>
    <s v="1.00"/>
    <s v="212.00"/>
    <m/>
    <n v="212"/>
    <s v="已支付"/>
    <s v="2018-07-13 09:08:07"/>
    <s v="2018-07-13 09:08:08"/>
    <s v=""/>
    <m/>
    <s v="分销客户"/>
    <x v="0"/>
  </r>
  <r>
    <s v="金链子银链子"/>
    <s v="深圳银链科技有限公司"/>
    <x v="3"/>
    <x v="8"/>
    <s v="新建"/>
    <d v="2018-03-02T14:57:56"/>
    <s v="202259920020318"/>
    <s v="云服务器ECS(包月)"/>
    <s v="续费"/>
    <s v="212.00"/>
    <s v="1.00"/>
    <s v="212.00"/>
    <m/>
    <n v="212"/>
    <s v="已支付"/>
    <s v="2018-07-13 09:08:03"/>
    <s v="2018-07-13 09:08:05"/>
    <s v=""/>
    <m/>
    <s v="分销客户"/>
    <x v="0"/>
  </r>
  <r>
    <s v="金链子银链子"/>
    <s v="深圳银链科技有限公司"/>
    <x v="3"/>
    <x v="8"/>
    <s v="新建"/>
    <d v="2018-03-02T14:57:56"/>
    <s v="202260519710318"/>
    <s v="云服务器ECS(包月)"/>
    <s v="续费"/>
    <s v="212.00"/>
    <s v="1.00"/>
    <s v="212.00"/>
    <m/>
    <n v="212"/>
    <s v="已支付"/>
    <s v="2018-07-13 09:08:00"/>
    <s v="2018-07-13 09:08:01"/>
    <s v=""/>
    <m/>
    <s v="分销客户"/>
    <x v="0"/>
  </r>
  <r>
    <s v="金链子银链子"/>
    <s v="深圳银链科技有限公司"/>
    <x v="3"/>
    <x v="8"/>
    <s v="新建"/>
    <d v="2018-03-02T14:57:56"/>
    <s v="202262219220318"/>
    <s v="云服务器ECS(包月)"/>
    <s v="续费"/>
    <s v="212.00"/>
    <s v="1.00"/>
    <s v="212.00"/>
    <m/>
    <n v="212"/>
    <s v="已支付"/>
    <s v="2018-07-13 09:07:57"/>
    <s v="2018-07-13 09:07:58"/>
    <s v=""/>
    <m/>
    <s v="分销客户"/>
    <x v="0"/>
  </r>
  <r>
    <s v="金链子银链子"/>
    <s v="深圳银链科技有限公司"/>
    <x v="3"/>
    <x v="8"/>
    <s v="新建"/>
    <d v="2018-03-02T14:57:56"/>
    <s v="202259420550318"/>
    <s v="云服务器ECS(包月)"/>
    <s v="续费"/>
    <s v="212.00"/>
    <s v="1.00"/>
    <s v="212.00"/>
    <m/>
    <n v="212"/>
    <s v="已支付"/>
    <s v="2018-07-13 09:07:54"/>
    <s v="2018-07-13 09:07:55"/>
    <s v=""/>
    <m/>
    <s v="分销客户"/>
    <x v="0"/>
  </r>
  <r>
    <s v="金链子银链子"/>
    <s v="深圳银链科技有限公司"/>
    <x v="3"/>
    <x v="8"/>
    <s v="新建"/>
    <d v="2018-03-02T14:57:56"/>
    <s v="202260619450318"/>
    <s v="云服务器ECS(包月)"/>
    <s v="续费"/>
    <s v="92.60"/>
    <s v="1.00"/>
    <s v="92.60"/>
    <m/>
    <n v="92.6"/>
    <s v="已支付"/>
    <s v="2018-07-13 09:07:50"/>
    <s v="2018-07-13 09:07:51"/>
    <s v=""/>
    <m/>
    <s v="分销客户"/>
    <x v="0"/>
  </r>
  <r>
    <s v="金链子银链子"/>
    <s v="深圳银链科技有限公司"/>
    <x v="3"/>
    <x v="8"/>
    <s v="新建"/>
    <d v="2018-03-02T14:57:56"/>
    <s v="202260719580318"/>
    <s v="云服务器ECS(包月)"/>
    <s v="续费"/>
    <s v="92.60"/>
    <s v="1.00"/>
    <s v="92.60"/>
    <m/>
    <n v="92.6"/>
    <s v="已支付"/>
    <s v="2018-07-13 09:07:46"/>
    <s v="2018-07-13 09:07:47"/>
    <s v=""/>
    <m/>
    <s v="分销客户"/>
    <x v="0"/>
  </r>
  <r>
    <s v="金链子银链子"/>
    <s v="深圳银链科技有限公司"/>
    <x v="3"/>
    <x v="8"/>
    <s v="新建"/>
    <d v="2018-03-02T14:57:56"/>
    <s v="202259821040318"/>
    <s v="云服务器ECS(包月)"/>
    <s v="续费"/>
    <s v="92.60"/>
    <s v="1.00"/>
    <s v="92.60"/>
    <m/>
    <n v="92.6"/>
    <s v="已支付"/>
    <s v="2018-07-13 09:07:41"/>
    <s v="2018-07-13 09:07:43"/>
    <s v=""/>
    <m/>
    <s v="分销客户"/>
    <x v="0"/>
  </r>
  <r>
    <s v="金链子银链子"/>
    <s v="深圳银链科技有限公司"/>
    <x v="3"/>
    <x v="8"/>
    <s v="新建"/>
    <d v="2018-03-02T14:57:56"/>
    <s v="202259920010318"/>
    <s v="云服务器ECS(包月)"/>
    <s v="续费"/>
    <s v="92.60"/>
    <s v="1.00"/>
    <s v="92.60"/>
    <m/>
    <n v="92.6"/>
    <s v="已支付"/>
    <s v="2018-07-13 09:07:37"/>
    <s v="2018-07-13 09:07:38"/>
    <s v=""/>
    <m/>
    <s v="分销客户"/>
    <x v="0"/>
  </r>
  <r>
    <s v="金链子银链子"/>
    <s v="深圳银链科技有限公司"/>
    <x v="3"/>
    <x v="8"/>
    <s v="新建"/>
    <d v="2018-03-02T14:57:56"/>
    <s v="202259821030318"/>
    <s v="云服务器ECS(包月)"/>
    <s v="续费"/>
    <s v="92.60"/>
    <s v="1.00"/>
    <s v="92.60"/>
    <m/>
    <n v="92.6"/>
    <s v="已支付"/>
    <s v="2018-07-13 09:07:33"/>
    <s v="2018-07-13 09:07:34"/>
    <s v=""/>
    <m/>
    <s v="分销客户"/>
    <x v="0"/>
  </r>
  <r>
    <s v="zyvip2016"/>
    <s v="卓越"/>
    <x v="1"/>
    <x v="1"/>
    <s v="关联"/>
    <d v="2016-12-07T00:00:00"/>
    <s v="202260818840559"/>
    <s v="RDS只读实例"/>
    <s v="升级"/>
    <s v="0.00"/>
    <s v="1.00"/>
    <s v="0"/>
    <m/>
    <n v="0"/>
    <s v="完成"/>
    <s v="2018-07-13 08:59:27"/>
    <s v="2018-07-13 08:59:27"/>
    <s v=""/>
    <m/>
    <s v="分销客户"/>
    <x v="1"/>
  </r>
  <r>
    <s v="zyvip2016"/>
    <s v="卓越"/>
    <x v="1"/>
    <x v="1"/>
    <s v="关联"/>
    <d v="2016-12-07T00:00:00"/>
    <s v="202258821890559"/>
    <s v="关系型数据库RDS(包月)"/>
    <s v="升级"/>
    <s v="110.10"/>
    <s v="1.00"/>
    <s v="110.10"/>
    <m/>
    <n v="110.1"/>
    <s v="已支付"/>
    <s v="2018-07-13 08:58:54"/>
    <s v="2018-07-13 08:58:58"/>
    <s v=""/>
    <m/>
    <s v="分销客户"/>
    <x v="0"/>
  </r>
  <r>
    <s v="it@biostime.com.cn"/>
    <s v="广州市合生元生物制品有限公司"/>
    <x v="0"/>
    <x v="4"/>
    <s v="关联"/>
    <d v="2016-09-07T00:00:00"/>
    <s v="202258118820682"/>
    <s v="云服务器ECS(包月)"/>
    <s v="续费"/>
    <s v="408.00"/>
    <s v="1.00"/>
    <s v="408.00"/>
    <m/>
    <n v="408"/>
    <s v="已支付"/>
    <s v="2018-07-13 08:32:37"/>
    <s v="2018-07-13 08:32:37"/>
    <s v=""/>
    <m/>
    <s v="分销客户"/>
    <x v="3"/>
  </r>
  <r>
    <s v="it@biostime.com.cn"/>
    <s v="广州市合生元生物制品有限公司"/>
    <x v="0"/>
    <x v="4"/>
    <s v="关联"/>
    <d v="2016-09-07T00:00:00"/>
    <s v="202258419870682"/>
    <s v="云服务器ECS(包月)"/>
    <s v="续费"/>
    <s v="408.00"/>
    <s v="1.00"/>
    <s v="408.00"/>
    <m/>
    <n v="408"/>
    <s v="已支付"/>
    <s v="2018-07-13 08:32:35"/>
    <s v="2018-07-13 08:32:36"/>
    <s v=""/>
    <m/>
    <s v="分销客户"/>
    <x v="3"/>
  </r>
  <r>
    <s v="it@biostime.com.cn"/>
    <s v="广州市合生元生物制品有限公司"/>
    <x v="0"/>
    <x v="4"/>
    <s v="关联"/>
    <d v="2016-09-07T00:00:00"/>
    <s v="202258320660682"/>
    <s v="云服务器ECS(包月)"/>
    <s v="续费"/>
    <s v="1186.00"/>
    <s v="1.00"/>
    <s v="1186.00"/>
    <m/>
    <n v="1186"/>
    <s v="已支付"/>
    <s v="2018-07-13 08:32:33"/>
    <s v="2018-07-13 08:32:33"/>
    <s v=""/>
    <m/>
    <s v="分销客户"/>
    <x v="3"/>
  </r>
  <r>
    <s v="it@biostime.com.cn"/>
    <s v="广州市合生元生物制品有限公司"/>
    <x v="0"/>
    <x v="4"/>
    <s v="关联"/>
    <d v="2016-09-07T00:00:00"/>
    <s v="202258919300682"/>
    <s v="云服务器ECS(包月)"/>
    <s v="续费"/>
    <s v="1186.00"/>
    <s v="1.00"/>
    <s v="1186.00"/>
    <m/>
    <n v="1186"/>
    <s v="已支付"/>
    <s v="2018-07-13 08:32:31"/>
    <s v="2018-07-13 08:32:31"/>
    <s v=""/>
    <m/>
    <s v="分销客户"/>
    <x v="3"/>
  </r>
  <r>
    <s v="it@biostime.com.cn"/>
    <s v="广州市合生元生物制品有限公司"/>
    <x v="0"/>
    <x v="4"/>
    <s v="关联"/>
    <d v="2016-09-07T00:00:00"/>
    <s v="202262616430682"/>
    <s v="云服务器ECS(包月)"/>
    <s v="续费"/>
    <s v="1186.00"/>
    <s v="1.00"/>
    <s v="1186.00"/>
    <m/>
    <n v="1186"/>
    <s v="已支付"/>
    <s v="2018-07-13 08:32:28"/>
    <s v="2018-07-13 08:32:30"/>
    <s v=""/>
    <m/>
    <s v="分销客户"/>
    <x v="3"/>
  </r>
  <r>
    <s v="393620317@qq.com"/>
    <s v="广州逗趣互动信息科技有限公司"/>
    <x v="1"/>
    <x v="1"/>
    <s v="关联"/>
    <d v="2017-01-09T00:00:00"/>
    <s v="202261015370967"/>
    <s v="云服务器ECS(包月)"/>
    <s v="续费"/>
    <s v="592.00"/>
    <s v="1.00"/>
    <s v="592.00"/>
    <m/>
    <n v="592"/>
    <s v="已支付"/>
    <s v="2018-07-13 08:21:48"/>
    <s v="2018-07-13 08:21:49"/>
    <s v=""/>
    <m/>
    <s v="分销客户"/>
    <x v="3"/>
  </r>
  <r>
    <s v="cedarcloud"/>
    <s v="雪松控股集团"/>
    <x v="0"/>
    <x v="4"/>
    <s v="新建"/>
    <d v="2017-08-31T00:00:00"/>
    <s v="202260714250280"/>
    <s v="VPN网关（包月）"/>
    <s v="续费"/>
    <s v="4650.00"/>
    <s v="1.00"/>
    <s v="4650.00"/>
    <m/>
    <n v="4650"/>
    <s v="已支付"/>
    <s v="2018-07-13 07:39:39"/>
    <s v="2018-07-13 07:39:43"/>
    <s v=""/>
    <m/>
    <s v="分销客户"/>
    <x v="0"/>
  </r>
  <r>
    <s v="xiaoxielc@163.com"/>
    <s v="广州合立正通信息科技有限公司"/>
    <x v="0"/>
    <x v="4"/>
    <s v="关联"/>
    <d v="2017-02-20T00:00:00"/>
    <s v="202262413300638"/>
    <s v="数据传输服务（按量付费）"/>
    <s v="新购"/>
    <s v="0.00"/>
    <s v="1.00"/>
    <s v="0"/>
    <m/>
    <n v="0"/>
    <s v="完成"/>
    <s v="2018-07-13 06:47:43"/>
    <s v="2018-07-13 06:47:43"/>
    <s v=""/>
    <m/>
    <s v="分销客户"/>
    <x v="2"/>
  </r>
  <r>
    <s v="深圳前海金智慧"/>
    <s v="深圳前海金智慧科技有限公司"/>
    <x v="3"/>
    <x v="3"/>
    <s v="关联"/>
    <d v="2018-03-08T22:16:07"/>
    <s v="202260205160864"/>
    <s v="云服务器ECS(包月)"/>
    <s v="升级"/>
    <s v="281.84"/>
    <s v="1.00"/>
    <s v="281.84"/>
    <m/>
    <n v="281.83999999999997"/>
    <s v="已支付"/>
    <s v="2018-07-12 20:41:06"/>
    <s v="2018-07-12 20:41:12"/>
    <s v=""/>
    <m/>
    <s v="分销客户"/>
    <x v="0"/>
  </r>
  <r>
    <s v="tuoke传媒"/>
    <s v="淘贝（深圳）网络信息科技有限公司"/>
    <x v="2"/>
    <x v="2"/>
    <s v="新建"/>
    <d v="2017-11-19T00:00:00"/>
    <s v="202262000040971"/>
    <s v="国内短信套餐包"/>
    <s v="新购"/>
    <s v="225.00"/>
    <s v="1.00"/>
    <s v="225.00"/>
    <m/>
    <n v="225"/>
    <s v="已支付"/>
    <s v="2018-07-12 18:31:17"/>
    <s v="2018-07-12 18:33:11"/>
    <s v=""/>
    <m/>
    <s v="分销客户"/>
    <x v="1"/>
  </r>
  <r>
    <s v="德晟车服"/>
    <s v="广州市德晟车辆用品有限公司"/>
    <x v="3"/>
    <x v="12"/>
    <s v="新建"/>
    <d v="2018-05-14T10:56:18"/>
    <s v="202260700220951"/>
    <s v="云盾证书服务(包年)"/>
    <s v="新购"/>
    <s v="0.00"/>
    <s v="1.00"/>
    <s v="0.00"/>
    <m/>
    <n v="0"/>
    <s v="已支付"/>
    <s v="2018-07-12 18:26:36"/>
    <s v="2018-07-12 18:26:41"/>
    <s v=""/>
    <m/>
    <s v="分销客户"/>
    <x v="0"/>
  </r>
  <r>
    <s v="tdchuyu"/>
    <s v="广州拓动网络科技有限公司"/>
    <x v="2"/>
    <x v="10"/>
    <s v="新建"/>
    <d v="2018-05-16T18:44:23"/>
    <s v="202253527780028"/>
    <s v="云服务器ECS(包月)"/>
    <s v="续费"/>
    <s v="195.00"/>
    <s v="1.00"/>
    <s v="195.00"/>
    <m/>
    <n v="195"/>
    <s v="已支付"/>
    <s v="2018-07-12 18:04:53"/>
    <s v="2018-07-12 18:04:58"/>
    <s v=""/>
    <m/>
    <s v="分销客户"/>
    <x v="0"/>
  </r>
  <r>
    <s v="mutongxinxi"/>
    <s v="广州牧通信息科技有限公司"/>
    <x v="3"/>
    <x v="12"/>
    <s v="关联"/>
    <d v="2017-11-03T00:00:00"/>
    <s v="202256720880824"/>
    <s v="短信服务"/>
    <s v="新购"/>
    <s v="0.00"/>
    <s v="1.00"/>
    <s v="0"/>
    <m/>
    <n v="0"/>
    <s v="完成"/>
    <s v="2018-07-12 17:38:12"/>
    <s v="2018-07-12 17:38:13"/>
    <s v=""/>
    <m/>
    <s v="分销客户"/>
    <x v="1"/>
  </r>
  <r>
    <s v="pjeverygold@163.com"/>
    <s v="广州普金计算机科技股份有限公司"/>
    <x v="0"/>
    <x v="5"/>
    <s v="关联"/>
    <d v="2017-07-24T00:00:00"/>
    <s v="202253924940622"/>
    <s v="云盾证书服务(包年)"/>
    <s v="新购"/>
    <s v="0.00"/>
    <s v="1.00"/>
    <s v="0.00"/>
    <m/>
    <n v="0"/>
    <s v="已支付"/>
    <s v="2018-07-12 17:37:58"/>
    <s v="2018-07-12 17:38:52"/>
    <s v=""/>
    <m/>
    <s v="分销客户"/>
    <x v="0"/>
  </r>
  <r>
    <s v="dannet@qq.com"/>
    <s v="广州美亚电子商务国际旅行社有限公司"/>
    <x v="0"/>
    <x v="4"/>
    <s v="关联"/>
    <d v="2017-10-20T00:00:00"/>
    <s v="202254524250654"/>
    <s v="内容分发网络CDN（按量付费）"/>
    <s v="新购"/>
    <s v="0.00"/>
    <s v="1.00"/>
    <s v="0"/>
    <m/>
    <n v="0"/>
    <s v="完成"/>
    <s v="2018-07-12 17:33:45"/>
    <s v="2018-07-12 17:33:45"/>
    <s v=""/>
    <m/>
    <s v="分销客户"/>
    <x v="2"/>
  </r>
  <r>
    <s v="avsystemmsg@meiya.com"/>
    <s v="广州尚途商旅信息技术有限公司"/>
    <x v="0"/>
    <x v="4"/>
    <s v="关联"/>
    <d v="2016-10-27T00:00:00"/>
    <s v="202255322700197"/>
    <s v="通用储值卡(CBM大客户专享)"/>
    <s v="新购"/>
    <s v="15000.00"/>
    <s v="1.00"/>
    <s v="15000.00"/>
    <m/>
    <n v="15000"/>
    <s v="已支付"/>
    <s v="2018-07-12 17:16:07"/>
    <s v="2018-07-12 17:16:38"/>
    <s v=""/>
    <m/>
    <s v="分销客户"/>
    <x v="4"/>
  </r>
  <r>
    <s v="bufeng2005@gmail.com"/>
    <s v="广州市十牛信息科技有限公司"/>
    <x v="1"/>
    <x v="1"/>
    <s v="关联"/>
    <d v="2017-06-23T00:00:00"/>
    <s v="202256320860796"/>
    <s v="云服务器（按量付费）"/>
    <s v="新购"/>
    <s v="0.00"/>
    <s v="1.00"/>
    <s v="0"/>
    <m/>
    <n v="0"/>
    <s v="完成"/>
    <s v="2018-07-12 16:49:44"/>
    <s v="2018-07-12 16:49:44"/>
    <s v=""/>
    <m/>
    <s v="分销客户"/>
    <x v="1"/>
  </r>
  <r>
    <s v="广州知睿教育科技有限公司"/>
    <s v="广州市软捷网络科技有限公司"/>
    <x v="2"/>
    <x v="15"/>
    <s v="新建"/>
    <d v="2017-10-30T00:00:00"/>
    <s v="202255420450170"/>
    <s v="云服务器ECS(包月)"/>
    <s v="补偿续费"/>
    <s v="0.00"/>
    <s v="1.00"/>
    <s v="0.00"/>
    <m/>
    <n v="0"/>
    <s v="已支付"/>
    <s v="2018-07-12 16:40:46"/>
    <s v="2018-07-12 16:40:47"/>
    <s v=""/>
    <m/>
    <s v="分销客户"/>
    <x v="0"/>
  </r>
  <r>
    <s v="bufeng2005@gmail.com"/>
    <s v="广州市十牛信息科技有限公司"/>
    <x v="1"/>
    <x v="1"/>
    <s v="关联"/>
    <d v="2017-06-23T00:00:00"/>
    <s v="202253621640796"/>
    <s v="云服务器（按量付费）"/>
    <s v="新购"/>
    <s v="0.00"/>
    <s v="1.00"/>
    <s v="0"/>
    <m/>
    <n v="0"/>
    <s v="完成"/>
    <s v="2018-07-12 16:37:44"/>
    <s v="2018-07-12 16:37:44"/>
    <s v=""/>
    <m/>
    <s v="分销客户"/>
    <x v="1"/>
  </r>
  <r>
    <s v="深圳智盟"/>
    <s v="luhua"/>
    <x v="1"/>
    <x v="1"/>
    <s v="新建"/>
    <d v="2018-06-29T11:21:03"/>
    <s v="202255718800105"/>
    <s v="云盾证书服务(包年)"/>
    <s v="新购"/>
    <s v="0.00"/>
    <s v="1.00"/>
    <s v="0.00"/>
    <m/>
    <n v="0"/>
    <s v="已支付"/>
    <s v="2018-07-12 16:07:46"/>
    <s v="2018-07-12 16:07:51"/>
    <s v=""/>
    <m/>
    <s v="分销客户"/>
    <x v="0"/>
  </r>
  <r>
    <s v="212983912@qq.com"/>
    <s v="广州尚途商旅信息技术有限公司"/>
    <x v="0"/>
    <x v="4"/>
    <s v="关联"/>
    <d v="2016-10-27T00:00:00"/>
    <s v="202254820140489"/>
    <s v="云服务器ECS(包月)"/>
    <s v="新购"/>
    <s v="21504.00"/>
    <s v="0.85"/>
    <s v="18278.40"/>
    <n v="6778.53"/>
    <n v="11499.870000000003"/>
    <s v="已支付"/>
    <s v="2018-07-12 16:04:13"/>
    <s v="2018-07-12 16:04:56"/>
    <s v=""/>
    <m/>
    <s v="分销客户"/>
    <x v="0"/>
  </r>
  <r>
    <s v="212983912@qq.com"/>
    <s v="广州尚途商旅信息技术有限公司"/>
    <x v="0"/>
    <x v="4"/>
    <s v="关联"/>
    <d v="2016-10-27T00:00:00"/>
    <s v="202254120260489"/>
    <s v="通用储值卡(CBM大客户专享)"/>
    <s v="新购"/>
    <s v="10000.00"/>
    <s v="1.00"/>
    <s v="10000.00"/>
    <m/>
    <n v="10000"/>
    <s v="已支付"/>
    <s v="2018-07-12 16:01:06"/>
    <s v="2018-07-12 16:01:31"/>
    <s v=""/>
    <m/>
    <s v="分销客户"/>
    <x v="4"/>
  </r>
  <r>
    <s v="finelandassetsmanagement"/>
    <s v="广州方圆地产顾问有限公司"/>
    <x v="0"/>
    <x v="4"/>
    <s v="关联"/>
    <d v="2017-11-14T00:00:00"/>
    <s v="202253819770514"/>
    <s v="对象存储OSS资源包(包月)"/>
    <s v="新购"/>
    <s v="132.00"/>
    <s v="0.75"/>
    <s v="99.00"/>
    <m/>
    <n v="99"/>
    <s v="已支付"/>
    <s v="2018-07-12 15:28:28"/>
    <s v="2018-07-12 15:28:34"/>
    <s v=""/>
    <m/>
    <s v="分销客户"/>
    <x v="0"/>
  </r>
  <r>
    <s v="it@biostime.com.cn"/>
    <s v="广州市合生元生物制品有限公司"/>
    <x v="0"/>
    <x v="4"/>
    <s v="关联"/>
    <d v="2016-09-07T00:00:00"/>
    <s v="202255716750682"/>
    <s v="云盘"/>
    <s v="新购"/>
    <s v="0.00"/>
    <s v="1.00"/>
    <s v="0"/>
    <m/>
    <n v="0"/>
    <s v="完成"/>
    <s v="2018-07-12 15:26:14"/>
    <s v="2018-07-12 15:26:14"/>
    <s v=""/>
    <m/>
    <s v="分销客户"/>
    <x v="2"/>
  </r>
  <r>
    <s v="nwscyun"/>
    <s v="广州锦日物业服务有限公司"/>
    <x v="1"/>
    <x v="1"/>
    <s v="关联"/>
    <d v="2017-07-17T00:00:00"/>
    <s v="202252322830099"/>
    <s v="对象存储OSS资源包(包月)"/>
    <s v="续费"/>
    <s v="666.00"/>
    <s v="0.83"/>
    <s v="555.00"/>
    <n v="249"/>
    <n v="306"/>
    <s v="已支付"/>
    <s v="2018-07-12 15:23:25"/>
    <s v="2018-07-12 15:23:31"/>
    <s v=""/>
    <m/>
    <s v="分销客户"/>
    <x v="3"/>
  </r>
  <r>
    <s v="ab纵思网络"/>
    <s v="广州纵思网络科技股份有限公司"/>
    <x v="0"/>
    <x v="6"/>
    <s v="关联"/>
    <d v="2018-02-26T19:14:30"/>
    <s v="202255414160313"/>
    <s v="云服务器ECS(包月)"/>
    <s v="新购"/>
    <s v="182.00"/>
    <s v="1.00"/>
    <s v="182.00"/>
    <m/>
    <n v="182"/>
    <s v="已支付"/>
    <s v="2018-07-12 14:27:45"/>
    <s v="2018-07-12 14:27:48"/>
    <s v=""/>
    <m/>
    <s v="分销客户"/>
    <x v="0"/>
  </r>
  <r>
    <s v="hi20412990@aliyun.com"/>
    <s v="广州远程教育中心有限公司"/>
    <x v="0"/>
    <x v="4"/>
    <s v="关联"/>
    <d v="2017-03-24T00:00:00"/>
    <s v="202252416470411"/>
    <s v="云服务器ECS(包月)"/>
    <s v="续费"/>
    <s v="94.00"/>
    <s v="0.75"/>
    <s v="70.50"/>
    <m/>
    <n v="70.5"/>
    <s v="已支付"/>
    <s v="2018-07-12 13:21:58"/>
    <s v="2018-07-12 13:21:59"/>
    <s v=""/>
    <m/>
    <s v="分销客户"/>
    <x v="5"/>
  </r>
  <r>
    <s v="dannet@qq.com"/>
    <s v="广州美亚电子商务国际旅行社有限公司"/>
    <x v="0"/>
    <x v="4"/>
    <s v="关联"/>
    <d v="2017-10-20T00:00:00"/>
    <s v="202252915500654"/>
    <s v="云服务器ECS(包月)"/>
    <s v="续费"/>
    <s v="248.00"/>
    <s v="1.00"/>
    <s v="248.00"/>
    <m/>
    <n v="248"/>
    <s v="已支付"/>
    <s v="2018-07-12 13:08:59"/>
    <s v="2018-07-12 13:09:01"/>
    <s v=""/>
    <m/>
    <s v="分销客户"/>
    <x v="3"/>
  </r>
  <r>
    <s v="393620317@qq.com"/>
    <s v="广州逗趣互动信息科技有限公司"/>
    <x v="1"/>
    <x v="1"/>
    <s v="关联"/>
    <d v="2017-01-09T00:00:00"/>
    <s v="202255411170967"/>
    <s v="云服务器ECS(包月)"/>
    <s v="续费"/>
    <s v="296.00"/>
    <s v="1.00"/>
    <s v="296.00"/>
    <m/>
    <n v="296"/>
    <s v="已支付"/>
    <s v="2018-07-12 13:02:21"/>
    <s v="2018-07-12 13:02:21"/>
    <s v=""/>
    <m/>
    <s v="分销客户"/>
    <x v="3"/>
  </r>
  <r>
    <s v="393620317@qq.com"/>
    <s v="广州逗趣互动信息科技有限公司"/>
    <x v="1"/>
    <x v="1"/>
    <s v="关联"/>
    <d v="2017-01-09T00:00:00"/>
    <s v="202255710720967"/>
    <s v="云服务器ECS(包月)"/>
    <s v="续费"/>
    <s v="592.00"/>
    <s v="1.00"/>
    <s v="592.00"/>
    <m/>
    <n v="592"/>
    <s v="已支付"/>
    <s v="2018-07-12 13:02:17"/>
    <s v="2018-07-12 13:02:18"/>
    <s v=""/>
    <m/>
    <s v="分销客户"/>
    <x v="3"/>
  </r>
  <r>
    <s v="gz461321"/>
    <s v="广州富辰网络科技有限公司"/>
    <x v="4"/>
    <x v="14"/>
    <s v="新建"/>
    <d v="2017-02-22T00:00:00"/>
    <s v="202255809180853"/>
    <s v="云服务器ECS(包月)"/>
    <s v="升级"/>
    <s v="1307.59"/>
    <s v="1.00"/>
    <s v="1307.59"/>
    <m/>
    <n v="1307.5899999999999"/>
    <s v="已支付"/>
    <s v="2018-07-12 12:04:16"/>
    <s v="2018-07-12 12:17:14"/>
    <s v=""/>
    <m/>
    <s v="分销客户"/>
    <x v="0"/>
  </r>
  <r>
    <s v="hzyfzx@pv.cc"/>
    <s v="广州花镇教育咨询有限公司"/>
    <x v="3"/>
    <x v="3"/>
    <s v="关联"/>
    <d v="2017-08-09T00:00:00"/>
    <s v="202253511840828"/>
    <s v="资源组"/>
    <s v="新购"/>
    <s v="0.00"/>
    <s v="1.00"/>
    <s v="0"/>
    <m/>
    <n v="0"/>
    <s v="完成"/>
    <s v="2018-07-12 11:52:04"/>
    <s v="2018-07-12 11:52:04"/>
    <s v=""/>
    <m/>
    <s v="分销客户"/>
    <x v="2"/>
  </r>
  <r>
    <s v="devops@sq580.com"/>
    <s v="广州市新橙信息科技有限公司"/>
    <x v="3"/>
    <x v="3"/>
    <s v="关联"/>
    <d v="2017-10-26T00:00:00"/>
    <s v="202253711010855"/>
    <s v="负载均衡SLB（按量付费）"/>
    <s v="新购"/>
    <s v="0.00"/>
    <s v="1.00"/>
    <s v="0"/>
    <m/>
    <n v="0"/>
    <s v="完成"/>
    <s v="2018-07-12 11:29:59"/>
    <s v="2018-07-12 11:29:59"/>
    <s v=""/>
    <m/>
    <s v="分销客户"/>
    <x v="2"/>
  </r>
  <r>
    <s v="yun@mu-ke.com"/>
    <s v="广州慕可生物科技有限公司"/>
    <x v="0"/>
    <x v="5"/>
    <s v="关联"/>
    <d v="2017-09-13T00:00:00"/>
    <s v="202255708080761"/>
    <s v="增量带宽"/>
    <s v="升级"/>
    <s v="72.39"/>
    <s v="1.00"/>
    <s v="72.39"/>
    <m/>
    <n v="72.39"/>
    <s v="已支付"/>
    <s v="2018-07-12 11:29:05"/>
    <s v="2018-07-12 11:29:10"/>
    <s v=""/>
    <m/>
    <s v="分销客户"/>
    <x v="0"/>
  </r>
  <r>
    <s v="qygaming"/>
    <s v="广东全娱科技有限公司"/>
    <x v="0"/>
    <x v="0"/>
    <s v="关联"/>
    <d v="2017-11-11T00:00:00"/>
    <s v="202254809490375"/>
    <s v="云服务器ECS(包月)"/>
    <s v="续费"/>
    <s v="362.50"/>
    <s v="1.00"/>
    <s v="362.50"/>
    <m/>
    <n v="362.5"/>
    <s v="已支付"/>
    <s v="2018-07-12 11:21:43"/>
    <s v="2018-07-12 11:21:44"/>
    <s v=""/>
    <m/>
    <s v="分销客户"/>
    <x v="3"/>
  </r>
  <r>
    <s v="dw10066"/>
    <s v="dw10066"/>
    <x v="3"/>
    <x v="12"/>
    <s v="关联"/>
    <d v="2017-10-13T00:00:00"/>
    <s v="202254009660734"/>
    <s v="云服务器ECS(包月)"/>
    <s v="续费"/>
    <s v="616.00"/>
    <s v="1.00"/>
    <s v="616.00"/>
    <m/>
    <n v="616"/>
    <s v="已支付"/>
    <s v="2018-07-12 11:08:55"/>
    <s v="2018-07-12 11:08:56"/>
    <s v=""/>
    <m/>
    <s v="分销客户"/>
    <x v="3"/>
  </r>
  <r>
    <s v="金链子银链子"/>
    <s v="深圳银链科技有限公司"/>
    <x v="3"/>
    <x v="8"/>
    <s v="新建"/>
    <d v="2018-03-02T14:57:56"/>
    <s v="202255308170318"/>
    <s v="云服务器ECS(包月)"/>
    <s v="续费"/>
    <s v="313.22"/>
    <s v="1.00"/>
    <s v="313.22"/>
    <m/>
    <n v="313.22000000000003"/>
    <s v="已支付"/>
    <s v="2018-07-12 11:06:21"/>
    <s v="2018-07-12 11:06:23"/>
    <s v=""/>
    <m/>
    <s v="分销客户"/>
    <x v="0"/>
  </r>
  <r>
    <s v="金链子银链子"/>
    <s v="深圳银链科技有限公司"/>
    <x v="3"/>
    <x v="8"/>
    <s v="新建"/>
    <d v="2018-03-02T14:57:56"/>
    <s v="202254808630318"/>
    <s v="云服务器ECS(包月)"/>
    <s v="续费"/>
    <s v="313.22"/>
    <s v="1.00"/>
    <s v="313.22"/>
    <m/>
    <n v="313.22000000000003"/>
    <s v="已支付"/>
    <s v="2018-07-12 11:06:18"/>
    <s v="2018-07-12 11:06:19"/>
    <s v=""/>
    <m/>
    <s v="分销客户"/>
    <x v="0"/>
  </r>
  <r>
    <s v="金链子银链子"/>
    <s v="深圳银链科技有限公司"/>
    <x v="3"/>
    <x v="8"/>
    <s v="新建"/>
    <d v="2018-03-02T14:57:56"/>
    <s v="202253010410318"/>
    <s v="云服务器ECS(包月)"/>
    <s v="续费"/>
    <s v="313.22"/>
    <s v="1.00"/>
    <s v="313.22"/>
    <m/>
    <n v="313.22000000000003"/>
    <s v="已支付"/>
    <s v="2018-07-12 11:06:15"/>
    <s v="2018-07-12 11:06:16"/>
    <s v=""/>
    <m/>
    <s v="分销客户"/>
    <x v="0"/>
  </r>
  <r>
    <s v="金链子银链子"/>
    <s v="深圳银链科技有限公司"/>
    <x v="3"/>
    <x v="8"/>
    <s v="新建"/>
    <d v="2018-03-02T14:57:56"/>
    <s v="202254009480318"/>
    <s v="云服务器ECS(包月)"/>
    <s v="续费"/>
    <s v="313.22"/>
    <s v="1.00"/>
    <s v="313.22"/>
    <m/>
    <n v="313.22000000000003"/>
    <s v="已支付"/>
    <s v="2018-07-12 11:06:12"/>
    <s v="2018-07-12 11:06:13"/>
    <s v=""/>
    <m/>
    <s v="分销客户"/>
    <x v="0"/>
  </r>
  <r>
    <s v="金链子银链子"/>
    <s v="深圳银链科技有限公司"/>
    <x v="3"/>
    <x v="8"/>
    <s v="新建"/>
    <d v="2018-03-02T14:57:56"/>
    <s v="202254808620318"/>
    <s v="云服务器ECS(包月)"/>
    <s v="续费"/>
    <s v="313.22"/>
    <s v="1.00"/>
    <s v="313.22"/>
    <m/>
    <n v="313.22000000000003"/>
    <s v="已支付"/>
    <s v="2018-07-12 11:06:08"/>
    <s v="2018-07-12 11:06:09"/>
    <s v=""/>
    <m/>
    <s v="分销客户"/>
    <x v="0"/>
  </r>
  <r>
    <s v="hi20262104@aliyun.com"/>
    <s v="星期六股份有限公司"/>
    <x v="4"/>
    <x v="7"/>
    <s v="关联"/>
    <d v="2017-01-10T00:00:00"/>
    <s v="202252810370530"/>
    <s v="云盾证书服务(包年)"/>
    <s v="新购"/>
    <s v="0.00"/>
    <s v="1.00"/>
    <s v="0.00"/>
    <m/>
    <n v="0"/>
    <s v="已支付"/>
    <s v="2018-07-12 10:50:32"/>
    <s v="2018-07-12 10:50:36"/>
    <s v=""/>
    <m/>
    <s v="分销客户"/>
    <x v="0"/>
  </r>
  <r>
    <s v="huayinlab@aliyun.com"/>
    <s v="广州华银医学检测中心有限公司"/>
    <x v="0"/>
    <x v="5"/>
    <s v="关联"/>
    <d v="2017-07-11T00:00:00"/>
    <s v="202252610320105"/>
    <s v="云服务器ECS(包月)"/>
    <s v="新购"/>
    <s v="91.28"/>
    <s v="1.00"/>
    <s v="91.28"/>
    <m/>
    <n v="91.28"/>
    <s v="已支付"/>
    <s v="2018-07-12 10:19:44"/>
    <s v="2018-07-12 10:19:50"/>
    <s v=""/>
    <m/>
    <s v="分销客户"/>
    <x v="0"/>
  </r>
  <r>
    <s v="yunwei2014@sellercube.cn"/>
    <s v="广州棒谷网络科技有限公司"/>
    <x v="0"/>
    <x v="0"/>
    <s v="关联"/>
    <d v="2017-03-16T00:00:00"/>
    <s v="202256304080545"/>
    <s v="云服务器ECS(包月)"/>
    <s v="续费"/>
    <s v="33936.00"/>
    <s v="0.85"/>
    <s v="28845.60"/>
    <m/>
    <n v="28845.599999999999"/>
    <s v="已支付"/>
    <s v="2018-07-12 09:58:47"/>
    <s v="2018-07-12 09:58:56"/>
    <s v=""/>
    <m/>
    <s v="分销客户"/>
    <x v="3"/>
  </r>
  <r>
    <s v="贵人大数据4"/>
    <s v="贵州贵人大数据区块链产业发展股份有限公司"/>
    <x v="5"/>
    <x v="11"/>
    <s v="新建"/>
    <d v="2017-10-27T00:00:00"/>
    <s v="202254405740398"/>
    <s v="云服务器ECS(包月)"/>
    <s v="续费"/>
    <s v="9009.72"/>
    <s v="0.94"/>
    <s v="8491.78"/>
    <m/>
    <n v="8491.7800000000007"/>
    <s v="已支付"/>
    <s v="2018-07-12 09:54:20"/>
    <s v="2018-07-12 10:05:50"/>
    <s v=""/>
    <m/>
    <s v="分销客户"/>
    <x v="0"/>
  </r>
  <r>
    <s v="3392218208@qq.com"/>
    <s v="广州鸟邦电子商务有限公司"/>
    <x v="4"/>
    <x v="9"/>
    <s v="关联"/>
    <d v="2017-08-21T00:00:00"/>
    <s v="202255602130766"/>
    <s v="云效"/>
    <s v="续费"/>
    <s v="250.00"/>
    <s v="1.00"/>
    <s v="250.00"/>
    <m/>
    <n v="250"/>
    <s v="已支付"/>
    <s v="2018-07-12 09:25:34"/>
    <s v="2018-07-12 09:27:35"/>
    <s v=""/>
    <m/>
    <s v="分销客户"/>
    <x v="6"/>
  </r>
  <r>
    <s v="dannet@qq.com"/>
    <s v="广州美亚电子商务国际旅行社有限公司"/>
    <x v="0"/>
    <x v="4"/>
    <s v="关联"/>
    <d v="2017-10-20T00:00:00"/>
    <s v="202252504400654"/>
    <s v="关系型数据库RDS(包月)"/>
    <s v="续费"/>
    <s v="4290.00"/>
    <s v="1.00"/>
    <s v="4290.00"/>
    <m/>
    <n v="4290"/>
    <s v="已支付"/>
    <s v="2018-07-12 08:44:38"/>
    <s v="2018-07-12 08:44:39"/>
    <s v=""/>
    <m/>
    <s v="分销客户"/>
    <x v="3"/>
  </r>
  <r>
    <s v="绵泽科技"/>
    <s v="绵泽信息技术有限公司"/>
    <x v="0"/>
    <x v="5"/>
    <s v="新建"/>
    <d v="2017-10-20T00:00:00"/>
    <s v="202253901370597"/>
    <s v="三网手机实名制认证"/>
    <s v="新购"/>
    <s v="450.00"/>
    <s v="1.00"/>
    <s v="450.00"/>
    <m/>
    <n v="450"/>
    <s v="已支付"/>
    <s v="2018-07-12 08:37:52"/>
    <s v="2018-07-12 08:38:18"/>
    <s v=""/>
    <m/>
    <s v="分销客户"/>
    <x v="2"/>
  </r>
  <r>
    <s v="绵泽科技"/>
    <s v="绵泽信息技术有限公司"/>
    <x v="0"/>
    <x v="5"/>
    <s v="新建"/>
    <d v="2017-10-20T00:00:00"/>
    <s v="202253201880597"/>
    <s v="身份证基本信息查询"/>
    <s v="新购"/>
    <s v="59.00"/>
    <s v="1.00"/>
    <s v="59.00"/>
    <m/>
    <n v="59"/>
    <s v="已支付"/>
    <s v="2018-07-12 08:37:17"/>
    <s v="2018-07-12 08:37:21"/>
    <s v=""/>
    <m/>
    <s v="分销客户"/>
    <x v="2"/>
  </r>
  <r>
    <s v="liaozy@79643.com"/>
    <s v="广州简乐网络科技有限公司"/>
    <x v="3"/>
    <x v="3"/>
    <s v="关联"/>
    <d v="2017-06-28T00:00:00"/>
    <s v="202247699700115"/>
    <s v="关系型数据库RDS(包月)"/>
    <s v="续费"/>
    <s v="580.00"/>
    <s v="1.00"/>
    <s v="580.00"/>
    <m/>
    <n v="580"/>
    <s v="已支付"/>
    <s v="2018-07-12 08:18:34"/>
    <s v="2018-07-12 08:18:35"/>
    <s v=""/>
    <m/>
    <s v="分销客户"/>
    <x v="3"/>
  </r>
  <r>
    <s v="liaozy@79643.com"/>
    <s v="广州简乐网络科技有限公司"/>
    <x v="3"/>
    <x v="3"/>
    <s v="关联"/>
    <d v="2017-06-28T00:00:00"/>
    <s v="202249096110115"/>
    <s v="关系型数据库RDS(包月)"/>
    <s v="续费"/>
    <s v="580.00"/>
    <s v="1.00"/>
    <s v="580.00"/>
    <m/>
    <n v="580"/>
    <s v="已支付"/>
    <s v="2018-07-12 08:16:57"/>
    <s v="2018-07-12 08:16:58"/>
    <s v=""/>
    <m/>
    <s v="分销客户"/>
    <x v="3"/>
  </r>
  <r>
    <s v="bufeng2005@gmail.com"/>
    <s v="广州市十牛信息科技有限公司"/>
    <x v="1"/>
    <x v="1"/>
    <s v="关联"/>
    <d v="2017-06-23T00:00:00"/>
    <s v="202252800900796"/>
    <s v="云服务器（按量付费）"/>
    <s v="新购"/>
    <s v="0.00"/>
    <s v="1.00"/>
    <s v="0"/>
    <m/>
    <n v="0"/>
    <s v="完成"/>
    <s v="2018-07-12 08:05:43"/>
    <s v="2018-07-12 08:05:43"/>
    <s v=""/>
    <m/>
    <s v="分销客户"/>
    <x v="1"/>
  </r>
  <r>
    <s v="bufeng2005@gmail.com"/>
    <s v="广州市十牛信息科技有限公司"/>
    <x v="1"/>
    <x v="1"/>
    <s v="关联"/>
    <d v="2017-06-23T00:00:00"/>
    <s v="202249296800796"/>
    <s v="云服务器（按量付费）"/>
    <s v="新购"/>
    <s v="0.00"/>
    <s v="1.00"/>
    <s v="0"/>
    <m/>
    <n v="0"/>
    <s v="完成"/>
    <s v="2018-07-12 07:51:45"/>
    <s v="2018-07-12 07:51:45"/>
    <s v=""/>
    <m/>
    <s v="分销客户"/>
    <x v="1"/>
  </r>
  <r>
    <s v="xiliedu@968666.net"/>
    <s v="广州市熙励教育信息咨询有限公司"/>
    <x v="0"/>
    <x v="6"/>
    <s v="关联"/>
    <d v="2018-01-15T21:24:57"/>
    <s v="202245494990351"/>
    <s v="云服务器ECS(包月)"/>
    <s v="续费"/>
    <s v="56.56"/>
    <s v="1.00"/>
    <s v="56.56"/>
    <m/>
    <n v="56.56"/>
    <s v="已支付"/>
    <s v="2018-07-12 00:18:45"/>
    <s v="2018-07-12 00:18:52"/>
    <s v=""/>
    <m/>
    <s v="分销客户"/>
    <x v="3"/>
  </r>
  <r>
    <s v="ysmlc@foxmail.com"/>
    <s v="吴炜恒"/>
    <x v="3"/>
    <x v="12"/>
    <s v="关联"/>
    <d v="2017-10-17T08:59:17"/>
    <s v="202248887920187"/>
    <s v="对象存储OSS资源包(包月)"/>
    <s v="新购"/>
    <s v="24.00"/>
    <s v="0.04"/>
    <s v="0.90"/>
    <m/>
    <n v="0.9"/>
    <s v="已支付"/>
    <s v="2018-07-11 22:32:42"/>
    <s v="2018-07-11 22:32:46"/>
    <s v=""/>
    <m/>
    <s v="分销客户"/>
    <x v="0"/>
  </r>
  <r>
    <s v="ysmlc@foxmail.com"/>
    <s v="吴炜恒"/>
    <x v="3"/>
    <x v="12"/>
    <s v="关联"/>
    <d v="2017-10-17T08:59:17"/>
    <s v="202246392550187"/>
    <s v="网站木马查杀"/>
    <s v="新购"/>
    <s v="6.00"/>
    <s v="1.00"/>
    <s v="6.00"/>
    <m/>
    <n v="6"/>
    <s v="已支付"/>
    <s v="2018-07-11 22:31:16"/>
    <s v="2018-07-11 22:31:30"/>
    <s v=""/>
    <m/>
    <s v="分销客户"/>
    <x v="0"/>
  </r>
  <r>
    <s v="深圳前海金智慧"/>
    <s v="深圳前海金智慧科技有限公司"/>
    <x v="3"/>
    <x v="3"/>
    <s v="关联"/>
    <d v="2018-03-08T22:16:07"/>
    <s v="202248885740864"/>
    <s v="云盾证书服务(包年)"/>
    <s v="新购"/>
    <s v="0.00"/>
    <s v="1.00"/>
    <s v="0.00"/>
    <m/>
    <n v="0"/>
    <s v="已支付"/>
    <s v="2018-07-11 20:44:26"/>
    <s v="2018-07-11 20:44:32"/>
    <s v=""/>
    <m/>
    <s v="分销客户"/>
    <x v="0"/>
  </r>
  <r>
    <s v="灯网商城"/>
    <s v="中山灯多看科技有限公司"/>
    <x v="1"/>
    <x v="1"/>
    <s v="关联"/>
    <d v="2018-02-05T23:51:08"/>
    <s v="202247587280512"/>
    <s v="验证码服务"/>
    <s v="新购"/>
    <s v="0.00"/>
    <s v="1.00"/>
    <s v="0"/>
    <m/>
    <n v="0"/>
    <s v="完成"/>
    <s v="2018-07-11 20:43:51"/>
    <s v="2018-07-11 20:43:52"/>
    <s v=""/>
    <m/>
    <s v="分销客户"/>
    <x v="2"/>
  </r>
  <r>
    <s v="695909365@qq.com"/>
    <s v="深圳市米飞科技有限公司"/>
    <x v="0"/>
    <x v="6"/>
    <s v="关联"/>
    <d v="2017-12-26T00:00:00"/>
    <s v="202245290410346"/>
    <s v="云服务器ECS(包月)"/>
    <s v="续费"/>
    <s v="2774.40"/>
    <s v="0.85"/>
    <s v="2358.24"/>
    <m/>
    <n v="2358.2399999999998"/>
    <s v="已支付"/>
    <s v="2018-07-11 20:31:45"/>
    <s v="2018-07-11 20:32:26"/>
    <s v=""/>
    <m/>
    <s v="分销客户"/>
    <x v="3"/>
  </r>
  <r>
    <s v="gzwelllan"/>
    <s v="广州卧龙科技有限公司"/>
    <x v="2"/>
    <x v="10"/>
    <s v="新建"/>
    <d v="2017-11-11T00:00:00"/>
    <s v="202247787080994"/>
    <s v="云服务器ECS(包月)"/>
    <s v="续费"/>
    <s v="456.00"/>
    <s v="1.00"/>
    <s v="456.00"/>
    <m/>
    <n v="456"/>
    <s v="已支付"/>
    <s v="2018-07-11 20:19:46"/>
    <s v="2018-07-11 20:20:48"/>
    <s v=""/>
    <m/>
    <s v="分销客户"/>
    <x v="0"/>
  </r>
  <r>
    <s v="xiliedu@968666.net"/>
    <s v="广州市熙励教育信息咨询有限公司"/>
    <x v="0"/>
    <x v="6"/>
    <s v="关联"/>
    <d v="2018-01-15T21:24:57"/>
    <s v="202245583270351"/>
    <s v="云服务器ECS(包月)"/>
    <s v="续费"/>
    <s v="96.32"/>
    <s v="1.00"/>
    <s v="96.32"/>
    <m/>
    <n v="96.32"/>
    <s v="已支付"/>
    <s v="2018-07-11 19:28:49"/>
    <s v="2018-07-11 19:28:56"/>
    <s v=""/>
    <m/>
    <s v="分销客户"/>
    <x v="3"/>
  </r>
  <r>
    <s v="wanji35666"/>
    <s v="广东万集电子商务科技有限公司"/>
    <x v="1"/>
    <x v="13"/>
    <s v="新建"/>
    <d v="2018-06-25T16:17:52"/>
    <s v="202248281320489"/>
    <s v="快照"/>
    <s v="新购"/>
    <s v="0.00"/>
    <s v="1.00"/>
    <s v="0"/>
    <m/>
    <n v="0"/>
    <s v="完成"/>
    <s v="2018-07-11 18:20:31"/>
    <s v="2018-07-11 18:20:31"/>
    <s v=""/>
    <m/>
    <s v="分销客户"/>
    <x v="1"/>
  </r>
  <r>
    <s v="zixl@holike.com"/>
    <s v="广州好莱客创意家居股份有限公司"/>
    <x v="1"/>
    <x v="1"/>
    <s v="关联"/>
    <d v="2016-09-05T00:00:00"/>
    <s v="202245785650464"/>
    <s v="负载均衡SLB（按量付费）"/>
    <s v="新购"/>
    <s v="0.00"/>
    <s v="1.00"/>
    <s v="0"/>
    <m/>
    <n v="0"/>
    <s v="完成"/>
    <s v="2018-07-11 18:06:04"/>
    <s v="2018-07-11 18:06:04"/>
    <s v=""/>
    <m/>
    <s v="分销客户"/>
    <x v="2"/>
  </r>
  <r>
    <s v="13500008011@139.com"/>
    <s v="广州好用信息技术有限公司"/>
    <x v="2"/>
    <x v="15"/>
    <s v="关联"/>
    <d v="2018-01-03T00:00:00"/>
    <s v="202244987320394"/>
    <s v="云服务器ECS(包月)"/>
    <s v="续费"/>
    <s v="207.00"/>
    <s v="1.00"/>
    <s v="207.00"/>
    <m/>
    <n v="207"/>
    <s v="已支付"/>
    <s v="2018-07-11 17:59:42"/>
    <s v="2018-07-11 18:00:15"/>
    <s v=""/>
    <m/>
    <s v="分销客户"/>
    <x v="3"/>
  </r>
  <r>
    <s v="wanji35666"/>
    <s v="广东万集电子商务科技有限公司"/>
    <x v="1"/>
    <x v="13"/>
    <s v="新建"/>
    <d v="2018-06-25T16:17:52"/>
    <s v="202248977130489"/>
    <s v="云服务器ECS(包月)"/>
    <s v="新购"/>
    <s v="2127.40"/>
    <s v="0.97"/>
    <s v="2070.20"/>
    <m/>
    <n v="2070.1999999999998"/>
    <s v="已支付"/>
    <s v="2018-07-11 17:08:09"/>
    <s v="2018-07-11 17:37:20"/>
    <s v=""/>
    <m/>
    <s v="分销客户"/>
    <x v="0"/>
  </r>
  <r>
    <s v="ummor2018"/>
    <s v="广州云梦互联网科技有限公司"/>
    <x v="4"/>
    <x v="7"/>
    <s v="新建"/>
    <d v="2017-05-09T00:00:00"/>
    <s v="202245579040204"/>
    <s v="云盾证书服务(包年)"/>
    <s v="新购"/>
    <s v="9000.00"/>
    <s v="0.70"/>
    <s v="6300.00"/>
    <m/>
    <n v="6300"/>
    <s v="已支付"/>
    <s v="2018-07-11 16:59:33"/>
    <s v="2018-07-11 17:20:29"/>
    <s v=""/>
    <m/>
    <s v="分销客户"/>
    <x v="0"/>
  </r>
  <r>
    <s v="3392218208@qq.com"/>
    <s v="广州鸟邦电子商务有限公司"/>
    <x v="4"/>
    <x v="9"/>
    <s v="关联"/>
    <d v="2017-08-21T00:00:00"/>
    <s v="202246382670766"/>
    <s v="云服务器ECS(包月)"/>
    <s v="续费"/>
    <s v="300.00"/>
    <s v="1.00"/>
    <s v="300.00"/>
    <m/>
    <n v="300"/>
    <s v="已支付"/>
    <s v="2018-07-11 16:55:22"/>
    <s v="2018-07-11 16:55:46"/>
    <s v=""/>
    <m/>
    <s v="分销客户"/>
    <x v="3"/>
  </r>
  <r>
    <s v="3392218208@qq.com"/>
    <s v="广州鸟邦电子商务有限公司"/>
    <x v="4"/>
    <x v="9"/>
    <s v="关联"/>
    <d v="2017-08-21T00:00:00"/>
    <s v="202246778920766"/>
    <s v="宝塔Linux面板（LAMP/LNMP/Tomcat/Node.js）"/>
    <s v="续费"/>
    <s v="0.00"/>
    <s v="1.00"/>
    <s v="0.00"/>
    <m/>
    <n v="0"/>
    <s v="已支付"/>
    <s v="2018-07-11 16:55:21"/>
    <s v="2018-07-11 16:55:46"/>
    <s v=""/>
    <m/>
    <s v="分销客户"/>
    <x v="2"/>
  </r>
  <r>
    <s v="bufeng2005@gmail.com"/>
    <s v="广州市十牛信息科技有限公司"/>
    <x v="1"/>
    <x v="1"/>
    <s v="关联"/>
    <d v="2017-06-23T00:00:00"/>
    <s v="202247979860796"/>
    <s v="云服务器（按量付费）"/>
    <s v="新购"/>
    <s v="0.00"/>
    <s v="1.00"/>
    <s v="0"/>
    <m/>
    <n v="0"/>
    <s v="完成"/>
    <s v="2018-07-11 16:43:43"/>
    <s v="2018-07-11 16:43:44"/>
    <s v=""/>
    <m/>
    <s v="分销客户"/>
    <x v="1"/>
  </r>
  <r>
    <s v="212983912@qq.com"/>
    <s v="广州尚途商旅信息技术有限公司"/>
    <x v="0"/>
    <x v="4"/>
    <s v="关联"/>
    <d v="2016-10-27T00:00:00"/>
    <s v="202245980440489"/>
    <s v="云监控-服务套餐(包年包月)"/>
    <s v="新购"/>
    <s v="520.00"/>
    <s v="1.00"/>
    <s v="520.00"/>
    <n v="520"/>
    <n v="0"/>
    <s v="已支付"/>
    <s v="2018-07-11 16:40:02"/>
    <s v="2018-07-11 16:40:35"/>
    <s v=""/>
    <m/>
    <s v="分销客户"/>
    <x v="1"/>
  </r>
  <r>
    <s v="bufeng2005@gmail.com"/>
    <s v="广州市十牛信息科技有限公司"/>
    <x v="1"/>
    <x v="1"/>
    <s v="关联"/>
    <d v="2017-06-23T00:00:00"/>
    <s v="202248179470796"/>
    <s v="云服务器（按量付费）"/>
    <s v="新购"/>
    <s v="0.00"/>
    <s v="1.00"/>
    <s v="0"/>
    <m/>
    <n v="0"/>
    <s v="完成"/>
    <s v="2018-07-11 16:35:44"/>
    <s v="2018-07-11 16:35:44"/>
    <s v=""/>
    <m/>
    <s v="分销客户"/>
    <x v="1"/>
  </r>
  <r>
    <s v="jialy111@gmail.com"/>
    <s v="广州市青火网络科技有限公司"/>
    <x v="3"/>
    <x v="3"/>
    <s v="关联"/>
    <d v="2017-03-13T00:00:00"/>
    <s v="202248675720196"/>
    <s v="云服务器ECS(包月)"/>
    <s v="续费"/>
    <s v="409.00"/>
    <s v="1.00"/>
    <s v="409.00"/>
    <m/>
    <n v="409"/>
    <s v="已支付"/>
    <s v="2018-07-11 15:26:06"/>
    <s v="2018-07-11 15:26:40"/>
    <s v=""/>
    <m/>
    <s v="分销客户"/>
    <x v="3"/>
  </r>
  <r>
    <s v="zixl@holike.com"/>
    <s v="广州好莱客创意家居股份有限公司"/>
    <x v="1"/>
    <x v="1"/>
    <s v="关联"/>
    <d v="2016-09-05T00:00:00"/>
    <s v="202244779040464"/>
    <s v="关系型数据库（按量付费）"/>
    <s v="新购"/>
    <s v="0.00"/>
    <s v="1.00"/>
    <s v="0"/>
    <m/>
    <n v="0"/>
    <s v="完成"/>
    <s v="2018-07-11 15:19:05"/>
    <s v="2018-07-11 15:19:05"/>
    <s v=""/>
    <m/>
    <s v="分销客户"/>
    <x v="2"/>
  </r>
  <r>
    <s v="zixl@holike.com"/>
    <s v="广州好莱客创意家居股份有限公司"/>
    <x v="1"/>
    <x v="1"/>
    <s v="关联"/>
    <d v="2016-09-05T00:00:00"/>
    <s v="202245879840464"/>
    <s v="云服务器（按量付费）"/>
    <s v="新购"/>
    <s v="0.00"/>
    <s v="1.00"/>
    <s v="0"/>
    <m/>
    <n v="0"/>
    <s v="完成"/>
    <s v="2018-07-11 15:16:53"/>
    <s v="2018-07-11 15:16:53"/>
    <s v=""/>
    <m/>
    <s v="分销客户"/>
    <x v="1"/>
  </r>
  <r>
    <s v="nicheapt"/>
    <s v="广州冠壹商务管理有限公司"/>
    <x v="1"/>
    <x v="1"/>
    <s v="关联"/>
    <d v="2018-02-05T19:04:41"/>
    <s v="202248775080352"/>
    <s v="云服务器ECS(包月)"/>
    <s v="升级"/>
    <s v="149.53"/>
    <s v="1.00"/>
    <s v="149.53"/>
    <m/>
    <n v="149.53"/>
    <s v="已支付"/>
    <s v="2018-07-11 15:08:13"/>
    <s v="2018-07-11 15:08:22"/>
    <s v=""/>
    <m/>
    <s v="分销客户"/>
    <x v="0"/>
  </r>
  <r>
    <s v="nicheapt"/>
    <s v="广州冠壹商务管理有限公司"/>
    <x v="1"/>
    <x v="1"/>
    <s v="关联"/>
    <d v="2018-02-05T19:04:41"/>
    <s v="202245674480352"/>
    <s v="云堡垒机-云匣子（免费试用一个月）"/>
    <s v="升级"/>
    <s v="0.00"/>
    <s v="1.00"/>
    <s v="0.00"/>
    <m/>
    <n v="0"/>
    <s v="已支付"/>
    <s v="2018-07-11 15:08:13"/>
    <s v="2018-07-11 15:08:22"/>
    <s v=""/>
    <m/>
    <s v="分销客户"/>
    <x v="2"/>
  </r>
  <r>
    <s v="andylee624@126.com"/>
    <s v="蘑菇物联技术（深圳）有限公司"/>
    <x v="3"/>
    <x v="3"/>
    <s v="关联"/>
    <d v="2018-02-02T18:14:24"/>
    <s v="202246676220391"/>
    <s v="IP地址查询"/>
    <s v="新购"/>
    <s v="0.00"/>
    <s v="1.00"/>
    <s v="0.00"/>
    <m/>
    <n v="0"/>
    <s v="已支付"/>
    <s v="2018-07-11 15:04:40"/>
    <s v="2018-07-11 15:04:40"/>
    <s v=""/>
    <m/>
    <s v="分销客户"/>
    <x v="2"/>
  </r>
  <r>
    <s v="ucheer1109"/>
    <s v="广东粤财互联网金融股份有限公司"/>
    <x v="0"/>
    <x v="4"/>
    <s v="关联"/>
    <d v="2017-12-28T00:00:00"/>
    <s v="202247875420139"/>
    <s v="专有网络VPC"/>
    <s v="新购"/>
    <s v="0.00"/>
    <s v="1.00"/>
    <s v="0"/>
    <m/>
    <n v="0"/>
    <s v="完成"/>
    <s v="2018-07-11 14:53:58"/>
    <s v="2018-07-11 14:53:58"/>
    <s v=""/>
    <m/>
    <s v="分销客户"/>
    <x v="1"/>
  </r>
  <r>
    <s v="ucheer1109"/>
    <s v="广东粤财互联网金融股份有限公司"/>
    <x v="0"/>
    <x v="4"/>
    <s v="关联"/>
    <d v="2017-12-28T00:00:00"/>
    <s v="202248774330139"/>
    <s v="VPN网关（包月）"/>
    <s v="新购"/>
    <s v="3378.00"/>
    <s v="0.00"/>
    <s v="0.00"/>
    <m/>
    <n v="0"/>
    <s v="已支付"/>
    <s v="2018-07-11 14:49:29"/>
    <s v="2018-07-11 14:49:40"/>
    <s v=""/>
    <m/>
    <s v="分销客户"/>
    <x v="0"/>
  </r>
  <r>
    <s v="cedarcloud"/>
    <s v="雪松控股集团"/>
    <x v="0"/>
    <x v="4"/>
    <s v="新建"/>
    <d v="2017-08-31T00:00:00"/>
    <s v="202248971540280"/>
    <s v="云服务器ECS(包月)"/>
    <s v="续费"/>
    <s v="3732.00"/>
    <s v="1.00"/>
    <s v="3732.00"/>
    <m/>
    <n v="3732"/>
    <s v="已支付"/>
    <s v="2018-07-11 14:46:07"/>
    <s v="2018-07-11 14:46:11"/>
    <s v=""/>
    <m/>
    <s v="分销客户"/>
    <x v="0"/>
  </r>
  <r>
    <s v="cedarcloud"/>
    <s v="雪松控股集团"/>
    <x v="0"/>
    <x v="4"/>
    <s v="新建"/>
    <d v="2017-08-31T00:00:00"/>
    <s v="202247374480280"/>
    <s v="云服务器ECS(包月)"/>
    <s v="续费"/>
    <s v="3048.00"/>
    <s v="1.00"/>
    <s v="3048.00"/>
    <m/>
    <n v="3048"/>
    <s v="已支付"/>
    <s v="2018-07-11 14:45:20"/>
    <s v="2018-07-11 14:45:26"/>
    <s v=""/>
    <m/>
    <s v="分销客户"/>
    <x v="0"/>
  </r>
  <r>
    <s v="cedarcloud"/>
    <s v="雪松控股集团"/>
    <x v="0"/>
    <x v="4"/>
    <s v="新建"/>
    <d v="2017-08-31T00:00:00"/>
    <s v="202245175110280"/>
    <s v="云服务器ECS(包月)"/>
    <s v="续费"/>
    <s v="2496.00"/>
    <s v="1.00"/>
    <s v="2496.00"/>
    <m/>
    <n v="2496"/>
    <s v="已支付"/>
    <s v="2018-07-11 14:43:41"/>
    <s v="2018-07-11 14:43:45"/>
    <s v=""/>
    <m/>
    <s v="分销客户"/>
    <x v="0"/>
  </r>
  <r>
    <s v="itnimble"/>
    <s v="敏捷地产"/>
    <x v="0"/>
    <x v="4"/>
    <s v="新建"/>
    <d v="2017-09-25T00:00:00"/>
    <s v="202245476850846"/>
    <s v="云服务器（按量付费）"/>
    <s v="新购"/>
    <s v="0.00"/>
    <s v="1.00"/>
    <s v="0"/>
    <m/>
    <n v="0"/>
    <s v="完成"/>
    <s v="2018-07-11 14:31:46"/>
    <s v="2018-07-11 14:31:46"/>
    <s v=""/>
    <m/>
    <s v="分销客户"/>
    <x v="1"/>
  </r>
  <r>
    <s v="hi30771007@aliyun.com"/>
    <s v="广州美珑美利家居用品有限公司"/>
    <x v="0"/>
    <x v="0"/>
    <s v="关联"/>
    <d v="2017-10-31T00:00:00"/>
    <s v="202248073960779"/>
    <s v="视频点播"/>
    <s v="新购"/>
    <s v="0.00"/>
    <s v="1.00"/>
    <s v="0"/>
    <m/>
    <n v="0"/>
    <s v="完成"/>
    <s v="2018-07-11 14:20:03"/>
    <s v="2018-07-11 14:20:03"/>
    <s v=""/>
    <m/>
    <s v="分销客户"/>
    <x v="2"/>
  </r>
  <r>
    <s v="gloria_it"/>
    <s v="广州格风服饰有限公司"/>
    <x v="1"/>
    <x v="1"/>
    <s v="新建"/>
    <d v="2017-04-28T00:00:00"/>
    <s v="202246577000245"/>
    <s v="云服务器ECS(包月)"/>
    <s v="新购"/>
    <s v="16728.00"/>
    <s v="0.85"/>
    <s v="14218.80"/>
    <m/>
    <n v="14218.8"/>
    <s v="已支付"/>
    <s v="2018-07-11 14:19:09"/>
    <s v="2018-07-11 14:21:18"/>
    <s v=""/>
    <m/>
    <s v="分销客户"/>
    <x v="0"/>
  </r>
  <r>
    <s v="gloria_it"/>
    <s v="广州格风服饰有限公司"/>
    <x v="1"/>
    <x v="1"/>
    <s v="新建"/>
    <d v="2017-04-28T00:00:00"/>
    <s v="202246576990245"/>
    <s v="关系型数据库RDS(包月)"/>
    <s v="新购"/>
    <s v="21240.00"/>
    <s v="0.85"/>
    <s v="18054.00"/>
    <m/>
    <n v="18054"/>
    <s v="已支付"/>
    <s v="2018-07-11 14:19:09"/>
    <s v="2018-07-11 14:21:18"/>
    <s v=""/>
    <m/>
    <s v="分销客户"/>
    <x v="0"/>
  </r>
  <r>
    <s v="gloria_it"/>
    <s v="广州格风服饰有限公司"/>
    <x v="1"/>
    <x v="1"/>
    <s v="新建"/>
    <d v="2017-04-28T00:00:00"/>
    <s v="202246577010245"/>
    <s v="云服务器ECS(包月)"/>
    <s v="新购"/>
    <s v="10728.00"/>
    <s v="0.85"/>
    <s v="9118.80"/>
    <m/>
    <n v="9118.7999999999993"/>
    <s v="已支付"/>
    <s v="2018-07-11 14:19:09"/>
    <s v="2018-07-11 14:21:18"/>
    <s v=""/>
    <m/>
    <s v="分销客户"/>
    <x v="0"/>
  </r>
  <r>
    <s v="nicheapt"/>
    <s v="广州冠壹商务管理有限公司"/>
    <x v="1"/>
    <x v="1"/>
    <s v="关联"/>
    <d v="2018-02-05T19:04:41"/>
    <s v="202248471700352"/>
    <s v="弹性公网IP（按量付费）"/>
    <s v="新购"/>
    <s v="0.00"/>
    <s v="1.00"/>
    <s v="0"/>
    <m/>
    <n v="0"/>
    <s v="完成"/>
    <s v="2018-07-11 14:14:29"/>
    <s v="2018-07-11 14:14:29"/>
    <s v=""/>
    <m/>
    <s v="分销客户"/>
    <x v="2"/>
  </r>
  <r>
    <s v="hi30771007@aliyun.com"/>
    <s v="广州美珑美利家居用品有限公司"/>
    <x v="0"/>
    <x v="0"/>
    <s v="关联"/>
    <d v="2017-10-31T00:00:00"/>
    <s v="202249170910779"/>
    <s v="智能媒体管理"/>
    <s v="新购"/>
    <s v="0.00"/>
    <s v="1.00"/>
    <s v="0"/>
    <m/>
    <n v="0"/>
    <s v="完成"/>
    <s v="2018-07-11 14:13:31"/>
    <s v="2018-07-11 14:13:31"/>
    <s v=""/>
    <m/>
    <s v="分销客户"/>
    <x v="2"/>
  </r>
  <r>
    <s v="hi30771007@aliyun.com"/>
    <s v="广州美珑美利家居用品有限公司"/>
    <x v="0"/>
    <x v="0"/>
    <s v="关联"/>
    <d v="2017-10-31T00:00:00"/>
    <s v="202248773060779"/>
    <s v="媒体转码"/>
    <s v="新购"/>
    <s v="0.00"/>
    <s v="1.00"/>
    <s v="0"/>
    <m/>
    <n v="0"/>
    <s v="完成"/>
    <s v="2018-07-11 14:13:07"/>
    <s v="2018-07-11 14:13:07"/>
    <s v=""/>
    <m/>
    <s v="分销客户"/>
    <x v="2"/>
  </r>
  <r>
    <s v="nicheapt"/>
    <s v="广州冠壹商务管理有限公司"/>
    <x v="1"/>
    <x v="1"/>
    <s v="关联"/>
    <d v="2018-02-05T19:04:41"/>
    <s v="202248773030352"/>
    <s v="云服务器ECS(包月)"/>
    <s v="新购"/>
    <s v="62.50"/>
    <s v="1.00"/>
    <s v="62.50"/>
    <m/>
    <n v="62.5"/>
    <s v="已支付"/>
    <s v="2018-07-11 14:12:17"/>
    <s v="2018-07-11 14:12:34"/>
    <s v=""/>
    <m/>
    <s v="分销客户"/>
    <x v="0"/>
  </r>
  <r>
    <s v="nicheapt"/>
    <s v="广州冠壹商务管理有限公司"/>
    <x v="1"/>
    <x v="1"/>
    <s v="关联"/>
    <d v="2018-02-05T19:04:41"/>
    <s v="202245672880352"/>
    <s v="云堡垒机-云匣子（免费试用一个月）"/>
    <s v="新购"/>
    <s v="0.00"/>
    <s v="1.00"/>
    <s v="0.00"/>
    <m/>
    <n v="0"/>
    <s v="已支付"/>
    <s v="2018-07-11 14:12:16"/>
    <s v="2018-07-11 14:12:34"/>
    <s v=""/>
    <m/>
    <s v="分销客户"/>
    <x v="2"/>
  </r>
  <r>
    <s v="ztbmostyle"/>
    <s v="掌通宝科技有限公司"/>
    <x v="5"/>
    <x v="11"/>
    <s v="新建"/>
    <d v="2017-07-06T00:00:00"/>
    <s v="202248375450373"/>
    <s v="云服务器ECS(包月)"/>
    <s v="升级"/>
    <s v="503.58"/>
    <s v="1.00"/>
    <s v="503.58"/>
    <m/>
    <n v="503.58"/>
    <s v="已支付"/>
    <s v="2018-07-11 14:07:46"/>
    <s v="2018-07-11 14:07:56"/>
    <s v=""/>
    <m/>
    <s v="分销客户"/>
    <x v="0"/>
  </r>
  <r>
    <s v="hi30771007@aliyun.com"/>
    <s v="广州美珑美利家居用品有限公司"/>
    <x v="0"/>
    <x v="0"/>
    <s v="关联"/>
    <d v="2017-10-31T00:00:00"/>
    <s v="202246374300779"/>
    <s v="文件存储（按量付费）"/>
    <s v="新购"/>
    <s v="0.00"/>
    <s v="1.00"/>
    <s v="0"/>
    <m/>
    <n v="0"/>
    <s v="完成"/>
    <s v="2018-07-11 13:42:56"/>
    <s v="2018-07-11 13:42:57"/>
    <s v=""/>
    <m/>
    <s v="分销客户"/>
    <x v="2"/>
  </r>
  <r>
    <s v="jibeiapp"/>
    <s v="广州暨北生物科技有限公司"/>
    <x v="1"/>
    <x v="1"/>
    <s v="新建"/>
    <d v="2017-06-08T00:00:00"/>
    <s v="202245474970442"/>
    <s v="关系型数据库RDS(包月)"/>
    <s v="续费"/>
    <s v="1030.00"/>
    <s v="1.00"/>
    <s v="1030.00"/>
    <m/>
    <n v="1030"/>
    <s v="已支付"/>
    <s v="2018-07-11 13:39:16"/>
    <s v="2018-07-11 13:39:33"/>
    <s v=""/>
    <m/>
    <s v="分销客户"/>
    <x v="0"/>
  </r>
  <r>
    <s v="nicheapt"/>
    <s v="广州冠壹商务管理有限公司"/>
    <x v="1"/>
    <x v="1"/>
    <s v="关联"/>
    <d v="2018-02-05T19:04:41"/>
    <s v="202246771240352"/>
    <s v="对象存储OSS资源包(包月)"/>
    <s v="新购"/>
    <s v="66.00"/>
    <s v="0.83"/>
    <s v="55.00"/>
    <m/>
    <n v="55"/>
    <s v="已支付"/>
    <s v="2018-07-11 13:31:07"/>
    <s v="2018-07-11 13:31:22"/>
    <s v=""/>
    <m/>
    <s v="分销客户"/>
    <x v="0"/>
  </r>
  <r>
    <s v="hi20845842@aliyun.com"/>
    <s v="广州梦芭莎电子商务有限公司（广州摩拉网络科技有限公司）"/>
    <x v="1"/>
    <x v="1"/>
    <s v="关联"/>
    <d v="2017-01-16T00:00:00"/>
    <s v="202248968850869"/>
    <s v="VPN网关（包月）"/>
    <s v="续费"/>
    <s v="470.00"/>
    <s v="1.00"/>
    <s v="470.00"/>
    <m/>
    <n v="470"/>
    <s v="已支付"/>
    <s v="2018-07-11 13:04:23"/>
    <s v="2018-07-11 13:04:29"/>
    <s v=""/>
    <m/>
    <s v="分销客户"/>
    <x v="3"/>
  </r>
  <r>
    <s v="wanji35666"/>
    <s v="广东万集电子商务科技有限公司"/>
    <x v="1"/>
    <x v="13"/>
    <s v="新建"/>
    <d v="2018-06-25T16:17:52"/>
    <s v="202244975310489"/>
    <s v="云盘"/>
    <s v="退款"/>
    <s v="0.00"/>
    <s v="1.00"/>
    <s v="0"/>
    <m/>
    <n v="0"/>
    <s v="完成"/>
    <s v="2018-07-11 12:32:00"/>
    <s v="2018-07-11 12:32:00"/>
    <s v=""/>
    <m/>
    <s v="分销客户"/>
    <x v="2"/>
  </r>
  <r>
    <s v="wanji35666"/>
    <s v="广东万集电子商务科技有限公司"/>
    <x v="1"/>
    <x v="13"/>
    <s v="新建"/>
    <d v="2018-06-25T16:17:52"/>
    <s v="202245669760489"/>
    <s v="云服务器ECS(包月)"/>
    <s v="升级"/>
    <s v="57.68"/>
    <s v="1.00"/>
    <s v="57.68"/>
    <m/>
    <n v="57.68"/>
    <s v="已支付"/>
    <s v="2018-07-11 12:29:50"/>
    <s v="2018-07-11 12:31:56"/>
    <s v=""/>
    <m/>
    <s v="分销客户"/>
    <x v="0"/>
  </r>
  <r>
    <s v="wanji35666"/>
    <s v="广东万集电子商务科技有限公司"/>
    <x v="1"/>
    <x v="13"/>
    <s v="新建"/>
    <d v="2018-06-25T16:17:52"/>
    <s v="202247072440489"/>
    <s v="宝塔Linux面板（LAMP/LNMP/Tomcat/Node.js）"/>
    <s v="升级"/>
    <s v="0.00"/>
    <s v="1.00"/>
    <s v="0.00"/>
    <m/>
    <n v="0"/>
    <s v="已支付"/>
    <s v="2018-07-11 12:29:49"/>
    <s v="2018-07-11 12:31:55"/>
    <s v=""/>
    <m/>
    <s v="分销客户"/>
    <x v="2"/>
  </r>
  <r>
    <s v="it@biostime.com.cn"/>
    <s v="广州市合生元生物制品有限公司"/>
    <x v="0"/>
    <x v="4"/>
    <s v="关联"/>
    <d v="2016-09-07T00:00:00"/>
    <s v="202248169620682"/>
    <s v="VPN网关（包月）"/>
    <s v="续费"/>
    <s v="980.00"/>
    <s v="1.00"/>
    <s v="980.00"/>
    <m/>
    <n v="980"/>
    <s v="已支付"/>
    <s v="2018-07-11 12:08:51"/>
    <s v="2018-07-11 12:08:56"/>
    <s v=""/>
    <m/>
    <s v="分销客户"/>
    <x v="3"/>
  </r>
  <r>
    <s v="wanji35666"/>
    <s v="广东万集电子商务科技有限公司"/>
    <x v="1"/>
    <x v="13"/>
    <s v="新建"/>
    <d v="2018-06-25T16:17:52"/>
    <s v="202247369720489"/>
    <s v="云盘"/>
    <s v="扩容"/>
    <s v="0.00"/>
    <s v="1.00"/>
    <s v="0"/>
    <m/>
    <n v="0"/>
    <s v="完成"/>
    <s v="2018-07-11 12:06:53"/>
    <s v="2018-07-11 12:06:53"/>
    <s v=""/>
    <m/>
    <s v="分销客户"/>
    <x v="2"/>
  </r>
  <r>
    <s v="广州6余香信息科技有限公司"/>
    <s v="广州留余香信息科技有限公司"/>
    <x v="2"/>
    <x v="10"/>
    <s v="新建"/>
    <d v="2017-10-24T00:00:00"/>
    <s v="202246573510965"/>
    <s v="云服务器ECS(包月)"/>
    <s v="新购"/>
    <s v="2127.79"/>
    <s v="0.96"/>
    <s v="2045.65"/>
    <m/>
    <n v="2045.65"/>
    <s v="已支付"/>
    <s v="2018-07-11 12:06:14"/>
    <s v="2018-07-11 12:08:26"/>
    <s v=""/>
    <m/>
    <s v="分销客户"/>
    <x v="0"/>
  </r>
  <r>
    <s v="wanji35666"/>
    <s v="广东万集电子商务科技有限公司"/>
    <x v="1"/>
    <x v="13"/>
    <s v="新建"/>
    <d v="2018-06-25T16:17:52"/>
    <s v="202248669420489"/>
    <s v="云盘"/>
    <s v="新购"/>
    <s v="0.00"/>
    <s v="1.00"/>
    <s v="0"/>
    <m/>
    <n v="0"/>
    <s v="完成"/>
    <s v="2018-07-11 12:05:12"/>
    <s v="2018-07-11 12:05:12"/>
    <s v=""/>
    <m/>
    <s v="分销客户"/>
    <x v="2"/>
  </r>
  <r>
    <s v="hi20412990@aliyun.com"/>
    <s v="广州远程教育中心有限公司"/>
    <x v="0"/>
    <x v="4"/>
    <s v="关联"/>
    <d v="2017-03-24T00:00:00"/>
    <s v="202248769200411"/>
    <s v="云服务器ECS(包月)"/>
    <s v="续费"/>
    <s v="6354.00"/>
    <s v="0.75"/>
    <s v="4765.50"/>
    <m/>
    <n v="4765.5"/>
    <s v="已支付"/>
    <s v="2018-07-11 12:03:59"/>
    <s v="2018-07-11 12:04:00"/>
    <s v=""/>
    <m/>
    <s v="分销客户"/>
    <x v="5"/>
  </r>
  <r>
    <s v="cuihuaql"/>
    <s v="广州兴宇智信息科技有限公司"/>
    <x v="2"/>
    <x v="10"/>
    <s v="新建"/>
    <d v="2018-05-11T16:47:30"/>
    <s v="202245772270471"/>
    <s v="对象存储OSS（按量付费）"/>
    <s v="新购"/>
    <s v="0.00"/>
    <s v="1.00"/>
    <s v="0"/>
    <m/>
    <n v="0"/>
    <s v="完成"/>
    <s v="2018-07-11 11:59:39"/>
    <s v="2018-07-11 11:59:39"/>
    <s v=""/>
    <m/>
    <s v="分销客户"/>
    <x v="2"/>
  </r>
  <r>
    <s v="zftcloud"/>
    <s v="广州百家网络科技有限公司"/>
    <x v="3"/>
    <x v="3"/>
    <s v="关联"/>
    <d v="2017-11-15T00:00:00"/>
    <s v="202248370900104"/>
    <s v="云盾证书服务(包年)"/>
    <s v="新购"/>
    <s v="0.00"/>
    <s v="1.00"/>
    <s v="0.00"/>
    <m/>
    <n v="0"/>
    <s v="已支付"/>
    <s v="2018-07-11 11:42:55"/>
    <s v="2018-07-11 11:42:58"/>
    <s v=""/>
    <m/>
    <s v="分销客户"/>
    <x v="0"/>
  </r>
  <r>
    <s v="xiaoxielc@163.com"/>
    <s v="广州合立正通信息科技有限公司"/>
    <x v="0"/>
    <x v="4"/>
    <s v="关联"/>
    <d v="2017-02-20T00:00:00"/>
    <s v="202245968650638"/>
    <s v="共享流量包"/>
    <s v="新购"/>
    <s v="2262.00"/>
    <s v="0.80"/>
    <s v="1809.60"/>
    <m/>
    <n v="1809.6"/>
    <s v="已支付"/>
    <s v="2018-07-11 11:24:02"/>
    <s v="2018-07-11 11:24:08"/>
    <s v=""/>
    <m/>
    <s v="分销客户"/>
    <x v="0"/>
  </r>
  <r>
    <s v="ur云平台"/>
    <s v="快尚时装（广州）有限公司"/>
    <x v="1"/>
    <x v="1"/>
    <s v="新建"/>
    <d v="2016-11-09T00:00:00"/>
    <s v="202244771150366"/>
    <s v="EIP（包月）"/>
    <s v="新购"/>
    <s v="276.00"/>
    <s v="0.85"/>
    <s v="234.60"/>
    <n v="234.6"/>
    <n v="0"/>
    <s v="已支付"/>
    <s v="2018-07-11 11:23:29"/>
    <s v="2018-07-11 11:23:34"/>
    <s v=""/>
    <m/>
    <s v="分销客户"/>
    <x v="0"/>
  </r>
  <r>
    <s v="ur云平台"/>
    <s v="快尚时装（广州）有限公司"/>
    <x v="1"/>
    <x v="1"/>
    <s v="新建"/>
    <d v="2016-11-09T00:00:00"/>
    <s v="202246168640366"/>
    <s v="EIP（包月）"/>
    <s v="新购"/>
    <s v="276.00"/>
    <s v="0.85"/>
    <s v="234.60"/>
    <n v="234.6"/>
    <n v="0"/>
    <s v="已支付"/>
    <s v="2018-07-11 11:20:30"/>
    <s v="2018-07-11 11:20:51"/>
    <s v=""/>
    <m/>
    <s v="分销客户"/>
    <x v="0"/>
  </r>
  <r>
    <s v="yun@mu-ke.com"/>
    <s v="广州慕可生物科技有限公司"/>
    <x v="0"/>
    <x v="5"/>
    <s v="关联"/>
    <d v="2017-09-13T00:00:00"/>
    <s v="202247868370761"/>
    <s v="增量带宽"/>
    <s v="升级"/>
    <s v="75.00"/>
    <s v="1.00"/>
    <s v="75.00"/>
    <m/>
    <n v="75"/>
    <s v="已支付"/>
    <s v="2018-07-11 11:19:55"/>
    <s v="2018-07-11 11:19:59"/>
    <s v=""/>
    <m/>
    <s v="分销客户"/>
    <x v="0"/>
  </r>
  <r>
    <s v="ur云平台"/>
    <s v="快尚时装（广州）有限公司"/>
    <x v="1"/>
    <x v="1"/>
    <s v="新建"/>
    <d v="2016-11-09T00:00:00"/>
    <s v="202246369190366"/>
    <s v="EIP（包月）"/>
    <s v="新购"/>
    <s v="1500.00"/>
    <s v="0.85"/>
    <s v="1275.00"/>
    <n v="1275"/>
    <n v="0"/>
    <s v="已支付"/>
    <s v="2018-07-11 11:16:15"/>
    <s v="2018-07-11 11:17:15"/>
    <s v=""/>
    <m/>
    <s v="分销客户"/>
    <x v="0"/>
  </r>
  <r>
    <s v="it@biostime.com.cn"/>
    <s v="广州市合生元生物制品有限公司"/>
    <x v="0"/>
    <x v="4"/>
    <s v="关联"/>
    <d v="2016-09-07T00:00:00"/>
    <s v="202247566790682"/>
    <s v="弹性公网IP（按量付费）"/>
    <s v="新购"/>
    <s v="0.00"/>
    <s v="1.00"/>
    <s v="0"/>
    <m/>
    <n v="0"/>
    <s v="完成"/>
    <s v="2018-07-11 11:04:52"/>
    <s v="2018-07-11 11:04:52"/>
    <s v=""/>
    <m/>
    <s v="分销客户"/>
    <x v="2"/>
  </r>
  <r>
    <s v="it@biostime.com.cn"/>
    <s v="广州市合生元生物制品有限公司"/>
    <x v="0"/>
    <x v="4"/>
    <s v="关联"/>
    <d v="2016-09-07T00:00:00"/>
    <s v="202246368640682"/>
    <s v="弹性公网IP（按量付费）"/>
    <s v="新购"/>
    <s v="0.00"/>
    <s v="1.00"/>
    <s v="0"/>
    <m/>
    <n v="0"/>
    <s v="完成"/>
    <s v="2018-07-11 11:04:43"/>
    <s v="2018-07-11 11:04:43"/>
    <s v=""/>
    <m/>
    <s v="分销客户"/>
    <x v="2"/>
  </r>
  <r>
    <s v="it@biostime.com.cn"/>
    <s v="广州市合生元生物制品有限公司"/>
    <x v="0"/>
    <x v="4"/>
    <s v="关联"/>
    <d v="2016-09-07T00:00:00"/>
    <s v="202246368610682"/>
    <s v="云服务器（按量付费）"/>
    <s v="新购"/>
    <s v="0.00"/>
    <s v="1.00"/>
    <s v="0"/>
    <m/>
    <n v="0"/>
    <s v="完成"/>
    <s v="2018-07-11 11:04:38"/>
    <s v="2018-07-11 11:04:38"/>
    <s v=""/>
    <m/>
    <s v="分销客户"/>
    <x v="1"/>
  </r>
  <r>
    <s v="it@biostime.com.cn"/>
    <s v="广州市合生元生物制品有限公司"/>
    <x v="0"/>
    <x v="4"/>
    <s v="关联"/>
    <d v="2016-09-07T00:00:00"/>
    <s v="202247767410682"/>
    <s v="云服务器（按量付费）"/>
    <s v="新购"/>
    <s v="0.00"/>
    <s v="1.00"/>
    <s v="0"/>
    <m/>
    <n v="0"/>
    <s v="完成"/>
    <s v="2018-07-11 11:04:29"/>
    <s v="2018-07-11 11:04:29"/>
    <s v=""/>
    <m/>
    <s v="分销客户"/>
    <x v="1"/>
  </r>
  <r>
    <s v="易顺app"/>
    <s v="深圳市华人网络科技有限公司"/>
    <x v="2"/>
    <x v="2"/>
    <s v="新建"/>
    <d v="2018-01-29T14:08:19"/>
    <s v="202245367930367"/>
    <s v="云·速成美站（SaaS）"/>
    <s v="新购"/>
    <s v="698.00"/>
    <s v="0.43"/>
    <s v="298.00"/>
    <m/>
    <n v="298"/>
    <s v="已支付"/>
    <s v="2018-07-11 10:59:00"/>
    <s v="2018-07-11 10:59:35"/>
    <s v=""/>
    <m/>
    <s v="分销客户"/>
    <x v="2"/>
  </r>
  <r>
    <s v="易顺app"/>
    <s v="深圳市华人网络科技有限公司"/>
    <x v="2"/>
    <x v="2"/>
    <s v="新建"/>
    <d v="2018-01-29T14:08:19"/>
    <s v="202246068630367"/>
    <s v="云服务器ECS(包月)"/>
    <s v="续费"/>
    <s v="540.00"/>
    <s v="0.98"/>
    <s v="527.25"/>
    <m/>
    <n v="527.25"/>
    <s v="已支付"/>
    <s v="2018-07-11 10:47:55"/>
    <s v="2018-07-11 10:48:48"/>
    <s v=""/>
    <m/>
    <s v="分销客户"/>
    <x v="0"/>
  </r>
  <r>
    <s v="易顺app"/>
    <s v="深圳市华人网络科技有限公司"/>
    <x v="2"/>
    <x v="2"/>
    <s v="新建"/>
    <d v="2018-01-29T14:08:19"/>
    <s v="202245566360367"/>
    <s v="宝塔Linux面板（LAMP/LNMP/Tomcat/Node.js）"/>
    <s v="续费"/>
    <s v="0.00"/>
    <s v="1.00"/>
    <s v="0.00"/>
    <m/>
    <n v="0"/>
    <s v="已支付"/>
    <s v="2018-07-11 10:47:54"/>
    <s v="2018-07-11 10:48:48"/>
    <s v=""/>
    <m/>
    <s v="分销客户"/>
    <x v="2"/>
  </r>
  <r>
    <s v="folunsi_it"/>
    <s v="广州市佛伦斯服饰有限公司"/>
    <x v="4"/>
    <x v="14"/>
    <s v="关联"/>
    <d v="2017-06-16T00:00:00"/>
    <s v="202249266010562"/>
    <s v="云服务器ECS(包月)"/>
    <s v="续费"/>
    <s v="668.00"/>
    <s v="1.00"/>
    <s v="668.00"/>
    <m/>
    <n v="668"/>
    <s v="已支付"/>
    <s v="2018-07-11 10:46:39"/>
    <s v="2018-07-11 10:46:40"/>
    <s v=""/>
    <m/>
    <s v="分销客户"/>
    <x v="3"/>
  </r>
  <r>
    <s v="devops@sq580.com"/>
    <s v="广州市新橙信息科技有限公司"/>
    <x v="3"/>
    <x v="3"/>
    <s v="关联"/>
    <d v="2017-10-26T00:00:00"/>
    <s v="202244867460855"/>
    <s v="关系型数据库RDS(包月)"/>
    <s v="升级"/>
    <s v="2191.55"/>
    <s v="1.00"/>
    <s v="2191.55"/>
    <m/>
    <n v="2191.5500000000002"/>
    <s v="已支付"/>
    <s v="2018-07-11 10:05:39"/>
    <s v="2018-07-13 17:28:05"/>
    <s v=""/>
    <m/>
    <s v="分销客户"/>
    <x v="0"/>
  </r>
  <r>
    <s v="devops@sq580.com"/>
    <s v="广州市新橙信息科技有限公司"/>
    <x v="3"/>
    <x v="3"/>
    <s v="关联"/>
    <d v="2017-10-26T00:00:00"/>
    <s v="202246366000855"/>
    <s v="关系型数据库RDS(包月)"/>
    <s v="升级"/>
    <s v="1429.82"/>
    <s v="1.00"/>
    <s v="1429.82"/>
    <m/>
    <n v="1429.82"/>
    <s v="已支付"/>
    <s v="2018-07-11 10:04:57"/>
    <s v="2018-07-13 17:28:05"/>
    <s v=""/>
    <m/>
    <s v="分销客户"/>
    <x v="0"/>
  </r>
  <r>
    <s v="devops@sq580.com"/>
    <s v="广州市新橙信息科技有限公司"/>
    <x v="3"/>
    <x v="3"/>
    <s v="关联"/>
    <d v="2017-10-26T00:00:00"/>
    <s v="202244968910855"/>
    <s v="关系型数据库RDS(包月)"/>
    <s v="升级"/>
    <s v="1429.85"/>
    <s v="1.00"/>
    <s v="1429.85"/>
    <m/>
    <n v="1429.85"/>
    <s v="已支付"/>
    <s v="2018-07-11 10:02:22"/>
    <s v="2018-07-13 17:28:05"/>
    <s v=""/>
    <m/>
    <s v="分销客户"/>
    <x v="0"/>
  </r>
  <r>
    <s v="devops@sq580.com"/>
    <s v="广州市新橙信息科技有限公司"/>
    <x v="3"/>
    <x v="3"/>
    <s v="关联"/>
    <d v="2017-10-26T00:00:00"/>
    <s v="202247363790855"/>
    <s v="云服务器ECS(包月)"/>
    <s v="新购"/>
    <s v="9432.00"/>
    <s v="0.85"/>
    <s v="8017.20"/>
    <m/>
    <n v="8017.2"/>
    <s v="已支付"/>
    <s v="2018-07-11 09:51:05"/>
    <s v="2018-07-13 17:28:05"/>
    <s v=""/>
    <m/>
    <s v="分销客户"/>
    <x v="0"/>
  </r>
  <r>
    <s v="it@biostime.com.cn"/>
    <s v="广州市合生元生物制品有限公司"/>
    <x v="0"/>
    <x v="4"/>
    <s v="关联"/>
    <d v="2016-09-07T00:00:00"/>
    <s v="202248262930682"/>
    <s v="云服务器（按量付费）"/>
    <s v="新购"/>
    <s v="0.00"/>
    <s v="1.00"/>
    <s v="0"/>
    <m/>
    <n v="0"/>
    <s v="完成"/>
    <s v="2018-07-11 09:49:49"/>
    <s v="2018-07-11 09:49:49"/>
    <s v=""/>
    <m/>
    <s v="分销客户"/>
    <x v="1"/>
  </r>
  <r>
    <s v="yun@mu-ke.com"/>
    <s v="广州慕可生物科技有限公司"/>
    <x v="0"/>
    <x v="5"/>
    <s v="关联"/>
    <d v="2017-09-13T00:00:00"/>
    <s v="202249160910761"/>
    <s v="云服务器ECS(包月)"/>
    <s v="续费"/>
    <s v="1365.98"/>
    <s v="1.00"/>
    <s v="1365.98"/>
    <m/>
    <n v="1365.98"/>
    <s v="已支付"/>
    <s v="2018-07-11 09:47:10"/>
    <s v="2018-07-11 09:47:13"/>
    <s v=""/>
    <m/>
    <s v="分销客户"/>
    <x v="3"/>
  </r>
  <r>
    <s v="yun@mu-ke.com"/>
    <s v="广州慕可生物科技有限公司"/>
    <x v="0"/>
    <x v="5"/>
    <s v="关联"/>
    <d v="2017-09-13T00:00:00"/>
    <s v="202246265690761"/>
    <s v="云服务器ECS(包月)"/>
    <s v="续费"/>
    <s v="1458.00"/>
    <s v="1.00"/>
    <s v="1458.00"/>
    <m/>
    <n v="1458"/>
    <s v="已支付"/>
    <s v="2018-07-11 09:46:44"/>
    <s v="2018-07-11 09:46:48"/>
    <s v=""/>
    <m/>
    <s v="分销客户"/>
    <x v="3"/>
  </r>
  <r>
    <s v="yun@mu-ke.com"/>
    <s v="广州慕可生物科技有限公司"/>
    <x v="0"/>
    <x v="5"/>
    <s v="关联"/>
    <d v="2017-09-13T00:00:00"/>
    <s v="202245662770761"/>
    <s v="云服务器ECS(包月)"/>
    <s v="续费"/>
    <s v="246.00"/>
    <s v="1.00"/>
    <s v="246.00"/>
    <m/>
    <n v="246"/>
    <s v="已支付"/>
    <s v="2018-07-11 09:46:13"/>
    <s v="2018-07-11 09:46:16"/>
    <s v=""/>
    <m/>
    <s v="分销客户"/>
    <x v="3"/>
  </r>
  <r>
    <s v="devops@sq580.com"/>
    <s v="广州市新橙信息科技有限公司"/>
    <x v="3"/>
    <x v="3"/>
    <s v="关联"/>
    <d v="2017-10-26T00:00:00"/>
    <s v="202248562460855"/>
    <s v="关系型数据库RDS(包月)"/>
    <s v="续费"/>
    <s v="6624.00"/>
    <s v="0.85"/>
    <s v="5630.40"/>
    <m/>
    <n v="5630.4"/>
    <s v="已支付"/>
    <s v="2018-07-11 09:42:43"/>
    <s v="2018-07-13 17:28:05"/>
    <s v=""/>
    <m/>
    <s v="分销客户"/>
    <x v="3"/>
  </r>
  <r>
    <s v="devops@sq580.com"/>
    <s v="广州市新橙信息科技有限公司"/>
    <x v="3"/>
    <x v="3"/>
    <s v="关联"/>
    <d v="2017-10-26T00:00:00"/>
    <s v="202245563050855"/>
    <s v="云服务器ECS(包月)"/>
    <s v="续费"/>
    <s v="35748.00"/>
    <s v="0.85"/>
    <s v="30385.80"/>
    <m/>
    <n v="30385.8"/>
    <s v="已支付"/>
    <s v="2018-07-11 09:41:41"/>
    <s v="2018-07-13 17:28:05"/>
    <s v=""/>
    <m/>
    <s v="分销客户"/>
    <x v="3"/>
  </r>
  <r>
    <s v="lb10432"/>
    <s v="广东联邦家私集团有限公司"/>
    <x v="0"/>
    <x v="0"/>
    <s v="新建"/>
    <d v="2017-01-04T00:00:00"/>
    <s v="202248960260312"/>
    <s v="云盾证书服务(包年)"/>
    <s v="新购"/>
    <s v="0.00"/>
    <s v="1.00"/>
    <s v="0.00"/>
    <m/>
    <n v="0"/>
    <s v="已支付"/>
    <s v="2018-07-11 09:36:17"/>
    <s v="2018-07-11 09:36:21"/>
    <s v=""/>
    <m/>
    <s v="分销客户"/>
    <x v="0"/>
  </r>
  <r>
    <s v="iexbuy"/>
    <s v="爱换购"/>
    <x v="4"/>
    <x v="9"/>
    <s v="新建"/>
    <d v="2017-05-05T00:00:00"/>
    <s v="202245264140503"/>
    <s v="关系型数据库RDS(包月)"/>
    <s v="续费"/>
    <s v="660.00"/>
    <s v="1.00"/>
    <s v="660.00"/>
    <m/>
    <n v="660"/>
    <s v="已支付"/>
    <s v="2018-07-11 09:25:20"/>
    <s v="2018-07-11 09:25:28"/>
    <s v=""/>
    <m/>
    <s v="分销客户"/>
    <x v="0"/>
  </r>
  <r>
    <s v="iexbuy"/>
    <s v="爱换购"/>
    <x v="4"/>
    <x v="9"/>
    <s v="新建"/>
    <d v="2017-05-05T00:00:00"/>
    <s v="202245464290503"/>
    <s v="关系型数据库RDS(包月)"/>
    <s v="续费"/>
    <s v="580.00"/>
    <s v="1.00"/>
    <s v="580.00"/>
    <m/>
    <n v="580"/>
    <s v="已支付"/>
    <s v="2018-07-11 09:23:23"/>
    <s v="2018-07-11 09:23:29"/>
    <s v=""/>
    <m/>
    <s v="分销客户"/>
    <x v="0"/>
  </r>
  <r>
    <s v="易教优培"/>
    <s v="广州远程教育中心有限公司"/>
    <x v="0"/>
    <x v="4"/>
    <s v="关联"/>
    <d v="2018-01-19T09:13:48"/>
    <s v="202248364580519"/>
    <s v="云服务器ECS(包月)"/>
    <s v="续费"/>
    <s v="5966.00"/>
    <s v="0.75"/>
    <s v="4474.50"/>
    <m/>
    <n v="4474.5"/>
    <s v="已支付"/>
    <s v="2018-07-11 09:22:34"/>
    <s v="2018-07-11 09:22:35"/>
    <s v=""/>
    <m/>
    <s v="分销客户"/>
    <x v="5"/>
  </r>
  <r>
    <s v="iexbuy"/>
    <s v="爱换购"/>
    <x v="4"/>
    <x v="9"/>
    <s v="新建"/>
    <d v="2017-05-05T00:00:00"/>
    <s v="202245064870503"/>
    <s v="云服务器ECS(包月)"/>
    <s v="续费"/>
    <s v="274.00"/>
    <s v="1.00"/>
    <s v="274.00"/>
    <m/>
    <n v="274"/>
    <s v="已支付"/>
    <s v="2018-07-11 09:22:25"/>
    <s v="2018-07-11 09:22:31"/>
    <s v=""/>
    <m/>
    <s v="分销客户"/>
    <x v="0"/>
  </r>
  <r>
    <s v="iexbuy"/>
    <s v="爱换购"/>
    <x v="4"/>
    <x v="9"/>
    <s v="新建"/>
    <d v="2017-05-05T00:00:00"/>
    <s v="202247462450503"/>
    <s v="云服务器ECS(包月)"/>
    <s v="续费"/>
    <s v="2428.00"/>
    <s v="1.00"/>
    <s v="2428.00"/>
    <m/>
    <n v="2428"/>
    <s v="已支付"/>
    <s v="2018-07-11 09:21:52"/>
    <s v="2018-07-11 09:21:56"/>
    <s v=""/>
    <m/>
    <s v="分销客户"/>
    <x v="0"/>
  </r>
  <r>
    <s v="iexbuy"/>
    <s v="爱换购"/>
    <x v="4"/>
    <x v="9"/>
    <s v="新建"/>
    <d v="2017-05-05T00:00:00"/>
    <s v="202248364450503"/>
    <s v="云服务器ECS(包月)"/>
    <s v="续费"/>
    <s v="433.00"/>
    <s v="1.00"/>
    <s v="433.00"/>
    <m/>
    <n v="433"/>
    <s v="已支付"/>
    <s v="2018-07-11 09:21:12"/>
    <s v="2018-07-11 09:21:24"/>
    <s v=""/>
    <m/>
    <s v="分销客户"/>
    <x v="0"/>
  </r>
  <r>
    <s v="金链子银链子"/>
    <s v="深圳银链科技有限公司"/>
    <x v="3"/>
    <x v="8"/>
    <s v="新建"/>
    <d v="2018-03-02T14:57:56"/>
    <s v="202246662110318"/>
    <s v="云服务器ECS(包月)"/>
    <s v="续费"/>
    <s v="79.00"/>
    <s v="0.98"/>
    <s v="77.05"/>
    <m/>
    <n v="77.05"/>
    <s v="已支付"/>
    <s v="2018-07-11 09:08:28"/>
    <s v="2018-07-11 09:08:29"/>
    <s v=""/>
    <m/>
    <s v="分销客户"/>
    <x v="0"/>
  </r>
  <r>
    <s v="金链子银链子"/>
    <s v="深圳银链科技有限公司"/>
    <x v="3"/>
    <x v="8"/>
    <s v="新建"/>
    <d v="2018-03-02T14:57:56"/>
    <s v="202245362860318"/>
    <s v="云服务器ECS(包月)"/>
    <s v="续费"/>
    <s v="79.00"/>
    <s v="0.98"/>
    <s v="77.05"/>
    <m/>
    <n v="77.05"/>
    <s v="已支付"/>
    <s v="2018-07-11 09:08:25"/>
    <s v="2018-07-11 09:08:26"/>
    <s v=""/>
    <m/>
    <s v="分销客户"/>
    <x v="0"/>
  </r>
  <r>
    <s v="金链子银链子"/>
    <s v="深圳银链科技有限公司"/>
    <x v="3"/>
    <x v="8"/>
    <s v="新建"/>
    <d v="2018-03-02T14:57:56"/>
    <s v="202245865380318"/>
    <s v="云服务器ECS(包月)"/>
    <s v="续费"/>
    <s v="79.00"/>
    <s v="0.98"/>
    <s v="77.05"/>
    <m/>
    <n v="77.05"/>
    <s v="已支付"/>
    <s v="2018-07-11 09:08:22"/>
    <s v="2018-07-11 09:08:23"/>
    <s v=""/>
    <m/>
    <s v="分销客户"/>
    <x v="0"/>
  </r>
  <r>
    <s v="金链子银链子"/>
    <s v="深圳银链科技有限公司"/>
    <x v="3"/>
    <x v="8"/>
    <s v="新建"/>
    <d v="2018-03-02T14:57:56"/>
    <s v="202245162670318"/>
    <s v="云服务器ECS(包月)"/>
    <s v="续费"/>
    <s v="79.00"/>
    <s v="0.98"/>
    <s v="77.05"/>
    <m/>
    <n v="77.05"/>
    <s v="已支付"/>
    <s v="2018-07-11 09:08:19"/>
    <s v="2018-07-11 09:08:20"/>
    <s v=""/>
    <m/>
    <s v="分销客户"/>
    <x v="0"/>
  </r>
  <r>
    <s v="金链子银链子"/>
    <s v="深圳银链科技有限公司"/>
    <x v="3"/>
    <x v="8"/>
    <s v="新建"/>
    <d v="2018-03-02T14:57:56"/>
    <s v="202247063600318"/>
    <s v="云服务器ECS(包月)"/>
    <s v="续费"/>
    <s v="79.00"/>
    <s v="0.98"/>
    <s v="77.05"/>
    <m/>
    <n v="77.05"/>
    <s v="已支付"/>
    <s v="2018-07-11 09:08:17"/>
    <s v="2018-07-11 09:08:18"/>
    <s v=""/>
    <m/>
    <s v="分销客户"/>
    <x v="0"/>
  </r>
  <r>
    <s v="金链子银链子"/>
    <s v="深圳银链科技有限公司"/>
    <x v="3"/>
    <x v="8"/>
    <s v="新建"/>
    <d v="2018-03-02T14:57:56"/>
    <s v="202247561600318"/>
    <s v="云服务器ECS(包月)"/>
    <s v="续费"/>
    <s v="296.99"/>
    <s v="1.00"/>
    <s v="296.99"/>
    <m/>
    <n v="296.99"/>
    <s v="已支付"/>
    <s v="2018-07-11 09:08:13"/>
    <s v="2018-07-11 09:08:14"/>
    <s v=""/>
    <m/>
    <s v="分销客户"/>
    <x v="0"/>
  </r>
  <r>
    <s v="金链子银链子"/>
    <s v="深圳银链科技有限公司"/>
    <x v="3"/>
    <x v="8"/>
    <s v="新建"/>
    <d v="2018-03-02T14:57:56"/>
    <s v="202246860830318"/>
    <s v="云服务器ECS(包月)"/>
    <s v="续费"/>
    <s v="296.99"/>
    <s v="1.00"/>
    <s v="296.99"/>
    <m/>
    <n v="296.99"/>
    <s v="已支付"/>
    <s v="2018-07-11 09:08:12"/>
    <s v="2018-07-11 09:08:12"/>
    <s v=""/>
    <m/>
    <s v="分销客户"/>
    <x v="0"/>
  </r>
  <r>
    <s v="金链子银链子"/>
    <s v="深圳银链科技有限公司"/>
    <x v="3"/>
    <x v="8"/>
    <s v="新建"/>
    <d v="2018-03-02T14:57:56"/>
    <s v="202247162950318"/>
    <s v="云服务器ECS(包月)"/>
    <s v="续费"/>
    <s v="296.99"/>
    <s v="1.00"/>
    <s v="296.99"/>
    <m/>
    <n v="296.99"/>
    <s v="已支付"/>
    <s v="2018-07-11 09:08:10"/>
    <s v="2018-07-11 09:08:10"/>
    <s v=""/>
    <m/>
    <s v="分销客户"/>
    <x v="0"/>
  </r>
  <r>
    <s v="金链子银链子"/>
    <s v="深圳银链科技有限公司"/>
    <x v="3"/>
    <x v="8"/>
    <s v="新建"/>
    <d v="2018-03-02T14:57:56"/>
    <s v="202248363870318"/>
    <s v="云服务器ECS(包月)"/>
    <s v="续费"/>
    <s v="296.99"/>
    <s v="1.00"/>
    <s v="296.99"/>
    <m/>
    <n v="296.99"/>
    <s v="已支付"/>
    <s v="2018-07-11 09:08:08"/>
    <s v="2018-07-11 09:08:09"/>
    <s v=""/>
    <m/>
    <s v="分销客户"/>
    <x v="0"/>
  </r>
  <r>
    <s v="金链子银链子"/>
    <s v="深圳银链科技有限公司"/>
    <x v="3"/>
    <x v="8"/>
    <s v="新建"/>
    <d v="2018-03-02T14:57:56"/>
    <s v="202246860810318"/>
    <s v="云服务器ECS(包月)"/>
    <s v="续费"/>
    <s v="296.99"/>
    <s v="1.00"/>
    <s v="296.99"/>
    <m/>
    <n v="296.99"/>
    <s v="已支付"/>
    <s v="2018-07-11 09:08:06"/>
    <s v="2018-07-11 09:08:07"/>
    <s v=""/>
    <m/>
    <s v="分销客户"/>
    <x v="0"/>
  </r>
  <r>
    <s v="seaboy@aliyun.com"/>
    <s v="seaboy@aliyun.com"/>
    <x v="4"/>
    <x v="7"/>
    <s v="关联"/>
    <d v="2018-01-25T19:59:36"/>
    <s v="202249158530569"/>
    <s v="弹性伸缩服务ESS(按量付费)"/>
    <s v="新购"/>
    <s v="0.00"/>
    <s v="1.00"/>
    <s v="0"/>
    <m/>
    <n v="0"/>
    <s v="完成"/>
    <s v="2018-07-11 09:05:59"/>
    <s v="2018-07-11 09:06:00"/>
    <s v=""/>
    <m/>
    <s v="分销客户"/>
    <x v="2"/>
  </r>
  <r>
    <s v="hi20744530@aliyun.com"/>
    <s v="珠海报业文化传播有限公司"/>
    <x v="0"/>
    <x v="0"/>
    <s v="关联"/>
    <d v="2017-11-06T00:00:00"/>
    <s v="202249158250241"/>
    <s v="云服务器ECS(包月)"/>
    <s v="续费"/>
    <s v="1277.64"/>
    <s v="1.00"/>
    <s v="1277.64"/>
    <m/>
    <n v="1277.6400000000001"/>
    <s v="已支付"/>
    <s v="2018-07-11 09:02:56"/>
    <s v="2018-07-11 09:03:24"/>
    <s v=""/>
    <m/>
    <s v="分销客户"/>
    <x v="3"/>
  </r>
  <r>
    <s v="dw10066"/>
    <s v="dw10066"/>
    <x v="3"/>
    <x v="12"/>
    <s v="关联"/>
    <d v="2017-10-13T00:00:00"/>
    <s v="202247958090734"/>
    <s v="云服务器ECS(包月)"/>
    <s v="续费"/>
    <s v="2010.00"/>
    <s v="1.00"/>
    <s v="2010.00"/>
    <m/>
    <n v="2010"/>
    <s v="已支付"/>
    <s v="2018-07-11 08:23:41"/>
    <s v="2018-07-11 08:23:42"/>
    <s v=""/>
    <m/>
    <s v="分销客户"/>
    <x v="3"/>
  </r>
  <r>
    <s v="bufeng2005@gmail.com"/>
    <s v="广州市十牛信息科技有限公司"/>
    <x v="1"/>
    <x v="1"/>
    <s v="关联"/>
    <d v="2017-06-23T00:00:00"/>
    <s v="202244759790796"/>
    <s v="云服务器（按量付费）"/>
    <s v="新购"/>
    <s v="0.00"/>
    <s v="1.00"/>
    <s v="0"/>
    <m/>
    <n v="0"/>
    <s v="完成"/>
    <s v="2018-07-11 08:03:43"/>
    <s v="2018-07-11 08:03:44"/>
    <s v=""/>
    <m/>
    <s v="分销客户"/>
    <x v="1"/>
  </r>
  <r>
    <s v="bufeng2005@gmail.com"/>
    <s v="广州市十牛信息科技有限公司"/>
    <x v="1"/>
    <x v="1"/>
    <s v="关联"/>
    <d v="2017-06-23T00:00:00"/>
    <s v="202249153430796"/>
    <s v="云服务器（按量付费）"/>
    <s v="新购"/>
    <s v="0.00"/>
    <s v="1.00"/>
    <s v="0"/>
    <m/>
    <n v="0"/>
    <s v="完成"/>
    <s v="2018-07-11 07:55:43"/>
    <s v="2018-07-11 07:55:44"/>
    <s v=""/>
    <m/>
    <s v="分销客户"/>
    <x v="1"/>
  </r>
  <r>
    <s v="57514919@qq.com"/>
    <s v="广州智悦网络科技有限公司"/>
    <x v="0"/>
    <x v="4"/>
    <s v="关联"/>
    <d v="2017-11-07T00:00:00"/>
    <s v="202244858850896"/>
    <s v="关系型数据库RDS(包月)"/>
    <s v="升级"/>
    <s v="2327.44"/>
    <s v="0.70"/>
    <s v="1629.21"/>
    <m/>
    <n v="1629.21"/>
    <s v="已支付"/>
    <s v="2018-07-11 05:05:20"/>
    <s v="2018-07-11 05:05:27"/>
    <s v=""/>
    <m/>
    <s v="分销客户"/>
    <x v="0"/>
  </r>
  <r>
    <s v="dannet@qq.com"/>
    <s v="广州美亚电子商务国际旅行社有限公司"/>
    <x v="0"/>
    <x v="4"/>
    <s v="关联"/>
    <d v="2017-10-20T00:00:00"/>
    <s v="202248846870654"/>
    <s v="关系型数据库RDS(包月)"/>
    <s v="升级"/>
    <s v="26.74"/>
    <s v="1.00"/>
    <s v="26.74"/>
    <m/>
    <n v="26.74"/>
    <s v="已支付"/>
    <s v="2018-07-10 23:20:44"/>
    <s v="2018-07-10 23:20:50"/>
    <s v=""/>
    <m/>
    <s v="分销客户"/>
    <x v="0"/>
  </r>
  <r>
    <s v="xiliedu@968666.net"/>
    <s v="广州市熙励教育信息咨询有限公司"/>
    <x v="0"/>
    <x v="6"/>
    <s v="关联"/>
    <d v="2018-01-15T21:24:57"/>
    <s v="202245648170351"/>
    <s v="云服务器ECS(包月)"/>
    <s v="续费"/>
    <s v="39.20"/>
    <s v="1.00"/>
    <s v="39.20"/>
    <m/>
    <n v="39.200000000000003"/>
    <s v="已支付"/>
    <s v="2018-07-10 22:37:36"/>
    <s v="2018-07-10 22:37:42"/>
    <s v=""/>
    <m/>
    <s v="分销客户"/>
    <x v="3"/>
  </r>
  <r>
    <s v="岳圣旅游"/>
    <s v="广州三洋信息科技有限公司"/>
    <x v="2"/>
    <x v="15"/>
    <s v="新建"/>
    <d v="2018-05-15T20:45:26"/>
    <s v="202246050320877"/>
    <s v="访问控制"/>
    <s v="新购"/>
    <s v="0.00"/>
    <s v="1.00"/>
    <s v="0"/>
    <m/>
    <n v="0"/>
    <s v="完成"/>
    <s v="2018-07-10 21:39:38"/>
    <s v="2018-07-10 21:39:38"/>
    <s v=""/>
    <m/>
    <s v="分销客户"/>
    <x v="1"/>
  </r>
  <r>
    <s v="admin@yiguotech.com"/>
    <s v="深圳翼果科技有限公司"/>
    <x v="3"/>
    <x v="3"/>
    <s v="关联"/>
    <d v="2018-02-01T00:00:00"/>
    <s v="202245347690526"/>
    <s v="云服务器ECS(包月)"/>
    <s v="续费"/>
    <s v="4171.00"/>
    <s v="0.99"/>
    <s v="4139.00"/>
    <n v="4139"/>
    <n v="0"/>
    <s v="已支付"/>
    <s v="2018-07-10 20:47:06"/>
    <s v="2018-07-10 20:47:20"/>
    <s v=""/>
    <m/>
    <s v="分销客户"/>
    <x v="3"/>
  </r>
  <r>
    <s v="admin@yiguotech.com"/>
    <s v="深圳翼果科技有限公司"/>
    <x v="3"/>
    <x v="3"/>
    <s v="关联"/>
    <d v="2018-02-01T00:00:00"/>
    <s v="202245347630526"/>
    <s v="云数据库KVStore版（包月）"/>
    <s v="续费"/>
    <s v="149.00"/>
    <s v="1.00"/>
    <s v="149.00"/>
    <n v="149"/>
    <n v="0"/>
    <s v="已支付"/>
    <s v="2018-07-10 20:44:59"/>
    <s v="2018-07-10 20:45:31"/>
    <s v=""/>
    <m/>
    <s v="分销客户"/>
    <x v="3"/>
  </r>
  <r>
    <s v="广州6余香信息科技有限公司"/>
    <s v="广州留余香信息科技有限公司"/>
    <x v="2"/>
    <x v="10"/>
    <s v="新建"/>
    <d v="2017-10-24T00:00:00"/>
    <s v="202247442290965"/>
    <s v="云服务器ECS(包月)"/>
    <s v="续费"/>
    <s v="190.00"/>
    <s v="1.00"/>
    <s v="190.00"/>
    <m/>
    <n v="190"/>
    <s v="已支付"/>
    <s v="2018-07-10 19:01:45"/>
    <s v="2018-07-10 19:02:15"/>
    <s v=""/>
    <m/>
    <s v="分销客户"/>
    <x v="0"/>
  </r>
  <r>
    <s v="admin@totokui.com"/>
    <s v="赖志威"/>
    <x v="3"/>
    <x v="8"/>
    <s v="新建"/>
    <d v="2018-06-28T17:07:29"/>
    <s v="202248439520491"/>
    <s v="全站加速"/>
    <s v="新购"/>
    <s v="0.00"/>
    <s v="1.00"/>
    <s v="0"/>
    <m/>
    <n v="0"/>
    <s v="完成"/>
    <s v="2018-07-10 18:41:26"/>
    <s v="2018-07-10 18:41:26"/>
    <s v=""/>
    <m/>
    <s v="分销客户"/>
    <x v="6"/>
  </r>
  <r>
    <s v="admin@totokui.com"/>
    <s v="赖志威"/>
    <x v="3"/>
    <x v="8"/>
    <s v="新建"/>
    <d v="2018-06-28T17:07:29"/>
    <s v="202246840810491"/>
    <s v="内容分发网络CDN（按量付费）"/>
    <s v="新购"/>
    <s v="0.00"/>
    <s v="1.00"/>
    <s v="0"/>
    <m/>
    <n v="0"/>
    <s v="完成"/>
    <s v="2018-07-10 18:39:32"/>
    <s v="2018-07-10 18:39:32"/>
    <s v=""/>
    <m/>
    <s v="分销客户"/>
    <x v="2"/>
  </r>
  <r>
    <s v="admin@totokui.com"/>
    <s v="赖志威"/>
    <x v="3"/>
    <x v="8"/>
    <s v="新建"/>
    <d v="2018-06-28T17:07:29"/>
    <s v="202245142720491"/>
    <s v="CDN流量包(国内版)"/>
    <s v="新购"/>
    <s v="24.00"/>
    <s v="0.83"/>
    <s v="20.00"/>
    <m/>
    <n v="20"/>
    <s v="已支付"/>
    <s v="2018-07-10 18:32:40"/>
    <s v="2018-07-10 18:37:27"/>
    <s v=""/>
    <m/>
    <s v="分销客户"/>
    <x v="0"/>
  </r>
  <r>
    <s v="hzyfzx@pv.cc"/>
    <s v="广州花镇教育咨询有限公司"/>
    <x v="3"/>
    <x v="3"/>
    <s v="关联"/>
    <d v="2017-08-09T00:00:00"/>
    <s v="202247141840828"/>
    <s v="弹性公网IP（按量付费）"/>
    <s v="升级"/>
    <s v="0.00"/>
    <s v="1.00"/>
    <s v="0"/>
    <m/>
    <n v="0"/>
    <s v="完成"/>
    <s v="2018-07-10 18:05:14"/>
    <s v="2018-07-10 18:05:14"/>
    <s v=""/>
    <m/>
    <s v="分销客户"/>
    <x v="2"/>
  </r>
  <r>
    <s v="hzyfzx@pv.cc"/>
    <s v="广州花镇教育咨询有限公司"/>
    <x v="3"/>
    <x v="3"/>
    <s v="关联"/>
    <d v="2017-08-09T00:00:00"/>
    <s v="202246839570828"/>
    <s v="云服务器ECS(包月)"/>
    <s v="新购"/>
    <s v="300.00"/>
    <s v="0.95"/>
    <s v="285.70"/>
    <m/>
    <n v="285.7"/>
    <s v="已支付"/>
    <s v="2018-07-10 18:01:38"/>
    <s v="2018-07-10 18:01:42"/>
    <s v=""/>
    <m/>
    <s v="分销客户"/>
    <x v="0"/>
  </r>
  <r>
    <s v="dannet@qq.com"/>
    <s v="广州美亚电子商务国际旅行社有限公司"/>
    <x v="0"/>
    <x v="4"/>
    <s v="关联"/>
    <d v="2017-10-20T00:00:00"/>
    <s v="202247237320654"/>
    <s v="数据库备份DBS（包年包月）"/>
    <s v="新购"/>
    <s v="140.00"/>
    <s v="1.00"/>
    <s v="140.00"/>
    <m/>
    <n v="140"/>
    <s v="已支付"/>
    <s v="2018-07-10 17:33:46"/>
    <s v="2018-07-10 17:33:50"/>
    <s v=""/>
    <m/>
    <s v="分销客户"/>
    <x v="2"/>
  </r>
  <r>
    <s v="dannet@qq.com"/>
    <s v="广州美亚电子商务国际旅行社有限公司"/>
    <x v="0"/>
    <x v="4"/>
    <s v="关联"/>
    <d v="2017-10-20T00:00:00"/>
    <s v="202248738030654"/>
    <s v="云服务器ECS(包月)"/>
    <s v="升级"/>
    <s v="22.78"/>
    <s v="1.00"/>
    <s v="22.78"/>
    <m/>
    <n v="22.78"/>
    <s v="已支付"/>
    <s v="2018-07-10 17:28:42"/>
    <s v="2018-07-10 17:28:47"/>
    <s v=""/>
    <m/>
    <s v="分销客户"/>
    <x v="0"/>
  </r>
  <r>
    <s v="dannet@qq.com"/>
    <s v="广州美亚电子商务国际旅行社有限公司"/>
    <x v="0"/>
    <x v="4"/>
    <s v="关联"/>
    <d v="2017-10-20T00:00:00"/>
    <s v="202247237190654"/>
    <s v="云服务器ECS(包月)"/>
    <s v="升级"/>
    <s v="28.51"/>
    <s v="1.00"/>
    <s v="28.51"/>
    <m/>
    <n v="28.51"/>
    <s v="已支付"/>
    <s v="2018-07-10 17:27:48"/>
    <s v="2018-07-10 17:27:53"/>
    <s v=""/>
    <m/>
    <s v="分销客户"/>
    <x v="0"/>
  </r>
  <r>
    <s v="广东扫房"/>
    <s v="广东扫房网络科技有限公司"/>
    <x v="2"/>
    <x v="10"/>
    <s v="新建"/>
    <d v="2018-05-14T18:09:44"/>
    <s v="202245538680607"/>
    <s v="云服务器ECS(包月)"/>
    <s v="新购"/>
    <s v="62.00"/>
    <s v="0.96"/>
    <s v="59.60"/>
    <m/>
    <n v="59.6"/>
    <s v="已支付"/>
    <s v="2018-07-10 16:47:34"/>
    <s v="2018-07-10 16:47:41"/>
    <s v=""/>
    <m/>
    <s v="分销客户"/>
    <x v="0"/>
  </r>
  <r>
    <s v="bufeng2005@gmail.com"/>
    <s v="广州市十牛信息科技有限公司"/>
    <x v="1"/>
    <x v="1"/>
    <s v="关联"/>
    <d v="2017-06-23T00:00:00"/>
    <s v="202247139030796"/>
    <s v="云服务器（按量付费）"/>
    <s v="新购"/>
    <s v="0.00"/>
    <s v="1.00"/>
    <s v="0"/>
    <m/>
    <n v="0"/>
    <s v="完成"/>
    <s v="2018-07-10 16:43:43"/>
    <s v="2018-07-10 16:43:43"/>
    <s v=""/>
    <m/>
    <s v="分销客户"/>
    <x v="1"/>
  </r>
  <r>
    <s v="bufeng2005@gmail.com"/>
    <s v="广州市十牛信息科技有限公司"/>
    <x v="1"/>
    <x v="1"/>
    <s v="关联"/>
    <d v="2017-06-23T00:00:00"/>
    <s v="202247138690796"/>
    <s v="云服务器（按量付费）"/>
    <s v="新购"/>
    <s v="0.00"/>
    <s v="1.00"/>
    <s v="0"/>
    <m/>
    <n v="0"/>
    <s v="完成"/>
    <s v="2018-07-10 16:35:44"/>
    <s v="2018-07-10 16:35:45"/>
    <s v=""/>
    <m/>
    <s v="分销客户"/>
    <x v="1"/>
  </r>
  <r>
    <s v="it@biostime.com.cn"/>
    <s v="广州市合生元生物制品有限公司"/>
    <x v="0"/>
    <x v="4"/>
    <s v="关联"/>
    <d v="2016-09-07T00:00:00"/>
    <s v="202246539520682"/>
    <s v="关系型数据库RDS(包月)"/>
    <s v="新购"/>
    <s v="466.00"/>
    <s v="1.00"/>
    <s v="466.00"/>
    <m/>
    <n v="466"/>
    <s v="已支付"/>
    <s v="2018-07-10 16:08:40"/>
    <s v="2018-07-10 16:08:45"/>
    <s v=""/>
    <m/>
    <s v="分销客户"/>
    <x v="0"/>
  </r>
  <r>
    <s v="it@biostime.com.cn"/>
    <s v="广州市合生元生物制品有限公司"/>
    <x v="0"/>
    <x v="4"/>
    <s v="关联"/>
    <d v="2016-09-07T00:00:00"/>
    <s v="202248635460682"/>
    <s v="关系型数据库RDS(包月)"/>
    <s v="新购"/>
    <s v="276.00"/>
    <s v="1.00"/>
    <s v="276.00"/>
    <m/>
    <n v="276"/>
    <s v="已支付"/>
    <s v="2018-07-10 15:59:16"/>
    <s v="2018-07-10 15:59:24"/>
    <s v=""/>
    <m/>
    <s v="分销客户"/>
    <x v="0"/>
  </r>
  <r>
    <s v="dingyou168"/>
    <s v="深圳鼎游无限科技有限公司"/>
    <x v="2"/>
    <x v="2"/>
    <s v="新建"/>
    <d v="2017-12-08T00:00:00"/>
    <s v="202247435470889"/>
    <s v="云服务器ECS(包月)"/>
    <s v="续费"/>
    <s v="367.50"/>
    <s v="1.00"/>
    <s v="367.50"/>
    <m/>
    <n v="367.5"/>
    <s v="已支付"/>
    <s v="2018-07-10 15:58:02"/>
    <s v="2018-07-10 15:58:10"/>
    <s v=""/>
    <m/>
    <s v="分销客户"/>
    <x v="0"/>
  </r>
  <r>
    <s v="rfits"/>
    <s v="广州富力地产有限公司"/>
    <x v="0"/>
    <x v="4"/>
    <s v="新建"/>
    <d v="2017-08-04T00:00:00"/>
    <s v="202246437320296"/>
    <s v="云服务器ECS(包月)"/>
    <s v="续费"/>
    <s v="623.00"/>
    <s v="1.00"/>
    <s v="623.00"/>
    <m/>
    <n v="623"/>
    <s v="已支付"/>
    <s v="2018-07-10 15:53:28"/>
    <s v="2018-07-10 15:53:33"/>
    <s v=""/>
    <m/>
    <s v="分销客户"/>
    <x v="0"/>
  </r>
  <r>
    <s v="rfits"/>
    <s v="广州富力地产有限公司"/>
    <x v="0"/>
    <x v="4"/>
    <s v="新建"/>
    <d v="2017-08-04T00:00:00"/>
    <s v="202248035920296"/>
    <s v="全球加速（包月）"/>
    <s v="续费"/>
    <s v="14000.00"/>
    <s v="1.00"/>
    <s v="14000.00"/>
    <m/>
    <n v="14000"/>
    <s v="已支付"/>
    <s v="2018-07-10 15:49:52"/>
    <s v="2018-07-10 15:50:01"/>
    <s v=""/>
    <m/>
    <s v="分销客户"/>
    <x v="0"/>
  </r>
  <r>
    <s v="jixue201805"/>
    <s v="广州极学信息科技有限公司"/>
    <x v="0"/>
    <x v="6"/>
    <s v="新建"/>
    <d v="2018-05-14T18:25:20"/>
    <s v="202245134060640"/>
    <s v="快照"/>
    <s v="新购"/>
    <s v="0.00"/>
    <s v="1.00"/>
    <s v="0"/>
    <m/>
    <n v="0"/>
    <s v="完成"/>
    <s v="2018-07-10 15:08:53"/>
    <s v="2018-07-10 15:08:53"/>
    <s v=""/>
    <m/>
    <s v="分销客户"/>
    <x v="1"/>
  </r>
  <r>
    <s v="lanmen20161221"/>
    <s v="广州蓝门信息科技有限公司"/>
    <x v="3"/>
    <x v="3"/>
    <s v="关联"/>
    <d v="2018-01-09T19:27:11"/>
    <s v="202247432900681"/>
    <s v="OSS控制台客户端Mac版"/>
    <s v="新购"/>
    <s v="0.00"/>
    <s v="1.00"/>
    <s v="0.00"/>
    <m/>
    <n v="0"/>
    <s v="已支付"/>
    <s v="2018-07-10 15:06:55"/>
    <s v="2018-07-10 15:06:55"/>
    <s v=""/>
    <m/>
    <s v="分销客户"/>
    <x v="2"/>
  </r>
  <r>
    <s v="judian2017"/>
    <s v="广州汇电云联互联网科技有限公司"/>
    <x v="3"/>
    <x v="3"/>
    <s v="关联"/>
    <d v="2018-02-24T10:16:11"/>
    <s v="202246535830465"/>
    <s v="云服务器ECS(包月)"/>
    <s v="新购"/>
    <s v="7704.00"/>
    <s v="0.76"/>
    <s v="5862.00"/>
    <m/>
    <n v="5862"/>
    <s v="已支付"/>
    <s v="2018-07-10 15:02:55"/>
    <s v="2018-07-10 15:03:17"/>
    <s v=""/>
    <m/>
    <s v="分销客户"/>
    <x v="0"/>
  </r>
  <r>
    <s v="lanmen20161221"/>
    <s v="广州蓝门信息科技有限公司"/>
    <x v="3"/>
    <x v="3"/>
    <s v="关联"/>
    <d v="2018-01-09T19:27:11"/>
    <s v="202247333120681"/>
    <s v="对象存储OSS（按量付费）"/>
    <s v="新购"/>
    <s v="0.00"/>
    <s v="1.00"/>
    <s v="0"/>
    <m/>
    <n v="0"/>
    <s v="完成"/>
    <s v="2018-07-10 14:54:38"/>
    <s v="2018-07-10 14:54:38"/>
    <s v=""/>
    <m/>
    <s v="分销客户"/>
    <x v="2"/>
  </r>
  <r>
    <s v="阳光康众968309"/>
    <s v="广东天泽阳光康众医疗投资管理有限公司"/>
    <x v="3"/>
    <x v="8"/>
    <s v="新建"/>
    <d v="2018-06-11T11:12:43"/>
    <s v="202248929230538"/>
    <s v="数据传输服务（按量付费）"/>
    <s v="新购"/>
    <s v="0.00"/>
    <s v="1.00"/>
    <s v="0"/>
    <m/>
    <n v="0"/>
    <s v="完成"/>
    <s v="2018-07-10 13:49:24"/>
    <s v="2018-07-10 13:49:25"/>
    <s v=""/>
    <m/>
    <s v="分销客户"/>
    <x v="2"/>
  </r>
  <r>
    <s v="hi20262104@aliyun.com"/>
    <s v="星期六股份有限公司"/>
    <x v="4"/>
    <x v="7"/>
    <s v="关联"/>
    <d v="2017-01-10T00:00:00"/>
    <s v="202245330890530"/>
    <s v="云盾证书服务(包年)"/>
    <s v="新购"/>
    <s v="0.00"/>
    <s v="1.00"/>
    <s v="0.00"/>
    <m/>
    <n v="0"/>
    <s v="已支付"/>
    <s v="2018-07-10 13:45:25"/>
    <s v="2018-07-10 13:45:31"/>
    <s v=""/>
    <m/>
    <s v="分销客户"/>
    <x v="0"/>
  </r>
  <r>
    <s v="深圳智盟"/>
    <s v="luhua"/>
    <x v="1"/>
    <x v="1"/>
    <s v="新建"/>
    <d v="2018-06-29T11:21:03"/>
    <s v="202247429450105"/>
    <s v="Kafka MQ 运行环境（CentOS7.4）"/>
    <s v="新购"/>
    <s v="362.00"/>
    <s v="1.00"/>
    <s v="362.00"/>
    <m/>
    <n v="362"/>
    <s v="已支付"/>
    <s v="2018-07-10 13:34:27"/>
    <s v="2018-07-10 13:36:51"/>
    <s v=""/>
    <m/>
    <s v="分销客户"/>
    <x v="2"/>
  </r>
  <r>
    <s v="锋游科技"/>
    <s v="广州市灵信软件有限公司"/>
    <x v="2"/>
    <x v="10"/>
    <s v="新建"/>
    <d v="2017-11-01T00:00:00"/>
    <s v="202247129350202"/>
    <s v="云服务器ECS(包月)"/>
    <s v="续费"/>
    <s v="239.00"/>
    <s v="1.00"/>
    <s v="239.00"/>
    <m/>
    <n v="239"/>
    <s v="已支付"/>
    <s v="2018-07-10 12:30:01"/>
    <s v="2018-07-10 12:30:17"/>
    <s v=""/>
    <m/>
    <s v="分销客户"/>
    <x v="0"/>
  </r>
  <r>
    <s v="阳光康众968309"/>
    <s v="广东天泽阳光康众医疗投资管理有限公司"/>
    <x v="3"/>
    <x v="8"/>
    <s v="新建"/>
    <d v="2018-06-11T11:12:43"/>
    <s v="202245030020538"/>
    <s v="数据传输服务（按量付费）"/>
    <s v="新购"/>
    <s v="0.00"/>
    <s v="1.00"/>
    <s v="0"/>
    <m/>
    <n v="0"/>
    <s v="完成"/>
    <s v="2018-07-10 11:58:15"/>
    <s v="2018-07-10 11:58:15"/>
    <s v=""/>
    <m/>
    <s v="分销客户"/>
    <x v="2"/>
  </r>
  <r>
    <s v="深圳前海金智慧"/>
    <s v="深圳前海金智慧科技有限公司"/>
    <x v="3"/>
    <x v="3"/>
    <s v="关联"/>
    <d v="2018-03-08T22:16:07"/>
    <s v="202248225350864"/>
    <s v="增量带宽"/>
    <s v="升级"/>
    <s v="32.33"/>
    <s v="1.00"/>
    <s v="32.33"/>
    <m/>
    <n v="32.33"/>
    <s v="已支付"/>
    <s v="2018-07-10 11:49:19"/>
    <s v="2018-07-10 11:49:26"/>
    <s v=""/>
    <m/>
    <s v="分销客户"/>
    <x v="0"/>
  </r>
  <r>
    <s v="越秀地产"/>
    <s v="越秀地产"/>
    <x v="1"/>
    <x v="1"/>
    <s v="新建"/>
    <d v="2016-07-05T00:00:00"/>
    <s v="202248624730640"/>
    <s v="web应用防火墙(包月)"/>
    <s v="升级"/>
    <s v="12577.71"/>
    <s v="1.00"/>
    <s v="12577.71"/>
    <m/>
    <n v="12577.71"/>
    <s v="已支付"/>
    <s v="2018-07-10 11:39:36"/>
    <s v="2018-07-11 11:06:40"/>
    <s v=""/>
    <m/>
    <s v="分销客户"/>
    <x v="0"/>
  </r>
  <r>
    <s v="ab纵思网络"/>
    <s v="广州纵思网络科技股份有限公司"/>
    <x v="0"/>
    <x v="6"/>
    <s v="关联"/>
    <d v="2018-02-26T19:14:30"/>
    <s v="202245726920313"/>
    <s v="云服务器ECS(包月)"/>
    <s v="新购"/>
    <s v="182.00"/>
    <s v="1.00"/>
    <s v="182.00"/>
    <n v="150"/>
    <n v="32"/>
    <s v="已支付"/>
    <s v="2018-07-10 11:35:18"/>
    <s v="2018-07-10 11:35:21"/>
    <s v=""/>
    <m/>
    <s v="分销客户"/>
    <x v="0"/>
  </r>
  <r>
    <s v="ab纵思网络"/>
    <s v="广州纵思网络科技股份有限公司"/>
    <x v="0"/>
    <x v="6"/>
    <s v="关联"/>
    <d v="2018-02-26T19:14:30"/>
    <s v="202247024810313"/>
    <s v="云服务器ECS(包月)"/>
    <s v="新购"/>
    <s v="650.00"/>
    <s v="1.00"/>
    <s v="650.00"/>
    <n v="650"/>
    <n v="0"/>
    <s v="已支付"/>
    <s v="2018-07-10 11:33:36"/>
    <s v="2018-07-10 11:33:40"/>
    <s v=""/>
    <m/>
    <s v="分销客户"/>
    <x v="0"/>
  </r>
  <r>
    <s v="jixue201805"/>
    <s v="广州极学信息科技有限公司"/>
    <x v="0"/>
    <x v="6"/>
    <s v="新建"/>
    <d v="2018-05-14T18:25:20"/>
    <s v="202245827300640"/>
    <s v="云盾证书服务(包年)"/>
    <s v="新购"/>
    <s v="0.00"/>
    <s v="1.00"/>
    <s v="0.00"/>
    <m/>
    <n v="0"/>
    <s v="已支付"/>
    <s v="2018-07-10 11:32:55"/>
    <s v="2018-07-10 11:33:02"/>
    <s v=""/>
    <m/>
    <s v="分销客户"/>
    <x v="0"/>
  </r>
  <r>
    <s v="名成汇"/>
    <s v="广州技客信息科技有限公司"/>
    <x v="2"/>
    <x v="10"/>
    <s v="新建"/>
    <d v="2017-11-11T00:00:00"/>
    <s v="202247624430572"/>
    <s v="快照"/>
    <s v="新购"/>
    <s v="0.00"/>
    <s v="1.00"/>
    <s v="0"/>
    <m/>
    <n v="0"/>
    <s v="完成"/>
    <s v="2018-07-10 11:27:37"/>
    <s v="2018-07-10 11:27:37"/>
    <s v=""/>
    <m/>
    <s v="分销客户"/>
    <x v="1"/>
  </r>
  <r>
    <s v="越秀地产"/>
    <s v="越秀地产"/>
    <x v="1"/>
    <x v="1"/>
    <s v="新建"/>
    <d v="2016-07-05T00:00:00"/>
    <s v="202246924330640"/>
    <s v="云服务器ECS(包月)"/>
    <s v="续费"/>
    <s v="5736.00"/>
    <s v="0.85"/>
    <s v="4875.60"/>
    <m/>
    <n v="4875.6000000000004"/>
    <s v="已支付"/>
    <s v="2018-07-10 11:24:46"/>
    <s v="2018-07-11 11:06:40"/>
    <s v=""/>
    <m/>
    <s v="分销客户"/>
    <x v="0"/>
  </r>
  <r>
    <s v="越秀地产"/>
    <s v="越秀地产"/>
    <x v="1"/>
    <x v="1"/>
    <s v="新建"/>
    <d v="2016-07-05T00:00:00"/>
    <s v="202245624800640"/>
    <s v="云服务器ECS(包月)"/>
    <s v="补偿续费"/>
    <s v="0.00"/>
    <s v="1.00"/>
    <s v="0.00"/>
    <m/>
    <n v="0"/>
    <s v="已支付"/>
    <s v="2018-07-10 11:20:30"/>
    <s v="2018-07-10 11:20:30"/>
    <s v=""/>
    <m/>
    <s v="分销客户"/>
    <x v="0"/>
  </r>
  <r>
    <s v="深圳前海金智慧"/>
    <s v="深圳前海金智慧科技有限公司"/>
    <x v="3"/>
    <x v="3"/>
    <s v="关联"/>
    <d v="2018-03-08T22:16:07"/>
    <s v="202246723670864"/>
    <s v="云数据库KVStore版（包月）"/>
    <s v="新购"/>
    <s v="180.00"/>
    <s v="1.00"/>
    <s v="180.00"/>
    <m/>
    <n v="180"/>
    <s v="已支付"/>
    <s v="2018-07-10 11:09:16"/>
    <s v="2018-07-10 11:09:21"/>
    <s v=""/>
    <m/>
    <s v="分销客户"/>
    <x v="0"/>
  </r>
  <r>
    <s v="hi20412990@aliyun.com"/>
    <s v="广州远程教育中心有限公司"/>
    <x v="0"/>
    <x v="4"/>
    <s v="关联"/>
    <d v="2017-03-24T00:00:00"/>
    <s v="202245826020411"/>
    <s v="云服务器ECS(包月)"/>
    <s v="续费"/>
    <s v="223.00"/>
    <s v="0.75"/>
    <s v="167.25"/>
    <m/>
    <n v="167.25"/>
    <s v="已支付"/>
    <s v="2018-07-10 11:08:14"/>
    <s v="2018-07-10 11:08:15"/>
    <s v=""/>
    <m/>
    <s v="分销客户"/>
    <x v="5"/>
  </r>
  <r>
    <s v="hi20412990@aliyun.com"/>
    <s v="广州远程教育中心有限公司"/>
    <x v="0"/>
    <x v="4"/>
    <s v="关联"/>
    <d v="2017-03-24T00:00:00"/>
    <s v="202247322890411"/>
    <s v="云服务器ECS(包月)"/>
    <s v="续费"/>
    <s v="1045.00"/>
    <s v="0.75"/>
    <s v="783.75"/>
    <m/>
    <n v="783.75"/>
    <s v="已支付"/>
    <s v="2018-07-10 11:08:11"/>
    <s v="2018-07-10 11:08:13"/>
    <s v=""/>
    <m/>
    <s v="分销客户"/>
    <x v="5"/>
  </r>
  <r>
    <s v="keya2016@qq.com"/>
    <s v="广州科亚信息科技有限公司"/>
    <x v="4"/>
    <x v="7"/>
    <s v="关联"/>
    <d v="2017-03-15T00:00:00"/>
    <s v="202245824460855"/>
    <s v="云服务器ECS(包月)"/>
    <s v="续费"/>
    <s v="521.50"/>
    <s v="1.00"/>
    <s v="521.50"/>
    <m/>
    <n v="521.5"/>
    <s v="已支付"/>
    <s v="2018-07-10 10:43:41"/>
    <s v="2018-07-10 10:43:42"/>
    <s v=""/>
    <m/>
    <s v="分销客户"/>
    <x v="3"/>
  </r>
  <r>
    <s v="庆丰裕科技"/>
    <s v="深圳庆丰裕信息科技有限公司"/>
    <x v="2"/>
    <x v="10"/>
    <s v="新建"/>
    <d v="2017-12-18T00:00:00"/>
    <s v="202244827360288"/>
    <s v="增量带宽"/>
    <s v="升级"/>
    <s v="61.53"/>
    <s v="1.00"/>
    <s v="61.53"/>
    <m/>
    <n v="61.53"/>
    <s v="已支付"/>
    <s v="2018-07-10 10:41:38"/>
    <s v="2018-07-10 10:41:44"/>
    <s v=""/>
    <m/>
    <s v="分销客户"/>
    <x v="0"/>
  </r>
  <r>
    <s v="庆丰裕科技"/>
    <s v="深圳庆丰裕信息科技有限公司"/>
    <x v="2"/>
    <x v="10"/>
    <s v="新建"/>
    <d v="2017-12-18T00:00:00"/>
    <s v="202248021960288"/>
    <s v="增量带宽"/>
    <s v="升级"/>
    <s v="57.70"/>
    <s v="1.00"/>
    <s v="57.70"/>
    <m/>
    <n v="57.7"/>
    <s v="已支付"/>
    <s v="2018-07-10 10:38:09"/>
    <s v="2018-07-10 10:38:16"/>
    <s v=""/>
    <m/>
    <s v="分销客户"/>
    <x v="0"/>
  </r>
  <r>
    <s v="212983912@qq.com"/>
    <s v="广州尚途商旅信息技术有限公司"/>
    <x v="0"/>
    <x v="4"/>
    <s v="关联"/>
    <d v="2016-10-27T00:00:00"/>
    <s v="202246619130489"/>
    <s v="云服务器ECS(包月)"/>
    <s v="升级"/>
    <s v="378.12"/>
    <s v="1.00"/>
    <s v="378.12"/>
    <m/>
    <n v="378.12"/>
    <s v="已支付"/>
    <s v="2018-07-10 09:46:50"/>
    <s v="2018-07-10 09:46:58"/>
    <s v=""/>
    <m/>
    <s v="分销客户"/>
    <x v="0"/>
  </r>
  <r>
    <s v="212983912@qq.com"/>
    <s v="广州尚途商旅信息技术有限公司"/>
    <x v="0"/>
    <x v="4"/>
    <s v="关联"/>
    <d v="2016-10-27T00:00:00"/>
    <s v="202246419990489"/>
    <s v="云服务器ECS(包月)"/>
    <s v="升级"/>
    <s v="378.12"/>
    <s v="1.00"/>
    <s v="378.12"/>
    <m/>
    <n v="378.12"/>
    <s v="已支付"/>
    <s v="2018-07-10 09:46:07"/>
    <s v="2018-07-10 09:46:25"/>
    <s v=""/>
    <m/>
    <s v="分销客户"/>
    <x v="0"/>
  </r>
  <r>
    <s v="jialy111@gmail.com"/>
    <s v="广州市青火网络科技有限公司"/>
    <x v="3"/>
    <x v="3"/>
    <s v="关联"/>
    <d v="2017-03-13T00:00:00"/>
    <s v="202246319330196"/>
    <s v="云服务器ECS(包月)"/>
    <s v="降级"/>
    <s v="-29.02"/>
    <s v="1.00"/>
    <s v="-29.02"/>
    <m/>
    <n v="-29.02"/>
    <s v="已支付"/>
    <s v="2018-07-10 09:42:40"/>
    <s v="2018-07-10 09:42:40"/>
    <s v=""/>
    <m/>
    <s v="分销客户"/>
    <x v="0"/>
  </r>
  <r>
    <s v="dannet@qq.com"/>
    <s v="广州美亚电子商务国际旅行社有限公司"/>
    <x v="0"/>
    <x v="4"/>
    <s v="关联"/>
    <d v="2017-10-20T00:00:00"/>
    <s v="202247317420654"/>
    <s v="云服务器ECS(包月)"/>
    <s v="续费"/>
    <s v="255.92"/>
    <s v="1.00"/>
    <s v="255.92"/>
    <m/>
    <n v="255.92"/>
    <s v="已支付"/>
    <s v="2018-07-10 09:17:34"/>
    <s v="2018-07-10 09:17:40"/>
    <s v=""/>
    <m/>
    <s v="分销客户"/>
    <x v="3"/>
  </r>
  <r>
    <s v="jiangshan@inman.cc"/>
    <s v="广州市汇美时尚集团股份有限公司"/>
    <x v="1"/>
    <x v="1"/>
    <s v="关联"/>
    <d v="2016-09-02T00:00:00"/>
    <s v="202247617350007"/>
    <s v="性能测试"/>
    <s v="新购"/>
    <s v="0.00"/>
    <s v="1.00"/>
    <s v="0"/>
    <m/>
    <n v="0"/>
    <s v="完成"/>
    <s v="2018-07-10 09:11:05"/>
    <s v="2018-07-10 09:11:05"/>
    <s v=""/>
    <m/>
    <s v="分销客户"/>
    <x v="2"/>
  </r>
  <r>
    <s v="dannet@qq.com"/>
    <s v="广州美亚电子商务国际旅行社有限公司"/>
    <x v="0"/>
    <x v="4"/>
    <s v="关联"/>
    <d v="2017-10-20T00:00:00"/>
    <s v="202248914810654"/>
    <s v="关系型数据库RDS(包月)"/>
    <s v="续费"/>
    <s v="25200.00"/>
    <s v="1.00"/>
    <s v="25200.00"/>
    <m/>
    <n v="25200"/>
    <s v="已支付"/>
    <s v="2018-07-10 08:43:01"/>
    <s v="2018-07-10 08:43:01"/>
    <s v=""/>
    <m/>
    <s v="分销客户"/>
    <x v="3"/>
  </r>
  <r>
    <s v="ab纵思网络"/>
    <s v="广州纵思网络科技股份有限公司"/>
    <x v="0"/>
    <x v="6"/>
    <s v="关联"/>
    <d v="2018-02-26T19:14:30"/>
    <s v="202248612870313"/>
    <s v="云服务器ECS(包月)"/>
    <s v="续费"/>
    <s v="282.00"/>
    <s v="1.00"/>
    <s v="282.00"/>
    <m/>
    <n v="282"/>
    <s v="已支付"/>
    <s v="2018-07-10 08:28:36"/>
    <s v="2018-07-10 08:28:37"/>
    <s v=""/>
    <m/>
    <s v="分销客户"/>
    <x v="3"/>
  </r>
  <r>
    <s v="393620317@qq.com"/>
    <s v="广州逗趣互动信息科技有限公司"/>
    <x v="1"/>
    <x v="1"/>
    <s v="关联"/>
    <d v="2017-01-09T00:00:00"/>
    <s v="202248013210967"/>
    <s v="云数据库KVStore版（包月）"/>
    <s v="续费"/>
    <s v="180.00"/>
    <s v="1.00"/>
    <s v="180.00"/>
    <m/>
    <n v="180"/>
    <s v="已支付"/>
    <s v="2018-07-10 08:22:43"/>
    <s v="2018-07-10 08:22:43"/>
    <s v=""/>
    <m/>
    <s v="分销客户"/>
    <x v="3"/>
  </r>
  <r>
    <s v="393620317@qq.com"/>
    <s v="广州逗趣互动信息科技有限公司"/>
    <x v="1"/>
    <x v="1"/>
    <s v="关联"/>
    <d v="2017-01-09T00:00:00"/>
    <s v="202245613690967"/>
    <s v="云数据库KVStore版（包月）"/>
    <s v="续费"/>
    <s v="180.00"/>
    <s v="1.00"/>
    <s v="180.00"/>
    <m/>
    <n v="180"/>
    <s v="已支付"/>
    <s v="2018-07-10 08:21:25"/>
    <s v="2018-07-10 08:21:26"/>
    <s v=""/>
    <m/>
    <s v="分销客户"/>
    <x v="3"/>
  </r>
  <r>
    <s v="393620317@qq.com"/>
    <s v="广州逗趣互动信息科技有限公司"/>
    <x v="1"/>
    <x v="1"/>
    <s v="关联"/>
    <d v="2017-01-09T00:00:00"/>
    <s v="202247212560967"/>
    <s v="云数据库KVStore版（包月）"/>
    <s v="续费"/>
    <s v="100.00"/>
    <s v="1.00"/>
    <s v="100.00"/>
    <m/>
    <n v="100"/>
    <s v="已支付"/>
    <s v="2018-07-10 08:21:24"/>
    <s v="2018-07-10 08:21:25"/>
    <s v=""/>
    <m/>
    <s v="分销客户"/>
    <x v="3"/>
  </r>
  <r>
    <s v="金链子银链子"/>
    <s v="深圳银链科技有限公司"/>
    <x v="3"/>
    <x v="8"/>
    <s v="新建"/>
    <d v="2018-03-02T14:57:56"/>
    <s v="202248012930318"/>
    <s v="云服务器ECS(包月)"/>
    <s v="续费"/>
    <s v="79.80"/>
    <s v="0.97"/>
    <s v="77.70"/>
    <m/>
    <n v="77.7"/>
    <s v="已支付"/>
    <s v="2018-07-10 08:20:35"/>
    <s v="2018-07-10 08:20:37"/>
    <s v=""/>
    <m/>
    <s v="分销客户"/>
    <x v="0"/>
  </r>
  <r>
    <s v="金链子银链子"/>
    <s v="深圳银链科技有限公司"/>
    <x v="3"/>
    <x v="8"/>
    <s v="新建"/>
    <d v="2018-03-02T14:57:56"/>
    <s v="202246612700318"/>
    <s v="云服务器ECS(包月)"/>
    <s v="续费"/>
    <s v="79.80"/>
    <s v="0.97"/>
    <s v="77.70"/>
    <m/>
    <n v="77.7"/>
    <s v="已支付"/>
    <s v="2018-07-10 08:20:32"/>
    <s v="2018-07-10 08:20:33"/>
    <s v=""/>
    <m/>
    <s v="分销客户"/>
    <x v="0"/>
  </r>
  <r>
    <s v="金链子银链子"/>
    <s v="深圳银链科技有限公司"/>
    <x v="3"/>
    <x v="8"/>
    <s v="新建"/>
    <d v="2018-03-02T14:57:56"/>
    <s v="202246712890318"/>
    <s v="云服务器ECS(包月)"/>
    <s v="续费"/>
    <s v="79.80"/>
    <s v="0.97"/>
    <s v="77.70"/>
    <m/>
    <n v="77.7"/>
    <s v="已支付"/>
    <s v="2018-07-10 08:20:27"/>
    <s v="2018-07-10 08:20:29"/>
    <s v=""/>
    <m/>
    <s v="分销客户"/>
    <x v="0"/>
  </r>
  <r>
    <s v="金链子银链子"/>
    <s v="深圳银链科技有限公司"/>
    <x v="3"/>
    <x v="8"/>
    <s v="新建"/>
    <d v="2018-03-02T14:57:56"/>
    <s v="202247412920318"/>
    <s v="云服务器ECS(包月)"/>
    <s v="续费"/>
    <s v="79.80"/>
    <s v="0.97"/>
    <s v="77.70"/>
    <m/>
    <n v="77.7"/>
    <s v="已支付"/>
    <s v="2018-07-10 08:20:23"/>
    <s v="2018-07-10 08:20:25"/>
    <s v=""/>
    <m/>
    <s v="分销客户"/>
    <x v="0"/>
  </r>
  <r>
    <s v="金链子银链子"/>
    <s v="深圳银链科技有限公司"/>
    <x v="3"/>
    <x v="8"/>
    <s v="新建"/>
    <d v="2018-03-02T14:57:56"/>
    <s v="202247412910318"/>
    <s v="云服务器ECS(包月)"/>
    <s v="续费"/>
    <s v="79.80"/>
    <s v="0.97"/>
    <s v="77.70"/>
    <m/>
    <n v="77.7"/>
    <s v="已支付"/>
    <s v="2018-07-10 08:20:19"/>
    <s v="2018-07-10 08:20:20"/>
    <s v=""/>
    <m/>
    <s v="分销客户"/>
    <x v="0"/>
  </r>
  <r>
    <s v="金链子银链子"/>
    <s v="深圳银链科技有限公司"/>
    <x v="3"/>
    <x v="8"/>
    <s v="新建"/>
    <d v="2018-03-02T14:57:56"/>
    <s v="202247212450318"/>
    <s v="云服务器ECS(包月)"/>
    <s v="续费"/>
    <s v="79.80"/>
    <s v="0.97"/>
    <s v="77.70"/>
    <m/>
    <n v="77.7"/>
    <s v="已支付"/>
    <s v="2018-07-10 08:20:15"/>
    <s v="2018-07-10 08:20:16"/>
    <s v=""/>
    <m/>
    <s v="分销客户"/>
    <x v="0"/>
  </r>
  <r>
    <s v="金链子银链子"/>
    <s v="深圳银链科技有限公司"/>
    <x v="3"/>
    <x v="8"/>
    <s v="新建"/>
    <d v="2018-03-02T14:57:56"/>
    <s v="202246612680318"/>
    <s v="云服务器ECS(包月)"/>
    <s v="续费"/>
    <s v="79.80"/>
    <s v="0.97"/>
    <s v="77.70"/>
    <m/>
    <n v="77.7"/>
    <s v="已支付"/>
    <s v="2018-07-10 08:20:11"/>
    <s v="2018-07-10 08:20:12"/>
    <s v=""/>
    <m/>
    <s v="分销客户"/>
    <x v="0"/>
  </r>
  <r>
    <s v="金链子银链子"/>
    <s v="深圳银链科技有限公司"/>
    <x v="3"/>
    <x v="8"/>
    <s v="新建"/>
    <d v="2018-03-02T14:57:56"/>
    <s v="202248612050318"/>
    <s v="云服务器ECS(包月)"/>
    <s v="续费"/>
    <s v="79.80"/>
    <s v="0.97"/>
    <s v="77.70"/>
    <m/>
    <n v="77.7"/>
    <s v="已支付"/>
    <s v="2018-07-10 08:20:07"/>
    <s v="2018-07-10 08:20:08"/>
    <s v=""/>
    <m/>
    <s v="分销客户"/>
    <x v="0"/>
  </r>
  <r>
    <s v="金链子银链子"/>
    <s v="深圳银链科技有限公司"/>
    <x v="3"/>
    <x v="8"/>
    <s v="新建"/>
    <d v="2018-03-02T14:57:56"/>
    <s v="202247112460318"/>
    <s v="云服务器ECS(包月)"/>
    <s v="续费"/>
    <s v="79.80"/>
    <s v="0.97"/>
    <s v="77.70"/>
    <m/>
    <n v="77.7"/>
    <s v="已支付"/>
    <s v="2018-07-10 08:20:01"/>
    <s v="2018-07-10 08:20:04"/>
    <s v=""/>
    <m/>
    <s v="分销客户"/>
    <x v="0"/>
  </r>
  <r>
    <s v="金链子银链子"/>
    <s v="深圳银链科技有限公司"/>
    <x v="3"/>
    <x v="8"/>
    <s v="新建"/>
    <d v="2018-03-02T14:57:56"/>
    <s v="202247013360318"/>
    <s v="云服务器ECS(包月)"/>
    <s v="续费"/>
    <s v="79.80"/>
    <s v="0.97"/>
    <s v="77.70"/>
    <m/>
    <n v="77.7"/>
    <s v="已支付"/>
    <s v="2018-07-10 08:19:57"/>
    <s v="2018-07-10 08:19:58"/>
    <s v=""/>
    <m/>
    <s v="分销客户"/>
    <x v="0"/>
  </r>
  <r>
    <s v="it@biostime.com.cn"/>
    <s v="广州市合生元生物制品有限公司"/>
    <x v="0"/>
    <x v="4"/>
    <s v="关联"/>
    <d v="2016-09-07T00:00:00"/>
    <s v="202246612570682"/>
    <s v="云服务器ECS(包月)"/>
    <s v="续费"/>
    <s v="218.00"/>
    <s v="1.00"/>
    <s v="218.00"/>
    <m/>
    <n v="218"/>
    <s v="已支付"/>
    <s v="2018-07-10 08:18:44"/>
    <s v="2018-07-10 08:18:47"/>
    <s v=""/>
    <m/>
    <s v="分销客户"/>
    <x v="3"/>
  </r>
  <r>
    <s v="dw10066"/>
    <s v="dw10066"/>
    <x v="3"/>
    <x v="12"/>
    <s v="关联"/>
    <d v="2017-10-13T00:00:00"/>
    <s v="202248912350734"/>
    <s v="云服务器ECS(包月)"/>
    <s v="续费"/>
    <s v="1848.00"/>
    <s v="1.00"/>
    <s v="1848.00"/>
    <m/>
    <n v="1848"/>
    <s v="已支付"/>
    <s v="2018-07-10 08:17:50"/>
    <s v="2018-07-10 08:17:51"/>
    <s v=""/>
    <m/>
    <s v="分销客户"/>
    <x v="3"/>
  </r>
  <r>
    <s v="dw10066"/>
    <s v="dw10066"/>
    <x v="3"/>
    <x v="12"/>
    <s v="关联"/>
    <d v="2017-10-13T00:00:00"/>
    <s v="202246113370734"/>
    <s v="云服务器ECS(包月)"/>
    <s v="续费"/>
    <s v="1953.00"/>
    <s v="1.00"/>
    <s v="1953.00"/>
    <m/>
    <n v="1953"/>
    <s v="已支付"/>
    <s v="2018-07-10 08:17:48"/>
    <s v="2018-07-10 08:17:49"/>
    <s v=""/>
    <m/>
    <s v="分销客户"/>
    <x v="3"/>
  </r>
  <r>
    <s v="dw10066"/>
    <s v="dw10066"/>
    <x v="3"/>
    <x v="12"/>
    <s v="关联"/>
    <d v="2017-10-13T00:00:00"/>
    <s v="202244817380734"/>
    <s v="云服务器ECS(包月)"/>
    <s v="续费"/>
    <s v="1848.00"/>
    <s v="1.00"/>
    <s v="1848.00"/>
    <m/>
    <n v="1848"/>
    <s v="已支付"/>
    <s v="2018-07-10 08:17:46"/>
    <s v="2018-07-10 08:17:47"/>
    <s v=""/>
    <m/>
    <s v="分销客户"/>
    <x v="3"/>
  </r>
  <r>
    <s v="hi20412990@aliyun.com"/>
    <s v="广州远程教育中心有限公司"/>
    <x v="0"/>
    <x v="4"/>
    <s v="关联"/>
    <d v="2017-03-24T00:00:00"/>
    <s v="202246514230411"/>
    <s v="云服务器ECS(包月)"/>
    <s v="续费"/>
    <s v="423.00"/>
    <s v="0.75"/>
    <s v="317.25"/>
    <m/>
    <n v="317.25"/>
    <s v="已支付"/>
    <s v="2018-07-10 08:16:25"/>
    <s v="2018-07-10 08:16:26"/>
    <s v=""/>
    <m/>
    <s v="分销客户"/>
    <x v="5"/>
  </r>
  <r>
    <s v="ab纵思网络"/>
    <s v="广州纵思网络科技股份有限公司"/>
    <x v="0"/>
    <x v="6"/>
    <s v="关联"/>
    <d v="2018-02-26T19:14:30"/>
    <s v="202244817070313"/>
    <s v="云服务器ECS(包月)"/>
    <s v="续费"/>
    <s v="282.00"/>
    <s v="1.00"/>
    <s v="282.00"/>
    <m/>
    <n v="282"/>
    <s v="已支付"/>
    <s v="2018-07-10 08:13:32"/>
    <s v="2018-07-10 08:13:33"/>
    <s v=""/>
    <m/>
    <s v="分销客户"/>
    <x v="3"/>
  </r>
  <r>
    <s v="ab纵思网络"/>
    <s v="广州纵思网络科技股份有限公司"/>
    <x v="0"/>
    <x v="6"/>
    <s v="关联"/>
    <d v="2018-02-26T19:14:30"/>
    <s v="202248111480313"/>
    <s v="云服务器ECS(包月)"/>
    <s v="续费"/>
    <s v="282.00"/>
    <s v="1.00"/>
    <s v="282.00"/>
    <m/>
    <n v="282"/>
    <s v="已支付"/>
    <s v="2018-07-10 08:13:30"/>
    <s v="2018-07-10 08:13:31"/>
    <s v=""/>
    <m/>
    <s v="分销客户"/>
    <x v="3"/>
  </r>
  <r>
    <s v="bufeng2005@gmail.com"/>
    <s v="广州市十牛信息科技有限公司"/>
    <x v="1"/>
    <x v="1"/>
    <s v="关联"/>
    <d v="2017-06-23T00:00:00"/>
    <s v="202249110150796"/>
    <s v="云服务器（按量付费）"/>
    <s v="新购"/>
    <s v="0.00"/>
    <s v="1.00"/>
    <s v="0"/>
    <m/>
    <n v="0"/>
    <s v="完成"/>
    <s v="2018-07-10 08:03:44"/>
    <s v="2018-07-10 08:03:44"/>
    <s v=""/>
    <m/>
    <s v="分销客户"/>
    <x v="1"/>
  </r>
  <r>
    <s v="cuihuaql"/>
    <s v="广州兴宇智信息科技有限公司"/>
    <x v="2"/>
    <x v="10"/>
    <s v="新建"/>
    <d v="2018-05-11T16:47:30"/>
    <s v="202249109960471"/>
    <s v="云服务器ECS(包月)"/>
    <s v="新购"/>
    <s v="11244.00"/>
    <s v="0.78"/>
    <s v="8734.20"/>
    <m/>
    <n v="8734.2000000000007"/>
    <s v="已支付"/>
    <s v="2018-07-10 07:58:31"/>
    <s v="2018-07-10 15:38:46"/>
    <s v=""/>
    <m/>
    <s v="分销客户"/>
    <x v="0"/>
  </r>
  <r>
    <s v="bufeng2005@gmail.com"/>
    <s v="广州市十牛信息科技有限公司"/>
    <x v="1"/>
    <x v="1"/>
    <s v="关联"/>
    <d v="2017-06-23T00:00:00"/>
    <s v="202248410110796"/>
    <s v="云服务器（按量付费）"/>
    <s v="新购"/>
    <s v="0.00"/>
    <s v="1.00"/>
    <s v="0"/>
    <m/>
    <n v="0"/>
    <s v="完成"/>
    <s v="2018-07-10 07:55:43"/>
    <s v="2018-07-10 07:55:43"/>
    <s v=""/>
    <m/>
    <s v="分销客户"/>
    <x v="1"/>
  </r>
  <r>
    <s v="57514919@qq.com"/>
    <s v="广州智悦网络科技有限公司"/>
    <x v="0"/>
    <x v="4"/>
    <s v="关联"/>
    <d v="2017-11-07T00:00:00"/>
    <s v="202245605850896"/>
    <s v="全站加速"/>
    <s v="新购"/>
    <s v="0.00"/>
    <s v="1.00"/>
    <s v="0"/>
    <m/>
    <n v="0"/>
    <s v="完成"/>
    <s v="2018-07-09 22:58:10"/>
    <s v="2018-07-09 22:58:10"/>
    <s v=""/>
    <m/>
    <s v="分销客户"/>
    <x v="6"/>
  </r>
  <r>
    <s v="dannet@qq.com"/>
    <s v="广州美亚电子商务国际旅行社有限公司"/>
    <x v="0"/>
    <x v="4"/>
    <s v="关联"/>
    <d v="2017-10-20T00:00:00"/>
    <s v="202248801800654"/>
    <s v="云服务器ECS(包月)"/>
    <s v="升级"/>
    <s v="165.92"/>
    <s v="1.00"/>
    <s v="165.92"/>
    <m/>
    <n v="165.92"/>
    <s v="已支付"/>
    <s v="2018-07-09 21:37:02"/>
    <s v="2018-07-09 21:37:11"/>
    <s v=""/>
    <m/>
    <s v="分销客户"/>
    <x v="0"/>
  </r>
  <r>
    <s v="dannet@qq.com"/>
    <s v="广州美亚电子商务国际旅行社有限公司"/>
    <x v="0"/>
    <x v="4"/>
    <s v="关联"/>
    <d v="2017-10-20T00:00:00"/>
    <s v="202241042580654"/>
    <s v="云服务器ECS(包月)"/>
    <s v="升级"/>
    <s v="847.99"/>
    <s v="1.00"/>
    <s v="847.99"/>
    <m/>
    <n v="847.99"/>
    <s v="已支付"/>
    <s v="2018-07-09 19:37:31"/>
    <s v="2018-07-09 19:37:39"/>
    <s v=""/>
    <m/>
    <s v="分销客户"/>
    <x v="0"/>
  </r>
  <r>
    <s v="intexh@sina.cn"/>
    <s v="广州随行信息科技有限公司"/>
    <x v="3"/>
    <x v="12"/>
    <s v="关联"/>
    <d v="2017-10-30T00:00:00"/>
    <s v="202245800240296"/>
    <s v="智能媒体管理"/>
    <s v="新购"/>
    <s v="0.00"/>
    <s v="1.00"/>
    <s v="0"/>
    <m/>
    <n v="0"/>
    <s v="完成"/>
    <s v="2018-07-09 19:22:13"/>
    <s v="2018-07-09 19:22:13"/>
    <s v=""/>
    <m/>
    <s v="分销客户"/>
    <x v="2"/>
  </r>
  <r>
    <s v="dannet@qq.com"/>
    <s v="广州美亚电子商务国际旅行社有限公司"/>
    <x v="0"/>
    <x v="4"/>
    <s v="关联"/>
    <d v="2017-10-20T00:00:00"/>
    <s v="202240542360654"/>
    <s v="关系型数据库RDS(包月)"/>
    <s v="升级"/>
    <s v="853.01"/>
    <s v="1.00"/>
    <s v="853.01"/>
    <m/>
    <n v="853.01"/>
    <s v="已支付"/>
    <s v="2018-07-09 18:55:15"/>
    <s v="2018-07-09 18:55:21"/>
    <s v=""/>
    <m/>
    <s v="分销客户"/>
    <x v="0"/>
  </r>
  <r>
    <s v="bufeng2005@gmail.com"/>
    <s v="广州市十牛信息科技有限公司"/>
    <x v="1"/>
    <x v="1"/>
    <s v="关联"/>
    <d v="2017-06-23T00:00:00"/>
    <s v="202240341470796"/>
    <s v="云服务器（按量付费）"/>
    <s v="新购"/>
    <s v="0.00"/>
    <s v="1.00"/>
    <s v="0"/>
    <m/>
    <n v="0"/>
    <s v="完成"/>
    <s v="2018-07-09 16:43:44"/>
    <s v="2018-07-09 16:43:44"/>
    <s v=""/>
    <m/>
    <s v="分销客户"/>
    <x v="1"/>
  </r>
  <r>
    <s v="zhonghu147"/>
    <s v="杨先生"/>
    <x v="0"/>
    <x v="6"/>
    <s v="新建"/>
    <d v="2018-06-22T18:13:04"/>
    <s v="202242136980810"/>
    <s v="云服务器ECS(包月)"/>
    <s v="新购"/>
    <s v="822.05"/>
    <s v="0.96"/>
    <s v="786.20"/>
    <m/>
    <n v="786.2"/>
    <s v="已支付"/>
    <s v="2018-07-09 16:42:23"/>
    <s v="2018-07-09 16:43:04"/>
    <s v=""/>
    <m/>
    <s v="分销客户"/>
    <x v="0"/>
  </r>
  <r>
    <s v="zhonghu147"/>
    <s v="杨先生"/>
    <x v="0"/>
    <x v="6"/>
    <s v="新建"/>
    <d v="2018-06-22T18:13:04"/>
    <s v="202239342790810"/>
    <s v="云服务器ECS(包月)"/>
    <s v="新购"/>
    <s v="1133.67"/>
    <s v="0.97"/>
    <s v="1094.91"/>
    <m/>
    <n v="1094.9100000000001"/>
    <s v="已支付"/>
    <s v="2018-07-09 16:42:23"/>
    <s v="2018-07-09 16:43:04"/>
    <s v=""/>
    <m/>
    <s v="分销客户"/>
    <x v="0"/>
  </r>
  <r>
    <s v="zhonghu147"/>
    <s v="杨先生"/>
    <x v="0"/>
    <x v="6"/>
    <s v="新建"/>
    <d v="2018-06-22T18:13:04"/>
    <s v="202238843010810"/>
    <s v="云服务器ECS(包月)"/>
    <s v="新购"/>
    <s v="926.39"/>
    <s v="0.96"/>
    <s v="885.32"/>
    <m/>
    <n v="885.32"/>
    <s v="已支付"/>
    <s v="2018-07-09 16:42:23"/>
    <s v="2018-07-09 16:43:04"/>
    <s v=""/>
    <m/>
    <s v="分销客户"/>
    <x v="0"/>
  </r>
  <r>
    <s v="bufeng2005@gmail.com"/>
    <s v="广州市十牛信息科技有限公司"/>
    <x v="1"/>
    <x v="1"/>
    <s v="关联"/>
    <d v="2017-06-23T00:00:00"/>
    <s v="202239640730796"/>
    <s v="云服务器（按量付费）"/>
    <s v="新购"/>
    <s v="0.00"/>
    <s v="1.00"/>
    <s v="0"/>
    <m/>
    <n v="0"/>
    <s v="完成"/>
    <s v="2018-07-09 16:35:43"/>
    <s v="2018-07-09 16:35:44"/>
    <s v=""/>
    <m/>
    <s v="分销客户"/>
    <x v="1"/>
  </r>
  <r>
    <s v="itnimble"/>
    <s v="敏捷地产"/>
    <x v="0"/>
    <x v="4"/>
    <s v="新建"/>
    <d v="2017-09-25T00:00:00"/>
    <s v="202239640340846"/>
    <s v="资源组"/>
    <s v="新购"/>
    <s v="0.00"/>
    <s v="1.00"/>
    <s v="0"/>
    <m/>
    <n v="0"/>
    <s v="完成"/>
    <s v="2018-07-09 16:29:47"/>
    <s v="2018-07-09 16:29:47"/>
    <s v=""/>
    <m/>
    <s v="分销客户"/>
    <x v="2"/>
  </r>
  <r>
    <s v="ab纵思网络"/>
    <s v="广州纵思网络科技股份有限公司"/>
    <x v="0"/>
    <x v="6"/>
    <s v="关联"/>
    <d v="2018-02-26T19:14:30"/>
    <s v="202241536850313"/>
    <s v="云服务器ECS(包月)"/>
    <s v="续费"/>
    <s v="36.40"/>
    <s v="1.00"/>
    <s v="36.40"/>
    <m/>
    <n v="36.4"/>
    <s v="已支付"/>
    <s v="2018-07-09 16:13:32"/>
    <s v="2018-07-09 16:13:38"/>
    <s v=""/>
    <m/>
    <s v="分销客户"/>
    <x v="3"/>
  </r>
  <r>
    <s v="otc_bi"/>
    <s v="深圳前海黄牛科技有限公司"/>
    <x v="3"/>
    <x v="3"/>
    <s v="新建"/>
    <d v="2018-04-08T17:31:07"/>
    <s v="202240238490610"/>
    <s v="弹性公网IP（按量付费）"/>
    <s v="新购"/>
    <s v="0.00"/>
    <s v="1.00"/>
    <s v="0"/>
    <m/>
    <n v="0"/>
    <s v="完成"/>
    <s v="2018-07-09 16:08:25"/>
    <s v="2018-07-09 16:08:25"/>
    <s v=""/>
    <m/>
    <s v="分销客户"/>
    <x v="2"/>
  </r>
  <r>
    <s v="otc_bi"/>
    <s v="深圳前海黄牛科技有限公司"/>
    <x v="3"/>
    <x v="3"/>
    <s v="新建"/>
    <d v="2018-04-08T17:31:07"/>
    <s v="202239937640610"/>
    <s v="文件存储（按量付费）"/>
    <s v="新购"/>
    <s v="0.00"/>
    <s v="1.00"/>
    <s v="0"/>
    <m/>
    <n v="0"/>
    <s v="完成"/>
    <s v="2018-07-09 15:54:41"/>
    <s v="2018-07-09 15:54:41"/>
    <s v=""/>
    <m/>
    <s v="分销客户"/>
    <x v="2"/>
  </r>
  <r>
    <s v="tech01@kingvision.com.cn"/>
    <s v="雪松控股集团"/>
    <x v="0"/>
    <x v="4"/>
    <s v="关联"/>
    <d v="2016-12-05T00:00:00"/>
    <s v="202239239140041"/>
    <s v="云服务器ECS(包月)"/>
    <s v="续费"/>
    <s v="584.00"/>
    <s v="1.00"/>
    <s v="584.00"/>
    <m/>
    <n v="584"/>
    <s v="已支付"/>
    <s v="2018-07-09 15:47:29"/>
    <s v="2018-07-09 15:47:35"/>
    <s v=""/>
    <m/>
    <s v="分销客户"/>
    <x v="3"/>
  </r>
  <r>
    <s v="it@biostime.com.cn"/>
    <s v="广州市合生元生物制品有限公司"/>
    <x v="0"/>
    <x v="4"/>
    <s v="关联"/>
    <d v="2016-09-07T00:00:00"/>
    <s v="202239637890682"/>
    <s v="弹性公网IP（按量付费）"/>
    <s v="新购"/>
    <s v="0.00"/>
    <s v="1.00"/>
    <s v="0"/>
    <m/>
    <n v="0"/>
    <s v="完成"/>
    <s v="2018-07-09 15:29:49"/>
    <s v="2018-07-09 15:29:49"/>
    <s v=""/>
    <m/>
    <s v="分销客户"/>
    <x v="2"/>
  </r>
  <r>
    <s v="it@biostime.com.cn"/>
    <s v="广州市合生元生物制品有限公司"/>
    <x v="0"/>
    <x v="4"/>
    <s v="关联"/>
    <d v="2016-09-07T00:00:00"/>
    <s v="202240934840682"/>
    <s v="弹性公网IP（按量付费）"/>
    <s v="新购"/>
    <s v="0.00"/>
    <s v="1.00"/>
    <s v="0"/>
    <m/>
    <n v="0"/>
    <s v="完成"/>
    <s v="2018-07-09 15:29:41"/>
    <s v="2018-07-09 15:29:41"/>
    <s v=""/>
    <m/>
    <s v="分销客户"/>
    <x v="2"/>
  </r>
  <r>
    <s v="it@biostime.com.cn"/>
    <s v="广州市合生元生物制品有限公司"/>
    <x v="0"/>
    <x v="4"/>
    <s v="关联"/>
    <d v="2016-09-07T00:00:00"/>
    <s v="202240633980682"/>
    <s v="云服务器（按量付费）"/>
    <s v="新购"/>
    <s v="0.00"/>
    <s v="1.00"/>
    <s v="0"/>
    <m/>
    <n v="0"/>
    <s v="完成"/>
    <s v="2018-07-09 15:29:35"/>
    <s v="2018-07-09 15:29:35"/>
    <s v=""/>
    <m/>
    <s v="分销客户"/>
    <x v="1"/>
  </r>
  <r>
    <s v="it@biostime.com.cn"/>
    <s v="广州市合生元生物制品有限公司"/>
    <x v="0"/>
    <x v="4"/>
    <s v="关联"/>
    <d v="2016-09-07T00:00:00"/>
    <s v="202243231040682"/>
    <s v="云服务器（按量付费）"/>
    <s v="新购"/>
    <s v="0.00"/>
    <s v="1.00"/>
    <s v="0"/>
    <m/>
    <n v="0"/>
    <s v="完成"/>
    <s v="2018-07-09 15:29:28"/>
    <s v="2018-07-09 15:29:28"/>
    <s v=""/>
    <m/>
    <s v="分销客户"/>
    <x v="1"/>
  </r>
  <r>
    <s v="otc_bi"/>
    <s v="深圳前海黄牛科技有限公司"/>
    <x v="3"/>
    <x v="3"/>
    <s v="新建"/>
    <d v="2018-04-08T17:31:07"/>
    <s v="202242634350610"/>
    <s v="云服务器ECS(包月)"/>
    <s v="新购"/>
    <s v="2734.57"/>
    <s v="0.97"/>
    <s v="2663.09"/>
    <m/>
    <n v="2663.09"/>
    <s v="已支付"/>
    <s v="2018-07-09 15:29:02"/>
    <s v="2018-07-09 16:01:43"/>
    <s v=""/>
    <m/>
    <s v="分销客户"/>
    <x v="0"/>
  </r>
  <r>
    <s v="wanji35666"/>
    <s v="广东万集电子商务科技有限公司"/>
    <x v="1"/>
    <x v="13"/>
    <s v="新建"/>
    <d v="2018-06-25T16:17:52"/>
    <s v="202241435150489"/>
    <s v="CDN HTTPS请求包"/>
    <s v="新购"/>
    <s v="50.00"/>
    <s v="0.80"/>
    <s v="40.00"/>
    <m/>
    <n v="40"/>
    <s v="已支付"/>
    <s v="2018-07-09 14:49:53"/>
    <s v="2018-07-09 14:52:34"/>
    <s v=""/>
    <m/>
    <s v="分销客户"/>
    <x v="6"/>
  </r>
  <r>
    <s v="admin@totokui.com"/>
    <s v="赖志威"/>
    <x v="3"/>
    <x v="8"/>
    <s v="新建"/>
    <d v="2018-06-28T17:07:29"/>
    <s v="202242533010491"/>
    <s v="云服务器ECS(包月)"/>
    <s v="补偿续费"/>
    <s v="0.00"/>
    <s v="1.00"/>
    <s v="0.00"/>
    <n v="0"/>
    <n v="0"/>
    <s v="已支付"/>
    <s v="2018-07-09 14:34:47"/>
    <s v="2018-07-09 14:34:48"/>
    <s v=""/>
    <m/>
    <s v="分销客户"/>
    <x v="0"/>
  </r>
  <r>
    <s v="ever_cloud"/>
    <s v="广东长荣信息科技有限公司"/>
    <x v="3"/>
    <x v="12"/>
    <s v="新建"/>
    <d v="2018-04-08T15:06:22"/>
    <s v="202241531640877"/>
    <s v="高速通道（按量付费）"/>
    <s v="新购"/>
    <s v="0.00"/>
    <s v="1.00"/>
    <s v="0"/>
    <m/>
    <n v="0"/>
    <s v="完成"/>
    <s v="2018-07-09 14:19:36"/>
    <s v="2018-07-09 14:19:36"/>
    <s v=""/>
    <m/>
    <s v="分销客户"/>
    <x v="2"/>
  </r>
  <r>
    <s v="zixl@holike.com"/>
    <s v="广州好莱客创意家居股份有限公司"/>
    <x v="1"/>
    <x v="1"/>
    <s v="关联"/>
    <d v="2016-09-05T00:00:00"/>
    <s v="202242030940464"/>
    <s v="关系型数据库RDS(包月)"/>
    <s v="升级"/>
    <s v="126.17"/>
    <s v="1.00"/>
    <s v="126.17"/>
    <m/>
    <n v="126.17"/>
    <s v="已支付"/>
    <s v="2018-07-09 14:04:59"/>
    <s v="2018-07-09 14:05:08"/>
    <s v=""/>
    <m/>
    <s v="分销客户"/>
    <x v="0"/>
  </r>
  <r>
    <s v="hi30403397@aliyun.com"/>
    <s v="广州宏峰信息科技有限公司"/>
    <x v="3"/>
    <x v="12"/>
    <s v="关联"/>
    <d v="2017-10-10T00:00:00"/>
    <s v="202238738210828"/>
    <s v="云服务器ECS(包月)"/>
    <s v="新购"/>
    <s v="732.00"/>
    <s v="0.81"/>
    <s v="593.40"/>
    <m/>
    <n v="593.4"/>
    <s v="已支付"/>
    <s v="2018-07-09 13:35:37"/>
    <s v="2018-07-09 13:35:59"/>
    <s v=""/>
    <m/>
    <s v="分销客户"/>
    <x v="0"/>
  </r>
  <r>
    <s v="david@inman.cc"/>
    <s v="广州市汇美时尚集团股份有限公司"/>
    <x v="1"/>
    <x v="1"/>
    <s v="关联"/>
    <d v="2016-09-02T00:00:00"/>
    <s v="202242829150291"/>
    <s v="云存储网关"/>
    <s v="新购"/>
    <s v="0.00"/>
    <s v="1.00"/>
    <s v="0"/>
    <m/>
    <n v="0"/>
    <s v="完成"/>
    <s v="2018-07-09 13:30:59"/>
    <s v="2018-07-09 13:30:59"/>
    <s v=""/>
    <m/>
    <s v="分销客户"/>
    <x v="2"/>
  </r>
  <r>
    <s v="david@inman.cc"/>
    <s v="广州市汇美时尚集团股份有限公司"/>
    <x v="1"/>
    <x v="1"/>
    <s v="关联"/>
    <d v="2016-09-02T00:00:00"/>
    <s v="202239533040291"/>
    <s v="关系型数据库RDS(包月)"/>
    <s v="续费"/>
    <s v="1740.00"/>
    <s v="1.00"/>
    <s v="1740.00"/>
    <m/>
    <n v="1740"/>
    <s v="已支付"/>
    <s v="2018-07-09 13:24:56"/>
    <s v="2018-07-09 13:24:59"/>
    <s v=""/>
    <m/>
    <s v="分销客户"/>
    <x v="3"/>
  </r>
  <r>
    <s v="it@biostime.com.cn"/>
    <s v="广州市合生元生物制品有限公司"/>
    <x v="0"/>
    <x v="4"/>
    <s v="关联"/>
    <d v="2016-09-07T00:00:00"/>
    <s v="202241528870682"/>
    <s v="阿里云大学在线工作坊：299元课程授权码"/>
    <s v="新购"/>
    <s v="299.00"/>
    <s v="1.00"/>
    <s v="299.00"/>
    <m/>
    <n v="299"/>
    <s v="已支付"/>
    <s v="2018-07-09 12:52:49"/>
    <s v="2018-07-09 12:52:55"/>
    <s v=""/>
    <m/>
    <s v="分销客户"/>
    <x v="2"/>
  </r>
  <r>
    <s v="蜂派网络科技"/>
    <s v="深圳原上科技技术有限公司"/>
    <x v="2"/>
    <x v="10"/>
    <s v="新建"/>
    <d v="2017-11-06T00:00:00"/>
    <s v="202241830150855"/>
    <s v="对象存储OSS（按量付费）"/>
    <s v="新购"/>
    <s v="0.00"/>
    <s v="1.00"/>
    <s v="0"/>
    <m/>
    <n v="0"/>
    <s v="完成"/>
    <s v="2018-07-09 12:42:29"/>
    <s v="2018-07-09 12:42:29"/>
    <s v=""/>
    <m/>
    <s v="分销客户"/>
    <x v="2"/>
  </r>
  <r>
    <s v="se7en_kuo@foxmail.com"/>
    <s v="广州京雍府电子商务有限公司"/>
    <x v="3"/>
    <x v="12"/>
    <s v="关联"/>
    <d v="2017-09-26T00:00:00"/>
    <s v="202239529400302"/>
    <s v="云服务器ECS(包月)"/>
    <s v="续费"/>
    <s v="192.00"/>
    <s v="1.00"/>
    <s v="192.00"/>
    <m/>
    <n v="192"/>
    <s v="已支付"/>
    <s v="2018-07-09 11:40:40"/>
    <s v="2018-07-09 11:40:41"/>
    <s v=""/>
    <m/>
    <s v="分销客户"/>
    <x v="3"/>
  </r>
  <r>
    <s v="emuit"/>
    <s v="广州依妙实业有限公司"/>
    <x v="4"/>
    <x v="7"/>
    <s v="新建"/>
    <d v="2016-12-28T00:00:00"/>
    <s v="202240426510469"/>
    <s v="对象存储OSS资源包(包月)"/>
    <s v="新购"/>
    <s v="2652.00"/>
    <s v="0.75"/>
    <s v="1989.00"/>
    <m/>
    <n v="1989"/>
    <s v="已支付"/>
    <s v="2018-07-09 11:24:56"/>
    <s v="2018-07-09 11:25:27"/>
    <s v=""/>
    <m/>
    <s v="分销客户"/>
    <x v="0"/>
  </r>
  <r>
    <s v="庆丰裕科技"/>
    <s v="深圳庆丰裕信息科技有限公司"/>
    <x v="2"/>
    <x v="10"/>
    <s v="新建"/>
    <d v="2017-12-18T00:00:00"/>
    <s v="202239328470288"/>
    <s v="增量带宽"/>
    <s v="升级"/>
    <s v="42.10"/>
    <s v="1.00"/>
    <s v="42.10"/>
    <m/>
    <n v="42.1"/>
    <s v="已支付"/>
    <s v="2018-07-09 11:09:32"/>
    <s v="2018-07-09 11:09:38"/>
    <s v=""/>
    <m/>
    <s v="分销客户"/>
    <x v="0"/>
  </r>
  <r>
    <s v="庆丰裕科技"/>
    <s v="深圳庆丰裕信息科技有限公司"/>
    <x v="2"/>
    <x v="10"/>
    <s v="新建"/>
    <d v="2017-12-18T00:00:00"/>
    <s v="202241225530288"/>
    <s v="增量带宽"/>
    <s v="升级"/>
    <s v="35.64"/>
    <s v="1.00"/>
    <s v="35.64"/>
    <m/>
    <n v="35.64"/>
    <s v="已支付"/>
    <s v="2018-07-09 11:07:13"/>
    <s v="2018-07-09 11:07:25"/>
    <s v=""/>
    <m/>
    <s v="分销客户"/>
    <x v="0"/>
  </r>
  <r>
    <s v="hehw15090393@xbwl.cn"/>
    <s v="广东新邦物流有限公司"/>
    <x v="1"/>
    <x v="1"/>
    <s v="关联"/>
    <d v="2016-12-22T00:00:00"/>
    <s v="202241923740900"/>
    <s v="云服务器ECS(包月)"/>
    <s v="续费"/>
    <s v="748.00"/>
    <s v="1.00"/>
    <s v="748.00"/>
    <m/>
    <n v="748"/>
    <s v="已支付"/>
    <s v="2018-07-09 10:48:35"/>
    <s v="2018-07-09 10:48:43"/>
    <s v=""/>
    <m/>
    <s v="分销客户"/>
    <x v="3"/>
  </r>
  <r>
    <s v="hehw15090393@xbwl.cn"/>
    <s v="广东新邦物流有限公司"/>
    <x v="1"/>
    <x v="1"/>
    <s v="关联"/>
    <d v="2016-12-22T00:00:00"/>
    <s v="202240524110640"/>
    <s v="高速通道（按量付费）"/>
    <s v="新购"/>
    <s v="0.00"/>
    <s v="1.00"/>
    <s v="0"/>
    <m/>
    <n v="0"/>
    <s v="完成"/>
    <s v="2018-07-09 10:33:41"/>
    <s v="2018-07-09 10:33:41"/>
    <s v=""/>
    <m/>
    <s v="分销客户"/>
    <x v="2"/>
  </r>
  <r>
    <s v="越秀地产"/>
    <s v="越秀地产"/>
    <x v="1"/>
    <x v="1"/>
    <s v="新建"/>
    <d v="2016-07-05T00:00:00"/>
    <s v="202239525680640"/>
    <s v="高速通道（包月）"/>
    <s v="新购"/>
    <s v="0.00"/>
    <s v="1.00"/>
    <s v="0.00"/>
    <m/>
    <n v="0"/>
    <s v="已支付"/>
    <s v="2018-07-09 10:33:33"/>
    <s v="2018-07-09 10:33:39"/>
    <s v=""/>
    <m/>
    <s v="分销客户"/>
    <x v="2"/>
  </r>
  <r>
    <s v="广东扫房"/>
    <s v="广东扫房网络科技有限公司"/>
    <x v="2"/>
    <x v="10"/>
    <s v="新建"/>
    <d v="2018-05-14T18:09:44"/>
    <s v="202240325750607"/>
    <s v="云服务器ECS(包月)"/>
    <s v="新购"/>
    <s v="62.00"/>
    <s v="0.96"/>
    <s v="59.60"/>
    <m/>
    <n v="59.6"/>
    <s v="已支付"/>
    <s v="2018-07-09 10:31:36"/>
    <s v="2018-07-09 10:31:45"/>
    <s v=""/>
    <m/>
    <s v="分销客户"/>
    <x v="0"/>
  </r>
  <r>
    <s v="阳光康众968309"/>
    <s v="广东天泽阳光康众医疗投资管理有限公司"/>
    <x v="3"/>
    <x v="8"/>
    <s v="新建"/>
    <d v="2018-06-11T11:12:43"/>
    <s v="202239024310538"/>
    <s v="弹性公网IP（按量付费）"/>
    <s v="新购"/>
    <s v="0.00"/>
    <s v="1.00"/>
    <s v="0"/>
    <m/>
    <n v="0"/>
    <s v="完成"/>
    <s v="2018-07-09 10:10:02"/>
    <s v="2018-07-09 10:10:02"/>
    <s v=""/>
    <m/>
    <s v="分销客户"/>
    <x v="2"/>
  </r>
  <r>
    <s v="avsystemmsg@meiya.com"/>
    <s v="广州尚途商旅信息技术有限公司"/>
    <x v="0"/>
    <x v="4"/>
    <s v="关联"/>
    <d v="2016-10-27T00:00:00"/>
    <s v="202239324500197"/>
    <s v="云服务器ECS(包月)"/>
    <s v="续费"/>
    <s v="361.00"/>
    <s v="1.00"/>
    <s v="361.00"/>
    <m/>
    <n v="361"/>
    <s v="已支付"/>
    <s v="2018-07-09 09:54:43"/>
    <s v="2018-07-09 09:54:44"/>
    <s v=""/>
    <m/>
    <s v="分销客户"/>
    <x v="3"/>
  </r>
  <r>
    <s v="jialy111@gmail.com"/>
    <s v="广州市青火网络科技有限公司"/>
    <x v="3"/>
    <x v="3"/>
    <s v="关联"/>
    <d v="2017-03-13T00:00:00"/>
    <s v="202243017570196"/>
    <s v="云服务器ECS(包月)"/>
    <s v="续费"/>
    <s v="197.00"/>
    <s v="1.00"/>
    <s v="197.00"/>
    <m/>
    <n v="197"/>
    <s v="已支付"/>
    <s v="2018-07-09 09:52:30"/>
    <s v="2018-07-09 09:52:49"/>
    <s v=""/>
    <m/>
    <s v="分销客户"/>
    <x v="3"/>
  </r>
  <r>
    <s v="liaozy@79643.com"/>
    <s v="广州简乐网络科技有限公司"/>
    <x v="3"/>
    <x v="3"/>
    <s v="关联"/>
    <d v="2017-06-28T00:00:00"/>
    <s v="202241020450115"/>
    <s v="云服务器ECS(包月)"/>
    <s v="续费"/>
    <s v="278.00"/>
    <s v="1.00"/>
    <s v="278.00"/>
    <m/>
    <n v="278"/>
    <s v="已支付"/>
    <s v="2018-07-09 09:48:26"/>
    <s v="2018-07-09 09:48:30"/>
    <s v=""/>
    <m/>
    <s v="分销客户"/>
    <x v="3"/>
  </r>
  <r>
    <s v="jialy111@gmail.com"/>
    <s v="广州市青火网络科技有限公司"/>
    <x v="3"/>
    <x v="3"/>
    <s v="关联"/>
    <d v="2017-03-13T00:00:00"/>
    <s v="202240421750196"/>
    <s v="云服务器ECS(包月)"/>
    <s v="续费"/>
    <s v="1596.00"/>
    <s v="1.00"/>
    <s v="1596.00"/>
    <m/>
    <n v="1596"/>
    <s v="已支付"/>
    <s v="2018-07-09 09:45:58"/>
    <s v="2018-07-09 09:51:19"/>
    <s v=""/>
    <m/>
    <s v="分销客户"/>
    <x v="3"/>
  </r>
  <r>
    <s v="oppeingroup"/>
    <s v="欧派家居集团股份有限公司"/>
    <x v="1"/>
    <x v="1"/>
    <s v="新建"/>
    <d v="2016-11-30T00:00:00"/>
    <s v="202240019790162"/>
    <s v="RDS只读实例"/>
    <s v="新购"/>
    <s v="0.00"/>
    <s v="1.00"/>
    <s v="0"/>
    <m/>
    <n v="0"/>
    <s v="完成"/>
    <s v="2018-07-09 09:18:55"/>
    <s v="2018-07-09 09:18:55"/>
    <s v=""/>
    <m/>
    <s v="分销客户"/>
    <x v="1"/>
  </r>
  <r>
    <s v="212983912@qq.com"/>
    <s v="广州尚途商旅信息技术有限公司"/>
    <x v="0"/>
    <x v="4"/>
    <s v="关联"/>
    <d v="2016-10-27T00:00:00"/>
    <s v="202238824930489"/>
    <s v="云服务器ECS(包月)"/>
    <s v="续费"/>
    <s v="431.00"/>
    <s v="1.00"/>
    <s v="431.00"/>
    <m/>
    <n v="431"/>
    <s v="已支付"/>
    <s v="2018-07-09 09:16:46"/>
    <s v="2018-07-09 09:16:46"/>
    <s v=""/>
    <m/>
    <s v="分销客户"/>
    <x v="3"/>
  </r>
  <r>
    <s v="212983912@qq.com"/>
    <s v="广州尚途商旅信息技术有限公司"/>
    <x v="0"/>
    <x v="4"/>
    <s v="关联"/>
    <d v="2016-10-27T00:00:00"/>
    <s v="202240720280489"/>
    <s v="云服务器ECS(包月)"/>
    <s v="续费"/>
    <s v="431.00"/>
    <s v="1.00"/>
    <s v="431.00"/>
    <m/>
    <n v="431"/>
    <s v="已支付"/>
    <s v="2018-07-09 09:16:44"/>
    <s v="2018-07-09 09:16:45"/>
    <s v=""/>
    <m/>
    <s v="分销客户"/>
    <x v="3"/>
  </r>
  <r>
    <s v="212983912@qq.com"/>
    <s v="广州尚途商旅信息技术有限公司"/>
    <x v="0"/>
    <x v="4"/>
    <s v="关联"/>
    <d v="2016-10-27T00:00:00"/>
    <s v="202241118920489"/>
    <s v="云服务器ECS(包月)"/>
    <s v="续费"/>
    <s v="448.00"/>
    <s v="1.00"/>
    <s v="448.00"/>
    <m/>
    <n v="448"/>
    <s v="已支付"/>
    <s v="2018-07-09 09:16:43"/>
    <s v="2018-07-09 09:16:43"/>
    <s v=""/>
    <m/>
    <s v="分销客户"/>
    <x v="3"/>
  </r>
  <r>
    <s v="zixl@holike.com"/>
    <s v="广州好莱客创意家居股份有限公司"/>
    <x v="1"/>
    <x v="1"/>
    <s v="关联"/>
    <d v="2016-09-05T00:00:00"/>
    <s v="202242117720464"/>
    <s v="云服务器ECS(包月)"/>
    <s v="续费"/>
    <s v="3498.00"/>
    <s v="1.00"/>
    <s v="3498.00"/>
    <m/>
    <n v="3498"/>
    <s v="已支付"/>
    <s v="2018-07-09 09:14:50"/>
    <s v="2018-07-09 09:14:58"/>
    <s v=""/>
    <m/>
    <s v="分销客户"/>
    <x v="3"/>
  </r>
  <r>
    <s v="otc_bi"/>
    <s v="深圳前海黄牛科技有限公司"/>
    <x v="3"/>
    <x v="3"/>
    <s v="新建"/>
    <d v="2018-04-08T17:31:07"/>
    <s v="202239419940610"/>
    <s v="web应用防火墙(包月)"/>
    <s v="续费"/>
    <s v="3200.00"/>
    <s v="1.00"/>
    <s v="3200.00"/>
    <m/>
    <n v="3200"/>
    <s v="已支付"/>
    <s v="2018-07-09 09:10:48"/>
    <s v="2018-07-09 09:11:09"/>
    <s v=""/>
    <m/>
    <s v="分销客户"/>
    <x v="0"/>
  </r>
  <r>
    <s v="creatson"/>
    <s v="佛山市科瑞森科技有限公司"/>
    <x v="0"/>
    <x v="6"/>
    <s v="关联"/>
    <d v="2017-07-24T00:00:00"/>
    <s v="202239519640320"/>
    <s v="文件存储（按量付费）"/>
    <s v="新购"/>
    <s v="0.00"/>
    <s v="1.00"/>
    <s v="0"/>
    <m/>
    <n v="0"/>
    <s v="完成"/>
    <s v="2018-07-09 08:38:39"/>
    <s v="2018-07-09 08:38:39"/>
    <s v=""/>
    <m/>
    <s v="分销客户"/>
    <x v="2"/>
  </r>
  <r>
    <s v="212983912@qq.com"/>
    <s v="广州尚途商旅信息技术有限公司"/>
    <x v="0"/>
    <x v="4"/>
    <s v="关联"/>
    <d v="2016-10-27T00:00:00"/>
    <s v="202243212480489"/>
    <s v="云服务器ECS(包月)"/>
    <s v="续费"/>
    <s v="1001.00"/>
    <s v="1.00"/>
    <s v="1001.00"/>
    <m/>
    <n v="1001"/>
    <s v="已支付"/>
    <s v="2018-07-09 08:34:35"/>
    <s v="2018-07-09 08:34:36"/>
    <s v=""/>
    <m/>
    <s v="分销客户"/>
    <x v="3"/>
  </r>
  <r>
    <s v="212983912@qq.com"/>
    <s v="广州尚途商旅信息技术有限公司"/>
    <x v="0"/>
    <x v="4"/>
    <s v="关联"/>
    <d v="2016-10-27T00:00:00"/>
    <s v="202239617650489"/>
    <s v="云服务器ECS(包月)"/>
    <s v="续费"/>
    <s v="1096.00"/>
    <s v="1.00"/>
    <s v="1096.00"/>
    <m/>
    <n v="1096"/>
    <s v="已支付"/>
    <s v="2018-07-09 08:34:33"/>
    <s v="2018-07-09 08:34:34"/>
    <s v=""/>
    <m/>
    <s v="分销客户"/>
    <x v="3"/>
  </r>
  <r>
    <s v="212983912@qq.com"/>
    <s v="广州尚途商旅信息技术有限公司"/>
    <x v="0"/>
    <x v="4"/>
    <s v="关联"/>
    <d v="2016-10-27T00:00:00"/>
    <s v="202239617640489"/>
    <s v="云服务器ECS(包月)"/>
    <s v="续费"/>
    <s v="534.00"/>
    <s v="1.00"/>
    <s v="534.00"/>
    <m/>
    <n v="534"/>
    <s v="已支付"/>
    <s v="2018-07-09 08:34:31"/>
    <s v="2018-07-09 08:34:32"/>
    <s v=""/>
    <m/>
    <s v="分销客户"/>
    <x v="3"/>
  </r>
  <r>
    <s v="admin@yiguotech.com"/>
    <s v="深圳翼果科技有限公司"/>
    <x v="3"/>
    <x v="3"/>
    <s v="关联"/>
    <d v="2018-02-01T00:00:00"/>
    <s v="202239617080526"/>
    <s v="云数据库KVStore版（包月）"/>
    <s v="续费"/>
    <s v="53.00"/>
    <s v="1.00"/>
    <s v="53.00"/>
    <m/>
    <n v="53"/>
    <s v="已支付"/>
    <s v="2018-07-09 08:30:44"/>
    <s v="2018-07-09 08:30:45"/>
    <s v=""/>
    <m/>
    <s v="分销客户"/>
    <x v="3"/>
  </r>
  <r>
    <s v="it@biostime.com.cn"/>
    <s v="广州市合生元生物制品有限公司"/>
    <x v="0"/>
    <x v="4"/>
    <s v="关联"/>
    <d v="2016-09-07T00:00:00"/>
    <s v="202242114180682"/>
    <s v="云服务器ECS(包月)"/>
    <s v="续费"/>
    <s v="1186.00"/>
    <s v="1.00"/>
    <s v="1186.00"/>
    <m/>
    <n v="1186"/>
    <s v="已支付"/>
    <s v="2018-07-09 08:26:38"/>
    <s v="2018-07-09 08:26:39"/>
    <s v=""/>
    <m/>
    <s v="分销客户"/>
    <x v="3"/>
  </r>
  <r>
    <s v="it@biostime.com.cn"/>
    <s v="广州市合生元生物制品有限公司"/>
    <x v="0"/>
    <x v="4"/>
    <s v="关联"/>
    <d v="2016-09-07T00:00:00"/>
    <s v="202240417050682"/>
    <s v="云服务器ECS(包月)"/>
    <s v="续费"/>
    <s v="1186.00"/>
    <s v="0.95"/>
    <s v="1128.80"/>
    <m/>
    <n v="1128.8"/>
    <s v="已支付"/>
    <s v="2018-07-09 08:26:37"/>
    <s v="2018-07-09 08:26:37"/>
    <s v=""/>
    <m/>
    <s v="分销客户"/>
    <x v="3"/>
  </r>
  <r>
    <s v="it@biostime.com.cn"/>
    <s v="广州市合生元生物制品有限公司"/>
    <x v="0"/>
    <x v="4"/>
    <s v="关联"/>
    <d v="2016-09-07T00:00:00"/>
    <s v="202239416780682"/>
    <s v="云服务器ECS(包月)"/>
    <s v="续费"/>
    <s v="1186.00"/>
    <s v="0.95"/>
    <s v="1128.80"/>
    <m/>
    <n v="1128.8"/>
    <s v="已支付"/>
    <s v="2018-07-09 08:26:35"/>
    <s v="2018-07-09 08:26:36"/>
    <s v=""/>
    <m/>
    <s v="分销客户"/>
    <x v="3"/>
  </r>
  <r>
    <s v="it@biostime.com.cn"/>
    <s v="广州市合生元生物制品有限公司"/>
    <x v="0"/>
    <x v="4"/>
    <s v="关联"/>
    <d v="2016-09-07T00:00:00"/>
    <s v="202238920470682"/>
    <s v="云服务器ECS(包月)"/>
    <s v="续费"/>
    <s v="1186.00"/>
    <s v="0.95"/>
    <s v="1128.80"/>
    <m/>
    <n v="1128.8"/>
    <s v="已支付"/>
    <s v="2018-07-09 08:26:33"/>
    <s v="2018-07-09 08:26:34"/>
    <s v=""/>
    <m/>
    <s v="分销客户"/>
    <x v="3"/>
  </r>
  <r>
    <s v="it@biostime.com.cn"/>
    <s v="广州市合生元生物制品有限公司"/>
    <x v="0"/>
    <x v="4"/>
    <s v="关联"/>
    <d v="2016-09-07T00:00:00"/>
    <s v="202241315110682"/>
    <s v="云服务器ECS(包月)"/>
    <s v="续费"/>
    <s v="1186.00"/>
    <s v="0.95"/>
    <s v="1128.80"/>
    <m/>
    <n v="1128.8"/>
    <s v="已支付"/>
    <s v="2018-07-09 08:26:31"/>
    <s v="2018-07-09 08:26:32"/>
    <s v=""/>
    <m/>
    <s v="分销客户"/>
    <x v="3"/>
  </r>
  <r>
    <s v="金链子银链子"/>
    <s v="深圳银链科技有限公司"/>
    <x v="3"/>
    <x v="8"/>
    <s v="新建"/>
    <d v="2018-03-02T14:57:56"/>
    <s v="202239615700318"/>
    <s v="云服务器ECS(包月)"/>
    <s v="续费"/>
    <s v="86.69"/>
    <s v="1.00"/>
    <s v="86.69"/>
    <m/>
    <n v="86.69"/>
    <s v="已支付"/>
    <s v="2018-07-09 08:18:15"/>
    <s v="2018-07-09 08:18:18"/>
    <s v=""/>
    <m/>
    <s v="分销客户"/>
    <x v="0"/>
  </r>
  <r>
    <s v="金链子银链子"/>
    <s v="深圳银链科技有限公司"/>
    <x v="3"/>
    <x v="8"/>
    <s v="新建"/>
    <d v="2018-03-02T14:57:56"/>
    <s v="202239415850318"/>
    <s v="云服务器ECS(包月)"/>
    <s v="续费"/>
    <s v="86.69"/>
    <s v="1.00"/>
    <s v="86.69"/>
    <m/>
    <n v="86.69"/>
    <s v="已支付"/>
    <s v="2018-07-09 08:18:14"/>
    <s v="2018-07-09 08:18:14"/>
    <s v=""/>
    <m/>
    <s v="分销客户"/>
    <x v="0"/>
  </r>
  <r>
    <s v="金链子银链子"/>
    <s v="深圳银链科技有限公司"/>
    <x v="3"/>
    <x v="8"/>
    <s v="新建"/>
    <d v="2018-03-02T14:57:56"/>
    <s v="202242614050318"/>
    <s v="云服务器ECS(包月)"/>
    <s v="续费"/>
    <s v="86.69"/>
    <s v="1.00"/>
    <s v="86.69"/>
    <m/>
    <n v="86.69"/>
    <s v="已支付"/>
    <s v="2018-07-09 08:18:12"/>
    <s v="2018-07-09 08:18:13"/>
    <s v=""/>
    <m/>
    <s v="分销客户"/>
    <x v="0"/>
  </r>
  <r>
    <s v="金链子银链子"/>
    <s v="深圳银链科技有限公司"/>
    <x v="3"/>
    <x v="8"/>
    <s v="新建"/>
    <d v="2018-03-02T14:57:56"/>
    <s v="202238720430318"/>
    <s v="云服务器ECS(包月)"/>
    <s v="续费"/>
    <s v="86.69"/>
    <s v="1.00"/>
    <s v="86.69"/>
    <m/>
    <n v="86.69"/>
    <s v="已支付"/>
    <s v="2018-07-09 08:18:10"/>
    <s v="2018-07-09 08:18:11"/>
    <s v=""/>
    <m/>
    <s v="分销客户"/>
    <x v="0"/>
  </r>
  <r>
    <s v="金链子银链子"/>
    <s v="深圳银链科技有限公司"/>
    <x v="3"/>
    <x v="8"/>
    <s v="新建"/>
    <d v="2018-03-02T14:57:56"/>
    <s v="202240815020318"/>
    <s v="云服务器ECS(包月)"/>
    <s v="续费"/>
    <s v="86.69"/>
    <s v="1.00"/>
    <s v="86.69"/>
    <m/>
    <n v="86.69"/>
    <s v="已支付"/>
    <s v="2018-07-09 08:18:08"/>
    <s v="2018-07-09 08:18:09"/>
    <s v=""/>
    <m/>
    <s v="分销客户"/>
    <x v="0"/>
  </r>
  <r>
    <s v="金链子银链子"/>
    <s v="深圳银链科技有限公司"/>
    <x v="3"/>
    <x v="8"/>
    <s v="新建"/>
    <d v="2018-03-02T14:57:56"/>
    <s v="202239317920318"/>
    <s v="云服务器ECS(包月)"/>
    <s v="续费"/>
    <s v="86.69"/>
    <s v="1.00"/>
    <s v="86.69"/>
    <m/>
    <n v="86.69"/>
    <s v="已支付"/>
    <s v="2018-07-09 08:18:07"/>
    <s v="2018-07-09 08:18:07"/>
    <s v=""/>
    <m/>
    <s v="分销客户"/>
    <x v="0"/>
  </r>
  <r>
    <s v="金链子银链子"/>
    <s v="深圳银链科技有限公司"/>
    <x v="3"/>
    <x v="8"/>
    <s v="新建"/>
    <d v="2018-03-02T14:57:56"/>
    <s v="202239615690318"/>
    <s v="云服务器ECS(包月)"/>
    <s v="续费"/>
    <s v="86.69"/>
    <s v="1.00"/>
    <s v="86.69"/>
    <m/>
    <n v="86.69"/>
    <s v="已支付"/>
    <s v="2018-07-09 08:18:05"/>
    <s v="2018-07-09 08:18:06"/>
    <s v=""/>
    <m/>
    <s v="分销客户"/>
    <x v="0"/>
  </r>
  <r>
    <s v="金链子银链子"/>
    <s v="深圳银链科技有限公司"/>
    <x v="3"/>
    <x v="8"/>
    <s v="新建"/>
    <d v="2018-03-02T14:57:56"/>
    <s v="202241614980318"/>
    <s v="云服务器ECS(包月)"/>
    <s v="续费"/>
    <s v="86.69"/>
    <s v="1.00"/>
    <s v="86.69"/>
    <m/>
    <n v="86.69"/>
    <s v="已支付"/>
    <s v="2018-07-09 08:18:03"/>
    <s v="2018-07-09 08:18:04"/>
    <s v=""/>
    <m/>
    <s v="分销客户"/>
    <x v="0"/>
  </r>
  <r>
    <s v="金链子银链子"/>
    <s v="深圳银链科技有限公司"/>
    <x v="3"/>
    <x v="8"/>
    <s v="新建"/>
    <d v="2018-03-02T14:57:56"/>
    <s v="202239415800318"/>
    <s v="云服务器ECS(包月)"/>
    <s v="续费"/>
    <s v="86.69"/>
    <s v="1.00"/>
    <s v="86.69"/>
    <m/>
    <n v="86.69"/>
    <s v="已支付"/>
    <s v="2018-07-09 08:17:59"/>
    <s v="2018-07-09 08:18:02"/>
    <s v=""/>
    <m/>
    <s v="分销客户"/>
    <x v="0"/>
  </r>
  <r>
    <s v="金链子银链子"/>
    <s v="深圳银链科技有限公司"/>
    <x v="3"/>
    <x v="8"/>
    <s v="新建"/>
    <d v="2018-03-02T14:57:56"/>
    <s v="202240117660318"/>
    <s v="云服务器ECS(包月)"/>
    <s v="续费"/>
    <s v="86.69"/>
    <s v="1.00"/>
    <s v="86.69"/>
    <m/>
    <n v="86.69"/>
    <s v="已支付"/>
    <s v="2018-07-09 08:17:57"/>
    <s v="2018-07-09 08:17:58"/>
    <s v=""/>
    <m/>
    <s v="分销客户"/>
    <x v="0"/>
  </r>
  <r>
    <s v="tdchuyu"/>
    <s v="广州拓动网络科技有限公司"/>
    <x v="2"/>
    <x v="10"/>
    <s v="新建"/>
    <d v="2018-05-16T18:44:23"/>
    <s v="202241514210028"/>
    <s v="关系型数据库RDS(包月)"/>
    <s v="续费"/>
    <s v="276.00"/>
    <s v="1.00"/>
    <s v="276.00"/>
    <m/>
    <n v="276"/>
    <s v="已支付"/>
    <s v="2018-07-09 08:17:56"/>
    <s v="2018-07-09 08:17:56"/>
    <s v=""/>
    <m/>
    <s v="分销客户"/>
    <x v="0"/>
  </r>
  <r>
    <s v="tdchuyu"/>
    <s v="广州拓动网络科技有限公司"/>
    <x v="2"/>
    <x v="10"/>
    <s v="新建"/>
    <d v="2018-05-16T18:44:23"/>
    <s v="202241215460028"/>
    <s v="负载均衡SLB（包年包月）"/>
    <s v="续费"/>
    <s v="0.00"/>
    <s v="1.00"/>
    <s v="0.00"/>
    <m/>
    <n v="0"/>
    <s v="已支付"/>
    <s v="2018-07-09 08:17:55"/>
    <s v="2018-07-09 08:17:55"/>
    <s v=""/>
    <m/>
    <s v="分销客户"/>
    <x v="0"/>
  </r>
  <r>
    <s v="tdchuyu"/>
    <s v="广州拓动网络科技有限公司"/>
    <x v="2"/>
    <x v="10"/>
    <s v="新建"/>
    <d v="2018-05-16T18:44:23"/>
    <s v="202239715220028"/>
    <s v="EIP（包月）"/>
    <s v="续费"/>
    <s v="23.00"/>
    <s v="1.00"/>
    <s v="23.00"/>
    <m/>
    <n v="23"/>
    <s v="已支付"/>
    <s v="2018-07-09 08:17:46"/>
    <s v="2018-07-09 08:17:46"/>
    <s v=""/>
    <m/>
    <s v="分销客户"/>
    <x v="0"/>
  </r>
  <r>
    <s v="tdchuyu"/>
    <s v="广州拓动网络科技有限公司"/>
    <x v="2"/>
    <x v="10"/>
    <s v="新建"/>
    <d v="2018-05-16T18:44:23"/>
    <s v="202241815590028"/>
    <s v="EIP（包月）"/>
    <s v="续费"/>
    <s v="23.00"/>
    <s v="1.00"/>
    <s v="23.00"/>
    <m/>
    <n v="23"/>
    <s v="已支付"/>
    <s v="2018-07-09 08:17:44"/>
    <s v="2018-07-09 08:17:44"/>
    <s v=""/>
    <m/>
    <s v="分销客户"/>
    <x v="0"/>
  </r>
  <r>
    <s v="tdchuyu"/>
    <s v="广州拓动网络科技有限公司"/>
    <x v="2"/>
    <x v="10"/>
    <s v="新建"/>
    <d v="2018-05-16T18:44:23"/>
    <s v="202239217100028"/>
    <s v="EIP（包月）"/>
    <s v="续费"/>
    <s v="125.00"/>
    <s v="1.00"/>
    <s v="125.00"/>
    <m/>
    <n v="125"/>
    <s v="已支付"/>
    <s v="2018-07-09 08:17:43"/>
    <s v="2018-07-09 08:17:44"/>
    <s v=""/>
    <m/>
    <s v="分销客户"/>
    <x v="0"/>
  </r>
  <r>
    <s v="tdchuyu"/>
    <s v="广州拓动网络科技有限公司"/>
    <x v="2"/>
    <x v="10"/>
    <s v="新建"/>
    <d v="2018-05-16T18:44:23"/>
    <s v="202240416090028"/>
    <s v="EIP（包月）"/>
    <s v="续费"/>
    <s v="23.00"/>
    <s v="1.00"/>
    <s v="23.00"/>
    <m/>
    <n v="23"/>
    <s v="已支付"/>
    <s v="2018-07-09 08:17:38"/>
    <s v="2018-07-09 08:17:39"/>
    <s v=""/>
    <m/>
    <s v="分销客户"/>
    <x v="0"/>
  </r>
  <r>
    <s v="tdchuyu"/>
    <s v="广州拓动网络科技有限公司"/>
    <x v="2"/>
    <x v="10"/>
    <s v="新建"/>
    <d v="2018-05-16T18:44:23"/>
    <s v="202243210430028"/>
    <s v="关系型数据库RDS(包月)"/>
    <s v="续费"/>
    <s v="580.00"/>
    <s v="1.00"/>
    <s v="580.00"/>
    <m/>
    <n v="580"/>
    <s v="已支付"/>
    <s v="2018-07-09 08:16:57"/>
    <s v="2018-07-09 08:16:58"/>
    <s v=""/>
    <m/>
    <s v="分销客户"/>
    <x v="0"/>
  </r>
  <r>
    <s v="tdchuyu"/>
    <s v="广州拓动网络科技有限公司"/>
    <x v="2"/>
    <x v="10"/>
    <s v="新建"/>
    <d v="2018-05-16T18:44:23"/>
    <s v="202240317170028"/>
    <s v="EIP（包月）"/>
    <s v="续费"/>
    <s v="23.00"/>
    <s v="1.00"/>
    <s v="23.00"/>
    <m/>
    <n v="23"/>
    <s v="已支付"/>
    <s v="2018-07-09 08:16:46"/>
    <s v="2018-07-09 08:16:47"/>
    <s v=""/>
    <m/>
    <s v="分销客户"/>
    <x v="0"/>
  </r>
  <r>
    <s v="bufeng2005@gmail.com"/>
    <s v="广州市十牛信息科技有限公司"/>
    <x v="1"/>
    <x v="1"/>
    <s v="关联"/>
    <d v="2017-06-23T00:00:00"/>
    <s v="202239615000796"/>
    <s v="云服务器（按量付费）"/>
    <s v="新购"/>
    <s v="0.00"/>
    <s v="1.00"/>
    <s v="0"/>
    <m/>
    <n v="0"/>
    <s v="完成"/>
    <s v="2018-07-09 07:59:44"/>
    <s v="2018-07-09 07:59:44"/>
    <s v=""/>
    <m/>
    <s v="分销客户"/>
    <x v="1"/>
  </r>
  <r>
    <s v="bufeng2005@gmail.com"/>
    <s v="广州市十牛信息科技有限公司"/>
    <x v="1"/>
    <x v="1"/>
    <s v="关联"/>
    <d v="2017-06-23T00:00:00"/>
    <s v="202241714380796"/>
    <s v="云服务器（按量付费）"/>
    <s v="新购"/>
    <s v="0.00"/>
    <s v="1.00"/>
    <s v="0"/>
    <m/>
    <n v="0"/>
    <s v="完成"/>
    <s v="2018-07-09 07:51:44"/>
    <s v="2018-07-09 07:51:44"/>
    <s v=""/>
    <m/>
    <s v="分销客户"/>
    <x v="1"/>
  </r>
  <r>
    <s v="ab纵思网络"/>
    <s v="广州纵思网络科技股份有限公司"/>
    <x v="0"/>
    <x v="6"/>
    <s v="关联"/>
    <d v="2018-02-26T19:14:30"/>
    <s v="202242709340313"/>
    <s v="云服务器ECS(包月)"/>
    <s v="续费"/>
    <s v="780.00"/>
    <s v="1.00"/>
    <s v="780.00"/>
    <m/>
    <n v="780"/>
    <s v="已支付"/>
    <s v="2018-07-09 00:12:32"/>
    <s v="2018-07-09 00:12:35"/>
    <s v=""/>
    <m/>
    <s v="分销客户"/>
    <x v="3"/>
  </r>
  <r>
    <s v="ab纵思网络"/>
    <s v="广州纵思网络科技股份有限公司"/>
    <x v="0"/>
    <x v="6"/>
    <s v="关联"/>
    <d v="2018-02-26T19:14:30"/>
    <s v="202240009950313"/>
    <s v="云服务器ECS(包月)"/>
    <s v="续费"/>
    <s v="780.00"/>
    <s v="1.00"/>
    <s v="780.00"/>
    <m/>
    <n v="780"/>
    <s v="已支付"/>
    <s v="2018-07-09 00:06:15"/>
    <s v="2018-07-09 00:06:18"/>
    <s v=""/>
    <m/>
    <s v="分销客户"/>
    <x v="3"/>
  </r>
  <r>
    <s v="广州6余香信息科技有限公司"/>
    <s v="广州留余香信息科技有限公司"/>
    <x v="2"/>
    <x v="10"/>
    <s v="新建"/>
    <d v="2017-10-24T00:00:00"/>
    <s v="202242708710965"/>
    <s v="云服务器ECS(包月)"/>
    <s v="续费"/>
    <s v="888.05"/>
    <s v="0.96"/>
    <s v="852.20"/>
    <m/>
    <n v="852.2"/>
    <s v="已支付"/>
    <s v="2018-07-08 23:45:56"/>
    <s v="2018-07-08 23:48:44"/>
    <s v=""/>
    <m/>
    <s v="分销客户"/>
    <x v="0"/>
  </r>
  <r>
    <s v="灯网商城"/>
    <s v="中山灯多看科技有限公司"/>
    <x v="1"/>
    <x v="1"/>
    <s v="关联"/>
    <d v="2018-02-05T23:51:08"/>
    <s v="202237398510512"/>
    <s v="对象存储OSS资源包(包月)"/>
    <s v="新购"/>
    <s v="156.00"/>
    <s v="1.00"/>
    <s v="156.00"/>
    <m/>
    <n v="156"/>
    <s v="已支付"/>
    <s v="2018-07-08 14:40:38"/>
    <s v="2018-07-08 14:40:44"/>
    <s v=""/>
    <m/>
    <s v="分销客户"/>
    <x v="0"/>
  </r>
  <r>
    <s v="212983912@qq.com"/>
    <s v="广州尚途商旅信息技术有限公司"/>
    <x v="0"/>
    <x v="4"/>
    <s v="关联"/>
    <d v="2016-10-27T00:00:00"/>
    <s v="202235596590489"/>
    <s v="通用储值卡(CBM大客户专享)"/>
    <s v="新购"/>
    <s v="20000.00"/>
    <s v="1.00"/>
    <s v="20000.00"/>
    <m/>
    <n v="20000"/>
    <s v="已支付"/>
    <s v="2018-07-08 11:44:37"/>
    <s v="2018-07-08 11:46:04"/>
    <s v=""/>
    <m/>
    <s v="分销客户"/>
    <x v="4"/>
  </r>
  <r>
    <s v="hi20412990@aliyun.com"/>
    <s v="广州远程教育中心有限公司"/>
    <x v="0"/>
    <x v="4"/>
    <s v="关联"/>
    <d v="2017-03-24T00:00:00"/>
    <s v="202235695020411"/>
    <s v="云服务器ECS(包月)"/>
    <s v="续费"/>
    <s v="432.00"/>
    <s v="0.75"/>
    <s v="324.00"/>
    <m/>
    <n v="324"/>
    <s v="已支付"/>
    <s v="2018-07-08 10:47:45"/>
    <s v="2018-07-08 10:47:48"/>
    <s v=""/>
    <m/>
    <s v="分销客户"/>
    <x v="5"/>
  </r>
  <r>
    <s v="深圳前海融通"/>
    <s v="深圳前海融通科技有限公司"/>
    <x v="3"/>
    <x v="3"/>
    <s v="新建"/>
    <d v="2018-01-19T10:57:01"/>
    <s v="202238094090216"/>
    <s v="VPN网关（包月）"/>
    <s v="续费"/>
    <s v="963.00"/>
    <s v="1.00"/>
    <s v="963.00"/>
    <m/>
    <n v="963"/>
    <s v="已支付"/>
    <s v="2018-07-08 10:32:39"/>
    <s v="2018-07-08 10:32:43"/>
    <s v=""/>
    <m/>
    <s v="分销客户"/>
    <x v="0"/>
  </r>
  <r>
    <s v="980415180@qq.com"/>
    <s v="广州市网景网络科技有限公司"/>
    <x v="2"/>
    <x v="10"/>
    <s v="关联"/>
    <d v="2018-03-22T22:48:01"/>
    <s v="202236296250276"/>
    <s v="短信服务"/>
    <s v="新购"/>
    <s v="0.00"/>
    <s v="1.00"/>
    <s v="0"/>
    <m/>
    <n v="0"/>
    <s v="完成"/>
    <s v="2018-07-08 10:32:15"/>
    <s v="2018-07-08 10:32:15"/>
    <s v=""/>
    <m/>
    <s v="分销客户"/>
    <x v="1"/>
  </r>
  <r>
    <s v="深圳前海融通"/>
    <s v="深圳前海融通科技有限公司"/>
    <x v="3"/>
    <x v="3"/>
    <s v="新建"/>
    <d v="2018-01-19T10:57:01"/>
    <s v="202235392750216"/>
    <s v="关系型数据库RDS(包月)"/>
    <s v="续费"/>
    <s v="2515.00"/>
    <s v="1.00"/>
    <s v="2515.00"/>
    <m/>
    <n v="2515"/>
    <s v="已支付"/>
    <s v="2018-07-08 10:26:59"/>
    <s v="2018-07-08 10:27:21"/>
    <s v=""/>
    <m/>
    <s v="分销客户"/>
    <x v="0"/>
  </r>
  <r>
    <s v="深圳前海融通"/>
    <s v="深圳前海融通科技有限公司"/>
    <x v="3"/>
    <x v="3"/>
    <s v="新建"/>
    <d v="2018-01-19T10:57:01"/>
    <s v="202236893840216"/>
    <s v="云服务器ECS(包月)"/>
    <s v="续费"/>
    <s v="4401.21"/>
    <s v="1.00"/>
    <s v="4401.21"/>
    <m/>
    <n v="4401.21"/>
    <s v="已支付"/>
    <s v="2018-07-08 10:25:34"/>
    <s v="2018-07-08 10:25:58"/>
    <s v=""/>
    <m/>
    <s v="分销客户"/>
    <x v="0"/>
  </r>
  <r>
    <s v="avsystemmsg@meiya.com"/>
    <s v="广州尚途商旅信息技术有限公司"/>
    <x v="0"/>
    <x v="4"/>
    <s v="关联"/>
    <d v="2016-10-27T00:00:00"/>
    <s v="202238092860197"/>
    <s v="云服务器ECS(包月)"/>
    <s v="续费"/>
    <s v="428.00"/>
    <s v="1.00"/>
    <s v="428.00"/>
    <m/>
    <n v="428"/>
    <s v="已支付"/>
    <s v="2018-07-08 09:50:55"/>
    <s v="2018-07-08 09:50:55"/>
    <s v=""/>
    <m/>
    <s v="分销客户"/>
    <x v="3"/>
  </r>
  <r>
    <s v="avsystemmsg@meiya.com"/>
    <s v="广州尚途商旅信息技术有限公司"/>
    <x v="0"/>
    <x v="4"/>
    <s v="关联"/>
    <d v="2016-10-27T00:00:00"/>
    <s v="202237493900197"/>
    <s v="云服务器ECS(包月)"/>
    <s v="续费"/>
    <s v="428.00"/>
    <s v="1.00"/>
    <s v="428.00"/>
    <m/>
    <n v="428"/>
    <s v="已支付"/>
    <s v="2018-07-08 09:50:53"/>
    <s v="2018-07-08 09:50:54"/>
    <s v=""/>
    <m/>
    <s v="分销客户"/>
    <x v="3"/>
  </r>
  <r>
    <s v="avsystemmsg@meiya.com"/>
    <s v="广州尚途商旅信息技术有限公司"/>
    <x v="0"/>
    <x v="4"/>
    <s v="关联"/>
    <d v="2016-10-27T00:00:00"/>
    <s v="202236795300197"/>
    <s v="云服务器ECS(包月)"/>
    <s v="续费"/>
    <s v="228.00"/>
    <s v="1.00"/>
    <s v="228.00"/>
    <m/>
    <n v="228"/>
    <s v="已支付"/>
    <s v="2018-07-08 09:50:51"/>
    <s v="2018-07-08 09:50:52"/>
    <s v=""/>
    <m/>
    <s v="分销客户"/>
    <x v="3"/>
  </r>
  <r>
    <s v="avsystemmsg@meiya.com"/>
    <s v="广州尚途商旅信息技术有限公司"/>
    <x v="0"/>
    <x v="4"/>
    <s v="关联"/>
    <d v="2016-10-27T00:00:00"/>
    <s v="202235593890197"/>
    <s v="云服务器ECS(包月)"/>
    <s v="续费"/>
    <s v="228.00"/>
    <s v="1.00"/>
    <s v="228.00"/>
    <m/>
    <n v="228"/>
    <s v="已支付"/>
    <s v="2018-07-08 09:50:50"/>
    <s v="2018-07-08 09:50:50"/>
    <s v=""/>
    <m/>
    <s v="分销客户"/>
    <x v="3"/>
  </r>
  <r>
    <s v="avsystemmsg@meiya.com"/>
    <s v="广州尚途商旅信息技术有限公司"/>
    <x v="0"/>
    <x v="4"/>
    <s v="关联"/>
    <d v="2016-10-27T00:00:00"/>
    <s v="202235891800197"/>
    <s v="云服务器ECS(包月)"/>
    <s v="续费"/>
    <s v="228.00"/>
    <s v="1.00"/>
    <s v="228.00"/>
    <m/>
    <n v="228"/>
    <s v="已支付"/>
    <s v="2018-07-08 09:50:48"/>
    <s v="2018-07-08 09:50:49"/>
    <s v=""/>
    <m/>
    <s v="分销客户"/>
    <x v="3"/>
  </r>
  <r>
    <s v="金链子银链子"/>
    <s v="深圳银链科技有限公司"/>
    <x v="3"/>
    <x v="8"/>
    <s v="新建"/>
    <d v="2018-03-02T14:57:56"/>
    <s v="202233793910318"/>
    <s v="云服务器ECS(包月)"/>
    <s v="续费"/>
    <s v="96.97"/>
    <s v="1.00"/>
    <s v="96.97"/>
    <m/>
    <n v="96.97"/>
    <s v="已支付"/>
    <s v="2018-07-08 09:08:57"/>
    <s v="2018-07-08 09:08:58"/>
    <s v=""/>
    <m/>
    <s v="分销客户"/>
    <x v="0"/>
  </r>
  <r>
    <s v="金链子银链子"/>
    <s v="深圳银链科技有限公司"/>
    <x v="3"/>
    <x v="8"/>
    <s v="新建"/>
    <d v="2018-03-02T14:57:56"/>
    <s v="202238191500318"/>
    <s v="云服务器ECS(包月)"/>
    <s v="续费"/>
    <s v="96.97"/>
    <s v="1.00"/>
    <s v="96.97"/>
    <m/>
    <n v="96.97"/>
    <s v="已支付"/>
    <s v="2018-07-08 09:08:55"/>
    <s v="2018-07-08 09:08:56"/>
    <s v=""/>
    <m/>
    <s v="分销客户"/>
    <x v="0"/>
  </r>
  <r>
    <s v="金链子银链子"/>
    <s v="深圳银链科技有限公司"/>
    <x v="3"/>
    <x v="8"/>
    <s v="新建"/>
    <d v="2018-03-02T14:57:56"/>
    <s v="202237192590318"/>
    <s v="云服务器ECS(包月)"/>
    <s v="续费"/>
    <s v="96.97"/>
    <s v="1.00"/>
    <s v="96.97"/>
    <m/>
    <n v="96.97"/>
    <s v="已支付"/>
    <s v="2018-07-08 09:08:54"/>
    <s v="2018-07-08 09:08:55"/>
    <s v=""/>
    <m/>
    <s v="分销客户"/>
    <x v="0"/>
  </r>
  <r>
    <s v="金链子银链子"/>
    <s v="深圳银链科技有限公司"/>
    <x v="3"/>
    <x v="8"/>
    <s v="新建"/>
    <d v="2018-03-02T14:57:56"/>
    <s v="202236492380318"/>
    <s v="云服务器ECS(包月)"/>
    <s v="续费"/>
    <s v="96.97"/>
    <s v="1.00"/>
    <s v="96.97"/>
    <m/>
    <n v="96.97"/>
    <s v="已支付"/>
    <s v="2018-07-08 09:08:52"/>
    <s v="2018-07-08 09:08:53"/>
    <s v=""/>
    <m/>
    <s v="分销客户"/>
    <x v="0"/>
  </r>
  <r>
    <s v="金链子银链子"/>
    <s v="深圳银链科技有限公司"/>
    <x v="3"/>
    <x v="8"/>
    <s v="新建"/>
    <d v="2018-03-02T14:57:56"/>
    <s v="202234097590318"/>
    <s v="云服务器ECS(包月)"/>
    <s v="续费"/>
    <s v="96.97"/>
    <s v="1.00"/>
    <s v="96.97"/>
    <m/>
    <n v="96.97"/>
    <s v="已支付"/>
    <s v="2018-07-08 09:08:50"/>
    <s v="2018-07-08 09:08:51"/>
    <s v=""/>
    <m/>
    <s v="分销客户"/>
    <x v="0"/>
  </r>
  <r>
    <s v="金链子银链子"/>
    <s v="深圳银链科技有限公司"/>
    <x v="3"/>
    <x v="8"/>
    <s v="新建"/>
    <d v="2018-03-02T14:57:56"/>
    <s v="202237090730318"/>
    <s v="云服务器ECS(包月)"/>
    <s v="续费"/>
    <s v="291.31"/>
    <s v="1.00"/>
    <s v="291.31"/>
    <m/>
    <n v="291.31"/>
    <s v="已支付"/>
    <s v="2018-07-08 09:08:49"/>
    <s v="2018-07-08 09:08:50"/>
    <s v=""/>
    <m/>
    <s v="分销客户"/>
    <x v="0"/>
  </r>
  <r>
    <s v="金链子银链子"/>
    <s v="深圳银链科技有限公司"/>
    <x v="3"/>
    <x v="8"/>
    <s v="新建"/>
    <d v="2018-03-02T14:57:56"/>
    <s v="202235890680318"/>
    <s v="云服务器ECS(包月)"/>
    <s v="续费"/>
    <s v="291.31"/>
    <s v="1.00"/>
    <s v="291.31"/>
    <m/>
    <n v="291.31"/>
    <s v="已支付"/>
    <s v="2018-07-08 09:08:47"/>
    <s v="2018-07-08 09:08:48"/>
    <s v=""/>
    <m/>
    <s v="分销客户"/>
    <x v="0"/>
  </r>
  <r>
    <s v="金链子银链子"/>
    <s v="深圳银链科技有限公司"/>
    <x v="3"/>
    <x v="8"/>
    <s v="新建"/>
    <d v="2018-03-02T14:57:56"/>
    <s v="202238191490318"/>
    <s v="云服务器ECS(包月)"/>
    <s v="续费"/>
    <s v="291.31"/>
    <s v="1.00"/>
    <s v="291.31"/>
    <m/>
    <n v="291.31"/>
    <s v="已支付"/>
    <s v="2018-07-08 09:08:45"/>
    <s v="2018-07-08 09:08:46"/>
    <s v=""/>
    <m/>
    <s v="分销客户"/>
    <x v="0"/>
  </r>
  <r>
    <s v="金链子银链子"/>
    <s v="深圳银链科技有限公司"/>
    <x v="3"/>
    <x v="8"/>
    <s v="新建"/>
    <d v="2018-03-02T14:57:56"/>
    <s v="202234994000318"/>
    <s v="云服务器ECS(包月)"/>
    <s v="续费"/>
    <s v="291.31"/>
    <s v="1.00"/>
    <s v="291.31"/>
    <m/>
    <n v="291.31"/>
    <s v="已支付"/>
    <s v="2018-07-08 09:08:43"/>
    <s v="2018-07-08 09:08:44"/>
    <s v=""/>
    <m/>
    <s v="分销客户"/>
    <x v="0"/>
  </r>
  <r>
    <s v="金链子银链子"/>
    <s v="深圳银链科技有限公司"/>
    <x v="3"/>
    <x v="8"/>
    <s v="新建"/>
    <d v="2018-03-02T14:57:56"/>
    <s v="202237892570318"/>
    <s v="云服务器ECS(包月)"/>
    <s v="续费"/>
    <s v="291.31"/>
    <s v="1.00"/>
    <s v="291.31"/>
    <m/>
    <n v="291.31"/>
    <s v="已支付"/>
    <s v="2018-07-08 09:08:41"/>
    <s v="2018-07-08 09:08:42"/>
    <s v=""/>
    <m/>
    <s v="分销客户"/>
    <x v="0"/>
  </r>
  <r>
    <s v="金链子银链子"/>
    <s v="深圳银链科技有限公司"/>
    <x v="3"/>
    <x v="8"/>
    <s v="新建"/>
    <d v="2018-03-02T14:57:56"/>
    <s v="202235390920318"/>
    <s v="云服务器ECS(包月)"/>
    <s v="续费"/>
    <s v="96.97"/>
    <s v="1.00"/>
    <s v="96.97"/>
    <m/>
    <n v="96.97"/>
    <s v="已支付"/>
    <s v="2018-07-08 09:08:39"/>
    <s v="2018-07-08 09:08:40"/>
    <s v=""/>
    <m/>
    <s v="分销客户"/>
    <x v="0"/>
  </r>
  <r>
    <s v="金链子银链子"/>
    <s v="深圳银链科技有限公司"/>
    <x v="3"/>
    <x v="8"/>
    <s v="新建"/>
    <d v="2018-03-02T14:57:56"/>
    <s v="202235990380318"/>
    <s v="云服务器ECS(包月)"/>
    <s v="续费"/>
    <s v="96.97"/>
    <s v="1.00"/>
    <s v="96.97"/>
    <m/>
    <n v="96.97"/>
    <s v="已支付"/>
    <s v="2018-07-08 09:08:38"/>
    <s v="2018-07-08 09:08:38"/>
    <s v=""/>
    <m/>
    <s v="分销客户"/>
    <x v="0"/>
  </r>
  <r>
    <s v="金链子银链子"/>
    <s v="深圳银链科技有限公司"/>
    <x v="3"/>
    <x v="8"/>
    <s v="新建"/>
    <d v="2018-03-02T14:57:56"/>
    <s v="202234097580318"/>
    <s v="云服务器ECS(包月)"/>
    <s v="续费"/>
    <s v="96.97"/>
    <s v="1.00"/>
    <s v="96.97"/>
    <m/>
    <n v="96.97"/>
    <s v="已支付"/>
    <s v="2018-07-08 09:08:36"/>
    <s v="2018-07-08 09:08:37"/>
    <s v=""/>
    <m/>
    <s v="分销客户"/>
    <x v="0"/>
  </r>
  <r>
    <s v="金链子银链子"/>
    <s v="深圳银链科技有限公司"/>
    <x v="3"/>
    <x v="8"/>
    <s v="新建"/>
    <d v="2018-03-02T14:57:56"/>
    <s v="202234894370318"/>
    <s v="云服务器ECS(包月)"/>
    <s v="续费"/>
    <s v="96.97"/>
    <s v="1.00"/>
    <s v="96.97"/>
    <m/>
    <n v="96.97"/>
    <s v="已支付"/>
    <s v="2018-07-08 09:08:34"/>
    <s v="2018-07-08 09:08:35"/>
    <s v=""/>
    <m/>
    <s v="分销客户"/>
    <x v="0"/>
  </r>
  <r>
    <s v="金链子银链子"/>
    <s v="深圳银链科技有限公司"/>
    <x v="3"/>
    <x v="8"/>
    <s v="新建"/>
    <d v="2018-03-02T14:57:56"/>
    <s v="202237294170318"/>
    <s v="云服务器ECS(包月)"/>
    <s v="续费"/>
    <s v="96.97"/>
    <s v="1.00"/>
    <s v="96.97"/>
    <m/>
    <n v="96.97"/>
    <s v="已支付"/>
    <s v="2018-07-08 09:08:32"/>
    <s v="2018-07-08 09:08:33"/>
    <s v=""/>
    <m/>
    <s v="分销客户"/>
    <x v="0"/>
  </r>
  <r>
    <s v="212983912@qq.com"/>
    <s v="广州尚途商旅信息技术有限公司"/>
    <x v="0"/>
    <x v="4"/>
    <s v="关联"/>
    <d v="2016-10-27T00:00:00"/>
    <s v="202234391730489"/>
    <s v="云服务器ECS(包月)"/>
    <s v="续费"/>
    <s v="602.00"/>
    <s v="1.00"/>
    <s v="602.00"/>
    <m/>
    <n v="602"/>
    <s v="已支付"/>
    <s v="2018-07-08 08:38:20"/>
    <s v="2018-07-08 08:38:21"/>
    <s v=""/>
    <m/>
    <s v="分销客户"/>
    <x v="3"/>
  </r>
  <r>
    <s v="212983912@qq.com"/>
    <s v="广州尚途商旅信息技术有限公司"/>
    <x v="0"/>
    <x v="4"/>
    <s v="关联"/>
    <d v="2016-10-27T00:00:00"/>
    <s v="202236592990489"/>
    <s v="云服务器ECS(包月)"/>
    <s v="续费"/>
    <s v="202.00"/>
    <s v="1.00"/>
    <s v="202.00"/>
    <m/>
    <n v="202"/>
    <s v="已支付"/>
    <s v="2018-07-08 08:38:18"/>
    <s v="2018-07-08 08:38:19"/>
    <s v=""/>
    <m/>
    <s v="分销客户"/>
    <x v="3"/>
  </r>
  <r>
    <s v="212983912@qq.com"/>
    <s v="广州尚途商旅信息技术有限公司"/>
    <x v="0"/>
    <x v="4"/>
    <s v="关联"/>
    <d v="2016-10-27T00:00:00"/>
    <s v="202237691080489"/>
    <s v="云服务器ECS(包月)"/>
    <s v="续费"/>
    <s v="327.00"/>
    <s v="1.00"/>
    <s v="327.00"/>
    <m/>
    <n v="327"/>
    <s v="已支付"/>
    <s v="2018-07-08 08:38:17"/>
    <s v="2018-07-08 08:38:17"/>
    <s v=""/>
    <m/>
    <s v="分销客户"/>
    <x v="3"/>
  </r>
  <r>
    <s v="212983912@qq.com"/>
    <s v="广州尚途商旅信息技术有限公司"/>
    <x v="0"/>
    <x v="4"/>
    <s v="关联"/>
    <d v="2016-10-27T00:00:00"/>
    <s v="202234492010489"/>
    <s v="云服务器ECS(包月)"/>
    <s v="续费"/>
    <s v="202.00"/>
    <s v="1.00"/>
    <s v="202.00"/>
    <m/>
    <n v="202"/>
    <s v="已支付"/>
    <s v="2018-07-08 08:38:15"/>
    <s v="2018-07-08 08:38:16"/>
    <s v=""/>
    <m/>
    <s v="分销客户"/>
    <x v="3"/>
  </r>
  <r>
    <s v="212983912@qq.com"/>
    <s v="广州尚途商旅信息技术有限公司"/>
    <x v="0"/>
    <x v="4"/>
    <s v="关联"/>
    <d v="2016-10-27T00:00:00"/>
    <s v="202234691200489"/>
    <s v="云服务器ECS(包月)"/>
    <s v="续费"/>
    <s v="202.00"/>
    <s v="1.00"/>
    <s v="202.00"/>
    <m/>
    <n v="202"/>
    <s v="已支付"/>
    <s v="2018-07-08 08:38:13"/>
    <s v="2018-07-08 08:38:14"/>
    <s v=""/>
    <m/>
    <s v="分销客户"/>
    <x v="3"/>
  </r>
  <r>
    <s v="212983912@qq.com"/>
    <s v="广州尚途商旅信息技术有限公司"/>
    <x v="0"/>
    <x v="4"/>
    <s v="关联"/>
    <d v="2016-10-27T00:00:00"/>
    <s v="202236093610489"/>
    <s v="云服务器ECS(包月)"/>
    <s v="续费"/>
    <s v="512.00"/>
    <s v="1.00"/>
    <s v="512.00"/>
    <m/>
    <n v="512"/>
    <s v="已支付"/>
    <s v="2018-07-08 08:38:08"/>
    <s v="2018-07-08 08:38:09"/>
    <s v=""/>
    <m/>
    <s v="分销客户"/>
    <x v="3"/>
  </r>
  <r>
    <s v="212983912@qq.com"/>
    <s v="广州尚途商旅信息技术有限公司"/>
    <x v="0"/>
    <x v="4"/>
    <s v="关联"/>
    <d v="2016-10-27T00:00:00"/>
    <s v="202235691960489"/>
    <s v="云服务器ECS(包月)"/>
    <s v="续费"/>
    <s v="512.00"/>
    <s v="1.00"/>
    <s v="512.00"/>
    <m/>
    <n v="512"/>
    <s v="已支付"/>
    <s v="2018-07-08 08:38:06"/>
    <s v="2018-07-08 08:38:07"/>
    <s v=""/>
    <m/>
    <s v="分销客户"/>
    <x v="3"/>
  </r>
  <r>
    <s v="212983912@qq.com"/>
    <s v="广州尚途商旅信息技术有限公司"/>
    <x v="0"/>
    <x v="4"/>
    <s v="关联"/>
    <d v="2016-10-27T00:00:00"/>
    <s v="202233892720489"/>
    <s v="云服务器ECS(包月)"/>
    <s v="续费"/>
    <s v="512.00"/>
    <s v="1.00"/>
    <s v="512.00"/>
    <m/>
    <n v="512"/>
    <s v="已支付"/>
    <s v="2018-07-08 08:38:05"/>
    <s v="2018-07-08 08:38:05"/>
    <s v=""/>
    <m/>
    <s v="分销客户"/>
    <x v="3"/>
  </r>
  <r>
    <s v="212983912@qq.com"/>
    <s v="广州尚途商旅信息技术有限公司"/>
    <x v="0"/>
    <x v="4"/>
    <s v="关联"/>
    <d v="2016-10-27T00:00:00"/>
    <s v="202238288370489"/>
    <s v="云服务器ECS(包月)"/>
    <s v="续费"/>
    <s v="469.00"/>
    <s v="1.00"/>
    <s v="469.00"/>
    <m/>
    <n v="469"/>
    <s v="已支付"/>
    <s v="2018-07-08 08:38:03"/>
    <s v="2018-07-08 08:38:04"/>
    <s v=""/>
    <m/>
    <s v="分销客户"/>
    <x v="3"/>
  </r>
  <r>
    <s v="212983912@qq.com"/>
    <s v="广州尚途商旅信息技术有限公司"/>
    <x v="0"/>
    <x v="4"/>
    <s v="关联"/>
    <d v="2016-10-27T00:00:00"/>
    <s v="202234791210489"/>
    <s v="云服务器ECS(包月)"/>
    <s v="续费"/>
    <s v="198.00"/>
    <s v="1.00"/>
    <s v="198.00"/>
    <m/>
    <n v="198"/>
    <s v="已支付"/>
    <s v="2018-07-08 08:38:01"/>
    <s v="2018-07-08 08:38:02"/>
    <s v=""/>
    <m/>
    <s v="分销客户"/>
    <x v="3"/>
  </r>
  <r>
    <s v="212983912@qq.com"/>
    <s v="广州尚途商旅信息技术有限公司"/>
    <x v="0"/>
    <x v="4"/>
    <s v="关联"/>
    <d v="2016-10-27T00:00:00"/>
    <s v="202233992680489"/>
    <s v="云服务器ECS(包月)"/>
    <s v="续费"/>
    <s v="602.00"/>
    <s v="1.00"/>
    <s v="602.00"/>
    <m/>
    <n v="602"/>
    <s v="已支付"/>
    <s v="2018-07-08 08:37:59"/>
    <s v="2018-07-08 08:38:00"/>
    <s v=""/>
    <m/>
    <s v="分销客户"/>
    <x v="3"/>
  </r>
  <r>
    <s v="se7en_kuo@foxmail.com"/>
    <s v="广州京雍府电子商务有限公司"/>
    <x v="3"/>
    <x v="12"/>
    <s v="关联"/>
    <d v="2017-09-26T00:00:00"/>
    <s v="202236291360302"/>
    <s v="EIP（包月）"/>
    <s v="续费"/>
    <s v="23.00"/>
    <s v="1.00"/>
    <s v="23.00"/>
    <m/>
    <n v="23"/>
    <s v="已支付"/>
    <s v="2018-07-08 08:23:40"/>
    <s v="2018-07-08 08:23:40"/>
    <s v=""/>
    <m/>
    <s v="分销客户"/>
    <x v="3"/>
  </r>
  <r>
    <s v="se7en_kuo@foxmail.com"/>
    <s v="广州京雍府电子商务有限公司"/>
    <x v="3"/>
    <x v="12"/>
    <s v="关联"/>
    <d v="2017-09-26T00:00:00"/>
    <s v="202234592990302"/>
    <s v="关系型数据库RDS(包月)"/>
    <s v="续费"/>
    <s v="156.00"/>
    <s v="1.00"/>
    <s v="156.00"/>
    <m/>
    <n v="156"/>
    <s v="已支付"/>
    <s v="2018-07-08 08:23:09"/>
    <s v="2018-07-08 08:23:10"/>
    <s v=""/>
    <m/>
    <s v="分销客户"/>
    <x v="3"/>
  </r>
  <r>
    <s v="cedarcloud"/>
    <s v="雪松控股集团"/>
    <x v="0"/>
    <x v="4"/>
    <s v="新建"/>
    <d v="2017-08-31T00:00:00"/>
    <s v="202235589770280"/>
    <s v="云服务器ECS(包月)"/>
    <s v="续费"/>
    <s v="914.00"/>
    <s v="1.00"/>
    <s v="914.00"/>
    <m/>
    <n v="914"/>
    <s v="已支付"/>
    <s v="2018-07-08 08:18:14"/>
    <s v="2018-07-08 08:18:18"/>
    <s v=""/>
    <m/>
    <s v="分销客户"/>
    <x v="0"/>
  </r>
  <r>
    <s v="flision"/>
    <s v="广州市绯影信息科技有限公司"/>
    <x v="4"/>
    <x v="9"/>
    <s v="关联"/>
    <d v="2017-01-19T00:00:00"/>
    <s v="202237087570600"/>
    <s v="云服务器ECS(包月)"/>
    <s v="续费"/>
    <s v="106.68"/>
    <s v="1.00"/>
    <s v="106.68"/>
    <m/>
    <n v="106.68"/>
    <s v="已支付"/>
    <s v="2018-07-08 08:14:07"/>
    <s v="2018-07-08 08:14:08"/>
    <s v=""/>
    <m/>
    <s v="分销客户"/>
    <x v="3"/>
  </r>
  <r>
    <s v="admin@yiguotech.com"/>
    <s v="深圳翼果科技有限公司"/>
    <x v="3"/>
    <x v="3"/>
    <s v="关联"/>
    <d v="2018-02-01T00:00:00"/>
    <s v="202234093870526"/>
    <s v="云服务器ECS(包月)"/>
    <s v="续费"/>
    <s v="218.00"/>
    <s v="1.00"/>
    <s v="218.00"/>
    <m/>
    <n v="218"/>
    <s v="已支付"/>
    <s v="2018-07-08 07:58:47"/>
    <s v="2018-07-08 07:58:52"/>
    <s v=""/>
    <m/>
    <s v="分销客户"/>
    <x v="3"/>
  </r>
  <r>
    <s v="admin@yiguotech.com"/>
    <s v="深圳翼果科技有限公司"/>
    <x v="3"/>
    <x v="3"/>
    <s v="关联"/>
    <d v="2018-02-01T00:00:00"/>
    <s v="202234688590526"/>
    <s v="云服务器ECS(包月)"/>
    <s v="续费"/>
    <s v="39.40"/>
    <s v="1.00"/>
    <s v="39.40"/>
    <m/>
    <n v="39.4"/>
    <s v="已支付"/>
    <s v="2018-07-08 07:58:18"/>
    <s v="2018-07-08 07:58:25"/>
    <s v=""/>
    <m/>
    <s v="分销客户"/>
    <x v="3"/>
  </r>
  <r>
    <s v="admin@yiguotech.com"/>
    <s v="深圳翼果科技有限公司"/>
    <x v="3"/>
    <x v="3"/>
    <s v="关联"/>
    <d v="2018-02-01T00:00:00"/>
    <s v="202235091010526"/>
    <s v="云服务器ECS(包月)"/>
    <s v="续费"/>
    <s v="131.00"/>
    <s v="1.00"/>
    <s v="131.00"/>
    <m/>
    <n v="131"/>
    <s v="已支付"/>
    <s v="2018-07-08 07:57:42"/>
    <s v="2018-07-08 07:57:51"/>
    <s v=""/>
    <m/>
    <s v="分销客户"/>
    <x v="3"/>
  </r>
  <r>
    <s v="xiaoxielc@163.com"/>
    <s v="广州合立正通信息科技有限公司"/>
    <x v="0"/>
    <x v="4"/>
    <s v="关联"/>
    <d v="2017-02-20T00:00:00"/>
    <s v="202235087670638"/>
    <s v="关系型数据库RDS(包月)"/>
    <s v="升级"/>
    <s v="307.90"/>
    <s v="1.00"/>
    <s v="307.90"/>
    <m/>
    <n v="307.89999999999998"/>
    <s v="已支付"/>
    <s v="2018-07-08 01:42:41"/>
    <s v="2018-07-08 01:43:05"/>
    <s v=""/>
    <m/>
    <s v="分销客户"/>
    <x v="0"/>
  </r>
  <r>
    <s v="judian2017"/>
    <s v="广州汇电云联互联网科技有限公司"/>
    <x v="3"/>
    <x v="3"/>
    <s v="关联"/>
    <d v="2018-02-24T10:16:11"/>
    <s v="202236478860465"/>
    <s v="增量带宽"/>
    <s v="升级"/>
    <s v="2.34"/>
    <s v="1.00"/>
    <s v="2.34"/>
    <m/>
    <n v="2.34"/>
    <s v="已支付"/>
    <s v="2018-07-07 19:38:22"/>
    <s v="2018-07-07 19:38:27"/>
    <s v=""/>
    <m/>
    <s v="分销客户"/>
    <x v="0"/>
  </r>
  <r>
    <s v="hzyfzx@pv.cc"/>
    <s v="广州花镇教育咨询有限公司"/>
    <x v="3"/>
    <x v="3"/>
    <s v="关联"/>
    <d v="2017-08-09T00:00:00"/>
    <s v="202233879460828"/>
    <s v="弹性公网IP（按量付费）"/>
    <s v="新购"/>
    <s v="0.00"/>
    <s v="1.00"/>
    <s v="0"/>
    <m/>
    <n v="0"/>
    <s v="完成"/>
    <s v="2018-07-07 18:44:50"/>
    <s v="2018-07-07 18:44:50"/>
    <s v=""/>
    <m/>
    <s v="分销客户"/>
    <x v="2"/>
  </r>
  <r>
    <s v="dannet@qq.com"/>
    <s v="广州美亚电子商务国际旅行社有限公司"/>
    <x v="0"/>
    <x v="4"/>
    <s v="关联"/>
    <d v="2017-10-20T00:00:00"/>
    <s v="202236677760654"/>
    <s v="消息队列 Kafka"/>
    <s v="新购"/>
    <s v="0.00"/>
    <s v="1.00"/>
    <s v="0"/>
    <m/>
    <n v="0"/>
    <s v="完成"/>
    <s v="2018-07-07 18:07:09"/>
    <s v="2018-07-07 18:07:09"/>
    <s v=""/>
    <m/>
    <s v="分销客户"/>
    <x v="2"/>
  </r>
  <r>
    <s v="dannet@qq.com"/>
    <s v="广州美亚电子商务国际旅行社有限公司"/>
    <x v="0"/>
    <x v="4"/>
    <s v="关联"/>
    <d v="2017-10-20T00:00:00"/>
    <s v="202236779110654"/>
    <s v="云服务器ECS(包月)"/>
    <s v="续费"/>
    <s v="1709.50"/>
    <s v="0.99"/>
    <s v="1695.20"/>
    <m/>
    <n v="1695.2"/>
    <s v="已支付"/>
    <s v="2018-07-07 18:05:32"/>
    <s v="2018-07-07 18:05:39"/>
    <s v=""/>
    <m/>
    <s v="分销客户"/>
    <x v="3"/>
  </r>
  <r>
    <s v="hzyfzx@pv.cc"/>
    <s v="广州花镇教育咨询有限公司"/>
    <x v="3"/>
    <x v="3"/>
    <s v="关联"/>
    <d v="2017-08-09T00:00:00"/>
    <s v="202235374270828"/>
    <s v="对象存储OSS资源包(包月)"/>
    <s v="新购"/>
    <s v="111.00"/>
    <s v="1.00"/>
    <s v="111.00"/>
    <m/>
    <n v="111"/>
    <s v="已支付"/>
    <s v="2018-07-07 17:26:12"/>
    <s v="2018-07-07 17:26:29"/>
    <s v=""/>
    <m/>
    <s v="分销客户"/>
    <x v="0"/>
  </r>
  <r>
    <s v="hzyfzx@pv.cc"/>
    <s v="广州花镇教育咨询有限公司"/>
    <x v="3"/>
    <x v="3"/>
    <s v="关联"/>
    <d v="2017-08-09T00:00:00"/>
    <s v="202237073620828"/>
    <s v="关系型数据库RDS(包月)"/>
    <s v="续费"/>
    <s v="1350.00"/>
    <s v="1.00"/>
    <s v="1350.00"/>
    <m/>
    <n v="1350"/>
    <s v="已支付"/>
    <s v="2018-07-07 17:14:32"/>
    <s v="2018-07-07 17:14:44"/>
    <s v=""/>
    <m/>
    <s v="分销客户"/>
    <x v="3"/>
  </r>
  <r>
    <s v="hzyfzx@pv.cc"/>
    <s v="广州花镇教育咨询有限公司"/>
    <x v="3"/>
    <x v="3"/>
    <s v="关联"/>
    <d v="2017-08-09T00:00:00"/>
    <s v="202236276400828"/>
    <s v="云服务器ECS(包月)"/>
    <s v="续费"/>
    <s v="13175.00"/>
    <s v="1.00"/>
    <s v="13175.00"/>
    <m/>
    <n v="13175"/>
    <s v="已支付"/>
    <s v="2018-07-07 17:11:43"/>
    <s v="2018-07-07 17:12:10"/>
    <s v=""/>
    <m/>
    <s v="分销客户"/>
    <x v="3"/>
  </r>
  <r>
    <s v="蜂派网络科技"/>
    <s v="深圳原上科技技术有限公司"/>
    <x v="2"/>
    <x v="10"/>
    <s v="新建"/>
    <d v="2017-11-06T00:00:00"/>
    <s v="202236077160855"/>
    <s v="Web应用防火墙（按量计费）"/>
    <s v="新购"/>
    <s v="0.00"/>
    <s v="1.00"/>
    <s v="0"/>
    <m/>
    <n v="0"/>
    <s v="完成"/>
    <s v="2018-07-07 16:17:56"/>
    <s v="2018-07-07 16:17:57"/>
    <s v=""/>
    <m/>
    <s v="分销客户"/>
    <x v="2"/>
  </r>
  <r>
    <s v="蜂派网络科技"/>
    <s v="深圳原上科技技术有限公司"/>
    <x v="2"/>
    <x v="10"/>
    <s v="新建"/>
    <d v="2017-11-06T00:00:00"/>
    <s v="202234976030855"/>
    <s v="服务器安全(安骑士)(包月)"/>
    <s v="新购"/>
    <s v="360.00"/>
    <s v="1.00"/>
    <s v="360.00"/>
    <m/>
    <n v="360"/>
    <s v="已支付"/>
    <s v="2018-07-07 16:14:46"/>
    <s v="2018-07-07 16:15:10"/>
    <s v=""/>
    <m/>
    <s v="分销客户"/>
    <x v="0"/>
  </r>
  <r>
    <s v="深圳前海金智慧"/>
    <s v="深圳前海金智慧科技有限公司"/>
    <x v="3"/>
    <x v="3"/>
    <s v="关联"/>
    <d v="2018-03-08T22:16:07"/>
    <s v="202234177740864"/>
    <s v="EMAS服务"/>
    <s v="新购"/>
    <s v="0.00"/>
    <s v="1.00"/>
    <s v="0"/>
    <m/>
    <n v="0"/>
    <s v="完成"/>
    <s v="2018-07-07 15:32:31"/>
    <s v="2018-07-07 15:32:31"/>
    <s v=""/>
    <m/>
    <s v="分销客户"/>
    <x v="2"/>
  </r>
  <r>
    <s v="深圳前海金智慧"/>
    <s v="深圳前海金智慧科技有限公司"/>
    <x v="3"/>
    <x v="3"/>
    <s v="关联"/>
    <d v="2018-03-08T22:16:07"/>
    <s v="202234975200864"/>
    <s v="HTTPDNS"/>
    <s v="新购"/>
    <s v="0.00"/>
    <s v="1.00"/>
    <s v="0"/>
    <m/>
    <n v="0"/>
    <s v="完成"/>
    <s v="2018-07-07 15:31:48"/>
    <s v="2018-07-07 15:31:48"/>
    <s v=""/>
    <m/>
    <s v="分销客户"/>
    <x v="2"/>
  </r>
  <r>
    <s v="admin@yiguotech.com"/>
    <s v="深圳翼果科技有限公司"/>
    <x v="3"/>
    <x v="3"/>
    <s v="关联"/>
    <d v="2018-02-01T00:00:00"/>
    <s v="202234974720526"/>
    <s v="云服务器ECS(包月)"/>
    <s v="续费"/>
    <s v="218.00"/>
    <s v="1.00"/>
    <s v="218.00"/>
    <m/>
    <n v="218"/>
    <s v="已支付"/>
    <s v="2018-07-07 15:18:44"/>
    <s v="2018-07-07 15:19:00"/>
    <s v=""/>
    <m/>
    <s v="分销客户"/>
    <x v="3"/>
  </r>
  <r>
    <s v="admin@yiguotech.com"/>
    <s v="深圳翼果科技有限公司"/>
    <x v="3"/>
    <x v="3"/>
    <s v="关联"/>
    <d v="2018-02-01T00:00:00"/>
    <s v="202237872690526"/>
    <s v="云服务器ECS(包月)"/>
    <s v="续费"/>
    <s v="450.00"/>
    <s v="1.00"/>
    <s v="450.00"/>
    <m/>
    <n v="450"/>
    <s v="已支付"/>
    <s v="2018-07-07 15:16:15"/>
    <s v="2018-07-07 15:16:28"/>
    <s v=""/>
    <m/>
    <s v="分销客户"/>
    <x v="3"/>
  </r>
  <r>
    <s v="admin@yiguotech.com"/>
    <s v="深圳翼果科技有限公司"/>
    <x v="3"/>
    <x v="3"/>
    <s v="关联"/>
    <d v="2018-02-01T00:00:00"/>
    <s v="202234974480526"/>
    <s v="云服务器ECS(包月)"/>
    <s v="续费"/>
    <s v="802.00"/>
    <s v="1.00"/>
    <s v="802.00"/>
    <m/>
    <n v="802"/>
    <s v="已支付"/>
    <s v="2018-07-07 15:15:42"/>
    <s v="2018-07-07 15:15:57"/>
    <s v=""/>
    <m/>
    <s v="分销客户"/>
    <x v="3"/>
  </r>
  <r>
    <s v="admin@yiguotech.com"/>
    <s v="深圳翼果科技有限公司"/>
    <x v="3"/>
    <x v="3"/>
    <s v="关联"/>
    <d v="2018-02-01T00:00:00"/>
    <s v="202234575890526"/>
    <s v="云服务器ECS(包月)"/>
    <s v="续费"/>
    <s v="553.00"/>
    <s v="1.00"/>
    <s v="553.00"/>
    <m/>
    <n v="553"/>
    <s v="已支付"/>
    <s v="2018-07-07 15:15:09"/>
    <s v="2018-07-07 15:15:17"/>
    <s v=""/>
    <m/>
    <s v="分销客户"/>
    <x v="3"/>
  </r>
  <r>
    <s v="admin@yiguotech.com"/>
    <s v="深圳翼果科技有限公司"/>
    <x v="3"/>
    <x v="3"/>
    <s v="关联"/>
    <d v="2018-02-01T00:00:00"/>
    <s v="202236075580526"/>
    <s v="云服务器ECS(包月)"/>
    <s v="续费"/>
    <s v="560.00"/>
    <s v="1.00"/>
    <s v="560.00"/>
    <m/>
    <n v="560"/>
    <s v="已支付"/>
    <s v="2018-07-07 15:14:23"/>
    <s v="2018-07-07 15:14:32"/>
    <s v=""/>
    <m/>
    <s v="分销客户"/>
    <x v="3"/>
  </r>
  <r>
    <s v="admin@yiguotech.com"/>
    <s v="深圳翼果科技有限公司"/>
    <x v="3"/>
    <x v="3"/>
    <s v="关联"/>
    <d v="2018-02-01T00:00:00"/>
    <s v="202235074900526"/>
    <s v="云服务器ECS(包月)"/>
    <s v="续费"/>
    <s v="773.40"/>
    <s v="1.00"/>
    <s v="773.40"/>
    <m/>
    <n v="773.4"/>
    <s v="已支付"/>
    <s v="2018-07-07 15:11:05"/>
    <s v="2018-07-07 15:11:16"/>
    <s v=""/>
    <m/>
    <s v="分销客户"/>
    <x v="3"/>
  </r>
  <r>
    <s v="深圳前海金智慧"/>
    <s v="深圳前海金智慧科技有限公司"/>
    <x v="3"/>
    <x v="3"/>
    <s v="关联"/>
    <d v="2018-03-08T22:16:07"/>
    <s v="202236869970864"/>
    <s v="云盾证书服务(包年)"/>
    <s v="新购"/>
    <s v="0.00"/>
    <s v="1.00"/>
    <s v="0.00"/>
    <m/>
    <n v="0"/>
    <s v="已支付"/>
    <s v="2018-07-07 13:28:14"/>
    <s v="2018-07-07 13:40:00"/>
    <s v=""/>
    <m/>
    <s v="分销客户"/>
    <x v="0"/>
  </r>
  <r>
    <s v="3034854649@qq.com"/>
    <s v="广州尚途商旅信息技术有限公司"/>
    <x v="0"/>
    <x v="4"/>
    <s v="关联"/>
    <d v="2016-10-27T00:00:00"/>
    <s v="202236072160921"/>
    <s v="云服务器ECS(包月)"/>
    <s v="续费"/>
    <s v="351.00"/>
    <s v="1.00"/>
    <s v="351.00"/>
    <m/>
    <n v="351"/>
    <s v="已支付"/>
    <s v="2018-07-07 12:45:23"/>
    <s v="2018-07-07 12:45:24"/>
    <s v=""/>
    <m/>
    <s v="分销客户"/>
    <x v="3"/>
  </r>
  <r>
    <s v="hi30403397@aliyun.com"/>
    <s v="广州宏峰信息科技有限公司"/>
    <x v="3"/>
    <x v="12"/>
    <s v="关联"/>
    <d v="2017-10-10T00:00:00"/>
    <s v="202235670060828"/>
    <s v="云服务器ECS(包月)"/>
    <s v="续费"/>
    <s v="43.68"/>
    <s v="1.00"/>
    <s v="43.68"/>
    <m/>
    <n v="43.68"/>
    <s v="已支付"/>
    <s v="2018-07-07 12:23:47"/>
    <s v="2018-07-07 12:23:58"/>
    <s v=""/>
    <m/>
    <s v="分销客户"/>
    <x v="3"/>
  </r>
  <r>
    <s v="hi30403397@aliyun.com"/>
    <s v="广州宏峰信息科技有限公司"/>
    <x v="3"/>
    <x v="12"/>
    <s v="关联"/>
    <d v="2017-10-10T00:00:00"/>
    <s v="202236670500828"/>
    <s v="云服务器ECS(包月)"/>
    <s v="续费"/>
    <s v="37.24"/>
    <s v="1.00"/>
    <s v="37.24"/>
    <m/>
    <n v="37.24"/>
    <s v="已支付"/>
    <s v="2018-07-07 12:23:06"/>
    <s v="2018-07-07 12:23:25"/>
    <s v=""/>
    <m/>
    <s v="分销客户"/>
    <x v="3"/>
  </r>
  <r>
    <s v="hi30403397@aliyun.com"/>
    <s v="广州宏峰信息科技有限公司"/>
    <x v="3"/>
    <x v="12"/>
    <s v="关联"/>
    <d v="2017-10-10T00:00:00"/>
    <s v="202234871570828"/>
    <s v="云服务器ECS(包月)"/>
    <s v="续费"/>
    <s v="74.48"/>
    <s v="1.00"/>
    <s v="74.48"/>
    <m/>
    <n v="74.48"/>
    <s v="已支付"/>
    <s v="2018-07-07 12:22:10"/>
    <s v="2018-07-07 12:22:46"/>
    <s v=""/>
    <m/>
    <s v="分销客户"/>
    <x v="3"/>
  </r>
  <r>
    <s v="hi20412990@aliyun.com"/>
    <s v="广州远程教育中心有限公司"/>
    <x v="0"/>
    <x v="4"/>
    <s v="关联"/>
    <d v="2017-03-24T00:00:00"/>
    <s v="202233770130411"/>
    <s v="云服务器ECS(包月)"/>
    <s v="续费"/>
    <s v="820.00"/>
    <s v="0.75"/>
    <s v="615.00"/>
    <m/>
    <n v="615"/>
    <s v="已支付"/>
    <s v="2018-07-07 11:38:11"/>
    <s v="2018-07-07 11:38:14"/>
    <s v=""/>
    <m/>
    <s v="分销客户"/>
    <x v="5"/>
  </r>
  <r>
    <s v="hi20412990@aliyun.com"/>
    <s v="广州远程教育中心有限公司"/>
    <x v="0"/>
    <x v="4"/>
    <s v="关联"/>
    <d v="2017-03-24T00:00:00"/>
    <s v="202234073040411"/>
    <s v="云服务器ECS(包月)"/>
    <s v="续费"/>
    <s v="338.00"/>
    <s v="0.75"/>
    <s v="253.50"/>
    <m/>
    <n v="253.5"/>
    <s v="已支付"/>
    <s v="2018-07-07 11:38:09"/>
    <s v="2018-07-07 11:38:10"/>
    <s v=""/>
    <m/>
    <s v="分销客户"/>
    <x v="5"/>
  </r>
  <r>
    <s v="212983912@qq.com"/>
    <s v="广州尚途商旅信息技术有限公司"/>
    <x v="0"/>
    <x v="4"/>
    <s v="关联"/>
    <d v="2016-10-27T00:00:00"/>
    <s v="202236966270489"/>
    <s v="云服务器ECS(包月)"/>
    <s v="续费"/>
    <s v="323.00"/>
    <s v="1.00"/>
    <s v="323.00"/>
    <m/>
    <n v="323"/>
    <s v="已支付"/>
    <s v="2018-07-07 10:35:38"/>
    <s v="2018-07-07 10:35:39"/>
    <s v=""/>
    <m/>
    <s v="分销客户"/>
    <x v="3"/>
  </r>
  <r>
    <s v="212983912@qq.com"/>
    <s v="广州尚途商旅信息技术有限公司"/>
    <x v="0"/>
    <x v="4"/>
    <s v="关联"/>
    <d v="2016-10-27T00:00:00"/>
    <s v="202237267960489"/>
    <s v="云服务器ECS(包月)"/>
    <s v="续费"/>
    <s v="602.00"/>
    <s v="1.00"/>
    <s v="602.00"/>
    <m/>
    <n v="602"/>
    <s v="已支付"/>
    <s v="2018-07-07 10:35:34"/>
    <s v="2018-07-07 10:35:34"/>
    <s v=""/>
    <m/>
    <s v="分销客户"/>
    <x v="3"/>
  </r>
  <r>
    <s v="212983912@qq.com"/>
    <s v="广州尚途商旅信息技术有限公司"/>
    <x v="0"/>
    <x v="4"/>
    <s v="关联"/>
    <d v="2016-10-27T00:00:00"/>
    <s v="202237366420489"/>
    <s v="云服务器ECS(包月)"/>
    <s v="续费"/>
    <s v="602.00"/>
    <s v="1.00"/>
    <s v="602.00"/>
    <m/>
    <n v="602"/>
    <s v="已支付"/>
    <s v="2018-07-07 10:35:32"/>
    <s v="2018-07-07 10:35:33"/>
    <s v=""/>
    <m/>
    <s v="分销客户"/>
    <x v="3"/>
  </r>
  <r>
    <s v="212983912@qq.com"/>
    <s v="广州尚途商旅信息技术有限公司"/>
    <x v="0"/>
    <x v="4"/>
    <s v="关联"/>
    <d v="2016-10-27T00:00:00"/>
    <s v="202236068780489"/>
    <s v="云服务器ECS(包月)"/>
    <s v="续费"/>
    <s v="602.00"/>
    <s v="1.00"/>
    <s v="602.00"/>
    <m/>
    <n v="602"/>
    <s v="已支付"/>
    <s v="2018-07-07 10:35:30"/>
    <s v="2018-07-07 10:35:31"/>
    <s v=""/>
    <m/>
    <s v="分销客户"/>
    <x v="3"/>
  </r>
  <r>
    <s v="212983912@qq.com"/>
    <s v="广州尚途商旅信息技术有限公司"/>
    <x v="0"/>
    <x v="4"/>
    <s v="关联"/>
    <d v="2016-10-27T00:00:00"/>
    <s v="202237568460489"/>
    <s v="云服务器ECS(包月)"/>
    <s v="续费"/>
    <s v="602.00"/>
    <s v="1.00"/>
    <s v="602.00"/>
    <m/>
    <n v="602"/>
    <s v="已支付"/>
    <s v="2018-07-07 10:35:28"/>
    <s v="2018-07-07 10:35:29"/>
    <s v=""/>
    <m/>
    <s v="分销客户"/>
    <x v="3"/>
  </r>
  <r>
    <s v="212983912@qq.com"/>
    <s v="广州尚途商旅信息技术有限公司"/>
    <x v="0"/>
    <x v="4"/>
    <s v="关联"/>
    <d v="2016-10-27T00:00:00"/>
    <s v="202235168790489"/>
    <s v="云服务器ECS(包月)"/>
    <s v="续费"/>
    <s v="198.00"/>
    <s v="1.00"/>
    <s v="198.00"/>
    <m/>
    <n v="198"/>
    <s v="已支付"/>
    <s v="2018-07-07 10:35:27"/>
    <s v="2018-07-07 10:35:27"/>
    <s v=""/>
    <m/>
    <s v="分销客户"/>
    <x v="3"/>
  </r>
  <r>
    <s v="212983912@qq.com"/>
    <s v="广州尚途商旅信息技术有限公司"/>
    <x v="0"/>
    <x v="4"/>
    <s v="关联"/>
    <d v="2016-10-27T00:00:00"/>
    <s v="202235769180489"/>
    <s v="云服务器ECS(包月)"/>
    <s v="续费"/>
    <s v="1090.00"/>
    <s v="1.00"/>
    <s v="1090.00"/>
    <m/>
    <n v="1090"/>
    <s v="已支付"/>
    <s v="2018-07-07 10:35:25"/>
    <s v="2018-07-07 10:35:26"/>
    <s v=""/>
    <m/>
    <s v="分销客户"/>
    <x v="3"/>
  </r>
  <r>
    <s v="212983912@qq.com"/>
    <s v="广州尚途商旅信息技术有限公司"/>
    <x v="0"/>
    <x v="4"/>
    <s v="关联"/>
    <d v="2016-10-27T00:00:00"/>
    <s v="202236865970489"/>
    <s v="云服务器ECS(包月)"/>
    <s v="续费"/>
    <s v="1090.00"/>
    <s v="1.00"/>
    <s v="1090.00"/>
    <m/>
    <n v="1090"/>
    <s v="已支付"/>
    <s v="2018-07-07 10:35:24"/>
    <s v="2018-07-07 10:35:24"/>
    <s v=""/>
    <m/>
    <s v="分销客户"/>
    <x v="3"/>
  </r>
  <r>
    <s v="212983912@qq.com"/>
    <s v="广州尚途商旅信息技术有限公司"/>
    <x v="0"/>
    <x v="4"/>
    <s v="关联"/>
    <d v="2016-10-27T00:00:00"/>
    <s v="202234367880489"/>
    <s v="云服务器ECS(包月)"/>
    <s v="续费"/>
    <s v="202.00"/>
    <s v="1.00"/>
    <s v="202.00"/>
    <m/>
    <n v="202"/>
    <s v="已支付"/>
    <s v="2018-07-07 10:35:22"/>
    <s v="2018-07-07 10:35:23"/>
    <s v=""/>
    <m/>
    <s v="分销客户"/>
    <x v="3"/>
  </r>
  <r>
    <s v="212983912@qq.com"/>
    <s v="广州尚途商旅信息技术有限公司"/>
    <x v="0"/>
    <x v="4"/>
    <s v="关联"/>
    <d v="2016-10-27T00:00:00"/>
    <s v="202235866510489"/>
    <s v="云服务器ECS(包月)"/>
    <s v="续费"/>
    <s v="494.00"/>
    <s v="1.00"/>
    <s v="494.00"/>
    <m/>
    <n v="494"/>
    <s v="已支付"/>
    <s v="2018-07-07 10:35:21"/>
    <s v="2018-07-07 10:35:21"/>
    <s v=""/>
    <m/>
    <s v="分销客户"/>
    <x v="3"/>
  </r>
  <r>
    <s v="212983912@qq.com"/>
    <s v="广州尚途商旅信息技术有限公司"/>
    <x v="0"/>
    <x v="4"/>
    <s v="关联"/>
    <d v="2016-10-27T00:00:00"/>
    <s v="202236865960489"/>
    <s v="云服务器ECS(包月)"/>
    <s v="续费"/>
    <s v="494.00"/>
    <s v="1.00"/>
    <s v="494.00"/>
    <m/>
    <n v="494"/>
    <s v="已支付"/>
    <s v="2018-07-07 10:35:19"/>
    <s v="2018-07-07 10:35:20"/>
    <s v=""/>
    <m/>
    <s v="分销客户"/>
    <x v="3"/>
  </r>
  <r>
    <s v="yingerfashion"/>
    <s v="深圳影儿时尚集团有限公司"/>
    <x v="5"/>
    <x v="11"/>
    <s v="关联"/>
    <d v="2017-03-16T00:00:00"/>
    <s v="202234070980511"/>
    <s v="RDS只读实例"/>
    <s v="升级"/>
    <s v="0.00"/>
    <s v="1.00"/>
    <s v="0"/>
    <m/>
    <n v="0"/>
    <s v="完成"/>
    <s v="2018-07-07 10:05:43"/>
    <s v="2018-07-07 10:05:44"/>
    <s v=""/>
    <m/>
    <s v="分销客户"/>
    <x v="1"/>
  </r>
  <r>
    <s v="yingerfashion"/>
    <s v="深圳影儿时尚集团有限公司"/>
    <x v="5"/>
    <x v="11"/>
    <s v="关联"/>
    <d v="2017-03-16T00:00:00"/>
    <s v="202237765080511"/>
    <s v="RDS只读实例"/>
    <s v="升级"/>
    <s v="0.00"/>
    <s v="1.00"/>
    <s v="0"/>
    <m/>
    <n v="0"/>
    <s v="完成"/>
    <s v="2018-07-07 10:05:01"/>
    <s v="2018-07-07 10:05:02"/>
    <s v=""/>
    <m/>
    <s v="分销客户"/>
    <x v="1"/>
  </r>
  <r>
    <s v="ab纵思网络"/>
    <s v="广州纵思网络科技股份有限公司"/>
    <x v="0"/>
    <x v="6"/>
    <s v="关联"/>
    <d v="2018-02-26T19:14:30"/>
    <s v="202237865140313"/>
    <s v="云服务器ECS(包月)"/>
    <s v="续费"/>
    <s v="1692.00"/>
    <s v="0.92"/>
    <s v="1550.16"/>
    <m/>
    <n v="1550.16"/>
    <s v="已支付"/>
    <s v="2018-07-07 09:52:20"/>
    <s v="2018-07-07 09:52:25"/>
    <s v=""/>
    <m/>
    <s v="分销客户"/>
    <x v="3"/>
  </r>
  <r>
    <s v="ab纵思网络"/>
    <s v="广州纵思网络科技股份有限公司"/>
    <x v="0"/>
    <x v="6"/>
    <s v="关联"/>
    <d v="2018-02-26T19:14:30"/>
    <s v="202238262150313"/>
    <s v="云服务器ECS(包月)"/>
    <s v="续费"/>
    <s v="780.00"/>
    <s v="1.00"/>
    <s v="780.00"/>
    <m/>
    <n v="780"/>
    <s v="已支付"/>
    <s v="2018-07-07 09:48:39"/>
    <s v="2018-07-07 09:48:42"/>
    <s v=""/>
    <m/>
    <s v="分销客户"/>
    <x v="3"/>
  </r>
  <r>
    <s v="yun@mu-ke.com"/>
    <s v="广州慕可生物科技有限公司"/>
    <x v="0"/>
    <x v="5"/>
    <s v="关联"/>
    <d v="2017-09-13T00:00:00"/>
    <s v="202234069340761"/>
    <s v="增量带宽"/>
    <s v="升级"/>
    <s v="86.18"/>
    <s v="1.00"/>
    <s v="86.18"/>
    <m/>
    <n v="86.18"/>
    <s v="已支付"/>
    <s v="2018-07-07 09:22:55"/>
    <s v="2018-07-07 09:22:58"/>
    <s v=""/>
    <m/>
    <s v="分销客户"/>
    <x v="0"/>
  </r>
  <r>
    <s v="dw10066"/>
    <s v="dw10066"/>
    <x v="3"/>
    <x v="12"/>
    <s v="关联"/>
    <d v="2017-10-13T00:00:00"/>
    <s v="202235268650734"/>
    <s v="云服务器ECS(包月)"/>
    <s v="续费"/>
    <s v="616.00"/>
    <s v="1.00"/>
    <s v="616.00"/>
    <m/>
    <n v="616"/>
    <s v="已支付"/>
    <s v="2018-07-07 09:11:22"/>
    <s v="2018-07-07 09:11:23"/>
    <s v=""/>
    <m/>
    <s v="分销客户"/>
    <x v="3"/>
  </r>
  <r>
    <s v="金链子银链子"/>
    <s v="深圳银链科技有限公司"/>
    <x v="3"/>
    <x v="8"/>
    <s v="新建"/>
    <d v="2018-03-02T14:57:56"/>
    <s v="202236862380318"/>
    <s v="云服务器ECS(包月)"/>
    <s v="续费"/>
    <s v="313.22"/>
    <s v="1.00"/>
    <s v="313.22"/>
    <m/>
    <n v="313.22000000000003"/>
    <s v="已支付"/>
    <s v="2018-07-07 08:54:57"/>
    <s v="2018-07-07 08:54:58"/>
    <s v=""/>
    <m/>
    <s v="分销客户"/>
    <x v="0"/>
  </r>
  <r>
    <s v="金链子银链子"/>
    <s v="深圳银链科技有限公司"/>
    <x v="3"/>
    <x v="8"/>
    <s v="新建"/>
    <d v="2018-03-02T14:57:56"/>
    <s v="202233965490318"/>
    <s v="云服务器ECS(包月)"/>
    <s v="续费"/>
    <s v="258.89"/>
    <s v="1.00"/>
    <s v="258.89"/>
    <m/>
    <n v="258.89"/>
    <s v="已支付"/>
    <s v="2018-07-07 08:54:53"/>
    <s v="2018-07-07 08:54:54"/>
    <s v=""/>
    <m/>
    <s v="分销客户"/>
    <x v="0"/>
  </r>
  <r>
    <s v="金链子银链子"/>
    <s v="深圳银链科技有限公司"/>
    <x v="3"/>
    <x v="8"/>
    <s v="新建"/>
    <d v="2018-03-02T14:57:56"/>
    <s v="202233765570318"/>
    <s v="云服务器ECS(包月)"/>
    <s v="续费"/>
    <s v="296.99"/>
    <s v="1.00"/>
    <s v="296.99"/>
    <m/>
    <n v="296.99"/>
    <s v="已支付"/>
    <s v="2018-07-07 08:54:48"/>
    <s v="2018-07-07 08:54:49"/>
    <s v=""/>
    <m/>
    <s v="分销客户"/>
    <x v="0"/>
  </r>
  <r>
    <s v="金链子银链子"/>
    <s v="深圳银链科技有限公司"/>
    <x v="3"/>
    <x v="8"/>
    <s v="新建"/>
    <d v="2018-03-02T14:57:56"/>
    <s v="202236065310318"/>
    <s v="云服务器ECS(包月)"/>
    <s v="续费"/>
    <s v="291.31"/>
    <s v="1.00"/>
    <s v="291.31"/>
    <m/>
    <n v="291.31"/>
    <s v="已支付"/>
    <s v="2018-07-07 08:54:45"/>
    <s v="2018-07-07 08:54:47"/>
    <s v=""/>
    <m/>
    <s v="分销客户"/>
    <x v="0"/>
  </r>
  <r>
    <s v="金链子银链子"/>
    <s v="深圳银链科技有限公司"/>
    <x v="3"/>
    <x v="8"/>
    <s v="新建"/>
    <d v="2018-03-02T14:57:56"/>
    <s v="202236263290318"/>
    <s v="云服务器ECS(包月)"/>
    <s v="续费"/>
    <s v="238.00"/>
    <s v="1.00"/>
    <s v="238.00"/>
    <m/>
    <n v="238"/>
    <s v="已支付"/>
    <s v="2018-07-07 08:54:43"/>
    <s v="2018-07-07 08:54:44"/>
    <s v=""/>
    <m/>
    <s v="分销客户"/>
    <x v="0"/>
  </r>
  <r>
    <s v="yun@mu-ke.com"/>
    <s v="广州慕可生物科技有限公司"/>
    <x v="0"/>
    <x v="5"/>
    <s v="关联"/>
    <d v="2017-09-13T00:00:00"/>
    <s v="202236263160761"/>
    <s v="全国快递物流查询"/>
    <s v="新购"/>
    <s v="475.00"/>
    <s v="0.70"/>
    <s v="332.50"/>
    <m/>
    <n v="332.5"/>
    <s v="已支付"/>
    <s v="2018-07-07 08:48:54"/>
    <s v="2018-07-07 08:49:06"/>
    <s v=""/>
    <m/>
    <s v="分销客户"/>
    <x v="2"/>
  </r>
  <r>
    <s v="dw10066"/>
    <s v="dw10066"/>
    <x v="3"/>
    <x v="12"/>
    <s v="关联"/>
    <d v="2017-10-13T00:00:00"/>
    <s v="202235663110734"/>
    <s v="云服务器ECS(包月)"/>
    <s v="续费"/>
    <s v="670.00"/>
    <s v="1.00"/>
    <s v="670.00"/>
    <m/>
    <n v="670"/>
    <s v="已支付"/>
    <s v="2018-07-07 08:48:48"/>
    <s v="2018-07-07 08:48:48"/>
    <s v=""/>
    <m/>
    <s v="分销客户"/>
    <x v="3"/>
  </r>
  <r>
    <s v="212983912@qq.com"/>
    <s v="广州尚途商旅信息技术有限公司"/>
    <x v="0"/>
    <x v="4"/>
    <s v="关联"/>
    <d v="2016-10-27T00:00:00"/>
    <s v="202235063580489"/>
    <s v="VPN网关（包月）"/>
    <s v="续费"/>
    <s v="375.00"/>
    <s v="1.00"/>
    <s v="375.00"/>
    <m/>
    <n v="375"/>
    <s v="已支付"/>
    <s v="2018-07-07 08:28:34"/>
    <s v="2018-07-07 08:28:34"/>
    <s v=""/>
    <m/>
    <s v="分销客户"/>
    <x v="3"/>
  </r>
  <r>
    <s v="it@biostime.com.cn"/>
    <s v="广州市合生元生物制品有限公司"/>
    <x v="0"/>
    <x v="4"/>
    <s v="关联"/>
    <d v="2016-09-07T00:00:00"/>
    <s v="202234461060682"/>
    <s v="云服务器ECS(包月)"/>
    <s v="续费"/>
    <s v="225.00"/>
    <s v="1.00"/>
    <s v="225.00"/>
    <m/>
    <n v="225"/>
    <s v="已支付"/>
    <s v="2018-07-07 08:27:05"/>
    <s v="2018-07-07 08:27:05"/>
    <s v=""/>
    <m/>
    <s v="分销客户"/>
    <x v="3"/>
  </r>
  <r>
    <s v="it@biostime.com.cn"/>
    <s v="广州市合生元生物制品有限公司"/>
    <x v="0"/>
    <x v="4"/>
    <s v="关联"/>
    <d v="2016-09-07T00:00:00"/>
    <s v="202237760180682"/>
    <s v="云服务器ECS(包月)"/>
    <s v="续费"/>
    <s v="553.00"/>
    <s v="0.96"/>
    <s v="529.90"/>
    <m/>
    <n v="529.9"/>
    <s v="已支付"/>
    <s v="2018-07-07 08:27:02"/>
    <s v="2018-07-07 08:27:04"/>
    <s v=""/>
    <m/>
    <s v="分销客户"/>
    <x v="3"/>
  </r>
  <r>
    <s v="hi20412990@aliyun.com"/>
    <s v="广州远程教育中心有限公司"/>
    <x v="0"/>
    <x v="4"/>
    <s v="关联"/>
    <d v="2017-03-24T00:00:00"/>
    <s v="202235762540411"/>
    <s v="关系型数据库RDS(包月)"/>
    <s v="续费"/>
    <s v="1030.00"/>
    <s v="0.75"/>
    <s v="772.50"/>
    <m/>
    <n v="772.5"/>
    <s v="已支付"/>
    <s v="2018-07-07 08:16:10"/>
    <s v="2018-07-07 08:16:11"/>
    <s v=""/>
    <m/>
    <s v="分销客户"/>
    <x v="5"/>
  </r>
  <r>
    <s v="hi20412990@aliyun.com"/>
    <s v="广州远程教育中心有限公司"/>
    <x v="0"/>
    <x v="4"/>
    <s v="关联"/>
    <d v="2017-03-24T00:00:00"/>
    <s v="202234961100411"/>
    <s v="云数据库KVStore版（包月）"/>
    <s v="续费"/>
    <s v="350.00"/>
    <s v="0.75"/>
    <s v="262.50"/>
    <m/>
    <n v="262.5"/>
    <s v="已支付"/>
    <s v="2018-07-07 08:15:33"/>
    <s v="2018-07-07 08:15:34"/>
    <s v=""/>
    <m/>
    <s v="分销客户"/>
    <x v="5"/>
  </r>
  <r>
    <s v="dingyou168"/>
    <s v="深圳鼎游无限科技有限公司"/>
    <x v="2"/>
    <x v="2"/>
    <s v="新建"/>
    <d v="2017-12-08T00:00:00"/>
    <s v="202235152210889"/>
    <s v="对象存储OSS（按量付费）"/>
    <s v="新购"/>
    <s v="0.00"/>
    <s v="1.00"/>
    <s v="0"/>
    <m/>
    <n v="0"/>
    <s v="完成"/>
    <s v="2018-07-06 21:02:38"/>
    <s v="2018-07-06 21:02:38"/>
    <s v=""/>
    <m/>
    <s v="分销客户"/>
    <x v="2"/>
  </r>
  <r>
    <s v="dingyou168"/>
    <s v="深圳鼎游无限科技有限公司"/>
    <x v="2"/>
    <x v="2"/>
    <s v="新建"/>
    <d v="2017-12-08T00:00:00"/>
    <s v="202234650920889"/>
    <s v="文件存储（按量付费）"/>
    <s v="新购"/>
    <s v="0.00"/>
    <s v="1.00"/>
    <s v="0"/>
    <m/>
    <n v="0"/>
    <s v="完成"/>
    <s v="2018-07-06 20:56:13"/>
    <s v="2018-07-06 20:56:14"/>
    <s v=""/>
    <m/>
    <s v="分销客户"/>
    <x v="2"/>
  </r>
  <r>
    <s v="212983912@qq.com"/>
    <s v="广州尚途商旅信息技术有限公司"/>
    <x v="0"/>
    <x v="4"/>
    <s v="关联"/>
    <d v="2016-10-27T00:00:00"/>
    <s v="202237548870489"/>
    <s v="云监控—报警短信"/>
    <s v="新购"/>
    <s v="225.00"/>
    <s v="1.00"/>
    <s v="225.00"/>
    <m/>
    <n v="225"/>
    <s v="已支付"/>
    <s v="2018-07-06 19:33:07"/>
    <s v="2018-07-06 19:33:23"/>
    <s v=""/>
    <m/>
    <s v="分销客户"/>
    <x v="2"/>
  </r>
  <r>
    <s v="bufeng2005@gmail.com"/>
    <s v="广州市十牛信息科技有限公司"/>
    <x v="1"/>
    <x v="1"/>
    <s v="关联"/>
    <d v="2017-06-23T00:00:00"/>
    <s v="202236247580796"/>
    <s v="云服务器（按量付费）"/>
    <s v="新购"/>
    <s v="0.00"/>
    <s v="1.00"/>
    <s v="0"/>
    <m/>
    <n v="0"/>
    <s v="完成"/>
    <s v="2018-07-06 19:25:44"/>
    <s v="2018-07-06 19:25:44"/>
    <s v=""/>
    <m/>
    <s v="分销客户"/>
    <x v="1"/>
  </r>
  <r>
    <s v="serveradmin@superlinksoft.com"/>
    <s v="广州超联软件科技有限公司"/>
    <x v="0"/>
    <x v="6"/>
    <s v="关联"/>
    <d v="2017-11-06T00:00:00"/>
    <s v="202238047290884"/>
    <s v="云盾证书服务(包年)"/>
    <s v="新购"/>
    <s v="1478.00"/>
    <s v="0.85"/>
    <s v="1256.30"/>
    <m/>
    <n v="1256.3"/>
    <s v="已支付"/>
    <s v="2018-07-06 18:47:14"/>
    <s v="2018-07-06 18:48:55"/>
    <s v=""/>
    <m/>
    <s v="分销客户"/>
    <x v="0"/>
  </r>
  <r>
    <s v="jiangshan@inman.cc"/>
    <s v="广州市汇美时尚集团股份有限公司"/>
    <x v="1"/>
    <x v="1"/>
    <s v="关联"/>
    <d v="2016-09-02T00:00:00"/>
    <s v="202235747900007"/>
    <s v="关系型数据库RDS(包月)"/>
    <s v="续费"/>
    <s v="540.00"/>
    <s v="1.00"/>
    <s v="540.00"/>
    <m/>
    <n v="540"/>
    <s v="已支付"/>
    <s v="2018-07-06 17:56:48"/>
    <s v="2018-07-06 17:56:52"/>
    <s v=""/>
    <m/>
    <s v="分销客户"/>
    <x v="3"/>
  </r>
  <r>
    <s v="xiliedu@968666.net"/>
    <s v="广州市熙励教育信息咨询有限公司"/>
    <x v="0"/>
    <x v="6"/>
    <s v="关联"/>
    <d v="2018-01-15T21:24:57"/>
    <s v="202236245410351"/>
    <s v="云服务器ECS(包月)"/>
    <s v="退款"/>
    <s v="-974.56"/>
    <s v="1.00"/>
    <s v="-974.56"/>
    <m/>
    <n v="-974.56"/>
    <s v="已支付"/>
    <s v="2018-07-06 17:41:08"/>
    <s v="2018-07-06 17:41:08"/>
    <s v=""/>
    <m/>
    <s v="分销客户"/>
    <x v="0"/>
  </r>
  <r>
    <s v="xiliedu@968666.net"/>
    <s v="广州市熙励教育信息咨询有限公司"/>
    <x v="0"/>
    <x v="6"/>
    <s v="关联"/>
    <d v="2018-01-15T21:24:57"/>
    <s v="202233846130351"/>
    <s v="云服务器（按量付费）"/>
    <s v="新购"/>
    <s v="0.00"/>
    <s v="1.00"/>
    <s v="0"/>
    <m/>
    <n v="0"/>
    <s v="完成"/>
    <s v="2018-07-06 17:41:08"/>
    <s v="2018-07-06 17:41:08"/>
    <s v=""/>
    <m/>
    <s v="分销客户"/>
    <x v="1"/>
  </r>
  <r>
    <s v="庆丰裕科技"/>
    <s v="深圳庆丰裕信息科技有限公司"/>
    <x v="2"/>
    <x v="10"/>
    <s v="新建"/>
    <d v="2017-12-18T00:00:00"/>
    <s v="202234547200288"/>
    <s v="云盘"/>
    <s v="扩容"/>
    <s v="0.00"/>
    <s v="1.00"/>
    <s v="0"/>
    <m/>
    <n v="0"/>
    <s v="完成"/>
    <s v="2018-07-06 17:28:13"/>
    <s v="2018-07-06 17:28:14"/>
    <s v=""/>
    <m/>
    <s v="分销客户"/>
    <x v="2"/>
  </r>
  <r>
    <s v="庆丰裕科技"/>
    <s v="深圳庆丰裕信息科技有限公司"/>
    <x v="2"/>
    <x v="10"/>
    <s v="新建"/>
    <d v="2017-12-18T00:00:00"/>
    <s v="202236546430288"/>
    <s v="云服务器ECS(包月)"/>
    <s v="扩容"/>
    <s v="75.00"/>
    <s v="1.00"/>
    <s v="75.00"/>
    <m/>
    <n v="75"/>
    <s v="已支付"/>
    <s v="2018-07-06 17:27:32"/>
    <s v="2018-07-06 17:27:38"/>
    <s v=""/>
    <m/>
    <s v="分销客户"/>
    <x v="0"/>
  </r>
  <r>
    <s v="中天软件开发"/>
    <s v="广州中天云计算科技有限公司"/>
    <x v="2"/>
    <x v="2"/>
    <s v="新建"/>
    <d v="2017-11-10T00:00:00"/>
    <s v="202234644740127"/>
    <s v="弹性公网IP（按量付费）"/>
    <s v="升级"/>
    <s v="0.00"/>
    <s v="1.00"/>
    <s v="0"/>
    <m/>
    <n v="0"/>
    <s v="完成"/>
    <s v="2018-07-06 17:11:30"/>
    <s v="2018-07-06 17:11:31"/>
    <s v=""/>
    <m/>
    <s v="分销客户"/>
    <x v="2"/>
  </r>
  <r>
    <s v="庆丰裕科技"/>
    <s v="深圳庆丰裕信息科技有限公司"/>
    <x v="2"/>
    <x v="10"/>
    <s v="新建"/>
    <d v="2017-12-18T00:00:00"/>
    <s v="202236644650288"/>
    <s v="云服务器ECS(包月)"/>
    <s v="扩容"/>
    <s v="75.00"/>
    <s v="1.00"/>
    <s v="75.00"/>
    <m/>
    <n v="75"/>
    <s v="已支付"/>
    <s v="2018-07-06 17:02:19"/>
    <s v="2018-07-06 17:03:06"/>
    <s v=""/>
    <m/>
    <s v="分销客户"/>
    <x v="0"/>
  </r>
  <r>
    <s v="东方百泰公司"/>
    <s v="东方百泰公司"/>
    <x v="4"/>
    <x v="14"/>
    <s v="新建"/>
    <d v="2017-11-11T00:00:00"/>
    <s v="202237544940684"/>
    <s v="云服务器ECS(包月)"/>
    <s v="升级"/>
    <s v="363.43"/>
    <s v="1.00"/>
    <s v="363.43"/>
    <m/>
    <n v="363.43"/>
    <s v="已支付"/>
    <s v="2018-07-06 17:02:16"/>
    <s v="2018-07-06 17:03:42"/>
    <s v=""/>
    <m/>
    <s v="分销客户"/>
    <x v="0"/>
  </r>
  <r>
    <s v="广州实地地产"/>
    <s v="广州实地房地产开发有限公司"/>
    <x v="1"/>
    <x v="1"/>
    <s v="关联"/>
    <d v="2017-12-09T00:00:00"/>
    <s v="202236943710872"/>
    <s v="国内短信套餐包"/>
    <s v="新购"/>
    <s v="2000.00"/>
    <s v="1.00"/>
    <s v="2000.00"/>
    <m/>
    <n v="2000"/>
    <s v="已支付"/>
    <s v="2018-07-06 17:00:46"/>
    <s v="2018-07-09 09:45:54"/>
    <s v=""/>
    <m/>
    <s v="分销客户"/>
    <x v="1"/>
  </r>
  <r>
    <s v="庆丰裕科技"/>
    <s v="深圳庆丰裕信息科技有限公司"/>
    <x v="2"/>
    <x v="10"/>
    <s v="新建"/>
    <d v="2017-12-18T00:00:00"/>
    <s v="202236444240288"/>
    <s v="云盘"/>
    <s v="新购"/>
    <s v="0.00"/>
    <s v="1.00"/>
    <s v="0"/>
    <m/>
    <n v="0"/>
    <s v="完成"/>
    <s v="2018-07-06 16:54:55"/>
    <s v="2018-07-06 16:54:56"/>
    <s v=""/>
    <m/>
    <s v="分销客户"/>
    <x v="2"/>
  </r>
  <r>
    <s v="庆丰裕科技"/>
    <s v="深圳庆丰裕信息科技有限公司"/>
    <x v="2"/>
    <x v="10"/>
    <s v="新建"/>
    <d v="2017-12-18T00:00:00"/>
    <s v="202234047370288"/>
    <s v="云盘"/>
    <s v="新购"/>
    <s v="0.00"/>
    <s v="1.00"/>
    <s v="0"/>
    <m/>
    <n v="0"/>
    <s v="完成"/>
    <s v="2018-07-06 16:52:20"/>
    <s v="2018-07-06 16:52:21"/>
    <s v=""/>
    <m/>
    <s v="分销客户"/>
    <x v="2"/>
  </r>
  <r>
    <s v="ab纵思网络"/>
    <s v="广州纵思网络科技股份有限公司"/>
    <x v="0"/>
    <x v="6"/>
    <s v="关联"/>
    <d v="2018-02-26T19:14:30"/>
    <s v="202236545030313"/>
    <s v="应用配置管理"/>
    <s v="新购"/>
    <s v="0.00"/>
    <s v="1.00"/>
    <s v="0"/>
    <m/>
    <n v="0"/>
    <s v="完成"/>
    <s v="2018-07-06 16:51:48"/>
    <s v="2018-07-06 16:51:49"/>
    <s v=""/>
    <m/>
    <s v="分销客户"/>
    <x v="1"/>
  </r>
  <r>
    <s v="xinzhihui2017"/>
    <s v="广东芯智慧科技有限公司"/>
    <x v="0"/>
    <x v="6"/>
    <s v="新建"/>
    <d v="2017-06-07T00:00:00"/>
    <s v="202235842740804"/>
    <s v="VPN网关（包月）"/>
    <s v="续费"/>
    <s v="775.00"/>
    <s v="1.00"/>
    <s v="775.00"/>
    <m/>
    <n v="775"/>
    <s v="已支付"/>
    <s v="2018-07-06 16:50:27"/>
    <s v="2018-07-06 16:50:36"/>
    <s v=""/>
    <m/>
    <s v="分销客户"/>
    <x v="0"/>
  </r>
  <r>
    <s v="bufeng2005@gmail.com"/>
    <s v="广州市十牛信息科技有限公司"/>
    <x v="1"/>
    <x v="1"/>
    <s v="关联"/>
    <d v="2017-06-23T00:00:00"/>
    <s v="202237343590796"/>
    <s v="云服务器（按量付费）"/>
    <s v="新购"/>
    <s v="0.00"/>
    <s v="1.00"/>
    <s v="0"/>
    <m/>
    <n v="0"/>
    <s v="完成"/>
    <s v="2018-07-06 16:43:44"/>
    <s v="2018-07-06 16:43:44"/>
    <s v=""/>
    <m/>
    <s v="分销客户"/>
    <x v="1"/>
  </r>
  <r>
    <s v="bufeng2005@gmail.com"/>
    <s v="广州市十牛信息科技有限公司"/>
    <x v="1"/>
    <x v="1"/>
    <s v="关联"/>
    <d v="2017-06-23T00:00:00"/>
    <s v="202234944760796"/>
    <s v="云服务器（按量付费）"/>
    <s v="新购"/>
    <s v="0.00"/>
    <s v="1.00"/>
    <s v="0"/>
    <m/>
    <n v="0"/>
    <s v="完成"/>
    <s v="2018-07-06 16:33:44"/>
    <s v="2018-07-06 16:33:44"/>
    <s v=""/>
    <m/>
    <s v="分销客户"/>
    <x v="1"/>
  </r>
  <r>
    <s v="gdyunfuml"/>
    <s v="广东云蚨贸易有限公司"/>
    <x v="3"/>
    <x v="12"/>
    <s v="新建"/>
    <d v="2017-10-20T00:00:00"/>
    <s v="202236242550021"/>
    <s v="云服务器ECS(包月)"/>
    <s v="补偿续费"/>
    <s v="0.00"/>
    <s v="1.00"/>
    <s v="0.00"/>
    <m/>
    <n v="0"/>
    <s v="已支付"/>
    <s v="2018-07-06 16:18:33"/>
    <s v="2018-07-06 16:18:33"/>
    <s v=""/>
    <m/>
    <s v="分销客户"/>
    <x v="0"/>
  </r>
  <r>
    <s v="hi_zfs_pro"/>
    <s v="广州吉纷贸易"/>
    <x v="3"/>
    <x v="12"/>
    <s v="新建"/>
    <d v="2018-03-15T13:53:06"/>
    <s v="202236941100906"/>
    <s v="关系型数据库（按量付费）"/>
    <s v="新购"/>
    <s v="0.00"/>
    <s v="1.00"/>
    <s v="0"/>
    <m/>
    <n v="0"/>
    <s v="完成"/>
    <s v="2018-07-06 15:57:11"/>
    <s v="2018-07-06 15:57:12"/>
    <s v=""/>
    <m/>
    <s v="分销客户"/>
    <x v="2"/>
  </r>
  <r>
    <s v="xiliedu@968666.net"/>
    <s v="广州市熙励教育信息咨询有限公司"/>
    <x v="0"/>
    <x v="6"/>
    <s v="关联"/>
    <d v="2018-01-15T21:24:57"/>
    <s v="202237040590351"/>
    <s v="云服务器ECS(包月)"/>
    <s v="续费"/>
    <s v="100.52"/>
    <s v="1.00"/>
    <s v="100.52"/>
    <m/>
    <n v="100.52"/>
    <s v="已支付"/>
    <s v="2018-07-06 15:56:29"/>
    <s v="2018-07-06 15:56:37"/>
    <s v=""/>
    <m/>
    <s v="分销客户"/>
    <x v="3"/>
  </r>
  <r>
    <s v="hi_zfs_pro"/>
    <s v="广州吉纷贸易"/>
    <x v="3"/>
    <x v="12"/>
    <s v="新建"/>
    <d v="2018-03-15T13:53:06"/>
    <s v="202234242690906"/>
    <s v="关系型数据库（按量付费）"/>
    <s v="新购"/>
    <s v="0.00"/>
    <s v="1.00"/>
    <s v="0"/>
    <m/>
    <n v="0"/>
    <s v="完成"/>
    <s v="2018-07-06 15:55:52"/>
    <s v="2018-07-06 15:55:52"/>
    <s v=""/>
    <m/>
    <s v="分销客户"/>
    <x v="2"/>
  </r>
  <r>
    <s v="深圳前海金智慧"/>
    <s v="深圳前海金智慧科技有限公司"/>
    <x v="3"/>
    <x v="3"/>
    <s v="关联"/>
    <d v="2018-03-08T22:16:07"/>
    <s v="202236241050864"/>
    <s v="云盾证书服务(包年)"/>
    <s v="新购"/>
    <s v="0.00"/>
    <s v="1.00"/>
    <s v="0.00"/>
    <m/>
    <n v="0"/>
    <s v="已支付"/>
    <s v="2018-07-06 15:45:07"/>
    <s v="2018-07-06 15:45:24"/>
    <s v=""/>
    <m/>
    <s v="分销客户"/>
    <x v="0"/>
  </r>
  <r>
    <s v="hi_zfs_pro"/>
    <s v="广州吉纷贸易"/>
    <x v="3"/>
    <x v="12"/>
    <s v="新建"/>
    <d v="2018-03-15T13:53:06"/>
    <s v="202237339980906"/>
    <s v="关系型数据库（按量付费）"/>
    <s v="新购"/>
    <s v="0.00"/>
    <s v="1.00"/>
    <s v="0"/>
    <m/>
    <n v="0"/>
    <s v="完成"/>
    <s v="2018-07-06 15:28:15"/>
    <s v="2018-07-06 15:28:15"/>
    <s v=""/>
    <m/>
    <s v="分销客户"/>
    <x v="2"/>
  </r>
  <r>
    <s v="hi_zfs_pro"/>
    <s v="广州吉纷贸易"/>
    <x v="3"/>
    <x v="12"/>
    <s v="新建"/>
    <d v="2018-03-15T13:53:06"/>
    <s v="202235338790906"/>
    <s v="关系型数据库（按量付费）"/>
    <s v="新购"/>
    <s v="0.00"/>
    <s v="1.00"/>
    <s v="0"/>
    <m/>
    <n v="0"/>
    <s v="完成"/>
    <s v="2018-07-06 15:12:42"/>
    <s v="2018-07-06 15:12:43"/>
    <s v=""/>
    <m/>
    <s v="分销客户"/>
    <x v="2"/>
  </r>
  <r>
    <s v="youmeiya123"/>
    <s v="广州市优美雅贸易有限公司"/>
    <x v="0"/>
    <x v="0"/>
    <s v="新建"/>
    <d v="2017-04-26T00:00:00"/>
    <s v="202238237370894"/>
    <s v="短信服务"/>
    <s v="新购"/>
    <s v="0.00"/>
    <s v="1.00"/>
    <s v="0"/>
    <m/>
    <n v="0"/>
    <s v="完成"/>
    <s v="2018-07-06 15:12:28"/>
    <s v="2018-07-06 15:12:28"/>
    <s v=""/>
    <m/>
    <s v="分销客户"/>
    <x v="1"/>
  </r>
  <r>
    <s v="hi_zfs_pro"/>
    <s v="广州吉纷贸易"/>
    <x v="3"/>
    <x v="12"/>
    <s v="新建"/>
    <d v="2018-03-15T13:53:06"/>
    <s v="202234841250906"/>
    <s v="关系型数据库（按量付费）"/>
    <s v="新购"/>
    <s v="0.00"/>
    <s v="1.00"/>
    <s v="0"/>
    <m/>
    <n v="0"/>
    <s v="完成"/>
    <s v="2018-07-06 15:10:00"/>
    <s v="2018-07-06 15:10:00"/>
    <s v=""/>
    <m/>
    <s v="分销客户"/>
    <x v="2"/>
  </r>
  <r>
    <s v="广东扫房"/>
    <s v="广东扫房网络科技有限公司"/>
    <x v="2"/>
    <x v="10"/>
    <s v="新建"/>
    <d v="2018-05-14T18:09:44"/>
    <s v="202237539110607"/>
    <s v="云服务器ECS(包月)"/>
    <s v="新购"/>
    <s v="38.00"/>
    <s v="0.97"/>
    <s v="36.80"/>
    <m/>
    <n v="36.799999999999997"/>
    <s v="已支付"/>
    <s v="2018-07-06 14:41:19"/>
    <s v="2018-07-06 14:41:32"/>
    <s v=""/>
    <m/>
    <s v="分销客户"/>
    <x v="0"/>
  </r>
  <r>
    <s v="zhujun@fuzegame.com"/>
    <s v="斧子科技（深圳）有限公司"/>
    <x v="5"/>
    <x v="11"/>
    <s v="关联"/>
    <d v="2017-03-31T00:00:00"/>
    <s v="202235041440352"/>
    <s v="云服务器ECS(包月)"/>
    <s v="续费"/>
    <s v="3242.00"/>
    <s v="1.00"/>
    <s v="3242.00"/>
    <m/>
    <n v="3242"/>
    <s v="已支付"/>
    <s v="2018-07-06 14:40:26"/>
    <s v="2018-07-06 14:40:59"/>
    <s v=""/>
    <m/>
    <s v="分销客户"/>
    <x v="3"/>
  </r>
  <r>
    <s v="zhujun@fuzegame.com"/>
    <s v="斧子科技（深圳）有限公司"/>
    <x v="5"/>
    <x v="11"/>
    <s v="关联"/>
    <d v="2017-03-31T00:00:00"/>
    <s v="202235243230352"/>
    <s v="云服务器ECS(包月)"/>
    <s v="续费"/>
    <s v="3242.00"/>
    <s v="1.00"/>
    <s v="3242.00"/>
    <m/>
    <n v="3242"/>
    <s v="已支付"/>
    <s v="2018-07-06 14:39:30"/>
    <s v="2018-07-06 14:39:34"/>
    <s v=""/>
    <m/>
    <s v="分销客户"/>
    <x v="3"/>
  </r>
  <r>
    <s v="zhujun@fuzegame.com"/>
    <s v="斧子科技（深圳）有限公司"/>
    <x v="5"/>
    <x v="11"/>
    <s v="关联"/>
    <d v="2017-03-31T00:00:00"/>
    <s v="202235740740352"/>
    <s v="云服务器ECS(包月)"/>
    <s v="续费"/>
    <s v="3242.00"/>
    <s v="1.00"/>
    <s v="3242.00"/>
    <m/>
    <n v="3242"/>
    <s v="已支付"/>
    <s v="2018-07-06 14:38:57"/>
    <s v="2018-07-06 14:39:04"/>
    <s v=""/>
    <m/>
    <s v="分销客户"/>
    <x v="3"/>
  </r>
  <r>
    <s v="广州天振科技"/>
    <s v="广州天振网络科技有限公司"/>
    <x v="4"/>
    <x v="7"/>
    <s v="关联"/>
    <d v="2018-01-03T00:00:00"/>
    <s v="202236238520406"/>
    <s v="访问控制"/>
    <s v="新购"/>
    <s v="0.00"/>
    <s v="1.00"/>
    <s v="0"/>
    <m/>
    <n v="0"/>
    <s v="完成"/>
    <s v="2018-07-06 14:32:07"/>
    <s v="2018-07-06 14:32:07"/>
    <s v=""/>
    <m/>
    <s v="分销客户"/>
    <x v="1"/>
  </r>
  <r>
    <s v="dayangec"/>
    <s v="江门市大洋软件有限公司"/>
    <x v="2"/>
    <x v="2"/>
    <s v="新建"/>
    <d v="2017-12-26T00:00:00"/>
    <s v="202235439520142"/>
    <s v="国内短信套餐包"/>
    <s v="新购"/>
    <s v="225.00"/>
    <s v="1.00"/>
    <s v="225.00"/>
    <m/>
    <n v="225"/>
    <s v="已支付"/>
    <s v="2018-07-06 14:24:02"/>
    <s v="2018-07-06 14:27:05"/>
    <s v=""/>
    <m/>
    <s v="分销客户"/>
    <x v="1"/>
  </r>
  <r>
    <s v="广东扫房"/>
    <s v="广东扫房网络科技有限公司"/>
    <x v="2"/>
    <x v="10"/>
    <s v="新建"/>
    <d v="2018-05-14T18:09:44"/>
    <s v="202237036830607"/>
    <s v="云服务器ECS(包月)"/>
    <s v="新购"/>
    <s v="110.00"/>
    <s v="0.96"/>
    <s v="105.20"/>
    <m/>
    <n v="105.2"/>
    <s v="已支付"/>
    <s v="2018-07-06 14:22:25"/>
    <s v="2018-07-06 14:22:36"/>
    <s v=""/>
    <m/>
    <s v="分销客户"/>
    <x v="0"/>
  </r>
  <r>
    <s v="361262410@qq.com"/>
    <s v="彭慈凤"/>
    <x v="4"/>
    <x v="7"/>
    <s v="关联"/>
    <d v="2017-10-20T00:00:00"/>
    <s v="202235836770852"/>
    <s v="国内短信套餐包"/>
    <s v="新购"/>
    <s v="225.00"/>
    <s v="1.00"/>
    <s v="225.00"/>
    <m/>
    <n v="225"/>
    <s v="已支付"/>
    <s v="2018-07-06 14:01:59"/>
    <s v="2018-07-06 14:05:39"/>
    <s v=""/>
    <m/>
    <s v="分销客户"/>
    <x v="1"/>
  </r>
  <r>
    <s v="dannet@qq.com"/>
    <s v="广州美亚电子商务国际旅行社有限公司"/>
    <x v="0"/>
    <x v="4"/>
    <s v="关联"/>
    <d v="2017-10-20T00:00:00"/>
    <s v="202235936710654"/>
    <s v="负载均衡SLB（按量付费）"/>
    <s v="新购"/>
    <s v="0.00"/>
    <s v="1.00"/>
    <s v="0"/>
    <m/>
    <n v="0"/>
    <s v="完成"/>
    <s v="2018-07-06 13:49:39"/>
    <s v="2018-07-06 13:49:39"/>
    <s v=""/>
    <m/>
    <s v="分销客户"/>
    <x v="2"/>
  </r>
  <r>
    <s v="开心安徽比鸡"/>
    <s v="广州源众信息科技有限公司"/>
    <x v="2"/>
    <x v="2"/>
    <s v="关联"/>
    <d v="2017-11-23T00:00:00"/>
    <s v="202233939120222"/>
    <s v="云服务器ECS(包月)"/>
    <s v="续费"/>
    <s v="844.50"/>
    <s v="1.00"/>
    <s v="844.50"/>
    <m/>
    <n v="844.5"/>
    <s v="已支付"/>
    <s v="2018-07-06 13:48:11"/>
    <s v="2018-07-06 13:48:41"/>
    <s v=""/>
    <m/>
    <s v="分销客户"/>
    <x v="3"/>
  </r>
  <r>
    <s v="it@biostime.com.cn"/>
    <s v="广州市合生元生物制品有限公司"/>
    <x v="0"/>
    <x v="4"/>
    <s v="关联"/>
    <d v="2016-09-07T00:00:00"/>
    <s v="202237336260682"/>
    <s v="VPN网关（包月）"/>
    <s v="续费"/>
    <s v="750.00"/>
    <s v="1.00"/>
    <s v="750.00"/>
    <m/>
    <n v="750"/>
    <s v="已支付"/>
    <s v="2018-07-06 13:44:33"/>
    <s v="2018-07-06 13:44:40"/>
    <s v=""/>
    <m/>
    <s v="分销客户"/>
    <x v="3"/>
  </r>
  <r>
    <s v="212983912@qq.com"/>
    <s v="广州尚途商旅信息技术有限公司"/>
    <x v="0"/>
    <x v="4"/>
    <s v="关联"/>
    <d v="2016-10-27T00:00:00"/>
    <s v="202235334300489"/>
    <s v="云服务器ECS(包月)"/>
    <s v="续费"/>
    <s v="311.00"/>
    <s v="1.00"/>
    <s v="311.00"/>
    <m/>
    <n v="311"/>
    <s v="已支付"/>
    <s v="2018-07-06 12:34:35"/>
    <s v="2018-07-06 12:34:36"/>
    <s v=""/>
    <m/>
    <s v="分销客户"/>
    <x v="3"/>
  </r>
  <r>
    <s v="212983912@qq.com"/>
    <s v="广州尚途商旅信息技术有限公司"/>
    <x v="0"/>
    <x v="4"/>
    <s v="关联"/>
    <d v="2016-10-27T00:00:00"/>
    <s v="202233737360489"/>
    <s v="云服务器ECS(包月)"/>
    <s v="续费"/>
    <s v="290.00"/>
    <s v="1.00"/>
    <s v="290.00"/>
    <m/>
    <n v="290"/>
    <s v="已支付"/>
    <s v="2018-07-06 12:34:34"/>
    <s v="2018-07-06 12:34:34"/>
    <s v=""/>
    <m/>
    <s v="分销客户"/>
    <x v="3"/>
  </r>
  <r>
    <s v="212983912@qq.com"/>
    <s v="广州尚途商旅信息技术有限公司"/>
    <x v="0"/>
    <x v="4"/>
    <s v="关联"/>
    <d v="2016-10-27T00:00:00"/>
    <s v="202237134740489"/>
    <s v="云服务器ECS(包月)"/>
    <s v="续费"/>
    <s v="750.00"/>
    <s v="1.00"/>
    <s v="750.00"/>
    <m/>
    <n v="750"/>
    <s v="已支付"/>
    <s v="2018-07-06 12:34:32"/>
    <s v="2018-07-06 12:34:33"/>
    <s v=""/>
    <m/>
    <s v="分销客户"/>
    <x v="3"/>
  </r>
  <r>
    <s v="212983912@qq.com"/>
    <s v="广州尚途商旅信息技术有限公司"/>
    <x v="0"/>
    <x v="4"/>
    <s v="关联"/>
    <d v="2016-10-27T00:00:00"/>
    <s v="202235534970489"/>
    <s v="云服务器ECS(包月)"/>
    <s v="续费"/>
    <s v="675.00"/>
    <s v="1.00"/>
    <s v="675.00"/>
    <m/>
    <n v="675"/>
    <s v="已支付"/>
    <s v="2018-07-06 12:34:31"/>
    <s v="2018-07-06 12:34:31"/>
    <s v=""/>
    <m/>
    <s v="分销客户"/>
    <x v="3"/>
  </r>
  <r>
    <s v="jiangshan@inman.cc"/>
    <s v="广州市汇美时尚集团股份有限公司"/>
    <x v="1"/>
    <x v="1"/>
    <s v="关联"/>
    <d v="2016-09-02T00:00:00"/>
    <s v="202234335550007"/>
    <s v="云服务器ECS(包月)"/>
    <s v="新购"/>
    <s v="1608.00"/>
    <s v="0.85"/>
    <s v="1366.80"/>
    <m/>
    <n v="1366.8"/>
    <s v="已支付"/>
    <s v="2018-07-06 12:20:48"/>
    <s v="2018-07-06 12:20:54"/>
    <s v=""/>
    <m/>
    <s v="分销客户"/>
    <x v="0"/>
  </r>
  <r>
    <s v="jiangshan@inman.cc"/>
    <s v="广州市汇美时尚集团股份有限公司"/>
    <x v="1"/>
    <x v="1"/>
    <s v="关联"/>
    <d v="2016-09-02T00:00:00"/>
    <s v="202233835700007"/>
    <s v="EDAS JAVA 环境 (普通 ECS)"/>
    <s v="新购"/>
    <s v="0.00"/>
    <s v="1.00"/>
    <s v="0.00"/>
    <m/>
    <n v="0"/>
    <s v="已支付"/>
    <s v="2018-07-06 12:20:48"/>
    <s v="2018-07-06 12:20:54"/>
    <s v=""/>
    <m/>
    <s v="分销客户"/>
    <x v="2"/>
  </r>
  <r>
    <s v="jiangshan@inman.cc"/>
    <s v="广州市汇美时尚集团股份有限公司"/>
    <x v="1"/>
    <x v="1"/>
    <s v="关联"/>
    <d v="2016-09-02T00:00:00"/>
    <s v="202235134890007"/>
    <s v="云服务器ECS(包月)"/>
    <s v="新购"/>
    <s v="1608.00"/>
    <s v="0.85"/>
    <s v="1366.80"/>
    <m/>
    <n v="1366.8"/>
    <s v="已支付"/>
    <s v="2018-07-06 12:17:51"/>
    <s v="2018-07-06 12:18:04"/>
    <s v=""/>
    <m/>
    <s v="分销客户"/>
    <x v="0"/>
  </r>
  <r>
    <s v="jiangshan@inman.cc"/>
    <s v="广州市汇美时尚集团股份有限公司"/>
    <x v="1"/>
    <x v="1"/>
    <s v="关联"/>
    <d v="2016-09-02T00:00:00"/>
    <s v="202234733790007"/>
    <s v="EDAS JAVA 环境 (普通 ECS)"/>
    <s v="新购"/>
    <s v="0.00"/>
    <s v="1.00"/>
    <s v="0.00"/>
    <m/>
    <n v="0"/>
    <s v="已支付"/>
    <s v="2018-07-06 12:17:50"/>
    <s v="2018-07-06 12:18:04"/>
    <s v=""/>
    <m/>
    <s v="分销客户"/>
    <x v="2"/>
  </r>
  <r>
    <s v="hi20412990@aliyun.com"/>
    <s v="广州远程教育中心有限公司"/>
    <x v="0"/>
    <x v="4"/>
    <s v="关联"/>
    <d v="2017-03-24T00:00:00"/>
    <s v="202235631830411"/>
    <s v="云服务器ECS(包月)"/>
    <s v="续费"/>
    <s v="1846.00"/>
    <s v="0.75"/>
    <s v="1384.50"/>
    <m/>
    <n v="1384.5"/>
    <s v="已支付"/>
    <s v="2018-07-06 11:28:27"/>
    <s v="2018-07-06 11:28:28"/>
    <s v=""/>
    <m/>
    <s v="分销客户"/>
    <x v="5"/>
  </r>
  <r>
    <s v="hi20412990@aliyun.com"/>
    <s v="广州远程教育中心有限公司"/>
    <x v="0"/>
    <x v="4"/>
    <s v="关联"/>
    <d v="2017-03-24T00:00:00"/>
    <s v="202235932120411"/>
    <s v="云服务器ECS(包月)"/>
    <s v="续费"/>
    <s v="823.00"/>
    <s v="0.75"/>
    <s v="617.25"/>
    <m/>
    <n v="617.25"/>
    <s v="已支付"/>
    <s v="2018-07-06 11:28:25"/>
    <s v="2018-07-06 11:28:26"/>
    <s v=""/>
    <m/>
    <s v="分销客户"/>
    <x v="5"/>
  </r>
  <r>
    <s v="hi20412990@aliyun.com"/>
    <s v="广州远程教育中心有限公司"/>
    <x v="0"/>
    <x v="4"/>
    <s v="关联"/>
    <d v="2017-03-24T00:00:00"/>
    <s v="202237030870411"/>
    <s v="云服务器ECS(包月)"/>
    <s v="续费"/>
    <s v="811.00"/>
    <s v="0.75"/>
    <s v="608.25"/>
    <m/>
    <n v="608.25"/>
    <s v="已支付"/>
    <s v="2018-07-06 11:28:23"/>
    <s v="2018-07-06 11:28:24"/>
    <s v=""/>
    <m/>
    <s v="分销客户"/>
    <x v="5"/>
  </r>
  <r>
    <s v="hi20412990@aliyun.com"/>
    <s v="广州远程教育中心有限公司"/>
    <x v="0"/>
    <x v="4"/>
    <s v="关联"/>
    <d v="2017-03-24T00:00:00"/>
    <s v="202237731450411"/>
    <s v="云服务器ECS(包月)"/>
    <s v="续费"/>
    <s v="811.00"/>
    <s v="0.75"/>
    <s v="608.25"/>
    <m/>
    <n v="608.25"/>
    <s v="已支付"/>
    <s v="2018-07-06 11:28:21"/>
    <s v="2018-07-06 11:28:22"/>
    <s v=""/>
    <m/>
    <s v="分销客户"/>
    <x v="5"/>
  </r>
  <r>
    <s v="hi20412990@aliyun.com"/>
    <s v="广州远程教育中心有限公司"/>
    <x v="0"/>
    <x v="4"/>
    <s v="关联"/>
    <d v="2017-03-24T00:00:00"/>
    <s v="202233934120411"/>
    <s v="云服务器ECS(包月)"/>
    <s v="续费"/>
    <s v="811.00"/>
    <s v="0.75"/>
    <s v="608.25"/>
    <m/>
    <n v="608.25"/>
    <s v="已支付"/>
    <s v="2018-07-06 11:28:18"/>
    <s v="2018-07-06 11:28:20"/>
    <s v=""/>
    <m/>
    <s v="分销客户"/>
    <x v="5"/>
  </r>
  <r>
    <s v="ab纵思网络"/>
    <s v="广州纵思网络科技股份有限公司"/>
    <x v="0"/>
    <x v="6"/>
    <s v="关联"/>
    <d v="2018-02-26T19:14:30"/>
    <s v="202237930260313"/>
    <s v="云服务器ECS(包月)"/>
    <s v="新购"/>
    <s v="182.00"/>
    <s v="1.00"/>
    <s v="182.00"/>
    <m/>
    <n v="182"/>
    <s v="已支付"/>
    <s v="2018-07-06 11:26:05"/>
    <s v="2018-07-06 11:26:08"/>
    <s v=""/>
    <m/>
    <s v="分销客户"/>
    <x v="0"/>
  </r>
  <r>
    <s v="广州6余香信息科技有限公司"/>
    <s v="广州留余香信息科技有限公司"/>
    <x v="2"/>
    <x v="10"/>
    <s v="新建"/>
    <d v="2017-10-24T00:00:00"/>
    <s v="202237630480965"/>
    <s v="云服务器ECS(包月)"/>
    <s v="续费"/>
    <s v="310.00"/>
    <s v="1.00"/>
    <s v="310.00"/>
    <m/>
    <n v="310"/>
    <s v="已支付"/>
    <s v="2018-07-06 11:05:38"/>
    <s v="2018-07-06 11:06:34"/>
    <s v=""/>
    <m/>
    <s v="分销客户"/>
    <x v="0"/>
  </r>
  <r>
    <s v="wanji35666"/>
    <s v="广东万集电子商务科技有限公司"/>
    <x v="1"/>
    <x v="13"/>
    <s v="新建"/>
    <d v="2018-06-25T16:17:52"/>
    <s v="202238228580489"/>
    <s v="全站加速"/>
    <s v="升级"/>
    <s v="0.00"/>
    <s v="1.00"/>
    <s v="0"/>
    <m/>
    <n v="0"/>
    <s v="完成"/>
    <s v="2018-07-06 10:59:35"/>
    <s v="2018-07-06 10:59:35"/>
    <s v=""/>
    <m/>
    <s v="分销客户"/>
    <x v="6"/>
  </r>
  <r>
    <s v="avsystemmsg@meiya.com"/>
    <s v="广州尚途商旅信息技术有限公司"/>
    <x v="0"/>
    <x v="4"/>
    <s v="关联"/>
    <d v="2016-10-27T00:00:00"/>
    <s v="202233732290197"/>
    <s v="云服务器ECS(包月)"/>
    <s v="续费"/>
    <s v="251.00"/>
    <s v="1.00"/>
    <s v="251.00"/>
    <m/>
    <n v="251"/>
    <s v="已支付"/>
    <s v="2018-07-06 10:48:24"/>
    <s v="2018-07-06 10:48:24"/>
    <s v=""/>
    <m/>
    <s v="分销客户"/>
    <x v="3"/>
  </r>
  <r>
    <s v="dingyou168"/>
    <s v="深圳鼎游无限科技有限公司"/>
    <x v="2"/>
    <x v="2"/>
    <s v="新建"/>
    <d v="2017-12-08T00:00:00"/>
    <s v="202237927970889"/>
    <s v="云服务器ECS(包月)"/>
    <s v="续费"/>
    <s v="712.00"/>
    <s v="0.96"/>
    <s v="683.40"/>
    <m/>
    <n v="683.4"/>
    <s v="已支付"/>
    <s v="2018-07-06 10:45:05"/>
    <s v="2018-07-06 10:45:09"/>
    <s v=""/>
    <m/>
    <s v="分销客户"/>
    <x v="0"/>
  </r>
  <r>
    <s v="dingyou168"/>
    <s v="深圳鼎游无限科技有限公司"/>
    <x v="2"/>
    <x v="2"/>
    <s v="新建"/>
    <d v="2017-12-08T00:00:00"/>
    <s v="202235829350889"/>
    <s v="云服务器ECS(包月)"/>
    <s v="续费"/>
    <s v="297.00"/>
    <s v="1.00"/>
    <s v="297.00"/>
    <m/>
    <n v="297"/>
    <s v="已支付"/>
    <s v="2018-07-06 10:44:27"/>
    <s v="2018-07-06 10:44:31"/>
    <s v=""/>
    <m/>
    <s v="分销客户"/>
    <x v="0"/>
  </r>
  <r>
    <s v="dingyou168"/>
    <s v="深圳鼎游无限科技有限公司"/>
    <x v="2"/>
    <x v="2"/>
    <s v="新建"/>
    <d v="2017-12-08T00:00:00"/>
    <s v="202238129050889"/>
    <s v="云服务器ECS(包月)"/>
    <s v="续费"/>
    <s v="444.00"/>
    <s v="1.00"/>
    <s v="444.00"/>
    <m/>
    <n v="444"/>
    <s v="已支付"/>
    <s v="2018-07-06 10:42:53"/>
    <s v="2018-07-06 10:43:01"/>
    <s v=""/>
    <m/>
    <s v="分销客户"/>
    <x v="0"/>
  </r>
  <r>
    <s v="ur云平台"/>
    <s v="快尚时装（广州）有限公司"/>
    <x v="1"/>
    <x v="1"/>
    <s v="新建"/>
    <d v="2016-11-09T00:00:00"/>
    <s v="202236230100366"/>
    <s v="关系型数据库RDS(包月)"/>
    <s v="新购"/>
    <s v="26400.00"/>
    <s v="0.85"/>
    <s v="22440.00"/>
    <m/>
    <n v="22440"/>
    <s v="已支付"/>
    <s v="2018-07-06 10:36:28"/>
    <s v="2018-07-06 10:42:10"/>
    <s v=""/>
    <m/>
    <s v="分销客户"/>
    <x v="0"/>
  </r>
  <r>
    <s v="gdyzhw56"/>
    <s v="广州一站网络科技有限公司"/>
    <x v="3"/>
    <x v="3"/>
    <s v="关联"/>
    <d v="2017-11-28T00:00:00"/>
    <s v="202236629590082"/>
    <s v="弹性公网IP（按量付费）"/>
    <s v="新购"/>
    <s v="0.00"/>
    <s v="1.00"/>
    <s v="0"/>
    <m/>
    <n v="0"/>
    <s v="完成"/>
    <s v="2018-07-06 10:28:21"/>
    <s v="2018-07-06 10:28:21"/>
    <s v=""/>
    <m/>
    <s v="分销客户"/>
    <x v="2"/>
  </r>
  <r>
    <s v="广州中天房地产有限公司"/>
    <s v="广州中天云计算科技有限公司"/>
    <x v="2"/>
    <x v="2"/>
    <s v="新建"/>
    <d v="2018-06-26T14:55:12"/>
    <s v="202237628040724"/>
    <s v="NAT网关（按量付费）"/>
    <s v="新购"/>
    <s v="0.00"/>
    <s v="1.00"/>
    <s v="0"/>
    <m/>
    <n v="0"/>
    <s v="完成"/>
    <s v="2018-07-06 10:17:23"/>
    <s v="2018-07-06 10:17:23"/>
    <s v=""/>
    <m/>
    <s v="分销客户"/>
    <x v="2"/>
  </r>
  <r>
    <s v="ab纵思网络"/>
    <s v="广州纵思网络科技股份有限公司"/>
    <x v="0"/>
    <x v="6"/>
    <s v="关联"/>
    <d v="2018-02-26T19:14:30"/>
    <s v="202235627840313"/>
    <s v="云服务器ECS(包月)"/>
    <s v="续费"/>
    <s v="780.00"/>
    <s v="1.00"/>
    <s v="780.00"/>
    <m/>
    <n v="780"/>
    <s v="已支付"/>
    <s v="2018-07-06 10:10:20"/>
    <s v="2018-07-06 10:10:23"/>
    <s v=""/>
    <m/>
    <s v="分销客户"/>
    <x v="3"/>
  </r>
  <r>
    <s v="ab纵思网络"/>
    <s v="广州纵思网络科技股份有限公司"/>
    <x v="0"/>
    <x v="6"/>
    <s v="关联"/>
    <d v="2018-02-26T19:14:30"/>
    <s v="202237727530313"/>
    <s v="云服务器ECS(包月)"/>
    <s v="续费"/>
    <s v="780.00"/>
    <s v="1.00"/>
    <s v="780.00"/>
    <m/>
    <n v="780"/>
    <s v="已支付"/>
    <s v="2018-07-06 10:09:58"/>
    <s v="2018-07-06 10:10:02"/>
    <s v=""/>
    <m/>
    <s v="分销客户"/>
    <x v="3"/>
  </r>
  <r>
    <s v="hzyfzx@pv.cc"/>
    <s v="广州花镇教育咨询有限公司"/>
    <x v="3"/>
    <x v="3"/>
    <s v="关联"/>
    <d v="2017-08-09T00:00:00"/>
    <s v="202236228500828"/>
    <s v="云服务器ECS(包月)"/>
    <s v="续费"/>
    <s v="410.00"/>
    <s v="1.00"/>
    <s v="410.00"/>
    <m/>
    <n v="410"/>
    <s v="已支付"/>
    <s v="2018-07-06 10:08:14"/>
    <s v="2018-07-06 10:08:27"/>
    <s v=""/>
    <m/>
    <s v="分销客户"/>
    <x v="3"/>
  </r>
  <r>
    <s v="cuiyin2087@126.com"/>
    <s v="广州寄锦教育科技有限公司"/>
    <x v="0"/>
    <x v="6"/>
    <s v="关联"/>
    <d v="2018-01-25T09:18:23"/>
    <s v="202234529060314"/>
    <s v="云服务器ECS(包月)"/>
    <s v="扩容"/>
    <s v="1840.56"/>
    <s v="1.00"/>
    <s v="1840.56"/>
    <m/>
    <n v="1840.56"/>
    <s v="已支付"/>
    <s v="2018-07-06 10:00:18"/>
    <s v="2018-07-06 10:00:27"/>
    <s v=""/>
    <m/>
    <s v="分销客户"/>
    <x v="0"/>
  </r>
  <r>
    <s v="欧布诺"/>
    <s v="中山网维软件技术有限公司"/>
    <x v="2"/>
    <x v="10"/>
    <s v="新建"/>
    <d v="2018-06-27T11:29:29"/>
    <s v="202237226810397"/>
    <s v="云服务器ECS(包月)"/>
    <s v="新购"/>
    <s v="5988.00"/>
    <s v="0.60"/>
    <s v="3586.20"/>
    <m/>
    <n v="3586.2"/>
    <s v="已支付"/>
    <s v="2018-07-06 09:41:09"/>
    <s v="2018-07-06 16:52:54"/>
    <s v=""/>
    <m/>
    <s v="分销客户"/>
    <x v="0"/>
  </r>
  <r>
    <s v="cuiyin2087@126.com"/>
    <s v="广州寄锦教育科技有限公司"/>
    <x v="0"/>
    <x v="6"/>
    <s v="关联"/>
    <d v="2018-01-25T09:18:23"/>
    <s v="202234527150314"/>
    <s v="云盘"/>
    <s v="新购"/>
    <s v="0.00"/>
    <s v="1.00"/>
    <s v="0"/>
    <m/>
    <n v="0"/>
    <s v="完成"/>
    <s v="2018-07-06 09:20:12"/>
    <s v="2018-07-06 09:20:12"/>
    <s v=""/>
    <m/>
    <s v="分销客户"/>
    <x v="2"/>
  </r>
  <r>
    <s v="gdyzhw56"/>
    <s v="广州一站网络科技有限公司"/>
    <x v="3"/>
    <x v="3"/>
    <s v="关联"/>
    <d v="2017-11-28T00:00:00"/>
    <s v="202238025120082"/>
    <s v="弹性公网IP（按量付费）"/>
    <s v="新购"/>
    <s v="0.00"/>
    <s v="1.00"/>
    <s v="0"/>
    <m/>
    <n v="0"/>
    <s v="完成"/>
    <s v="2018-07-06 09:17:29"/>
    <s v="2018-07-06 09:17:29"/>
    <s v=""/>
    <m/>
    <s v="分销客户"/>
    <x v="2"/>
  </r>
  <r>
    <s v="cuiyin2087@126.com"/>
    <s v="广州寄锦教育科技有限公司"/>
    <x v="0"/>
    <x v="6"/>
    <s v="关联"/>
    <d v="2018-01-25T09:18:23"/>
    <s v="202237923640314"/>
    <s v="云盘"/>
    <s v="新购"/>
    <s v="0.00"/>
    <s v="1.00"/>
    <s v="0"/>
    <m/>
    <n v="0"/>
    <s v="完成"/>
    <s v="2018-07-06 09:07:06"/>
    <s v="2018-07-06 09:07:06"/>
    <s v=""/>
    <m/>
    <s v="分销客户"/>
    <x v="2"/>
  </r>
  <r>
    <s v="huoshuangsuo@mywind.com.cn"/>
    <s v="明阳智慧能源集团股份公司"/>
    <x v="0"/>
    <x v="0"/>
    <s v="关联"/>
    <d v="2017-12-25T00:00:00"/>
    <s v="202235226670761"/>
    <s v="云服务器ECS(包月)"/>
    <s v="新购"/>
    <s v="114.24"/>
    <s v="1.00"/>
    <s v="114.24"/>
    <m/>
    <n v="114.24"/>
    <s v="已支付"/>
    <s v="2018-07-06 08:53:01"/>
    <s v="2018-07-06 08:53:17"/>
    <s v=""/>
    <m/>
    <s v="分销客户"/>
    <x v="0"/>
  </r>
  <r>
    <s v="金链子银链子"/>
    <s v="深圳银链科技有限公司"/>
    <x v="3"/>
    <x v="8"/>
    <s v="新建"/>
    <d v="2018-03-02T14:57:56"/>
    <s v="202235623850318"/>
    <s v="云服务器ECS(包月)"/>
    <s v="续费"/>
    <s v="87.36"/>
    <s v="1.00"/>
    <s v="87.36"/>
    <m/>
    <n v="87.36"/>
    <s v="已支付"/>
    <s v="2018-07-06 08:42:36"/>
    <s v="2018-07-06 08:42:37"/>
    <s v=""/>
    <m/>
    <s v="分销客户"/>
    <x v="0"/>
  </r>
  <r>
    <s v="金链子银链子"/>
    <s v="深圳银链科技有限公司"/>
    <x v="3"/>
    <x v="8"/>
    <s v="新建"/>
    <d v="2018-03-02T14:57:56"/>
    <s v="202238222060318"/>
    <s v="云服务器ECS(包月)"/>
    <s v="续费"/>
    <s v="87.36"/>
    <s v="1.00"/>
    <s v="87.36"/>
    <m/>
    <n v="87.36"/>
    <s v="已支付"/>
    <s v="2018-07-06 08:42:32"/>
    <s v="2018-07-06 08:42:33"/>
    <s v=""/>
    <m/>
    <s v="分销客户"/>
    <x v="0"/>
  </r>
  <r>
    <s v="金链子银链子"/>
    <s v="深圳银链科技有限公司"/>
    <x v="3"/>
    <x v="8"/>
    <s v="新建"/>
    <d v="2018-03-02T14:57:56"/>
    <s v="202234723440318"/>
    <s v="云服务器ECS(包月)"/>
    <s v="续费"/>
    <s v="87.36"/>
    <s v="1.00"/>
    <s v="87.36"/>
    <m/>
    <n v="87.36"/>
    <s v="已支付"/>
    <s v="2018-07-06 08:42:28"/>
    <s v="2018-07-06 08:42:29"/>
    <s v=""/>
    <m/>
    <s v="分销客户"/>
    <x v="0"/>
  </r>
  <r>
    <s v="金链子银链子"/>
    <s v="深圳银链科技有限公司"/>
    <x v="3"/>
    <x v="8"/>
    <s v="新建"/>
    <d v="2018-03-02T14:57:56"/>
    <s v="202234825770318"/>
    <s v="云服务器ECS(包月)"/>
    <s v="续费"/>
    <s v="87.36"/>
    <s v="1.00"/>
    <s v="87.36"/>
    <m/>
    <n v="87.36"/>
    <s v="已支付"/>
    <s v="2018-07-06 08:42:24"/>
    <s v="2018-07-06 08:42:25"/>
    <s v=""/>
    <m/>
    <s v="分销客户"/>
    <x v="0"/>
  </r>
  <r>
    <s v="金链子银链子"/>
    <s v="深圳银链科技有限公司"/>
    <x v="3"/>
    <x v="8"/>
    <s v="新建"/>
    <d v="2018-03-02T14:57:56"/>
    <s v="202238023520318"/>
    <s v="云服务器ECS(包月)"/>
    <s v="续费"/>
    <s v="87.36"/>
    <s v="1.00"/>
    <s v="87.36"/>
    <m/>
    <n v="87.36"/>
    <s v="已支付"/>
    <s v="2018-07-06 08:42:20"/>
    <s v="2018-07-06 08:42:21"/>
    <s v=""/>
    <m/>
    <s v="分销客户"/>
    <x v="0"/>
  </r>
  <r>
    <s v="金链子银链子"/>
    <s v="深圳银链科技有限公司"/>
    <x v="3"/>
    <x v="8"/>
    <s v="新建"/>
    <d v="2018-03-02T14:57:56"/>
    <s v="202236123530318"/>
    <s v="云服务器ECS(包月)"/>
    <s v="续费"/>
    <s v="87.36"/>
    <s v="1.00"/>
    <s v="87.36"/>
    <m/>
    <n v="87.36"/>
    <s v="已支付"/>
    <s v="2018-07-06 08:42:15"/>
    <s v="2018-07-06 08:42:17"/>
    <s v=""/>
    <m/>
    <s v="分销客户"/>
    <x v="0"/>
  </r>
  <r>
    <s v="金链子银链子"/>
    <s v="深圳银链科技有限公司"/>
    <x v="3"/>
    <x v="8"/>
    <s v="新建"/>
    <d v="2018-03-02T14:57:56"/>
    <s v="202236123500318"/>
    <s v="云服务器ECS(包月)"/>
    <s v="续费"/>
    <s v="87.36"/>
    <s v="1.00"/>
    <s v="87.36"/>
    <m/>
    <n v="87.36"/>
    <s v="已支付"/>
    <s v="2018-07-06 08:42:11"/>
    <s v="2018-07-06 08:42:13"/>
    <s v=""/>
    <m/>
    <s v="分销客户"/>
    <x v="0"/>
  </r>
  <r>
    <s v="金链子银链子"/>
    <s v="深圳银链科技有限公司"/>
    <x v="3"/>
    <x v="8"/>
    <s v="新建"/>
    <d v="2018-03-02T14:57:56"/>
    <s v="202237724100318"/>
    <s v="云服务器ECS(包月)"/>
    <s v="续费"/>
    <s v="87.36"/>
    <s v="1.00"/>
    <s v="87.36"/>
    <m/>
    <n v="87.36"/>
    <s v="已支付"/>
    <s v="2018-07-06 08:42:07"/>
    <s v="2018-07-06 08:42:08"/>
    <s v=""/>
    <m/>
    <s v="分销客户"/>
    <x v="0"/>
  </r>
  <r>
    <s v="金链子银链子"/>
    <s v="深圳银链科技有限公司"/>
    <x v="3"/>
    <x v="8"/>
    <s v="新建"/>
    <d v="2018-03-02T14:57:56"/>
    <s v="202233726370318"/>
    <s v="云服务器ECS(包月)"/>
    <s v="续费"/>
    <s v="87.36"/>
    <s v="1.00"/>
    <s v="87.36"/>
    <m/>
    <n v="87.36"/>
    <s v="已支付"/>
    <s v="2018-07-06 08:42:02"/>
    <s v="2018-07-06 08:42:04"/>
    <s v=""/>
    <m/>
    <s v="分销客户"/>
    <x v="0"/>
  </r>
  <r>
    <s v="金链子银链子"/>
    <s v="深圳银链科技有限公司"/>
    <x v="3"/>
    <x v="8"/>
    <s v="新建"/>
    <d v="2018-03-02T14:57:56"/>
    <s v="202237224310318"/>
    <s v="云服务器ECS(包月)"/>
    <s v="续费"/>
    <s v="87.36"/>
    <s v="1.00"/>
    <s v="87.36"/>
    <m/>
    <n v="87.36"/>
    <s v="已支付"/>
    <s v="2018-07-06 08:41:58"/>
    <s v="2018-07-06 08:42:00"/>
    <s v=""/>
    <m/>
    <s v="分销客户"/>
    <x v="0"/>
  </r>
  <r>
    <s v="广大酵华123"/>
    <s v="广大嘉华生物科技有限公司"/>
    <x v="4"/>
    <x v="9"/>
    <s v="新建"/>
    <d v="2017-03-24T00:00:00"/>
    <s v="202236523270067"/>
    <s v="云邮箱"/>
    <s v="续费"/>
    <s v="0.00"/>
    <s v="1.00"/>
    <s v="0.00"/>
    <m/>
    <n v="0"/>
    <s v="已支付"/>
    <s v="2018-07-06 08:35:30"/>
    <s v="2018-07-06 08:35:31"/>
    <s v=""/>
    <m/>
    <s v="分销客户"/>
    <x v="0"/>
  </r>
  <r>
    <s v="212983912@qq.com"/>
    <s v="广州尚途商旅信息技术有限公司"/>
    <x v="0"/>
    <x v="4"/>
    <s v="关联"/>
    <d v="2016-10-27T00:00:00"/>
    <s v="202236223170489"/>
    <s v="负载均衡SLB（包年包月）"/>
    <s v="续费"/>
    <s v="247.52"/>
    <s v="1.00"/>
    <s v="247.52"/>
    <m/>
    <n v="247.52"/>
    <s v="已支付"/>
    <s v="2018-07-06 08:30:03"/>
    <s v="2018-07-06 08:30:03"/>
    <s v=""/>
    <m/>
    <s v="分销客户"/>
    <x v="3"/>
  </r>
  <r>
    <s v="212983912@qq.com"/>
    <s v="广州尚途商旅信息技术有限公司"/>
    <x v="0"/>
    <x v="4"/>
    <s v="关联"/>
    <d v="2016-10-27T00:00:00"/>
    <s v="202235224670489"/>
    <s v="负载均衡SLB（包年包月）"/>
    <s v="续费"/>
    <s v="1200.52"/>
    <s v="1.00"/>
    <s v="1200.52"/>
    <m/>
    <n v="1200.52"/>
    <s v="已支付"/>
    <s v="2018-07-06 08:30:02"/>
    <s v="2018-07-06 08:30:02"/>
    <s v=""/>
    <m/>
    <s v="分销客户"/>
    <x v="3"/>
  </r>
  <r>
    <s v="xyedai"/>
    <s v="深圳超富资产管理有限公司"/>
    <x v="5"/>
    <x v="11"/>
    <s v="关联"/>
    <d v="2017-03-16T00:00:00"/>
    <s v="202235223700957"/>
    <s v="云服务器ECS(包月)"/>
    <s v="续费"/>
    <s v="1580.00"/>
    <s v="1.00"/>
    <s v="1580.00"/>
    <m/>
    <n v="1580"/>
    <s v="已支付"/>
    <s v="2018-07-06 08:22:14"/>
    <s v="2018-07-06 08:22:15"/>
    <s v=""/>
    <m/>
    <s v="分销客户"/>
    <x v="3"/>
  </r>
  <r>
    <s v="xyedai"/>
    <s v="深圳超富资产管理有限公司"/>
    <x v="5"/>
    <x v="11"/>
    <s v="关联"/>
    <d v="2017-03-16T00:00:00"/>
    <s v="202237321380957"/>
    <s v="云服务器ECS(包月)"/>
    <s v="续费"/>
    <s v="1680.00"/>
    <s v="1.00"/>
    <s v="1680.00"/>
    <m/>
    <n v="1680"/>
    <s v="已支付"/>
    <s v="2018-07-06 08:21:48"/>
    <s v="2018-07-06 08:21:48"/>
    <s v=""/>
    <m/>
    <s v="分销客户"/>
    <x v="3"/>
  </r>
  <r>
    <s v="bufeng2005@gmail.com"/>
    <s v="广州市十牛信息科技有限公司"/>
    <x v="1"/>
    <x v="1"/>
    <s v="关联"/>
    <d v="2017-06-23T00:00:00"/>
    <s v="202236919400796"/>
    <s v="云服务器（按量付费）"/>
    <s v="新购"/>
    <s v="0.00"/>
    <s v="1.00"/>
    <s v="0"/>
    <m/>
    <n v="0"/>
    <s v="完成"/>
    <s v="2018-07-06 08:05:43"/>
    <s v="2018-07-06 08:05:43"/>
    <s v=""/>
    <m/>
    <s v="分销客户"/>
    <x v="1"/>
  </r>
  <r>
    <s v="bufeng2005@gmail.com"/>
    <s v="广州市十牛信息科技有限公司"/>
    <x v="1"/>
    <x v="1"/>
    <s v="关联"/>
    <d v="2017-06-23T00:00:00"/>
    <s v="202237320110796"/>
    <s v="云服务器（按量付费）"/>
    <s v="新购"/>
    <s v="0.00"/>
    <s v="1.00"/>
    <s v="0"/>
    <m/>
    <n v="0"/>
    <s v="完成"/>
    <s v="2018-07-06 07:55:44"/>
    <s v="2018-07-06 07:55:44"/>
    <s v=""/>
    <m/>
    <s v="分销客户"/>
    <x v="1"/>
  </r>
  <r>
    <s v="bufeng2005@gmail.com"/>
    <s v="广州市十牛信息科技有限公司"/>
    <x v="1"/>
    <x v="1"/>
    <s v="关联"/>
    <d v="2017-06-23T00:00:00"/>
    <s v="202234821910796"/>
    <s v="云服务器（按量付费）"/>
    <s v="新购"/>
    <s v="0.00"/>
    <s v="1.00"/>
    <s v="0"/>
    <m/>
    <n v="0"/>
    <s v="完成"/>
    <s v="2018-07-06 07:45:43"/>
    <s v="2018-07-06 07:45:44"/>
    <s v=""/>
    <m/>
    <s v="分销客户"/>
    <x v="1"/>
  </r>
  <r>
    <s v="xiaoxielc@163.com"/>
    <s v="广州合立正通信息科技有限公司"/>
    <x v="0"/>
    <x v="4"/>
    <s v="关联"/>
    <d v="2017-02-20T00:00:00"/>
    <s v="202236119420638"/>
    <s v="数据传输服务（按量付费）"/>
    <s v="新购"/>
    <s v="0.00"/>
    <s v="1.00"/>
    <s v="0"/>
    <m/>
    <n v="0"/>
    <s v="完成"/>
    <s v="2018-07-06 06:47:46"/>
    <s v="2018-07-06 06:47:46"/>
    <s v=""/>
    <m/>
    <s v="分销客户"/>
    <x v="2"/>
  </r>
  <r>
    <s v="dw10066"/>
    <s v="dw10066"/>
    <x v="3"/>
    <x v="12"/>
    <s v="关联"/>
    <d v="2017-10-13T00:00:00"/>
    <s v="202235217790734"/>
    <s v="云数据库KVStore版（包月）"/>
    <s v="续费"/>
    <s v="202.00"/>
    <s v="1.00"/>
    <s v="202.00"/>
    <m/>
    <n v="202"/>
    <s v="已支付"/>
    <s v="2018-07-06 00:51:16"/>
    <s v="2018-07-06 00:51:54"/>
    <s v=""/>
    <m/>
    <s v="分销客户"/>
    <x v="3"/>
  </r>
  <r>
    <s v="索菲亚sogal5911"/>
    <s v="索菲亚家居股份有限公司"/>
    <x v="0"/>
    <x v="4"/>
    <s v="关联"/>
    <d v="2016-08-24T00:00:00"/>
    <s v="202236012860391"/>
    <s v="时速云Docker主机管理节点镜像"/>
    <s v="新购"/>
    <s v="0.00"/>
    <s v="1.00"/>
    <s v="0.00"/>
    <m/>
    <n v="0"/>
    <s v="已支付"/>
    <s v="2018-07-05 22:40:56"/>
    <s v="2018-07-05 22:41:06"/>
    <s v=""/>
    <m/>
    <s v="分销客户"/>
    <x v="2"/>
  </r>
  <r>
    <s v="索菲亚sogal5911"/>
    <s v="索菲亚家居股份有限公司"/>
    <x v="0"/>
    <x v="4"/>
    <s v="关联"/>
    <d v="2016-08-24T00:00:00"/>
    <s v="202236012860391"/>
    <s v="时速云Docker主机管理节点镜像"/>
    <s v="新购"/>
    <s v="0.00"/>
    <s v="1.00"/>
    <s v="0.00"/>
    <m/>
    <n v="0"/>
    <s v="已支付"/>
    <s v="2018-07-05 22:40:56"/>
    <s v="2018-07-05 22:41:06"/>
    <s v=""/>
    <m/>
    <s v="分销客户"/>
    <x v="2"/>
  </r>
  <r>
    <s v="cnkj188"/>
    <s v="广州传能信息科技有限公司"/>
    <x v="1"/>
    <x v="1"/>
    <s v="新建"/>
    <d v="2017-06-29T00:00:00"/>
    <s v="202235611000744"/>
    <s v="web应用防火墙(包月)"/>
    <s v="续费"/>
    <s v="5040.00"/>
    <s v="1.00"/>
    <s v="5040.00"/>
    <m/>
    <n v="5040"/>
    <s v="已支付"/>
    <s v="2018-07-05 21:49:22"/>
    <s v="2018-07-05 21:50:29"/>
    <s v=""/>
    <m/>
    <s v="分销客户"/>
    <x v="0"/>
  </r>
  <r>
    <s v="cnkj188"/>
    <s v="广州传能信息科技有限公司"/>
    <x v="1"/>
    <x v="1"/>
    <s v="新建"/>
    <d v="2017-06-29T00:00:00"/>
    <s v="202235011740744"/>
    <s v="负载均衡SLB（包年包月）"/>
    <s v="续费"/>
    <s v="2809.56"/>
    <s v="1.00"/>
    <s v="2809.56"/>
    <m/>
    <n v="2809.56"/>
    <s v="已支付"/>
    <s v="2018-07-05 21:45:59"/>
    <s v="2018-07-05 21:46:32"/>
    <s v=""/>
    <m/>
    <s v="分销客户"/>
    <x v="0"/>
  </r>
  <r>
    <s v="cnkj188"/>
    <s v="广州传能信息科技有限公司"/>
    <x v="1"/>
    <x v="1"/>
    <s v="新建"/>
    <d v="2017-06-29T00:00:00"/>
    <s v="202235212560744"/>
    <s v="云服务器ECS(包月)"/>
    <s v="续费"/>
    <s v="5762.00"/>
    <s v="1.00"/>
    <s v="5762.00"/>
    <m/>
    <n v="5762"/>
    <s v="已支付"/>
    <s v="2018-07-05 21:39:41"/>
    <s v="2018-07-05 21:43:01"/>
    <s v=""/>
    <m/>
    <s v="分销客户"/>
    <x v="0"/>
  </r>
  <r>
    <s v="cnkj188"/>
    <s v="广州传能信息科技有限公司"/>
    <x v="1"/>
    <x v="1"/>
    <s v="新建"/>
    <d v="2017-06-29T00:00:00"/>
    <s v="202236010800744"/>
    <s v="云服务器ECS(包月)"/>
    <s v="续费"/>
    <s v="11524.00"/>
    <s v="1.00"/>
    <s v="11524.00"/>
    <m/>
    <n v="11524"/>
    <s v="已支付"/>
    <s v="2018-07-05 21:35:09"/>
    <s v="2018-07-05 21:35:40"/>
    <s v=""/>
    <m/>
    <s v="分销客户"/>
    <x v="0"/>
  </r>
  <r>
    <s v="xd_video_ai"/>
    <s v="西电"/>
    <x v="6"/>
    <x v="16"/>
    <s v="新建"/>
    <d v="2018-06-11T18:40:42"/>
    <s v="202235509870932"/>
    <s v="云服务器ECS(包月)"/>
    <s v="续费"/>
    <s v="1832.88"/>
    <s v="1.00"/>
    <s v="1832.88"/>
    <n v="1832.88"/>
    <n v="0"/>
    <s v="已支付"/>
    <s v="2018-07-05 21:22:35"/>
    <s v="2018-07-05 21:22:51"/>
    <s v=""/>
    <m/>
    <s v="分销客户"/>
    <x v="0"/>
  </r>
  <r>
    <s v="xd_video_ai"/>
    <s v="西电"/>
    <x v="6"/>
    <x v="16"/>
    <s v="新建"/>
    <d v="2018-06-11T18:40:42"/>
    <s v="202236310370932"/>
    <s v="Ubuntu16.04(预装NVIDIA GPU驱动和CUDA9.0)"/>
    <s v="续费"/>
    <s v="0.00"/>
    <s v="1.00"/>
    <s v="0.00"/>
    <m/>
    <n v="0"/>
    <s v="已支付"/>
    <s v="2018-07-05 21:22:34"/>
    <s v="2018-07-05 21:22:51"/>
    <s v=""/>
    <m/>
    <s v="分销客户"/>
    <x v="2"/>
  </r>
  <r>
    <s v="xd_video_ai"/>
    <s v="西电"/>
    <x v="6"/>
    <x v="16"/>
    <s v="新建"/>
    <d v="2018-06-11T18:40:42"/>
    <s v="202236209310932"/>
    <s v="云服务器ECS(包月)"/>
    <s v="续费"/>
    <s v="3273.00"/>
    <s v="0.95"/>
    <s v="3116.30"/>
    <n v="3116.3"/>
    <n v="0"/>
    <s v="已支付"/>
    <s v="2018-07-05 21:19:05"/>
    <s v="2018-07-05 21:19:22"/>
    <s v=""/>
    <m/>
    <s v="分销客户"/>
    <x v="0"/>
  </r>
  <r>
    <s v="xd_video_ai"/>
    <s v="西电"/>
    <x v="6"/>
    <x v="16"/>
    <s v="新建"/>
    <d v="2018-06-11T18:40:42"/>
    <s v="202234112870932"/>
    <s v="Ubuntu16.04(预装NVIDIA GPU驱动和CUDA9.0)"/>
    <s v="续费"/>
    <s v="0.00"/>
    <s v="1.00"/>
    <s v="0.00"/>
    <m/>
    <n v="0"/>
    <s v="已支付"/>
    <s v="2018-07-05 21:19:04"/>
    <s v="2018-07-05 21:19:22"/>
    <s v=""/>
    <m/>
    <s v="分销客户"/>
    <x v="2"/>
  </r>
  <r>
    <s v="xd_video_ai"/>
    <s v="西电"/>
    <x v="6"/>
    <x v="16"/>
    <s v="新建"/>
    <d v="2018-06-11T18:40:42"/>
    <s v="202236109380932"/>
    <s v="云服务器ECS(包月)"/>
    <s v="续费"/>
    <s v="1832.88"/>
    <s v="1.00"/>
    <s v="1832.88"/>
    <n v="1832.88"/>
    <n v="0"/>
    <s v="已支付"/>
    <s v="2018-07-05 21:00:07"/>
    <s v="2018-07-05 21:00:40"/>
    <s v=""/>
    <m/>
    <s v="分销客户"/>
    <x v="0"/>
  </r>
  <r>
    <s v="xd_video_ai"/>
    <s v="西电"/>
    <x v="6"/>
    <x v="16"/>
    <s v="新建"/>
    <d v="2018-06-11T18:40:42"/>
    <s v="202236309840932"/>
    <s v="Ubuntu16.04(预装NVIDIA GPU驱动和CUDA9.0)"/>
    <s v="续费"/>
    <s v="0.00"/>
    <s v="1.00"/>
    <s v="0.00"/>
    <m/>
    <n v="0"/>
    <s v="已支付"/>
    <s v="2018-07-05 21:00:06"/>
    <s v="2018-07-05 21:00:40"/>
    <s v=""/>
    <m/>
    <s v="分销客户"/>
    <x v="2"/>
  </r>
  <r>
    <s v="中天软件开发"/>
    <s v="广州中天云计算科技有限公司"/>
    <x v="2"/>
    <x v="2"/>
    <s v="新建"/>
    <d v="2017-11-10T00:00:00"/>
    <s v="202235109820127"/>
    <s v="云服务器ECS(包月)"/>
    <s v="续费"/>
    <s v="38.00"/>
    <s v="0.97"/>
    <s v="36.80"/>
    <m/>
    <n v="36.799999999999997"/>
    <s v="已支付"/>
    <s v="2018-07-05 20:51:48"/>
    <s v="2018-07-05 20:51:52"/>
    <s v=""/>
    <m/>
    <s v="分销客户"/>
    <x v="0"/>
  </r>
  <r>
    <s v="bufeng2005@gmail.com"/>
    <s v="广州市十牛信息科技有限公司"/>
    <x v="1"/>
    <x v="1"/>
    <s v="关联"/>
    <d v="2017-06-23T00:00:00"/>
    <s v="202233911990796"/>
    <s v="应用监控按量付费"/>
    <s v="新购"/>
    <s v="0.00"/>
    <s v="1.00"/>
    <s v="0"/>
    <m/>
    <n v="0"/>
    <s v="完成"/>
    <s v="2018-07-05 20:36:58"/>
    <s v="2018-07-05 20:36:58"/>
    <s v=""/>
    <m/>
    <s v="分销客户"/>
    <x v="2"/>
  </r>
  <r>
    <s v="bufeng2005@gmail.com"/>
    <s v="广州市十牛信息科技有限公司"/>
    <x v="1"/>
    <x v="1"/>
    <s v="关联"/>
    <d v="2017-06-23T00:00:00"/>
    <s v="202233709770796"/>
    <s v="RDS只读实例"/>
    <s v="升级"/>
    <s v="0.00"/>
    <s v="1.00"/>
    <s v="0"/>
    <m/>
    <n v="0"/>
    <s v="完成"/>
    <s v="2018-07-05 19:58:55"/>
    <s v="2018-07-05 19:58:56"/>
    <s v=""/>
    <m/>
    <s v="分销客户"/>
    <x v="1"/>
  </r>
  <r>
    <s v="搜技能"/>
    <s v="广州市互信网络科技有限公司"/>
    <x v="2"/>
    <x v="10"/>
    <s v="新建"/>
    <d v="2017-10-30T00:00:00"/>
    <s v="202233906500129"/>
    <s v="云服务器（按量付费）"/>
    <s v="新购"/>
    <s v="0.00"/>
    <s v="1.00"/>
    <s v="0"/>
    <m/>
    <n v="0"/>
    <s v="完成"/>
    <s v="2018-07-05 18:27:35"/>
    <s v="2018-07-05 18:27:35"/>
    <s v=""/>
    <m/>
    <s v="分销客户"/>
    <x v="1"/>
  </r>
  <r>
    <s v="搜技能"/>
    <s v="广州市互信网络科技有限公司"/>
    <x v="2"/>
    <x v="10"/>
    <s v="新建"/>
    <d v="2017-10-30T00:00:00"/>
    <s v="202236104300129"/>
    <s v="Java运行环境（Centos7 64 | JDK8|Tomcat8）"/>
    <s v="新购"/>
    <s v="0.00"/>
    <s v="1.00"/>
    <s v="0"/>
    <m/>
    <n v="0"/>
    <s v="完成"/>
    <s v="2018-07-05 18:27:34"/>
    <s v="2018-07-05 18:27:34"/>
    <s v=""/>
    <m/>
    <s v="分销客户"/>
    <x v="2"/>
  </r>
  <r>
    <s v="xiaoniuyuleshi"/>
    <s v="广州源众信息科技有限公司"/>
    <x v="2"/>
    <x v="2"/>
    <s v="新建"/>
    <d v="2018-05-21T11:47:34"/>
    <s v="202237303750289"/>
    <s v="云服务器ECS(包月)"/>
    <s v="续费"/>
    <s v="85.82"/>
    <s v="1.00"/>
    <s v="85.82"/>
    <m/>
    <n v="85.82"/>
    <s v="已支付"/>
    <s v="2018-07-05 18:24:09"/>
    <s v="2018-07-05 18:24:34"/>
    <s v=""/>
    <m/>
    <s v="分销客户"/>
    <x v="0"/>
  </r>
  <r>
    <s v="serveradmin@superlinksoft.com"/>
    <s v="广州超联软件科技有限公司"/>
    <x v="0"/>
    <x v="6"/>
    <s v="关联"/>
    <d v="2017-11-06T00:00:00"/>
    <s v="202235904290884"/>
    <s v="云服务器ECS(包月)"/>
    <s v="新购"/>
    <s v="3213.00"/>
    <s v="1.00"/>
    <s v="3213.00"/>
    <m/>
    <n v="3213"/>
    <s v="已支付"/>
    <s v="2018-07-05 18:22:12"/>
    <s v="2018-07-06 14:39:49"/>
    <s v=""/>
    <m/>
    <s v="分销客户"/>
    <x v="0"/>
  </r>
  <r>
    <s v="搜技能"/>
    <s v="广州市互信网络科技有限公司"/>
    <x v="2"/>
    <x v="10"/>
    <s v="新建"/>
    <d v="2017-10-30T00:00:00"/>
    <s v="202236903490129"/>
    <s v="云服务器（按量付费）"/>
    <s v="新购"/>
    <s v="0.00"/>
    <s v="1.00"/>
    <s v="0"/>
    <m/>
    <n v="0"/>
    <s v="完成"/>
    <s v="2018-07-05 18:20:13"/>
    <s v="2018-07-05 18:20:13"/>
    <s v=""/>
    <m/>
    <s v="分销客户"/>
    <x v="1"/>
  </r>
  <r>
    <s v="搜技能"/>
    <s v="广州市互信网络科技有限公司"/>
    <x v="2"/>
    <x v="10"/>
    <s v="新建"/>
    <d v="2017-10-30T00:00:00"/>
    <s v="202236903470129"/>
    <s v="Java运行环境（Centos7 64 | JDK8|Tomcat8）"/>
    <s v="新购"/>
    <s v="0.00"/>
    <s v="1.00"/>
    <s v="0"/>
    <m/>
    <n v="0"/>
    <s v="完成"/>
    <s v="2018-07-05 18:20:12"/>
    <s v="2018-07-05 18:20:12"/>
    <s v=""/>
    <m/>
    <s v="分销客户"/>
    <x v="2"/>
  </r>
  <r>
    <s v="ur云平台"/>
    <s v="快尚时装（广州）有限公司"/>
    <x v="1"/>
    <x v="1"/>
    <s v="新建"/>
    <d v="2016-11-09T00:00:00"/>
    <s v="202236003160366"/>
    <s v="EIP（包月）"/>
    <s v="新购"/>
    <s v="276.00"/>
    <s v="0.85"/>
    <s v="234.60"/>
    <m/>
    <n v="234.6"/>
    <s v="已支付"/>
    <s v="2018-07-05 17:43:44"/>
    <s v="2018-07-05 17:43:48"/>
    <s v=""/>
    <m/>
    <s v="分销客户"/>
    <x v="0"/>
  </r>
  <r>
    <s v="212983912@qq.com"/>
    <s v="广州尚途商旅信息技术有限公司"/>
    <x v="0"/>
    <x v="4"/>
    <s v="关联"/>
    <d v="2016-10-27T00:00:00"/>
    <s v="202236102310489"/>
    <s v="关系型数据库RDS(包月)"/>
    <s v="续费"/>
    <s v="16400.00"/>
    <s v="1.00"/>
    <s v="16400.00"/>
    <m/>
    <n v="16400"/>
    <s v="已支付"/>
    <s v="2018-07-05 17:31:24"/>
    <s v="2018-07-05 17:31:34"/>
    <s v=""/>
    <m/>
    <s v="分销客户"/>
    <x v="3"/>
  </r>
  <r>
    <s v="212983912@qq.com"/>
    <s v="广州尚途商旅信息技术有限公司"/>
    <x v="0"/>
    <x v="4"/>
    <s v="关联"/>
    <d v="2016-10-27T00:00:00"/>
    <s v="202234902780489"/>
    <s v="通用储值卡(CBM大客户专享)"/>
    <s v="新购"/>
    <s v="20000.00"/>
    <s v="1.00"/>
    <s v="20000.00"/>
    <m/>
    <n v="20000"/>
    <s v="已支付"/>
    <s v="2018-07-05 17:29:49"/>
    <s v="2018-07-05 17:30:13"/>
    <s v=""/>
    <m/>
    <s v="分销客户"/>
    <x v="4"/>
  </r>
  <r>
    <s v="devops@sq580.com"/>
    <s v="广州市新橙信息科技有限公司"/>
    <x v="3"/>
    <x v="3"/>
    <s v="关联"/>
    <d v="2017-10-26T00:00:00"/>
    <s v="202233903300855"/>
    <s v="关系型数据库（按量付费）"/>
    <s v="退款"/>
    <s v="0.00"/>
    <s v="1.00"/>
    <s v="0"/>
    <m/>
    <n v="0"/>
    <s v="完成"/>
    <s v="2018-07-05 16:58:34"/>
    <s v="2018-07-05 16:58:34"/>
    <s v=""/>
    <m/>
    <s v="分销客户"/>
    <x v="2"/>
  </r>
  <r>
    <s v="ur云平台"/>
    <s v="快尚时装（广州）有限公司"/>
    <x v="1"/>
    <x v="1"/>
    <s v="新建"/>
    <d v="2016-11-09T00:00:00"/>
    <s v="202236101000366"/>
    <s v="EIP（包月）"/>
    <s v="新购"/>
    <s v="276.00"/>
    <s v="0.85"/>
    <s v="234.60"/>
    <m/>
    <n v="234.6"/>
    <s v="已支付"/>
    <s v="2018-07-05 16:55:23"/>
    <s v="2018-07-05 16:55:33"/>
    <s v=""/>
    <m/>
    <s v="分销客户"/>
    <x v="0"/>
  </r>
  <r>
    <s v="bufeng2005@gmail.com"/>
    <s v="广州市十牛信息科技有限公司"/>
    <x v="1"/>
    <x v="1"/>
    <s v="关联"/>
    <d v="2017-06-23T00:00:00"/>
    <s v="202234401640796"/>
    <s v="云服务器（按量付费）"/>
    <s v="新购"/>
    <s v="0.00"/>
    <s v="1.00"/>
    <s v="0"/>
    <m/>
    <n v="0"/>
    <s v="完成"/>
    <s v="2018-07-05 16:49:44"/>
    <s v="2018-07-05 16:49:44"/>
    <s v=""/>
    <m/>
    <s v="分销客户"/>
    <x v="1"/>
  </r>
  <r>
    <s v="hi30403397@aliyun.com"/>
    <s v="广州宏峰信息科技有限公司"/>
    <x v="3"/>
    <x v="12"/>
    <s v="关联"/>
    <d v="2017-10-10T00:00:00"/>
    <s v="202234601370828"/>
    <s v="云服务器ECS(包月)"/>
    <s v="续费"/>
    <s v="37.24"/>
    <s v="1.00"/>
    <s v="37.24"/>
    <m/>
    <n v="37.24"/>
    <s v="已支付"/>
    <s v="2018-07-05 16:47:31"/>
    <s v="2018-07-05 16:48:58"/>
    <s v=""/>
    <m/>
    <s v="分销客户"/>
    <x v="3"/>
  </r>
  <r>
    <s v="bufeng2005@gmail.com"/>
    <s v="广州市十牛信息科技有限公司"/>
    <x v="1"/>
    <x v="1"/>
    <s v="关联"/>
    <d v="2017-06-23T00:00:00"/>
    <s v="202236400140796"/>
    <s v="云服务器（按量付费）"/>
    <s v="新购"/>
    <s v="0.00"/>
    <s v="1.00"/>
    <s v="0"/>
    <m/>
    <n v="0"/>
    <s v="完成"/>
    <s v="2018-07-05 16:41:45"/>
    <s v="2018-07-05 16:41:45"/>
    <s v=""/>
    <m/>
    <s v="分销客户"/>
    <x v="1"/>
  </r>
  <r>
    <s v="bufeng2005@gmail.com"/>
    <s v="广州市十牛信息科技有限公司"/>
    <x v="1"/>
    <x v="1"/>
    <s v="关联"/>
    <d v="2017-06-23T00:00:00"/>
    <s v="202234301210796"/>
    <s v="云监控按量付费"/>
    <s v="新购"/>
    <s v="0.00"/>
    <s v="1.00"/>
    <s v="0"/>
    <m/>
    <n v="0"/>
    <s v="完成"/>
    <s v="2018-07-05 16:40:50"/>
    <s v="2018-07-05 16:40:50"/>
    <s v=""/>
    <m/>
    <s v="分销客户"/>
    <x v="2"/>
  </r>
  <r>
    <s v="devops@sq580.com"/>
    <s v="广州市新橙信息科技有限公司"/>
    <x v="3"/>
    <x v="3"/>
    <s v="关联"/>
    <d v="2017-10-26T00:00:00"/>
    <s v="202232740340855"/>
    <s v="关系型数据库RDS(包月)"/>
    <s v="新购"/>
    <s v="680.00"/>
    <s v="1.00"/>
    <s v="680.00"/>
    <m/>
    <n v="680"/>
    <s v="已支付"/>
    <s v="2018-07-05 16:36:41"/>
    <s v="2018-07-05 16:58:33"/>
    <s v=""/>
    <m/>
    <s v="分销客户"/>
    <x v="0"/>
  </r>
  <r>
    <s v="bufeng2005@gmail.com"/>
    <s v="广州市十牛信息科技有限公司"/>
    <x v="1"/>
    <x v="1"/>
    <s v="关联"/>
    <d v="2017-06-23T00:00:00"/>
    <s v="202235600140796"/>
    <s v="云服务器（按量付费）"/>
    <s v="新购"/>
    <s v="0.00"/>
    <s v="1.00"/>
    <s v="0"/>
    <m/>
    <n v="0"/>
    <s v="完成"/>
    <s v="2018-07-05 16:33:45"/>
    <s v="2018-07-05 16:33:45"/>
    <s v=""/>
    <m/>
    <s v="分销客户"/>
    <x v="1"/>
  </r>
  <r>
    <s v="qygaming"/>
    <s v="广东全娱科技有限公司"/>
    <x v="0"/>
    <x v="0"/>
    <s v="关联"/>
    <d v="2017-11-11T00:00:00"/>
    <s v="202235300010375"/>
    <s v="EIP（包月）"/>
    <s v="续费"/>
    <s v="250.00"/>
    <s v="1.00"/>
    <s v="250.00"/>
    <m/>
    <n v="250"/>
    <s v="已支付"/>
    <s v="2018-07-05 16:27:05"/>
    <s v="2018-07-05 16:27:09"/>
    <s v=""/>
    <m/>
    <s v="分销客户"/>
    <x v="3"/>
  </r>
  <r>
    <s v="qygaming"/>
    <s v="广东全娱科技有限公司"/>
    <x v="0"/>
    <x v="0"/>
    <s v="关联"/>
    <d v="2017-11-11T00:00:00"/>
    <s v="202233701690375"/>
    <s v="弹性公网IP（按量付费）"/>
    <s v="新购"/>
    <s v="0.00"/>
    <s v="1.00"/>
    <s v="0"/>
    <m/>
    <n v="0"/>
    <s v="完成"/>
    <s v="2018-07-05 16:23:15"/>
    <s v="2018-07-05 16:23:15"/>
    <s v=""/>
    <m/>
    <s v="分销客户"/>
    <x v="2"/>
  </r>
  <r>
    <s v="qygaming"/>
    <s v="广东全娱科技有限公司"/>
    <x v="0"/>
    <x v="0"/>
    <s v="关联"/>
    <d v="2017-11-11T00:00:00"/>
    <s v="202229941370375"/>
    <s v="EIP（包月）"/>
    <s v="新购"/>
    <s v="125.00"/>
    <s v="1.00"/>
    <s v="125.00"/>
    <m/>
    <n v="125"/>
    <s v="已支付"/>
    <s v="2018-07-05 16:20:51"/>
    <s v="2018-07-05 16:20:55"/>
    <s v=""/>
    <m/>
    <s v="分销客户"/>
    <x v="0"/>
  </r>
  <r>
    <s v="devops@sq580.com"/>
    <s v="广州市新橙信息科技有限公司"/>
    <x v="3"/>
    <x v="3"/>
    <s v="关联"/>
    <d v="2017-10-26T00:00:00"/>
    <s v="202234300410855"/>
    <s v="关系型数据库（按量付费）"/>
    <s v="新购"/>
    <s v="0.00"/>
    <s v="1.00"/>
    <s v="0"/>
    <m/>
    <n v="0"/>
    <s v="完成"/>
    <s v="2018-07-05 16:17:48"/>
    <s v="2018-07-05 16:17:48"/>
    <s v=""/>
    <m/>
    <s v="分销客户"/>
    <x v="2"/>
  </r>
  <r>
    <s v="qygaming"/>
    <s v="广东全娱科技有限公司"/>
    <x v="0"/>
    <x v="0"/>
    <s v="关联"/>
    <d v="2017-11-11T00:00:00"/>
    <s v="202232639980375"/>
    <s v="云服务器ECS(包月)"/>
    <s v="新购"/>
    <s v="1386.00"/>
    <s v="0.96"/>
    <s v="1328.80"/>
    <m/>
    <n v="1328.8"/>
    <s v="已支付"/>
    <s v="2018-07-05 16:12:21"/>
    <s v="2018-07-05 16:12:26"/>
    <s v=""/>
    <m/>
    <s v="分销客户"/>
    <x v="0"/>
  </r>
  <r>
    <s v="devops@sq580.com"/>
    <s v="广州市新橙信息科技有限公司"/>
    <x v="3"/>
    <x v="3"/>
    <s v="关联"/>
    <d v="2017-10-26T00:00:00"/>
    <s v="202232438820855"/>
    <s v="关系型数据库（按量付费）"/>
    <s v="新购"/>
    <s v="0.00"/>
    <s v="1.00"/>
    <s v="0"/>
    <m/>
    <n v="0"/>
    <s v="完成"/>
    <s v="2018-07-05 16:08:20"/>
    <s v="2018-07-05 16:08:20"/>
    <s v=""/>
    <m/>
    <s v="分销客户"/>
    <x v="2"/>
  </r>
  <r>
    <s v="13500008011@139.com"/>
    <s v="广州好用信息技术有限公司"/>
    <x v="2"/>
    <x v="15"/>
    <s v="关联"/>
    <d v="2018-01-03T00:00:00"/>
    <s v="202231739870394"/>
    <s v="云服务器ECS(包月)"/>
    <s v="续费"/>
    <s v="736.50"/>
    <s v="1.00"/>
    <s v="736.50"/>
    <n v="20.88"/>
    <n v="715.62"/>
    <s v="已支付"/>
    <s v="2018-07-05 15:48:35"/>
    <s v="2018-07-05 15:49:12"/>
    <s v=""/>
    <m/>
    <s v="分销客户"/>
    <x v="3"/>
  </r>
  <r>
    <s v="devops@sq580.com"/>
    <s v="广州市新橙信息科技有限公司"/>
    <x v="3"/>
    <x v="3"/>
    <s v="关联"/>
    <d v="2017-10-26T00:00:00"/>
    <s v="202232736770855"/>
    <s v="关系型数据库RDS(包月)"/>
    <s v="退款"/>
    <s v="-680.00"/>
    <s v="1.00"/>
    <s v="-680.00"/>
    <m/>
    <n v="-680"/>
    <s v="已支付"/>
    <s v="2018-07-05 15:06:00"/>
    <s v="2018-07-05 15:06:00"/>
    <s v=""/>
    <m/>
    <s v="分销客户"/>
    <x v="0"/>
  </r>
  <r>
    <s v="越秀地产"/>
    <s v="越秀地产"/>
    <x v="1"/>
    <x v="1"/>
    <s v="新建"/>
    <d v="2016-07-05T00:00:00"/>
    <s v="202232436230640"/>
    <s v="云服务器ECS(包月)"/>
    <s v="扩容"/>
    <s v="850.22"/>
    <s v="1.00"/>
    <s v="850.22"/>
    <m/>
    <n v="850.22"/>
    <s v="已支付"/>
    <s v="2018-07-05 14:55:41"/>
    <s v="2018-07-05 14:55:53"/>
    <s v=""/>
    <m/>
    <s v="分销客户"/>
    <x v="0"/>
  </r>
  <r>
    <s v="fanxan_39141191"/>
    <s v="广州凡象科技有限公司"/>
    <x v="4"/>
    <x v="7"/>
    <s v="新建"/>
    <d v="2017-07-25T00:00:00"/>
    <s v="202231936010005"/>
    <s v="云盾证书服务(包年)"/>
    <s v="新购"/>
    <s v="0.00"/>
    <s v="1.00"/>
    <s v="0.00"/>
    <m/>
    <n v="0"/>
    <s v="已支付"/>
    <s v="2018-07-05 14:36:34"/>
    <s v="2018-07-05 14:36:40"/>
    <s v=""/>
    <m/>
    <s v="分销客户"/>
    <x v="0"/>
  </r>
  <r>
    <s v="212983912@qq.com"/>
    <s v="广州尚途商旅信息技术有限公司"/>
    <x v="0"/>
    <x v="4"/>
    <s v="关联"/>
    <d v="2016-10-27T00:00:00"/>
    <s v="202229336370489"/>
    <s v="云服务器ECS(包月)"/>
    <s v="续费"/>
    <s v="228.00"/>
    <s v="1.00"/>
    <s v="228.00"/>
    <m/>
    <n v="228"/>
    <s v="已支付"/>
    <s v="2018-07-05 14:13:10"/>
    <s v="2018-07-05 14:13:11"/>
    <s v=""/>
    <m/>
    <s v="分销客户"/>
    <x v="3"/>
  </r>
  <r>
    <s v="212983912@qq.com"/>
    <s v="广州尚途商旅信息技术有限公司"/>
    <x v="0"/>
    <x v="4"/>
    <s v="关联"/>
    <d v="2016-10-27T00:00:00"/>
    <s v="202229537940489"/>
    <s v="云服务器ECS(包月)"/>
    <s v="续费"/>
    <s v="228.00"/>
    <s v="1.00"/>
    <s v="228.00"/>
    <m/>
    <n v="228"/>
    <s v="已支付"/>
    <s v="2018-07-05 14:13:08"/>
    <s v="2018-07-05 14:13:09"/>
    <s v=""/>
    <m/>
    <s v="分销客户"/>
    <x v="3"/>
  </r>
  <r>
    <s v="212983912@qq.com"/>
    <s v="广州尚途商旅信息技术有限公司"/>
    <x v="0"/>
    <x v="4"/>
    <s v="关联"/>
    <d v="2016-10-27T00:00:00"/>
    <s v="202230434790489"/>
    <s v="云服务器ECS(包月)"/>
    <s v="续费"/>
    <s v="628.00"/>
    <s v="1.00"/>
    <s v="628.00"/>
    <m/>
    <n v="628"/>
    <s v="已支付"/>
    <s v="2018-07-05 14:13:07"/>
    <s v="2018-07-05 14:13:07"/>
    <s v=""/>
    <m/>
    <s v="分销客户"/>
    <x v="3"/>
  </r>
  <r>
    <s v="212983912@qq.com"/>
    <s v="广州尚途商旅信息技术有限公司"/>
    <x v="0"/>
    <x v="4"/>
    <s v="关联"/>
    <d v="2016-10-27T00:00:00"/>
    <s v="202228438950489"/>
    <s v="云服务器ECS(包月)"/>
    <s v="续费"/>
    <s v="228.00"/>
    <s v="1.00"/>
    <s v="228.00"/>
    <m/>
    <n v="228"/>
    <s v="已支付"/>
    <s v="2018-07-05 14:13:05"/>
    <s v="2018-07-05 14:13:06"/>
    <s v=""/>
    <m/>
    <s v="分销客户"/>
    <x v="3"/>
  </r>
  <r>
    <s v="212983912@qq.com"/>
    <s v="广州尚途商旅信息技术有限公司"/>
    <x v="0"/>
    <x v="4"/>
    <s v="关联"/>
    <d v="2016-10-27T00:00:00"/>
    <s v="202228737160489"/>
    <s v="云服务器ECS(包月)"/>
    <s v="续费"/>
    <s v="228.00"/>
    <s v="1.00"/>
    <s v="228.00"/>
    <m/>
    <n v="228"/>
    <s v="已支付"/>
    <s v="2018-07-05 14:13:03"/>
    <s v="2018-07-05 14:13:04"/>
    <s v=""/>
    <m/>
    <s v="分销客户"/>
    <x v="3"/>
  </r>
  <r>
    <s v="212983912@qq.com"/>
    <s v="广州尚途商旅信息技术有限公司"/>
    <x v="0"/>
    <x v="4"/>
    <s v="关联"/>
    <d v="2016-10-27T00:00:00"/>
    <s v="202229537920489"/>
    <s v="云服务器ECS(包月)"/>
    <s v="续费"/>
    <s v="628.00"/>
    <s v="1.00"/>
    <s v="628.00"/>
    <m/>
    <n v="628"/>
    <s v="已支付"/>
    <s v="2018-07-05 14:13:01"/>
    <s v="2018-07-05 14:13:02"/>
    <s v=""/>
    <m/>
    <s v="分销客户"/>
    <x v="3"/>
  </r>
  <r>
    <s v="212983912@qq.com"/>
    <s v="广州尚途商旅信息技术有限公司"/>
    <x v="0"/>
    <x v="4"/>
    <s v="关联"/>
    <d v="2016-10-27T00:00:00"/>
    <s v="202232534720489"/>
    <s v="云服务器ECS(包月)"/>
    <s v="续费"/>
    <s v="228.00"/>
    <s v="1.00"/>
    <s v="228.00"/>
    <m/>
    <n v="228"/>
    <s v="已支付"/>
    <s v="2018-07-05 14:13:00"/>
    <s v="2018-07-05 14:13:00"/>
    <s v=""/>
    <m/>
    <s v="分销客户"/>
    <x v="3"/>
  </r>
  <r>
    <s v="212983912@qq.com"/>
    <s v="广州尚途商旅信息技术有限公司"/>
    <x v="0"/>
    <x v="4"/>
    <s v="关联"/>
    <d v="2016-10-27T00:00:00"/>
    <s v="202231334480489"/>
    <s v="云服务器ECS(包月)"/>
    <s v="续费"/>
    <s v="228.00"/>
    <s v="1.00"/>
    <s v="228.00"/>
    <m/>
    <n v="228"/>
    <s v="已支付"/>
    <s v="2018-07-05 14:12:58"/>
    <s v="2018-07-05 14:12:59"/>
    <s v=""/>
    <m/>
    <s v="分销客户"/>
    <x v="3"/>
  </r>
  <r>
    <s v="212983912@qq.com"/>
    <s v="广州尚途商旅信息技术有限公司"/>
    <x v="0"/>
    <x v="4"/>
    <s v="关联"/>
    <d v="2016-10-27T00:00:00"/>
    <s v="202230434770489"/>
    <s v="云服务器ECS(包月)"/>
    <s v="续费"/>
    <s v="228.00"/>
    <s v="1.00"/>
    <s v="228.00"/>
    <m/>
    <n v="228"/>
    <s v="已支付"/>
    <s v="2018-07-05 14:12:57"/>
    <s v="2018-07-05 14:12:57"/>
    <s v=""/>
    <m/>
    <s v="分销客户"/>
    <x v="3"/>
  </r>
  <r>
    <s v="212983912@qq.com"/>
    <s v="广州尚途商旅信息技术有限公司"/>
    <x v="0"/>
    <x v="4"/>
    <s v="关联"/>
    <d v="2016-10-27T00:00:00"/>
    <s v="202229936020489"/>
    <s v="云服务器ECS(包月)"/>
    <s v="续费"/>
    <s v="1282.00"/>
    <s v="1.00"/>
    <s v="1282.00"/>
    <m/>
    <n v="1282"/>
    <s v="已支付"/>
    <s v="2018-07-05 14:12:55"/>
    <s v="2018-07-05 14:12:56"/>
    <s v=""/>
    <m/>
    <s v="分销客户"/>
    <x v="3"/>
  </r>
  <r>
    <s v="212983912@qq.com"/>
    <s v="广州尚途商旅信息技术有限公司"/>
    <x v="0"/>
    <x v="4"/>
    <s v="关联"/>
    <d v="2016-10-27T00:00:00"/>
    <s v="202232233910489"/>
    <s v="云服务器ECS(包月)"/>
    <s v="续费"/>
    <s v="228.00"/>
    <s v="1.00"/>
    <s v="228.00"/>
    <m/>
    <n v="228"/>
    <s v="已支付"/>
    <s v="2018-07-05 14:12:53"/>
    <s v="2018-07-05 14:12:54"/>
    <s v=""/>
    <m/>
    <s v="分销客户"/>
    <x v="3"/>
  </r>
  <r>
    <s v="212983912@qq.com"/>
    <s v="广州尚途商旅信息技术有限公司"/>
    <x v="0"/>
    <x v="4"/>
    <s v="关联"/>
    <d v="2016-10-27T00:00:00"/>
    <s v="202232534700489"/>
    <s v="云服务器ECS(包月)"/>
    <s v="续费"/>
    <s v="228.00"/>
    <s v="1.00"/>
    <s v="228.00"/>
    <m/>
    <n v="228"/>
    <s v="已支付"/>
    <s v="2018-07-05 14:12:52"/>
    <s v="2018-07-05 14:12:53"/>
    <s v=""/>
    <m/>
    <s v="分销客户"/>
    <x v="3"/>
  </r>
  <r>
    <s v="212983912@qq.com"/>
    <s v="广州尚途商旅信息技术有限公司"/>
    <x v="0"/>
    <x v="4"/>
    <s v="关联"/>
    <d v="2016-10-27T00:00:00"/>
    <s v="202229736410489"/>
    <s v="云服务器ECS(包月)"/>
    <s v="续费"/>
    <s v="428.00"/>
    <s v="1.00"/>
    <s v="428.00"/>
    <m/>
    <n v="428"/>
    <s v="已支付"/>
    <s v="2018-07-05 14:12:50"/>
    <s v="2018-07-05 14:12:51"/>
    <s v=""/>
    <m/>
    <s v="分销客户"/>
    <x v="3"/>
  </r>
  <r>
    <s v="212983912@qq.com"/>
    <s v="广州尚途商旅信息技术有限公司"/>
    <x v="0"/>
    <x v="4"/>
    <s v="关联"/>
    <d v="2016-10-27T00:00:00"/>
    <s v="202232734730489"/>
    <s v="云服务器ECS(包月)"/>
    <s v="续费"/>
    <s v="228.00"/>
    <s v="1.00"/>
    <s v="228.00"/>
    <m/>
    <n v="228"/>
    <s v="已支付"/>
    <s v="2018-07-05 14:12:49"/>
    <s v="2018-07-05 14:12:50"/>
    <s v=""/>
    <m/>
    <s v="分销客户"/>
    <x v="3"/>
  </r>
  <r>
    <s v="212983912@qq.com"/>
    <s v="广州尚途商旅信息技术有限公司"/>
    <x v="0"/>
    <x v="4"/>
    <s v="关联"/>
    <d v="2016-10-27T00:00:00"/>
    <s v="202229736400489"/>
    <s v="云服务器ECS(包月)"/>
    <s v="续费"/>
    <s v="228.00"/>
    <s v="1.00"/>
    <s v="228.00"/>
    <m/>
    <n v="228"/>
    <s v="已支付"/>
    <s v="2018-07-05 14:12:47"/>
    <s v="2018-07-05 14:12:48"/>
    <s v=""/>
    <m/>
    <s v="分销客户"/>
    <x v="3"/>
  </r>
  <r>
    <s v="212983912@qq.com"/>
    <s v="广州尚途商旅信息技术有限公司"/>
    <x v="0"/>
    <x v="4"/>
    <s v="关联"/>
    <d v="2016-10-27T00:00:00"/>
    <s v="202231935010489"/>
    <s v="云服务器ECS(包月)"/>
    <s v="续费"/>
    <s v="228.00"/>
    <s v="1.00"/>
    <s v="228.00"/>
    <m/>
    <n v="228"/>
    <s v="已支付"/>
    <s v="2018-07-05 14:12:45"/>
    <s v="2018-07-05 14:12:46"/>
    <s v=""/>
    <m/>
    <s v="分销客户"/>
    <x v="3"/>
  </r>
  <r>
    <s v="212983912@qq.com"/>
    <s v="广州尚途商旅信息技术有限公司"/>
    <x v="0"/>
    <x v="4"/>
    <s v="关联"/>
    <d v="2016-10-27T00:00:00"/>
    <s v="202232334960489"/>
    <s v="云服务器ECS(包月)"/>
    <s v="续费"/>
    <s v="428.00"/>
    <s v="1.00"/>
    <s v="428.00"/>
    <m/>
    <n v="428"/>
    <s v="已支付"/>
    <s v="2018-07-05 14:12:44"/>
    <s v="2018-07-05 14:12:44"/>
    <s v=""/>
    <m/>
    <s v="分销客户"/>
    <x v="3"/>
  </r>
  <r>
    <s v="lb10432"/>
    <s v="广东联邦家私集团有限公司"/>
    <x v="0"/>
    <x v="0"/>
    <s v="新建"/>
    <d v="2017-01-04T00:00:00"/>
    <s v="202230034620312"/>
    <s v="Java运行环境（Centos7 64 | JDK8|Tomcat8）"/>
    <s v="新购"/>
    <s v="0.00"/>
    <s v="1.00"/>
    <s v="0.00"/>
    <m/>
    <n v="0"/>
    <s v="已支付"/>
    <s v="2018-07-05 13:53:15"/>
    <s v="2018-07-05 13:53:19"/>
    <s v=""/>
    <m/>
    <s v="分销客户"/>
    <x v="2"/>
  </r>
  <r>
    <s v="hi20412990@aliyun.com"/>
    <s v="广州远程教育中心有限公司"/>
    <x v="0"/>
    <x v="4"/>
    <s v="关联"/>
    <d v="2017-03-24T00:00:00"/>
    <s v="202231332580411"/>
    <s v="云服务器ECS(包月)"/>
    <s v="续费"/>
    <s v="3392.00"/>
    <s v="0.75"/>
    <s v="2544.00"/>
    <m/>
    <n v="2544"/>
    <s v="已支付"/>
    <s v="2018-07-05 13:29:57"/>
    <s v="2018-07-05 13:29:58"/>
    <s v=""/>
    <m/>
    <s v="分销客户"/>
    <x v="5"/>
  </r>
  <r>
    <s v="hi20412990@aliyun.com"/>
    <s v="广州远程教育中心有限公司"/>
    <x v="0"/>
    <x v="4"/>
    <s v="关联"/>
    <d v="2017-03-24T00:00:00"/>
    <s v="202229634910411"/>
    <s v="云服务器ECS(包月)"/>
    <s v="续费"/>
    <s v="221.00"/>
    <s v="0.75"/>
    <s v="165.75"/>
    <m/>
    <n v="165.75"/>
    <s v="已支付"/>
    <s v="2018-07-05 13:29:55"/>
    <s v="2018-07-05 13:29:56"/>
    <s v=""/>
    <m/>
    <s v="分销客户"/>
    <x v="5"/>
  </r>
  <r>
    <s v="hi20412990@aliyun.com"/>
    <s v="广州远程教育中心有限公司"/>
    <x v="0"/>
    <x v="4"/>
    <s v="关联"/>
    <d v="2017-03-24T00:00:00"/>
    <s v="202228934200411"/>
    <s v="云服务器ECS(包月)"/>
    <s v="续费"/>
    <s v="811.00"/>
    <s v="0.75"/>
    <s v="608.25"/>
    <m/>
    <n v="608.25"/>
    <s v="已支付"/>
    <s v="2018-07-05 13:29:54"/>
    <s v="2018-07-05 13:29:54"/>
    <s v=""/>
    <m/>
    <s v="分销客户"/>
    <x v="5"/>
  </r>
  <r>
    <s v="hi20412990@aliyun.com"/>
    <s v="广州远程教育中心有限公司"/>
    <x v="0"/>
    <x v="4"/>
    <s v="关联"/>
    <d v="2017-03-24T00:00:00"/>
    <s v="202229934470411"/>
    <s v="云服务器ECS(包月)"/>
    <s v="续费"/>
    <s v="94.00"/>
    <s v="0.75"/>
    <s v="70.50"/>
    <m/>
    <n v="70.5"/>
    <s v="已支付"/>
    <s v="2018-07-05 13:29:52"/>
    <s v="2018-07-05 13:29:53"/>
    <s v=""/>
    <m/>
    <s v="分销客户"/>
    <x v="5"/>
  </r>
  <r>
    <s v="hi20412990@aliyun.com"/>
    <s v="广州远程教育中心有限公司"/>
    <x v="0"/>
    <x v="4"/>
    <s v="关联"/>
    <d v="2017-03-24T00:00:00"/>
    <s v="202232432950411"/>
    <s v="云服务器ECS(包月)"/>
    <s v="续费"/>
    <s v="860.00"/>
    <s v="0.75"/>
    <s v="645.00"/>
    <m/>
    <n v="645"/>
    <s v="已支付"/>
    <s v="2018-07-05 13:29:50"/>
    <s v="2018-07-05 13:29:51"/>
    <s v=""/>
    <m/>
    <s v="分销客户"/>
    <x v="5"/>
  </r>
  <r>
    <s v="393620317@qq.com"/>
    <s v="广州逗趣互动信息科技有限公司"/>
    <x v="1"/>
    <x v="1"/>
    <s v="关联"/>
    <d v="2017-01-09T00:00:00"/>
    <s v="202231433160967"/>
    <s v="云服务器ECS(包月)"/>
    <s v="续费"/>
    <s v="296.00"/>
    <s v="1.00"/>
    <s v="296.00"/>
    <m/>
    <n v="296"/>
    <s v="已支付"/>
    <s v="2018-07-05 13:22:41"/>
    <s v="2018-07-05 13:22:41"/>
    <s v=""/>
    <m/>
    <s v="分销客户"/>
    <x v="3"/>
  </r>
  <r>
    <s v="fengqingapp2"/>
    <s v="广州市蜂擎信息科技有限公司"/>
    <x v="1"/>
    <x v="1"/>
    <s v="新建"/>
    <d v="2017-06-28T00:00:00"/>
    <s v="202228335070131"/>
    <s v="RDS只读实例"/>
    <s v="升级"/>
    <s v="0.00"/>
    <s v="1.00"/>
    <s v="0"/>
    <m/>
    <n v="0"/>
    <s v="完成"/>
    <s v="2018-07-05 12:52:16"/>
    <s v="2018-07-05 12:52:16"/>
    <s v=""/>
    <m/>
    <s v="分销客户"/>
    <x v="1"/>
  </r>
  <r>
    <s v="fengqingapp2"/>
    <s v="广州市蜂擎信息科技有限公司"/>
    <x v="1"/>
    <x v="1"/>
    <s v="新建"/>
    <d v="2017-06-28T00:00:00"/>
    <s v="202230633910131"/>
    <s v="RDS只读实例"/>
    <s v="升级"/>
    <s v="0.00"/>
    <s v="1.00"/>
    <s v="0"/>
    <m/>
    <n v="0"/>
    <s v="完成"/>
    <s v="2018-07-05 12:51:38"/>
    <s v="2018-07-05 12:51:39"/>
    <s v=""/>
    <m/>
    <s v="分销客户"/>
    <x v="1"/>
  </r>
  <r>
    <s v="fengqingapp2"/>
    <s v="广州市蜂擎信息科技有限公司"/>
    <x v="1"/>
    <x v="1"/>
    <s v="新建"/>
    <d v="2017-06-28T00:00:00"/>
    <s v="202231932010131"/>
    <s v="RDS只读实例"/>
    <s v="升级"/>
    <s v="0.00"/>
    <s v="1.00"/>
    <s v="0"/>
    <m/>
    <n v="0"/>
    <s v="完成"/>
    <s v="2018-07-05 12:51:27"/>
    <s v="2018-07-05 12:51:28"/>
    <s v=""/>
    <m/>
    <s v="分销客户"/>
    <x v="1"/>
  </r>
  <r>
    <s v="fengqingapp2"/>
    <s v="广州市蜂擎信息科技有限公司"/>
    <x v="1"/>
    <x v="1"/>
    <s v="新建"/>
    <d v="2017-06-28T00:00:00"/>
    <s v="202230732340131"/>
    <s v="RDS只读实例"/>
    <s v="升级"/>
    <s v="0.00"/>
    <s v="1.00"/>
    <s v="0"/>
    <m/>
    <n v="0"/>
    <s v="完成"/>
    <s v="2018-07-05 12:51:10"/>
    <s v="2018-07-05 12:51:10"/>
    <s v=""/>
    <m/>
    <s v="分销客户"/>
    <x v="1"/>
  </r>
  <r>
    <s v="keya2016@qq.com"/>
    <s v="广州科亚信息科技有限公司"/>
    <x v="4"/>
    <x v="7"/>
    <s v="关联"/>
    <d v="2017-03-15T00:00:00"/>
    <s v="202229333480855"/>
    <s v="云服务器ECS(包月)"/>
    <s v="续费"/>
    <s v="402.00"/>
    <s v="1.00"/>
    <s v="402.00"/>
    <m/>
    <n v="402"/>
    <s v="已支付"/>
    <s v="2018-07-05 12:31:37"/>
    <s v="2018-07-05 12:31:38"/>
    <s v=""/>
    <m/>
    <s v="分销客户"/>
    <x v="3"/>
  </r>
  <r>
    <s v="liaozy@79643.com"/>
    <s v="广州简乐网络科技有限公司"/>
    <x v="3"/>
    <x v="3"/>
    <s v="关联"/>
    <d v="2017-06-28T00:00:00"/>
    <s v="202228733710115"/>
    <s v="云服务器ECS(包月)"/>
    <s v="续费"/>
    <s v="527.00"/>
    <s v="1.00"/>
    <s v="527.00"/>
    <m/>
    <n v="527"/>
    <s v="已支付"/>
    <s v="2018-07-05 12:17:00"/>
    <s v="2018-07-05 12:17:01"/>
    <s v=""/>
    <m/>
    <s v="分销客户"/>
    <x v="3"/>
  </r>
  <r>
    <s v="dingyou168"/>
    <s v="深圳鼎游无限科技有限公司"/>
    <x v="2"/>
    <x v="2"/>
    <s v="新建"/>
    <d v="2017-12-08T00:00:00"/>
    <s v="202228732560889"/>
    <s v="云服务器ECS(包月)"/>
    <s v="续费"/>
    <s v="514.00"/>
    <s v="1.00"/>
    <s v="514.00"/>
    <m/>
    <n v="514"/>
    <s v="已支付"/>
    <s v="2018-07-05 11:44:54"/>
    <s v="2018-07-05 11:45:01"/>
    <s v=""/>
    <m/>
    <s v="分销客户"/>
    <x v="0"/>
  </r>
  <r>
    <s v="阳光康众968309"/>
    <s v="广东天泽阳光康众医疗投资管理有限公司"/>
    <x v="3"/>
    <x v="8"/>
    <s v="新建"/>
    <d v="2018-06-11T11:12:43"/>
    <s v="202232529420538"/>
    <s v="数据传输服务（按量付费）"/>
    <s v="新购"/>
    <s v="0.00"/>
    <s v="1.00"/>
    <s v="0"/>
    <m/>
    <n v="0"/>
    <s v="完成"/>
    <s v="2018-07-05 11:43:09"/>
    <s v="2018-07-05 11:43:09"/>
    <s v=""/>
    <m/>
    <s v="分销客户"/>
    <x v="2"/>
  </r>
  <r>
    <s v="深圳前海融通"/>
    <s v="深圳前海融通科技有限公司"/>
    <x v="3"/>
    <x v="3"/>
    <s v="新建"/>
    <d v="2018-01-19T10:57:01"/>
    <s v="202231429160216"/>
    <s v="云数据库KVStore版（包月）"/>
    <s v="升级"/>
    <s v="286.03"/>
    <s v="1.00"/>
    <s v="286.03"/>
    <m/>
    <n v="286.02999999999997"/>
    <s v="已支付"/>
    <s v="2018-07-05 11:32:07"/>
    <s v="2018-07-05 11:32:12"/>
    <s v=""/>
    <m/>
    <s v="分销客户"/>
    <x v="0"/>
  </r>
  <r>
    <s v="深圳前海融通"/>
    <s v="深圳前海融通科技有限公司"/>
    <x v="3"/>
    <x v="3"/>
    <s v="新建"/>
    <d v="2018-01-19T10:57:01"/>
    <s v="202228731550216"/>
    <s v="云数据库KVStore版（包月）"/>
    <s v="升级"/>
    <s v="286.04"/>
    <s v="1.00"/>
    <s v="286.04"/>
    <m/>
    <n v="286.04000000000002"/>
    <s v="已支付"/>
    <s v="2018-07-05 11:31:46"/>
    <s v="2018-07-05 11:31:53"/>
    <s v=""/>
    <m/>
    <s v="分销客户"/>
    <x v="0"/>
  </r>
  <r>
    <s v="dw10066"/>
    <s v="dw10066"/>
    <x v="3"/>
    <x v="12"/>
    <s v="关联"/>
    <d v="2017-10-13T00:00:00"/>
    <s v="202231427860734"/>
    <s v="云服务器ECS(包月)"/>
    <s v="续费"/>
    <s v="1232.00"/>
    <s v="1.00"/>
    <s v="1232.00"/>
    <m/>
    <n v="1232"/>
    <s v="已支付"/>
    <s v="2018-07-05 11:07:46"/>
    <s v="2018-07-05 11:07:47"/>
    <s v=""/>
    <m/>
    <s v="分销客户"/>
    <x v="3"/>
  </r>
  <r>
    <s v="dw10066"/>
    <s v="dw10066"/>
    <x v="3"/>
    <x v="12"/>
    <s v="关联"/>
    <d v="2017-10-13T00:00:00"/>
    <s v="202229029530734"/>
    <s v="云服务器ECS(包月)"/>
    <s v="续费"/>
    <s v="1232.00"/>
    <s v="1.00"/>
    <s v="1232.00"/>
    <m/>
    <n v="1232"/>
    <s v="已支付"/>
    <s v="2018-07-05 11:07:45"/>
    <s v="2018-07-05 11:07:45"/>
    <s v=""/>
    <m/>
    <s v="分销客户"/>
    <x v="3"/>
  </r>
  <r>
    <s v="dw10066"/>
    <s v="dw10066"/>
    <x v="3"/>
    <x v="12"/>
    <s v="关联"/>
    <d v="2017-10-13T00:00:00"/>
    <s v="202232427470734"/>
    <s v="云服务器ECS(包月)"/>
    <s v="续费"/>
    <s v="1232.00"/>
    <s v="1.00"/>
    <s v="1232.00"/>
    <m/>
    <n v="1232"/>
    <s v="已支付"/>
    <s v="2018-07-05 11:07:42"/>
    <s v="2018-07-05 11:07:43"/>
    <s v=""/>
    <m/>
    <s v="分销客户"/>
    <x v="3"/>
  </r>
  <r>
    <s v="282490146@qq.com"/>
    <s v="游造"/>
    <x v="0"/>
    <x v="0"/>
    <s v="新建"/>
    <d v="2017-11-08T00:00:00"/>
    <s v="202230928640720"/>
    <s v="云服务器ECS(包月)"/>
    <s v="新购"/>
    <s v="1020.00"/>
    <s v="0.45"/>
    <s v="459.00"/>
    <m/>
    <n v="459"/>
    <s v="已支付"/>
    <s v="2018-07-05 11:06:29"/>
    <s v="2018-07-05 11:07:16"/>
    <s v=""/>
    <m/>
    <s v="分销客户"/>
    <x v="0"/>
  </r>
  <r>
    <s v="dingyou168"/>
    <s v="深圳鼎游无限科技有限公司"/>
    <x v="2"/>
    <x v="2"/>
    <s v="新建"/>
    <d v="2017-12-08T00:00:00"/>
    <s v="202232826700889"/>
    <s v="云服务器ECS(包月)"/>
    <s v="续费"/>
    <s v="478.00"/>
    <s v="1.00"/>
    <s v="478.00"/>
    <m/>
    <n v="478"/>
    <s v="已支付"/>
    <s v="2018-07-05 10:53:29"/>
    <s v="2018-07-05 10:54:03"/>
    <s v=""/>
    <m/>
    <s v="分销客户"/>
    <x v="0"/>
  </r>
  <r>
    <s v="阳光康众968309"/>
    <s v="广东天泽阳光康众医疗投资管理有限公司"/>
    <x v="3"/>
    <x v="8"/>
    <s v="新建"/>
    <d v="2018-06-11T11:12:43"/>
    <s v="202232325180538"/>
    <s v="数据传输服务（按量付费）"/>
    <s v="新购"/>
    <s v="0.00"/>
    <s v="1.00"/>
    <s v="0"/>
    <m/>
    <n v="0"/>
    <s v="完成"/>
    <s v="2018-07-05 10:29:56"/>
    <s v="2018-07-05 10:29:57"/>
    <s v=""/>
    <m/>
    <s v="分销客户"/>
    <x v="2"/>
  </r>
  <r>
    <s v="devops@sq580.com"/>
    <s v="广州市新橙信息科技有限公司"/>
    <x v="3"/>
    <x v="3"/>
    <s v="关联"/>
    <d v="2017-10-26T00:00:00"/>
    <s v="202232524860855"/>
    <s v="云盘"/>
    <s v="新购"/>
    <s v="0.00"/>
    <s v="1.00"/>
    <s v="0"/>
    <m/>
    <n v="0"/>
    <s v="完成"/>
    <s v="2018-07-05 10:14:30"/>
    <s v="2018-07-05 10:14:30"/>
    <s v=""/>
    <m/>
    <s v="分销客户"/>
    <x v="2"/>
  </r>
  <r>
    <s v="itnimble"/>
    <s v="敏捷地产"/>
    <x v="0"/>
    <x v="4"/>
    <s v="新建"/>
    <d v="2017-09-25T00:00:00"/>
    <s v="202228326690846"/>
    <s v="对象存储OSS资源包(包月)"/>
    <s v="新购"/>
    <s v="6060.00"/>
    <s v="0.75"/>
    <s v="4545.00"/>
    <m/>
    <n v="4545"/>
    <s v="已支付"/>
    <s v="2018-07-05 09:58:12"/>
    <s v="2018-07-05 09:59:04"/>
    <s v=""/>
    <m/>
    <s v="分销客户"/>
    <x v="0"/>
  </r>
  <r>
    <s v="it@biostime.com.cn"/>
    <s v="广州市合生元生物制品有限公司"/>
    <x v="0"/>
    <x v="4"/>
    <s v="关联"/>
    <d v="2016-09-07T00:00:00"/>
    <s v="202229224430682"/>
    <s v="高速通道（按量付费）"/>
    <s v="新购"/>
    <s v="0.00"/>
    <s v="1.00"/>
    <s v="0"/>
    <m/>
    <n v="0"/>
    <s v="完成"/>
    <s v="2018-07-05 09:40:36"/>
    <s v="2018-07-05 09:40:36"/>
    <s v=""/>
    <m/>
    <s v="分销客户"/>
    <x v="2"/>
  </r>
  <r>
    <s v="it@biostime.com.cn"/>
    <s v="广州市合生元生物制品有限公司"/>
    <x v="0"/>
    <x v="4"/>
    <s v="关联"/>
    <d v="2016-09-07T00:00:00"/>
    <s v="202232721720682"/>
    <s v="联通跨境高速通道（按量付费）"/>
    <s v="新购"/>
    <s v="0.00"/>
    <s v="1.00"/>
    <s v="0"/>
    <m/>
    <n v="0"/>
    <s v="完成"/>
    <s v="2018-07-05 09:40:34"/>
    <s v="2018-07-05 09:40:34"/>
    <s v=""/>
    <m/>
    <s v="分销客户"/>
    <x v="2"/>
  </r>
  <r>
    <s v="广州天振科技"/>
    <s v="广州天振网络科技有限公司"/>
    <x v="4"/>
    <x v="7"/>
    <s v="关联"/>
    <d v="2018-01-03T00:00:00"/>
    <s v="202232521340406"/>
    <s v="短信服务"/>
    <s v="新购"/>
    <s v="0.00"/>
    <s v="1.00"/>
    <s v="0"/>
    <m/>
    <n v="0"/>
    <s v="完成"/>
    <s v="2018-07-05 09:36:43"/>
    <s v="2018-07-05 09:36:43"/>
    <s v=""/>
    <m/>
    <s v="分销客户"/>
    <x v="1"/>
  </r>
  <r>
    <s v="阳光康众968309"/>
    <s v="广东天泽阳光康众医疗投资管理有限公司"/>
    <x v="3"/>
    <x v="8"/>
    <s v="新建"/>
    <d v="2018-06-11T11:12:43"/>
    <s v="202229123220538"/>
    <s v="数据传输服务（按量付费）"/>
    <s v="新购"/>
    <s v="0.00"/>
    <s v="1.00"/>
    <s v="0"/>
    <m/>
    <n v="0"/>
    <s v="完成"/>
    <s v="2018-07-05 09:33:11"/>
    <s v="2018-07-05 09:33:11"/>
    <s v=""/>
    <m/>
    <s v="分销客户"/>
    <x v="2"/>
  </r>
  <r>
    <s v="it@biostime.com.cn"/>
    <s v="广州市合生元生物制品有限公司"/>
    <x v="0"/>
    <x v="4"/>
    <s v="关联"/>
    <d v="2016-09-07T00:00:00"/>
    <s v="202230421750682"/>
    <s v="高速通道（按量付费）"/>
    <s v="新购"/>
    <s v="0.00"/>
    <s v="1.00"/>
    <s v="0"/>
    <m/>
    <n v="0"/>
    <s v="完成"/>
    <s v="2018-07-05 09:27:04"/>
    <s v="2018-07-05 09:27:05"/>
    <s v=""/>
    <m/>
    <s v="分销客户"/>
    <x v="2"/>
  </r>
  <r>
    <s v="it@biostime.com.cn"/>
    <s v="广州市合生元生物制品有限公司"/>
    <x v="0"/>
    <x v="4"/>
    <s v="关联"/>
    <d v="2016-09-07T00:00:00"/>
    <s v="202232020860682"/>
    <s v="联通跨境高速通道（按量付费）"/>
    <s v="新购"/>
    <s v="0.00"/>
    <s v="1.00"/>
    <s v="0"/>
    <m/>
    <n v="0"/>
    <s v="完成"/>
    <s v="2018-07-05 09:27:02"/>
    <s v="2018-07-05 09:27:02"/>
    <s v=""/>
    <m/>
    <s v="分销客户"/>
    <x v="2"/>
  </r>
  <r>
    <s v="hi30206835@aliyun.com"/>
    <s v="火柴建筑设计咨询有限公司（徐锋）"/>
    <x v="1"/>
    <x v="1"/>
    <s v="关联"/>
    <d v="2017-08-24T00:00:00"/>
    <s v="202229223530786"/>
    <s v="云服务器ECS(包月)"/>
    <s v="续费"/>
    <s v="2166.00"/>
    <s v="0.89"/>
    <s v="1929.60"/>
    <m/>
    <n v="1929.6"/>
    <s v="已支付"/>
    <s v="2018-07-05 09:25:40"/>
    <s v="2018-07-05 09:25:48"/>
    <s v=""/>
    <m/>
    <s v="分销客户"/>
    <x v="3"/>
  </r>
  <r>
    <s v="itnimble"/>
    <s v="敏捷地产"/>
    <x v="0"/>
    <x v="4"/>
    <s v="新建"/>
    <d v="2017-09-25T00:00:00"/>
    <s v="202232221080846"/>
    <s v="对象存储OSS（按量付费）"/>
    <s v="新购"/>
    <s v="0.00"/>
    <s v="1.00"/>
    <s v="0"/>
    <m/>
    <n v="0"/>
    <s v="完成"/>
    <s v="2018-07-05 09:19:56"/>
    <s v="2018-07-05 09:19:56"/>
    <s v=""/>
    <m/>
    <s v="分销客户"/>
    <x v="2"/>
  </r>
  <r>
    <s v="avsystemmsg@meiya.com"/>
    <s v="广州尚途商旅信息技术有限公司"/>
    <x v="0"/>
    <x v="4"/>
    <s v="关联"/>
    <d v="2016-10-27T00:00:00"/>
    <s v="202231521730197"/>
    <s v="云服务器ECS(包月)"/>
    <s v="续费"/>
    <s v="228.00"/>
    <s v="1.00"/>
    <s v="228.00"/>
    <m/>
    <n v="228"/>
    <s v="已支付"/>
    <s v="2018-07-05 09:19:19"/>
    <s v="2018-07-05 09:19:20"/>
    <s v=""/>
    <m/>
    <s v="分销客户"/>
    <x v="3"/>
  </r>
  <r>
    <s v="avsystemmsg@meiya.com"/>
    <s v="广州尚途商旅信息技术有限公司"/>
    <x v="0"/>
    <x v="4"/>
    <s v="关联"/>
    <d v="2016-10-27T00:00:00"/>
    <s v="202231221470197"/>
    <s v="云服务器ECS(包月)"/>
    <s v="续费"/>
    <s v="327.00"/>
    <s v="1.00"/>
    <s v="327.00"/>
    <m/>
    <n v="327"/>
    <s v="已支付"/>
    <s v="2018-07-05 09:19:18"/>
    <s v="2018-07-05 09:19:19"/>
    <s v=""/>
    <m/>
    <s v="分销客户"/>
    <x v="3"/>
  </r>
  <r>
    <s v="avsystemmsg@meiya.com"/>
    <s v="广州尚途商旅信息技术有限公司"/>
    <x v="0"/>
    <x v="4"/>
    <s v="关联"/>
    <d v="2016-10-27T00:00:00"/>
    <s v="202229223180197"/>
    <s v="云服务器ECS(包月)"/>
    <s v="续费"/>
    <s v="469.00"/>
    <s v="1.00"/>
    <s v="469.00"/>
    <m/>
    <n v="469"/>
    <s v="已支付"/>
    <s v="2018-07-05 09:19:16"/>
    <s v="2018-07-05 09:19:17"/>
    <s v=""/>
    <m/>
    <s v="分销客户"/>
    <x v="3"/>
  </r>
  <r>
    <s v="avsystemmsg@meiya.com"/>
    <s v="广州尚途商旅信息技术有限公司"/>
    <x v="0"/>
    <x v="4"/>
    <s v="关联"/>
    <d v="2016-10-27T00:00:00"/>
    <s v="202230021990197"/>
    <s v="云服务器ECS(包月)"/>
    <s v="续费"/>
    <s v="602.00"/>
    <s v="1.00"/>
    <s v="602.00"/>
    <m/>
    <n v="602"/>
    <s v="已支付"/>
    <s v="2018-07-05 09:19:14"/>
    <s v="2018-07-05 09:19:15"/>
    <s v=""/>
    <m/>
    <s v="分销客户"/>
    <x v="3"/>
  </r>
  <r>
    <s v="avsystemmsg@meiya.com"/>
    <s v="广州尚途商旅信息技术有限公司"/>
    <x v="0"/>
    <x v="4"/>
    <s v="关联"/>
    <d v="2016-10-27T00:00:00"/>
    <s v="202230921940197"/>
    <s v="云服务器ECS(包月)"/>
    <s v="续费"/>
    <s v="202.00"/>
    <s v="1.00"/>
    <s v="202.00"/>
    <m/>
    <n v="202"/>
    <s v="已支付"/>
    <s v="2018-07-05 09:19:12"/>
    <s v="2018-07-05 09:19:13"/>
    <s v=""/>
    <m/>
    <s v="分销客户"/>
    <x v="3"/>
  </r>
  <r>
    <s v="avsystemmsg@meiya.com"/>
    <s v="广州尚途商旅信息技术有限公司"/>
    <x v="0"/>
    <x v="4"/>
    <s v="关联"/>
    <d v="2016-10-27T00:00:00"/>
    <s v="202230321350197"/>
    <s v="云服务器ECS(包月)"/>
    <s v="续费"/>
    <s v="202.00"/>
    <s v="1.00"/>
    <s v="202.00"/>
    <m/>
    <n v="202"/>
    <s v="已支付"/>
    <s v="2018-07-05 09:19:11"/>
    <s v="2018-07-05 09:19:12"/>
    <s v=""/>
    <m/>
    <s v="分销客户"/>
    <x v="3"/>
  </r>
  <r>
    <s v="avsystemmsg@meiya.com"/>
    <s v="广州尚途商旅信息技术有限公司"/>
    <x v="0"/>
    <x v="4"/>
    <s v="关联"/>
    <d v="2016-10-27T00:00:00"/>
    <s v="202232221030197"/>
    <s v="云服务器ECS(包月)"/>
    <s v="续费"/>
    <s v="702.00"/>
    <s v="1.00"/>
    <s v="702.00"/>
    <m/>
    <n v="702"/>
    <s v="已支付"/>
    <s v="2018-07-05 09:19:09"/>
    <s v="2018-07-05 09:19:10"/>
    <s v=""/>
    <m/>
    <s v="分销客户"/>
    <x v="3"/>
  </r>
  <r>
    <s v="avsystemmsg@meiya.com"/>
    <s v="广州尚途商旅信息技术有限公司"/>
    <x v="0"/>
    <x v="4"/>
    <s v="关联"/>
    <d v="2016-10-27T00:00:00"/>
    <s v="202229422020197"/>
    <s v="云服务器ECS(包月)"/>
    <s v="续费"/>
    <s v="327.00"/>
    <s v="1.00"/>
    <s v="327.00"/>
    <m/>
    <n v="327"/>
    <s v="已支付"/>
    <s v="2018-07-05 09:19:07"/>
    <s v="2018-07-05 09:19:08"/>
    <s v=""/>
    <m/>
    <s v="分销客户"/>
    <x v="3"/>
  </r>
  <r>
    <s v="avsystemmsg@meiya.com"/>
    <s v="广州尚途商旅信息技术有限公司"/>
    <x v="0"/>
    <x v="4"/>
    <s v="关联"/>
    <d v="2016-10-27T00:00:00"/>
    <s v="202229223160197"/>
    <s v="云服务器ECS(包月)"/>
    <s v="续费"/>
    <s v="626.00"/>
    <s v="1.00"/>
    <s v="626.00"/>
    <m/>
    <n v="626"/>
    <s v="已支付"/>
    <s v="2018-07-05 09:19:06"/>
    <s v="2018-07-05 09:19:06"/>
    <s v=""/>
    <m/>
    <s v="分销客户"/>
    <x v="3"/>
  </r>
  <r>
    <s v="avsystemmsg@meiya.com"/>
    <s v="广州尚途商旅信息技术有限公司"/>
    <x v="0"/>
    <x v="4"/>
    <s v="关联"/>
    <d v="2016-10-27T00:00:00"/>
    <s v="202229422010197"/>
    <s v="云服务器ECS(包月)"/>
    <s v="续费"/>
    <s v="811.00"/>
    <s v="1.00"/>
    <s v="811.00"/>
    <m/>
    <n v="811"/>
    <s v="已支付"/>
    <s v="2018-07-05 09:19:04"/>
    <s v="2018-07-05 09:19:05"/>
    <s v=""/>
    <m/>
    <s v="分销客户"/>
    <x v="3"/>
  </r>
  <r>
    <s v="avsystemmsg@meiya.com"/>
    <s v="广州尚途商旅信息技术有限公司"/>
    <x v="0"/>
    <x v="4"/>
    <s v="关联"/>
    <d v="2016-10-27T00:00:00"/>
    <s v="202232520420197"/>
    <s v="云服务器ECS(包月)"/>
    <s v="续费"/>
    <s v="228.00"/>
    <s v="1.00"/>
    <s v="228.00"/>
    <m/>
    <n v="228"/>
    <s v="已支付"/>
    <s v="2018-07-05 09:19:02"/>
    <s v="2018-07-05 09:19:03"/>
    <s v=""/>
    <m/>
    <s v="分销客户"/>
    <x v="3"/>
  </r>
  <r>
    <s v="avsystemmsg@meiya.com"/>
    <s v="广州尚途商旅信息技术有限公司"/>
    <x v="0"/>
    <x v="4"/>
    <s v="关联"/>
    <d v="2016-10-27T00:00:00"/>
    <s v="202231021660197"/>
    <s v="云服务器ECS(包月)"/>
    <s v="续费"/>
    <s v="228.00"/>
    <s v="1.00"/>
    <s v="228.00"/>
    <m/>
    <n v="228"/>
    <s v="已支付"/>
    <s v="2018-07-05 09:19:00"/>
    <s v="2018-07-05 09:19:01"/>
    <s v=""/>
    <m/>
    <s v="分销客户"/>
    <x v="3"/>
  </r>
  <r>
    <s v="avsystemmsg@meiya.com"/>
    <s v="广州尚途商旅信息技术有限公司"/>
    <x v="0"/>
    <x v="4"/>
    <s v="关联"/>
    <d v="2016-10-27T00:00:00"/>
    <s v="202231421070197"/>
    <s v="云服务器ECS(包月)"/>
    <s v="续费"/>
    <s v="228.00"/>
    <s v="1.00"/>
    <s v="228.00"/>
    <m/>
    <n v="228"/>
    <s v="已支付"/>
    <s v="2018-07-05 09:18:59"/>
    <s v="2018-07-05 09:18:59"/>
    <s v=""/>
    <m/>
    <s v="分销客户"/>
    <x v="3"/>
  </r>
  <r>
    <s v="avsystemmsg@meiya.com"/>
    <s v="广州尚途商旅信息技术有限公司"/>
    <x v="0"/>
    <x v="4"/>
    <s v="关联"/>
    <d v="2016-10-27T00:00:00"/>
    <s v="202229422000197"/>
    <s v="云服务器ECS(包月)"/>
    <s v="续费"/>
    <s v="228.00"/>
    <s v="1.00"/>
    <s v="228.00"/>
    <m/>
    <n v="228"/>
    <s v="已支付"/>
    <s v="2018-07-05 09:18:57"/>
    <s v="2018-07-05 09:18:58"/>
    <s v=""/>
    <m/>
    <s v="分销客户"/>
    <x v="3"/>
  </r>
  <r>
    <s v="avsystemmsg@meiya.com"/>
    <s v="广州尚途商旅信息技术有限公司"/>
    <x v="0"/>
    <x v="4"/>
    <s v="关联"/>
    <d v="2016-10-27T00:00:00"/>
    <s v="202231921040197"/>
    <s v="云服务器ECS(包月)"/>
    <s v="续费"/>
    <s v="428.00"/>
    <s v="1.00"/>
    <s v="428.00"/>
    <m/>
    <n v="428"/>
    <s v="已支付"/>
    <s v="2018-07-05 09:18:55"/>
    <s v="2018-07-05 09:18:56"/>
    <s v=""/>
    <m/>
    <s v="分销客户"/>
    <x v="3"/>
  </r>
  <r>
    <s v="hi20412990@aliyun.com"/>
    <s v="广州远程教育中心有限公司"/>
    <x v="0"/>
    <x v="4"/>
    <s v="关联"/>
    <d v="2017-03-24T00:00:00"/>
    <s v="202231616400411"/>
    <s v="云邮箱"/>
    <s v="续费"/>
    <s v="0.00"/>
    <s v="1.00"/>
    <s v="0.00"/>
    <m/>
    <n v="0"/>
    <s v="已支付"/>
    <s v="2018-07-05 08:15:38"/>
    <s v="2018-07-05 08:15:38"/>
    <s v=""/>
    <m/>
    <s v="分销客户"/>
    <x v="5"/>
  </r>
  <r>
    <s v="bufeng2005@gmail.com"/>
    <s v="广州市十牛信息科技有限公司"/>
    <x v="1"/>
    <x v="1"/>
    <s v="关联"/>
    <d v="2017-06-23T00:00:00"/>
    <s v="202232715760796"/>
    <s v="云服务器（按量付费）"/>
    <s v="新购"/>
    <s v="0.00"/>
    <s v="1.00"/>
    <s v="0"/>
    <m/>
    <n v="0"/>
    <s v="完成"/>
    <s v="2018-07-05 07:47:44"/>
    <s v="2018-07-05 07:47:44"/>
    <s v=""/>
    <m/>
    <s v="分销客户"/>
    <x v="1"/>
  </r>
  <r>
    <s v="bufeng2005@gmail.com"/>
    <s v="广州市十牛信息科技有限公司"/>
    <x v="1"/>
    <x v="1"/>
    <s v="关联"/>
    <d v="2017-06-23T00:00:00"/>
    <s v="202231816470796"/>
    <s v="云服务器（按量付费）"/>
    <s v="新购"/>
    <s v="0.00"/>
    <s v="1.00"/>
    <s v="0"/>
    <m/>
    <n v="0"/>
    <s v="完成"/>
    <s v="2018-07-05 07:39:43"/>
    <s v="2018-07-05 07:39:44"/>
    <s v=""/>
    <m/>
    <s v="分销客户"/>
    <x v="1"/>
  </r>
  <r>
    <s v="bufeng2005@gmail.com"/>
    <s v="广州市十牛信息科技有限公司"/>
    <x v="1"/>
    <x v="1"/>
    <s v="关联"/>
    <d v="2017-06-23T00:00:00"/>
    <s v="202231615690796"/>
    <s v="云服务器（按量付费）"/>
    <s v="新购"/>
    <s v="0.00"/>
    <s v="1.00"/>
    <s v="0"/>
    <m/>
    <n v="0"/>
    <s v="完成"/>
    <s v="2018-07-05 07:31:44"/>
    <s v="2018-07-05 07:31:44"/>
    <s v=""/>
    <m/>
    <s v="分销客户"/>
    <x v="1"/>
  </r>
  <r>
    <s v="dingyou168"/>
    <s v="深圳鼎游无限科技有限公司"/>
    <x v="2"/>
    <x v="2"/>
    <s v="新建"/>
    <d v="2017-12-08T00:00:00"/>
    <s v="202229313360889"/>
    <s v="云服务器ECS(包月)"/>
    <s v="续费"/>
    <s v="554.00"/>
    <s v="1.00"/>
    <s v="554.00"/>
    <m/>
    <n v="554"/>
    <s v="已支付"/>
    <s v="2018-07-05 00:26:11"/>
    <s v="2018-07-05 00:26:30"/>
    <s v=""/>
    <m/>
    <s v="分销客户"/>
    <x v="0"/>
  </r>
  <r>
    <s v="索菲亚sogal5911"/>
    <s v="索菲亚家居股份有限公司"/>
    <x v="0"/>
    <x v="4"/>
    <s v="关联"/>
    <d v="2016-08-24T00:00:00"/>
    <s v="202230612210391"/>
    <s v="云服务器ECS(包月)"/>
    <s v="新购"/>
    <s v="435.50"/>
    <s v="1.00"/>
    <s v="435.50"/>
    <m/>
    <n v="435.5"/>
    <s v="已支付"/>
    <s v="2018-07-05 00:19:59"/>
    <s v="2018-07-05 00:20:44"/>
    <s v=""/>
    <m/>
    <s v="分销客户"/>
    <x v="0"/>
  </r>
  <r>
    <s v="索菲亚sogal5911"/>
    <s v="索菲亚家居股份有限公司"/>
    <x v="0"/>
    <x v="4"/>
    <s v="关联"/>
    <d v="2016-08-24T00:00:00"/>
    <s v="202231411620391"/>
    <s v="Kubernetes容器集群管理环境（CentOS7.3 64位）"/>
    <s v="新购"/>
    <s v="0.00"/>
    <s v="1.00"/>
    <s v="0.00"/>
    <m/>
    <n v="0"/>
    <s v="已支付"/>
    <s v="2018-07-05 00:19:58"/>
    <s v="2018-07-05 00:20:44"/>
    <s v=""/>
    <m/>
    <s v="分销客户"/>
    <x v="2"/>
  </r>
  <r>
    <s v="创翼维科技"/>
    <s v="广州市创翼维网络科技有限公司"/>
    <x v="2"/>
    <x v="10"/>
    <s v="关联"/>
    <d v="2017-05-24T00:00:00"/>
    <s v="202229708580380"/>
    <s v="性能测试资源包(包月)"/>
    <s v="新购"/>
    <s v="9.90"/>
    <s v="1.00"/>
    <s v="9.90"/>
    <m/>
    <n v="9.9"/>
    <s v="已支付"/>
    <s v="2018-07-04 21:15:40"/>
    <s v="2018-07-04 21:15:45"/>
    <s v=""/>
    <m/>
    <s v="分销客户"/>
    <x v="0"/>
  </r>
  <r>
    <s v="nianfeinet@163.com"/>
    <s v="广州念菲网络科技有限公司"/>
    <x v="3"/>
    <x v="3"/>
    <s v="关联"/>
    <d v="2017-12-18T00:00:00"/>
    <s v="202231502460303"/>
    <s v="地理编码"/>
    <s v="新购"/>
    <s v="0.00"/>
    <s v="1.00"/>
    <s v="0.00"/>
    <m/>
    <n v="0"/>
    <s v="已支付"/>
    <s v="2018-07-04 18:59:32"/>
    <s v="2018-07-04 18:59:32"/>
    <s v=""/>
    <m/>
    <s v="分销客户"/>
    <x v="2"/>
  </r>
  <r>
    <s v="nianfeinet@163.com"/>
    <s v="广州念菲网络科技有限公司"/>
    <x v="3"/>
    <x v="3"/>
    <s v="关联"/>
    <d v="2017-12-18T00:00:00"/>
    <s v="202232101640303"/>
    <s v="逆地理编码"/>
    <s v="新购"/>
    <s v="0.00"/>
    <s v="1.00"/>
    <s v="0.00"/>
    <m/>
    <n v="0"/>
    <s v="已支付"/>
    <s v="2018-07-04 18:50:00"/>
    <s v="2018-07-04 18:50:00"/>
    <s v=""/>
    <m/>
    <s v="分销客户"/>
    <x v="2"/>
  </r>
  <r>
    <s v="hi20412990@aliyun.com"/>
    <s v="广州远程教育中心有限公司"/>
    <x v="0"/>
    <x v="4"/>
    <s v="关联"/>
    <d v="2017-03-24T00:00:00"/>
    <s v="202228503290411"/>
    <s v="云服务器ECS(包月)"/>
    <s v="升级"/>
    <s v="100.80"/>
    <s v="1.00"/>
    <s v="100.80"/>
    <m/>
    <n v="100.8"/>
    <s v="已支付"/>
    <s v="2018-07-04 18:12:05"/>
    <s v="2018-07-04 18:12:10"/>
    <s v=""/>
    <m/>
    <s v="分销客户"/>
    <x v="5"/>
  </r>
  <r>
    <s v="阳光康众968309"/>
    <s v="广东天泽阳光康众医疗投资管理有限公司"/>
    <x v="3"/>
    <x v="8"/>
    <s v="新建"/>
    <d v="2018-06-11T11:12:43"/>
    <s v="202229301980538"/>
    <s v="数据传输服务（按量付费）"/>
    <s v="新购"/>
    <s v="0.00"/>
    <s v="1.00"/>
    <s v="0"/>
    <m/>
    <n v="0"/>
    <s v="完成"/>
    <s v="2018-07-04 18:06:01"/>
    <s v="2018-07-04 18:06:01"/>
    <s v=""/>
    <m/>
    <s v="分销客户"/>
    <x v="2"/>
  </r>
  <r>
    <s v="13825606640@139.com"/>
    <s v="珠海市千百亿金融信息服务有限公司"/>
    <x v="0"/>
    <x v="4"/>
    <s v="关联"/>
    <d v="2018-03-15T18:45:59"/>
    <s v="202231800590456"/>
    <s v="数据库审计"/>
    <s v="退款"/>
    <s v="-18377.19"/>
    <s v="1.00"/>
    <s v="-18377.19"/>
    <m/>
    <n v="-18377.189999999999"/>
    <s v="已支付"/>
    <s v="2018-07-04 18:05:31"/>
    <s v="2018-07-04 18:05:31"/>
    <s v=""/>
    <m/>
    <s v="分销客户"/>
    <x v="0"/>
  </r>
  <r>
    <s v="杰科辉驰"/>
    <s v="深圳市华人网络科技有限公司"/>
    <x v="2"/>
    <x v="2"/>
    <s v="新建"/>
    <d v="2017-12-11T00:00:00"/>
    <s v="202228703010949"/>
    <s v="云服务器ECS(包月)"/>
    <s v="续费"/>
    <s v="549.00"/>
    <s v="1.00"/>
    <s v="549.00"/>
    <m/>
    <n v="549"/>
    <s v="已支付"/>
    <s v="2018-07-04 17:59:50"/>
    <s v="2018-07-04 18:03:05"/>
    <s v=""/>
    <m/>
    <s v="分销客户"/>
    <x v="0"/>
  </r>
  <r>
    <s v="杰科辉驰"/>
    <s v="深圳市华人网络科技有限公司"/>
    <x v="2"/>
    <x v="2"/>
    <s v="新建"/>
    <d v="2017-12-11T00:00:00"/>
    <s v="202231800350949"/>
    <s v="宝塔Linux面板（LAMP/LNMP/Tomcat/Node.js）"/>
    <s v="续费"/>
    <s v="0.00"/>
    <s v="1.00"/>
    <s v="0.00"/>
    <m/>
    <n v="0"/>
    <s v="已支付"/>
    <s v="2018-07-04 17:59:49"/>
    <s v="2018-07-04 18:03:05"/>
    <s v=""/>
    <m/>
    <s v="分销客户"/>
    <x v="2"/>
  </r>
  <r>
    <s v="岳圣旅游"/>
    <s v="广州三洋信息科技有限公司"/>
    <x v="2"/>
    <x v="15"/>
    <s v="新建"/>
    <d v="2018-05-15T20:45:26"/>
    <s v="202228402600877"/>
    <s v="短信服务"/>
    <s v="新购"/>
    <s v="0.00"/>
    <s v="1.00"/>
    <s v="0"/>
    <m/>
    <n v="0"/>
    <s v="完成"/>
    <s v="2018-07-04 17:53:12"/>
    <s v="2018-07-04 17:53:12"/>
    <s v=""/>
    <m/>
    <s v="分销客户"/>
    <x v="1"/>
  </r>
  <r>
    <s v="岳圣旅游"/>
    <s v="广州三洋信息科技有限公司"/>
    <x v="2"/>
    <x v="15"/>
    <s v="新建"/>
    <d v="2018-05-15T20:45:26"/>
    <s v="202229601310877"/>
    <s v="国内短信套餐包"/>
    <s v="新购"/>
    <s v="2000.00"/>
    <s v="1.00"/>
    <s v="2000.00"/>
    <m/>
    <n v="2000"/>
    <s v="已支付"/>
    <s v="2018-07-04 17:50:02"/>
    <s v="2018-07-04 17:53:08"/>
    <s v=""/>
    <m/>
    <s v="分销客户"/>
    <x v="1"/>
  </r>
  <r>
    <s v="nianfeinet@163.com"/>
    <s v="广州念菲网络科技有限公司"/>
    <x v="3"/>
    <x v="3"/>
    <s v="关联"/>
    <d v="2017-12-18T00:00:00"/>
    <s v="202231100280303"/>
    <s v="全国住宅居民小区位置数据"/>
    <s v="新购"/>
    <s v="1.00"/>
    <s v="1.00"/>
    <s v="1.00"/>
    <m/>
    <n v="1"/>
    <s v="已支付"/>
    <s v="2018-07-04 17:45:51"/>
    <s v="2018-07-04 17:45:56"/>
    <s v=""/>
    <m/>
    <s v="分销客户"/>
    <x v="2"/>
  </r>
  <r>
    <s v="13825606640@139.com"/>
    <s v="珠海市千百亿金融信息服务有限公司"/>
    <x v="0"/>
    <x v="4"/>
    <s v="关联"/>
    <d v="2018-03-15T18:45:59"/>
    <s v="202225688400456"/>
    <s v="关系型数据库RDS(包月)"/>
    <s v="退款"/>
    <s v="-2380.00"/>
    <s v="1.00"/>
    <s v="-2380.00"/>
    <m/>
    <n v="-2380"/>
    <s v="已支付"/>
    <s v="2018-07-04 17:16:58"/>
    <s v="2018-07-04 17:16:58"/>
    <s v=""/>
    <m/>
    <s v="分销客户"/>
    <x v="0"/>
  </r>
  <r>
    <s v="阳光康众968309"/>
    <s v="广东天泽阳光康众医疗投资管理有限公司"/>
    <x v="3"/>
    <x v="8"/>
    <s v="新建"/>
    <d v="2018-06-11T11:12:43"/>
    <s v="202225587750538"/>
    <s v="关系型数据库（按量付费）"/>
    <s v="新购"/>
    <s v="0.00"/>
    <s v="1.00"/>
    <s v="0"/>
    <m/>
    <n v="0"/>
    <s v="完成"/>
    <s v="2018-07-04 17:13:23"/>
    <s v="2018-07-04 17:13:23"/>
    <s v=""/>
    <m/>
    <s v="分销客户"/>
    <x v="2"/>
  </r>
  <r>
    <s v="阳光康众968309"/>
    <s v="广东天泽阳光康众医疗投资管理有限公司"/>
    <x v="3"/>
    <x v="8"/>
    <s v="新建"/>
    <d v="2018-06-11T11:12:43"/>
    <s v="202224285910538"/>
    <s v="关系型数据库（按量付费）"/>
    <s v="新购"/>
    <s v="0.00"/>
    <s v="1.00"/>
    <s v="0"/>
    <m/>
    <n v="0"/>
    <s v="完成"/>
    <s v="2018-07-04 17:00:38"/>
    <s v="2018-07-04 17:00:39"/>
    <s v=""/>
    <m/>
    <s v="分销客户"/>
    <x v="2"/>
  </r>
  <r>
    <s v="lotus_it"/>
    <s v="广州觉鸿信息科技有限公司"/>
    <x v="2"/>
    <x v="15"/>
    <s v="新建"/>
    <d v="2017-11-08T00:00:00"/>
    <s v="202225586790824"/>
    <s v="快照"/>
    <s v="新购"/>
    <s v="0.00"/>
    <s v="1.00"/>
    <s v="0"/>
    <m/>
    <n v="0"/>
    <s v="完成"/>
    <s v="2018-07-04 16:51:18"/>
    <s v="2018-07-04 16:51:19"/>
    <s v=""/>
    <m/>
    <s v="分销客户"/>
    <x v="1"/>
  </r>
  <r>
    <s v="xyedai"/>
    <s v="深圳超富资产管理有限公司"/>
    <x v="5"/>
    <x v="11"/>
    <s v="关联"/>
    <d v="2017-03-16T00:00:00"/>
    <s v="202225987890957"/>
    <s v="云服务器ECS(包月)"/>
    <s v="续费"/>
    <s v="221.20"/>
    <s v="1.00"/>
    <s v="221.20"/>
    <m/>
    <n v="221.2"/>
    <s v="已支付"/>
    <s v="2018-07-04 16:51:06"/>
    <s v="2018-07-04 16:51:13"/>
    <s v=""/>
    <m/>
    <s v="分销客户"/>
    <x v="3"/>
  </r>
  <r>
    <s v="bufeng2005@gmail.com"/>
    <s v="广州市十牛信息科技有限公司"/>
    <x v="1"/>
    <x v="1"/>
    <s v="关联"/>
    <d v="2017-06-23T00:00:00"/>
    <s v="202223986890796"/>
    <s v="云服务器（按量付费）"/>
    <s v="新购"/>
    <s v="0.00"/>
    <s v="1.00"/>
    <s v="0"/>
    <m/>
    <n v="0"/>
    <s v="完成"/>
    <s v="2018-07-04 16:45:44"/>
    <s v="2018-07-04 16:45:44"/>
    <s v=""/>
    <m/>
    <s v="分销客户"/>
    <x v="1"/>
  </r>
  <r>
    <s v="dannet@qq.com"/>
    <s v="广州美亚电子商务国际旅行社有限公司"/>
    <x v="0"/>
    <x v="4"/>
    <s v="关联"/>
    <d v="2017-10-20T00:00:00"/>
    <s v="202225286320654"/>
    <s v="堡垒机"/>
    <s v="新购"/>
    <s v="580.00"/>
    <s v="1.00"/>
    <s v="580.00"/>
    <m/>
    <n v="580"/>
    <s v="已支付"/>
    <s v="2018-07-04 16:45:30"/>
    <s v="2018-07-04 16:45:35"/>
    <s v=""/>
    <m/>
    <s v="分销客户"/>
    <x v="0"/>
  </r>
  <r>
    <s v="devops@sq580.com"/>
    <s v="广州市新橙信息科技有限公司"/>
    <x v="3"/>
    <x v="3"/>
    <s v="关联"/>
    <d v="2017-10-26T00:00:00"/>
    <s v="202225987610855"/>
    <s v="关系型数据库RDS(包月)"/>
    <s v="新购"/>
    <s v="680.00"/>
    <s v="1.00"/>
    <s v="680.00"/>
    <m/>
    <n v="680"/>
    <s v="已支付"/>
    <s v="2018-07-04 16:42:29"/>
    <s v="2018-07-05 15:01:44"/>
    <s v=""/>
    <m/>
    <s v="分销客户"/>
    <x v="0"/>
  </r>
  <r>
    <s v="devops@sq580.com"/>
    <s v="广州市新橙信息科技有限公司"/>
    <x v="3"/>
    <x v="3"/>
    <s v="关联"/>
    <d v="2017-10-26T00:00:00"/>
    <s v="202225485750855"/>
    <s v="云服务器ECS(包月)"/>
    <s v="新购"/>
    <s v="358.00"/>
    <s v="1.00"/>
    <s v="358.00"/>
    <m/>
    <n v="358"/>
    <s v="已支付"/>
    <s v="2018-07-04 16:42:29"/>
    <s v="2018-07-05 15:01:44"/>
    <s v=""/>
    <m/>
    <s v="分销客户"/>
    <x v="0"/>
  </r>
  <r>
    <s v="bufeng2005@gmail.com"/>
    <s v="广州市十牛信息科技有限公司"/>
    <x v="1"/>
    <x v="1"/>
    <s v="关联"/>
    <d v="2017-06-23T00:00:00"/>
    <s v="202223786410796"/>
    <s v="云服务器（按量付费）"/>
    <s v="新购"/>
    <s v="0.00"/>
    <s v="1.00"/>
    <s v="0"/>
    <m/>
    <n v="0"/>
    <s v="完成"/>
    <s v="2018-07-04 16:37:43"/>
    <s v="2018-07-04 16:37:43"/>
    <s v=""/>
    <m/>
    <s v="分销客户"/>
    <x v="1"/>
  </r>
  <r>
    <s v="bufeng2005@gmail.com"/>
    <s v="广州市十牛信息科技有限公司"/>
    <x v="1"/>
    <x v="1"/>
    <s v="关联"/>
    <d v="2017-06-23T00:00:00"/>
    <s v="202223690410796"/>
    <s v="云服务器（按量付费）"/>
    <s v="新购"/>
    <s v="0.00"/>
    <s v="1.00"/>
    <s v="0"/>
    <m/>
    <n v="0"/>
    <s v="完成"/>
    <s v="2018-07-04 16:29:44"/>
    <s v="2018-07-04 16:29:44"/>
    <s v=""/>
    <m/>
    <s v="分销客户"/>
    <x v="1"/>
  </r>
  <r>
    <s v="绵泽科技"/>
    <s v="绵泽信息技术有限公司"/>
    <x v="0"/>
    <x v="5"/>
    <s v="新建"/>
    <d v="2017-10-20T00:00:00"/>
    <s v="202224583570597"/>
    <s v="三网手机号实名认证（三元素）"/>
    <s v="新购"/>
    <s v="220.00"/>
    <s v="1.00"/>
    <s v="220.00"/>
    <m/>
    <n v="220"/>
    <s v="已支付"/>
    <s v="2018-07-04 16:06:05"/>
    <s v="2018-07-04 16:07:02"/>
    <s v=""/>
    <m/>
    <s v="分销客户"/>
    <x v="2"/>
  </r>
  <r>
    <s v="阳光康众968309"/>
    <s v="广东天泽阳光康众医疗投资管理有限公司"/>
    <x v="3"/>
    <x v="8"/>
    <s v="新建"/>
    <d v="2018-06-11T11:12:43"/>
    <s v="202222989190538"/>
    <s v="数据传输服务（按量付费）"/>
    <s v="新购"/>
    <s v="0.00"/>
    <s v="1.00"/>
    <s v="0"/>
    <m/>
    <n v="0"/>
    <s v="完成"/>
    <s v="2018-07-04 15:56:30"/>
    <s v="2018-07-04 15:56:30"/>
    <s v=""/>
    <m/>
    <s v="分销客户"/>
    <x v="2"/>
  </r>
  <r>
    <s v="锋游科技"/>
    <s v="广州市灵信软件有限公司"/>
    <x v="2"/>
    <x v="10"/>
    <s v="新建"/>
    <d v="2017-11-01T00:00:00"/>
    <s v="202226484700202"/>
    <s v="云服务器ECS(包月)"/>
    <s v="新购"/>
    <s v="239.00"/>
    <s v="1.00"/>
    <s v="239.00"/>
    <m/>
    <n v="239"/>
    <s v="已支付"/>
    <s v="2018-07-04 15:46:15"/>
    <s v="2018-07-04 15:46:44"/>
    <s v=""/>
    <m/>
    <s v="分销客户"/>
    <x v="0"/>
  </r>
  <r>
    <s v="xiliedu@968666.net"/>
    <s v="广州市熙励教育信息咨询有限公司"/>
    <x v="0"/>
    <x v="6"/>
    <s v="关联"/>
    <d v="2018-01-15T21:24:57"/>
    <s v="202223984220351"/>
    <s v="银行卡信息查询，归属地查询！"/>
    <s v="新购"/>
    <s v="0.01"/>
    <s v="1.00"/>
    <s v="0.01"/>
    <m/>
    <n v="0.01"/>
    <s v="已支付"/>
    <s v="2018-07-04 15:40:05"/>
    <s v="2018-07-04 15:40:09"/>
    <s v=""/>
    <m/>
    <s v="分销客户"/>
    <x v="2"/>
  </r>
  <r>
    <s v="xiliedu@968666.net"/>
    <s v="广州市熙励教育信息咨询有限公司"/>
    <x v="0"/>
    <x v="6"/>
    <s v="关联"/>
    <d v="2018-01-15T21:24:57"/>
    <s v="202223984180351"/>
    <s v="银行卡信息查询，归属地查询！"/>
    <s v="新购"/>
    <s v="0.01"/>
    <s v="1.00"/>
    <s v="0.01"/>
    <m/>
    <n v="0.01"/>
    <s v="已支付"/>
    <s v="2018-07-04 15:39:21"/>
    <s v="2018-07-04 15:39:49"/>
    <s v=""/>
    <m/>
    <s v="分销客户"/>
    <x v="2"/>
  </r>
  <r>
    <s v="xiliedu@968666.net"/>
    <s v="广州市熙励教育信息咨询有限公司"/>
    <x v="0"/>
    <x v="6"/>
    <s v="关联"/>
    <d v="2018-01-15T21:24:57"/>
    <s v="202223984170351"/>
    <s v="银行卡信息查询，归属地查询！"/>
    <s v="新购"/>
    <s v="0.01"/>
    <s v="1.00"/>
    <s v="0.01"/>
    <m/>
    <n v="0.01"/>
    <s v="已支付"/>
    <s v="2018-07-04 15:39:10"/>
    <s v="2018-07-04 15:39:14"/>
    <s v=""/>
    <m/>
    <s v="分销客户"/>
    <x v="2"/>
  </r>
  <r>
    <s v="xiliedu@968666.net"/>
    <s v="广州市熙励教育信息咨询有限公司"/>
    <x v="0"/>
    <x v="6"/>
    <s v="关联"/>
    <d v="2018-01-15T21:24:57"/>
    <s v="202223984160351"/>
    <s v="银行卡信息查询，归属地查询！"/>
    <s v="新购"/>
    <s v="0.01"/>
    <s v="1.00"/>
    <s v="0.01"/>
    <m/>
    <n v="0.01"/>
    <s v="已支付"/>
    <s v="2018-07-04 15:38:58"/>
    <s v="2018-07-04 15:39:02"/>
    <s v=""/>
    <m/>
    <s v="分销客户"/>
    <x v="2"/>
  </r>
  <r>
    <s v="xiliedu@968666.net"/>
    <s v="广州市熙励教育信息咨询有限公司"/>
    <x v="0"/>
    <x v="6"/>
    <s v="关联"/>
    <d v="2018-01-15T21:24:57"/>
    <s v="202222786520351"/>
    <s v="银行卡信息查询，归属地查询！"/>
    <s v="新购"/>
    <s v="0.01"/>
    <s v="1.00"/>
    <s v="0.01"/>
    <m/>
    <n v="0.01"/>
    <s v="已支付"/>
    <s v="2018-07-04 15:38:40"/>
    <s v="2018-07-04 15:38:44"/>
    <s v=""/>
    <m/>
    <s v="分销客户"/>
    <x v="2"/>
  </r>
  <r>
    <s v="xiliedu@968666.net"/>
    <s v="广州市熙励教育信息咨询有限公司"/>
    <x v="0"/>
    <x v="6"/>
    <s v="关联"/>
    <d v="2018-01-15T21:24:57"/>
    <s v="202224883420351"/>
    <s v="银行卡信息查询，归属地查询！"/>
    <s v="新购"/>
    <s v="0.01"/>
    <s v="1.00"/>
    <s v="0.01"/>
    <m/>
    <n v="0.01"/>
    <s v="已支付"/>
    <s v="2018-07-04 15:38:02"/>
    <s v="2018-07-04 15:38:06"/>
    <s v=""/>
    <m/>
    <s v="分销客户"/>
    <x v="2"/>
  </r>
  <r>
    <s v="wanji35666"/>
    <s v="广东万集电子商务科技有限公司"/>
    <x v="1"/>
    <x v="13"/>
    <s v="新建"/>
    <d v="2018-06-25T16:17:52"/>
    <s v="202223283880489"/>
    <s v="短信服务"/>
    <s v="新购"/>
    <s v="0.00"/>
    <s v="1.00"/>
    <s v="0"/>
    <m/>
    <n v="0"/>
    <s v="完成"/>
    <s v="2018-07-04 15:37:53"/>
    <s v="2018-07-04 15:37:54"/>
    <s v=""/>
    <m/>
    <s v="分销客户"/>
    <x v="1"/>
  </r>
  <r>
    <s v="fengqingapp2"/>
    <s v="广州市蜂擎信息科技有限公司"/>
    <x v="1"/>
    <x v="1"/>
    <s v="新建"/>
    <d v="2017-06-28T00:00:00"/>
    <s v="202223783040131"/>
    <s v="RDS只读实例"/>
    <s v="升级"/>
    <s v="0.00"/>
    <s v="1.00"/>
    <s v="0"/>
    <m/>
    <n v="0"/>
    <s v="完成"/>
    <s v="2018-07-04 15:21:08"/>
    <s v="2018-07-04 15:21:08"/>
    <s v=""/>
    <m/>
    <s v="分销客户"/>
    <x v="1"/>
  </r>
  <r>
    <s v="fengqingapp2"/>
    <s v="广州市蜂擎信息科技有限公司"/>
    <x v="1"/>
    <x v="1"/>
    <s v="新建"/>
    <d v="2017-06-28T00:00:00"/>
    <s v="202223883370131"/>
    <s v="RDS只读实例"/>
    <s v="升级"/>
    <s v="0.00"/>
    <s v="1.00"/>
    <s v="0"/>
    <m/>
    <n v="0"/>
    <s v="完成"/>
    <s v="2018-07-04 15:20:57"/>
    <s v="2018-07-04 15:20:58"/>
    <s v=""/>
    <m/>
    <s v="分销客户"/>
    <x v="1"/>
  </r>
  <r>
    <s v="fengqingapp2"/>
    <s v="广州市蜂擎信息科技有限公司"/>
    <x v="1"/>
    <x v="1"/>
    <s v="新建"/>
    <d v="2017-06-28T00:00:00"/>
    <s v="202225381010131"/>
    <s v="RDS只读实例"/>
    <s v="升级"/>
    <s v="0.00"/>
    <s v="1.00"/>
    <s v="0"/>
    <m/>
    <n v="0"/>
    <s v="完成"/>
    <s v="2018-07-04 15:20:46"/>
    <s v="2018-07-04 15:20:47"/>
    <s v=""/>
    <m/>
    <s v="分销客户"/>
    <x v="1"/>
  </r>
  <r>
    <s v="fengqingapp2"/>
    <s v="广州市蜂擎信息科技有限公司"/>
    <x v="1"/>
    <x v="1"/>
    <s v="新建"/>
    <d v="2017-06-28T00:00:00"/>
    <s v="202222587130131"/>
    <s v="RDS只读实例"/>
    <s v="升级"/>
    <s v="0.00"/>
    <s v="1.00"/>
    <s v="0"/>
    <m/>
    <n v="0"/>
    <s v="完成"/>
    <s v="2018-07-04 15:20:31"/>
    <s v="2018-07-04 15:20:31"/>
    <s v=""/>
    <m/>
    <s v="分销客户"/>
    <x v="1"/>
  </r>
  <r>
    <s v="fengqingapp2"/>
    <s v="广州市蜂擎信息科技有限公司"/>
    <x v="1"/>
    <x v="1"/>
    <s v="新建"/>
    <d v="2017-06-28T00:00:00"/>
    <s v="202225185110131"/>
    <s v="关系型数据库RDS(包月)"/>
    <s v="升级"/>
    <s v="204.48"/>
    <s v="1.00"/>
    <s v="204.48"/>
    <m/>
    <n v="204.48"/>
    <s v="已支付"/>
    <s v="2018-07-04 15:19:35"/>
    <s v="2018-07-04 15:19:38"/>
    <s v=""/>
    <m/>
    <s v="分销客户"/>
    <x v="0"/>
  </r>
  <r>
    <s v="intexh@sina.cn"/>
    <s v="广州随行信息科技有限公司"/>
    <x v="3"/>
    <x v="12"/>
    <s v="关联"/>
    <d v="2017-10-30T00:00:00"/>
    <s v="202224983230296"/>
    <s v="关系型数据库RDS(包月)"/>
    <s v="新购"/>
    <s v="268.00"/>
    <s v="1.00"/>
    <s v="268.00"/>
    <m/>
    <n v="268"/>
    <s v="已支付"/>
    <s v="2018-07-04 15:17:34"/>
    <s v="2018-07-04 15:17:45"/>
    <s v=""/>
    <m/>
    <s v="分销客户"/>
    <x v="0"/>
  </r>
  <r>
    <s v="bamboonetworks"/>
    <s v="广州奔步电脑有限公司"/>
    <x v="0"/>
    <x v="4"/>
    <s v="关联"/>
    <d v="2017-05-18T00:00:00"/>
    <s v="202225083850930"/>
    <s v="云服务器ECS(包月)"/>
    <s v="续费"/>
    <s v="1904.00"/>
    <s v="1.00"/>
    <s v="1904.00"/>
    <m/>
    <n v="1904"/>
    <s v="已支付"/>
    <s v="2018-07-04 15:12:02"/>
    <s v="2018-07-04 15:12:58"/>
    <s v=""/>
    <m/>
    <s v="分销客户"/>
    <x v="3"/>
  </r>
  <r>
    <s v="intexh@sina.cn"/>
    <s v="广州随行信息科技有限公司"/>
    <x v="3"/>
    <x v="12"/>
    <s v="关联"/>
    <d v="2017-10-30T00:00:00"/>
    <s v="202225983740296"/>
    <s v="云服务器ECS(包月)"/>
    <s v="新购"/>
    <s v="350.00"/>
    <s v="1.00"/>
    <s v="350.00"/>
    <m/>
    <n v="350"/>
    <s v="已支付"/>
    <s v="2018-07-04 15:10:44"/>
    <s v="2018-07-04 15:10:53"/>
    <s v=""/>
    <m/>
    <s v="分销客户"/>
    <x v="0"/>
  </r>
  <r>
    <s v="中天软件开发"/>
    <s v="广州中天云计算科技有限公司"/>
    <x v="2"/>
    <x v="2"/>
    <s v="新建"/>
    <d v="2017-11-10T00:00:00"/>
    <s v="202223880880127"/>
    <s v="弹性公网IP（按量付费）"/>
    <s v="升级"/>
    <s v="0.00"/>
    <s v="1.00"/>
    <s v="0"/>
    <m/>
    <n v="0"/>
    <s v="完成"/>
    <s v="2018-07-04 14:18:26"/>
    <s v="2018-07-04 14:18:26"/>
    <s v=""/>
    <m/>
    <s v="分销客户"/>
    <x v="2"/>
  </r>
  <r>
    <s v="oppeingroup"/>
    <s v="欧派家居集团股份有限公司"/>
    <x v="1"/>
    <x v="1"/>
    <s v="新建"/>
    <d v="2016-11-30T00:00:00"/>
    <s v="202223581710162"/>
    <s v="关系型数据库RDS(包月)"/>
    <s v="新购"/>
    <s v="26400.00"/>
    <s v="0.85"/>
    <s v="22440.00"/>
    <m/>
    <n v="22440"/>
    <s v="已支付"/>
    <s v="2018-07-04 14:13:55"/>
    <s v="2018-07-05 22:21:57"/>
    <s v=""/>
    <m/>
    <s v="分销客户"/>
    <x v="0"/>
  </r>
  <r>
    <s v="xiliedu@968666.net"/>
    <s v="广州市熙励教育信息咨询有限公司"/>
    <x v="0"/>
    <x v="6"/>
    <s v="关联"/>
    <d v="2018-01-15T21:24:57"/>
    <s v="202222881380351"/>
    <s v="银行卡信息查询，归属地查询！"/>
    <s v="新购"/>
    <s v="0.01"/>
    <s v="1.00"/>
    <s v="0.01"/>
    <m/>
    <n v="0.01"/>
    <s v="已支付"/>
    <s v="2018-07-04 14:08:17"/>
    <s v="2018-07-04 14:08:23"/>
    <s v=""/>
    <m/>
    <s v="分销客户"/>
    <x v="2"/>
  </r>
  <r>
    <s v="it@biostime.com.cn"/>
    <s v="广州市合生元生物制品有限公司"/>
    <x v="0"/>
    <x v="4"/>
    <s v="关联"/>
    <d v="2016-09-07T00:00:00"/>
    <s v="202222480270682"/>
    <s v="EMAS服务"/>
    <s v="新购"/>
    <s v="0.00"/>
    <s v="1.00"/>
    <s v="0"/>
    <m/>
    <n v="0"/>
    <s v="完成"/>
    <s v="2018-07-04 13:59:22"/>
    <s v="2018-07-04 13:59:23"/>
    <s v=""/>
    <m/>
    <s v="分销客户"/>
    <x v="2"/>
  </r>
  <r>
    <s v="zoom09"/>
    <s v="深圳拓略计算机有限责任公司"/>
    <x v="2"/>
    <x v="2"/>
    <s v="新建"/>
    <d v="2018-05-23T14:56:15"/>
    <s v="202222983070691"/>
    <s v="PHP运行环境（Ubuntu 14.04 64位 | Nginx | PHP多版本）"/>
    <s v="续费"/>
    <s v="0.00"/>
    <s v="1.00"/>
    <s v="0.00"/>
    <m/>
    <n v="0"/>
    <s v="已支付"/>
    <s v="2018-07-04 13:54:33"/>
    <s v="2018-07-04 13:56:45"/>
    <s v=""/>
    <m/>
    <s v="分销客户"/>
    <x v="2"/>
  </r>
  <r>
    <s v="zoom09"/>
    <s v="深圳拓略计算机有限责任公司"/>
    <x v="2"/>
    <x v="2"/>
    <s v="新建"/>
    <d v="2018-05-23T14:56:15"/>
    <s v="202222683220691"/>
    <s v="云服务器ECS(包月)"/>
    <s v="续费"/>
    <s v="111.00"/>
    <s v="0.98"/>
    <s v="109.15"/>
    <m/>
    <n v="109.15"/>
    <s v="已支付"/>
    <s v="2018-07-04 13:54:33"/>
    <s v="2018-07-04 13:56:45"/>
    <s v=""/>
    <m/>
    <s v="分销客户"/>
    <x v="0"/>
  </r>
  <r>
    <s v="avsystemmsg@meiya.com"/>
    <s v="广州尚途商旅信息技术有限公司"/>
    <x v="0"/>
    <x v="4"/>
    <s v="关联"/>
    <d v="2016-10-27T00:00:00"/>
    <s v="202223680920197"/>
    <s v="云服务器ECS(包月)"/>
    <s v="续费"/>
    <s v="202.00"/>
    <s v="1.00"/>
    <s v="202.00"/>
    <m/>
    <n v="202"/>
    <s v="已支付"/>
    <s v="2018-07-04 12:46:40"/>
    <s v="2018-07-04 12:46:41"/>
    <s v=""/>
    <m/>
    <s v="分销客户"/>
    <x v="3"/>
  </r>
  <r>
    <s v="avsystemmsg@meiya.com"/>
    <s v="广州尚途商旅信息技术有限公司"/>
    <x v="0"/>
    <x v="4"/>
    <s v="关联"/>
    <d v="2016-10-27T00:00:00"/>
    <s v="202224378070197"/>
    <s v="云服务器ECS(包月)"/>
    <s v="续费"/>
    <s v="626.00"/>
    <s v="1.00"/>
    <s v="626.00"/>
    <m/>
    <n v="626"/>
    <s v="已支付"/>
    <s v="2018-07-04 12:46:39"/>
    <s v="2018-07-04 12:46:39"/>
    <s v=""/>
    <m/>
    <s v="分销客户"/>
    <x v="3"/>
  </r>
  <r>
    <s v="212983912@qq.com"/>
    <s v="广州尚途商旅信息技术有限公司"/>
    <x v="0"/>
    <x v="4"/>
    <s v="关联"/>
    <d v="2016-10-27T00:00:00"/>
    <s v="202224478610489"/>
    <s v="云服务器ECS(包月)"/>
    <s v="续费"/>
    <s v="707.00"/>
    <s v="1.00"/>
    <s v="707.00"/>
    <m/>
    <n v="707"/>
    <s v="已支付"/>
    <s v="2018-07-04 12:46:24"/>
    <s v="2018-07-04 12:46:25"/>
    <s v=""/>
    <m/>
    <s v="分销客户"/>
    <x v="3"/>
  </r>
  <r>
    <s v="212983912@qq.com"/>
    <s v="广州尚途商旅信息技术有限公司"/>
    <x v="0"/>
    <x v="4"/>
    <s v="关联"/>
    <d v="2016-10-27T00:00:00"/>
    <s v="202222181420489"/>
    <s v="云服务器ECS(包月)"/>
    <s v="续费"/>
    <s v="1086.00"/>
    <s v="1.00"/>
    <s v="1086.00"/>
    <m/>
    <n v="1086"/>
    <s v="已支付"/>
    <s v="2018-07-04 12:46:22"/>
    <s v="2018-07-04 12:46:23"/>
    <s v=""/>
    <m/>
    <s v="分销客户"/>
    <x v="3"/>
  </r>
  <r>
    <s v="212983912@qq.com"/>
    <s v="广州尚途商旅信息技术有限公司"/>
    <x v="0"/>
    <x v="4"/>
    <s v="关联"/>
    <d v="2016-10-27T00:00:00"/>
    <s v="202222380510489"/>
    <s v="云服务器ECS(包月)"/>
    <s v="续费"/>
    <s v="2270.60"/>
    <s v="1.00"/>
    <s v="2270.60"/>
    <m/>
    <n v="2270.6"/>
    <s v="已支付"/>
    <s v="2018-07-04 12:46:20"/>
    <s v="2018-07-04 12:46:21"/>
    <s v=""/>
    <m/>
    <s v="分销客户"/>
    <x v="3"/>
  </r>
  <r>
    <s v="hi30206835@aliyun.com"/>
    <s v="火柴建筑设计咨询有限公司（徐锋）"/>
    <x v="1"/>
    <x v="1"/>
    <s v="关联"/>
    <d v="2017-08-24T00:00:00"/>
    <s v="202224477220786"/>
    <s v="云服务器ECS(包月)"/>
    <s v="新购"/>
    <s v="361.00"/>
    <s v="0.97"/>
    <s v="351.15"/>
    <m/>
    <n v="351.15"/>
    <s v="已支付"/>
    <s v="2018-07-04 12:07:01"/>
    <s v="2018-07-04 12:07:07"/>
    <s v=""/>
    <m/>
    <s v="分销客户"/>
    <x v="0"/>
  </r>
  <r>
    <s v="hi20412990@aliyun.com"/>
    <s v="广州远程教育中心有限公司"/>
    <x v="0"/>
    <x v="4"/>
    <s v="关联"/>
    <d v="2017-03-24T00:00:00"/>
    <s v="202224074730411"/>
    <s v="云服务器ECS(包月)"/>
    <s v="续费"/>
    <s v="202.00"/>
    <s v="0.75"/>
    <s v="151.50"/>
    <m/>
    <n v="151.5"/>
    <s v="已支付"/>
    <s v="2018-07-04 11:57:01"/>
    <s v="2018-07-04 11:57:02"/>
    <s v=""/>
    <m/>
    <s v="分销客户"/>
    <x v="5"/>
  </r>
  <r>
    <s v="越秀地产"/>
    <s v="越秀地产"/>
    <x v="1"/>
    <x v="1"/>
    <s v="新建"/>
    <d v="2016-07-05T00:00:00"/>
    <s v="202223678520640"/>
    <s v="云服务器ECS(包月)"/>
    <s v="新购"/>
    <s v="10716.00"/>
    <s v="0.85"/>
    <s v="9108.60"/>
    <m/>
    <n v="9108.6"/>
    <s v="已支付"/>
    <s v="2018-07-04 11:51:26"/>
    <s v="2018-07-04 22:37:53"/>
    <s v=""/>
    <m/>
    <s v="分销客户"/>
    <x v="0"/>
  </r>
  <r>
    <s v="huoshuangsuo@mywind.com.cn"/>
    <s v="明阳智慧能源集团股份公司"/>
    <x v="0"/>
    <x v="0"/>
    <s v="关联"/>
    <d v="2017-12-25T00:00:00"/>
    <s v="202224574340761"/>
    <s v="云服务器ECS(包月)"/>
    <s v="续费"/>
    <s v="2133.00"/>
    <s v="0.88"/>
    <s v="1875.60"/>
    <m/>
    <n v="1875.6"/>
    <s v="已支付"/>
    <s v="2018-07-04 11:51:22"/>
    <s v="2018-07-04 11:51:27"/>
    <s v=""/>
    <m/>
    <s v="分销客户"/>
    <x v="3"/>
  </r>
  <r>
    <s v="huoshuangsuo@mywind.com.cn"/>
    <s v="明阳智慧能源集团股份公司"/>
    <x v="0"/>
    <x v="0"/>
    <s v="关联"/>
    <d v="2017-12-25T00:00:00"/>
    <s v="202223678510761"/>
    <s v="Red Hat Enterprise Linux 6.9 64位"/>
    <s v="续费"/>
    <s v="873.00"/>
    <s v="1.00"/>
    <s v="873.00"/>
    <m/>
    <n v="873"/>
    <s v="已支付"/>
    <s v="2018-07-04 11:51:21"/>
    <s v="2018-07-04 11:51:27"/>
    <s v=""/>
    <m/>
    <s v="分销客户"/>
    <x v="2"/>
  </r>
  <r>
    <s v="huoshuangsuo@mywind.com.cn"/>
    <s v="明阳智慧能源集团股份公司"/>
    <x v="0"/>
    <x v="0"/>
    <s v="关联"/>
    <d v="2017-12-25T00:00:00"/>
    <s v="202223975760761"/>
    <s v="VPN网关（包月）"/>
    <s v="续费"/>
    <s v="375.00"/>
    <s v="1.00"/>
    <s v="375.00"/>
    <m/>
    <n v="375"/>
    <s v="已支付"/>
    <s v="2018-07-04 11:49:43"/>
    <s v="2018-07-04 11:49:49"/>
    <s v=""/>
    <m/>
    <s v="分销客户"/>
    <x v="3"/>
  </r>
  <r>
    <s v="越秀地产"/>
    <s v="越秀地产"/>
    <x v="1"/>
    <x v="1"/>
    <s v="新建"/>
    <d v="2016-07-05T00:00:00"/>
    <s v="202226076920640"/>
    <s v="云服务器ECS(包月)"/>
    <s v="新购"/>
    <s v="9348.00"/>
    <s v="0.85"/>
    <s v="7945.80"/>
    <m/>
    <n v="7945.8"/>
    <s v="已支付"/>
    <s v="2018-07-04 11:49:03"/>
    <s v="2018-07-04 22:37:53"/>
    <s v=""/>
    <m/>
    <s v="分销客户"/>
    <x v="0"/>
  </r>
  <r>
    <s v="huoshuangsuo@mywind.com.cn"/>
    <s v="明阳智慧能源集团股份公司"/>
    <x v="0"/>
    <x v="0"/>
    <s v="关联"/>
    <d v="2017-12-25T00:00:00"/>
    <s v="202224974870761"/>
    <s v="增量带宽"/>
    <s v="升级"/>
    <s v="153.44"/>
    <s v="1.00"/>
    <s v="153.44"/>
    <m/>
    <n v="153.44"/>
    <s v="已支付"/>
    <s v="2018-07-04 11:48:26"/>
    <s v="2018-07-04 11:48:38"/>
    <s v=""/>
    <m/>
    <s v="分销客户"/>
    <x v="0"/>
  </r>
  <r>
    <s v="越秀地产"/>
    <s v="越秀地产"/>
    <x v="1"/>
    <x v="1"/>
    <s v="新建"/>
    <d v="2016-07-05T00:00:00"/>
    <s v="202225273500640"/>
    <s v="云服务器ECS(包月)"/>
    <s v="新购"/>
    <s v="137676.00"/>
    <s v="0.76"/>
    <s v="104727.00"/>
    <m/>
    <n v="104727"/>
    <s v="已支付"/>
    <s v="2018-07-04 11:44:09"/>
    <s v="2018-07-04 22:37:53"/>
    <s v=""/>
    <m/>
    <s v="分销客户"/>
    <x v="0"/>
  </r>
  <r>
    <s v="越秀地产"/>
    <s v="越秀地产"/>
    <x v="1"/>
    <x v="1"/>
    <s v="新建"/>
    <d v="2016-07-05T00:00:00"/>
    <s v="202224475590640"/>
    <s v="云服务器ECS(包月)"/>
    <s v="新购"/>
    <s v="42864.00"/>
    <s v="0.85"/>
    <s v="36434.40"/>
    <m/>
    <n v="36434.400000000001"/>
    <s v="已支付"/>
    <s v="2018-07-04 11:41:23"/>
    <s v="2018-07-04 22:37:53"/>
    <s v=""/>
    <m/>
    <s v="分销客户"/>
    <x v="0"/>
  </r>
  <r>
    <s v="越秀地产"/>
    <s v="越秀地产"/>
    <x v="1"/>
    <x v="1"/>
    <s v="新建"/>
    <d v="2016-07-05T00:00:00"/>
    <s v="202223576200640"/>
    <s v="云服务器ECS(包月)"/>
    <s v="新购"/>
    <s v="31656.00"/>
    <s v="0.85"/>
    <s v="26907.60"/>
    <m/>
    <n v="26907.599999999999"/>
    <s v="已支付"/>
    <s v="2018-07-04 11:37:16"/>
    <s v="2018-07-04 22:37:53"/>
    <s v=""/>
    <m/>
    <s v="分销客户"/>
    <x v="0"/>
  </r>
  <r>
    <s v="广州实地地产"/>
    <s v="广州实地房地产开发有限公司"/>
    <x v="1"/>
    <x v="1"/>
    <s v="关联"/>
    <d v="2017-12-09T00:00:00"/>
    <s v="202224174080872"/>
    <s v="通用储值卡(CBM大客户专享)"/>
    <s v="新购"/>
    <s v="20000.00"/>
    <s v="1.00"/>
    <s v="20000.00"/>
    <m/>
    <n v="20000"/>
    <s v="已支付"/>
    <s v="2018-07-04 11:36:42"/>
    <s v="2018-07-04 22:43:29"/>
    <s v=""/>
    <m/>
    <s v="分销客户"/>
    <x v="4"/>
  </r>
  <r>
    <s v="越秀地产"/>
    <s v="越秀地产"/>
    <x v="1"/>
    <x v="1"/>
    <s v="新建"/>
    <d v="2016-07-05T00:00:00"/>
    <s v="202222474840640"/>
    <s v="云服务器ECS(包月)"/>
    <s v="新购"/>
    <s v="16704.00"/>
    <s v="0.85"/>
    <s v="14198.40"/>
    <m/>
    <n v="14198.4"/>
    <s v="已支付"/>
    <s v="2018-07-04 11:32:32"/>
    <s v="2018-07-04 22:37:53"/>
    <s v=""/>
    <m/>
    <s v="分销客户"/>
    <x v="0"/>
  </r>
  <r>
    <s v="中融汇区块链公司"/>
    <s v="深圳拓略计算机有限责任公司"/>
    <x v="2"/>
    <x v="2"/>
    <s v="新建"/>
    <d v="2018-04-14T16:19:41"/>
    <s v="202223373190834"/>
    <s v="云服务器ECS(包月)"/>
    <s v="续费"/>
    <s v="620.00"/>
    <s v="0.98"/>
    <s v="605.70"/>
    <m/>
    <n v="605.70000000000005"/>
    <s v="已支付"/>
    <s v="2018-07-04 11:01:46"/>
    <s v="2018-07-04 11:02:26"/>
    <s v=""/>
    <m/>
    <s v="分销客户"/>
    <x v="0"/>
  </r>
  <r>
    <s v="dannet@qq.com"/>
    <s v="广州美亚电子商务国际旅行社有限公司"/>
    <x v="0"/>
    <x v="4"/>
    <s v="关联"/>
    <d v="2017-10-20T00:00:00"/>
    <s v="202224873140654"/>
    <s v="云服务器ECS(包月)"/>
    <s v="新购"/>
    <s v="127.96"/>
    <s v="1.00"/>
    <s v="127.96"/>
    <m/>
    <n v="127.96"/>
    <s v="已支付"/>
    <s v="2018-07-04 11:01:32"/>
    <s v="2018-07-04 11:01:39"/>
    <s v=""/>
    <m/>
    <s v="分销客户"/>
    <x v="0"/>
  </r>
  <r>
    <s v="广州实地地产"/>
    <s v="广州实地房地产开发有限公司"/>
    <x v="1"/>
    <x v="1"/>
    <s v="关联"/>
    <d v="2017-12-09T00:00:00"/>
    <s v="202222775770872"/>
    <s v="云服务器ECS(包月)"/>
    <s v="续费"/>
    <s v="2538.00"/>
    <s v="1.00"/>
    <s v="2538.00"/>
    <m/>
    <n v="2538"/>
    <s v="已支付"/>
    <s v="2018-07-04 10:56:23"/>
    <s v="2018-07-04 10:56:35"/>
    <s v=""/>
    <m/>
    <s v="分销客户"/>
    <x v="3"/>
  </r>
  <r>
    <s v="dannet@qq.com"/>
    <s v="广州美亚电子商务国际旅行社有限公司"/>
    <x v="0"/>
    <x v="4"/>
    <s v="关联"/>
    <d v="2017-10-20T00:00:00"/>
    <s v="202225074080654"/>
    <s v="云服务器ECS(包月)"/>
    <s v="续费"/>
    <s v="82.00"/>
    <s v="1.00"/>
    <s v="82.00"/>
    <m/>
    <n v="82"/>
    <s v="已支付"/>
    <s v="2018-07-04 10:54:45"/>
    <s v="2018-07-04 10:55:29"/>
    <s v=""/>
    <m/>
    <s v="分销客户"/>
    <x v="3"/>
  </r>
  <r>
    <s v="广州实地地产"/>
    <s v="广州实地房地产开发有限公司"/>
    <x v="1"/>
    <x v="1"/>
    <s v="关联"/>
    <d v="2017-12-09T00:00:00"/>
    <s v="202225774200872"/>
    <s v="云服务器ECS(包月)"/>
    <s v="降级"/>
    <s v="-176.73"/>
    <s v="1.00"/>
    <s v="-176.73"/>
    <m/>
    <n v="-176.73"/>
    <s v="已支付"/>
    <s v="2018-07-04 10:54:12"/>
    <s v="2018-07-04 10:54:12"/>
    <s v=""/>
    <m/>
    <s v="分销客户"/>
    <x v="0"/>
  </r>
  <r>
    <s v="广州实地地产"/>
    <s v="广州实地房地产开发有限公司"/>
    <x v="1"/>
    <x v="1"/>
    <s v="关联"/>
    <d v="2017-12-09T00:00:00"/>
    <s v="202225673470872"/>
    <s v="云服务器ECS(包月)"/>
    <s v="续费"/>
    <s v="2592.00"/>
    <s v="0.77"/>
    <s v="2002.80"/>
    <m/>
    <n v="2002.8"/>
    <s v="已支付"/>
    <s v="2018-07-04 10:53:25"/>
    <s v="2018-07-04 10:53:31"/>
    <s v=""/>
    <m/>
    <s v="分销客户"/>
    <x v="3"/>
  </r>
  <r>
    <s v="广州实地地产"/>
    <s v="广州实地房地产开发有限公司"/>
    <x v="1"/>
    <x v="1"/>
    <s v="关联"/>
    <d v="2017-12-09T00:00:00"/>
    <s v="202224673230872"/>
    <s v="云服务器ECS(包月)"/>
    <s v="降级"/>
    <s v="-66.76"/>
    <s v="1.00"/>
    <s v="-66.76"/>
    <m/>
    <n v="-66.760000000000005"/>
    <s v="已支付"/>
    <s v="2018-07-04 10:49:02"/>
    <s v="2018-07-04 10:49:02"/>
    <s v=""/>
    <m/>
    <s v="分销客户"/>
    <x v="0"/>
  </r>
  <r>
    <s v="广州实地地产"/>
    <s v="广州实地房地产开发有限公司"/>
    <x v="1"/>
    <x v="1"/>
    <s v="关联"/>
    <d v="2017-12-09T00:00:00"/>
    <s v="202224071370872"/>
    <s v="云服务器ECS(包月)"/>
    <s v="续费"/>
    <s v="2538.00"/>
    <s v="1.00"/>
    <s v="2538.00"/>
    <m/>
    <n v="2538"/>
    <s v="已支付"/>
    <s v="2018-07-04 10:47:54"/>
    <s v="2018-07-04 10:48:05"/>
    <s v=""/>
    <m/>
    <s v="分销客户"/>
    <x v="3"/>
  </r>
  <r>
    <s v="liaozy@79643.com"/>
    <s v="广州简乐网络科技有限公司"/>
    <x v="3"/>
    <x v="3"/>
    <s v="关联"/>
    <d v="2017-06-28T00:00:00"/>
    <s v="202224373190115"/>
    <s v="云服务器ECS(包月)"/>
    <s v="续费"/>
    <s v="308.00"/>
    <s v="1.00"/>
    <s v="308.00"/>
    <m/>
    <n v="308"/>
    <s v="已支付"/>
    <s v="2018-07-04 10:47:33"/>
    <s v="2018-07-04 10:47:34"/>
    <s v=""/>
    <m/>
    <s v="分销客户"/>
    <x v="3"/>
  </r>
  <r>
    <s v="广州实地地产"/>
    <s v="广州实地房地产开发有限公司"/>
    <x v="1"/>
    <x v="1"/>
    <s v="关联"/>
    <d v="2017-12-09T00:00:00"/>
    <s v="202222275580872"/>
    <s v="云服务器ECS(包月)"/>
    <s v="降级"/>
    <s v="-176.87"/>
    <s v="1.00"/>
    <s v="-176.87"/>
    <m/>
    <n v="-176.87"/>
    <s v="已支付"/>
    <s v="2018-07-04 10:45:50"/>
    <s v="2018-07-04 10:45:50"/>
    <s v=""/>
    <m/>
    <s v="分销客户"/>
    <x v="0"/>
  </r>
  <r>
    <s v="695909365@qq.com"/>
    <s v="深圳市米飞科技有限公司"/>
    <x v="0"/>
    <x v="6"/>
    <s v="关联"/>
    <d v="2017-12-26T00:00:00"/>
    <s v="202225471060346"/>
    <s v="云服务器ECS(包月)"/>
    <s v="续费"/>
    <s v="660.00"/>
    <s v="0.85"/>
    <s v="561.00"/>
    <m/>
    <n v="561"/>
    <s v="已支付"/>
    <s v="2018-07-04 10:43:28"/>
    <s v="2018-07-04 10:44:05"/>
    <s v=""/>
    <m/>
    <s v="分销客户"/>
    <x v="3"/>
  </r>
  <r>
    <s v="中天软件开发"/>
    <s v="广州中天云计算科技有限公司"/>
    <x v="2"/>
    <x v="2"/>
    <s v="新建"/>
    <d v="2017-11-10T00:00:00"/>
    <s v="202223372450127"/>
    <s v="共享流量包"/>
    <s v="新购"/>
    <s v="45.00"/>
    <s v="0.80"/>
    <s v="36.00"/>
    <m/>
    <n v="36"/>
    <s v="已支付"/>
    <s v="2018-07-04 10:40:25"/>
    <s v="2018-07-04 10:40:29"/>
    <s v=""/>
    <m/>
    <s v="分销客户"/>
    <x v="0"/>
  </r>
  <r>
    <s v="中天软件开发"/>
    <s v="广州中天云计算科技有限公司"/>
    <x v="2"/>
    <x v="2"/>
    <s v="新建"/>
    <d v="2017-11-10T00:00:00"/>
    <s v="202223872150127"/>
    <s v="EIP（包月）"/>
    <s v="续费"/>
    <s v="125.00"/>
    <s v="1.00"/>
    <s v="125.00"/>
    <m/>
    <n v="125"/>
    <s v="已支付"/>
    <s v="2018-07-04 10:37:45"/>
    <s v="2018-07-04 10:37:49"/>
    <s v=""/>
    <m/>
    <s v="分销客户"/>
    <x v="0"/>
  </r>
  <r>
    <s v="dannet@qq.com"/>
    <s v="广州美亚电子商务国际旅行社有限公司"/>
    <x v="0"/>
    <x v="4"/>
    <s v="关联"/>
    <d v="2017-10-20T00:00:00"/>
    <s v="202225072400654"/>
    <s v="数据传输服务（按量付费）"/>
    <s v="新购"/>
    <s v="0.00"/>
    <s v="1.00"/>
    <s v="0"/>
    <m/>
    <n v="0"/>
    <s v="完成"/>
    <s v="2018-07-04 10:14:51"/>
    <s v="2018-07-04 10:14:51"/>
    <s v=""/>
    <m/>
    <s v="分销客户"/>
    <x v="2"/>
  </r>
  <r>
    <s v="xiangmingit"/>
    <s v="深圳市向明科技有限公司"/>
    <x v="2"/>
    <x v="2"/>
    <s v="新建"/>
    <d v="2017-12-27T00:00:00"/>
    <s v="202222174330078"/>
    <s v="云服务器ECS(包月)"/>
    <s v="续费"/>
    <s v="533.00"/>
    <s v="1.00"/>
    <s v="533.00"/>
    <m/>
    <n v="533"/>
    <s v="已支付"/>
    <s v="2018-07-04 10:12:09"/>
    <s v="2018-07-04 10:12:35"/>
    <s v=""/>
    <m/>
    <s v="分销客户"/>
    <x v="0"/>
  </r>
  <r>
    <s v="lotus_it"/>
    <s v="广州觉鸿信息科技有限公司"/>
    <x v="2"/>
    <x v="15"/>
    <s v="新建"/>
    <d v="2017-11-08T00:00:00"/>
    <s v="202224670820824"/>
    <s v="Centos 6.7 64位 英文版"/>
    <s v="新购"/>
    <s v="0.00"/>
    <s v="1.00"/>
    <s v="0.00"/>
    <m/>
    <n v="0"/>
    <s v="已支付"/>
    <s v="2018-07-04 09:55:31"/>
    <s v="2018-07-04 09:55:45"/>
    <s v=""/>
    <m/>
    <s v="分销客户"/>
    <x v="2"/>
  </r>
  <r>
    <s v="lotus_it"/>
    <s v="广州觉鸿信息科技有限公司"/>
    <x v="2"/>
    <x v="15"/>
    <s v="新建"/>
    <d v="2017-11-08T00:00:00"/>
    <s v="202224470330824"/>
    <s v="云服务器ECS(包月)"/>
    <s v="新购"/>
    <s v="2214.00"/>
    <s v="0.96"/>
    <s v="2128.20"/>
    <m/>
    <n v="2128.1999999999998"/>
    <s v="已支付"/>
    <s v="2018-07-04 09:55:31"/>
    <s v="2018-07-04 09:55:45"/>
    <s v=""/>
    <m/>
    <s v="分销客户"/>
    <x v="0"/>
  </r>
  <r>
    <s v="佛山日报社"/>
    <s v="佛山日报社"/>
    <x v="0"/>
    <x v="0"/>
    <s v="新建"/>
    <d v="2017-09-20T00:00:00"/>
    <s v="202226670080255"/>
    <s v="云盾证书服务(包年)"/>
    <s v="新购"/>
    <s v="0.00"/>
    <s v="1.00"/>
    <s v="0.00"/>
    <m/>
    <n v="0"/>
    <s v="已支付"/>
    <s v="2018-07-04 09:51:59"/>
    <s v="2018-07-04 09:52:08"/>
    <s v=""/>
    <m/>
    <s v="分销客户"/>
    <x v="0"/>
  </r>
  <r>
    <s v="212983912@qq.com"/>
    <s v="广州尚途商旅信息技术有限公司"/>
    <x v="0"/>
    <x v="4"/>
    <s v="关联"/>
    <d v="2016-10-27T00:00:00"/>
    <s v="202222972560489"/>
    <s v="关系型数据库RDS(包月)"/>
    <s v="续费"/>
    <s v="8320.00"/>
    <s v="1.00"/>
    <s v="8320.00"/>
    <m/>
    <n v="8320"/>
    <s v="已支付"/>
    <s v="2018-07-04 09:51:14"/>
    <s v="2018-07-04 09:51:21"/>
    <s v=""/>
    <m/>
    <s v="分销客户"/>
    <x v="3"/>
  </r>
  <r>
    <s v="南昌市阿凡迪贸易有限公司"/>
    <s v="深圳市易佰特软件有限公司"/>
    <x v="2"/>
    <x v="10"/>
    <s v="新建"/>
    <d v="2018-05-20T14:29:59"/>
    <s v="202226069740851"/>
    <s v="云服务器ECS(包月)"/>
    <s v="补偿续费"/>
    <s v="0.00"/>
    <s v="1.00"/>
    <s v="0.00"/>
    <m/>
    <n v="0"/>
    <s v="已支付"/>
    <s v="2018-07-04 09:45:12"/>
    <s v="2018-07-04 09:45:13"/>
    <s v=""/>
    <m/>
    <s v="分销客户"/>
    <x v="0"/>
  </r>
  <r>
    <s v="索菲亚司米橱柜"/>
    <s v="索菲亚家居股份有限公司"/>
    <x v="0"/>
    <x v="4"/>
    <s v="新建"/>
    <d v="2016-06-30T00:00:00"/>
    <s v="202224969670650"/>
    <s v="云服务器ECS(包月)"/>
    <s v="新购"/>
    <s v="24118.80"/>
    <s v="0.85"/>
    <s v="20500.98"/>
    <m/>
    <n v="20500.98"/>
    <s v="已支付"/>
    <s v="2018-07-04 09:45:05"/>
    <s v="2018-07-04 09:45:37"/>
    <s v=""/>
    <m/>
    <s v="分销客户"/>
    <x v="0"/>
  </r>
  <r>
    <s v="索菲亚司米橱柜"/>
    <s v="索菲亚家居股份有限公司"/>
    <x v="0"/>
    <x v="4"/>
    <s v="新建"/>
    <d v="2016-06-30T00:00:00"/>
    <s v="202224068420650"/>
    <s v="JAVA运行环境（Tomcat8.5 JDK1.8 MySQL5.7)"/>
    <s v="新购"/>
    <s v="0.00"/>
    <s v="1.00"/>
    <s v="0.00"/>
    <m/>
    <n v="0"/>
    <s v="已支付"/>
    <s v="2018-07-04 09:45:04"/>
    <s v="2018-07-04 09:45:37"/>
    <s v=""/>
    <m/>
    <s v="分销客户"/>
    <x v="2"/>
  </r>
  <r>
    <s v="oppeingroup"/>
    <s v="欧派家居集团股份有限公司"/>
    <x v="1"/>
    <x v="1"/>
    <s v="新建"/>
    <d v="2016-11-30T00:00:00"/>
    <s v="202222870350162"/>
    <s v="云服务器ECS(包月)"/>
    <s v="续费"/>
    <s v="35964.00"/>
    <s v="0.85"/>
    <s v="30569.40"/>
    <m/>
    <n v="30569.4"/>
    <s v="已支付"/>
    <s v="2018-07-04 09:44:15"/>
    <s v="2018-07-09 19:19:24"/>
    <s v=""/>
    <m/>
    <s v="分销客户"/>
    <x v="0"/>
  </r>
  <r>
    <s v="212983912@qq.com"/>
    <s v="广州尚途商旅信息技术有限公司"/>
    <x v="0"/>
    <x v="4"/>
    <s v="关联"/>
    <d v="2016-10-27T00:00:00"/>
    <s v="202226165580489"/>
    <s v="通用储值卡(CBM大客户专享)"/>
    <s v="新购"/>
    <s v="20000.00"/>
    <s v="1.00"/>
    <s v="20000.00"/>
    <m/>
    <n v="20000"/>
    <s v="已支付"/>
    <s v="2018-07-04 09:40:19"/>
    <s v="2018-07-04 09:40:49"/>
    <s v=""/>
    <m/>
    <s v="分销客户"/>
    <x v="4"/>
  </r>
  <r>
    <s v="avsystemmsg@meiya.com"/>
    <s v="广州尚途商旅信息技术有限公司"/>
    <x v="0"/>
    <x v="4"/>
    <s v="关联"/>
    <d v="2016-10-27T00:00:00"/>
    <s v="202222671790197"/>
    <s v="通用储值卡(CBM大客户专享)"/>
    <s v="新购"/>
    <s v="10000.00"/>
    <s v="1.00"/>
    <s v="10000.00"/>
    <m/>
    <n v="10000"/>
    <s v="已支付"/>
    <s v="2018-07-04 09:35:17"/>
    <s v="2018-07-04 09:37:50"/>
    <s v=""/>
    <m/>
    <s v="分销客户"/>
    <x v="4"/>
  </r>
  <r>
    <s v="andylee624@126.com"/>
    <s v="蘑菇物联技术（深圳）有限公司"/>
    <x v="3"/>
    <x v="3"/>
    <s v="关联"/>
    <d v="2018-02-02T18:14:24"/>
    <s v="202224168620391"/>
    <s v="云盘"/>
    <s v="新购"/>
    <s v="0.00"/>
    <s v="1.00"/>
    <s v="0"/>
    <m/>
    <n v="0"/>
    <s v="完成"/>
    <s v="2018-07-04 09:29:22"/>
    <s v="2018-07-04 09:29:22"/>
    <s v=""/>
    <m/>
    <s v="分销客户"/>
    <x v="2"/>
  </r>
  <r>
    <s v="广州实地地产"/>
    <s v="广州实地房地产开发有限公司"/>
    <x v="1"/>
    <x v="1"/>
    <s v="关联"/>
    <d v="2017-12-09T00:00:00"/>
    <s v="202223768640872"/>
    <s v="云服务器ECS(包月)"/>
    <s v="续费"/>
    <s v="2154.00"/>
    <s v="1.00"/>
    <s v="2154.00"/>
    <m/>
    <n v="2154"/>
    <s v="已支付"/>
    <s v="2018-07-04 09:27:25"/>
    <s v="2018-07-04 09:27:31"/>
    <s v=""/>
    <m/>
    <s v="分销客户"/>
    <x v="3"/>
  </r>
  <r>
    <s v="广州实地地产"/>
    <s v="广州实地房地产开发有限公司"/>
    <x v="1"/>
    <x v="1"/>
    <s v="关联"/>
    <d v="2017-12-09T00:00:00"/>
    <s v="202223868740872"/>
    <s v="云服务器ECS(包月)"/>
    <s v="续费"/>
    <s v="2154.00"/>
    <s v="1.00"/>
    <s v="2154.00"/>
    <m/>
    <n v="2154"/>
    <s v="已支付"/>
    <s v="2018-07-04 09:26:54"/>
    <s v="2018-07-04 09:27:03"/>
    <s v=""/>
    <m/>
    <s v="分销客户"/>
    <x v="3"/>
  </r>
  <r>
    <s v="andylee624@126.com"/>
    <s v="蘑菇物联技术（深圳）有限公司"/>
    <x v="3"/>
    <x v="3"/>
    <s v="关联"/>
    <d v="2018-02-02T18:14:24"/>
    <s v="202225868280391"/>
    <s v="云服务器ECS(包月)"/>
    <s v="升级"/>
    <s v="190.61"/>
    <s v="1.00"/>
    <s v="190.61"/>
    <n v="190.61"/>
    <n v="0"/>
    <s v="已支付"/>
    <s v="2018-07-04 09:08:58"/>
    <s v="2018-07-04 09:09:11"/>
    <s v=""/>
    <m/>
    <s v="分销客户"/>
    <x v="0"/>
  </r>
  <r>
    <s v="taomijinrong@126.com"/>
    <s v="广东粤财互联网金融股份有限公司"/>
    <x v="0"/>
    <x v="4"/>
    <s v="关联"/>
    <d v="2017-12-29T00:00:00"/>
    <s v="202224566430417"/>
    <s v="云服务器ECS(包月)"/>
    <s v="新购"/>
    <s v="4176.00"/>
    <s v="0.78"/>
    <s v="3243.60"/>
    <m/>
    <n v="3243.6"/>
    <s v="已支付"/>
    <s v="2018-07-04 09:05:07"/>
    <s v="2018-07-04 09:05:13"/>
    <s v=""/>
    <m/>
    <s v="分销客户"/>
    <x v="0"/>
  </r>
  <r>
    <s v="易教优培"/>
    <s v="广州远程教育中心有限公司"/>
    <x v="0"/>
    <x v="4"/>
    <s v="关联"/>
    <d v="2018-01-19T09:13:48"/>
    <s v="202222868040519"/>
    <s v="云服务器ECS(包月)"/>
    <s v="续费"/>
    <s v="239.00"/>
    <s v="0.75"/>
    <s v="179.25"/>
    <m/>
    <n v="179.25"/>
    <s v="已支付"/>
    <s v="2018-07-04 08:54:08"/>
    <s v="2018-07-04 08:54:09"/>
    <s v=""/>
    <m/>
    <s v="分销客户"/>
    <x v="5"/>
  </r>
  <r>
    <s v="qygaming"/>
    <s v="广东全娱科技有限公司"/>
    <x v="0"/>
    <x v="0"/>
    <s v="关联"/>
    <d v="2017-11-11T00:00:00"/>
    <s v="202225768010375"/>
    <s v="云服务器ECS(包月)"/>
    <s v="续费"/>
    <s v="422.00"/>
    <s v="0.96"/>
    <s v="403.70"/>
    <m/>
    <n v="403.7"/>
    <s v="已支付"/>
    <s v="2018-07-04 08:48:35"/>
    <s v="2018-07-04 08:48:36"/>
    <s v=""/>
    <m/>
    <s v="分销客户"/>
    <x v="3"/>
  </r>
  <r>
    <s v="金链子银链子"/>
    <s v="深圳银链科技有限公司"/>
    <x v="3"/>
    <x v="8"/>
    <s v="新建"/>
    <d v="2018-03-02T14:57:56"/>
    <s v="202223765340318"/>
    <s v="云服务器ECS(包月)"/>
    <s v="续费"/>
    <s v="77.60"/>
    <s v="1.00"/>
    <s v="77.60"/>
    <m/>
    <n v="77.599999999999994"/>
    <s v="已支付"/>
    <s v="2018-07-04 08:33:53"/>
    <s v="2018-07-04 08:33:55"/>
    <s v=""/>
    <m/>
    <s v="分销客户"/>
    <x v="0"/>
  </r>
  <r>
    <s v="金链子银链子"/>
    <s v="深圳银链科技有限公司"/>
    <x v="3"/>
    <x v="8"/>
    <s v="新建"/>
    <d v="2018-03-02T14:57:56"/>
    <s v="202223366160318"/>
    <s v="云服务器ECS(包月)"/>
    <s v="续费"/>
    <s v="77.60"/>
    <s v="1.00"/>
    <s v="77.60"/>
    <m/>
    <n v="77.599999999999994"/>
    <s v="已支付"/>
    <s v="2018-07-04 08:33:50"/>
    <s v="2018-07-04 08:33:51"/>
    <s v=""/>
    <m/>
    <s v="分销客户"/>
    <x v="0"/>
  </r>
  <r>
    <s v="金链子银链子"/>
    <s v="深圳银链科技有限公司"/>
    <x v="3"/>
    <x v="8"/>
    <s v="新建"/>
    <d v="2018-03-02T14:57:56"/>
    <s v="202224965730318"/>
    <s v="云服务器ECS(包月)"/>
    <s v="续费"/>
    <s v="77.60"/>
    <s v="1.00"/>
    <s v="77.60"/>
    <m/>
    <n v="77.599999999999994"/>
    <s v="已支付"/>
    <s v="2018-07-04 08:33:46"/>
    <s v="2018-07-04 08:33:48"/>
    <s v=""/>
    <m/>
    <s v="分销客户"/>
    <x v="0"/>
  </r>
  <r>
    <s v="金链子银链子"/>
    <s v="深圳银链科技有限公司"/>
    <x v="3"/>
    <x v="8"/>
    <s v="新建"/>
    <d v="2018-03-02T14:57:56"/>
    <s v="202224465810318"/>
    <s v="云服务器ECS(包月)"/>
    <s v="续费"/>
    <s v="77.60"/>
    <s v="1.00"/>
    <s v="77.60"/>
    <m/>
    <n v="77.599999999999994"/>
    <s v="已支付"/>
    <s v="2018-07-04 08:33:43"/>
    <s v="2018-07-04 08:33:44"/>
    <s v=""/>
    <m/>
    <s v="分销客户"/>
    <x v="0"/>
  </r>
  <r>
    <s v="金链子银链子"/>
    <s v="深圳银链科技有限公司"/>
    <x v="3"/>
    <x v="8"/>
    <s v="新建"/>
    <d v="2018-03-02T14:57:56"/>
    <s v="202226364200318"/>
    <s v="云服务器ECS(包月)"/>
    <s v="续费"/>
    <s v="77.60"/>
    <s v="1.00"/>
    <s v="77.60"/>
    <m/>
    <n v="77.599999999999994"/>
    <s v="已支付"/>
    <s v="2018-07-04 08:33:40"/>
    <s v="2018-07-04 08:33:41"/>
    <s v=""/>
    <m/>
    <s v="分销客户"/>
    <x v="0"/>
  </r>
  <r>
    <s v="金链子银链子"/>
    <s v="深圳银链科技有限公司"/>
    <x v="3"/>
    <x v="8"/>
    <s v="新建"/>
    <d v="2018-03-02T14:57:56"/>
    <s v="202222668680318"/>
    <s v="云服务器ECS(包月)"/>
    <s v="续费"/>
    <s v="77.60"/>
    <s v="1.00"/>
    <s v="77.60"/>
    <m/>
    <n v="77.599999999999994"/>
    <s v="已支付"/>
    <s v="2018-07-04 08:33:36"/>
    <s v="2018-07-04 08:33:37"/>
    <s v=""/>
    <m/>
    <s v="分销客户"/>
    <x v="0"/>
  </r>
  <r>
    <s v="金链子银链子"/>
    <s v="深圳银链科技有限公司"/>
    <x v="3"/>
    <x v="8"/>
    <s v="新建"/>
    <d v="2018-03-02T14:57:56"/>
    <s v="202226162350318"/>
    <s v="云服务器ECS(包月)"/>
    <s v="续费"/>
    <s v="77.60"/>
    <s v="1.00"/>
    <s v="77.60"/>
    <m/>
    <n v="77.599999999999994"/>
    <s v="已支付"/>
    <s v="2018-07-04 08:33:33"/>
    <s v="2018-07-04 08:33:34"/>
    <s v=""/>
    <m/>
    <s v="分销客户"/>
    <x v="0"/>
  </r>
  <r>
    <s v="金链子银链子"/>
    <s v="深圳银链科技有限公司"/>
    <x v="3"/>
    <x v="8"/>
    <s v="新建"/>
    <d v="2018-03-02T14:57:56"/>
    <s v="202225263460318"/>
    <s v="云服务器ECS(包月)"/>
    <s v="续费"/>
    <s v="77.60"/>
    <s v="1.00"/>
    <s v="77.60"/>
    <m/>
    <n v="77.599999999999994"/>
    <s v="已支付"/>
    <s v="2018-07-04 08:33:29"/>
    <s v="2018-07-04 08:33:30"/>
    <s v=""/>
    <m/>
    <s v="分销客户"/>
    <x v="0"/>
  </r>
  <r>
    <s v="金链子银链子"/>
    <s v="深圳银链科技有限公司"/>
    <x v="3"/>
    <x v="8"/>
    <s v="新建"/>
    <d v="2018-03-02T14:57:56"/>
    <s v="202223966800318"/>
    <s v="云服务器ECS(包月)"/>
    <s v="续费"/>
    <s v="77.60"/>
    <s v="1.00"/>
    <s v="77.60"/>
    <m/>
    <n v="77.599999999999994"/>
    <s v="已支付"/>
    <s v="2018-07-04 08:33:26"/>
    <s v="2018-07-04 08:33:27"/>
    <s v=""/>
    <m/>
    <s v="分销客户"/>
    <x v="0"/>
  </r>
  <r>
    <s v="金链子银链子"/>
    <s v="深圳银链科技有限公司"/>
    <x v="3"/>
    <x v="8"/>
    <s v="新建"/>
    <d v="2018-03-02T14:57:56"/>
    <s v="202225364920318"/>
    <s v="云服务器ECS(包月)"/>
    <s v="续费"/>
    <s v="77.60"/>
    <s v="1.00"/>
    <s v="77.60"/>
    <m/>
    <n v="77.599999999999994"/>
    <s v="已支付"/>
    <s v="2018-07-04 08:33:23"/>
    <s v="2018-07-04 08:33:24"/>
    <s v=""/>
    <m/>
    <s v="分销客户"/>
    <x v="0"/>
  </r>
  <r>
    <s v="越秀地产"/>
    <s v="越秀地产"/>
    <x v="1"/>
    <x v="1"/>
    <s v="新建"/>
    <d v="2016-07-05T00:00:00"/>
    <s v="202223668040640"/>
    <s v="关系型数据库RDS(包月)"/>
    <s v="新购"/>
    <s v="4820.00"/>
    <s v="1.00"/>
    <s v="4820.00"/>
    <m/>
    <n v="4820"/>
    <s v="已支付"/>
    <s v="2018-07-04 08:33:12"/>
    <s v="2018-07-04 18:22:29"/>
    <s v=""/>
    <m/>
    <s v="分销客户"/>
    <x v="0"/>
  </r>
  <r>
    <s v="212983912@qq.com"/>
    <s v="广州尚途商旅信息技术有限公司"/>
    <x v="0"/>
    <x v="4"/>
    <s v="关联"/>
    <d v="2016-10-27T00:00:00"/>
    <s v="202225166740489"/>
    <s v="云数据库KVStore版（包月）"/>
    <s v="续费"/>
    <s v="1500.00"/>
    <s v="1.00"/>
    <s v="1500.00"/>
    <m/>
    <n v="1500"/>
    <s v="已支付"/>
    <s v="2018-07-04 08:32:46"/>
    <s v="2018-07-04 08:32:47"/>
    <s v=""/>
    <m/>
    <s v="分销客户"/>
    <x v="3"/>
  </r>
  <r>
    <s v="se7en_kuo@foxmail.com"/>
    <s v="广州京雍府电子商务有限公司"/>
    <x v="3"/>
    <x v="12"/>
    <s v="关联"/>
    <d v="2017-09-26T00:00:00"/>
    <s v="202225665930302"/>
    <s v="云数据库KVStore版（包月）"/>
    <s v="续费"/>
    <s v="100.00"/>
    <s v="1.00"/>
    <s v="100.00"/>
    <m/>
    <n v="100"/>
    <s v="已支付"/>
    <s v="2018-07-04 08:29:37"/>
    <s v="2018-07-04 08:29:41"/>
    <s v=""/>
    <m/>
    <s v="分销客户"/>
    <x v="3"/>
  </r>
  <r>
    <s v="se7en_kuo@foxmail.com"/>
    <s v="广州京雍府电子商务有限公司"/>
    <x v="3"/>
    <x v="12"/>
    <s v="关联"/>
    <d v="2017-09-26T00:00:00"/>
    <s v="202225665580302"/>
    <s v="关系型数据库RDS(包月)"/>
    <s v="续费"/>
    <s v="78.00"/>
    <s v="1.00"/>
    <s v="78.00"/>
    <m/>
    <n v="78"/>
    <s v="已支付"/>
    <s v="2018-07-04 08:26:44"/>
    <s v="2018-07-04 08:26:44"/>
    <s v=""/>
    <m/>
    <s v="分销客户"/>
    <x v="3"/>
  </r>
  <r>
    <s v="gdyzhw56"/>
    <s v="广州一站网络科技有限公司"/>
    <x v="3"/>
    <x v="3"/>
    <s v="关联"/>
    <d v="2017-11-28T00:00:00"/>
    <s v="202225164330082"/>
    <s v="弹性公网IP（按量付费）"/>
    <s v="新购"/>
    <s v="0.00"/>
    <s v="1.00"/>
    <s v="0"/>
    <m/>
    <n v="0"/>
    <s v="完成"/>
    <s v="2018-07-04 07:57:43"/>
    <s v="2018-07-04 07:57:43"/>
    <s v=""/>
    <m/>
    <s v="分销客户"/>
    <x v="2"/>
  </r>
  <r>
    <s v="gdyzhw56"/>
    <s v="广州一站网络科技有限公司"/>
    <x v="3"/>
    <x v="3"/>
    <s v="关联"/>
    <d v="2017-11-28T00:00:00"/>
    <s v="202224562760082"/>
    <s v="弹性公网IP（按量付费）"/>
    <s v="新购"/>
    <s v="0.00"/>
    <s v="1.00"/>
    <s v="0"/>
    <m/>
    <n v="0"/>
    <s v="完成"/>
    <s v="2018-07-04 07:54:52"/>
    <s v="2018-07-04 07:54:52"/>
    <s v=""/>
    <m/>
    <s v="分销客户"/>
    <x v="2"/>
  </r>
  <r>
    <s v="bufeng2005@gmail.com"/>
    <s v="广州市十牛信息科技有限公司"/>
    <x v="1"/>
    <x v="1"/>
    <s v="关联"/>
    <d v="2017-06-23T00:00:00"/>
    <s v="202225963450796"/>
    <s v="云服务器（按量付费）"/>
    <s v="新购"/>
    <s v="0.00"/>
    <s v="1.00"/>
    <s v="0"/>
    <m/>
    <n v="0"/>
    <s v="完成"/>
    <s v="2018-07-04 07:53:44"/>
    <s v="2018-07-04 07:53:44"/>
    <s v=""/>
    <m/>
    <s v="分销客户"/>
    <x v="1"/>
  </r>
  <r>
    <s v="bufeng2005@gmail.com"/>
    <s v="广州市十牛信息科技有限公司"/>
    <x v="1"/>
    <x v="1"/>
    <s v="关联"/>
    <d v="2017-06-23T00:00:00"/>
    <s v="202224663090796"/>
    <s v="云服务器（按量付费）"/>
    <s v="新购"/>
    <s v="0.00"/>
    <s v="1.00"/>
    <s v="0"/>
    <m/>
    <n v="0"/>
    <s v="完成"/>
    <s v="2018-07-04 07:45:43"/>
    <s v="2018-07-04 07:45:43"/>
    <s v=""/>
    <m/>
    <s v="分销客户"/>
    <x v="1"/>
  </r>
  <r>
    <s v="bufeng2005@gmail.com"/>
    <s v="广州市十牛信息科技有限公司"/>
    <x v="1"/>
    <x v="1"/>
    <s v="关联"/>
    <d v="2017-06-23T00:00:00"/>
    <s v="202224364320796"/>
    <s v="云服务器（按量付费）"/>
    <s v="新购"/>
    <s v="0.00"/>
    <s v="1.00"/>
    <s v="0"/>
    <m/>
    <n v="0"/>
    <s v="完成"/>
    <s v="2018-07-04 07:35:44"/>
    <s v="2018-07-04 07:35:44"/>
    <s v=""/>
    <m/>
    <s v="分销客户"/>
    <x v="1"/>
  </r>
  <r>
    <s v="gdyzhw56"/>
    <s v="广州一站网络科技有限公司"/>
    <x v="3"/>
    <x v="3"/>
    <s v="关联"/>
    <d v="2017-11-28T00:00:00"/>
    <s v="202222563410082"/>
    <s v="弹性公网IP（按量付费）"/>
    <s v="新购"/>
    <s v="0.00"/>
    <s v="1.00"/>
    <s v="0"/>
    <m/>
    <n v="0"/>
    <s v="完成"/>
    <s v="2018-07-04 00:50:41"/>
    <s v="2018-07-04 00:50:41"/>
    <s v=""/>
    <m/>
    <s v="分销客户"/>
    <x v="2"/>
  </r>
  <r>
    <s v="itnimble"/>
    <s v="敏捷地产"/>
    <x v="0"/>
    <x v="4"/>
    <s v="新建"/>
    <d v="2017-09-25T00:00:00"/>
    <s v="202226557660846"/>
    <s v="对象存储OSS资源包(包月)"/>
    <s v="新购"/>
    <s v="2964.00"/>
    <s v="0.75"/>
    <s v="2223.00"/>
    <n v="2000"/>
    <n v="223"/>
    <s v="已支付"/>
    <s v="2018-07-03 22:25:00"/>
    <s v="2018-07-05 09:12:08"/>
    <s v=""/>
    <m/>
    <s v="分销客户"/>
    <x v="0"/>
  </r>
  <r>
    <s v="itnimble"/>
    <s v="敏捷地产"/>
    <x v="0"/>
    <x v="4"/>
    <s v="新建"/>
    <d v="2017-09-25T00:00:00"/>
    <s v="202225956020846"/>
    <s v="对象存储OSS资源包(包月)"/>
    <s v="新购"/>
    <s v="648.00"/>
    <s v="0.75"/>
    <s v="486.00"/>
    <m/>
    <n v="486"/>
    <s v="已支付"/>
    <s v="2018-07-03 22:24:10"/>
    <s v="2018-07-05 09:21:03"/>
    <s v=""/>
    <m/>
    <s v="分销客户"/>
    <x v="0"/>
  </r>
  <r>
    <s v="itnimble"/>
    <s v="敏捷地产"/>
    <x v="0"/>
    <x v="4"/>
    <s v="新建"/>
    <d v="2017-09-25T00:00:00"/>
    <s v="202222759310846"/>
    <s v="关系型数据库RDS(包月)"/>
    <s v="新购"/>
    <s v="1920.00"/>
    <s v="0.85"/>
    <s v="1632.00"/>
    <m/>
    <n v="1632"/>
    <s v="已支付"/>
    <s v="2018-07-03 22:22:28"/>
    <s v="2018-07-05 09:24:27"/>
    <s v=""/>
    <m/>
    <s v="分销客户"/>
    <x v="0"/>
  </r>
  <r>
    <s v="itnimble"/>
    <s v="敏捷地产"/>
    <x v="0"/>
    <x v="4"/>
    <s v="新建"/>
    <d v="2017-09-25T00:00:00"/>
    <s v="202226153120846"/>
    <s v="云服务器ECS(包月)"/>
    <s v="新购"/>
    <s v="8184.00"/>
    <s v="0.77"/>
    <s v="6270.00"/>
    <m/>
    <n v="6270"/>
    <s v="已支付"/>
    <s v="2018-07-03 22:20:18"/>
    <s v="2018-07-05 09:24:45"/>
    <s v=""/>
    <m/>
    <s v="分销客户"/>
    <x v="0"/>
  </r>
  <r>
    <s v="itnimble"/>
    <s v="敏捷地产"/>
    <x v="0"/>
    <x v="4"/>
    <s v="新建"/>
    <d v="2017-09-25T00:00:00"/>
    <s v="202225756620846"/>
    <s v="对象存储OSS资源包(包月)"/>
    <s v="新购"/>
    <s v="1332.00"/>
    <s v="0.75"/>
    <s v="999.00"/>
    <m/>
    <n v="999"/>
    <s v="已支付"/>
    <s v="2018-07-03 21:58:59"/>
    <s v="2018-07-05 09:25:08"/>
    <s v=""/>
    <m/>
    <s v="分销客户"/>
    <x v="0"/>
  </r>
  <r>
    <s v="itnimble"/>
    <s v="敏捷地产"/>
    <x v="0"/>
    <x v="4"/>
    <s v="新建"/>
    <d v="2017-09-25T00:00:00"/>
    <s v="202225156800846"/>
    <s v="负载均衡SLB（包年包月）"/>
    <s v="新购"/>
    <s v="16038.24"/>
    <s v="0.85"/>
    <s v="13632.50"/>
    <m/>
    <n v="13632.5"/>
    <s v="已支付"/>
    <s v="2018-07-03 21:57:33"/>
    <s v="2018-07-05 09:28:48"/>
    <s v=""/>
    <m/>
    <s v="分销客户"/>
    <x v="0"/>
  </r>
  <r>
    <s v="itnimble"/>
    <s v="敏捷地产"/>
    <x v="0"/>
    <x v="4"/>
    <s v="新建"/>
    <d v="2017-09-25T00:00:00"/>
    <s v="202223255800846"/>
    <s v="云数据库KVStore版（包月）"/>
    <s v="新购"/>
    <s v="8160.00"/>
    <s v="0.85"/>
    <s v="6936.00"/>
    <m/>
    <n v="6936"/>
    <s v="已支付"/>
    <s v="2018-07-03 21:54:58"/>
    <s v="2018-07-05 09:25:34"/>
    <s v=""/>
    <m/>
    <s v="分销客户"/>
    <x v="0"/>
  </r>
  <r>
    <s v="itnimble"/>
    <s v="敏捷地产"/>
    <x v="0"/>
    <x v="4"/>
    <s v="新建"/>
    <d v="2017-09-25T00:00:00"/>
    <s v="202222957480846"/>
    <s v="关系型数据库RDS(包月)"/>
    <s v="新购"/>
    <s v="81960.00"/>
    <s v="0.85"/>
    <s v="69666.00"/>
    <m/>
    <n v="69666"/>
    <s v="已支付"/>
    <s v="2018-07-03 21:42:41"/>
    <s v="2018-07-05 09:26:12"/>
    <s v=""/>
    <m/>
    <s v="分销客户"/>
    <x v="0"/>
  </r>
  <r>
    <s v="itnimble"/>
    <s v="敏捷地产"/>
    <x v="0"/>
    <x v="4"/>
    <s v="新建"/>
    <d v="2017-09-25T00:00:00"/>
    <s v="202223556880846"/>
    <s v="关系型数据库RDS(包月)"/>
    <s v="新购"/>
    <s v="81960.00"/>
    <s v="0.85"/>
    <s v="69666.00"/>
    <m/>
    <n v="69666"/>
    <s v="已支付"/>
    <s v="2018-07-03 21:41:13"/>
    <s v="2018-07-05 09:27:27"/>
    <s v=""/>
    <m/>
    <s v="分销客户"/>
    <x v="0"/>
  </r>
  <r>
    <s v="itnimble"/>
    <s v="敏捷地产"/>
    <x v="0"/>
    <x v="4"/>
    <s v="新建"/>
    <d v="2017-09-25T00:00:00"/>
    <s v="202223255510846"/>
    <s v="云服务器ECS(包月)"/>
    <s v="新购"/>
    <s v="26364.00"/>
    <s v="0.85"/>
    <s v="22409.40"/>
    <m/>
    <n v="22409.4"/>
    <s v="已支付"/>
    <s v="2018-07-03 21:35:11"/>
    <s v="2018-07-05 09:27:50"/>
    <s v=""/>
    <m/>
    <s v="分销客户"/>
    <x v="0"/>
  </r>
  <r>
    <s v="itnimble"/>
    <s v="敏捷地产"/>
    <x v="0"/>
    <x v="4"/>
    <s v="新建"/>
    <d v="2017-09-25T00:00:00"/>
    <s v="202226056040846"/>
    <s v="云服务器ECS(包月)"/>
    <s v="新购"/>
    <s v="11964.00"/>
    <s v="0.85"/>
    <s v="10169.40"/>
    <m/>
    <n v="10169.4"/>
    <s v="已支付"/>
    <s v="2018-07-03 21:32:50"/>
    <s v="2018-07-05 09:28:00"/>
    <s v=""/>
    <m/>
    <s v="分销客户"/>
    <x v="0"/>
  </r>
  <r>
    <s v="itnimble"/>
    <s v="敏捷地产"/>
    <x v="0"/>
    <x v="4"/>
    <s v="新建"/>
    <d v="2017-09-25T00:00:00"/>
    <s v="202225453480846"/>
    <s v="云服务器ECS(包月)"/>
    <s v="新购"/>
    <s v="11964.00"/>
    <s v="0.85"/>
    <s v="10169.40"/>
    <m/>
    <n v="10169.4"/>
    <s v="已支付"/>
    <s v="2018-07-03 21:29:19"/>
    <s v="2018-07-05 09:50:11"/>
    <s v=""/>
    <m/>
    <s v="分销客户"/>
    <x v="0"/>
  </r>
  <r>
    <s v="itnimble"/>
    <s v="敏捷地产"/>
    <x v="0"/>
    <x v="4"/>
    <s v="新建"/>
    <d v="2017-09-25T00:00:00"/>
    <s v="202226455170846"/>
    <s v="云服务器ECS(包月)"/>
    <s v="新购"/>
    <s v="23928.00"/>
    <s v="0.85"/>
    <s v="20338.80"/>
    <m/>
    <n v="20338.8"/>
    <s v="已支付"/>
    <s v="2018-07-03 21:26:12"/>
    <s v="2018-07-05 09:28:11"/>
    <s v=""/>
    <m/>
    <s v="分销客户"/>
    <x v="0"/>
  </r>
  <r>
    <s v="itnimble"/>
    <s v="敏捷地产"/>
    <x v="0"/>
    <x v="4"/>
    <s v="新建"/>
    <d v="2017-09-25T00:00:00"/>
    <s v="202226353290846"/>
    <s v="云服务器ECS(包月)"/>
    <s v="新购"/>
    <s v="10464.00"/>
    <s v="0.85"/>
    <s v="8894.40"/>
    <m/>
    <n v="8894.4"/>
    <s v="已支付"/>
    <s v="2018-07-03 21:20:15"/>
    <s v="2018-07-05 09:28:20"/>
    <s v=""/>
    <m/>
    <s v="分销客户"/>
    <x v="0"/>
  </r>
  <r>
    <s v="dannet@qq.com"/>
    <s v="广州美亚电子商务国际旅行社有限公司"/>
    <x v="0"/>
    <x v="4"/>
    <s v="关联"/>
    <d v="2017-10-20T00:00:00"/>
    <s v="202226252810654"/>
    <s v="云服务器ECS(包月)"/>
    <s v="升级"/>
    <s v="172.84"/>
    <s v="1.00"/>
    <s v="172.84"/>
    <m/>
    <n v="172.84"/>
    <s v="已支付"/>
    <s v="2018-07-03 20:52:02"/>
    <s v="2018-07-03 20:52:07"/>
    <s v=""/>
    <m/>
    <s v="分销客户"/>
    <x v="0"/>
  </r>
  <r>
    <s v="384128105@qq.com"/>
    <s v="广州市位讯信息科技有限责任公司（王颖）"/>
    <x v="4"/>
    <x v="7"/>
    <s v="关联"/>
    <d v="2017-10-23T00:00:00"/>
    <s v="202226448830470"/>
    <s v="云服务器ECS(包月)"/>
    <s v="升级"/>
    <s v="227.06"/>
    <s v="1.00"/>
    <s v="227.06"/>
    <m/>
    <n v="227.06"/>
    <s v="已支付"/>
    <s v="2018-07-03 18:18:07"/>
    <s v="2018-07-03 18:18:25"/>
    <s v=""/>
    <m/>
    <s v="分销客户"/>
    <x v="0"/>
  </r>
  <r>
    <s v="gdyzhw56"/>
    <s v="广州一站网络科技有限公司"/>
    <x v="3"/>
    <x v="3"/>
    <s v="关联"/>
    <d v="2017-11-28T00:00:00"/>
    <s v="202226246830082"/>
    <s v="弹性公网IP（按量付费）"/>
    <s v="新购"/>
    <s v="0.00"/>
    <s v="1.00"/>
    <s v="0"/>
    <m/>
    <n v="0"/>
    <s v="完成"/>
    <s v="2018-07-03 17:34:13"/>
    <s v="2018-07-03 17:34:13"/>
    <s v=""/>
    <m/>
    <s v="分销客户"/>
    <x v="2"/>
  </r>
  <r>
    <s v="duyansh"/>
    <s v="广州紫鲸互联网科技有限公司"/>
    <x v="2"/>
    <x v="10"/>
    <s v="新建"/>
    <d v="2018-06-14T21:44:58"/>
    <s v="202223246120403"/>
    <s v="云解析(包月)"/>
    <s v="新购"/>
    <s v="21.60"/>
    <s v="0.85"/>
    <s v="18.36"/>
    <m/>
    <n v="18.36"/>
    <s v="已支付"/>
    <s v="2018-07-03 16:55:02"/>
    <s v="2018-07-03 16:55:59"/>
    <s v=""/>
    <m/>
    <s v="分销客户"/>
    <x v="0"/>
  </r>
  <r>
    <s v="bufeng2005@gmail.com"/>
    <s v="广州市十牛信息科技有限公司"/>
    <x v="1"/>
    <x v="1"/>
    <s v="关联"/>
    <d v="2017-06-23T00:00:00"/>
    <s v="202226143610796"/>
    <s v="云服务器（按量付费）"/>
    <s v="新购"/>
    <s v="0.00"/>
    <s v="1.00"/>
    <s v="0"/>
    <m/>
    <n v="0"/>
    <s v="完成"/>
    <s v="2018-07-03 16:45:45"/>
    <s v="2018-07-03 16:45:45"/>
    <s v=""/>
    <m/>
    <s v="分销客户"/>
    <x v="1"/>
  </r>
  <r>
    <s v="bufeng2005@gmail.com"/>
    <s v="广州市十牛信息科技有限公司"/>
    <x v="1"/>
    <x v="1"/>
    <s v="关联"/>
    <d v="2017-06-23T00:00:00"/>
    <s v="202226243470796"/>
    <s v="云服务器（按量付费）"/>
    <s v="新购"/>
    <s v="0.00"/>
    <s v="1.00"/>
    <s v="0"/>
    <m/>
    <n v="0"/>
    <s v="完成"/>
    <s v="2018-07-03 16:37:44"/>
    <s v="2018-07-03 16:37:45"/>
    <s v=""/>
    <m/>
    <s v="分销客户"/>
    <x v="1"/>
  </r>
  <r>
    <s v="bufeng2005@gmail.com"/>
    <s v="广州市十牛信息科技有限公司"/>
    <x v="1"/>
    <x v="1"/>
    <s v="关联"/>
    <d v="2017-06-23T00:00:00"/>
    <s v="202225243300796"/>
    <s v="云服务器（按量付费）"/>
    <s v="新购"/>
    <s v="0.00"/>
    <s v="1.00"/>
    <s v="0"/>
    <m/>
    <n v="0"/>
    <s v="完成"/>
    <s v="2018-07-03 16:27:42"/>
    <s v="2018-07-03 16:27:42"/>
    <s v=""/>
    <m/>
    <s v="分销客户"/>
    <x v="1"/>
  </r>
  <r>
    <s v="zhonghu147"/>
    <s v="杨先生"/>
    <x v="0"/>
    <x v="6"/>
    <s v="新建"/>
    <d v="2018-06-22T18:13:04"/>
    <s v="202223244470810"/>
    <s v="专有网络VPC"/>
    <s v="新购"/>
    <s v="0.00"/>
    <s v="1.00"/>
    <s v="0"/>
    <m/>
    <n v="0"/>
    <s v="完成"/>
    <s v="2018-07-03 16:12:26"/>
    <s v="2018-07-03 16:12:26"/>
    <s v=""/>
    <m/>
    <s v="分销客户"/>
    <x v="1"/>
  </r>
  <r>
    <s v="itdept@yunkanghealth.com"/>
    <s v="云康集团"/>
    <x v="1"/>
    <x v="1"/>
    <s v="关联"/>
    <d v="2017-07-11T00:00:00"/>
    <s v="202223843740578"/>
    <s v="云盘"/>
    <s v="新购"/>
    <s v="0.00"/>
    <s v="1.00"/>
    <s v="0"/>
    <m/>
    <n v="0"/>
    <s v="完成"/>
    <s v="2018-07-03 16:07:59"/>
    <s v="2018-07-03 16:07:59"/>
    <s v=""/>
    <m/>
    <s v="分销客户"/>
    <x v="2"/>
  </r>
  <r>
    <s v="ur云平台"/>
    <s v="快尚时装（广州）有限公司"/>
    <x v="1"/>
    <x v="1"/>
    <s v="新建"/>
    <d v="2016-11-09T00:00:00"/>
    <s v="202225841950366"/>
    <s v="云服务器ECS(包月)"/>
    <s v="新购"/>
    <s v="20592.00"/>
    <s v="0.85"/>
    <s v="17503.20"/>
    <m/>
    <n v="17503.2"/>
    <s v="已支付"/>
    <s v="2018-07-03 15:44:21"/>
    <s v="2018-07-03 16:04:00"/>
    <s v=""/>
    <m/>
    <s v="分销客户"/>
    <x v="0"/>
  </r>
  <r>
    <s v="ur云平台"/>
    <s v="快尚时装（广州）有限公司"/>
    <x v="1"/>
    <x v="1"/>
    <s v="新建"/>
    <d v="2016-11-09T00:00:00"/>
    <s v="202223242870366"/>
    <s v="云服务器ECS(包月)"/>
    <s v="新购"/>
    <s v="11136.00"/>
    <s v="0.85"/>
    <s v="9465.60"/>
    <m/>
    <n v="9465.6"/>
    <s v="已支付"/>
    <s v="2018-07-03 15:44:21"/>
    <s v="2018-07-03 16:04:00"/>
    <s v=""/>
    <m/>
    <s v="分销客户"/>
    <x v="0"/>
  </r>
  <r>
    <s v="ur云平台"/>
    <s v="快尚时装（广州）有限公司"/>
    <x v="1"/>
    <x v="1"/>
    <s v="新建"/>
    <d v="2016-11-09T00:00:00"/>
    <s v="202222242780366"/>
    <s v="负载均衡SLB（包年包月）"/>
    <s v="新购"/>
    <s v="16038.24"/>
    <s v="0.85"/>
    <s v="13632.50"/>
    <m/>
    <n v="13632.5"/>
    <s v="已支付"/>
    <s v="2018-07-03 15:41:38"/>
    <s v="2018-07-03 16:03:58"/>
    <s v=""/>
    <m/>
    <s v="分销客户"/>
    <x v="0"/>
  </r>
  <r>
    <s v="lb10432"/>
    <s v="广东联邦家私集团有限公司"/>
    <x v="0"/>
    <x v="0"/>
    <s v="新建"/>
    <d v="2017-01-04T00:00:00"/>
    <s v="202225439330312"/>
    <s v="云服务器ECS(包月)"/>
    <s v="续费"/>
    <s v="118.00"/>
    <s v="1.00"/>
    <s v="118.00"/>
    <m/>
    <n v="118"/>
    <s v="已支付"/>
    <s v="2018-07-03 15:20:33"/>
    <s v="2018-07-03 15:20:38"/>
    <s v=""/>
    <m/>
    <s v="分销客户"/>
    <x v="0"/>
  </r>
  <r>
    <s v="bufeng2005@gmail.com"/>
    <s v="广州市十牛信息科技有限公司"/>
    <x v="1"/>
    <x v="1"/>
    <s v="关联"/>
    <d v="2017-06-23T00:00:00"/>
    <s v="202222644050796"/>
    <s v="云服务器ECS(包月)"/>
    <s v="续费"/>
    <s v="57.00"/>
    <s v="1.00"/>
    <s v="57.00"/>
    <n v="57"/>
    <n v="0"/>
    <s v="已支付"/>
    <s v="2018-07-03 15:14:20"/>
    <s v="2018-07-03 15:29:49"/>
    <s v=""/>
    <m/>
    <s v="分销客户"/>
    <x v="3"/>
  </r>
  <r>
    <s v="深圳前海金智慧"/>
    <s v="深圳前海金智慧科技有限公司"/>
    <x v="3"/>
    <x v="3"/>
    <s v="关联"/>
    <d v="2018-03-08T22:16:07"/>
    <s v="202225839780864"/>
    <s v="关系型数据库RDS(包月)"/>
    <s v="续费"/>
    <s v="640.00"/>
    <s v="1.00"/>
    <s v="640.00"/>
    <m/>
    <n v="640"/>
    <s v="已支付"/>
    <s v="2018-07-03 15:08:04"/>
    <s v="2018-07-03 15:08:11"/>
    <s v=""/>
    <m/>
    <s v="分销客户"/>
    <x v="3"/>
  </r>
  <r>
    <s v="深圳前海金智慧"/>
    <s v="深圳前海金智慧科技有限公司"/>
    <x v="3"/>
    <x v="3"/>
    <s v="关联"/>
    <d v="2018-03-08T22:16:07"/>
    <s v="202223042630864"/>
    <s v="云服务器ECS(包月)"/>
    <s v="续费"/>
    <s v="234.00"/>
    <s v="1.00"/>
    <s v="234.00"/>
    <m/>
    <n v="234"/>
    <s v="已支付"/>
    <s v="2018-07-03 15:07:37"/>
    <s v="2018-07-03 15:07:50"/>
    <s v=""/>
    <m/>
    <s v="分销客户"/>
    <x v="3"/>
  </r>
  <r>
    <s v="深圳前海金智慧"/>
    <s v="深圳前海金智慧科技有限公司"/>
    <x v="3"/>
    <x v="3"/>
    <s v="关联"/>
    <d v="2018-03-08T22:16:07"/>
    <s v="202222342980864"/>
    <s v="云服务器ECS(包月)"/>
    <s v="续费"/>
    <s v="951.00"/>
    <s v="0.97"/>
    <s v="922.40"/>
    <m/>
    <n v="922.4"/>
    <s v="已支付"/>
    <s v="2018-07-03 15:07:10"/>
    <s v="2018-07-03 15:07:22"/>
    <s v=""/>
    <m/>
    <s v="分销客户"/>
    <x v="3"/>
  </r>
  <r>
    <s v="zixl@holike.com"/>
    <s v="广州好莱客创意家居股份有限公司"/>
    <x v="1"/>
    <x v="1"/>
    <s v="关联"/>
    <d v="2016-09-05T00:00:00"/>
    <s v="202222643080464"/>
    <s v="关系型数据库（按量付费）"/>
    <s v="新购"/>
    <s v="0.00"/>
    <s v="1.00"/>
    <s v="0"/>
    <m/>
    <n v="0"/>
    <s v="完成"/>
    <s v="2018-07-03 14:55:00"/>
    <s v="2018-07-03 14:55:00"/>
    <s v=""/>
    <m/>
    <s v="分销客户"/>
    <x v="2"/>
  </r>
  <r>
    <s v="grandbuytest"/>
    <s v="广州市广百股份有限公司"/>
    <x v="4"/>
    <x v="14"/>
    <s v="新建"/>
    <d v="2016-08-12T00:00:00"/>
    <s v="202222544190543"/>
    <s v="云数据库MongoDB版(包月)"/>
    <s v="新购"/>
    <s v="1356.00"/>
    <s v="0.85"/>
    <s v="1152.60"/>
    <m/>
    <n v="1152.5999999999999"/>
    <s v="已支付"/>
    <s v="2018-07-03 14:50:47"/>
    <s v="2018-07-03 14:50:51"/>
    <s v=""/>
    <m/>
    <s v="分销客户"/>
    <x v="0"/>
  </r>
  <r>
    <s v="hzyfzx@pv.cc"/>
    <s v="广州花镇教育咨询有限公司"/>
    <x v="3"/>
    <x v="3"/>
    <s v="关联"/>
    <d v="2017-08-09T00:00:00"/>
    <s v="202225738430828"/>
    <s v="云数据库KVStore版（包月）"/>
    <s v="续费"/>
    <s v="100.00"/>
    <s v="1.00"/>
    <s v="100.00"/>
    <m/>
    <n v="100"/>
    <s v="已支付"/>
    <s v="2018-07-03 14:36:16"/>
    <s v="2018-07-03 14:36:31"/>
    <s v=""/>
    <m/>
    <s v="分销客户"/>
    <x v="3"/>
  </r>
  <r>
    <s v="hzyfzx@pv.cc"/>
    <s v="广州花镇教育咨询有限公司"/>
    <x v="3"/>
    <x v="3"/>
    <s v="关联"/>
    <d v="2017-08-09T00:00:00"/>
    <s v="202223338150828"/>
    <s v="云数据库KVStore版（包月）"/>
    <s v="续费"/>
    <s v="25.00"/>
    <s v="1.00"/>
    <s v="25.00"/>
    <m/>
    <n v="25"/>
    <s v="已支付"/>
    <s v="2018-07-03 14:35:00"/>
    <s v="2018-07-03 14:35:34"/>
    <s v=""/>
    <m/>
    <s v="分销客户"/>
    <x v="3"/>
  </r>
  <r>
    <s v="hzyfzx@pv.cc"/>
    <s v="广州花镇教育咨询有限公司"/>
    <x v="3"/>
    <x v="3"/>
    <s v="关联"/>
    <d v="2017-08-09T00:00:00"/>
    <s v="202223338090828"/>
    <s v="云数据库KVStore版（包月）"/>
    <s v="续费"/>
    <s v="53.00"/>
    <s v="1.00"/>
    <s v="53.00"/>
    <m/>
    <n v="53"/>
    <s v="已支付"/>
    <s v="2018-07-03 14:33:07"/>
    <s v="2018-07-03 14:33:49"/>
    <s v=""/>
    <m/>
    <s v="分销客户"/>
    <x v="3"/>
  </r>
  <r>
    <s v="深圳前海金智慧"/>
    <s v="深圳前海金智慧科技有限公司"/>
    <x v="3"/>
    <x v="3"/>
    <s v="关联"/>
    <d v="2018-03-08T22:16:07"/>
    <s v="202222641600864"/>
    <s v="数据管理(包年包月)"/>
    <s v="新购"/>
    <s v="128.00"/>
    <s v="1.00"/>
    <s v="128.00"/>
    <m/>
    <n v="128"/>
    <s v="已支付"/>
    <s v="2018-07-03 14:25:33"/>
    <s v="2018-07-03 14:25:37"/>
    <s v=""/>
    <m/>
    <s v="分销客户"/>
    <x v="0"/>
  </r>
  <r>
    <s v="admin@yiguotech.com"/>
    <s v="深圳翼果科技有限公司"/>
    <x v="3"/>
    <x v="3"/>
    <s v="关联"/>
    <d v="2018-02-01T00:00:00"/>
    <s v="202223838630526"/>
    <s v="云服务器ECS(包月)"/>
    <s v="续费"/>
    <s v="2141.53"/>
    <s v="1.00"/>
    <s v="2141.53"/>
    <m/>
    <n v="2141.5300000000002"/>
    <s v="已支付"/>
    <s v="2018-07-03 14:23:10"/>
    <s v="2018-07-03 14:23:48"/>
    <s v=""/>
    <m/>
    <s v="分销客户"/>
    <x v="3"/>
  </r>
  <r>
    <s v="wanji35666"/>
    <s v="广东万集电子商务科技有限公司"/>
    <x v="1"/>
    <x v="13"/>
    <s v="新建"/>
    <d v="2018-06-25T16:17:52"/>
    <s v="202222641320489"/>
    <s v="云盾证书服务(包年)"/>
    <s v="新购"/>
    <s v="0.00"/>
    <s v="1.00"/>
    <s v="0.00"/>
    <m/>
    <n v="0"/>
    <s v="已支付"/>
    <s v="2018-07-03 14:22:40"/>
    <s v="2018-07-03 14:22:53"/>
    <s v=""/>
    <m/>
    <s v="分销客户"/>
    <x v="0"/>
  </r>
  <r>
    <s v="admin@totokui.com"/>
    <s v="赖志威"/>
    <x v="3"/>
    <x v="8"/>
    <s v="新建"/>
    <d v="2018-06-28T17:07:29"/>
    <s v="202224938380491"/>
    <s v="对象存储OSS资源包(包月)"/>
    <s v="新购"/>
    <s v="12.00"/>
    <s v="0.75"/>
    <s v="9.00"/>
    <n v="9"/>
    <n v="0"/>
    <s v="已支付"/>
    <s v="2018-07-03 14:15:00"/>
    <s v="2018-07-03 14:15:06"/>
    <s v=""/>
    <m/>
    <s v="分销客户"/>
    <x v="0"/>
  </r>
  <r>
    <s v="admin@totokui.com"/>
    <s v="赖志威"/>
    <x v="3"/>
    <x v="8"/>
    <s v="新建"/>
    <d v="2018-06-28T17:07:29"/>
    <s v="202223140130491"/>
    <s v="快照"/>
    <s v="新购"/>
    <s v="0.00"/>
    <s v="1.00"/>
    <s v="0"/>
    <m/>
    <n v="0"/>
    <s v="完成"/>
    <s v="2018-07-03 14:13:17"/>
    <s v="2018-07-03 14:13:17"/>
    <s v=""/>
    <m/>
    <s v="分销客户"/>
    <x v="1"/>
  </r>
  <r>
    <s v="协跃软件科技"/>
    <s v="广州协跃软件科技有限公司"/>
    <x v="0"/>
    <x v="5"/>
    <s v="新建"/>
    <d v="2017-10-12T00:00:00"/>
    <s v="202222838350407"/>
    <s v="访问控制"/>
    <s v="新购"/>
    <s v="0.00"/>
    <s v="1.00"/>
    <s v="0"/>
    <m/>
    <n v="0"/>
    <s v="完成"/>
    <s v="2018-07-03 14:12:31"/>
    <s v="2018-07-03 14:12:31"/>
    <s v=""/>
    <m/>
    <s v="分销客户"/>
    <x v="1"/>
  </r>
  <r>
    <s v="huayinlab@aliyun.com"/>
    <s v="广州华银医学检测中心有限公司"/>
    <x v="0"/>
    <x v="5"/>
    <s v="关联"/>
    <d v="2017-07-11T00:00:00"/>
    <s v="202225835440105"/>
    <s v="共享带宽(后付费)"/>
    <s v="升级"/>
    <s v="0.00"/>
    <s v="1.00"/>
    <s v="0"/>
    <m/>
    <n v="0"/>
    <s v="完成"/>
    <s v="2018-07-03 13:42:19"/>
    <s v="2018-07-03 13:42:20"/>
    <s v=""/>
    <m/>
    <s v="分销客户"/>
    <x v="2"/>
  </r>
  <r>
    <s v="innsz"/>
    <s v="深圳市云诺维科技有限公司"/>
    <x v="2"/>
    <x v="15"/>
    <s v="新建"/>
    <d v="2018-03-07T09:41:52"/>
    <s v="202225535580308"/>
    <s v="云服务器ECS(包月)"/>
    <s v="续费"/>
    <s v="987.00"/>
    <s v="0.88"/>
    <s v="872.25"/>
    <m/>
    <n v="872.25"/>
    <s v="已支付"/>
    <s v="2018-07-03 13:40:16"/>
    <s v="2018-07-03 13:46:44"/>
    <s v=""/>
    <m/>
    <s v="分销客户"/>
    <x v="0"/>
  </r>
  <r>
    <s v="huayinlab@aliyun.com"/>
    <s v="广州华银医学检测中心有限公司"/>
    <x v="0"/>
    <x v="5"/>
    <s v="关联"/>
    <d v="2017-07-11T00:00:00"/>
    <s v="202223637350105"/>
    <s v="共享带宽(后付费)"/>
    <s v="升级"/>
    <s v="0.00"/>
    <s v="1.00"/>
    <s v="0"/>
    <m/>
    <n v="0"/>
    <s v="完成"/>
    <s v="2018-07-03 13:30:31"/>
    <s v="2018-07-03 13:30:31"/>
    <s v=""/>
    <m/>
    <s v="分销客户"/>
    <x v="2"/>
  </r>
  <r>
    <s v="huayinlab@aliyun.com"/>
    <s v="广州华银医学检测中心有限公司"/>
    <x v="0"/>
    <x v="5"/>
    <s v="关联"/>
    <d v="2017-07-11T00:00:00"/>
    <s v="202224534180105"/>
    <s v="共享带宽(后付费)"/>
    <s v="升级"/>
    <s v="0.00"/>
    <s v="1.00"/>
    <s v="0"/>
    <m/>
    <n v="0"/>
    <s v="完成"/>
    <s v="2018-07-03 13:28:28"/>
    <s v="2018-07-03 13:28:28"/>
    <s v=""/>
    <m/>
    <s v="分销客户"/>
    <x v="2"/>
  </r>
  <r>
    <s v="212983912@qq.com"/>
    <s v="广州尚途商旅信息技术有限公司"/>
    <x v="0"/>
    <x v="4"/>
    <s v="关联"/>
    <d v="2016-10-27T00:00:00"/>
    <s v="202223334740489"/>
    <s v="云服务器ECS(包月)"/>
    <s v="续费"/>
    <s v="929.00"/>
    <s v="1.00"/>
    <s v="929.00"/>
    <m/>
    <n v="929"/>
    <s v="已支付"/>
    <s v="2018-07-03 13:10:50"/>
    <s v="2018-07-03 13:10:50"/>
    <s v=""/>
    <m/>
    <s v="分销客户"/>
    <x v="3"/>
  </r>
  <r>
    <s v="avsystemmsg@meiya.com"/>
    <s v="广州尚途商旅信息技术有限公司"/>
    <x v="0"/>
    <x v="4"/>
    <s v="关联"/>
    <d v="2016-10-27T00:00:00"/>
    <s v="202223334710197"/>
    <s v="云服务器ECS(包月)"/>
    <s v="续费"/>
    <s v="202.00"/>
    <s v="1.00"/>
    <s v="202.00"/>
    <m/>
    <n v="202"/>
    <s v="已支付"/>
    <s v="2018-07-03 13:09:13"/>
    <s v="2018-07-03 13:09:14"/>
    <s v=""/>
    <m/>
    <s v="分销客户"/>
    <x v="3"/>
  </r>
  <r>
    <s v="avsystemmsg@meiya.com"/>
    <s v="广州尚途商旅信息技术有限公司"/>
    <x v="0"/>
    <x v="4"/>
    <s v="关联"/>
    <d v="2016-10-27T00:00:00"/>
    <s v="202223334690197"/>
    <s v="云服务器ECS(包月)"/>
    <s v="续费"/>
    <s v="228.00"/>
    <s v="1.00"/>
    <s v="228.00"/>
    <m/>
    <n v="228"/>
    <s v="已支付"/>
    <s v="2018-07-03 13:08:55"/>
    <s v="2018-07-03 13:08:56"/>
    <s v=""/>
    <m/>
    <s v="分销客户"/>
    <x v="3"/>
  </r>
  <r>
    <s v="avsystemmsg@meiya.com"/>
    <s v="广州尚途商旅信息技术有限公司"/>
    <x v="0"/>
    <x v="4"/>
    <s v="关联"/>
    <d v="2016-10-27T00:00:00"/>
    <s v="202225135400197"/>
    <s v="云服务器ECS(包月)"/>
    <s v="续费"/>
    <s v="702.00"/>
    <s v="1.00"/>
    <s v="702.00"/>
    <m/>
    <n v="702"/>
    <s v="已支付"/>
    <s v="2018-07-03 13:08:54"/>
    <s v="2018-07-03 13:08:54"/>
    <s v=""/>
    <m/>
    <s v="分销客户"/>
    <x v="3"/>
  </r>
  <r>
    <s v="avsystemmsg@meiya.com"/>
    <s v="广州尚途商旅信息技术有限公司"/>
    <x v="0"/>
    <x v="4"/>
    <s v="关联"/>
    <d v="2016-10-27T00:00:00"/>
    <s v="202222236420197"/>
    <s v="云服务器ECS(包月)"/>
    <s v="续费"/>
    <s v="602.00"/>
    <s v="1.00"/>
    <s v="602.00"/>
    <m/>
    <n v="602"/>
    <s v="已支付"/>
    <s v="2018-07-03 13:08:52"/>
    <s v="2018-07-03 13:08:53"/>
    <s v=""/>
    <m/>
    <s v="分销客户"/>
    <x v="3"/>
  </r>
  <r>
    <s v="avsystemmsg@meiya.com"/>
    <s v="广州尚途商旅信息技术有限公司"/>
    <x v="0"/>
    <x v="4"/>
    <s v="关联"/>
    <d v="2016-10-27T00:00:00"/>
    <s v="202224335930197"/>
    <s v="云服务器ECS(包月)"/>
    <s v="续费"/>
    <s v="202.00"/>
    <s v="1.00"/>
    <s v="202.00"/>
    <m/>
    <n v="202"/>
    <s v="已支付"/>
    <s v="2018-07-03 13:08:51"/>
    <s v="2018-07-03 13:08:51"/>
    <s v=""/>
    <m/>
    <s v="分销客户"/>
    <x v="3"/>
  </r>
  <r>
    <s v="avsystemmsg@meiya.com"/>
    <s v="广州尚途商旅信息技术有限公司"/>
    <x v="0"/>
    <x v="4"/>
    <s v="关联"/>
    <d v="2016-10-27T00:00:00"/>
    <s v="202225234020197"/>
    <s v="云服务器ECS(包月)"/>
    <s v="续费"/>
    <s v="448.00"/>
    <s v="1.00"/>
    <s v="448.00"/>
    <m/>
    <n v="448"/>
    <s v="已支付"/>
    <s v="2018-07-03 13:08:49"/>
    <s v="2018-07-03 13:08:50"/>
    <s v=""/>
    <m/>
    <s v="分销客户"/>
    <x v="3"/>
  </r>
  <r>
    <s v="avsystemmsg@meiya.com"/>
    <s v="广州尚途商旅信息技术有限公司"/>
    <x v="0"/>
    <x v="4"/>
    <s v="关联"/>
    <d v="2016-10-27T00:00:00"/>
    <s v="202224234100197"/>
    <s v="云服务器ECS(包月)"/>
    <s v="续费"/>
    <s v="448.00"/>
    <s v="1.00"/>
    <s v="448.00"/>
    <m/>
    <n v="448"/>
    <s v="已支付"/>
    <s v="2018-07-03 13:08:47"/>
    <s v="2018-07-03 13:08:48"/>
    <s v=""/>
    <m/>
    <s v="分销客户"/>
    <x v="3"/>
  </r>
  <r>
    <s v="avsystemmsg@meiya.com"/>
    <s v="广州尚途商旅信息技术有限公司"/>
    <x v="0"/>
    <x v="4"/>
    <s v="关联"/>
    <d v="2016-10-27T00:00:00"/>
    <s v="202223735270197"/>
    <s v="云服务器ECS(包月)"/>
    <s v="续费"/>
    <s v="228.00"/>
    <s v="1.00"/>
    <s v="228.00"/>
    <m/>
    <n v="228"/>
    <s v="已支付"/>
    <s v="2018-07-03 13:08:46"/>
    <s v="2018-07-03 13:08:46"/>
    <s v=""/>
    <m/>
    <s v="分销客户"/>
    <x v="3"/>
  </r>
  <r>
    <s v="huayinlab@aliyun.com"/>
    <s v="广州华银医学检测中心有限公司"/>
    <x v="0"/>
    <x v="5"/>
    <s v="关联"/>
    <d v="2017-07-11T00:00:00"/>
    <s v="202223933820105"/>
    <s v="共享带宽(后付费)"/>
    <s v="升级"/>
    <s v="0.00"/>
    <s v="1.00"/>
    <s v="0"/>
    <m/>
    <n v="0"/>
    <s v="完成"/>
    <s v="2018-07-03 12:27:51"/>
    <s v="2018-07-03 12:27:51"/>
    <s v=""/>
    <m/>
    <s v="分销客户"/>
    <x v="2"/>
  </r>
  <r>
    <s v="hi20412990@aliyun.com"/>
    <s v="广州远程教育中心有限公司"/>
    <x v="0"/>
    <x v="4"/>
    <s v="关联"/>
    <d v="2017-03-24T00:00:00"/>
    <s v="202222833410411"/>
    <s v="云服务器ECS(包月)"/>
    <s v="续费"/>
    <s v="851.00"/>
    <s v="0.75"/>
    <s v="638.25"/>
    <m/>
    <n v="638.25"/>
    <s v="已支付"/>
    <s v="2018-07-03 12:04:05"/>
    <s v="2018-07-03 12:04:05"/>
    <s v=""/>
    <m/>
    <s v="分销客户"/>
    <x v="5"/>
  </r>
  <r>
    <s v="hi20412990@aliyun.com"/>
    <s v="广州远程教育中心有限公司"/>
    <x v="0"/>
    <x v="4"/>
    <s v="关联"/>
    <d v="2017-03-24T00:00:00"/>
    <s v="202225431080411"/>
    <s v="云服务器ECS(包月)"/>
    <s v="续费"/>
    <s v="1846.00"/>
    <s v="0.75"/>
    <s v="1384.50"/>
    <m/>
    <n v="1384.5"/>
    <s v="已支付"/>
    <s v="2018-07-03 12:04:00"/>
    <s v="2018-07-03 12:04:04"/>
    <s v=""/>
    <m/>
    <s v="分销客户"/>
    <x v="5"/>
  </r>
  <r>
    <s v="hi20412990@aliyun.com"/>
    <s v="广州远程教育中心有限公司"/>
    <x v="0"/>
    <x v="4"/>
    <s v="关联"/>
    <d v="2017-03-24T00:00:00"/>
    <s v="202223732570411"/>
    <s v="云服务器ECS(包月)"/>
    <s v="续费"/>
    <s v="1746.00"/>
    <s v="0.75"/>
    <s v="1309.50"/>
    <m/>
    <n v="1309.5"/>
    <s v="已支付"/>
    <s v="2018-07-03 12:03:58"/>
    <s v="2018-07-03 12:03:59"/>
    <s v=""/>
    <m/>
    <s v="分销客户"/>
    <x v="5"/>
  </r>
  <r>
    <s v="hi20412990@aliyun.com"/>
    <s v="广州远程教育中心有限公司"/>
    <x v="0"/>
    <x v="4"/>
    <s v="关联"/>
    <d v="2017-03-24T00:00:00"/>
    <s v="202225831670411"/>
    <s v="云服务器ECS(包月)"/>
    <s v="续费"/>
    <s v="2046.00"/>
    <s v="0.75"/>
    <s v="1534.50"/>
    <m/>
    <n v="1534.5"/>
    <s v="已支付"/>
    <s v="2018-07-03 12:03:56"/>
    <s v="2018-07-03 12:03:57"/>
    <s v=""/>
    <m/>
    <s v="分销客户"/>
    <x v="5"/>
  </r>
  <r>
    <s v="hi20412990@aliyun.com"/>
    <s v="广州远程教育中心有限公司"/>
    <x v="0"/>
    <x v="4"/>
    <s v="关联"/>
    <d v="2017-03-24T00:00:00"/>
    <s v="202222735350411"/>
    <s v="云服务器ECS(包月)"/>
    <s v="续费"/>
    <s v="2066.00"/>
    <s v="0.75"/>
    <s v="1549.50"/>
    <m/>
    <n v="1549.5"/>
    <s v="已支付"/>
    <s v="2018-07-03 12:03:54"/>
    <s v="2018-07-03 12:03:55"/>
    <s v=""/>
    <m/>
    <s v="分销客户"/>
    <x v="5"/>
  </r>
  <r>
    <s v="hi20412990@aliyun.com"/>
    <s v="广州远程教育中心有限公司"/>
    <x v="0"/>
    <x v="4"/>
    <s v="关联"/>
    <d v="2017-03-24T00:00:00"/>
    <s v="202224231910411"/>
    <s v="云服务器ECS(包月)"/>
    <s v="续费"/>
    <s v="2066.00"/>
    <s v="0.75"/>
    <s v="1549.50"/>
    <m/>
    <n v="1549.5"/>
    <s v="已支付"/>
    <s v="2018-07-03 12:03:53"/>
    <s v="2018-07-03 12:03:53"/>
    <s v=""/>
    <m/>
    <s v="分销客户"/>
    <x v="5"/>
  </r>
  <r>
    <s v="hi20412990@aliyun.com"/>
    <s v="广州远程教育中心有限公司"/>
    <x v="0"/>
    <x v="4"/>
    <s v="关联"/>
    <d v="2017-03-24T00:00:00"/>
    <s v="202222535630411"/>
    <s v="云服务器ECS(包月)"/>
    <s v="续费"/>
    <s v="552.00"/>
    <s v="0.75"/>
    <s v="414.00"/>
    <m/>
    <n v="414"/>
    <s v="已支付"/>
    <s v="2018-07-03 12:03:50"/>
    <s v="2018-07-03 12:03:51"/>
    <s v=""/>
    <m/>
    <s v="分销客户"/>
    <x v="5"/>
  </r>
  <r>
    <s v="hi20412990@aliyun.com"/>
    <s v="广州远程教育中心有限公司"/>
    <x v="0"/>
    <x v="4"/>
    <s v="关联"/>
    <d v="2017-03-24T00:00:00"/>
    <s v="202222535620411"/>
    <s v="云服务器ECS(包月)"/>
    <s v="续费"/>
    <s v="577.00"/>
    <s v="0.75"/>
    <s v="432.75"/>
    <m/>
    <n v="432.75"/>
    <s v="已支付"/>
    <s v="2018-07-03 12:03:48"/>
    <s v="2018-07-03 12:03:49"/>
    <s v=""/>
    <m/>
    <s v="分销客户"/>
    <x v="5"/>
  </r>
  <r>
    <s v="hi20412990@aliyun.com"/>
    <s v="广州远程教育中心有限公司"/>
    <x v="0"/>
    <x v="4"/>
    <s v="关联"/>
    <d v="2017-03-24T00:00:00"/>
    <s v="202222735340411"/>
    <s v="云服务器ECS(包月)"/>
    <s v="续费"/>
    <s v="577.00"/>
    <s v="0.75"/>
    <s v="432.75"/>
    <m/>
    <n v="432.75"/>
    <s v="已支付"/>
    <s v="2018-07-03 12:03:46"/>
    <s v="2018-07-03 12:03:47"/>
    <s v=""/>
    <m/>
    <s v="分销客户"/>
    <x v="5"/>
  </r>
  <r>
    <s v="hi20412990@aliyun.com"/>
    <s v="广州远程教育中心有限公司"/>
    <x v="0"/>
    <x v="4"/>
    <s v="关联"/>
    <d v="2017-03-24T00:00:00"/>
    <s v="202224632090411"/>
    <s v="云服务器ECS(包月)"/>
    <s v="续费"/>
    <s v="577.00"/>
    <s v="0.75"/>
    <s v="432.75"/>
    <m/>
    <n v="432.75"/>
    <s v="已支付"/>
    <s v="2018-07-03 12:03:44"/>
    <s v="2018-07-03 12:03:45"/>
    <s v=""/>
    <m/>
    <s v="分销客户"/>
    <x v="5"/>
  </r>
  <r>
    <s v="hi20412990@aliyun.com"/>
    <s v="广州远程教育中心有限公司"/>
    <x v="0"/>
    <x v="4"/>
    <s v="关联"/>
    <d v="2017-03-24T00:00:00"/>
    <s v="202223634040411"/>
    <s v="云服务器ECS(包月)"/>
    <s v="续费"/>
    <s v="851.00"/>
    <s v="0.75"/>
    <s v="638.25"/>
    <m/>
    <n v="638.25"/>
    <s v="已支付"/>
    <s v="2018-07-03 12:03:42"/>
    <s v="2018-07-03 12:03:43"/>
    <s v=""/>
    <m/>
    <s v="分销客户"/>
    <x v="5"/>
  </r>
  <r>
    <s v="liaozy@79643.com"/>
    <s v="广州简乐网络科技有限公司"/>
    <x v="3"/>
    <x v="3"/>
    <s v="关联"/>
    <d v="2017-06-28T00:00:00"/>
    <s v="202223930810115"/>
    <s v="云服务器ECS(包月)"/>
    <s v="续费"/>
    <s v="787.00"/>
    <s v="1.00"/>
    <s v="787.00"/>
    <m/>
    <n v="787"/>
    <s v="已支付"/>
    <s v="2018-07-03 11:27:19"/>
    <s v="2018-07-03 11:27:20"/>
    <s v=""/>
    <m/>
    <s v="分销客户"/>
    <x v="3"/>
  </r>
  <r>
    <s v="中天软件开发"/>
    <s v="广州中天云计算科技有限公司"/>
    <x v="2"/>
    <x v="2"/>
    <s v="新建"/>
    <d v="2017-11-10T00:00:00"/>
    <s v="202226128670127"/>
    <s v="弹性公网IP（按量付费）"/>
    <s v="升级"/>
    <s v="0.00"/>
    <s v="1.00"/>
    <s v="0"/>
    <m/>
    <n v="0"/>
    <s v="完成"/>
    <s v="2018-07-03 11:26:11"/>
    <s v="2018-07-03 11:26:11"/>
    <s v=""/>
    <m/>
    <s v="分销客户"/>
    <x v="2"/>
  </r>
  <r>
    <s v="yunwei2014@sellercube.cn"/>
    <s v="广州棒谷网络科技有限公司"/>
    <x v="0"/>
    <x v="0"/>
    <s v="关联"/>
    <d v="2017-03-16T00:00:00"/>
    <s v="202226329700545"/>
    <s v="对象存储OSS资源包(包月)"/>
    <s v="续费"/>
    <s v="663.00"/>
    <s v="1.00"/>
    <s v="663.00"/>
    <m/>
    <n v="663"/>
    <s v="已支付"/>
    <s v="2018-07-03 11:06:18"/>
    <s v="2018-07-03 11:06:38"/>
    <s v=""/>
    <m/>
    <s v="分销客户"/>
    <x v="3"/>
  </r>
  <r>
    <s v="huping6406"/>
    <s v="广州正峰网络科技有限公司"/>
    <x v="4"/>
    <x v="14"/>
    <s v="关联"/>
    <d v="2017-12-08T00:00:00"/>
    <s v="202225427890636"/>
    <s v="视频点播高清时长包"/>
    <s v="新购"/>
    <s v="322.00"/>
    <s v="1.00"/>
    <s v="322.00"/>
    <m/>
    <n v="322"/>
    <s v="已支付"/>
    <s v="2018-07-03 10:58:01"/>
    <s v="2018-07-03 11:01:48"/>
    <s v=""/>
    <m/>
    <s v="分销客户"/>
    <x v="0"/>
  </r>
  <r>
    <s v="huping6406"/>
    <s v="广州正峰网络科技有限公司"/>
    <x v="4"/>
    <x v="14"/>
    <s v="关联"/>
    <d v="2017-12-08T00:00:00"/>
    <s v="202225228210636"/>
    <s v="视频点播存储包"/>
    <s v="新购"/>
    <s v="288.00"/>
    <s v="1.00"/>
    <s v="288.00"/>
    <m/>
    <n v="288"/>
    <s v="已支付"/>
    <s v="2018-07-03 10:58:00"/>
    <s v="2018-07-03 11:01:48"/>
    <s v=""/>
    <m/>
    <s v="分销客户"/>
    <x v="0"/>
  </r>
  <r>
    <s v="huping6406"/>
    <s v="广州正峰网络科技有限公司"/>
    <x v="4"/>
    <x v="14"/>
    <s v="关联"/>
    <d v="2017-12-08T00:00:00"/>
    <s v="202222230820636"/>
    <s v="视频点播流量包"/>
    <s v="新购"/>
    <s v="1380.00"/>
    <s v="1.00"/>
    <s v="1380.00"/>
    <m/>
    <n v="1380"/>
    <s v="已支付"/>
    <s v="2018-07-03 10:58:00"/>
    <s v="2018-07-03 11:01:48"/>
    <s v=""/>
    <m/>
    <s v="分销客户"/>
    <x v="0"/>
  </r>
  <r>
    <s v="yunwei2014@sellercube.cn"/>
    <s v="广州棒谷网络科技有限公司"/>
    <x v="0"/>
    <x v="0"/>
    <s v="关联"/>
    <d v="2017-03-16T00:00:00"/>
    <s v="202223829440545"/>
    <s v="对象存储OSS资源包(包月)"/>
    <s v="续费"/>
    <s v="741.00"/>
    <s v="1.00"/>
    <s v="741.00"/>
    <m/>
    <n v="741"/>
    <s v="已支付"/>
    <s v="2018-07-03 10:50:14"/>
    <s v="2018-07-03 10:50:49"/>
    <s v=""/>
    <m/>
    <s v="分销客户"/>
    <x v="3"/>
  </r>
  <r>
    <s v="yunwei2014@sellercube.cn"/>
    <s v="广州棒谷网络科技有限公司"/>
    <x v="0"/>
    <x v="0"/>
    <s v="关联"/>
    <d v="2017-03-16T00:00:00"/>
    <s v="202224428360545"/>
    <s v="对象存储OSS资源包(包月)"/>
    <s v="升级"/>
    <s v="142.23"/>
    <s v="1.00"/>
    <s v="142.23"/>
    <m/>
    <n v="142.22999999999999"/>
    <s v="已支付"/>
    <s v="2018-07-03 10:48:13"/>
    <s v="2018-07-03 10:48:34"/>
    <s v=""/>
    <m/>
    <s v="分销客户"/>
    <x v="0"/>
  </r>
  <r>
    <s v="zhonghu147"/>
    <s v="杨先生"/>
    <x v="0"/>
    <x v="6"/>
    <s v="新建"/>
    <d v="2018-06-22T18:13:04"/>
    <s v="202223528740810"/>
    <s v="快照"/>
    <s v="新购"/>
    <s v="0.00"/>
    <s v="1.00"/>
    <s v="0"/>
    <m/>
    <n v="0"/>
    <s v="完成"/>
    <s v="2018-07-03 10:46:38"/>
    <s v="2018-07-03 10:46:38"/>
    <s v=""/>
    <m/>
    <s v="分销客户"/>
    <x v="1"/>
  </r>
  <r>
    <s v="tech01@kingvision.com.cn"/>
    <s v="雪松控股集团"/>
    <x v="0"/>
    <x v="4"/>
    <s v="关联"/>
    <d v="2016-12-05T00:00:00"/>
    <s v="202223428610041"/>
    <s v="关系型数据库RDS(包月)"/>
    <s v="续费"/>
    <s v="4080.00"/>
    <s v="1.00"/>
    <s v="4080.00"/>
    <m/>
    <n v="4080"/>
    <s v="已支付"/>
    <s v="2018-07-03 10:35:28"/>
    <s v="2018-07-03 10:35:35"/>
    <s v=""/>
    <m/>
    <s v="分销客户"/>
    <x v="3"/>
  </r>
  <r>
    <s v="创翼维科技"/>
    <s v="广州市创翼维网络科技有限公司"/>
    <x v="2"/>
    <x v="10"/>
    <s v="关联"/>
    <d v="2017-05-24T00:00:00"/>
    <s v="202223628650380"/>
    <s v="云盾证书服务(包年)"/>
    <s v="新购"/>
    <s v="0.00"/>
    <s v="1.00"/>
    <s v="0.00"/>
    <m/>
    <n v="0"/>
    <s v="已支付"/>
    <s v="2018-07-03 10:27:59"/>
    <s v="2018-07-03 10:28:05"/>
    <s v=""/>
    <m/>
    <s v="分销客户"/>
    <x v="0"/>
  </r>
  <r>
    <s v="haiyuehulian2"/>
    <s v="广东华风海洋信息系统服务有限公司"/>
    <x v="2"/>
    <x v="2"/>
    <s v="新建"/>
    <d v="2017-10-17T00:00:00"/>
    <s v="202225926790829"/>
    <s v="负载均衡SLB（按量付费）"/>
    <s v="新购"/>
    <s v="0.00"/>
    <s v="1.00"/>
    <s v="0"/>
    <m/>
    <n v="0"/>
    <s v="完成"/>
    <s v="2018-07-03 10:19:05"/>
    <s v="2018-07-03 10:19:05"/>
    <s v=""/>
    <m/>
    <s v="分销客户"/>
    <x v="2"/>
  </r>
  <r>
    <s v="huayinlab@aliyun.com"/>
    <s v="广州华银医学检测中心有限公司"/>
    <x v="0"/>
    <x v="5"/>
    <s v="关联"/>
    <d v="2017-07-11T00:00:00"/>
    <s v="202224327120105"/>
    <s v="共享带宽(后付费)"/>
    <s v="新购"/>
    <s v="0.00"/>
    <s v="1.00"/>
    <s v="0"/>
    <m/>
    <n v="0"/>
    <s v="完成"/>
    <s v="2018-07-03 10:14:11"/>
    <s v="2018-07-03 10:14:12"/>
    <s v=""/>
    <m/>
    <s v="分销客户"/>
    <x v="2"/>
  </r>
  <r>
    <s v="庆丰裕科技"/>
    <s v="深圳庆丰裕信息科技有限公司"/>
    <x v="2"/>
    <x v="10"/>
    <s v="新建"/>
    <d v="2017-12-18T00:00:00"/>
    <s v="202223925530288"/>
    <s v="增量带宽"/>
    <s v="升级"/>
    <s v="26.26"/>
    <s v="1.00"/>
    <s v="26.26"/>
    <m/>
    <n v="26.26"/>
    <s v="已支付"/>
    <s v="2018-07-03 09:51:22"/>
    <s v="2018-07-03 09:52:25"/>
    <s v=""/>
    <m/>
    <s v="分销客户"/>
    <x v="0"/>
  </r>
  <r>
    <s v="协跃软件科技"/>
    <s v="广州协跃软件科技有限公司"/>
    <x v="0"/>
    <x v="5"/>
    <s v="新建"/>
    <d v="2017-10-12T00:00:00"/>
    <s v="202224624580407"/>
    <s v="快照"/>
    <s v="新购"/>
    <s v="0.00"/>
    <s v="1.00"/>
    <s v="0"/>
    <m/>
    <n v="0"/>
    <s v="完成"/>
    <s v="2018-07-03 09:47:15"/>
    <s v="2018-07-03 09:47:15"/>
    <s v=""/>
    <m/>
    <s v="分销客户"/>
    <x v="1"/>
  </r>
  <r>
    <s v="otc_bi"/>
    <s v="深圳前海黄牛科技有限公司"/>
    <x v="3"/>
    <x v="3"/>
    <s v="新建"/>
    <d v="2018-04-08T17:31:07"/>
    <s v="202226122860610"/>
    <s v="关系型数据库RDS(包月)"/>
    <s v="新购"/>
    <s v="1000.00"/>
    <s v="1.00"/>
    <s v="1000.00"/>
    <m/>
    <n v="1000"/>
    <s v="已支付"/>
    <s v="2018-07-03 09:42:03"/>
    <s v="2018-07-03 09:42:10"/>
    <s v=""/>
    <m/>
    <s v="分销客户"/>
    <x v="0"/>
  </r>
  <r>
    <s v="欧浦智网股份有限公司2005"/>
    <s v="欧浦智网股份有限公司"/>
    <x v="1"/>
    <x v="1"/>
    <s v="新建"/>
    <d v="2017-05-19T00:00:00"/>
    <s v="202224522890822"/>
    <s v="快照"/>
    <s v="新购"/>
    <s v="0.00"/>
    <s v="1.00"/>
    <s v="0"/>
    <m/>
    <n v="0"/>
    <s v="完成"/>
    <s v="2018-07-03 09:35:01"/>
    <s v="2018-07-03 09:35:01"/>
    <s v=""/>
    <m/>
    <s v="分销客户"/>
    <x v="1"/>
  </r>
  <r>
    <s v="金链子银链子"/>
    <s v="深圳银链科技有限公司"/>
    <x v="3"/>
    <x v="8"/>
    <s v="新建"/>
    <d v="2018-03-02T14:57:56"/>
    <s v="202225722060318"/>
    <s v="云服务器ECS(包月)"/>
    <s v="续费"/>
    <s v="102.43"/>
    <s v="1.00"/>
    <s v="102.43"/>
    <m/>
    <n v="102.43"/>
    <s v="已支付"/>
    <s v="2018-07-03 09:09:14"/>
    <s v="2018-07-03 09:09:15"/>
    <s v=""/>
    <m/>
    <s v="分销客户"/>
    <x v="0"/>
  </r>
  <r>
    <s v="金链子银链子"/>
    <s v="深圳银链科技有限公司"/>
    <x v="3"/>
    <x v="8"/>
    <s v="新建"/>
    <d v="2018-03-02T14:57:56"/>
    <s v="202222324610318"/>
    <s v="云服务器ECS(包月)"/>
    <s v="续费"/>
    <s v="102.43"/>
    <s v="1.00"/>
    <s v="102.43"/>
    <m/>
    <n v="102.43"/>
    <s v="已支付"/>
    <s v="2018-07-03 09:09:11"/>
    <s v="2018-07-03 09:09:12"/>
    <s v=""/>
    <m/>
    <s v="分销客户"/>
    <x v="0"/>
  </r>
  <r>
    <s v="金链子银链子"/>
    <s v="深圳银链科技有限公司"/>
    <x v="3"/>
    <x v="8"/>
    <s v="新建"/>
    <d v="2018-03-02T14:57:56"/>
    <s v="202224022660318"/>
    <s v="云服务器ECS(包月)"/>
    <s v="续费"/>
    <s v="102.43"/>
    <s v="1.00"/>
    <s v="102.43"/>
    <m/>
    <n v="102.43"/>
    <s v="已支付"/>
    <s v="2018-07-03 09:09:08"/>
    <s v="2018-07-03 09:09:09"/>
    <s v=""/>
    <m/>
    <s v="分销客户"/>
    <x v="0"/>
  </r>
  <r>
    <s v="金链子银链子"/>
    <s v="深圳银链科技有限公司"/>
    <x v="3"/>
    <x v="8"/>
    <s v="新建"/>
    <d v="2018-03-02T14:57:56"/>
    <s v="202226421300318"/>
    <s v="云服务器ECS(包月)"/>
    <s v="续费"/>
    <s v="102.43"/>
    <s v="1.00"/>
    <s v="102.43"/>
    <m/>
    <n v="102.43"/>
    <s v="已支付"/>
    <s v="2018-07-03 09:09:04"/>
    <s v="2018-07-03 09:09:05"/>
    <s v=""/>
    <m/>
    <s v="分销客户"/>
    <x v="0"/>
  </r>
  <r>
    <s v="金链子银链子"/>
    <s v="深圳银链科技有限公司"/>
    <x v="3"/>
    <x v="8"/>
    <s v="新建"/>
    <d v="2018-03-02T14:57:56"/>
    <s v="202225320600318"/>
    <s v="云服务器ECS(包月)"/>
    <s v="续费"/>
    <s v="102.43"/>
    <s v="1.00"/>
    <s v="102.43"/>
    <m/>
    <n v="102.43"/>
    <s v="已支付"/>
    <s v="2018-07-03 09:09:01"/>
    <s v="2018-07-03 09:09:02"/>
    <s v=""/>
    <m/>
    <s v="分销客户"/>
    <x v="0"/>
  </r>
  <r>
    <s v="金链子银链子"/>
    <s v="深圳银链科技有限公司"/>
    <x v="3"/>
    <x v="8"/>
    <s v="新建"/>
    <d v="2018-03-02T14:57:56"/>
    <s v="202222823630318"/>
    <s v="云服务器ECS(包月)"/>
    <s v="续费"/>
    <s v="102.43"/>
    <s v="1.00"/>
    <s v="102.43"/>
    <m/>
    <n v="102.43"/>
    <s v="已支付"/>
    <s v="2018-07-03 09:08:57"/>
    <s v="2018-07-03 09:08:58"/>
    <s v=""/>
    <m/>
    <s v="分销客户"/>
    <x v="0"/>
  </r>
  <r>
    <s v="金链子银链子"/>
    <s v="深圳银链科技有限公司"/>
    <x v="3"/>
    <x v="8"/>
    <s v="新建"/>
    <d v="2018-03-02T14:57:56"/>
    <s v="202222823610318"/>
    <s v="云服务器ECS(包月)"/>
    <s v="续费"/>
    <s v="102.43"/>
    <s v="1.00"/>
    <s v="102.43"/>
    <m/>
    <n v="102.43"/>
    <s v="已支付"/>
    <s v="2018-07-03 09:08:54"/>
    <s v="2018-07-03 09:08:55"/>
    <s v=""/>
    <m/>
    <s v="分销客户"/>
    <x v="0"/>
  </r>
  <r>
    <s v="金链子银链子"/>
    <s v="深圳银链科技有限公司"/>
    <x v="3"/>
    <x v="8"/>
    <s v="新建"/>
    <d v="2018-03-02T14:57:56"/>
    <s v="202226421280318"/>
    <s v="云服务器ECS(包月)"/>
    <s v="续费"/>
    <s v="102.43"/>
    <s v="1.00"/>
    <s v="102.43"/>
    <m/>
    <n v="102.43"/>
    <s v="已支付"/>
    <s v="2018-07-03 09:08:51"/>
    <s v="2018-07-03 09:08:52"/>
    <s v=""/>
    <m/>
    <s v="分销客户"/>
    <x v="0"/>
  </r>
  <r>
    <s v="金链子银链子"/>
    <s v="深圳银链科技有限公司"/>
    <x v="3"/>
    <x v="8"/>
    <s v="新建"/>
    <d v="2018-03-02T14:57:56"/>
    <s v="202226322400318"/>
    <s v="云服务器ECS(包月)"/>
    <s v="续费"/>
    <s v="102.43"/>
    <s v="1.00"/>
    <s v="102.43"/>
    <m/>
    <n v="102.43"/>
    <s v="已支付"/>
    <s v="2018-07-03 09:08:48"/>
    <s v="2018-07-03 09:08:49"/>
    <s v=""/>
    <m/>
    <s v="分销客户"/>
    <x v="0"/>
  </r>
  <r>
    <s v="金链子银链子"/>
    <s v="深圳银链科技有限公司"/>
    <x v="3"/>
    <x v="8"/>
    <s v="新建"/>
    <d v="2018-03-02T14:57:56"/>
    <s v="202226121200318"/>
    <s v="云服务器ECS(包月)"/>
    <s v="续费"/>
    <s v="102.43"/>
    <s v="1.00"/>
    <s v="102.43"/>
    <m/>
    <n v="102.43"/>
    <s v="已支付"/>
    <s v="2018-07-03 09:08:45"/>
    <s v="2018-07-03 09:08:46"/>
    <s v=""/>
    <m/>
    <s v="分销客户"/>
    <x v="0"/>
  </r>
  <r>
    <s v="otc_bi"/>
    <s v="深圳前海黄牛科技有限公司"/>
    <x v="3"/>
    <x v="3"/>
    <s v="新建"/>
    <d v="2018-04-08T17:31:07"/>
    <s v="202226620380610"/>
    <s v="云服务器ECS(包月)"/>
    <s v="续费"/>
    <s v="1236.00"/>
    <s v="0.98"/>
    <s v="1207.40"/>
    <m/>
    <n v="1207.4000000000001"/>
    <s v="已支付"/>
    <s v="2018-07-03 08:50:14"/>
    <s v="2018-07-03 08:50:15"/>
    <s v=""/>
    <m/>
    <s v="分销客户"/>
    <x v="0"/>
  </r>
  <r>
    <s v="易教优培"/>
    <s v="广州远程教育中心有限公司"/>
    <x v="0"/>
    <x v="4"/>
    <s v="关联"/>
    <d v="2018-01-19T09:13:48"/>
    <s v="202225720890519"/>
    <s v="云服务器ECS(包月)"/>
    <s v="续费"/>
    <s v="1319.00"/>
    <s v="0.75"/>
    <s v="989.25"/>
    <m/>
    <n v="989.25"/>
    <s v="已支付"/>
    <s v="2018-07-03 08:45:06"/>
    <s v="2018-07-03 08:45:07"/>
    <s v=""/>
    <m/>
    <s v="分销客户"/>
    <x v="5"/>
  </r>
  <r>
    <s v="广州天振科技"/>
    <s v="广州天振网络科技有限公司"/>
    <x v="4"/>
    <x v="7"/>
    <s v="关联"/>
    <d v="2018-01-03T00:00:00"/>
    <s v="202224218400406"/>
    <s v="云邮箱"/>
    <s v="续费"/>
    <s v="0.00"/>
    <s v="1.00"/>
    <s v="0.00"/>
    <m/>
    <n v="0"/>
    <s v="已支付"/>
    <s v="2018-07-03 08:22:06"/>
    <s v="2018-07-03 08:22:07"/>
    <s v=""/>
    <m/>
    <s v="分销客户"/>
    <x v="3"/>
  </r>
  <r>
    <s v="avsystemmsg@meiya.com"/>
    <s v="广州尚途商旅信息技术有限公司"/>
    <x v="0"/>
    <x v="4"/>
    <s v="关联"/>
    <d v="2016-10-27T00:00:00"/>
    <s v="202222720400197"/>
    <s v="关系型数据库RDS(包月)"/>
    <s v="续费"/>
    <s v="1242.00"/>
    <s v="1.00"/>
    <s v="1242.00"/>
    <m/>
    <n v="1242"/>
    <s v="已支付"/>
    <s v="2018-07-03 08:13:16"/>
    <s v="2018-07-03 08:13:17"/>
    <s v=""/>
    <m/>
    <s v="分销客户"/>
    <x v="3"/>
  </r>
  <r>
    <s v="bufeng2005@gmail.com"/>
    <s v="广州市十牛信息科技有限公司"/>
    <x v="1"/>
    <x v="1"/>
    <s v="关联"/>
    <d v="2017-06-23T00:00:00"/>
    <s v="202225017130796"/>
    <s v="云服务器（按量付费）"/>
    <s v="新购"/>
    <s v="0.00"/>
    <s v="1.00"/>
    <s v="0"/>
    <m/>
    <n v="0"/>
    <s v="完成"/>
    <s v="2018-07-03 07:53:44"/>
    <s v="2018-07-03 07:53:44"/>
    <s v=""/>
    <m/>
    <s v="分销客户"/>
    <x v="1"/>
  </r>
  <r>
    <s v="bufeng2005@gmail.com"/>
    <s v="广州市十牛信息科技有限公司"/>
    <x v="1"/>
    <x v="1"/>
    <s v="关联"/>
    <d v="2017-06-23T00:00:00"/>
    <s v="202225017040796"/>
    <s v="云服务器（按量付费）"/>
    <s v="新购"/>
    <s v="0.00"/>
    <s v="1.00"/>
    <s v="0"/>
    <m/>
    <n v="0"/>
    <s v="完成"/>
    <s v="2018-07-03 07:45:44"/>
    <s v="2018-07-03 07:45:44"/>
    <s v=""/>
    <m/>
    <s v="分销客户"/>
    <x v="1"/>
  </r>
  <r>
    <s v="bufeng2005@gmail.com"/>
    <s v="广州市十牛信息科技有限公司"/>
    <x v="1"/>
    <x v="1"/>
    <s v="关联"/>
    <d v="2017-06-23T00:00:00"/>
    <s v="202223019450796"/>
    <s v="云服务器（按量付费）"/>
    <s v="新购"/>
    <s v="0.00"/>
    <s v="1.00"/>
    <s v="0"/>
    <m/>
    <n v="0"/>
    <s v="完成"/>
    <s v="2018-07-03 07:33:44"/>
    <s v="2018-07-03 07:33:44"/>
    <s v=""/>
    <m/>
    <s v="分销客户"/>
    <x v="1"/>
  </r>
  <r>
    <s v="gzaly2017"/>
    <s v="广州游信网络科技有限公司"/>
    <x v="0"/>
    <x v="6"/>
    <s v="新建"/>
    <d v="2017-08-17T00:00:00"/>
    <s v="202222314820503"/>
    <s v="云服务器ECS(包月)"/>
    <s v="续费"/>
    <s v="1037.00"/>
    <s v="1.00"/>
    <s v="1037.00"/>
    <m/>
    <n v="1037"/>
    <s v="已支付"/>
    <s v="2018-07-03 01:04:07"/>
    <s v="2018-07-03 09:21:25"/>
    <s v=""/>
    <m/>
    <s v="分销客户"/>
    <x v="0"/>
  </r>
  <r>
    <s v="services@zdnst.com"/>
    <s v="广州支点网络科技股份有限公司"/>
    <x v="0"/>
    <x v="4"/>
    <s v="关联"/>
    <d v="2017-08-14T00:00:00"/>
    <s v="202226209110460"/>
    <s v="云服务器ECS(包月)"/>
    <s v="升级"/>
    <s v="0.00"/>
    <s v="1.00"/>
    <s v="0.00"/>
    <m/>
    <n v="0"/>
    <s v="已支付"/>
    <s v="2018-07-02 23:31:02"/>
    <s v="2018-07-02 23:31:02"/>
    <s v=""/>
    <m/>
    <s v="分销客户"/>
    <x v="0"/>
  </r>
  <r>
    <s v="services@zdnst.com"/>
    <s v="广州支点网络科技股份有限公司"/>
    <x v="0"/>
    <x v="4"/>
    <s v="关联"/>
    <d v="2017-08-14T00:00:00"/>
    <s v="202222613030460"/>
    <s v="云服务器ECS(包月)"/>
    <s v="升级"/>
    <s v="0.00"/>
    <s v="1.00"/>
    <s v="0.00"/>
    <m/>
    <n v="0"/>
    <s v="已支付"/>
    <s v="2018-07-02 23:31:02"/>
    <s v="2018-07-02 23:31:02"/>
    <s v=""/>
    <m/>
    <s v="分销客户"/>
    <x v="0"/>
  </r>
  <r>
    <s v="xiliedu@968666.net"/>
    <s v="广州市熙励教育信息咨询有限公司"/>
    <x v="0"/>
    <x v="6"/>
    <s v="关联"/>
    <d v="2018-01-15T21:24:57"/>
    <s v="202226608500351"/>
    <s v="云服务器ECS(包月)"/>
    <s v="续费"/>
    <s v="96.32"/>
    <s v="1.00"/>
    <s v="96.32"/>
    <m/>
    <n v="96.32"/>
    <s v="已支付"/>
    <s v="2018-07-02 22:25:36"/>
    <s v="2018-07-02 22:25:40"/>
    <s v=""/>
    <m/>
    <s v="分销客户"/>
    <x v="3"/>
  </r>
  <r>
    <s v="otc_bi"/>
    <s v="深圳前海黄牛科技有限公司"/>
    <x v="3"/>
    <x v="3"/>
    <s v="新建"/>
    <d v="2018-04-08T17:31:07"/>
    <s v="202222307730610"/>
    <s v="弹性公网IP（按量付费）"/>
    <s v="新购"/>
    <s v="0.00"/>
    <s v="1.00"/>
    <s v="0"/>
    <m/>
    <n v="0"/>
    <s v="完成"/>
    <s v="2018-07-02 20:08:56"/>
    <s v="2018-07-02 20:08:56"/>
    <s v=""/>
    <m/>
    <s v="分销客户"/>
    <x v="2"/>
  </r>
  <r>
    <s v="otc_bi"/>
    <s v="深圳前海黄牛科技有限公司"/>
    <x v="3"/>
    <x v="3"/>
    <s v="新建"/>
    <d v="2018-04-08T17:31:07"/>
    <s v="202224804500610"/>
    <s v="云服务器ECS(包月)"/>
    <s v="新购"/>
    <s v="2713.57"/>
    <s v="0.97"/>
    <s v="2642.09"/>
    <m/>
    <n v="2642.09"/>
    <s v="已支付"/>
    <s v="2018-07-02 20:05:00"/>
    <s v="2018-07-02 20:05:06"/>
    <s v=""/>
    <m/>
    <s v="分销客户"/>
    <x v="0"/>
  </r>
  <r>
    <s v="se7en_kuo@foxmail.com"/>
    <s v="广州京雍府电子商务有限公司"/>
    <x v="3"/>
    <x v="12"/>
    <s v="关联"/>
    <d v="2017-09-26T00:00:00"/>
    <s v="202222905040302"/>
    <s v="EIP（包月）"/>
    <s v="新购"/>
    <s v="46.00"/>
    <s v="1.00"/>
    <s v="46.00"/>
    <m/>
    <n v="46"/>
    <s v="已支付"/>
    <s v="2018-07-02 19:22:49"/>
    <s v="2018-07-02 19:22:57"/>
    <s v=""/>
    <m/>
    <s v="分销客户"/>
    <x v="0"/>
  </r>
  <r>
    <s v="3392218208@qq.com"/>
    <s v="广州鸟邦电子商务有限公司"/>
    <x v="4"/>
    <x v="9"/>
    <s v="关联"/>
    <d v="2017-08-21T00:00:00"/>
    <s v="202225600110766"/>
    <s v="弹性公网IP（按量付费）"/>
    <s v="新购"/>
    <s v="0.00"/>
    <s v="1.00"/>
    <s v="0"/>
    <m/>
    <n v="0"/>
    <s v="完成"/>
    <s v="2018-07-02 18:06:42"/>
    <s v="2018-07-02 18:06:43"/>
    <s v=""/>
    <m/>
    <s v="分销客户"/>
    <x v="2"/>
  </r>
  <r>
    <s v="3392218208@qq.com"/>
    <s v="广州鸟邦电子商务有限公司"/>
    <x v="4"/>
    <x v="9"/>
    <s v="关联"/>
    <d v="2017-08-21T00:00:00"/>
    <s v="202223402200766"/>
    <s v="云服务器ECS(包月)"/>
    <s v="新购"/>
    <s v="211.00"/>
    <s v="1.00"/>
    <s v="211.00"/>
    <m/>
    <n v="211"/>
    <s v="已支付"/>
    <s v="2018-07-02 18:04:22"/>
    <s v="2018-07-02 18:05:17"/>
    <s v=""/>
    <m/>
    <s v="分销客户"/>
    <x v="0"/>
  </r>
  <r>
    <s v="3392218208@qq.com"/>
    <s v="广州鸟邦电子商务有限公司"/>
    <x v="4"/>
    <x v="9"/>
    <s v="关联"/>
    <d v="2017-08-21T00:00:00"/>
    <s v="202224900430766"/>
    <s v="宝塔Linux面板（LAMP/LNMP/Tomcat/Node.js）"/>
    <s v="新购"/>
    <s v="0.00"/>
    <s v="1.00"/>
    <s v="0.00"/>
    <m/>
    <n v="0"/>
    <s v="已支付"/>
    <s v="2018-07-02 18:04:20"/>
    <s v="2018-07-02 18:05:17"/>
    <s v=""/>
    <m/>
    <s v="分销客户"/>
    <x v="2"/>
  </r>
  <r>
    <s v="深圳前海融通"/>
    <s v="深圳前海融通科技有限公司"/>
    <x v="3"/>
    <x v="3"/>
    <s v="新建"/>
    <d v="2018-01-19T10:57:01"/>
    <s v="202216718880216"/>
    <s v="云数据库KVStore版（包月）"/>
    <s v="续费"/>
    <s v="514.00"/>
    <s v="1.00"/>
    <s v="514.00"/>
    <m/>
    <n v="514"/>
    <s v="已支付"/>
    <s v="2018-07-02 17:44:23"/>
    <s v="2018-07-02 17:44:33"/>
    <s v=""/>
    <m/>
    <s v="分销客户"/>
    <x v="0"/>
  </r>
  <r>
    <s v="xiaoxielc@163.com"/>
    <s v="广州合立正通信息科技有限公司"/>
    <x v="0"/>
    <x v="4"/>
    <s v="关联"/>
    <d v="2017-02-20T00:00:00"/>
    <s v="202218716320638"/>
    <s v="数据传输服务（按量付费）"/>
    <s v="新购"/>
    <s v="0.00"/>
    <s v="1.00"/>
    <s v="0"/>
    <m/>
    <n v="0"/>
    <s v="完成"/>
    <s v="2018-07-02 17:25:19"/>
    <s v="2018-07-02 17:25:19"/>
    <s v=""/>
    <m/>
    <s v="分销客户"/>
    <x v="2"/>
  </r>
  <r>
    <s v="dw10066"/>
    <s v="dw10066"/>
    <x v="3"/>
    <x v="12"/>
    <s v="关联"/>
    <d v="2017-10-13T00:00:00"/>
    <s v="202216817970734"/>
    <s v="RDS只读实例"/>
    <s v="新购"/>
    <s v="0.00"/>
    <s v="1.00"/>
    <s v="0"/>
    <m/>
    <n v="0"/>
    <s v="完成"/>
    <s v="2018-07-02 17:22:28"/>
    <s v="2018-07-02 17:22:29"/>
    <s v=""/>
    <m/>
    <s v="分销客户"/>
    <x v="1"/>
  </r>
  <r>
    <s v="yun@mu-ke.com"/>
    <s v="广州慕可生物科技有限公司"/>
    <x v="0"/>
    <x v="5"/>
    <s v="关联"/>
    <d v="2017-09-13T00:00:00"/>
    <s v="202223200060761"/>
    <s v="云服务器ECS(包月)"/>
    <s v="续费"/>
    <s v="1365.98"/>
    <s v="1.00"/>
    <s v="1365.98"/>
    <m/>
    <n v="1365.98"/>
    <s v="已支付"/>
    <s v="2018-07-02 17:18:51"/>
    <s v="2018-07-02 17:19:05"/>
    <s v=""/>
    <m/>
    <s v="分销客户"/>
    <x v="3"/>
  </r>
  <r>
    <s v="yingerfashion"/>
    <s v="深圳影儿时尚集团有限公司"/>
    <x v="5"/>
    <x v="11"/>
    <s v="关联"/>
    <d v="2017-03-16T00:00:00"/>
    <s v="202219313070511"/>
    <s v="云服务器ECS(包月)"/>
    <s v="补偿续费"/>
    <s v="0.00"/>
    <s v="1.00"/>
    <s v="0.00"/>
    <m/>
    <n v="0"/>
    <s v="已支付"/>
    <s v="2018-07-02 17:16:34"/>
    <s v="2018-07-02 17:16:34"/>
    <s v=""/>
    <m/>
    <s v="分销客户"/>
    <x v="3"/>
  </r>
  <r>
    <s v="guangzhouzidian"/>
    <s v="广州南方网景网络科技有限公司"/>
    <x v="2"/>
    <x v="10"/>
    <s v="新建"/>
    <d v="2018-05-30T12:10:27"/>
    <s v="202219213800754"/>
    <s v="云服务器ECS(包月)"/>
    <s v="补偿续费"/>
    <s v="0.00"/>
    <s v="1.00"/>
    <s v="0.00"/>
    <m/>
    <n v="0"/>
    <s v="已支付"/>
    <s v="2018-07-02 17:00:54"/>
    <s v="2018-07-02 17:00:54"/>
    <s v=""/>
    <m/>
    <s v="分销客户"/>
    <x v="0"/>
  </r>
  <r>
    <s v="深圳前海金智慧"/>
    <s v="深圳前海金智慧科技有限公司"/>
    <x v="3"/>
    <x v="3"/>
    <s v="关联"/>
    <d v="2018-03-08T22:16:07"/>
    <s v="202219013540864"/>
    <s v="云数据库KVStore版（包月）"/>
    <s v="新购"/>
    <s v="300.00"/>
    <s v="0.85"/>
    <s v="255.00"/>
    <m/>
    <n v="255"/>
    <s v="已支付"/>
    <s v="2018-07-02 16:56:33"/>
    <s v="2018-07-02 16:58:05"/>
    <s v=""/>
    <m/>
    <s v="分销客户"/>
    <x v="0"/>
  </r>
  <r>
    <s v="bufeng2005@gmail.com"/>
    <s v="广州市十牛信息科技有限公司"/>
    <x v="1"/>
    <x v="1"/>
    <s v="关联"/>
    <d v="2017-06-23T00:00:00"/>
    <s v="202220211270796"/>
    <s v="云服务器（按量付费）"/>
    <s v="新购"/>
    <s v="0.00"/>
    <s v="1.00"/>
    <s v="0"/>
    <m/>
    <n v="0"/>
    <s v="完成"/>
    <s v="2018-07-02 16:43:47"/>
    <s v="2018-07-02 16:43:47"/>
    <s v=""/>
    <m/>
    <s v="分销客户"/>
    <x v="1"/>
  </r>
  <r>
    <s v="newcorp"/>
    <s v="蒋鑫"/>
    <x v="2"/>
    <x v="10"/>
    <s v="新建"/>
    <d v="2018-03-26T15:50:40"/>
    <s v="202218813690350"/>
    <s v="云服务器ECS(包月)"/>
    <s v="补偿续费"/>
    <s v="0.00"/>
    <s v="1.00"/>
    <s v="0.00"/>
    <n v="0"/>
    <n v="0"/>
    <s v="已支付"/>
    <s v="2018-07-02 16:39:04"/>
    <s v="2018-07-02 16:39:05"/>
    <s v=""/>
    <m/>
    <s v="分销客户"/>
    <x v="0"/>
  </r>
  <r>
    <s v="傲赴传媒"/>
    <s v="深圳纳兰科技有限公司"/>
    <x v="2"/>
    <x v="2"/>
    <s v="新建"/>
    <d v="2017-11-10T00:00:00"/>
    <s v="202219612920414"/>
    <s v="云盾证书服务(包年)"/>
    <s v="新购"/>
    <s v="0.00"/>
    <s v="1.00"/>
    <s v="0.00"/>
    <m/>
    <n v="0"/>
    <s v="已支付"/>
    <s v="2018-07-02 16:35:47"/>
    <s v="2018-07-02 16:35:50"/>
    <s v=""/>
    <m/>
    <s v="分销客户"/>
    <x v="0"/>
  </r>
  <r>
    <s v="bufeng2005@gmail.com"/>
    <s v="广州市十牛信息科技有限公司"/>
    <x v="1"/>
    <x v="1"/>
    <s v="关联"/>
    <d v="2017-06-23T00:00:00"/>
    <s v="202218015140796"/>
    <s v="云服务器（按量付费）"/>
    <s v="新购"/>
    <s v="0.00"/>
    <s v="1.00"/>
    <s v="0"/>
    <m/>
    <n v="0"/>
    <s v="完成"/>
    <s v="2018-07-02 16:35:45"/>
    <s v="2018-07-02 16:35:45"/>
    <s v=""/>
    <m/>
    <s v="分销客户"/>
    <x v="1"/>
  </r>
  <r>
    <s v="bufeng2005@gmail.com"/>
    <s v="广州市十牛信息科技有限公司"/>
    <x v="1"/>
    <x v="1"/>
    <s v="关联"/>
    <d v="2017-06-23T00:00:00"/>
    <s v="202216815980796"/>
    <s v="云服务器（按量付费）"/>
    <s v="新购"/>
    <s v="0.00"/>
    <s v="1.00"/>
    <s v="0"/>
    <m/>
    <n v="0"/>
    <s v="完成"/>
    <s v="2018-07-02 16:27:44"/>
    <s v="2018-07-02 16:27:44"/>
    <s v=""/>
    <m/>
    <s v="分销客户"/>
    <x v="1"/>
  </r>
  <r>
    <s v="bufeng2005@gmail.com"/>
    <s v="广州市十牛信息科技有限公司"/>
    <x v="1"/>
    <x v="1"/>
    <s v="关联"/>
    <d v="2017-06-23T00:00:00"/>
    <s v="202220610050796"/>
    <s v="云服务器（按量付费）"/>
    <s v="新购"/>
    <s v="0.00"/>
    <s v="1.00"/>
    <s v="0"/>
    <m/>
    <n v="0"/>
    <s v="完成"/>
    <s v="2018-07-02 16:19:45"/>
    <s v="2018-07-02 16:19:45"/>
    <s v=""/>
    <m/>
    <s v="分销客户"/>
    <x v="1"/>
  </r>
  <r>
    <s v="cuiyin2087@126.com"/>
    <s v="广州寄锦教育科技有限公司"/>
    <x v="0"/>
    <x v="6"/>
    <s v="关联"/>
    <d v="2018-01-25T09:18:23"/>
    <s v="202219110730314"/>
    <s v="云服务器ECS(包月)"/>
    <s v="升级"/>
    <s v="4039.33"/>
    <s v="1.00"/>
    <s v="4039.33"/>
    <m/>
    <n v="4039.33"/>
    <s v="已支付"/>
    <s v="2018-07-02 16:08:27"/>
    <s v="2018-07-03 11:38:56"/>
    <s v=""/>
    <m/>
    <s v="分销客户"/>
    <x v="0"/>
  </r>
  <r>
    <s v="傲赴传媒"/>
    <s v="深圳纳兰科技有限公司"/>
    <x v="2"/>
    <x v="2"/>
    <s v="新建"/>
    <d v="2017-11-10T00:00:00"/>
    <s v="202218313490414"/>
    <s v="云盾证书服务(包年)"/>
    <s v="新购"/>
    <s v="0.00"/>
    <s v="1.00"/>
    <s v="0.00"/>
    <m/>
    <n v="0"/>
    <s v="已支付"/>
    <s v="2018-07-02 15:58:38"/>
    <s v="2018-07-02 15:59:04"/>
    <s v=""/>
    <m/>
    <s v="分销客户"/>
    <x v="0"/>
  </r>
  <r>
    <s v="深圳前海金智慧"/>
    <s v="深圳前海金智慧科技有限公司"/>
    <x v="3"/>
    <x v="3"/>
    <s v="关联"/>
    <d v="2018-03-08T22:16:07"/>
    <s v="202219910730864"/>
    <s v="云服务器ECS(包月)"/>
    <s v="新购"/>
    <s v="442.50"/>
    <s v="1.00"/>
    <s v="442.50"/>
    <m/>
    <n v="442.5"/>
    <s v="已支付"/>
    <s v="2018-07-02 15:57:20"/>
    <s v="2018-07-02 15:59:38"/>
    <s v=""/>
    <m/>
    <s v="分销客户"/>
    <x v="0"/>
  </r>
  <r>
    <s v="ab纵思网络"/>
    <s v="广州纵思网络科技股份有限公司"/>
    <x v="0"/>
    <x v="6"/>
    <s v="关联"/>
    <d v="2018-02-26T19:14:30"/>
    <s v="202218012690313"/>
    <s v="云服务器ECS(包月)"/>
    <s v="续费"/>
    <s v="780.00"/>
    <s v="1.00"/>
    <s v="780.00"/>
    <m/>
    <n v="780"/>
    <s v="已支付"/>
    <s v="2018-07-02 15:56:30"/>
    <s v="2018-07-02 15:56:33"/>
    <s v=""/>
    <m/>
    <s v="分销客户"/>
    <x v="3"/>
  </r>
  <r>
    <s v="ab纵思网络"/>
    <s v="广州纵思网络科技股份有限公司"/>
    <x v="0"/>
    <x v="6"/>
    <s v="关联"/>
    <d v="2018-02-26T19:14:30"/>
    <s v="202218012030313"/>
    <s v="云服务器ECS(包月)"/>
    <s v="续费"/>
    <s v="780.00"/>
    <s v="1.00"/>
    <s v="780.00"/>
    <m/>
    <n v="780"/>
    <s v="已支付"/>
    <s v="2018-07-02 15:51:27"/>
    <s v="2018-07-02 15:51:31"/>
    <s v=""/>
    <m/>
    <s v="分销客户"/>
    <x v="3"/>
  </r>
  <r>
    <s v="quguoyun"/>
    <s v="佛山市趣果网络科技有限公司"/>
    <x v="2"/>
    <x v="2"/>
    <s v="新建"/>
    <d v="2018-01-18T15:26:44"/>
    <s v="202216314740633"/>
    <s v="数据传输服务（按量付费）"/>
    <s v="新购"/>
    <s v="0.00"/>
    <s v="1.00"/>
    <s v="0"/>
    <m/>
    <n v="0"/>
    <s v="完成"/>
    <s v="2018-07-02 15:32:19"/>
    <s v="2018-07-02 15:32:19"/>
    <s v=""/>
    <m/>
    <s v="分销客户"/>
    <x v="2"/>
  </r>
  <r>
    <s v="it@biostime.com.cn"/>
    <s v="广州市合生元生物制品有限公司"/>
    <x v="0"/>
    <x v="4"/>
    <s v="关联"/>
    <d v="2016-09-07T00:00:00"/>
    <s v="202217111610682"/>
    <s v="云解析(包月)"/>
    <s v="新购"/>
    <s v="35.40"/>
    <s v="1.00"/>
    <s v="35.40"/>
    <m/>
    <n v="35.4"/>
    <s v="已支付"/>
    <s v="2018-07-02 15:31:37"/>
    <s v="2018-07-02 15:31:43"/>
    <s v=""/>
    <m/>
    <s v="分销客户"/>
    <x v="0"/>
  </r>
  <r>
    <s v="yuan18502688056"/>
    <s v="深圳市零柒伍伍网络科技有限公司"/>
    <x v="2"/>
    <x v="2"/>
    <s v="新建"/>
    <d v="2018-04-16T19:39:57"/>
    <s v="202219807180029"/>
    <s v="CDN流量包(国内版)"/>
    <s v="新购"/>
    <s v="24.00"/>
    <s v="0.83"/>
    <s v="20.00"/>
    <m/>
    <n v="20"/>
    <s v="已支付"/>
    <s v="2018-07-02 15:28:38"/>
    <s v="2018-07-02 15:29:56"/>
    <s v=""/>
    <m/>
    <s v="分销客户"/>
    <x v="0"/>
  </r>
  <r>
    <s v="hi20744530@aliyun.com"/>
    <s v="珠海报业文化传播有限公司"/>
    <x v="0"/>
    <x v="0"/>
    <s v="关联"/>
    <d v="2017-11-06T00:00:00"/>
    <s v="202221104590241"/>
    <s v="增量带宽"/>
    <s v="升级"/>
    <s v="245.29"/>
    <s v="1.00"/>
    <s v="245.29"/>
    <m/>
    <n v="245.29"/>
    <s v="已支付"/>
    <s v="2018-07-02 15:27:45"/>
    <s v="2018-07-02 15:27:51"/>
    <s v=""/>
    <m/>
    <s v="分销客户"/>
    <x v="0"/>
  </r>
  <r>
    <s v="灯网商城"/>
    <s v="中山灯多看科技有限公司"/>
    <x v="1"/>
    <x v="1"/>
    <s v="关联"/>
    <d v="2018-02-05T23:51:08"/>
    <s v="202217308780512"/>
    <s v="云服务器（按量付费）"/>
    <s v="新购"/>
    <s v="0.00"/>
    <s v="1.00"/>
    <s v="0"/>
    <m/>
    <n v="0"/>
    <s v="完成"/>
    <s v="2018-07-02 14:52:54"/>
    <s v="2018-07-02 14:52:54"/>
    <s v=""/>
    <m/>
    <s v="分销客户"/>
    <x v="1"/>
  </r>
  <r>
    <s v="nicheapt"/>
    <s v="广州冠壹商务管理有限公司"/>
    <x v="1"/>
    <x v="1"/>
    <s v="关联"/>
    <d v="2018-02-05T19:04:41"/>
    <s v="202217109560352"/>
    <s v="对象存储OSS（按量付费）"/>
    <s v="新购"/>
    <s v="0.00"/>
    <s v="1.00"/>
    <s v="0"/>
    <m/>
    <n v="0"/>
    <s v="完成"/>
    <s v="2018-07-02 14:51:19"/>
    <s v="2018-07-02 14:51:19"/>
    <s v=""/>
    <m/>
    <s v="分销客户"/>
    <x v="2"/>
  </r>
  <r>
    <s v="gz461321"/>
    <s v="广州富辰网络科技有限公司"/>
    <x v="4"/>
    <x v="14"/>
    <s v="新建"/>
    <d v="2017-02-22T00:00:00"/>
    <s v="202220005390853"/>
    <s v="云服务器ECS(包月)"/>
    <s v="新购"/>
    <s v="638.00"/>
    <s v="1.00"/>
    <s v="638.00"/>
    <m/>
    <n v="638"/>
    <s v="已支付"/>
    <s v="2018-07-02 14:48:37"/>
    <s v="2018-07-02 14:49:24"/>
    <s v=""/>
    <m/>
    <s v="分销客户"/>
    <x v="0"/>
  </r>
  <r>
    <s v="kaichuanginfo"/>
    <s v="广州凯创商务投资有限公司"/>
    <x v="1"/>
    <x v="1"/>
    <s v="关联"/>
    <d v="2017-12-18T00:00:00"/>
    <s v="202217908170866"/>
    <s v="共享流量包"/>
    <s v="新购"/>
    <s v="45.00"/>
    <s v="1.00"/>
    <s v="45.00"/>
    <m/>
    <n v="45"/>
    <s v="已支付"/>
    <s v="2018-07-02 14:47:57"/>
    <s v="2018-07-02 14:48:02"/>
    <s v=""/>
    <m/>
    <s v="分销客户"/>
    <x v="0"/>
  </r>
  <r>
    <s v="广州中天房地产有限公司"/>
    <s v="广州中天云计算科技有限公司"/>
    <x v="2"/>
    <x v="2"/>
    <s v="新建"/>
    <d v="2018-06-26T14:55:12"/>
    <s v="202219905570724"/>
    <s v="弹性公网IP（按量付费）"/>
    <s v="新购"/>
    <s v="0.00"/>
    <s v="1.00"/>
    <s v="0"/>
    <m/>
    <n v="0"/>
    <s v="完成"/>
    <s v="2018-07-02 14:44:38"/>
    <s v="2018-07-02 14:44:38"/>
    <s v=""/>
    <m/>
    <s v="分销客户"/>
    <x v="2"/>
  </r>
  <r>
    <s v="nicheapt"/>
    <s v="广州冠壹商务管理有限公司"/>
    <x v="1"/>
    <x v="1"/>
    <s v="关联"/>
    <d v="2018-02-05T19:04:41"/>
    <s v="202216510320352"/>
    <s v="共享流量包"/>
    <s v="新购"/>
    <s v="45.00"/>
    <s v="1.00"/>
    <s v="45.00"/>
    <m/>
    <n v="45"/>
    <s v="已支付"/>
    <s v="2018-07-02 14:41:25"/>
    <s v="2018-07-02 14:41:41"/>
    <s v=""/>
    <m/>
    <s v="分销客户"/>
    <x v="0"/>
  </r>
  <r>
    <s v="广州中天房地产有限公司"/>
    <s v="广州中天云计算科技有限公司"/>
    <x v="2"/>
    <x v="2"/>
    <s v="新建"/>
    <d v="2018-06-26T14:55:12"/>
    <s v="202221203010724"/>
    <s v="共享流量包"/>
    <s v="新购"/>
    <s v="45.00"/>
    <s v="1.00"/>
    <s v="45.00"/>
    <m/>
    <n v="45"/>
    <s v="已支付"/>
    <s v="2018-07-02 14:36:49"/>
    <s v="2018-07-02 14:36:55"/>
    <s v=""/>
    <m/>
    <s v="分销客户"/>
    <x v="0"/>
  </r>
  <r>
    <s v="it@biostime.com.cn"/>
    <s v="广州市合生元生物制品有限公司"/>
    <x v="0"/>
    <x v="4"/>
    <s v="关联"/>
    <d v="2016-09-07T00:00:00"/>
    <s v="202219205540682"/>
    <s v="全站加速"/>
    <s v="新购"/>
    <s v="0.00"/>
    <s v="1.00"/>
    <s v="0"/>
    <m/>
    <n v="0"/>
    <s v="完成"/>
    <s v="2018-07-02 14:36:00"/>
    <s v="2018-07-02 14:36:00"/>
    <s v=""/>
    <m/>
    <s v="分销客户"/>
    <x v="6"/>
  </r>
  <r>
    <s v="广州中天房地产有限公司"/>
    <s v="广州中天云计算科技有限公司"/>
    <x v="2"/>
    <x v="2"/>
    <s v="新建"/>
    <d v="2018-06-26T14:55:12"/>
    <s v="202219505320724"/>
    <s v="云服务器ECS(包月)"/>
    <s v="新购"/>
    <s v="2843.00"/>
    <s v="0.97"/>
    <s v="2746.75"/>
    <m/>
    <n v="2746.75"/>
    <s v="已支付"/>
    <s v="2018-07-02 14:29:53"/>
    <s v="2018-07-02 14:31:31"/>
    <s v=""/>
    <m/>
    <s v="分销客户"/>
    <x v="0"/>
  </r>
  <r>
    <s v="ur云平台"/>
    <s v="快尚时装（广州）有限公司"/>
    <x v="1"/>
    <x v="1"/>
    <s v="新建"/>
    <d v="2016-11-09T00:00:00"/>
    <s v="202219304430366"/>
    <s v="LNMP环境（CentOS7.4 Nginx PHP5.6）"/>
    <s v="新购"/>
    <s v="0.00"/>
    <s v="1.00"/>
    <s v="0.00"/>
    <m/>
    <n v="0"/>
    <s v="已支付"/>
    <s v="2018-07-02 14:15:53"/>
    <s v="2018-07-02 14:15:58"/>
    <s v=""/>
    <m/>
    <s v="分销客户"/>
    <x v="2"/>
  </r>
  <r>
    <s v="ur云平台"/>
    <s v="快尚时装（广州）有限公司"/>
    <x v="1"/>
    <x v="1"/>
    <s v="新建"/>
    <d v="2016-11-09T00:00:00"/>
    <s v="202219704510366"/>
    <s v="LNMP环境（CentOS7.4 Nginx PHP5.6）"/>
    <s v="新购"/>
    <s v="0.00"/>
    <s v="1.00"/>
    <s v="0.00"/>
    <m/>
    <n v="0"/>
    <s v="已支付"/>
    <s v="2018-07-02 14:14:43"/>
    <s v="2018-07-02 14:14:51"/>
    <s v=""/>
    <m/>
    <s v="分销客户"/>
    <x v="2"/>
  </r>
  <r>
    <s v="索菲亚司米橱柜"/>
    <s v="索菲亚家居股份有限公司"/>
    <x v="0"/>
    <x v="4"/>
    <s v="新建"/>
    <d v="2016-06-30T00:00:00"/>
    <s v="202217906610650"/>
    <s v="服务器安全(安骑士)(包月)"/>
    <s v="续费"/>
    <s v="1200.00"/>
    <s v="1.00"/>
    <s v="1200.00"/>
    <m/>
    <n v="1200"/>
    <s v="已支付"/>
    <s v="2018-07-02 14:13:33"/>
    <s v="2018-07-02 14:13:40"/>
    <s v=""/>
    <m/>
    <s v="分销客户"/>
    <x v="0"/>
  </r>
  <r>
    <s v="ur云平台"/>
    <s v="快尚时装（广州）有限公司"/>
    <x v="1"/>
    <x v="1"/>
    <s v="新建"/>
    <d v="2016-11-09T00:00:00"/>
    <s v="202220003940366"/>
    <s v="LNMP环境（CentOS7.4 Nginx PHP5.6）"/>
    <s v="新购"/>
    <s v="0.00"/>
    <s v="1.00"/>
    <s v="0.00"/>
    <m/>
    <n v="0"/>
    <s v="已支付"/>
    <s v="2018-07-02 14:13:05"/>
    <s v="2018-07-02 14:13:12"/>
    <s v=""/>
    <m/>
    <s v="分销客户"/>
    <x v="2"/>
  </r>
  <r>
    <s v="锋游科技"/>
    <s v="广州市灵信软件有限公司"/>
    <x v="2"/>
    <x v="10"/>
    <s v="新建"/>
    <d v="2017-11-01T00:00:00"/>
    <s v="202216708840202"/>
    <s v="云服务器ECS(包月)"/>
    <s v="续费"/>
    <s v="239.00"/>
    <s v="1.00"/>
    <s v="239.00"/>
    <m/>
    <n v="239"/>
    <s v="已支付"/>
    <s v="2018-07-02 14:06:58"/>
    <s v="2018-07-02 14:07:13"/>
    <s v=""/>
    <m/>
    <s v="分销客户"/>
    <x v="0"/>
  </r>
  <r>
    <s v="锋游科技"/>
    <s v="广州市灵信软件有限公司"/>
    <x v="2"/>
    <x v="10"/>
    <s v="新建"/>
    <d v="2017-11-01T00:00:00"/>
    <s v="202218904690202"/>
    <s v="关系型数据库RDS(包月)"/>
    <s v="续费"/>
    <s v="276.00"/>
    <s v="1.00"/>
    <s v="276.00"/>
    <m/>
    <n v="276"/>
    <s v="已支付"/>
    <s v="2018-07-02 14:05:29"/>
    <s v="2018-07-02 14:05:45"/>
    <s v=""/>
    <m/>
    <s v="分销客户"/>
    <x v="0"/>
  </r>
  <r>
    <s v="阳光康众968309"/>
    <s v="广东天泽阳光康众医疗投资管理有限公司"/>
    <x v="3"/>
    <x v="8"/>
    <s v="新建"/>
    <d v="2018-06-11T11:12:43"/>
    <s v="202220003210538"/>
    <s v="云服务器（按量付费）"/>
    <s v="退款"/>
    <s v="0.00"/>
    <s v="1.00"/>
    <s v="0"/>
    <m/>
    <n v="0"/>
    <s v="完成"/>
    <s v="2018-07-02 14:02:30"/>
    <s v="2018-07-02 14:02:30"/>
    <s v=""/>
    <m/>
    <s v="分销客户"/>
    <x v="1"/>
  </r>
  <r>
    <s v="阳光康众968309"/>
    <s v="广东天泽阳光康众医疗投资管理有限公司"/>
    <x v="3"/>
    <x v="8"/>
    <s v="新建"/>
    <d v="2018-06-11T11:12:43"/>
    <s v="202219204210538"/>
    <s v="LNMP环境（CentOS7.4 Nginx PHP5.3～7.2）"/>
    <s v="新购"/>
    <s v="0.00"/>
    <s v="1.00"/>
    <s v="0.00"/>
    <m/>
    <n v="0"/>
    <s v="已支付"/>
    <s v="2018-07-02 14:02:10"/>
    <s v="2018-07-02 14:02:27"/>
    <s v=""/>
    <m/>
    <s v="分销客户"/>
    <x v="2"/>
  </r>
  <r>
    <s v="阳光康众968309"/>
    <s v="广东天泽阳光康众医疗投资管理有限公司"/>
    <x v="3"/>
    <x v="8"/>
    <s v="新建"/>
    <d v="2018-06-11T11:12:43"/>
    <s v="202217008480538"/>
    <s v="云服务器ECS(包月)"/>
    <s v="新购"/>
    <s v="2784.00"/>
    <s v="0.85"/>
    <s v="2366.40"/>
    <m/>
    <n v="2366.4"/>
    <s v="已支付"/>
    <s v="2018-07-02 14:02:10"/>
    <s v="2018-07-02 14:02:27"/>
    <s v=""/>
    <m/>
    <s v="分销客户"/>
    <x v="0"/>
  </r>
  <r>
    <s v="阳光康众968309"/>
    <s v="广东天泽阳光康众医疗投资管理有限公司"/>
    <x v="3"/>
    <x v="8"/>
    <s v="新建"/>
    <d v="2018-06-11T11:12:43"/>
    <s v="202217107730538"/>
    <s v="云服务器（按量付费）"/>
    <s v="退款"/>
    <s v="0.00"/>
    <s v="1.00"/>
    <s v="0"/>
    <m/>
    <n v="0"/>
    <s v="完成"/>
    <s v="2018-07-02 14:00:55"/>
    <s v="2018-07-02 14:00:55"/>
    <s v=""/>
    <m/>
    <s v="分销客户"/>
    <x v="1"/>
  </r>
  <r>
    <s v="tech01@kingvision.com.cn"/>
    <s v="雪松控股集团"/>
    <x v="0"/>
    <x v="4"/>
    <s v="关联"/>
    <d v="2016-12-05T00:00:00"/>
    <s v="202218306000041"/>
    <s v="云服务器ECS(包月)"/>
    <s v="续费"/>
    <s v="965.00"/>
    <s v="1.00"/>
    <s v="965.00"/>
    <m/>
    <n v="965"/>
    <s v="已支付"/>
    <s v="2018-07-02 13:59:04"/>
    <s v="2018-07-02 13:59:08"/>
    <s v=""/>
    <m/>
    <s v="分销客户"/>
    <x v="3"/>
  </r>
  <r>
    <s v="阳光康众968309"/>
    <s v="广东天泽阳光康众医疗投资管理有限公司"/>
    <x v="3"/>
    <x v="8"/>
    <s v="新建"/>
    <d v="2018-06-11T11:12:43"/>
    <s v="202220203200538"/>
    <s v="云服务器ECS(包月)"/>
    <s v="新购"/>
    <s v="4812.00"/>
    <s v="0.85"/>
    <s v="4090.20"/>
    <m/>
    <n v="4090.2"/>
    <s v="已支付"/>
    <s v="2018-07-02 13:56:37"/>
    <s v="2018-07-02 14:00:51"/>
    <s v=""/>
    <m/>
    <s v="分销客户"/>
    <x v="0"/>
  </r>
  <r>
    <s v="tech01@kingvision.com.cn"/>
    <s v="雪松控股集团"/>
    <x v="0"/>
    <x v="4"/>
    <s v="关联"/>
    <d v="2016-12-05T00:00:00"/>
    <s v="202218105930041"/>
    <s v="云服务器ECS(包月)"/>
    <s v="续费"/>
    <s v="811.00"/>
    <s v="1.00"/>
    <s v="811.00"/>
    <m/>
    <n v="811"/>
    <s v="已支付"/>
    <s v="2018-07-02 13:54:05"/>
    <s v="2018-07-02 13:54:09"/>
    <s v=""/>
    <m/>
    <s v="分销客户"/>
    <x v="3"/>
  </r>
  <r>
    <s v="tech01@kingvision.com.cn"/>
    <s v="雪松控股集团"/>
    <x v="0"/>
    <x v="4"/>
    <s v="关联"/>
    <d v="2016-12-05T00:00:00"/>
    <s v="202218005840041"/>
    <s v="云服务器ECS(包月)"/>
    <s v="续费"/>
    <s v="390.00"/>
    <s v="1.00"/>
    <s v="390.00"/>
    <m/>
    <n v="390"/>
    <s v="已支付"/>
    <s v="2018-07-02 13:52:58"/>
    <s v="2018-07-02 13:53:15"/>
    <s v=""/>
    <m/>
    <s v="分销客户"/>
    <x v="3"/>
  </r>
  <r>
    <s v="quguoyun"/>
    <s v="佛山市趣果网络科技有限公司"/>
    <x v="2"/>
    <x v="2"/>
    <s v="新建"/>
    <d v="2018-01-18T15:26:44"/>
    <s v="202217406450633"/>
    <s v="关系型数据库RDS(包月)"/>
    <s v="新购"/>
    <s v="3216.00"/>
    <s v="0.85"/>
    <s v="2733.60"/>
    <m/>
    <n v="2733.6"/>
    <s v="已支付"/>
    <s v="2018-07-02 13:38:47"/>
    <s v="2018-07-02 13:39:41"/>
    <s v=""/>
    <m/>
    <s v="分销客户"/>
    <x v="0"/>
  </r>
  <r>
    <s v="judian2017"/>
    <s v="广州汇电云联互联网科技有限公司"/>
    <x v="3"/>
    <x v="3"/>
    <s v="关联"/>
    <d v="2018-02-24T10:16:11"/>
    <s v="202219003990465"/>
    <s v="云服务器ECS(包月)"/>
    <s v="续费"/>
    <s v="24381.60"/>
    <s v="0.85"/>
    <s v="20724.36"/>
    <m/>
    <n v="20724.36"/>
    <s v="已支付"/>
    <s v="2018-07-02 13:32:49"/>
    <s v="2018-07-02 13:32:56"/>
    <s v=""/>
    <m/>
    <s v="分销客户"/>
    <x v="3"/>
  </r>
  <r>
    <s v="越秀地产"/>
    <s v="越秀地产"/>
    <x v="1"/>
    <x v="1"/>
    <s v="新建"/>
    <d v="2016-07-05T00:00:00"/>
    <s v="202220801160640"/>
    <s v="Centos 7.0 64位 英文版"/>
    <s v="新购"/>
    <s v="0.00"/>
    <s v="1.00"/>
    <s v="0.00"/>
    <m/>
    <n v="0"/>
    <s v="已支付"/>
    <s v="2018-07-02 13:30:39"/>
    <s v="2018-07-04 15:36:13"/>
    <s v=""/>
    <m/>
    <s v="分销客户"/>
    <x v="2"/>
  </r>
  <r>
    <s v="越秀地产"/>
    <s v="越秀地产"/>
    <x v="1"/>
    <x v="1"/>
    <s v="新建"/>
    <d v="2016-07-05T00:00:00"/>
    <s v="202219802680640"/>
    <s v="云服务器ECS(包月)"/>
    <s v="新购"/>
    <s v="307.00"/>
    <s v="0.95"/>
    <s v="292.70"/>
    <m/>
    <n v="292.7"/>
    <s v="已支付"/>
    <s v="2018-07-02 13:30:39"/>
    <s v="2018-07-04 18:23:00"/>
    <s v=""/>
    <m/>
    <s v="分销客户"/>
    <x v="0"/>
  </r>
  <r>
    <s v="jiangshan@inman.cc"/>
    <s v="广州市汇美时尚集团股份有限公司"/>
    <x v="1"/>
    <x v="1"/>
    <s v="关联"/>
    <d v="2016-09-02T00:00:00"/>
    <s v="202218203630007"/>
    <s v="关系型数据库RDS(包月)"/>
    <s v="续费"/>
    <s v="3600.00"/>
    <s v="0.85"/>
    <s v="3060.00"/>
    <m/>
    <n v="3060"/>
    <s v="已支付"/>
    <s v="2018-07-02 12:45:23"/>
    <s v="2018-07-02 12:45:28"/>
    <s v=""/>
    <m/>
    <s v="分销客户"/>
    <x v="3"/>
  </r>
  <r>
    <s v="admin@totokui.com"/>
    <s v="赖志威"/>
    <x v="3"/>
    <x v="8"/>
    <s v="新建"/>
    <d v="2018-06-28T17:07:29"/>
    <s v="202215098400491"/>
    <s v="云盘"/>
    <s v="退款"/>
    <s v="0.00"/>
    <s v="1.00"/>
    <s v="0"/>
    <m/>
    <n v="0"/>
    <s v="完成"/>
    <s v="2018-07-02 12:16:05"/>
    <s v="2018-07-02 12:16:05"/>
    <s v=""/>
    <m/>
    <s v="分销客户"/>
    <x v="2"/>
  </r>
  <r>
    <s v="admin@totokui.com"/>
    <s v="赖志威"/>
    <x v="3"/>
    <x v="8"/>
    <s v="新建"/>
    <d v="2018-06-28T17:07:29"/>
    <s v="202219800440491"/>
    <s v="云服务器ECS(包月)"/>
    <s v="升级"/>
    <s v="219.29"/>
    <s v="0.85"/>
    <s v="186.40"/>
    <n v="186.4"/>
    <n v="0"/>
    <s v="已支付"/>
    <s v="2018-07-02 12:15:53"/>
    <s v="2018-07-02 12:16:00"/>
    <s v=""/>
    <m/>
    <s v="分销客户"/>
    <x v="0"/>
  </r>
  <r>
    <s v="admin@totokui.com"/>
    <s v="赖志威"/>
    <x v="3"/>
    <x v="8"/>
    <s v="新建"/>
    <d v="2018-06-28T17:07:29"/>
    <s v="202215797600491"/>
    <s v="云盘"/>
    <s v="新购"/>
    <s v="0.00"/>
    <s v="1.00"/>
    <s v="0"/>
    <m/>
    <n v="0"/>
    <s v="完成"/>
    <s v="2018-07-02 12:12:59"/>
    <s v="2018-07-02 12:12:59"/>
    <s v=""/>
    <m/>
    <s v="分销客户"/>
    <x v="2"/>
  </r>
  <r>
    <s v="admin@totokui.com"/>
    <s v="赖志威"/>
    <x v="3"/>
    <x v="8"/>
    <s v="新建"/>
    <d v="2018-06-28T17:07:29"/>
    <s v="202219400530491"/>
    <s v="云盘"/>
    <s v="新购"/>
    <s v="0.00"/>
    <s v="1.00"/>
    <s v="0"/>
    <m/>
    <n v="0"/>
    <s v="完成"/>
    <s v="2018-07-02 12:09:39"/>
    <s v="2018-07-02 12:09:39"/>
    <s v=""/>
    <m/>
    <s v="分销客户"/>
    <x v="2"/>
  </r>
  <r>
    <s v="配配家"/>
    <s v="广东吉乐文化传播有限公司"/>
    <x v="4"/>
    <x v="7"/>
    <s v="新建"/>
    <d v="2018-03-13T12:01:15"/>
    <s v="202217703280440"/>
    <s v="云服务器ECS(包月)"/>
    <s v="续费"/>
    <s v="292.00"/>
    <s v="1.00"/>
    <s v="292.00"/>
    <m/>
    <n v="292"/>
    <s v="已支付"/>
    <s v="2018-07-02 12:02:57"/>
    <s v="2018-07-02 12:03:31"/>
    <s v=""/>
    <m/>
    <s v="分销客户"/>
    <x v="0"/>
  </r>
  <r>
    <s v="393620317@qq.com"/>
    <s v="广州逗趣互动信息科技有限公司"/>
    <x v="1"/>
    <x v="1"/>
    <s v="关联"/>
    <d v="2017-01-09T00:00:00"/>
    <s v="202216803690967"/>
    <s v="云服务器ECS(包月)"/>
    <s v="续费"/>
    <s v="296.00"/>
    <s v="1.00"/>
    <s v="296.00"/>
    <m/>
    <n v="296"/>
    <s v="已支付"/>
    <s v="2018-07-02 11:53:39"/>
    <s v="2018-07-02 11:53:40"/>
    <s v=""/>
    <m/>
    <s v="分销客户"/>
    <x v="3"/>
  </r>
  <r>
    <s v="ab纵思网络"/>
    <s v="广州纵思网络科技股份有限公司"/>
    <x v="0"/>
    <x v="6"/>
    <s v="关联"/>
    <d v="2018-02-26T19:14:30"/>
    <s v="202217102680313"/>
    <s v="云服务器ECS(包月)"/>
    <s v="新购"/>
    <s v="182.00"/>
    <s v="1.00"/>
    <s v="182.00"/>
    <m/>
    <n v="182"/>
    <s v="已支付"/>
    <s v="2018-07-02 11:44:55"/>
    <s v="2018-07-02 11:44:59"/>
    <s v=""/>
    <m/>
    <s v="分销客户"/>
    <x v="0"/>
  </r>
  <r>
    <s v="dingyou168"/>
    <s v="深圳鼎游无限科技有限公司"/>
    <x v="2"/>
    <x v="2"/>
    <s v="新建"/>
    <d v="2017-12-08T00:00:00"/>
    <s v="202214699590889"/>
    <s v="云服务器ECS(包月)"/>
    <s v="续费"/>
    <s v="534.00"/>
    <s v="1.00"/>
    <s v="534.00"/>
    <m/>
    <n v="534"/>
    <s v="已支付"/>
    <s v="2018-07-02 11:26:29"/>
    <s v="2018-07-02 11:26:35"/>
    <s v=""/>
    <m/>
    <s v="分销客户"/>
    <x v="0"/>
  </r>
  <r>
    <s v="dingyou168"/>
    <s v="深圳鼎游无限科技有限公司"/>
    <x v="2"/>
    <x v="2"/>
    <s v="新建"/>
    <d v="2017-12-08T00:00:00"/>
    <s v="202217501330889"/>
    <s v="云服务器ECS(包月)"/>
    <s v="续费"/>
    <s v="199.36"/>
    <s v="1.00"/>
    <s v="199.36"/>
    <m/>
    <n v="199.36"/>
    <s v="已支付"/>
    <s v="2018-07-02 11:25:27"/>
    <s v="2018-07-02 11:25:41"/>
    <s v=""/>
    <m/>
    <s v="分销客户"/>
    <x v="0"/>
  </r>
  <r>
    <s v="huoshuangsuo@mywind.com.cn"/>
    <s v="明阳智慧能源集团股份公司"/>
    <x v="0"/>
    <x v="0"/>
    <s v="关联"/>
    <d v="2017-12-25T00:00:00"/>
    <s v="202214896220761"/>
    <s v="短信服务"/>
    <s v="新购"/>
    <s v="0.00"/>
    <s v="1.00"/>
    <s v="0"/>
    <m/>
    <n v="0"/>
    <s v="完成"/>
    <s v="2018-07-02 11:24:34"/>
    <s v="2018-07-02 11:24:35"/>
    <s v=""/>
    <m/>
    <s v="分销客户"/>
    <x v="1"/>
  </r>
  <r>
    <s v="ebon@ebon.com"/>
    <s v="广东益邦物流有限公司"/>
    <x v="0"/>
    <x v="5"/>
    <s v="关联"/>
    <d v="2018-02-01T22:24:56"/>
    <s v="202215395870627"/>
    <s v="云服务器ECS(包月)"/>
    <s v="补偿续费"/>
    <s v="0.00"/>
    <s v="1.00"/>
    <s v="0.00"/>
    <m/>
    <n v="0"/>
    <s v="已支付"/>
    <s v="2018-07-02 11:02:19"/>
    <s v="2018-07-02 11:02:19"/>
    <s v=""/>
    <m/>
    <s v="分销客户"/>
    <x v="3"/>
  </r>
  <r>
    <s v="东莞戎马家具有限公司"/>
    <s v="广州紫鲸互联网科技有限公司"/>
    <x v="2"/>
    <x v="10"/>
    <s v="新建"/>
    <d v="2018-06-27T14:31:58"/>
    <s v="202212598130291"/>
    <s v="云邮箱"/>
    <s v="新购"/>
    <s v="0.00"/>
    <s v="1.00"/>
    <s v="0.00"/>
    <m/>
    <n v="0"/>
    <s v="已支付"/>
    <s v="2018-07-02 10:56:04"/>
    <s v="2018-07-02 10:56:05"/>
    <s v=""/>
    <m/>
    <s v="分销客户"/>
    <x v="0"/>
  </r>
  <r>
    <s v="modernavenue@aliyun.com"/>
    <s v="摩登大道时尚电子商务有限公司"/>
    <x v="3"/>
    <x v="12"/>
    <s v="关联"/>
    <d v="2017-01-11T00:00:00"/>
    <s v="202214996280569"/>
    <s v="云服务器ECS(包月)"/>
    <s v="续费"/>
    <s v="2304.00"/>
    <s v="1.00"/>
    <s v="2304.00"/>
    <m/>
    <n v="2304"/>
    <s v="已支付"/>
    <s v="2018-07-02 10:55:11"/>
    <s v="2018-07-02 10:55:14"/>
    <s v=""/>
    <m/>
    <s v="分销客户"/>
    <x v="3"/>
  </r>
  <r>
    <s v="modernavenue@aliyun.com"/>
    <s v="摩登大道时尚电子商务有限公司"/>
    <x v="3"/>
    <x v="12"/>
    <s v="关联"/>
    <d v="2017-01-11T00:00:00"/>
    <s v="202216700610569"/>
    <s v="云服务器ECS(包月)"/>
    <s v="续费"/>
    <s v="2118.00"/>
    <s v="0.87"/>
    <s v="1839.12"/>
    <m/>
    <n v="1839.12"/>
    <s v="已支付"/>
    <s v="2018-07-02 10:54:16"/>
    <s v="2018-07-02 10:54:19"/>
    <s v=""/>
    <m/>
    <s v="分销客户"/>
    <x v="3"/>
  </r>
  <r>
    <s v="modernavenue@aliyun.com"/>
    <s v="摩登大道时尚电子商务有限公司"/>
    <x v="3"/>
    <x v="12"/>
    <s v="关联"/>
    <d v="2017-01-11T00:00:00"/>
    <s v="202211699000569"/>
    <s v="云服务器ECS(包月)"/>
    <s v="续费"/>
    <s v="2118.00"/>
    <s v="0.87"/>
    <s v="1839.12"/>
    <m/>
    <n v="1839.12"/>
    <s v="已支付"/>
    <s v="2018-07-02 10:53:49"/>
    <s v="2018-07-02 10:53:52"/>
    <s v=""/>
    <m/>
    <s v="分销客户"/>
    <x v="3"/>
  </r>
  <r>
    <s v="xyedai"/>
    <s v="深圳超富资产管理有限公司"/>
    <x v="5"/>
    <x v="11"/>
    <s v="关联"/>
    <d v="2017-03-16T00:00:00"/>
    <s v="202215696090957"/>
    <s v="云服务器ECS(包月)"/>
    <s v="续费"/>
    <s v="235.20"/>
    <s v="1.00"/>
    <s v="235.20"/>
    <m/>
    <n v="235.2"/>
    <s v="已支付"/>
    <s v="2018-07-02 10:53:12"/>
    <s v="2018-07-02 10:53:32"/>
    <s v=""/>
    <m/>
    <s v="分销客户"/>
    <x v="3"/>
  </r>
  <r>
    <s v="admin@totokui.com"/>
    <s v="赖志威"/>
    <x v="3"/>
    <x v="8"/>
    <s v="新建"/>
    <d v="2018-06-28T17:07:29"/>
    <s v="202215594790491"/>
    <s v="云服务器ECS(包月)"/>
    <s v="新购"/>
    <s v="1452.00"/>
    <s v="0.45"/>
    <s v="653.00"/>
    <n v="653"/>
    <n v="0"/>
    <s v="已支付"/>
    <s v="2018-07-02 10:42:57"/>
    <s v="2018-07-02 10:44:11"/>
    <s v=""/>
    <m/>
    <s v="分销客户"/>
    <x v="0"/>
  </r>
  <r>
    <s v="hi30839162@aliyun.com"/>
    <s v="卓越"/>
    <x v="1"/>
    <x v="1"/>
    <s v="关联"/>
    <d v="2016-12-07T00:00:00"/>
    <s v="202212995310105"/>
    <s v="云服务器ECS(包月)"/>
    <s v="续费"/>
    <s v="9888.00"/>
    <s v="0.85"/>
    <s v="8404.80"/>
    <m/>
    <n v="8404.7999999999993"/>
    <s v="已支付"/>
    <s v="2018-07-02 10:31:10"/>
    <s v="2018-07-02 10:31:13"/>
    <s v=""/>
    <m/>
    <s v="分销客户"/>
    <x v="3"/>
  </r>
  <r>
    <s v="hi30839162@aliyun.com"/>
    <s v="卓越"/>
    <x v="1"/>
    <x v="1"/>
    <s v="关联"/>
    <d v="2016-12-07T00:00:00"/>
    <s v="202212897340105"/>
    <s v="云服务器ECS(包月)"/>
    <s v="续费"/>
    <s v="4860.00"/>
    <s v="0.85"/>
    <s v="4131.00"/>
    <m/>
    <n v="4131"/>
    <s v="已支付"/>
    <s v="2018-07-02 10:28:22"/>
    <s v="2018-07-02 10:28:26"/>
    <s v=""/>
    <m/>
    <s v="分销客户"/>
    <x v="3"/>
  </r>
  <r>
    <s v="hi20412990@aliyun.com"/>
    <s v="广州远程教育中心有限公司"/>
    <x v="0"/>
    <x v="4"/>
    <s v="关联"/>
    <d v="2017-03-24T00:00:00"/>
    <s v="202212197560411"/>
    <s v="云服务器ECS(包月)"/>
    <s v="续费"/>
    <s v="308.00"/>
    <s v="0.75"/>
    <s v="231.00"/>
    <m/>
    <n v="231"/>
    <s v="已支付"/>
    <s v="2018-07-02 10:25:25"/>
    <s v="2018-07-02 10:25:26"/>
    <s v=""/>
    <m/>
    <s v="分销客户"/>
    <x v="5"/>
  </r>
  <r>
    <s v="hi20412990@aliyun.com"/>
    <s v="广州远程教育中心有限公司"/>
    <x v="0"/>
    <x v="4"/>
    <s v="关联"/>
    <d v="2017-03-24T00:00:00"/>
    <s v="202212497130411"/>
    <s v="云服务器ECS(包月)"/>
    <s v="续费"/>
    <s v="223.00"/>
    <s v="0.75"/>
    <s v="167.25"/>
    <m/>
    <n v="167.25"/>
    <s v="已支付"/>
    <s v="2018-07-02 10:25:23"/>
    <s v="2018-07-02 10:25:24"/>
    <s v=""/>
    <m/>
    <s v="分销客户"/>
    <x v="5"/>
  </r>
  <r>
    <s v="it@biostime.com.cn"/>
    <s v="广州市合生元生物制品有限公司"/>
    <x v="0"/>
    <x v="4"/>
    <s v="关联"/>
    <d v="2016-09-07T00:00:00"/>
    <s v="202211599070682"/>
    <s v="弹性公网IP（按量付费）"/>
    <s v="新购"/>
    <s v="0.00"/>
    <s v="1.00"/>
    <s v="0"/>
    <m/>
    <n v="0"/>
    <s v="完成"/>
    <s v="2018-07-02 10:23:27"/>
    <s v="2018-07-02 10:23:27"/>
    <s v=""/>
    <m/>
    <s v="分销客户"/>
    <x v="2"/>
  </r>
  <r>
    <s v="灯网商城"/>
    <s v="中山灯多看科技有限公司"/>
    <x v="1"/>
    <x v="1"/>
    <s v="关联"/>
    <d v="2018-02-05T23:51:08"/>
    <s v="202212596480512"/>
    <s v="CDN流量包(国内版)"/>
    <s v="新购"/>
    <s v="2400.00"/>
    <s v="0.75"/>
    <s v="1800.00"/>
    <m/>
    <n v="1800"/>
    <s v="已支付"/>
    <s v="2018-07-02 10:21:54"/>
    <s v="2018-07-02 10:22:42"/>
    <s v=""/>
    <m/>
    <s v="分销客户"/>
    <x v="0"/>
  </r>
  <r>
    <s v="hzyfzx@pv.cc"/>
    <s v="广州花镇教育咨询有限公司"/>
    <x v="3"/>
    <x v="3"/>
    <s v="关联"/>
    <d v="2017-08-09T00:00:00"/>
    <s v="202213793390828"/>
    <s v="关系型数据库RDS(包月)"/>
    <s v="续费"/>
    <s v="1030.00"/>
    <s v="1.00"/>
    <s v="1030.00"/>
    <m/>
    <n v="1030"/>
    <s v="已支付"/>
    <s v="2018-07-02 10:07:33"/>
    <s v="2018-07-02 10:07:44"/>
    <s v=""/>
    <m/>
    <s v="分销客户"/>
    <x v="3"/>
  </r>
  <r>
    <s v="ever_cloud"/>
    <s v="广东长荣信息科技有限公司"/>
    <x v="3"/>
    <x v="12"/>
    <s v="新建"/>
    <d v="2018-04-08T15:06:22"/>
    <s v="202213692520877"/>
    <s v="弹性公网IP（按量付费）"/>
    <s v="升级"/>
    <s v="0.00"/>
    <s v="1.00"/>
    <s v="0"/>
    <m/>
    <n v="0"/>
    <s v="完成"/>
    <s v="2018-07-02 10:06:00"/>
    <s v="2018-07-02 10:06:00"/>
    <s v=""/>
    <m/>
    <s v="分销客户"/>
    <x v="2"/>
  </r>
  <r>
    <s v="intexh@sina.cn"/>
    <s v="广州随行信息科技有限公司"/>
    <x v="3"/>
    <x v="12"/>
    <s v="关联"/>
    <d v="2017-10-30T00:00:00"/>
    <s v="202213095280296"/>
    <s v="增量带宽"/>
    <s v="升级"/>
    <s v="49.31"/>
    <s v="1.00"/>
    <s v="49.31"/>
    <m/>
    <n v="49.31"/>
    <s v="已支付"/>
    <s v="2018-07-02 10:00:26"/>
    <s v="2018-07-02 10:00:30"/>
    <s v=""/>
    <m/>
    <s v="分销客户"/>
    <x v="0"/>
  </r>
  <r>
    <s v="hzyfzx@pv.cc"/>
    <s v="广州花镇教育咨询有限公司"/>
    <x v="3"/>
    <x v="3"/>
    <s v="关联"/>
    <d v="2017-08-09T00:00:00"/>
    <s v="202212895830828"/>
    <s v="RDS只读实例"/>
    <s v="升级"/>
    <s v="0.00"/>
    <s v="1.00"/>
    <s v="0"/>
    <m/>
    <n v="0"/>
    <s v="完成"/>
    <s v="2018-07-02 09:57:20"/>
    <s v="2018-07-02 09:57:21"/>
    <s v=""/>
    <m/>
    <s v="分销客户"/>
    <x v="1"/>
  </r>
  <r>
    <s v="yun@mu-ke.com"/>
    <s v="广州慕可生物科技有限公司"/>
    <x v="0"/>
    <x v="5"/>
    <s v="关联"/>
    <d v="2017-09-13T00:00:00"/>
    <s v="202214595340761"/>
    <s v="云服务器ECS(包月)"/>
    <s v="升级"/>
    <s v="910.53"/>
    <s v="1.00"/>
    <s v="910.53"/>
    <m/>
    <n v="910.53"/>
    <s v="已支付"/>
    <s v="2018-07-02 09:55:18"/>
    <s v="2018-07-02 09:55:23"/>
    <s v=""/>
    <m/>
    <s v="分销客户"/>
    <x v="0"/>
  </r>
  <r>
    <s v="hzyfzx@pv.cc"/>
    <s v="广州花镇教育咨询有限公司"/>
    <x v="3"/>
    <x v="3"/>
    <s v="关联"/>
    <d v="2017-08-09T00:00:00"/>
    <s v="202212097030828"/>
    <s v="关系型数据库RDS(包月)"/>
    <s v="升级"/>
    <s v="60.23"/>
    <s v="1.00"/>
    <s v="60.23"/>
    <m/>
    <n v="60.23"/>
    <s v="已支付"/>
    <s v="2018-07-02 09:55:05"/>
    <s v="2018-07-02 09:55:20"/>
    <s v=""/>
    <m/>
    <s v="分销客户"/>
    <x v="0"/>
  </r>
  <r>
    <s v="yun@mu-ke.com"/>
    <s v="广州慕可生物科技有限公司"/>
    <x v="0"/>
    <x v="5"/>
    <s v="关联"/>
    <d v="2017-09-13T00:00:00"/>
    <s v="202215691950761"/>
    <s v="云服务器ECS(包月)"/>
    <s v="续费"/>
    <s v="378.00"/>
    <s v="1.00"/>
    <s v="378.00"/>
    <m/>
    <n v="378"/>
    <s v="已支付"/>
    <s v="2018-07-02 09:52:53"/>
    <s v="2018-07-02 09:52:59"/>
    <s v=""/>
    <m/>
    <s v="分销客户"/>
    <x v="3"/>
  </r>
  <r>
    <s v="yun@mu-ke.com"/>
    <s v="广州慕可生物科技有限公司"/>
    <x v="0"/>
    <x v="5"/>
    <s v="关联"/>
    <d v="2017-09-13T00:00:00"/>
    <s v="202212795640761"/>
    <s v="云服务器ECS(包月)"/>
    <s v="续费"/>
    <s v="1892.00"/>
    <s v="1.00"/>
    <s v="1892.00"/>
    <m/>
    <n v="1892"/>
    <s v="已支付"/>
    <s v="2018-07-02 09:51:51"/>
    <s v="2018-07-02 09:51:54"/>
    <s v=""/>
    <m/>
    <s v="分销客户"/>
    <x v="3"/>
  </r>
  <r>
    <s v="yun@mu-ke.com"/>
    <s v="广州慕可生物科技有限公司"/>
    <x v="0"/>
    <x v="5"/>
    <s v="关联"/>
    <d v="2017-09-13T00:00:00"/>
    <s v="202214791380761"/>
    <s v="云服务器ECS(包月)"/>
    <s v="续费"/>
    <s v="535.70"/>
    <s v="1.00"/>
    <s v="535.70"/>
    <m/>
    <n v="535.70000000000005"/>
    <s v="已支付"/>
    <s v="2018-07-02 09:51:30"/>
    <s v="2018-07-02 09:51:33"/>
    <s v=""/>
    <m/>
    <s v="分销客户"/>
    <x v="3"/>
  </r>
  <r>
    <s v="yun@mu-ke.com"/>
    <s v="广州慕可生物科技有限公司"/>
    <x v="0"/>
    <x v="5"/>
    <s v="关联"/>
    <d v="2017-09-13T00:00:00"/>
    <s v="202213293220761"/>
    <s v="关系型数据库RDS(包月)"/>
    <s v="续费"/>
    <s v="2440.00"/>
    <s v="1.00"/>
    <s v="2440.00"/>
    <m/>
    <n v="2440"/>
    <s v="已支付"/>
    <s v="2018-07-02 09:50:46"/>
    <s v="2018-07-02 09:50:48"/>
    <s v=""/>
    <m/>
    <s v="分销客户"/>
    <x v="3"/>
  </r>
  <r>
    <s v="yun@mu-ke.com"/>
    <s v="广州慕可生物科技有限公司"/>
    <x v="0"/>
    <x v="5"/>
    <s v="关联"/>
    <d v="2017-09-13T00:00:00"/>
    <s v="202213192600761"/>
    <s v="关系型数据库RDS(包月)"/>
    <s v="续费"/>
    <s v="1430.00"/>
    <s v="1.00"/>
    <s v="1430.00"/>
    <m/>
    <n v="1430"/>
    <s v="已支付"/>
    <s v="2018-07-02 09:50:30"/>
    <s v="2018-07-02 09:50:32"/>
    <s v=""/>
    <m/>
    <s v="分销客户"/>
    <x v="3"/>
  </r>
  <r>
    <s v="yun@mu-ke.com"/>
    <s v="广州慕可生物科技有限公司"/>
    <x v="0"/>
    <x v="5"/>
    <s v="关联"/>
    <d v="2017-09-13T00:00:00"/>
    <s v="202213192570761"/>
    <s v="关系型数据库RDS(包月)"/>
    <s v="续费"/>
    <s v="596.00"/>
    <s v="1.00"/>
    <s v="596.00"/>
    <m/>
    <n v="596"/>
    <s v="已支付"/>
    <s v="2018-07-02 09:50:14"/>
    <s v="2018-07-02 09:50:17"/>
    <s v=""/>
    <m/>
    <s v="分销客户"/>
    <x v="3"/>
  </r>
  <r>
    <s v="yun@mu-ke.com"/>
    <s v="广州慕可生物科技有限公司"/>
    <x v="0"/>
    <x v="5"/>
    <s v="关联"/>
    <d v="2017-09-13T00:00:00"/>
    <s v="202211796390761"/>
    <s v="关系型数据库RDS(包月)"/>
    <s v="续费"/>
    <s v="1960.00"/>
    <s v="1.00"/>
    <s v="1960.00"/>
    <m/>
    <n v="1960"/>
    <s v="已支付"/>
    <s v="2018-07-02 09:49:57"/>
    <s v="2018-07-02 09:49:59"/>
    <s v=""/>
    <m/>
    <s v="分销客户"/>
    <x v="3"/>
  </r>
  <r>
    <s v="yun@mu-ke.com"/>
    <s v="广州慕可生物科技有限公司"/>
    <x v="0"/>
    <x v="5"/>
    <s v="关联"/>
    <d v="2017-09-13T00:00:00"/>
    <s v="202215292860761"/>
    <s v="关系型数据库RDS(包月)"/>
    <s v="续费"/>
    <s v="308.00"/>
    <s v="1.00"/>
    <s v="308.00"/>
    <m/>
    <n v="308"/>
    <s v="已支付"/>
    <s v="2018-07-02 09:49:43"/>
    <s v="2018-07-02 09:49:45"/>
    <s v=""/>
    <m/>
    <s v="分销客户"/>
    <x v="3"/>
  </r>
  <r>
    <s v="yun@mu-ke.com"/>
    <s v="广州慕可生物科技有限公司"/>
    <x v="0"/>
    <x v="5"/>
    <s v="关联"/>
    <d v="2017-09-13T00:00:00"/>
    <s v="202212993190761"/>
    <s v="关系型数据库RDS(包月)"/>
    <s v="续费"/>
    <s v="580.00"/>
    <s v="1.00"/>
    <s v="580.00"/>
    <m/>
    <n v="580"/>
    <s v="已支付"/>
    <s v="2018-07-02 09:49:28"/>
    <s v="2018-07-02 09:49:31"/>
    <s v=""/>
    <m/>
    <s v="分销客户"/>
    <x v="3"/>
  </r>
  <r>
    <s v="yun@mu-ke.com"/>
    <s v="广州慕可生物科技有限公司"/>
    <x v="0"/>
    <x v="5"/>
    <s v="关联"/>
    <d v="2017-09-13T00:00:00"/>
    <s v="202212594290761"/>
    <s v="关系型数据库RDS(包月)"/>
    <s v="续费"/>
    <s v="151.00"/>
    <s v="1.00"/>
    <s v="151.00"/>
    <m/>
    <n v="151"/>
    <s v="已支付"/>
    <s v="2018-07-02 09:49:13"/>
    <s v="2018-07-02 09:49:16"/>
    <s v=""/>
    <m/>
    <s v="分销客户"/>
    <x v="3"/>
  </r>
  <r>
    <s v="admin@yiguotech.com"/>
    <s v="深圳翼果科技有限公司"/>
    <x v="3"/>
    <x v="3"/>
    <s v="关联"/>
    <d v="2018-02-01T00:00:00"/>
    <s v="202213791370526"/>
    <s v="云服务器ECS(包月)"/>
    <s v="续费"/>
    <s v="1632.00"/>
    <s v="1.00"/>
    <s v="1632.00"/>
    <m/>
    <n v="1632"/>
    <s v="已支付"/>
    <s v="2018-07-02 09:37:52"/>
    <s v="2018-07-02 09:38:25"/>
    <s v=""/>
    <m/>
    <s v="分销客户"/>
    <x v="3"/>
  </r>
  <r>
    <s v="qygaming"/>
    <s v="广东全娱科技有限公司"/>
    <x v="0"/>
    <x v="0"/>
    <s v="关联"/>
    <d v="2017-11-11T00:00:00"/>
    <s v="202213592210375"/>
    <s v="云服务器ECS(包月)"/>
    <s v="续费"/>
    <s v="386.00"/>
    <s v="1.00"/>
    <s v="386.00"/>
    <m/>
    <n v="386"/>
    <s v="已支付"/>
    <s v="2018-07-02 09:30:39"/>
    <s v="2018-07-02 09:30:40"/>
    <s v=""/>
    <m/>
    <s v="分销客户"/>
    <x v="3"/>
  </r>
  <r>
    <s v="yun@mu-ke.com"/>
    <s v="广州慕可生物科技有限公司"/>
    <x v="0"/>
    <x v="5"/>
    <s v="关联"/>
    <d v="2017-09-13T00:00:00"/>
    <s v="202212693660761"/>
    <s v="云服务器ECS(包月)"/>
    <s v="续费"/>
    <s v="555.00"/>
    <s v="1.00"/>
    <s v="555.00"/>
    <m/>
    <n v="555"/>
    <s v="已支付"/>
    <s v="2018-07-02 09:20:05"/>
    <s v="2018-07-02 09:20:08"/>
    <s v=""/>
    <m/>
    <s v="分销客户"/>
    <x v="3"/>
  </r>
  <r>
    <s v="yun@mu-ke.com"/>
    <s v="广州慕可生物科技有限公司"/>
    <x v="0"/>
    <x v="5"/>
    <s v="关联"/>
    <d v="2017-09-13T00:00:00"/>
    <s v="202215489380761"/>
    <s v="云服务器ECS(包月)"/>
    <s v="续费"/>
    <s v="3921.00"/>
    <s v="1.00"/>
    <s v="3921.00"/>
    <m/>
    <n v="3921"/>
    <s v="已支付"/>
    <s v="2018-07-02 09:19:44"/>
    <s v="2018-07-02 09:19:48"/>
    <s v=""/>
    <m/>
    <s v="分销客户"/>
    <x v="3"/>
  </r>
  <r>
    <s v="yun@mu-ke.com"/>
    <s v="广州慕可生物科技有限公司"/>
    <x v="0"/>
    <x v="5"/>
    <s v="关联"/>
    <d v="2017-09-13T00:00:00"/>
    <s v="202215290550761"/>
    <s v="云服务器ECS(包月)"/>
    <s v="续费"/>
    <s v="887.00"/>
    <s v="1.00"/>
    <s v="887.00"/>
    <m/>
    <n v="887"/>
    <s v="已支付"/>
    <s v="2018-07-02 09:19:29"/>
    <s v="2018-07-02 09:19:31"/>
    <s v=""/>
    <m/>
    <s v="分销客户"/>
    <x v="3"/>
  </r>
  <r>
    <s v="yun@mu-ke.com"/>
    <s v="广州慕可生物科技有限公司"/>
    <x v="0"/>
    <x v="5"/>
    <s v="关联"/>
    <d v="2017-09-13T00:00:00"/>
    <s v="202211894590761"/>
    <s v="云服务器ECS(包月)"/>
    <s v="续费"/>
    <s v="848.00"/>
    <s v="1.00"/>
    <s v="848.00"/>
    <m/>
    <n v="848"/>
    <s v="已支付"/>
    <s v="2018-07-02 09:19:02"/>
    <s v="2018-07-02 09:19:05"/>
    <s v=""/>
    <m/>
    <s v="分销客户"/>
    <x v="3"/>
  </r>
  <r>
    <s v="绵泽科技"/>
    <s v="绵泽信息技术有限公司"/>
    <x v="0"/>
    <x v="5"/>
    <s v="新建"/>
    <d v="2017-10-20T00:00:00"/>
    <s v="202214591710597"/>
    <s v="云盾证书服务(包年)"/>
    <s v="新购"/>
    <s v="0.00"/>
    <s v="1.00"/>
    <s v="0.00"/>
    <m/>
    <n v="0"/>
    <s v="已支付"/>
    <s v="2018-07-02 09:12:35"/>
    <s v="2018-07-02 09:12:39"/>
    <s v=""/>
    <m/>
    <s v="分销客户"/>
    <x v="0"/>
  </r>
  <r>
    <s v="212983912@qq.com"/>
    <s v="广州尚途商旅信息技术有限公司"/>
    <x v="0"/>
    <x v="4"/>
    <s v="关联"/>
    <d v="2016-10-27T00:00:00"/>
    <s v="202212793000489"/>
    <s v="负载均衡SLB（按量付费）"/>
    <s v="新购"/>
    <s v="0.00"/>
    <s v="1.00"/>
    <s v="0"/>
    <m/>
    <n v="0"/>
    <s v="完成"/>
    <s v="2018-07-02 09:07:48"/>
    <s v="2018-07-02 09:07:48"/>
    <s v=""/>
    <m/>
    <s v="分销客户"/>
    <x v="2"/>
  </r>
  <r>
    <s v="金链子银链子"/>
    <s v="深圳银链科技有限公司"/>
    <x v="3"/>
    <x v="8"/>
    <s v="新建"/>
    <d v="2018-03-02T14:57:56"/>
    <s v="202212490820318"/>
    <s v="云服务器ECS(包月)"/>
    <s v="续费"/>
    <s v="100.42"/>
    <s v="1.00"/>
    <s v="100.42"/>
    <m/>
    <n v="100.42"/>
    <s v="已支付"/>
    <s v="2018-07-02 08:43:21"/>
    <s v="2018-07-02 08:43:22"/>
    <s v=""/>
    <m/>
    <s v="分销客户"/>
    <x v="0"/>
  </r>
  <r>
    <s v="金链子银链子"/>
    <s v="深圳银链科技有限公司"/>
    <x v="3"/>
    <x v="8"/>
    <s v="新建"/>
    <d v="2018-03-02T14:57:56"/>
    <s v="202213389300318"/>
    <s v="云服务器ECS(包月)"/>
    <s v="续费"/>
    <s v="100.42"/>
    <s v="1.00"/>
    <s v="100.42"/>
    <m/>
    <n v="100.42"/>
    <s v="已支付"/>
    <s v="2018-07-02 08:43:19"/>
    <s v="2018-07-02 08:43:20"/>
    <s v=""/>
    <m/>
    <s v="分销客户"/>
    <x v="0"/>
  </r>
  <r>
    <s v="金链子银链子"/>
    <s v="深圳银链科技有限公司"/>
    <x v="3"/>
    <x v="8"/>
    <s v="新建"/>
    <d v="2018-03-02T14:57:56"/>
    <s v="202214386760318"/>
    <s v="云服务器ECS(包月)"/>
    <s v="续费"/>
    <s v="100.42"/>
    <s v="1.00"/>
    <s v="100.42"/>
    <m/>
    <n v="100.42"/>
    <s v="已支付"/>
    <s v="2018-07-02 08:43:18"/>
    <s v="2018-07-02 08:43:18"/>
    <s v=""/>
    <m/>
    <s v="分销客户"/>
    <x v="0"/>
  </r>
  <r>
    <s v="金链子银链子"/>
    <s v="深圳银链科技有限公司"/>
    <x v="3"/>
    <x v="8"/>
    <s v="新建"/>
    <d v="2018-03-02T14:57:56"/>
    <s v="202213089960318"/>
    <s v="云服务器ECS(包月)"/>
    <s v="续费"/>
    <s v="100.42"/>
    <s v="1.00"/>
    <s v="100.42"/>
    <m/>
    <n v="100.42"/>
    <s v="已支付"/>
    <s v="2018-07-02 08:43:16"/>
    <s v="2018-07-02 08:43:16"/>
    <s v=""/>
    <m/>
    <s v="分销客户"/>
    <x v="0"/>
  </r>
  <r>
    <s v="金链子银链子"/>
    <s v="深圳银链科技有限公司"/>
    <x v="3"/>
    <x v="8"/>
    <s v="新建"/>
    <d v="2018-03-02T14:57:56"/>
    <s v="202215186940318"/>
    <s v="云服务器ECS(包月)"/>
    <s v="续费"/>
    <s v="100.42"/>
    <s v="1.00"/>
    <s v="100.42"/>
    <m/>
    <n v="100.42"/>
    <s v="已支付"/>
    <s v="2018-07-02 08:43:14"/>
    <s v="2018-07-02 08:43:15"/>
    <s v=""/>
    <m/>
    <s v="分销客户"/>
    <x v="0"/>
  </r>
  <r>
    <s v="金链子银链子"/>
    <s v="深圳银链科技有限公司"/>
    <x v="3"/>
    <x v="8"/>
    <s v="新建"/>
    <d v="2018-03-02T14:57:56"/>
    <s v="202214988220318"/>
    <s v="云服务器ECS(包月)"/>
    <s v="续费"/>
    <s v="79.00"/>
    <s v="0.98"/>
    <s v="77.05"/>
    <m/>
    <n v="77.05"/>
    <s v="已支付"/>
    <s v="2018-07-02 08:43:12"/>
    <s v="2018-07-02 08:43:13"/>
    <s v=""/>
    <m/>
    <s v="分销客户"/>
    <x v="0"/>
  </r>
  <r>
    <s v="金链子银链子"/>
    <s v="深圳银链科技有限公司"/>
    <x v="3"/>
    <x v="8"/>
    <s v="新建"/>
    <d v="2018-03-02T14:57:56"/>
    <s v="202215288670318"/>
    <s v="云服务器ECS(包月)"/>
    <s v="续费"/>
    <s v="79.00"/>
    <s v="0.98"/>
    <s v="77.05"/>
    <m/>
    <n v="77.05"/>
    <s v="已支付"/>
    <s v="2018-07-02 08:43:10"/>
    <s v="2018-07-02 08:43:11"/>
    <s v=""/>
    <m/>
    <s v="分销客户"/>
    <x v="0"/>
  </r>
  <r>
    <s v="金链子银链子"/>
    <s v="深圳银链科技有限公司"/>
    <x v="3"/>
    <x v="8"/>
    <s v="新建"/>
    <d v="2018-03-02T14:57:56"/>
    <s v="202215087540318"/>
    <s v="云服务器ECS(包月)"/>
    <s v="续费"/>
    <s v="79.00"/>
    <s v="0.98"/>
    <s v="77.05"/>
    <m/>
    <n v="77.05"/>
    <s v="已支付"/>
    <s v="2018-07-02 08:43:07"/>
    <s v="2018-07-02 08:43:08"/>
    <s v=""/>
    <m/>
    <s v="分销客户"/>
    <x v="0"/>
  </r>
  <r>
    <s v="金链子银链子"/>
    <s v="深圳银链科技有限公司"/>
    <x v="3"/>
    <x v="8"/>
    <s v="新建"/>
    <d v="2018-03-02T14:57:56"/>
    <s v="202214590550318"/>
    <s v="云服务器ECS(包月)"/>
    <s v="续费"/>
    <s v="79.00"/>
    <s v="0.98"/>
    <s v="77.05"/>
    <m/>
    <n v="77.05"/>
    <s v="已支付"/>
    <s v="2018-07-02 08:43:04"/>
    <s v="2018-07-02 08:43:05"/>
    <s v=""/>
    <m/>
    <s v="分销客户"/>
    <x v="0"/>
  </r>
  <r>
    <s v="金链子银链子"/>
    <s v="深圳银链科技有限公司"/>
    <x v="3"/>
    <x v="8"/>
    <s v="新建"/>
    <d v="2018-03-02T14:57:56"/>
    <s v="202212291000318"/>
    <s v="云服务器ECS(包月)"/>
    <s v="续费"/>
    <s v="79.00"/>
    <s v="0.98"/>
    <s v="77.05"/>
    <m/>
    <n v="77.05"/>
    <s v="已支付"/>
    <s v="2018-07-02 08:43:00"/>
    <s v="2018-07-02 08:43:01"/>
    <s v=""/>
    <m/>
    <s v="分销客户"/>
    <x v="0"/>
  </r>
  <r>
    <s v="金链子银链子"/>
    <s v="深圳银链科技有限公司"/>
    <x v="3"/>
    <x v="8"/>
    <s v="新建"/>
    <d v="2018-03-02T14:57:56"/>
    <s v="202214590530318"/>
    <s v="云服务器ECS(包月)"/>
    <s v="续费"/>
    <s v="100.42"/>
    <s v="1.00"/>
    <s v="100.42"/>
    <m/>
    <n v="100.42"/>
    <s v="已支付"/>
    <s v="2018-07-02 08:42:57"/>
    <s v="2018-07-02 08:42:58"/>
    <s v=""/>
    <m/>
    <s v="分销客户"/>
    <x v="0"/>
  </r>
  <r>
    <s v="金链子银链子"/>
    <s v="深圳银链科技有限公司"/>
    <x v="3"/>
    <x v="8"/>
    <s v="新建"/>
    <d v="2018-03-02T14:57:56"/>
    <s v="202213089950318"/>
    <s v="云服务器ECS(包月)"/>
    <s v="续费"/>
    <s v="100.42"/>
    <s v="1.00"/>
    <s v="100.42"/>
    <m/>
    <n v="100.42"/>
    <s v="已支付"/>
    <s v="2018-07-02 08:42:55"/>
    <s v="2018-07-02 08:42:56"/>
    <s v=""/>
    <m/>
    <s v="分销客户"/>
    <x v="0"/>
  </r>
  <r>
    <s v="金链子银链子"/>
    <s v="深圳银链科技有限公司"/>
    <x v="3"/>
    <x v="8"/>
    <s v="新建"/>
    <d v="2018-03-02T14:57:56"/>
    <s v="202215986260318"/>
    <s v="云服务器ECS(包月)"/>
    <s v="续费"/>
    <s v="100.42"/>
    <s v="1.00"/>
    <s v="100.42"/>
    <m/>
    <n v="100.42"/>
    <s v="已支付"/>
    <s v="2018-07-02 08:42:53"/>
    <s v="2018-07-02 08:42:54"/>
    <s v=""/>
    <m/>
    <s v="分销客户"/>
    <x v="0"/>
  </r>
  <r>
    <s v="金链子银链子"/>
    <s v="深圳银链科技有限公司"/>
    <x v="3"/>
    <x v="8"/>
    <s v="新建"/>
    <d v="2018-03-02T14:57:56"/>
    <s v="202213589540318"/>
    <s v="云服务器ECS(包月)"/>
    <s v="续费"/>
    <s v="100.42"/>
    <s v="1.00"/>
    <s v="100.42"/>
    <n v="31.98"/>
    <n v="68.44"/>
    <s v="已支付"/>
    <s v="2018-07-02 08:42:51"/>
    <s v="2018-07-02 08:42:52"/>
    <s v=""/>
    <m/>
    <s v="分销客户"/>
    <x v="0"/>
  </r>
  <r>
    <s v="金链子银链子"/>
    <s v="深圳银链科技有限公司"/>
    <x v="3"/>
    <x v="8"/>
    <s v="新建"/>
    <d v="2018-03-02T14:57:56"/>
    <s v="202215587120318"/>
    <s v="云服务器ECS(包月)"/>
    <s v="续费"/>
    <s v="100.42"/>
    <s v="1.00"/>
    <s v="100.42"/>
    <n v="100.42"/>
    <n v="0"/>
    <s v="已支付"/>
    <s v="2018-07-02 08:42:50"/>
    <s v="2018-07-02 08:42:50"/>
    <s v=""/>
    <m/>
    <s v="分销客户"/>
    <x v="0"/>
  </r>
  <r>
    <s v="3503607768@qq.com"/>
    <s v="广州市清馨环保科技有限公司"/>
    <x v="4"/>
    <x v="9"/>
    <s v="新建"/>
    <d v="2017-05-12T00:00:00"/>
    <s v="202216085970080"/>
    <s v="云邮箱"/>
    <s v="续费"/>
    <s v="0.00"/>
    <s v="1.00"/>
    <s v="0.00"/>
    <m/>
    <n v="0"/>
    <s v="已支付"/>
    <s v="2018-07-02 08:38:16"/>
    <s v="2018-07-02 08:38:16"/>
    <s v=""/>
    <m/>
    <s v="分销客户"/>
    <x v="0"/>
  </r>
  <r>
    <s v="hi31071696@aliyun.com"/>
    <s v="中油碧辟石油有限公司"/>
    <x v="1"/>
    <x v="1"/>
    <s v="关联"/>
    <d v="2017-09-12T00:00:00"/>
    <s v="202213289040655"/>
    <s v="负载均衡SLB（按量付费）"/>
    <s v="新购"/>
    <s v="0.00"/>
    <s v="1.00"/>
    <s v="0"/>
    <m/>
    <n v="0"/>
    <s v="完成"/>
    <s v="2018-07-02 08:38:00"/>
    <s v="2018-07-02 08:38:00"/>
    <s v=""/>
    <m/>
    <s v="分销客户"/>
    <x v="2"/>
  </r>
  <r>
    <s v="695909365@qq.com"/>
    <s v="深圳市米飞科技有限公司"/>
    <x v="0"/>
    <x v="6"/>
    <s v="关联"/>
    <d v="2017-12-26T00:00:00"/>
    <s v="202213089090346"/>
    <s v="云邮箱"/>
    <s v="续费"/>
    <s v="0.00"/>
    <s v="1.00"/>
    <s v="0.00"/>
    <m/>
    <n v="0"/>
    <s v="已支付"/>
    <s v="2018-07-02 08:33:31"/>
    <s v="2018-07-02 08:33:31"/>
    <s v=""/>
    <m/>
    <s v="分销客户"/>
    <x v="3"/>
  </r>
  <r>
    <s v="se7en_kuo@foxmail.com"/>
    <s v="广州京雍府电子商务有限公司"/>
    <x v="3"/>
    <x v="12"/>
    <s v="关联"/>
    <d v="2017-09-26T00:00:00"/>
    <s v="202213088340302"/>
    <s v="云数据库KVStore版（包月）"/>
    <s v="续费"/>
    <s v="100.00"/>
    <s v="1.00"/>
    <s v="100.00"/>
    <m/>
    <n v="100"/>
    <s v="已支付"/>
    <s v="2018-07-02 08:26:39"/>
    <s v="2018-07-02 08:26:39"/>
    <s v=""/>
    <m/>
    <s v="分销客户"/>
    <x v="3"/>
  </r>
  <r>
    <s v="393620317@qq.com"/>
    <s v="广州逗趣互动信息科技有限公司"/>
    <x v="1"/>
    <x v="1"/>
    <s v="关联"/>
    <d v="2017-01-09T00:00:00"/>
    <s v="202213386970967"/>
    <s v="云数据库KVStore版（包月）"/>
    <s v="续费"/>
    <s v="340.00"/>
    <s v="1.00"/>
    <s v="340.00"/>
    <m/>
    <n v="340"/>
    <s v="已支付"/>
    <s v="2018-07-02 08:20:05"/>
    <s v="2018-07-02 08:20:06"/>
    <s v=""/>
    <m/>
    <s v="分销客户"/>
    <x v="3"/>
  </r>
  <r>
    <s v="393620317@qq.com"/>
    <s v="广州逗趣互动信息科技有限公司"/>
    <x v="1"/>
    <x v="1"/>
    <s v="关联"/>
    <d v="2017-01-09T00:00:00"/>
    <s v="202211890320967"/>
    <s v="云数据库KVStore版（包月）"/>
    <s v="续费"/>
    <s v="1300.00"/>
    <s v="1.00"/>
    <s v="1300.00"/>
    <m/>
    <n v="1300"/>
    <s v="已支付"/>
    <s v="2018-07-02 08:19:38"/>
    <s v="2018-07-02 08:19:39"/>
    <s v=""/>
    <m/>
    <s v="分销客户"/>
    <x v="3"/>
  </r>
  <r>
    <s v="hi20412990@aliyun.com"/>
    <s v="广州远程教育中心有限公司"/>
    <x v="0"/>
    <x v="4"/>
    <s v="关联"/>
    <d v="2017-03-24T00:00:00"/>
    <s v="202214985300411"/>
    <s v="云数据库KVStore版（包月）"/>
    <s v="续费"/>
    <s v="96.00"/>
    <s v="0.75"/>
    <s v="72.00"/>
    <m/>
    <n v="72"/>
    <s v="已支付"/>
    <s v="2018-07-02 08:16:00"/>
    <s v="2018-07-02 08:16:01"/>
    <s v=""/>
    <m/>
    <s v="分销客户"/>
    <x v="5"/>
  </r>
  <r>
    <s v="homeway.1984@163.com"/>
    <s v="广州智野软件科技有限公司"/>
    <x v="1"/>
    <x v="1"/>
    <s v="关联"/>
    <d v="2018-02-07T09:48:24"/>
    <s v="202214484320217"/>
    <s v="云服务器ECS(包月)"/>
    <s v="续费"/>
    <s v="67.00"/>
    <s v="0.99"/>
    <s v="66.10"/>
    <m/>
    <n v="66.099999999999994"/>
    <s v="已支付"/>
    <s v="2018-07-02 08:10:00"/>
    <s v="2018-07-02 08:10:00"/>
    <s v=""/>
    <m/>
    <s v="分销客户"/>
    <x v="3"/>
  </r>
  <r>
    <s v="bufeng2005@gmail.com"/>
    <s v="广州市十牛信息科技有限公司"/>
    <x v="1"/>
    <x v="1"/>
    <s v="关联"/>
    <d v="2017-06-23T00:00:00"/>
    <s v="202212887780796"/>
    <s v="云服务器（按量付费）"/>
    <s v="新购"/>
    <s v="0.00"/>
    <s v="1.00"/>
    <s v="0"/>
    <m/>
    <n v="0"/>
    <s v="完成"/>
    <s v="2018-07-02 07:47:43"/>
    <s v="2018-07-02 07:47:43"/>
    <s v=""/>
    <m/>
    <s v="分销客户"/>
    <x v="1"/>
  </r>
  <r>
    <s v="bufeng2005@gmail.com"/>
    <s v="广州市十牛信息科技有限公司"/>
    <x v="1"/>
    <x v="1"/>
    <s v="关联"/>
    <d v="2017-06-23T00:00:00"/>
    <s v="202213585820796"/>
    <s v="云服务器（按量付费）"/>
    <s v="新购"/>
    <s v="0.00"/>
    <s v="1.00"/>
    <s v="0"/>
    <m/>
    <n v="0"/>
    <s v="完成"/>
    <s v="2018-07-02 07:39:44"/>
    <s v="2018-07-02 07:39:44"/>
    <s v=""/>
    <m/>
    <s v="分销客户"/>
    <x v="1"/>
  </r>
  <r>
    <s v="bufeng2005@gmail.com"/>
    <s v="广州市十牛信息科技有限公司"/>
    <x v="1"/>
    <x v="1"/>
    <s v="关联"/>
    <d v="2017-06-23T00:00:00"/>
    <s v="202213185000796"/>
    <s v="云服务器（按量付费）"/>
    <s v="新购"/>
    <s v="0.00"/>
    <s v="1.00"/>
    <s v="0"/>
    <m/>
    <n v="0"/>
    <s v="完成"/>
    <s v="2018-07-02 07:27:43"/>
    <s v="2018-07-02 07:27:44"/>
    <s v=""/>
    <m/>
    <s v="分销客户"/>
    <x v="1"/>
  </r>
  <r>
    <s v="hi31071696@aliyun.com"/>
    <s v="中油碧辟石油有限公司"/>
    <x v="1"/>
    <x v="1"/>
    <s v="关联"/>
    <d v="2017-09-12T00:00:00"/>
    <s v="202215179440655"/>
    <s v="全站加速"/>
    <s v="新购"/>
    <s v="0.00"/>
    <s v="1.00"/>
    <s v="0"/>
    <m/>
    <n v="0"/>
    <s v="完成"/>
    <s v="2018-07-02 01:29:27"/>
    <s v="2018-07-02 01:29:28"/>
    <s v=""/>
    <m/>
    <s v="分销客户"/>
    <x v="6"/>
  </r>
  <r>
    <s v="881go"/>
    <s v="广州市英趣科技有限公司"/>
    <x v="2"/>
    <x v="2"/>
    <s v="关联"/>
    <d v="2017-11-10T00:00:00"/>
    <s v="202213179750635"/>
    <s v="云服务器ECS(包月)"/>
    <s v="续费"/>
    <s v="367.50"/>
    <s v="1.00"/>
    <s v="367.50"/>
    <m/>
    <n v="367.5"/>
    <s v="已支付"/>
    <s v="2018-07-01 23:31:57"/>
    <s v="2018-07-01 23:32:24"/>
    <s v=""/>
    <m/>
    <s v="分销客户"/>
    <x v="3"/>
  </r>
  <r>
    <s v="hi31071696@aliyun.com"/>
    <s v="中油碧辟石油有限公司"/>
    <x v="1"/>
    <x v="1"/>
    <s v="关联"/>
    <d v="2017-09-12T00:00:00"/>
    <s v="202212177860655"/>
    <s v="数据传输服务（按量付费）"/>
    <s v="新购"/>
    <s v="0.00"/>
    <s v="1.00"/>
    <s v="0"/>
    <m/>
    <n v="0"/>
    <s v="完成"/>
    <s v="2018-07-01 21:09:56"/>
    <s v="2018-07-01 21:09:56"/>
    <s v=""/>
    <m/>
    <s v="分销客户"/>
    <x v="2"/>
  </r>
  <r>
    <s v="zengxianghua@angelgroup.com.cn"/>
    <s v="深圳安吉尔饮水产业集团"/>
    <x v="5"/>
    <x v="11"/>
    <s v="关联"/>
    <d v="2017-03-13T00:00:00"/>
    <s v="202214079580580"/>
    <s v="NAS存储包"/>
    <s v="新购"/>
    <s v="900.00"/>
    <s v="0.83"/>
    <s v="747.00"/>
    <m/>
    <n v="747"/>
    <s v="已支付"/>
    <s v="2018-07-01 21:03:48"/>
    <s v="2018-07-01 21:03:55"/>
    <s v=""/>
    <m/>
    <s v="分销客户"/>
    <x v="0"/>
  </r>
  <r>
    <s v="锋游科技"/>
    <s v="广州市灵信软件有限公司"/>
    <x v="2"/>
    <x v="10"/>
    <s v="新建"/>
    <d v="2017-11-01T00:00:00"/>
    <s v="202214874590202"/>
    <s v="云服务器ECS(包月)"/>
    <s v="续费"/>
    <s v="239.00"/>
    <s v="1.00"/>
    <s v="239.00"/>
    <m/>
    <n v="239"/>
    <s v="已支付"/>
    <s v="2018-07-01 20:19:42"/>
    <s v="2018-07-01 20:19:55"/>
    <s v=""/>
    <m/>
    <s v="分销客户"/>
    <x v="0"/>
  </r>
  <r>
    <s v="hi30403397@aliyun.com"/>
    <s v="广州宏峰信息科技有限公司"/>
    <x v="3"/>
    <x v="12"/>
    <s v="关联"/>
    <d v="2017-10-10T00:00:00"/>
    <s v="202211573020828"/>
    <s v="云服务器ECS(包月)"/>
    <s v="新购"/>
    <s v="43.68"/>
    <s v="1.00"/>
    <s v="43.68"/>
    <m/>
    <n v="43.68"/>
    <s v="已支付"/>
    <s v="2018-07-01 16:10:52"/>
    <s v="2018-07-01 16:11:15"/>
    <s v=""/>
    <m/>
    <s v="分销客户"/>
    <x v="0"/>
  </r>
  <r>
    <s v="yingerfashion"/>
    <s v="深圳影儿时尚集团有限公司"/>
    <x v="5"/>
    <x v="11"/>
    <s v="关联"/>
    <d v="2017-03-16T00:00:00"/>
    <s v="202214671670511"/>
    <s v="RDS只读实例"/>
    <s v="升级"/>
    <s v="0.00"/>
    <s v="1.00"/>
    <s v="0"/>
    <m/>
    <n v="0"/>
    <s v="完成"/>
    <s v="2018-07-01 16:06:30"/>
    <s v="2018-07-01 16:06:30"/>
    <s v=""/>
    <m/>
    <s v="分销客户"/>
    <x v="1"/>
  </r>
  <r>
    <s v="xiaoniuyuleshi"/>
    <s v="广州源众信息科技有限公司"/>
    <x v="2"/>
    <x v="2"/>
    <s v="新建"/>
    <d v="2018-05-21T11:47:34"/>
    <s v="202212371710289"/>
    <s v="云服务器ECS(包月)"/>
    <s v="续费"/>
    <s v="85.82"/>
    <s v="1.00"/>
    <s v="85.82"/>
    <m/>
    <n v="85.82"/>
    <s v="已支付"/>
    <s v="2018-07-01 14:15:54"/>
    <s v="2018-07-01 14:16:09"/>
    <s v=""/>
    <m/>
    <s v="分销客户"/>
    <x v="0"/>
  </r>
  <r>
    <s v="se7en_kuo@foxmail.com"/>
    <s v="广州京雍府电子商务有限公司"/>
    <x v="3"/>
    <x v="12"/>
    <s v="关联"/>
    <d v="2017-09-26T00:00:00"/>
    <s v="202213070470302"/>
    <s v="云服务器ECS(包月)"/>
    <s v="续费"/>
    <s v="394.00"/>
    <s v="1.00"/>
    <s v="394.00"/>
    <m/>
    <n v="394"/>
    <s v="已支付"/>
    <s v="2018-07-01 14:13:37"/>
    <s v="2018-07-01 14:13:40"/>
    <s v=""/>
    <m/>
    <s v="分销客户"/>
    <x v="3"/>
  </r>
  <r>
    <s v="yingerfashion"/>
    <s v="深圳影儿时尚集团有限公司"/>
    <x v="5"/>
    <x v="11"/>
    <s v="关联"/>
    <d v="2017-03-16T00:00:00"/>
    <s v="202215065520511"/>
    <s v="RDS只读实例"/>
    <s v="升级"/>
    <s v="0.00"/>
    <s v="1.00"/>
    <s v="0"/>
    <m/>
    <n v="0"/>
    <s v="完成"/>
    <s v="2018-07-01 12:58:33"/>
    <s v="2018-07-01 12:58:33"/>
    <s v=""/>
    <m/>
    <s v="分销客户"/>
    <x v="1"/>
  </r>
  <r>
    <s v="yingerfashion"/>
    <s v="深圳影儿时尚集团有限公司"/>
    <x v="5"/>
    <x v="11"/>
    <s v="关联"/>
    <d v="2017-03-16T00:00:00"/>
    <s v="202215266500511"/>
    <s v="关系型数据库RDS(包月)"/>
    <s v="升级"/>
    <s v="27041.29"/>
    <s v="1.00"/>
    <s v="27041.29"/>
    <m/>
    <n v="27041.29"/>
    <s v="已支付"/>
    <s v="2018-07-01 12:55:40"/>
    <s v="2018-07-01 12:55:54"/>
    <s v=""/>
    <m/>
    <s v="分销客户"/>
    <x v="0"/>
  </r>
  <r>
    <s v="ever_cloud"/>
    <s v="广东长荣信息科技有限公司"/>
    <x v="3"/>
    <x v="12"/>
    <s v="新建"/>
    <d v="2018-04-08T15:06:22"/>
    <s v="202214766080877"/>
    <s v="弹性公网IP（按量付费）"/>
    <s v="新购"/>
    <s v="0.00"/>
    <s v="1.00"/>
    <s v="0"/>
    <m/>
    <n v="0"/>
    <s v="完成"/>
    <s v="2018-07-01 12:37:44"/>
    <s v="2018-07-01 12:37:44"/>
    <s v=""/>
    <m/>
    <s v="分销客户"/>
    <x v="2"/>
  </r>
  <r>
    <s v="212983912@qq.com"/>
    <s v="广州尚途商旅信息技术有限公司"/>
    <x v="0"/>
    <x v="4"/>
    <s v="关联"/>
    <d v="2016-10-27T00:00:00"/>
    <s v="202214667760489"/>
    <s v="云服务器ECS(包月)"/>
    <s v="续费"/>
    <s v="299.00"/>
    <s v="1.00"/>
    <s v="299.00"/>
    <m/>
    <n v="299"/>
    <s v="已支付"/>
    <s v="2018-07-01 12:32:41"/>
    <s v="2018-07-01 12:32:41"/>
    <s v=""/>
    <m/>
    <s v="分销客户"/>
    <x v="3"/>
  </r>
  <r>
    <s v="212983912@qq.com"/>
    <s v="广州尚途商旅信息技术有限公司"/>
    <x v="0"/>
    <x v="4"/>
    <s v="关联"/>
    <d v="2016-10-27T00:00:00"/>
    <s v="202212868960489"/>
    <s v="云服务器ECS(包月)"/>
    <s v="续费"/>
    <s v="405.00"/>
    <s v="1.00"/>
    <s v="405.00"/>
    <m/>
    <n v="405"/>
    <s v="已支付"/>
    <s v="2018-07-01 12:32:39"/>
    <s v="2018-07-01 12:32:40"/>
    <s v=""/>
    <m/>
    <s v="分销客户"/>
    <x v="3"/>
  </r>
  <r>
    <s v="212983912@qq.com"/>
    <s v="广州尚途商旅信息技术有限公司"/>
    <x v="0"/>
    <x v="4"/>
    <s v="关联"/>
    <d v="2016-10-27T00:00:00"/>
    <s v="202213566480489"/>
    <s v="云服务器ECS(包月)"/>
    <s v="续费"/>
    <s v="1151.00"/>
    <s v="1.00"/>
    <s v="1151.00"/>
    <m/>
    <n v="1151"/>
    <s v="已支付"/>
    <s v="2018-07-01 12:32:37"/>
    <s v="2018-07-01 12:32:38"/>
    <s v=""/>
    <m/>
    <s v="分销客户"/>
    <x v="3"/>
  </r>
  <r>
    <s v="212983912@qq.com"/>
    <s v="广州尚途商旅信息技术有限公司"/>
    <x v="0"/>
    <x v="4"/>
    <s v="关联"/>
    <d v="2016-10-27T00:00:00"/>
    <s v="202215565620489"/>
    <s v="云服务器ECS(包月)"/>
    <s v="续费"/>
    <s v="348.00"/>
    <s v="1.00"/>
    <s v="348.00"/>
    <m/>
    <n v="348"/>
    <s v="已支付"/>
    <s v="2018-07-01 12:32:36"/>
    <s v="2018-07-01 12:32:36"/>
    <s v=""/>
    <m/>
    <s v="分销客户"/>
    <x v="3"/>
  </r>
  <r>
    <s v="yingerfashion"/>
    <s v="深圳影儿时尚集团有限公司"/>
    <x v="5"/>
    <x v="11"/>
    <s v="关联"/>
    <d v="2017-03-16T00:00:00"/>
    <s v="202214567960511"/>
    <s v="RDS只读实例"/>
    <s v="新购"/>
    <s v="0.00"/>
    <s v="1.00"/>
    <s v="0"/>
    <m/>
    <n v="0"/>
    <s v="完成"/>
    <s v="2018-07-01 12:12:17"/>
    <s v="2018-07-01 12:12:17"/>
    <s v=""/>
    <m/>
    <s v="分销客户"/>
    <x v="1"/>
  </r>
  <r>
    <s v="keya2016@qq.com"/>
    <s v="广州科亚信息科技有限公司"/>
    <x v="4"/>
    <x v="7"/>
    <s v="关联"/>
    <d v="2017-03-15T00:00:00"/>
    <s v="202214567550855"/>
    <s v="云服务器ECS(包月)"/>
    <s v="续费"/>
    <s v="521.50"/>
    <s v="1.00"/>
    <s v="521.50"/>
    <m/>
    <n v="521.5"/>
    <s v="已支付"/>
    <s v="2018-07-01 11:55:44"/>
    <s v="2018-07-01 11:55:45"/>
    <s v=""/>
    <m/>
    <s v="分销客户"/>
    <x v="3"/>
  </r>
  <r>
    <s v="chkg2017"/>
    <s v="深圳市潮惠科技信息有限公司"/>
    <x v="4"/>
    <x v="9"/>
    <s v="新建"/>
    <d v="2017-04-21T00:00:00"/>
    <s v="202213265790176"/>
    <s v="云服务器ECS(包月)"/>
    <s v="续费"/>
    <s v="976.00"/>
    <s v="1.00"/>
    <s v="976.00"/>
    <m/>
    <n v="976"/>
    <s v="已支付"/>
    <s v="2018-07-01 11:44:01"/>
    <s v="2018-07-01 11:44:16"/>
    <s v=""/>
    <m/>
    <s v="分销客户"/>
    <x v="0"/>
  </r>
  <r>
    <s v="hi20412990@aliyun.com"/>
    <s v="广州远程教育中心有限公司"/>
    <x v="0"/>
    <x v="4"/>
    <s v="关联"/>
    <d v="2017-03-24T00:00:00"/>
    <s v="202215264760411"/>
    <s v="云服务器ECS(包月)"/>
    <s v="续费"/>
    <s v="846.00"/>
    <s v="0.75"/>
    <s v="634.50"/>
    <m/>
    <n v="634.5"/>
    <s v="已支付"/>
    <s v="2018-07-01 11:37:29"/>
    <s v="2018-07-01 11:37:29"/>
    <s v=""/>
    <m/>
    <s v="分销客户"/>
    <x v="5"/>
  </r>
  <r>
    <s v="hi20412990@aliyun.com"/>
    <s v="广州远程教育中心有限公司"/>
    <x v="0"/>
    <x v="4"/>
    <s v="关联"/>
    <d v="2017-03-24T00:00:00"/>
    <s v="202213067910411"/>
    <s v="云服务器ECS(包月)"/>
    <s v="续费"/>
    <s v="846.00"/>
    <s v="0.75"/>
    <s v="634.50"/>
    <m/>
    <n v="634.5"/>
    <s v="已支付"/>
    <s v="2018-07-01 11:37:27"/>
    <s v="2018-07-01 11:37:28"/>
    <s v=""/>
    <m/>
    <s v="分销客户"/>
    <x v="5"/>
  </r>
  <r>
    <s v="hi20412990@aliyun.com"/>
    <s v="广州远程教育中心有限公司"/>
    <x v="0"/>
    <x v="4"/>
    <s v="关联"/>
    <d v="2017-03-24T00:00:00"/>
    <s v="202212567650411"/>
    <s v="云服务器ECS(包月)"/>
    <s v="续费"/>
    <s v="472.00"/>
    <s v="0.75"/>
    <s v="354.00"/>
    <m/>
    <n v="354"/>
    <s v="已支付"/>
    <s v="2018-07-01 11:37:25"/>
    <s v="2018-07-01 11:37:25"/>
    <s v=""/>
    <m/>
    <s v="分销客户"/>
    <x v="5"/>
  </r>
  <r>
    <s v="hi20412990@aliyun.com"/>
    <s v="广州远程教育中心有限公司"/>
    <x v="0"/>
    <x v="4"/>
    <s v="关联"/>
    <d v="2017-03-24T00:00:00"/>
    <s v="202213466700411"/>
    <s v="云服务器ECS(包月)"/>
    <s v="续费"/>
    <s v="472.00"/>
    <s v="0.75"/>
    <s v="354.00"/>
    <m/>
    <n v="354"/>
    <s v="已支付"/>
    <s v="2018-07-01 11:37:23"/>
    <s v="2018-07-01 11:37:24"/>
    <s v=""/>
    <m/>
    <s v="分销客户"/>
    <x v="5"/>
  </r>
  <r>
    <s v="hi20412990@aliyun.com"/>
    <s v="广州远程教育中心有限公司"/>
    <x v="0"/>
    <x v="4"/>
    <s v="关联"/>
    <d v="2017-03-24T00:00:00"/>
    <s v="202212368810411"/>
    <s v="云服务器ECS(包月)"/>
    <s v="续费"/>
    <s v="1890.00"/>
    <s v="0.75"/>
    <s v="1417.50"/>
    <m/>
    <n v="1417.5"/>
    <s v="已支付"/>
    <s v="2018-07-01 11:37:21"/>
    <s v="2018-07-01 11:37:22"/>
    <s v=""/>
    <m/>
    <s v="分销客户"/>
    <x v="5"/>
  </r>
  <r>
    <s v="hi20412990@aliyun.com"/>
    <s v="广州远程教育中心有限公司"/>
    <x v="0"/>
    <x v="4"/>
    <s v="关联"/>
    <d v="2017-03-24T00:00:00"/>
    <s v="202213265670411"/>
    <s v="云服务器ECS(包月)"/>
    <s v="续费"/>
    <s v="1260.00"/>
    <s v="0.75"/>
    <s v="945.00"/>
    <m/>
    <n v="945"/>
    <s v="已支付"/>
    <s v="2018-07-01 11:37:18"/>
    <s v="2018-07-01 11:37:19"/>
    <s v=""/>
    <m/>
    <s v="分销客户"/>
    <x v="5"/>
  </r>
  <r>
    <s v="avsystemmsg@meiya.com"/>
    <s v="广州尚途商旅信息技术有限公司"/>
    <x v="0"/>
    <x v="4"/>
    <s v="关联"/>
    <d v="2016-10-27T00:00:00"/>
    <s v="202214663870197"/>
    <s v="云服务器ECS(包月)"/>
    <s v="续费"/>
    <s v="251.00"/>
    <s v="1.00"/>
    <s v="251.00"/>
    <m/>
    <n v="251"/>
    <s v="已支付"/>
    <s v="2018-07-01 10:19:19"/>
    <s v="2018-07-01 10:19:19"/>
    <s v=""/>
    <m/>
    <s v="分销客户"/>
    <x v="3"/>
  </r>
  <r>
    <s v="liweiai2008"/>
    <s v="广州南方网景网络科技有限公司"/>
    <x v="2"/>
    <x v="10"/>
    <s v="新建"/>
    <d v="2018-04-04T15:23:55"/>
    <s v="202215561620395"/>
    <s v="云服务器ECS(包月)"/>
    <s v="续费"/>
    <s v="918.00"/>
    <s v="1.00"/>
    <s v="918.00"/>
    <m/>
    <n v="918"/>
    <s v="已支付"/>
    <s v="2018-07-01 09:58:54"/>
    <s v="2018-07-01 09:59:14"/>
    <s v=""/>
    <m/>
    <s v="分销客户"/>
    <x v="0"/>
  </r>
  <r>
    <s v="michael@figo.cn"/>
    <s v="广州火鹰信息科技有限公司"/>
    <x v="2"/>
    <x v="2"/>
    <s v="关联"/>
    <d v="2017-10-26T00:00:00"/>
    <s v="202212663230710"/>
    <s v="云服务器ECS(包月)"/>
    <s v="续费"/>
    <s v="269.00"/>
    <s v="0.95"/>
    <s v="256.25"/>
    <m/>
    <n v="256.25"/>
    <s v="已支付"/>
    <s v="2018-07-01 08:45:51"/>
    <s v="2018-07-01 08:45:52"/>
    <s v=""/>
    <m/>
    <s v="分销客户"/>
    <x v="3"/>
  </r>
  <r>
    <s v="金链子银链子"/>
    <s v="深圳银链科技有限公司"/>
    <x v="3"/>
    <x v="8"/>
    <s v="新建"/>
    <d v="2018-03-02T14:57:56"/>
    <s v="202214259450318"/>
    <s v="云服务器ECS(包月)"/>
    <s v="续费"/>
    <s v="79.80"/>
    <s v="0.97"/>
    <s v="77.70"/>
    <n v="77.7"/>
    <n v="0"/>
    <s v="已支付"/>
    <s v="2018-07-01 08:41:14"/>
    <s v="2018-07-01 08:41:16"/>
    <s v=""/>
    <m/>
    <s v="分销客户"/>
    <x v="0"/>
  </r>
  <r>
    <s v="金链子银链子"/>
    <s v="深圳银链科技有限公司"/>
    <x v="3"/>
    <x v="8"/>
    <s v="新建"/>
    <d v="2018-03-02T14:57:56"/>
    <s v="202215558980318"/>
    <s v="云服务器ECS(包月)"/>
    <s v="续费"/>
    <s v="79.80"/>
    <s v="0.97"/>
    <s v="77.70"/>
    <n v="77.7"/>
    <n v="0"/>
    <s v="已支付"/>
    <s v="2018-07-01 08:41:11"/>
    <s v="2018-07-01 08:41:12"/>
    <s v=""/>
    <m/>
    <s v="分销客户"/>
    <x v="0"/>
  </r>
  <r>
    <s v="金链子银链子"/>
    <s v="深圳银链科技有限公司"/>
    <x v="3"/>
    <x v="8"/>
    <s v="新建"/>
    <d v="2018-03-02T14:57:56"/>
    <s v="202211763410318"/>
    <s v="云服务器ECS(包月)"/>
    <s v="续费"/>
    <s v="79.80"/>
    <s v="0.97"/>
    <s v="77.70"/>
    <n v="77.7"/>
    <n v="0"/>
    <s v="已支付"/>
    <s v="2018-07-01 08:41:07"/>
    <s v="2018-07-01 08:41:08"/>
    <s v=""/>
    <m/>
    <s v="分销客户"/>
    <x v="0"/>
  </r>
  <r>
    <s v="金链子银链子"/>
    <s v="深圳银链科技有限公司"/>
    <x v="3"/>
    <x v="8"/>
    <s v="新建"/>
    <d v="2018-03-02T14:57:56"/>
    <s v="202215859460318"/>
    <s v="云服务器ECS(包月)"/>
    <s v="续费"/>
    <s v="79.80"/>
    <s v="0.97"/>
    <s v="77.70"/>
    <n v="77.7"/>
    <n v="0"/>
    <s v="已支付"/>
    <s v="2018-07-01 08:41:03"/>
    <s v="2018-07-01 08:41:04"/>
    <s v=""/>
    <m/>
    <s v="分销客户"/>
    <x v="0"/>
  </r>
  <r>
    <s v="金链子银链子"/>
    <s v="深圳银链科技有限公司"/>
    <x v="3"/>
    <x v="8"/>
    <s v="新建"/>
    <d v="2018-03-02T14:57:56"/>
    <s v="202212762150318"/>
    <s v="云服务器ECS(包月)"/>
    <s v="续费"/>
    <s v="79.80"/>
    <s v="0.97"/>
    <s v="77.70"/>
    <n v="77.7"/>
    <n v="0"/>
    <s v="已支付"/>
    <s v="2018-07-01 08:40:59"/>
    <s v="2018-07-01 08:41:01"/>
    <s v=""/>
    <m/>
    <s v="分销客户"/>
    <x v="0"/>
  </r>
  <r>
    <s v="chkg2017"/>
    <s v="深圳市潮惠科技信息有限公司"/>
    <x v="4"/>
    <x v="9"/>
    <s v="新建"/>
    <d v="2017-04-21T00:00:00"/>
    <s v="202215756660176"/>
    <s v="EIP（包月）"/>
    <s v="续费"/>
    <s v="23.00"/>
    <s v="1.00"/>
    <s v="23.00"/>
    <m/>
    <n v="23"/>
    <s v="已支付"/>
    <s v="2018-07-01 08:30:12"/>
    <s v="2018-07-01 08:30:13"/>
    <s v=""/>
    <m/>
    <s v="分销客户"/>
    <x v="0"/>
  </r>
  <r>
    <s v="chkg2017"/>
    <s v="深圳市潮惠科技信息有限公司"/>
    <x v="4"/>
    <x v="9"/>
    <s v="新建"/>
    <d v="2017-04-21T00:00:00"/>
    <s v="202215258570176"/>
    <s v="EIP（包月）"/>
    <s v="续费"/>
    <s v="23.00"/>
    <s v="1.00"/>
    <s v="23.00"/>
    <m/>
    <n v="23"/>
    <s v="已支付"/>
    <s v="2018-07-01 08:30:11"/>
    <s v="2018-07-01 08:30:12"/>
    <s v=""/>
    <m/>
    <s v="分销客户"/>
    <x v="0"/>
  </r>
  <r>
    <s v="chkg2017"/>
    <s v="深圳市潮惠科技信息有限公司"/>
    <x v="4"/>
    <x v="9"/>
    <s v="新建"/>
    <d v="2017-04-21T00:00:00"/>
    <s v="202214559690176"/>
    <s v="EIP（包月）"/>
    <s v="续费"/>
    <s v="23.00"/>
    <s v="1.00"/>
    <s v="23.00"/>
    <m/>
    <n v="23"/>
    <s v="已支付"/>
    <s v="2018-07-01 08:29:15"/>
    <s v="2018-07-01 08:29:15"/>
    <s v=""/>
    <m/>
    <s v="分销客户"/>
    <x v="0"/>
  </r>
  <r>
    <s v="flision"/>
    <s v="广州市绯影信息科技有限公司"/>
    <x v="4"/>
    <x v="9"/>
    <s v="关联"/>
    <d v="2017-01-19T00:00:00"/>
    <s v="202211960380600"/>
    <s v="云服务器ECS(包月)"/>
    <s v="续费"/>
    <s v="106.68"/>
    <s v="1.00"/>
    <s v="106.68"/>
    <m/>
    <n v="106.68"/>
    <s v="已支付"/>
    <s v="2018-07-01 08:20:43"/>
    <s v="2018-07-01 08:20:44"/>
    <s v=""/>
    <m/>
    <s v="分销客户"/>
    <x v="3"/>
  </r>
  <r>
    <s v="hi20412990@aliyun.com"/>
    <s v="广州远程教育中心有限公司"/>
    <x v="0"/>
    <x v="4"/>
    <s v="关联"/>
    <d v="2017-03-24T00:00:00"/>
    <s v="202212559820411"/>
    <s v="云数据库MongoDB版(包月)"/>
    <s v="续费"/>
    <s v="667.20"/>
    <s v="0.75"/>
    <s v="500.40"/>
    <m/>
    <n v="500.4"/>
    <s v="已支付"/>
    <s v="2018-07-01 08:16:25"/>
    <s v="2018-07-01 08:16:26"/>
    <s v=""/>
    <m/>
    <s v="分销客户"/>
    <x v="5"/>
  </r>
  <r>
    <s v="hi20412990@aliyun.com"/>
    <s v="广州远程教育中心有限公司"/>
    <x v="0"/>
    <x v="4"/>
    <s v="关联"/>
    <d v="2017-03-24T00:00:00"/>
    <s v="202212660060411"/>
    <s v="云邮箱"/>
    <s v="续费"/>
    <s v="0.00"/>
    <s v="1.00"/>
    <s v="0.00"/>
    <m/>
    <n v="0"/>
    <s v="已支付"/>
    <s v="2018-07-01 08:15:05"/>
    <s v="2018-07-01 08:15:05"/>
    <s v=""/>
    <m/>
    <s v="分销客户"/>
    <x v="5"/>
  </r>
  <r>
    <s v="ptextile"/>
    <s v="韶关市北江纺织有限公司"/>
    <x v="1"/>
    <x v="1"/>
    <s v="新建"/>
    <d v="2017-03-16T00:00:00"/>
    <s v="202213552070908"/>
    <s v="数据传输服务（按量付费）"/>
    <s v="新购"/>
    <s v="0.00"/>
    <s v="1.00"/>
    <s v="0"/>
    <m/>
    <n v="0"/>
    <s v="完成"/>
    <s v="2018-07-01 01:20:13"/>
    <s v="2018-07-01 01:20:14"/>
    <s v=""/>
    <m/>
    <s v="分销客户"/>
    <x v="2"/>
  </r>
  <r>
    <s v="huayinlab@aliyun.com"/>
    <s v="广州华银医学检测中心有限公司"/>
    <x v="0"/>
    <x v="5"/>
    <s v="关联"/>
    <d v="2017-07-11T00:00:00"/>
    <s v="202211654850105"/>
    <s v="对象存储OSS资源包(包月)"/>
    <s v="升级"/>
    <s v="7574.32"/>
    <s v="0.75"/>
    <s v="5680.73"/>
    <n v="1235"/>
    <n v="4445.7299999999996"/>
    <s v="已支付"/>
    <s v="2018-07-01 00:46:10"/>
    <s v="2018-07-01 00:46:26"/>
    <s v=""/>
    <m/>
    <s v="分销客户"/>
    <x v="0"/>
  </r>
  <r>
    <s v="huayinlab@aliyun.com"/>
    <s v="广州华银医学检测中心有限公司"/>
    <x v="0"/>
    <x v="5"/>
    <s v="关联"/>
    <d v="2017-07-11T00:00:00"/>
    <s v="202212055930105"/>
    <s v="对象存储OSS资源包(包月)"/>
    <s v="新购"/>
    <s v="588.00"/>
    <s v="0.75"/>
    <s v="441.00"/>
    <n v="441"/>
    <n v="0"/>
    <s v="已支付"/>
    <s v="2018-07-01 00:44:19"/>
    <s v="2018-07-01 00:44:29"/>
    <s v=""/>
    <m/>
    <s v="分销客户"/>
    <x v="0"/>
  </r>
  <r>
    <s v="东莞戎马家具有限公司"/>
    <s v="广州紫鲸互联网科技有限公司"/>
    <x v="2"/>
    <x v="10"/>
    <s v="新建"/>
    <d v="2018-06-27T14:31:58"/>
    <s v="202212003320291"/>
    <s v="云服务器ECS(包月)"/>
    <s v="新购"/>
    <s v="2319.00"/>
    <s v="0.96"/>
    <s v="2236.26"/>
    <m/>
    <n v="2236.2600000000002"/>
    <s v="已支付"/>
    <s v="2018-06-29 18:27:48"/>
    <s v="2018-07-02 09:54:26"/>
    <s v=""/>
    <m/>
    <s v="分销客户"/>
    <x v="0"/>
  </r>
  <r>
    <s v="gqsx@china-avs.com.cn"/>
    <s v="广州高清视信数码科技股份有限公司"/>
    <x v="4"/>
    <x v="14"/>
    <e v="#N/A"/>
    <e v="#N/A"/>
    <s v="202308707260292"/>
    <s v="云服务器ECS(包月)"/>
    <s v="新购"/>
    <s v="428.00"/>
    <s v="1.00"/>
    <s v="428.00"/>
    <m/>
    <n v="428"/>
    <s v="已支付"/>
    <s v="2018-07-26 17:30:49"/>
    <s v="2018-07-26 17:30:57"/>
    <s v=""/>
    <s v="201807005427"/>
    <s v="合作客户"/>
    <x v="0"/>
  </r>
  <r>
    <s v="qsbpadmin"/>
    <s v="广东企数标普互联网金融信息服务有限公司"/>
    <x v="0"/>
    <x v="5"/>
    <e v="#N/A"/>
    <e v="#N/A"/>
    <s v="202300575830738"/>
    <s v="堡垒机"/>
    <s v="新购"/>
    <s v="3480.00"/>
    <s v="1.00"/>
    <s v="3480.00"/>
    <m/>
    <n v="3480"/>
    <s v="已支付"/>
    <s v="2018-07-26 10:31:59"/>
    <s v="2018-07-28 01:07:35"/>
    <s v=""/>
    <s v="201807002559"/>
    <s v="合作客户"/>
    <x v="0"/>
  </r>
  <r>
    <s v="qsbpadmin"/>
    <s v="广东企数标普互联网金融信息服务有限公司"/>
    <x v="0"/>
    <x v="5"/>
    <e v="#N/A"/>
    <e v="#N/A"/>
    <s v="202300172990738"/>
    <s v="态势感知SAS(包月)"/>
    <s v="新购"/>
    <s v="7200.00"/>
    <s v="0.85"/>
    <s v="6120.00"/>
    <m/>
    <n v="6120"/>
    <s v="已支付"/>
    <s v="2018-07-26 10:31:58"/>
    <s v="2018-07-28 01:07:35"/>
    <s v=""/>
    <s v="201807002559"/>
    <s v="合作客户"/>
    <x v="0"/>
  </r>
  <r>
    <s v="qsbpadmin"/>
    <s v="广东企数标普互联网金融信息服务有限公司"/>
    <x v="0"/>
    <x v="5"/>
    <e v="#N/A"/>
    <e v="#N/A"/>
    <s v="202302770580738"/>
    <s v="数据库审计"/>
    <s v="新购"/>
    <s v="30600.00"/>
    <s v="1.00"/>
    <s v="30600.00"/>
    <m/>
    <n v="30600"/>
    <s v="已支付"/>
    <s v="2018-07-26 10:31:58"/>
    <s v="2018-07-28 01:07:35"/>
    <s v=""/>
    <s v="201807002559"/>
    <s v="合作客户"/>
    <x v="0"/>
  </r>
  <r>
    <s v="qsbpadmin"/>
    <s v="广东企数标普互联网金融信息服务有限公司"/>
    <x v="0"/>
    <x v="5"/>
    <e v="#N/A"/>
    <e v="#N/A"/>
    <s v="202301472460738"/>
    <s v="web应用防火墙(包月)"/>
    <s v="新购"/>
    <s v="23280.00"/>
    <s v="1.00"/>
    <s v="23280.00"/>
    <m/>
    <n v="23280"/>
    <s v="已支付"/>
    <s v="2018-07-26 10:31:58"/>
    <s v="2018-07-28 01:07:35"/>
    <s v=""/>
    <s v="201807002559"/>
    <s v="合作客户"/>
    <x v="0"/>
  </r>
  <r>
    <s v="huayingholding2018"/>
    <s v="胡凯勃"/>
    <x v="7"/>
    <x v="17"/>
    <e v="#N/A"/>
    <e v="#N/A"/>
    <s v="202298803340318"/>
    <s v="云服务器ECS(包月)"/>
    <s v="退款"/>
    <s v="-358.09"/>
    <s v="1.00"/>
    <s v="-358.09"/>
    <m/>
    <n v="-358.09"/>
    <s v="已支付"/>
    <s v="2018-07-24 19:16:56"/>
    <s v="2018-07-24 19:16:56"/>
    <s v=""/>
    <s v="201805004700"/>
    <s v="合作客户"/>
    <x v="0"/>
  </r>
  <r>
    <s v="huayingholding2018"/>
    <s v="胡凯勃"/>
    <x v="7"/>
    <x v="17"/>
    <e v="#N/A"/>
    <e v="#N/A"/>
    <s v="202295148690318"/>
    <s v="云服务器ECS(包月)"/>
    <s v="新购"/>
    <s v="8601.60"/>
    <s v="0.85"/>
    <s v="7311.36"/>
    <m/>
    <n v="7311.36"/>
    <s v="已支付"/>
    <s v="2018-07-24 17:24:09"/>
    <s v="2018-07-24 17:33:59"/>
    <s v=""/>
    <s v="201805004700"/>
    <s v="合作客户"/>
    <x v="0"/>
  </r>
  <r>
    <s v="huayingholding2018"/>
    <s v="胡凯勃"/>
    <x v="7"/>
    <x v="17"/>
    <e v="#N/A"/>
    <e v="#N/A"/>
    <s v="202290798390318"/>
    <s v="云服务器ECS(包月)"/>
    <s v="新购"/>
    <s v="376.02"/>
    <s v="0.95"/>
    <s v="358.09"/>
    <m/>
    <n v="358.09"/>
    <s v="已支付"/>
    <s v="2018-07-23 17:00:55"/>
    <s v="2018-07-23 17:01:12"/>
    <s v=""/>
    <s v="201805004700"/>
    <s v="合作客户"/>
    <x v="0"/>
  </r>
  <r>
    <s v="aibaocloud"/>
    <s v="广州市贺氏办公设备有限公司"/>
    <x v="0"/>
    <x v="5"/>
    <e v="#N/A"/>
    <e v="#N/A"/>
    <s v="202292104190513"/>
    <s v="云服务器ECS(包月)"/>
    <s v="新购"/>
    <s v="63864.00"/>
    <s v="0.57"/>
    <s v="36487.80"/>
    <n v="848"/>
    <n v="35639.800000000003"/>
    <s v="已支付"/>
    <s v="2018-07-23 15:36:21"/>
    <s v="2018-07-23 15:36:33"/>
    <s v=""/>
    <s v="201805006629"/>
    <s v="合作客户"/>
    <x v="0"/>
  </r>
  <r>
    <s v="港珠澳网络"/>
    <s v="深圳市天际网络信息技术有限公司"/>
    <x v="2"/>
    <x v="10"/>
    <e v="#N/A"/>
    <e v="#N/A"/>
    <s v="202280042860701"/>
    <s v="云服务器ECS(包月)"/>
    <s v="新购"/>
    <s v="3084.00"/>
    <s v="0.82"/>
    <s v="2521.40"/>
    <m/>
    <n v="2521.4"/>
    <s v="已支付"/>
    <s v="2018-07-19 12:17:59"/>
    <s v="2018-07-19 12:23:38"/>
    <s v=""/>
    <s v="201807003857"/>
    <s v="合作客户"/>
    <x v="0"/>
  </r>
  <r>
    <s v="huayingholding2018"/>
    <s v="胡凯勃"/>
    <x v="7"/>
    <x v="17"/>
    <e v="#N/A"/>
    <e v="#N/A"/>
    <s v="202280404940318"/>
    <s v="云服务器ECS(包月)"/>
    <s v="新购"/>
    <s v="4911.84"/>
    <s v="0.76"/>
    <s v="3744.84"/>
    <m/>
    <n v="3744.84"/>
    <s v="已支付"/>
    <s v="2018-07-18 17:33:52"/>
    <s v="2018-07-18 17:34:37"/>
    <s v=""/>
    <s v="201805004700"/>
    <s v="合作客户"/>
    <x v="0"/>
  </r>
  <r>
    <s v="heygearsad"/>
    <s v="广州黑格智能科技有限公司"/>
    <x v="0"/>
    <x v="5"/>
    <e v="#N/A"/>
    <e v="#N/A"/>
    <s v="202241030540008"/>
    <s v="云服务器ECS(包月)"/>
    <s v="新购"/>
    <s v="2424.00"/>
    <s v="0.85"/>
    <s v="2060.40"/>
    <n v="1025"/>
    <n v="1035.4000000000001"/>
    <s v="已支付"/>
    <s v="2018-07-09 13:43:34"/>
    <s v="2018-07-09 13:43:45"/>
    <s v=""/>
    <s v="201805005147"/>
    <s v="合作客户"/>
    <x v="0"/>
  </r>
  <r>
    <s v="variantf@gmail.com"/>
    <s v="谢少锋"/>
    <x v="4"/>
    <x v="7"/>
    <e v="#N/A"/>
    <e v="#N/A"/>
    <s v="202236152090135"/>
    <s v="云服务器ECS(包月)"/>
    <s v="新购"/>
    <s v="435.00"/>
    <s v="1.00"/>
    <s v="435.00"/>
    <m/>
    <n v="435"/>
    <s v="已支付"/>
    <s v="2018-07-06 21:55:00"/>
    <s v="2018-07-06 21:55:04"/>
    <s v=""/>
    <s v="201805007279"/>
    <s v="合作客户"/>
    <x v="0"/>
  </r>
  <r>
    <s v="variantf@gmail.com"/>
    <s v="谢少锋"/>
    <x v="4"/>
    <x v="7"/>
    <e v="#N/A"/>
    <e v="#N/A"/>
    <s v="202217212030135"/>
    <s v="云服务器ECS(包月)"/>
    <s v="新购"/>
    <s v="273.00"/>
    <s v="1.00"/>
    <s v="273.00"/>
    <m/>
    <n v="273"/>
    <s v="已支付"/>
    <s v="2018-07-02 15:43:00"/>
    <s v="2018-07-02 15:43:10"/>
    <s v=""/>
    <s v="201805007279"/>
    <s v="合作客户"/>
    <x v="0"/>
  </r>
  <r>
    <s v="深圳青莲网络"/>
    <s v="深圳青莲网络科技有限公司"/>
    <x v="8"/>
    <x v="18"/>
    <s v="新建"/>
    <d v="2018-01-10T16:26:07"/>
    <s v="202327602230364"/>
    <s v="云服务器ECS(包月)"/>
    <s v="升级"/>
    <s v="233.17"/>
    <s v="1.00"/>
    <s v="233.17"/>
    <m/>
    <n v="233.17"/>
    <s v="已支付"/>
    <s v="2018-07-31 16:09:31"/>
    <s v="2018-07-31 16:09:55"/>
    <s v=""/>
    <m/>
    <m/>
    <x v="5"/>
  </r>
  <r>
    <s v="代码工场"/>
    <s v="广州技客信息科技有限公司"/>
    <x v="8"/>
    <x v="2"/>
    <s v="新建"/>
    <d v="2017-12-01T00:00:00"/>
    <s v="202328900600795"/>
    <s v="对象存储OSS"/>
    <s v="新购"/>
    <s v="0.00"/>
    <s v="1.00"/>
    <s v="0"/>
    <m/>
    <n v="0"/>
    <s v="完成"/>
    <s v="2018-07-31 16:03:10"/>
    <s v="2018-07-31 16:03:10"/>
    <s v=""/>
    <m/>
    <m/>
    <x v="2"/>
  </r>
  <r>
    <s v="深圳青莲网络"/>
    <s v="深圳青莲网络科技有限公司"/>
    <x v="8"/>
    <x v="18"/>
    <s v="新建"/>
    <d v="2018-01-10T16:26:07"/>
    <s v="202322930720364"/>
    <s v="云服务器ECS(包月)"/>
    <s v="升级"/>
    <s v="773.90"/>
    <s v="0.95"/>
    <s v="735.21"/>
    <m/>
    <n v="735.21"/>
    <s v="已支付"/>
    <s v="2018-07-31 10:55:58"/>
    <s v="2018-07-31 11:01:56"/>
    <s v=""/>
    <m/>
    <m/>
    <x v="5"/>
  </r>
  <r>
    <s v="深圳青莲网络"/>
    <s v="深圳青莲网络科技有限公司"/>
    <x v="8"/>
    <x v="18"/>
    <s v="新建"/>
    <d v="2018-01-10T16:26:07"/>
    <s v="202322432050364"/>
    <s v="云服务器ECS(包月)"/>
    <s v="升级"/>
    <s v="773.90"/>
    <s v="0.95"/>
    <s v="735.21"/>
    <m/>
    <n v="735.21"/>
    <s v="已支付"/>
    <s v="2018-07-31 10:55:58"/>
    <s v="2018-07-31 11:01:53"/>
    <s v=""/>
    <m/>
    <m/>
    <x v="5"/>
  </r>
  <r>
    <s v="深圳青莲网络"/>
    <s v="深圳青莲网络科技有限公司"/>
    <x v="8"/>
    <x v="18"/>
    <s v="新建"/>
    <d v="2018-01-10T16:26:07"/>
    <s v="202322930580364"/>
    <s v="云服务器ECS(包月)"/>
    <s v="升级"/>
    <s v="773.93"/>
    <s v="0.95"/>
    <s v="735.23"/>
    <m/>
    <n v="735.23"/>
    <s v="已支付"/>
    <s v="2018-07-31 10:53:07"/>
    <s v="2018-07-31 11:01:49"/>
    <s v=""/>
    <m/>
    <m/>
    <x v="5"/>
  </r>
  <r>
    <s v="深圳青莲网络"/>
    <s v="深圳青莲网络科技有限公司"/>
    <x v="8"/>
    <x v="18"/>
    <s v="新建"/>
    <d v="2018-01-10T16:26:07"/>
    <s v="202323327620364"/>
    <s v="云服务器ECS(包月)"/>
    <s v="续费"/>
    <s v="2839.00"/>
    <s v="0.95"/>
    <s v="2699.50"/>
    <m/>
    <n v="2699.5"/>
    <s v="已支付"/>
    <s v="2018-07-31 09:39:52"/>
    <s v="2018-07-31 09:39:53"/>
    <s v=""/>
    <m/>
    <m/>
    <x v="5"/>
  </r>
  <r>
    <s v="深圳青莲网络"/>
    <s v="深圳青莲网络科技有限公司"/>
    <x v="8"/>
    <x v="18"/>
    <s v="新建"/>
    <d v="2018-01-10T16:26:07"/>
    <s v="202324326620364"/>
    <s v="云服务器ECS(包月)"/>
    <s v="续费"/>
    <s v="2825.00"/>
    <s v="0.95"/>
    <s v="2685.50"/>
    <m/>
    <n v="2685.5"/>
    <s v="已支付"/>
    <s v="2018-07-31 09:38:49"/>
    <s v="2018-07-31 09:38:50"/>
    <s v=""/>
    <m/>
    <m/>
    <x v="5"/>
  </r>
  <r>
    <s v="哲盟云软件"/>
    <s v="深圳市哲盟软件开发有限公司"/>
    <x v="8"/>
    <x v="10"/>
    <s v="新建"/>
    <d v="2018-01-12T11:22:56"/>
    <s v="202323219410878"/>
    <s v="增量带宽"/>
    <s v="升级"/>
    <s v="24.68"/>
    <s v="1.00"/>
    <s v="24.68"/>
    <m/>
    <n v="24.68"/>
    <s v="已支付"/>
    <s v="2018-07-31 08:11:27"/>
    <s v="2018-07-31 08:12:28"/>
    <s v=""/>
    <m/>
    <m/>
    <x v="0"/>
  </r>
  <r>
    <s v="gzdanchengkeji"/>
    <s v="广州丹诚计算机科技有限公司"/>
    <x v="8"/>
    <x v="10"/>
    <s v="新建"/>
    <d v="2018-01-03T00:00:00"/>
    <s v="202322414210543"/>
    <s v="快照"/>
    <s v="新购"/>
    <s v="0.00"/>
    <s v="1.00"/>
    <s v="0"/>
    <m/>
    <n v="0"/>
    <s v="完成"/>
    <s v="2018-07-31 00:10:32"/>
    <s v="2018-07-31 00:10:32"/>
    <s v=""/>
    <m/>
    <m/>
    <x v="1"/>
  </r>
  <r>
    <s v="foshanhealth"/>
    <s v="佛山市盘古开天信息科技有限公司"/>
    <x v="8"/>
    <x v="10"/>
    <s v="新建"/>
    <d v="2017-12-04T00:00:00"/>
    <s v="202320055470923"/>
    <s v="云服务器ECS(包月)"/>
    <s v="新购"/>
    <s v="3000.00"/>
    <s v="0.85"/>
    <s v="2550.00"/>
    <m/>
    <n v="2550"/>
    <s v="已支付"/>
    <s v="2018-07-30 14:25:35"/>
    <s v="2018-07-30 14:25:58"/>
    <s v=""/>
    <m/>
    <m/>
    <x v="0"/>
  </r>
  <r>
    <s v="深圳市恒利创科技有限公司"/>
    <s v="深圳市恒利创科技有限公司"/>
    <x v="8"/>
    <x v="15"/>
    <s v="新建"/>
    <d v="2018-07-09T09:01:52"/>
    <s v="202316649610624"/>
    <s v="云邮箱"/>
    <s v="新购"/>
    <s v="1.00"/>
    <s v="1.00"/>
    <s v="1.00"/>
    <m/>
    <n v="1"/>
    <s v="已支付"/>
    <s v="2018-07-30 11:15:55"/>
    <s v="2018-07-30 11:16:47"/>
    <s v=""/>
    <m/>
    <m/>
    <x v="0"/>
  </r>
  <r>
    <s v="深圳青莲网络"/>
    <s v="深圳青莲网络科技有限公司"/>
    <x v="8"/>
    <x v="18"/>
    <s v="新建"/>
    <d v="2018-01-10T16:26:07"/>
    <s v="202314542010364"/>
    <s v="云服务器（按量付费）"/>
    <s v="升级"/>
    <s v="0.00"/>
    <s v="1.00"/>
    <s v="0"/>
    <m/>
    <n v="0"/>
    <s v="完成"/>
    <s v="2018-07-27 17:17:56"/>
    <s v="2018-07-27 17:17:56"/>
    <s v=""/>
    <m/>
    <m/>
    <x v="5"/>
  </r>
  <r>
    <s v="深圳青莲网络"/>
    <s v="深圳青莲网络科技有限公司"/>
    <x v="8"/>
    <x v="18"/>
    <s v="新建"/>
    <d v="2018-01-10T16:26:07"/>
    <s v="202315336540364"/>
    <s v="云盘"/>
    <s v="新购"/>
    <s v="0.00"/>
    <s v="1.00"/>
    <s v="0"/>
    <m/>
    <n v="0"/>
    <s v="完成"/>
    <s v="2018-07-27 15:34:49"/>
    <s v="2018-07-27 15:34:49"/>
    <s v=""/>
    <m/>
    <m/>
    <x v="2"/>
  </r>
  <r>
    <s v="深圳百马信息"/>
    <s v="深圳市百马信息技术有限公司"/>
    <x v="8"/>
    <x v="2"/>
    <s v="新建"/>
    <d v="2018-01-29T22:22:02"/>
    <s v="202311528010073"/>
    <s v="全站加速"/>
    <s v="新购"/>
    <s v="0.00"/>
    <s v="1.00"/>
    <s v="0"/>
    <m/>
    <n v="0"/>
    <s v="完成"/>
    <s v="2018-07-27 10:51:28"/>
    <s v="2018-07-27 10:51:28"/>
    <s v=""/>
    <m/>
    <m/>
    <x v="6"/>
  </r>
  <r>
    <s v="深圳百马信息"/>
    <s v="深圳市百马信息技术有限公司"/>
    <x v="8"/>
    <x v="2"/>
    <s v="新建"/>
    <d v="2018-01-29T22:22:02"/>
    <s v="202314825540073"/>
    <s v="内容分发网络CDN（按量付费）"/>
    <s v="新购"/>
    <s v="0.00"/>
    <s v="1.00"/>
    <s v="0"/>
    <m/>
    <n v="0"/>
    <s v="完成"/>
    <s v="2018-07-27 10:48:32"/>
    <s v="2018-07-27 10:48:32"/>
    <s v=""/>
    <m/>
    <m/>
    <x v="2"/>
  </r>
  <r>
    <s v="0760公司"/>
    <s v="中山市零柒陆零网络科技有限公司"/>
    <x v="8"/>
    <x v="10"/>
    <s v="新建"/>
    <d v="2018-01-22T00:00:00"/>
    <s v="202298984090805"/>
    <s v="弹性公网IP（按量付费）"/>
    <s v="新购"/>
    <s v="0.00"/>
    <s v="1.00"/>
    <s v="0"/>
    <m/>
    <n v="0"/>
    <s v="完成"/>
    <s v="2018-07-26 14:30:27"/>
    <s v="2018-07-26 14:30:27"/>
    <s v=""/>
    <m/>
    <m/>
    <x v="2"/>
  </r>
  <r>
    <s v="深圳市益帮科技有限公司"/>
    <s v="深圳市益帮科技有限公司"/>
    <x v="8"/>
    <x v="10"/>
    <s v="新建"/>
    <d v="2018-01-29T19:25:59"/>
    <s v="202302175580215"/>
    <s v="关系型数据库RDS(包月)"/>
    <s v="续费"/>
    <s v="670.00"/>
    <s v="1.00"/>
    <s v="670.00"/>
    <m/>
    <n v="670"/>
    <s v="已支付"/>
    <s v="2018-07-26 12:24:34"/>
    <s v="2018-07-26 12:25:01"/>
    <s v=""/>
    <m/>
    <m/>
    <x v="0"/>
  </r>
  <r>
    <s v="深圳市益帮科技有限公司"/>
    <s v="深圳市益帮科技有限公司"/>
    <x v="8"/>
    <x v="10"/>
    <s v="新建"/>
    <d v="2018-01-29T19:25:59"/>
    <s v="202301674170215"/>
    <s v="云服务器ECS(包月)"/>
    <s v="续费"/>
    <s v="911.00"/>
    <s v="1.00"/>
    <s v="911.00"/>
    <m/>
    <n v="911"/>
    <s v="已支付"/>
    <s v="2018-07-26 12:22:43"/>
    <s v="2018-07-26 12:27:17"/>
    <s v=""/>
    <m/>
    <m/>
    <x v="0"/>
  </r>
  <r>
    <s v="0760公司"/>
    <s v="中山市零柒陆零网络科技有限公司"/>
    <x v="8"/>
    <x v="10"/>
    <s v="新建"/>
    <d v="2018-01-22T00:00:00"/>
    <s v="202298478860805"/>
    <s v="负载均衡SLB（按量付费）"/>
    <s v="新购"/>
    <s v="0.00"/>
    <s v="1.00"/>
    <s v="0"/>
    <m/>
    <n v="0"/>
    <s v="完成"/>
    <s v="2018-07-26 11:34:37"/>
    <s v="2018-07-26 11:34:38"/>
    <s v=""/>
    <m/>
    <m/>
    <x v="2"/>
  </r>
  <r>
    <s v="深圳青莲网络"/>
    <s v="深圳青莲网络科技有限公司"/>
    <x v="8"/>
    <x v="18"/>
    <s v="新建"/>
    <d v="2018-01-10T16:26:07"/>
    <s v="202302570430172"/>
    <s v="云盘"/>
    <s v="新购"/>
    <s v="0.00"/>
    <s v="1.00"/>
    <s v="0"/>
    <m/>
    <n v="0"/>
    <s v="完成"/>
    <s v="2018-07-26 09:53:45"/>
    <s v="2018-07-26 09:53:46"/>
    <s v=""/>
    <m/>
    <m/>
    <x v="2"/>
  </r>
  <r>
    <s v="哲盟云软件"/>
    <s v="深圳市哲盟软件开发有限公司"/>
    <x v="8"/>
    <x v="10"/>
    <s v="新建"/>
    <d v="2018-01-12T11:22:56"/>
    <s v="202300370150878"/>
    <s v="增量带宽"/>
    <s v="升级"/>
    <s v="8680.00"/>
    <s v="1.00"/>
    <s v="8680.00"/>
    <m/>
    <n v="8680"/>
    <s v="已支付"/>
    <s v="2018-07-26 09:36:52"/>
    <s v="2018-07-27 14:02:00"/>
    <s v=""/>
    <m/>
    <m/>
    <x v="0"/>
  </r>
  <r>
    <s v="互信科技_主账号"/>
    <s v="广州市互信网络科技有限公司"/>
    <x v="8"/>
    <x v="10"/>
    <s v="新建"/>
    <d v="2017-12-01T00:00:00"/>
    <s v="202301143460245"/>
    <s v="云服务器（按量付费）"/>
    <s v="升级"/>
    <s v="0.00"/>
    <s v="1.00"/>
    <s v="0"/>
    <m/>
    <n v="0"/>
    <s v="完成"/>
    <s v="2018-07-25 17:16:01"/>
    <s v="2018-07-25 17:16:01"/>
    <s v=""/>
    <m/>
    <m/>
    <x v="1"/>
  </r>
  <r>
    <s v="互信科技_主账号"/>
    <s v="广州市互信网络科技有限公司"/>
    <x v="8"/>
    <x v="10"/>
    <s v="新建"/>
    <d v="2017-12-01T00:00:00"/>
    <s v="202300942960245"/>
    <s v="云服务器（按量付费）"/>
    <s v="升级"/>
    <s v="0.00"/>
    <s v="1.00"/>
    <s v="0"/>
    <m/>
    <n v="0"/>
    <s v="完成"/>
    <s v="2018-07-25 17:15:27"/>
    <s v="2018-07-25 17:15:28"/>
    <s v=""/>
    <m/>
    <m/>
    <x v="1"/>
  </r>
  <r>
    <s v="代码工场"/>
    <s v="广州技客信息科技有限公司"/>
    <x v="8"/>
    <x v="2"/>
    <s v="新建"/>
    <d v="2017-12-01T00:00:00"/>
    <s v="202301731740415"/>
    <s v="快照"/>
    <s v="新购"/>
    <s v="0.00"/>
    <s v="1.00"/>
    <s v="0"/>
    <m/>
    <n v="0"/>
    <s v="完成"/>
    <s v="2018-07-25 13:33:06"/>
    <s v="2018-07-25 13:33:06"/>
    <s v=""/>
    <m/>
    <m/>
    <x v="1"/>
  </r>
  <r>
    <s v="互信科技_主账号"/>
    <s v="广州市互信网络科技有限公司"/>
    <x v="8"/>
    <x v="10"/>
    <s v="新建"/>
    <d v="2017-12-01T00:00:00"/>
    <s v="202300027580272"/>
    <s v="云服务器ECS(包月)"/>
    <s v="新购"/>
    <s v="11616.00"/>
    <s v="0.85"/>
    <s v="9873.60"/>
    <m/>
    <n v="9873.6"/>
    <s v="已支付"/>
    <s v="2018-07-25 10:29:09"/>
    <s v="2018-07-25 10:53:54"/>
    <s v=""/>
    <m/>
    <m/>
    <x v="0"/>
  </r>
  <r>
    <s v="深圳青莲网络"/>
    <s v="深圳青莲网络科技有限公司"/>
    <x v="8"/>
    <x v="18"/>
    <s v="新建"/>
    <d v="2018-01-10T16:26:07"/>
    <s v="202302022430172"/>
    <s v="共享流量包"/>
    <s v="新购"/>
    <s v="281.25"/>
    <s v="1.00"/>
    <s v="281.25"/>
    <n v="69.790000000000006"/>
    <n v="211.45999999999998"/>
    <s v="已支付"/>
    <s v="2018-07-25 09:50:20"/>
    <s v="2018-07-25 09:50:27"/>
    <s v=""/>
    <m/>
    <m/>
    <x v="5"/>
  </r>
  <r>
    <s v="深圳百马信息"/>
    <s v="深圳市百马信息技术有限公司"/>
    <x v="8"/>
    <x v="2"/>
    <s v="新建"/>
    <d v="2018-01-29T22:22:02"/>
    <s v="202298311810613"/>
    <s v="混合云数据库管理"/>
    <s v="新购"/>
    <s v="0.00"/>
    <s v="1.00"/>
    <s v="0.00"/>
    <m/>
    <n v="0"/>
    <s v="已支付"/>
    <s v="2018-07-24 23:04:38"/>
    <s v="2018-07-24 23:04:42"/>
    <s v=""/>
    <m/>
    <m/>
    <x v="2"/>
  </r>
  <r>
    <s v="互信科技_主账号"/>
    <s v="广州市互信网络科技有限公司"/>
    <x v="8"/>
    <x v="10"/>
    <s v="新建"/>
    <d v="2017-12-01T00:00:00"/>
    <s v="202302605270272"/>
    <s v="专有网络VPC"/>
    <s v="新购"/>
    <s v="0.00"/>
    <s v="1.00"/>
    <s v="0"/>
    <m/>
    <n v="0"/>
    <s v="完成"/>
    <s v="2018-07-24 21:20:58"/>
    <s v="2018-07-24 21:20:58"/>
    <s v=""/>
    <m/>
    <m/>
    <x v="1"/>
  </r>
  <r>
    <s v="广东商红_主账号"/>
    <s v="广东商红信息技术有限公司"/>
    <x v="8"/>
    <x v="10"/>
    <s v="新建"/>
    <d v="2017-12-15T00:00:00"/>
    <s v="202295525660012"/>
    <s v="对象存储OSS资源包(包月)"/>
    <s v="升级"/>
    <s v="628.30"/>
    <s v="0.75"/>
    <s v="471.22"/>
    <m/>
    <n v="471.22"/>
    <s v="已支付"/>
    <s v="2018-07-24 08:39:22"/>
    <s v="2018-07-24 08:39:43"/>
    <s v=""/>
    <m/>
    <m/>
    <x v="0"/>
  </r>
  <r>
    <s v="互信科技_主账号"/>
    <s v="广州市互信网络科技有限公司"/>
    <x v="8"/>
    <x v="10"/>
    <s v="新建"/>
    <d v="2017-12-01T00:00:00"/>
    <s v="202293513970245"/>
    <s v="云服务器ECS(包月)"/>
    <s v="升级"/>
    <s v="329.93"/>
    <s v="1.00"/>
    <s v="329.93"/>
    <m/>
    <n v="329.93"/>
    <s v="已支付"/>
    <s v="2018-07-23 21:05:22"/>
    <s v="2018-07-23 21:07:34"/>
    <s v=""/>
    <m/>
    <m/>
    <x v="0"/>
  </r>
  <r>
    <s v="互信科技_主账号"/>
    <s v="广州市互信网络科技有限公司"/>
    <x v="8"/>
    <x v="10"/>
    <s v="新建"/>
    <d v="2017-12-01T00:00:00"/>
    <s v="202294113620245"/>
    <s v="宝塔Linux面板（LAMP/LNMP/Tomcat/Node.js）"/>
    <s v="升级"/>
    <s v="0.00"/>
    <s v="1.00"/>
    <s v="0.00"/>
    <m/>
    <n v="0"/>
    <s v="已支付"/>
    <s v="2018-07-23 21:05:21"/>
    <s v="2018-07-23 21:07:34"/>
    <s v=""/>
    <m/>
    <m/>
    <x v="2"/>
  </r>
  <r>
    <s v="深圳青莲网络"/>
    <s v="深圳青莲网络科技有限公司"/>
    <x v="8"/>
    <x v="18"/>
    <s v="新建"/>
    <d v="2018-01-10T16:26:07"/>
    <s v="202295807650364"/>
    <s v="云服务器（按量付费）"/>
    <s v="新购"/>
    <s v="0.00"/>
    <s v="1.00"/>
    <s v="0"/>
    <m/>
    <n v="0"/>
    <s v="完成"/>
    <s v="2018-07-23 19:36:46"/>
    <s v="2018-07-23 19:36:46"/>
    <s v=""/>
    <m/>
    <m/>
    <x v="5"/>
  </r>
  <r>
    <s v="深圳青莲网络"/>
    <s v="深圳青莲网络科技有限公司"/>
    <x v="8"/>
    <x v="18"/>
    <s v="新建"/>
    <d v="2018-01-10T16:26:07"/>
    <s v="202293211220364"/>
    <s v="云服务器（按量付费）"/>
    <s v="新购"/>
    <s v="0.00"/>
    <s v="1.00"/>
    <s v="0"/>
    <m/>
    <n v="0"/>
    <s v="完成"/>
    <s v="2018-07-23 19:25:13"/>
    <s v="2018-07-23 19:25:13"/>
    <s v=""/>
    <m/>
    <m/>
    <x v="5"/>
  </r>
  <r>
    <s v="广东商红_主账号"/>
    <s v="广东商红信息技术有限公司"/>
    <x v="8"/>
    <x v="10"/>
    <s v="新建"/>
    <d v="2017-12-15T00:00:00"/>
    <s v="202293207550012"/>
    <s v="弹性公网IP（按量付费）"/>
    <s v="新购"/>
    <s v="0.00"/>
    <s v="1.00"/>
    <s v="0"/>
    <m/>
    <n v="0"/>
    <s v="完成"/>
    <s v="2018-07-23 17:32:54"/>
    <s v="2018-07-23 17:32:55"/>
    <s v=""/>
    <m/>
    <m/>
    <x v="2"/>
  </r>
  <r>
    <s v="广东商红_主账号"/>
    <s v="广东商红信息技术有限公司"/>
    <x v="8"/>
    <x v="10"/>
    <s v="新建"/>
    <d v="2017-12-15T00:00:00"/>
    <s v="202295305170012"/>
    <s v="弹性公网IP（按量付费）"/>
    <s v="新购"/>
    <s v="0.00"/>
    <s v="1.00"/>
    <s v="0"/>
    <m/>
    <n v="0"/>
    <s v="完成"/>
    <s v="2018-07-23 17:31:33"/>
    <s v="2018-07-23 17:31:33"/>
    <s v=""/>
    <m/>
    <m/>
    <x v="2"/>
  </r>
  <r>
    <s v="代码工场"/>
    <s v="广州技客信息科技有限公司"/>
    <x v="8"/>
    <x v="2"/>
    <s v="新建"/>
    <d v="2017-12-01T00:00:00"/>
    <s v="202291704550415"/>
    <s v="云服务器ECS(包月)"/>
    <s v="新购"/>
    <s v="1440.00"/>
    <s v="0.78"/>
    <s v="1124.40"/>
    <m/>
    <n v="1124.4000000000001"/>
    <s v="已支付"/>
    <s v="2018-07-23 15:41:48"/>
    <s v="2018-07-23 15:45:54"/>
    <s v=""/>
    <m/>
    <m/>
    <x v="0"/>
  </r>
  <r>
    <s v="代码工场"/>
    <s v="广州技客信息科技有限公司"/>
    <x v="8"/>
    <x v="2"/>
    <s v="新建"/>
    <d v="2017-12-01T00:00:00"/>
    <s v="202292104600415"/>
    <s v="PHP运行环境（CentOS 7 64位）"/>
    <s v="新购"/>
    <s v="0.00"/>
    <s v="1.00"/>
    <s v="0.00"/>
    <m/>
    <n v="0"/>
    <s v="已支付"/>
    <s v="2018-07-23 15:41:47"/>
    <s v="2018-07-23 15:45:54"/>
    <s v=""/>
    <m/>
    <m/>
    <x v="2"/>
  </r>
  <r>
    <s v="深圳青莲网络"/>
    <s v="深圳青莲网络科技有限公司"/>
    <x v="8"/>
    <x v="18"/>
    <s v="新建"/>
    <d v="2018-01-10T16:26:07"/>
    <s v="202289594650172"/>
    <s v="访问控制"/>
    <s v="新购"/>
    <s v="0.00"/>
    <s v="1.00"/>
    <s v="0"/>
    <m/>
    <n v="0"/>
    <s v="完成"/>
    <s v="2018-07-23 14:22:13"/>
    <s v="2018-07-23 14:22:13"/>
    <s v=""/>
    <m/>
    <m/>
    <x v="5"/>
  </r>
  <r>
    <s v="清远国鸿_主账号"/>
    <s v="清远国鸿资讯科技有限公司"/>
    <x v="8"/>
    <x v="2"/>
    <s v="新建"/>
    <d v="2017-12-01T00:00:00"/>
    <s v="202286690210975"/>
    <s v="云盾证书服务(包年)"/>
    <s v="新购"/>
    <s v="0.00"/>
    <s v="1.00"/>
    <s v="0.00"/>
    <m/>
    <n v="0"/>
    <s v="已支付"/>
    <s v="2018-07-23 11:11:46"/>
    <s v="2018-07-23 11:11:51"/>
    <s v=""/>
    <m/>
    <m/>
    <x v="0"/>
  </r>
  <r>
    <s v="申腾信息_主账号"/>
    <s v="广东申腾信息技术有限公司"/>
    <x v="8"/>
    <x v="10"/>
    <s v="新建"/>
    <d v="2017-12-15T00:00:00"/>
    <s v="202288689360651"/>
    <s v="云服务器ECS(包月)"/>
    <s v="补偿续费"/>
    <s v="0.00"/>
    <s v="1.00"/>
    <s v="0.00"/>
    <m/>
    <n v="0"/>
    <s v="已支付"/>
    <s v="2018-07-23 10:54:34"/>
    <s v="2018-07-23 10:54:34"/>
    <s v=""/>
    <m/>
    <m/>
    <x v="0"/>
  </r>
  <r>
    <s v="深圳青莲网络"/>
    <s v="深圳青莲网络科技有限公司"/>
    <x v="8"/>
    <x v="18"/>
    <s v="新建"/>
    <d v="2018-01-10T16:26:07"/>
    <s v="202286887440172"/>
    <s v="NAS存储包"/>
    <s v="新购"/>
    <s v="312.00"/>
    <s v="0.83"/>
    <s v="258.96"/>
    <n v="258.95999999999998"/>
    <n v="0"/>
    <s v="已支付"/>
    <s v="2018-07-23 10:08:08"/>
    <s v="2018-07-23 10:08:29"/>
    <s v=""/>
    <m/>
    <m/>
    <x v="5"/>
  </r>
  <r>
    <s v="深圳青莲网络"/>
    <s v="深圳青莲网络科技有限公司"/>
    <x v="8"/>
    <x v="18"/>
    <s v="新建"/>
    <d v="2018-01-10T16:26:07"/>
    <s v="202288583530364"/>
    <s v="云服务器ECS(包月)"/>
    <s v="续费"/>
    <s v="632.00"/>
    <s v="1.00"/>
    <s v="632.00"/>
    <m/>
    <n v="632"/>
    <s v="已支付"/>
    <s v="2018-07-23 09:35:20"/>
    <s v="2018-07-23 09:35:21"/>
    <s v=""/>
    <m/>
    <m/>
    <x v="5"/>
  </r>
  <r>
    <s v="深圳青莲网络"/>
    <s v="深圳青莲网络科技有限公司"/>
    <x v="8"/>
    <x v="18"/>
    <s v="新建"/>
    <d v="2018-01-10T16:26:07"/>
    <s v="202287384080364"/>
    <s v="云服务器ECS(包月)"/>
    <s v="续费"/>
    <s v="632.00"/>
    <s v="1.00"/>
    <s v="632.00"/>
    <m/>
    <n v="632"/>
    <s v="已支付"/>
    <s v="2018-07-23 09:35:19"/>
    <s v="2018-07-23 09:35:20"/>
    <s v=""/>
    <m/>
    <m/>
    <x v="5"/>
  </r>
  <r>
    <s v="深圳青莲网络"/>
    <s v="深圳青莲网络科技有限公司"/>
    <x v="8"/>
    <x v="18"/>
    <s v="新建"/>
    <d v="2018-01-10T16:26:07"/>
    <s v="202287184290364"/>
    <s v="云服务器ECS(包月)"/>
    <s v="续费"/>
    <s v="632.00"/>
    <s v="1.00"/>
    <s v="632.00"/>
    <m/>
    <n v="632"/>
    <s v="已支付"/>
    <s v="2018-07-23 09:35:18"/>
    <s v="2018-07-23 09:35:19"/>
    <s v=""/>
    <m/>
    <m/>
    <x v="5"/>
  </r>
  <r>
    <s v="深圳青莲网络"/>
    <s v="深圳青莲网络科技有限公司"/>
    <x v="8"/>
    <x v="18"/>
    <s v="新建"/>
    <d v="2018-01-10T16:26:07"/>
    <s v="202289582720364"/>
    <s v="云服务器ECS(包月)"/>
    <s v="续费"/>
    <s v="632.00"/>
    <s v="1.00"/>
    <s v="632.00"/>
    <m/>
    <n v="632"/>
    <s v="已支付"/>
    <s v="2018-07-23 09:35:17"/>
    <s v="2018-07-23 09:35:18"/>
    <s v=""/>
    <m/>
    <m/>
    <x v="5"/>
  </r>
  <r>
    <s v="深圳青莲网络"/>
    <s v="深圳青莲网络科技有限公司"/>
    <x v="8"/>
    <x v="18"/>
    <s v="新建"/>
    <d v="2018-01-10T16:26:07"/>
    <s v="202287685200364"/>
    <s v="云服务器ECS(包月)"/>
    <s v="续费"/>
    <s v="632.00"/>
    <s v="1.00"/>
    <s v="632.00"/>
    <m/>
    <n v="632"/>
    <s v="已支付"/>
    <s v="2018-07-23 09:35:16"/>
    <s v="2018-07-23 09:35:17"/>
    <s v=""/>
    <m/>
    <m/>
    <x v="5"/>
  </r>
  <r>
    <s v="深圳青莲网络"/>
    <s v="深圳青莲网络科技有限公司"/>
    <x v="8"/>
    <x v="18"/>
    <s v="新建"/>
    <d v="2018-01-10T16:26:07"/>
    <s v="202289482200364"/>
    <s v="云服务器ECS(包月)"/>
    <s v="续费"/>
    <s v="632.00"/>
    <s v="1.00"/>
    <s v="632.00"/>
    <m/>
    <n v="632"/>
    <s v="已支付"/>
    <s v="2018-07-23 09:35:15"/>
    <s v="2018-07-23 09:35:15"/>
    <s v=""/>
    <m/>
    <m/>
    <x v="5"/>
  </r>
  <r>
    <s v="深圳青莲网络"/>
    <s v="深圳青莲网络科技有限公司"/>
    <x v="8"/>
    <x v="18"/>
    <s v="新建"/>
    <d v="2018-01-10T16:26:07"/>
    <s v="202287685120364"/>
    <s v="云服务器ECS(包月)"/>
    <s v="续费"/>
    <s v="632.00"/>
    <s v="1.00"/>
    <s v="632.00"/>
    <m/>
    <n v="632"/>
    <s v="已支付"/>
    <s v="2018-07-23 09:34:48"/>
    <s v="2018-07-23 09:34:49"/>
    <s v=""/>
    <m/>
    <m/>
    <x v="5"/>
  </r>
  <r>
    <s v="深圳青莲网络"/>
    <s v="深圳青莲网络科技有限公司"/>
    <x v="8"/>
    <x v="18"/>
    <s v="新建"/>
    <d v="2018-01-10T16:26:07"/>
    <s v="202288784930364"/>
    <s v="云服务器ECS(包月)"/>
    <s v="续费"/>
    <s v="632.00"/>
    <s v="1.00"/>
    <s v="632.00"/>
    <m/>
    <n v="632"/>
    <s v="已支付"/>
    <s v="2018-07-23 09:32:31"/>
    <s v="2018-07-23 09:32:32"/>
    <s v=""/>
    <m/>
    <m/>
    <x v="5"/>
  </r>
  <r>
    <s v="深圳青莲网络"/>
    <s v="深圳青莲网络科技有限公司"/>
    <x v="8"/>
    <x v="18"/>
    <s v="新建"/>
    <d v="2018-01-10T16:26:07"/>
    <s v="202287785460364"/>
    <s v="云服务器ECS(包月)"/>
    <s v="续费"/>
    <s v="632.00"/>
    <s v="1.00"/>
    <s v="632.00"/>
    <m/>
    <n v="632"/>
    <s v="已支付"/>
    <s v="2018-07-23 09:32:29"/>
    <s v="2018-07-23 09:32:30"/>
    <s v=""/>
    <m/>
    <m/>
    <x v="5"/>
  </r>
  <r>
    <s v="深圳青莲网络"/>
    <s v="深圳青莲网络科技有限公司"/>
    <x v="8"/>
    <x v="18"/>
    <s v="新建"/>
    <d v="2018-01-10T16:26:07"/>
    <s v="202290478200364"/>
    <s v="云服务器ECS(包月)"/>
    <s v="续费"/>
    <s v="632.00"/>
    <s v="1.00"/>
    <s v="632.00"/>
    <m/>
    <n v="632"/>
    <s v="已支付"/>
    <s v="2018-07-23 09:32:27"/>
    <s v="2018-07-23 09:32:28"/>
    <s v=""/>
    <m/>
    <m/>
    <x v="5"/>
  </r>
  <r>
    <s v="深圳青莲网络"/>
    <s v="深圳青莲网络科技有限公司"/>
    <x v="8"/>
    <x v="18"/>
    <s v="新建"/>
    <d v="2018-01-10T16:26:07"/>
    <s v="202288981750364"/>
    <s v="云服务器ECS(包月)"/>
    <s v="续费"/>
    <s v="632.00"/>
    <s v="1.00"/>
    <s v="632.00"/>
    <m/>
    <n v="632"/>
    <s v="已支付"/>
    <s v="2018-07-23 09:32:26"/>
    <s v="2018-07-23 09:32:26"/>
    <s v=""/>
    <m/>
    <m/>
    <x v="5"/>
  </r>
  <r>
    <s v="深圳青莲网络"/>
    <s v="深圳青莲网络科技有限公司"/>
    <x v="8"/>
    <x v="18"/>
    <s v="新建"/>
    <d v="2018-01-10T16:26:07"/>
    <s v="202287884470364"/>
    <s v="云服务器ECS(包月)"/>
    <s v="续费"/>
    <s v="632.00"/>
    <s v="1.00"/>
    <s v="632.00"/>
    <m/>
    <n v="632"/>
    <s v="已支付"/>
    <s v="2018-07-23 09:32:18"/>
    <s v="2018-07-23 09:32:19"/>
    <s v=""/>
    <m/>
    <m/>
    <x v="5"/>
  </r>
  <r>
    <s v="深圳青莲网络"/>
    <s v="深圳青莲网络科技有限公司"/>
    <x v="8"/>
    <x v="18"/>
    <s v="新建"/>
    <d v="2018-01-10T16:26:07"/>
    <s v="202290282110364"/>
    <s v="云服务器ECS(包月)"/>
    <s v="续费"/>
    <s v="632.00"/>
    <s v="1.00"/>
    <s v="632.00"/>
    <m/>
    <n v="632"/>
    <s v="已支付"/>
    <s v="2018-07-23 09:29:37"/>
    <s v="2018-07-23 09:29:38"/>
    <s v=""/>
    <m/>
    <m/>
    <x v="5"/>
  </r>
  <r>
    <s v="深圳青莲网络"/>
    <s v="深圳青莲网络科技有限公司"/>
    <x v="8"/>
    <x v="18"/>
    <s v="新建"/>
    <d v="2018-01-10T16:26:07"/>
    <s v="202288086720364"/>
    <s v="云服务器ECS(包月)"/>
    <s v="续费"/>
    <s v="632.00"/>
    <s v="1.00"/>
    <s v="632.00"/>
    <m/>
    <n v="632"/>
    <s v="已支付"/>
    <s v="2018-07-23 09:29:36"/>
    <s v="2018-07-23 09:29:36"/>
    <s v=""/>
    <m/>
    <m/>
    <x v="5"/>
  </r>
  <r>
    <s v="深圳青莲网络"/>
    <s v="深圳青莲网络科技有限公司"/>
    <x v="8"/>
    <x v="18"/>
    <s v="新建"/>
    <d v="2018-01-10T16:26:07"/>
    <s v="202287383590364"/>
    <s v="云服务器ECS(包月)"/>
    <s v="续费"/>
    <s v="632.00"/>
    <s v="1.00"/>
    <s v="632.00"/>
    <m/>
    <n v="632"/>
    <s v="已支付"/>
    <s v="2018-07-23 09:29:34"/>
    <s v="2018-07-23 09:29:35"/>
    <s v=""/>
    <m/>
    <m/>
    <x v="5"/>
  </r>
  <r>
    <s v="深圳青莲网络"/>
    <s v="深圳青莲网络科技有限公司"/>
    <x v="8"/>
    <x v="18"/>
    <s v="新建"/>
    <d v="2018-01-10T16:26:07"/>
    <s v="202287785220364"/>
    <s v="云服务器ECS(包月)"/>
    <s v="续费"/>
    <s v="632.00"/>
    <s v="1.00"/>
    <s v="632.00"/>
    <m/>
    <n v="632"/>
    <s v="已支付"/>
    <s v="2018-07-23 09:29:32"/>
    <s v="2018-07-23 09:29:33"/>
    <s v=""/>
    <m/>
    <m/>
    <x v="5"/>
  </r>
  <r>
    <s v="广东商红_主账号"/>
    <s v="广东商红信息技术有限公司"/>
    <x v="8"/>
    <x v="10"/>
    <s v="新建"/>
    <d v="2017-12-15T00:00:00"/>
    <s v="202287083080012"/>
    <s v="云服务器（按量付费）"/>
    <s v="新购"/>
    <s v="0.00"/>
    <s v="1.00"/>
    <s v="0"/>
    <m/>
    <n v="0"/>
    <s v="完成"/>
    <s v="2018-07-23 08:56:14"/>
    <s v="2018-07-23 08:56:14"/>
    <s v=""/>
    <m/>
    <m/>
    <x v="1"/>
  </r>
  <r>
    <s v="广东商红_主账号"/>
    <s v="广东商红信息技术有限公司"/>
    <x v="8"/>
    <x v="10"/>
    <s v="新建"/>
    <d v="2017-12-15T00:00:00"/>
    <s v="202290079380012"/>
    <s v="云服务器ECS(包月)"/>
    <s v="退款"/>
    <s v="-270.18"/>
    <s v="1.00"/>
    <s v="-270.18"/>
    <m/>
    <n v="-270.18"/>
    <s v="已支付"/>
    <s v="2018-07-23 08:56:13"/>
    <s v="2018-07-23 08:56:13"/>
    <s v=""/>
    <m/>
    <m/>
    <x v="0"/>
  </r>
  <r>
    <s v="互信科技_主账号"/>
    <s v="广州市互信网络科技有限公司"/>
    <x v="8"/>
    <x v="10"/>
    <s v="新建"/>
    <d v="2017-12-01T00:00:00"/>
    <s v="202291069000245"/>
    <s v="云数据库MongoDB版（按量付费）"/>
    <s v="升级"/>
    <s v="0.00"/>
    <s v="1.00"/>
    <s v="0"/>
    <m/>
    <n v="0"/>
    <s v="完成"/>
    <s v="2018-07-23 01:46:03"/>
    <s v="2018-07-23 01:46:03"/>
    <s v=""/>
    <m/>
    <m/>
    <x v="2"/>
  </r>
  <r>
    <s v="互信科技_主账号"/>
    <s v="广州市互信网络科技有限公司"/>
    <x v="8"/>
    <x v="10"/>
    <s v="新建"/>
    <d v="2017-12-01T00:00:00"/>
    <s v="202290272740245"/>
    <s v="云数据库MongoDB版（按量付费）"/>
    <s v="新购"/>
    <s v="0.00"/>
    <s v="1.00"/>
    <s v="0"/>
    <m/>
    <n v="0"/>
    <s v="完成"/>
    <s v="2018-07-23 01:37:58"/>
    <s v="2018-07-23 01:37:58"/>
    <s v=""/>
    <m/>
    <m/>
    <x v="2"/>
  </r>
  <r>
    <s v="互信科技_主账号"/>
    <s v="广州市互信网络科技有限公司"/>
    <x v="8"/>
    <x v="10"/>
    <s v="新建"/>
    <d v="2017-12-01T00:00:00"/>
    <s v="202288673190245"/>
    <s v="云服务器（按量付费）"/>
    <s v="新购"/>
    <s v="0.00"/>
    <s v="1.00"/>
    <s v="0"/>
    <m/>
    <n v="0"/>
    <s v="完成"/>
    <s v="2018-07-23 00:52:05"/>
    <s v="2018-07-23 00:52:05"/>
    <s v=""/>
    <m/>
    <m/>
    <x v="1"/>
  </r>
  <r>
    <s v="互信科技_主账号"/>
    <s v="广州市互信网络科技有限公司"/>
    <x v="8"/>
    <x v="10"/>
    <s v="新建"/>
    <d v="2017-12-01T00:00:00"/>
    <s v="202288373380245"/>
    <s v="云服务器（按量付费）"/>
    <s v="新购"/>
    <s v="0.00"/>
    <s v="1.00"/>
    <s v="0"/>
    <m/>
    <n v="0"/>
    <s v="完成"/>
    <s v="2018-07-23 00:49:46"/>
    <s v="2018-07-23 00:49:47"/>
    <s v=""/>
    <m/>
    <m/>
    <x v="1"/>
  </r>
  <r>
    <s v="互信科技_主账号"/>
    <s v="广州市互信网络科技有限公司"/>
    <x v="8"/>
    <x v="10"/>
    <s v="新建"/>
    <d v="2017-12-01T00:00:00"/>
    <s v="202291034780245"/>
    <s v="云服务器（按量付费）"/>
    <s v="退款"/>
    <s v="0.00"/>
    <s v="1.00"/>
    <s v="0"/>
    <m/>
    <n v="0"/>
    <s v="完成"/>
    <s v="2018-07-22 01:55:15"/>
    <s v="2018-07-22 01:55:15"/>
    <s v=""/>
    <m/>
    <m/>
    <x v="1"/>
  </r>
  <r>
    <s v="互信科技_主账号"/>
    <s v="广州市互信网络科技有限公司"/>
    <x v="8"/>
    <x v="10"/>
    <s v="新建"/>
    <d v="2017-12-01T00:00:00"/>
    <s v="202287538540245"/>
    <s v="云服务器ECS(包月)"/>
    <s v="新购"/>
    <s v="372.00"/>
    <s v="1.00"/>
    <s v="372.00"/>
    <m/>
    <n v="372"/>
    <s v="已支付"/>
    <s v="2018-07-22 01:02:30"/>
    <s v="2018-07-22 01:55:12"/>
    <s v=""/>
    <m/>
    <m/>
    <x v="0"/>
  </r>
  <r>
    <s v="互信科技_主账号"/>
    <s v="广州市互信网络科技有限公司"/>
    <x v="8"/>
    <x v="10"/>
    <s v="新建"/>
    <d v="2017-12-01T00:00:00"/>
    <s v="202290336500245"/>
    <s v="宝塔Linux面板（LAMP/LNMP/Tomcat/Node.js）"/>
    <s v="新购"/>
    <s v="0.00"/>
    <s v="1.00"/>
    <s v="0.00"/>
    <m/>
    <n v="0"/>
    <s v="已支付"/>
    <s v="2018-07-22 01:02:29"/>
    <s v="2018-07-22 01:55:12"/>
    <s v=""/>
    <m/>
    <m/>
    <x v="2"/>
  </r>
  <r>
    <s v="互信科技_主账号"/>
    <s v="广州市互信网络科技有限公司"/>
    <x v="8"/>
    <x v="10"/>
    <s v="新建"/>
    <d v="2017-12-01T00:00:00"/>
    <s v="202291030010245"/>
    <s v="云服务器（按量付费）"/>
    <s v="升级"/>
    <s v="0.00"/>
    <s v="1.00"/>
    <s v="0"/>
    <m/>
    <n v="0"/>
    <s v="完成"/>
    <s v="2018-07-21 23:04:29"/>
    <s v="2018-07-21 23:04:29"/>
    <s v=""/>
    <m/>
    <m/>
    <x v="1"/>
  </r>
  <r>
    <s v="互信科技_主账号"/>
    <s v="广州市互信网络科技有限公司"/>
    <x v="8"/>
    <x v="10"/>
    <s v="新建"/>
    <d v="2017-12-01T00:00:00"/>
    <s v="202289833020245"/>
    <s v="宝塔Linux面板（LAMP/LNMP/Tomcat/Node.js）"/>
    <s v="升级"/>
    <s v="0.00"/>
    <s v="1.00"/>
    <s v="0"/>
    <m/>
    <n v="0"/>
    <s v="完成"/>
    <s v="2018-07-21 23:04:28"/>
    <s v="2018-07-21 23:04:30"/>
    <s v=""/>
    <m/>
    <m/>
    <x v="2"/>
  </r>
  <r>
    <s v="代码工场"/>
    <s v="广州技客信息科技有限公司"/>
    <x v="8"/>
    <x v="2"/>
    <s v="新建"/>
    <d v="2017-12-01T00:00:00"/>
    <s v="202289531700278"/>
    <s v="云服务器ECS(包月)"/>
    <s v="新购"/>
    <s v="317.00"/>
    <s v="1.00"/>
    <s v="317.00"/>
    <m/>
    <n v="317"/>
    <s v="已支付"/>
    <s v="2018-07-21 20:56:32"/>
    <s v="2018-07-21 20:56:57"/>
    <s v=""/>
    <m/>
    <m/>
    <x v="0"/>
  </r>
  <r>
    <s v="互信科技_主账号"/>
    <s v="广州市互信网络科技有限公司"/>
    <x v="8"/>
    <x v="10"/>
    <s v="新建"/>
    <d v="2017-12-01T00:00:00"/>
    <s v="202289404070245"/>
    <s v="云服务器（按量付费）"/>
    <s v="新购"/>
    <s v="0.00"/>
    <s v="1.00"/>
    <s v="0"/>
    <m/>
    <n v="0"/>
    <s v="完成"/>
    <s v="2018-07-20 22:06:45"/>
    <s v="2018-07-20 22:06:45"/>
    <s v=""/>
    <m/>
    <m/>
    <x v="1"/>
  </r>
  <r>
    <s v="互信科技_主账号"/>
    <s v="广州市互信网络科技有限公司"/>
    <x v="8"/>
    <x v="10"/>
    <s v="新建"/>
    <d v="2017-12-01T00:00:00"/>
    <s v="202290601680245"/>
    <s v="宝塔Linux面板（LAMP/LNMP/Tomcat/Node.js）"/>
    <s v="新购"/>
    <s v="0.00"/>
    <s v="1.00"/>
    <s v="0"/>
    <m/>
    <n v="0"/>
    <s v="完成"/>
    <s v="2018-07-20 22:06:44"/>
    <s v="2018-07-20 22:06:44"/>
    <s v=""/>
    <m/>
    <m/>
    <x v="2"/>
  </r>
  <r>
    <s v="深圳百马信息"/>
    <s v="深圳市百马信息技术有限公司"/>
    <x v="8"/>
    <x v="2"/>
    <s v="新建"/>
    <d v="2018-01-29T22:22:02"/>
    <s v="202278799430073"/>
    <s v="物联网平台"/>
    <s v="新购"/>
    <s v="0.00"/>
    <s v="1.00"/>
    <s v="0"/>
    <m/>
    <n v="0"/>
    <s v="完成"/>
    <s v="2018-07-20 18:04:28"/>
    <s v="2018-07-20 18:04:28"/>
    <s v=""/>
    <m/>
    <m/>
    <x v="2"/>
  </r>
  <r>
    <s v="深圳青莲网络"/>
    <s v="深圳青莲网络科技有限公司"/>
    <x v="8"/>
    <x v="18"/>
    <s v="新建"/>
    <d v="2018-01-10T16:26:07"/>
    <s v="202278395820172"/>
    <s v="负载均衡SLB（按量付费）"/>
    <s v="新购"/>
    <s v="0.00"/>
    <s v="1.00"/>
    <s v="0"/>
    <m/>
    <n v="0"/>
    <s v="完成"/>
    <s v="2018-07-20 17:26:03"/>
    <s v="2018-07-20 17:26:03"/>
    <s v=""/>
    <m/>
    <m/>
    <x v="2"/>
  </r>
  <r>
    <s v="深圳青莲网络"/>
    <s v="深圳青莲网络科技有限公司"/>
    <x v="8"/>
    <x v="18"/>
    <s v="新建"/>
    <d v="2018-01-10T16:26:07"/>
    <s v="202279498430172"/>
    <s v="负载均衡SLB（按量付费）"/>
    <s v="新购"/>
    <s v="0.00"/>
    <s v="1.00"/>
    <s v="0"/>
    <m/>
    <n v="0"/>
    <s v="完成"/>
    <s v="2018-07-20 17:19:56"/>
    <s v="2018-07-20 17:19:57"/>
    <s v=""/>
    <m/>
    <m/>
    <x v="2"/>
  </r>
  <r>
    <s v="代码工场"/>
    <s v="广州技客信息科技有限公司"/>
    <x v="8"/>
    <x v="2"/>
    <s v="新建"/>
    <d v="2017-12-01T00:00:00"/>
    <s v="202280992610813"/>
    <s v="快照"/>
    <s v="新购"/>
    <s v="0.00"/>
    <s v="1.00"/>
    <s v="0"/>
    <m/>
    <n v="0"/>
    <s v="完成"/>
    <s v="2018-07-20 16:27:37"/>
    <s v="2018-07-20 16:27:37"/>
    <s v=""/>
    <m/>
    <m/>
    <x v="1"/>
  </r>
  <r>
    <s v="深圳青莲网络"/>
    <s v="深圳青莲网络科技有限公司"/>
    <x v="8"/>
    <x v="18"/>
    <s v="新建"/>
    <d v="2018-01-10T16:26:07"/>
    <s v="202282374260172"/>
    <s v="共享流量包"/>
    <s v="新购"/>
    <s v="281.25"/>
    <s v="1.00"/>
    <s v="281.25"/>
    <n v="281.25"/>
    <n v="0"/>
    <s v="已支付"/>
    <s v="2018-07-20 09:38:45"/>
    <s v="2018-07-20 09:39:13"/>
    <s v=""/>
    <m/>
    <m/>
    <x v="5"/>
  </r>
  <r>
    <s v="互信科技_主账号"/>
    <s v="广州市互信网络科技有限公司"/>
    <x v="8"/>
    <x v="10"/>
    <s v="新建"/>
    <d v="2017-12-01T00:00:00"/>
    <s v="202279562040245"/>
    <s v="云服务器ECS(包月)"/>
    <s v="补偿续费"/>
    <s v="0.00"/>
    <s v="1.00"/>
    <s v="0.00"/>
    <m/>
    <n v="0"/>
    <s v="已支付"/>
    <s v="2018-07-19 23:42:03"/>
    <s v="2018-07-19 23:42:03"/>
    <s v=""/>
    <m/>
    <m/>
    <x v="0"/>
  </r>
  <r>
    <s v="互信科技_主账号"/>
    <s v="广州市互信网络科技有限公司"/>
    <x v="8"/>
    <x v="10"/>
    <s v="新建"/>
    <d v="2017-12-01T00:00:00"/>
    <s v="202279662170245"/>
    <s v="云服务器ECS(包月)"/>
    <s v="补偿续费"/>
    <s v="0.00"/>
    <s v="1.00"/>
    <s v="0.00"/>
    <m/>
    <n v="0"/>
    <s v="已支付"/>
    <s v="2018-07-19 23:31:07"/>
    <s v="2018-07-19 23:31:08"/>
    <s v=""/>
    <m/>
    <m/>
    <x v="0"/>
  </r>
  <r>
    <s v="深圳市恒利创科技有限公司"/>
    <s v="深圳市恒利创科技有限公司"/>
    <x v="8"/>
    <x v="15"/>
    <s v="新建"/>
    <d v="2018-07-09T09:01:52"/>
    <s v="202282139990197"/>
    <s v="云服务器ECS(包月)"/>
    <s v="新购"/>
    <s v="54576.00"/>
    <s v="0.64"/>
    <s v="35191.80"/>
    <m/>
    <n v="35191.800000000003"/>
    <s v="已支付"/>
    <s v="2018-07-19 11:46:01"/>
    <s v="2018-07-19 17:38:04"/>
    <s v=""/>
    <m/>
    <m/>
    <x v="0"/>
  </r>
  <r>
    <s v="深圳青莲网络"/>
    <s v="深圳青莲网络科技有限公司"/>
    <x v="8"/>
    <x v="18"/>
    <s v="新建"/>
    <d v="2018-01-10T16:26:07"/>
    <s v="202278035690364"/>
    <s v="关系型数据库RDS(包月)"/>
    <s v="续费"/>
    <s v="270.00"/>
    <s v="1.00"/>
    <s v="270.00"/>
    <m/>
    <n v="270"/>
    <s v="已支付"/>
    <s v="2018-07-19 10:10:38"/>
    <s v="2018-07-19 10:10:39"/>
    <s v=""/>
    <m/>
    <m/>
    <x v="5"/>
  </r>
  <r>
    <s v="0760公司"/>
    <s v="中山市零柒陆零网络科技有限公司"/>
    <x v="8"/>
    <x v="10"/>
    <s v="新建"/>
    <d v="2018-01-22T00:00:00"/>
    <s v="202278330500805"/>
    <s v="云服务器ECS(包月)"/>
    <s v="新购"/>
    <s v="6888.00"/>
    <s v="0.79"/>
    <s v="5454.00"/>
    <m/>
    <n v="5454"/>
    <s v="已支付"/>
    <s v="2018-07-19 09:11:10"/>
    <s v="2018-07-19 09:11:16"/>
    <s v=""/>
    <m/>
    <m/>
    <x v="0"/>
  </r>
  <r>
    <s v="0760公司"/>
    <s v="中山市零柒陆零网络科技有限公司"/>
    <x v="8"/>
    <x v="10"/>
    <s v="新建"/>
    <d v="2018-01-22T00:00:00"/>
    <s v="202281628590805"/>
    <s v="LNMP环境（CentOS7.4 Nginx PHP5.4）"/>
    <s v="新购"/>
    <s v="0.00"/>
    <s v="1.00"/>
    <s v="0.00"/>
    <m/>
    <n v="0"/>
    <s v="已支付"/>
    <s v="2018-07-19 09:11:09"/>
    <s v="2018-07-19 09:11:16"/>
    <s v=""/>
    <m/>
    <m/>
    <x v="2"/>
  </r>
  <r>
    <s v="zm炙梦信息"/>
    <s v="广州炙梦信息技术有限公司"/>
    <x v="8"/>
    <x v="15"/>
    <s v="新建"/>
    <d v="2018-01-22T00:00:00"/>
    <s v="202275124630013"/>
    <s v="身份证实名认证"/>
    <s v="新购"/>
    <s v="320.00"/>
    <s v="1.00"/>
    <s v="320.00"/>
    <m/>
    <n v="320"/>
    <s v="已支付"/>
    <s v="2018-07-18 13:35:40"/>
    <s v="2018-07-18 13:36:15"/>
    <s v=""/>
    <m/>
    <m/>
    <x v="2"/>
  </r>
  <r>
    <s v="zm炙梦信息"/>
    <s v="广州炙梦信息技术有限公司"/>
    <x v="8"/>
    <x v="15"/>
    <s v="新建"/>
    <d v="2018-01-22T00:00:00"/>
    <s v="202272225150030"/>
    <s v="云解析(包月)"/>
    <s v="新购"/>
    <s v="201.60"/>
    <s v="0.85"/>
    <s v="171.36"/>
    <m/>
    <n v="171.36"/>
    <s v="已支付"/>
    <s v="2018-07-18 11:52:44"/>
    <s v="2018-07-18 11:55:37"/>
    <s v=""/>
    <m/>
    <m/>
    <x v="0"/>
  </r>
  <r>
    <s v="0760公司"/>
    <s v="中山市零柒陆零网络科技有限公司"/>
    <x v="8"/>
    <x v="10"/>
    <s v="新建"/>
    <d v="2018-01-22T00:00:00"/>
    <s v="202276015540805"/>
    <s v="弹性公网IP（按量付费）"/>
    <s v="新购"/>
    <s v="0.00"/>
    <s v="1.00"/>
    <s v="0"/>
    <m/>
    <n v="0"/>
    <s v="完成"/>
    <s v="2018-07-18 09:59:26"/>
    <s v="2018-07-18 09:59:27"/>
    <s v=""/>
    <m/>
    <m/>
    <x v="2"/>
  </r>
  <r>
    <s v="0760公司"/>
    <s v="中山市零柒陆零网络科技有限公司"/>
    <x v="8"/>
    <x v="10"/>
    <s v="新建"/>
    <d v="2018-01-22T00:00:00"/>
    <s v="202275515870805"/>
    <s v="负载均衡SLB（按量付费）"/>
    <s v="新购"/>
    <s v="0.00"/>
    <s v="1.00"/>
    <s v="0"/>
    <m/>
    <n v="0"/>
    <s v="完成"/>
    <s v="2018-07-18 09:56:35"/>
    <s v="2018-07-18 09:56:35"/>
    <s v=""/>
    <m/>
    <m/>
    <x v="2"/>
  </r>
  <r>
    <s v="深圳青莲网络"/>
    <s v="深圳青莲网络科技有限公司"/>
    <x v="8"/>
    <x v="18"/>
    <s v="新建"/>
    <d v="2018-01-10T16:26:07"/>
    <s v="202274514670172"/>
    <s v="关系型数据库RDS(包月)"/>
    <s v="续费"/>
    <s v="461.00"/>
    <s v="1.00"/>
    <s v="461.00"/>
    <m/>
    <n v="461"/>
    <s v="已支付"/>
    <s v="2018-07-18 09:33:17"/>
    <s v="2018-07-18 09:33:18"/>
    <s v=""/>
    <m/>
    <m/>
    <x v="5"/>
  </r>
  <r>
    <s v="0760公司"/>
    <s v="中山市零柒陆零网络科技有限公司"/>
    <x v="8"/>
    <x v="10"/>
    <s v="新建"/>
    <d v="2018-01-22T00:00:00"/>
    <s v="202268292230805"/>
    <s v="弹性公网IP（按量付费）"/>
    <s v="新购"/>
    <s v="0.00"/>
    <s v="1.00"/>
    <s v="0"/>
    <m/>
    <n v="0"/>
    <s v="完成"/>
    <s v="2018-07-17 18:17:14"/>
    <s v="2018-07-17 18:17:15"/>
    <s v=""/>
    <m/>
    <m/>
    <x v="2"/>
  </r>
  <r>
    <s v="0760公司"/>
    <s v="中山市零柒陆零网络科技有限公司"/>
    <x v="8"/>
    <x v="10"/>
    <s v="新建"/>
    <d v="2018-01-22T00:00:00"/>
    <s v="202267492600805"/>
    <s v="负载均衡SLB（按量付费）"/>
    <s v="新购"/>
    <s v="0.00"/>
    <s v="1.00"/>
    <s v="0"/>
    <m/>
    <n v="0"/>
    <s v="完成"/>
    <s v="2018-07-17 18:14:42"/>
    <s v="2018-07-17 18:14:42"/>
    <s v=""/>
    <m/>
    <m/>
    <x v="2"/>
  </r>
  <r>
    <s v="0760公司"/>
    <s v="中山市零柒陆零网络科技有限公司"/>
    <x v="8"/>
    <x v="10"/>
    <s v="新建"/>
    <d v="2018-01-22T00:00:00"/>
    <s v="202264387550805"/>
    <s v="弹性公网IP（按量付费）"/>
    <s v="新购"/>
    <s v="0.00"/>
    <s v="1.00"/>
    <s v="0"/>
    <m/>
    <n v="0"/>
    <s v="完成"/>
    <s v="2018-07-17 15:07:54"/>
    <s v="2018-07-17 15:07:54"/>
    <s v=""/>
    <m/>
    <m/>
    <x v="2"/>
  </r>
  <r>
    <s v="0760公司"/>
    <s v="中山市零柒陆零网络科技有限公司"/>
    <x v="8"/>
    <x v="10"/>
    <s v="新建"/>
    <d v="2018-01-22T00:00:00"/>
    <s v="202265590900805"/>
    <s v="负载均衡SLB（按量付费）"/>
    <s v="新购"/>
    <s v="0.00"/>
    <s v="1.00"/>
    <s v="0"/>
    <m/>
    <n v="0"/>
    <s v="完成"/>
    <s v="2018-07-17 15:06:15"/>
    <s v="2018-07-17 15:06:15"/>
    <s v=""/>
    <m/>
    <m/>
    <x v="2"/>
  </r>
  <r>
    <s v="深圳市恒利创科技有限公司"/>
    <s v="深圳市恒利创科技有限公司"/>
    <x v="8"/>
    <x v="15"/>
    <s v="新建"/>
    <d v="2018-07-09T09:01:52"/>
    <s v="202267483460705"/>
    <s v="访问控制"/>
    <s v="新购"/>
    <s v="0.00"/>
    <s v="1.00"/>
    <s v="0"/>
    <m/>
    <n v="0"/>
    <s v="完成"/>
    <s v="2018-07-17 14:53:57"/>
    <s v="2018-07-17 14:53:57"/>
    <s v=""/>
    <m/>
    <m/>
    <x v="1"/>
  </r>
  <r>
    <s v="互信科技_主账号"/>
    <s v="广州市互信网络科技有限公司"/>
    <x v="8"/>
    <x v="10"/>
    <s v="新建"/>
    <d v="2017-12-01T00:00:00"/>
    <s v="202267551850245"/>
    <s v="宝塔Linux面板（LAMP/LNMP/Tomcat/Node.js）"/>
    <s v="续费"/>
    <s v="0.00"/>
    <s v="1.00"/>
    <s v="0.00"/>
    <m/>
    <n v="0"/>
    <s v="已支付"/>
    <s v="2018-07-17 00:51:56"/>
    <s v="2018-07-17 00:52:26"/>
    <s v=""/>
    <m/>
    <m/>
    <x v="2"/>
  </r>
  <r>
    <s v="互信科技_主账号"/>
    <s v="广州市互信网络科技有限公司"/>
    <x v="8"/>
    <x v="10"/>
    <s v="新建"/>
    <d v="2017-12-01T00:00:00"/>
    <s v="202265156160245"/>
    <s v="云服务器ECS(包月)"/>
    <s v="续费"/>
    <s v="823.00"/>
    <s v="1.00"/>
    <s v="823.00"/>
    <m/>
    <n v="823"/>
    <s v="已支付"/>
    <s v="2018-07-17 00:51:56"/>
    <s v="2018-07-17 00:52:26"/>
    <s v=""/>
    <m/>
    <m/>
    <x v="0"/>
  </r>
  <r>
    <s v="深圳青莲网络"/>
    <s v="深圳青莲网络科技有限公司"/>
    <x v="8"/>
    <x v="18"/>
    <s v="新建"/>
    <d v="2018-01-10T16:26:07"/>
    <s v="202266948220260"/>
    <s v="云服务器ECS(包月)"/>
    <s v="续费"/>
    <s v="295.10"/>
    <s v="1.00"/>
    <s v="295.10"/>
    <m/>
    <n v="295.10000000000002"/>
    <s v="已支付"/>
    <s v="2018-07-16 22:41:00"/>
    <s v="2018-07-16 22:41:18"/>
    <s v=""/>
    <m/>
    <m/>
    <x v="5"/>
  </r>
  <r>
    <s v="深圳青莲网络"/>
    <s v="深圳青莲网络科技有限公司"/>
    <x v="8"/>
    <x v="18"/>
    <s v="新建"/>
    <d v="2018-01-10T16:26:07"/>
    <s v="202265251960260"/>
    <s v="云服务器ECS(包月)"/>
    <s v="续费"/>
    <s v="295.10"/>
    <s v="1.00"/>
    <s v="295.10"/>
    <m/>
    <n v="295.10000000000002"/>
    <s v="已支付"/>
    <s v="2018-07-16 22:39:55"/>
    <s v="2018-07-16 22:40:27"/>
    <s v=""/>
    <m/>
    <m/>
    <x v="5"/>
  </r>
  <r>
    <s v="深圳青莲网络"/>
    <s v="深圳青莲网络科技有限公司"/>
    <x v="8"/>
    <x v="18"/>
    <s v="新建"/>
    <d v="2018-01-10T16:26:07"/>
    <s v="202267350430260"/>
    <s v="云服务器ECS(包月)"/>
    <s v="续费"/>
    <s v="295.10"/>
    <s v="1.00"/>
    <s v="295.10"/>
    <m/>
    <n v="295.10000000000002"/>
    <s v="已支付"/>
    <s v="2018-07-16 22:39:13"/>
    <s v="2018-07-16 22:39:28"/>
    <s v=""/>
    <m/>
    <m/>
    <x v="5"/>
  </r>
  <r>
    <s v="深圳青莲网络"/>
    <s v="深圳青莲网络科技有限公司"/>
    <x v="8"/>
    <x v="18"/>
    <s v="新建"/>
    <d v="2018-01-10T16:26:07"/>
    <s v="202264054220260"/>
    <s v="云服务器ECS(包月)"/>
    <s v="续费"/>
    <s v="295.10"/>
    <s v="1.00"/>
    <s v="295.10"/>
    <m/>
    <n v="295.10000000000002"/>
    <s v="已支付"/>
    <s v="2018-07-16 22:37:34"/>
    <s v="2018-07-16 22:38:34"/>
    <s v=""/>
    <m/>
    <m/>
    <x v="5"/>
  </r>
  <r>
    <s v="0760公司"/>
    <s v="中山市零柒陆零网络科技有限公司"/>
    <x v="8"/>
    <x v="10"/>
    <s v="新建"/>
    <d v="2018-01-22T00:00:00"/>
    <s v="202267648980805"/>
    <s v="云服务器ECS(包月)"/>
    <s v="新购"/>
    <s v="6888.00"/>
    <s v="0.79"/>
    <s v="5454.00"/>
    <m/>
    <n v="5454"/>
    <s v="已支付"/>
    <s v="2018-07-16 22:31:52"/>
    <s v="2018-07-16 22:32:00"/>
    <s v=""/>
    <m/>
    <m/>
    <x v="0"/>
  </r>
  <r>
    <s v="0760公司"/>
    <s v="中山市零柒陆零网络科技有限公司"/>
    <x v="8"/>
    <x v="10"/>
    <s v="新建"/>
    <d v="2018-01-22T00:00:00"/>
    <s v="202267648970805"/>
    <s v="LNMP环境（CentOS7.4 Nginx PHP5.4）"/>
    <s v="新购"/>
    <s v="0.00"/>
    <s v="1.00"/>
    <s v="0.00"/>
    <m/>
    <n v="0"/>
    <s v="已支付"/>
    <s v="2018-07-16 22:31:52"/>
    <s v="2018-07-16 22:32:00"/>
    <s v=""/>
    <m/>
    <m/>
    <x v="2"/>
  </r>
  <r>
    <s v="0760公司"/>
    <s v="中山市零柒陆零网络科技有限公司"/>
    <x v="8"/>
    <x v="10"/>
    <s v="新建"/>
    <d v="2018-01-22T00:00:00"/>
    <s v="202265251700805"/>
    <s v="关系型数据库RDS(包月)"/>
    <s v="新购"/>
    <s v="6960.00"/>
    <s v="0.85"/>
    <s v="5916.00"/>
    <m/>
    <n v="5916"/>
    <s v="已支付"/>
    <s v="2018-07-16 22:25:55"/>
    <s v="2018-07-16 22:26:07"/>
    <s v=""/>
    <m/>
    <m/>
    <x v="0"/>
  </r>
  <r>
    <s v="广东商红_主账号"/>
    <s v="广东商红信息技术有限公司"/>
    <x v="8"/>
    <x v="10"/>
    <s v="新建"/>
    <d v="2017-12-15T00:00:00"/>
    <s v="202264946020012"/>
    <s v="云服务器ECS(包月)"/>
    <s v="新购"/>
    <s v="1620.00"/>
    <s v="0.35"/>
    <s v="570.00"/>
    <m/>
    <n v="570"/>
    <s v="已支付"/>
    <s v="2018-07-16 17:32:59"/>
    <s v="2018-07-16 17:33:05"/>
    <s v=""/>
    <m/>
    <m/>
    <x v="0"/>
  </r>
  <r>
    <s v="广东商红_主账号"/>
    <s v="广东商红信息技术有限公司"/>
    <x v="8"/>
    <x v="10"/>
    <s v="新建"/>
    <d v="2017-12-15T00:00:00"/>
    <s v="202267935910012"/>
    <s v="云服务器ECS(包月)"/>
    <s v="新购"/>
    <s v="372.00"/>
    <s v="0.77"/>
    <s v="287.40"/>
    <m/>
    <n v="287.39999999999998"/>
    <s v="已支付"/>
    <s v="2018-07-16 16:13:05"/>
    <s v="2018-07-16 16:13:12"/>
    <s v=""/>
    <m/>
    <m/>
    <x v="0"/>
  </r>
  <r>
    <s v="哲盟云软件"/>
    <s v="深圳市哲盟软件开发有限公司"/>
    <x v="8"/>
    <x v="10"/>
    <s v="新建"/>
    <d v="2018-01-12T11:22:56"/>
    <s v="202267228030356"/>
    <s v="云服务器ECS(包月)"/>
    <s v="新购"/>
    <s v="6012.00"/>
    <s v="0.80"/>
    <s v="4804.20"/>
    <m/>
    <n v="4804.2"/>
    <s v="已支付"/>
    <s v="2018-07-16 12:02:55"/>
    <s v="2018-07-16 13:12:05"/>
    <s v=""/>
    <m/>
    <m/>
    <x v="0"/>
  </r>
  <r>
    <s v="深圳青莲网络"/>
    <s v="深圳青莲网络科技有限公司"/>
    <x v="8"/>
    <x v="18"/>
    <s v="新建"/>
    <d v="2018-01-10T16:26:07"/>
    <s v="202267022060172"/>
    <s v="云服务器ECS(包月)"/>
    <s v="续费"/>
    <s v="1140.40"/>
    <s v="0.96"/>
    <s v="1091.00"/>
    <m/>
    <n v="1091"/>
    <s v="已支付"/>
    <s v="2018-07-16 09:47:54"/>
    <s v="2018-07-16 09:47:58"/>
    <s v=""/>
    <m/>
    <m/>
    <x v="5"/>
  </r>
  <r>
    <s v="深圳青莲网络"/>
    <s v="深圳青莲网络科技有限公司"/>
    <x v="8"/>
    <x v="18"/>
    <s v="新建"/>
    <d v="2018-01-10T16:26:07"/>
    <s v="202264526540172"/>
    <s v="云服务器ECS(包月)"/>
    <s v="续费"/>
    <s v="194.80"/>
    <s v="0.96"/>
    <s v="187.60"/>
    <m/>
    <n v="187.6"/>
    <s v="已支付"/>
    <s v="2018-07-16 09:46:48"/>
    <s v="2018-07-16 09:46:52"/>
    <s v=""/>
    <m/>
    <m/>
    <x v="5"/>
  </r>
  <r>
    <s v="深圳青莲网络"/>
    <s v="深圳青莲网络科技有限公司"/>
    <x v="8"/>
    <x v="18"/>
    <s v="新建"/>
    <d v="2018-01-10T16:26:07"/>
    <s v="202265423340172"/>
    <s v="云服务器ECS(包月)"/>
    <s v="续费"/>
    <s v="194.80"/>
    <s v="0.96"/>
    <s v="187.60"/>
    <m/>
    <n v="187.6"/>
    <s v="已支付"/>
    <s v="2018-07-16 09:45:59"/>
    <s v="2018-07-16 09:46:03"/>
    <s v=""/>
    <m/>
    <m/>
    <x v="5"/>
  </r>
  <r>
    <s v="深圳青莲网络"/>
    <s v="深圳青莲网络科技有限公司"/>
    <x v="8"/>
    <x v="18"/>
    <s v="新建"/>
    <d v="2018-01-10T16:26:07"/>
    <s v="202267021880172"/>
    <s v="云服务器ECS(包月)"/>
    <s v="续费"/>
    <s v="194.80"/>
    <s v="0.96"/>
    <s v="187.60"/>
    <m/>
    <n v="187.6"/>
    <s v="已支付"/>
    <s v="2018-07-16 09:45:11"/>
    <s v="2018-07-16 09:45:15"/>
    <s v=""/>
    <m/>
    <m/>
    <x v="5"/>
  </r>
  <r>
    <s v="0760公司"/>
    <s v="中山市零柒陆零网络科技有限公司"/>
    <x v="8"/>
    <x v="10"/>
    <s v="新建"/>
    <d v="2018-01-22T00:00:00"/>
    <s v="202265809430805"/>
    <s v="弹性公网IP（按量付费）"/>
    <s v="升级"/>
    <s v="0.00"/>
    <s v="1.00"/>
    <s v="0"/>
    <m/>
    <n v="0"/>
    <s v="完成"/>
    <s v="2018-07-15 20:58:24"/>
    <s v="2018-07-15 20:58:24"/>
    <s v=""/>
    <m/>
    <m/>
    <x v="2"/>
  </r>
  <r>
    <s v="0760公司"/>
    <s v="中山市零柒陆零网络科技有限公司"/>
    <x v="8"/>
    <x v="10"/>
    <s v="新建"/>
    <d v="2018-01-22T00:00:00"/>
    <s v="202264410660805"/>
    <s v="弹性公网IP（按量付费）"/>
    <s v="升级"/>
    <s v="0.00"/>
    <s v="1.00"/>
    <s v="0"/>
    <m/>
    <n v="0"/>
    <s v="完成"/>
    <s v="2018-07-15 20:43:44"/>
    <s v="2018-07-15 20:43:44"/>
    <s v=""/>
    <m/>
    <m/>
    <x v="2"/>
  </r>
  <r>
    <s v="广东商红_主账号"/>
    <s v="广东商红信息技术有限公司"/>
    <x v="8"/>
    <x v="10"/>
    <s v="新建"/>
    <d v="2017-12-15T00:00:00"/>
    <s v="202262369160012"/>
    <s v="对象存储OSS资源包(包月)"/>
    <s v="升级"/>
    <s v="54.45"/>
    <s v="0.75"/>
    <s v="40.83"/>
    <m/>
    <n v="40.83"/>
    <s v="已支付"/>
    <s v="2018-07-14 14:57:09"/>
    <s v="2018-07-14 14:57:15"/>
    <s v=""/>
    <m/>
    <m/>
    <x v="0"/>
  </r>
  <r>
    <s v="广东商红_主账号"/>
    <s v="广东商红信息技术有限公司"/>
    <x v="8"/>
    <x v="10"/>
    <s v="新建"/>
    <d v="2017-12-15T00:00:00"/>
    <s v="202259675200012"/>
    <s v="对象存储OSS资源包(包月)"/>
    <s v="新购"/>
    <s v="12.00"/>
    <s v="0.75"/>
    <s v="9.00"/>
    <m/>
    <n v="9"/>
    <s v="已支付"/>
    <s v="2018-07-14 14:54:59"/>
    <s v="2018-07-14 14:55:04"/>
    <s v=""/>
    <m/>
    <m/>
    <x v="0"/>
  </r>
  <r>
    <s v="互信科技_主账号"/>
    <s v="广州市互信网络科技有限公司"/>
    <x v="8"/>
    <x v="10"/>
    <s v="新建"/>
    <d v="2017-12-01T00:00:00"/>
    <s v="202261758160245"/>
    <s v="关系型数据库RDS(包月)"/>
    <s v="续费"/>
    <s v="156.00"/>
    <s v="1.00"/>
    <s v="156.00"/>
    <m/>
    <n v="156"/>
    <s v="已支付"/>
    <s v="2018-07-14 08:23:07"/>
    <s v="2018-07-14 08:23:08"/>
    <s v=""/>
    <m/>
    <m/>
    <x v="0"/>
  </r>
  <r>
    <s v="深圳青莲网络"/>
    <s v="深圳青莲网络科技有限公司"/>
    <x v="8"/>
    <x v="18"/>
    <s v="新建"/>
    <d v="2018-01-10T16:26:07"/>
    <s v="202259321150364"/>
    <s v="云服务器ECS(包月)"/>
    <s v="续费"/>
    <s v="1040.00"/>
    <s v="1.00"/>
    <s v="1040.00"/>
    <m/>
    <n v="1040"/>
    <s v="已支付"/>
    <s v="2018-07-13 08:59:46"/>
    <s v="2018-07-13 08:59:47"/>
    <s v=""/>
    <m/>
    <m/>
    <x v="5"/>
  </r>
  <r>
    <s v="0760公司"/>
    <s v="中山市零柒陆零网络科技有限公司"/>
    <x v="8"/>
    <x v="10"/>
    <s v="新建"/>
    <d v="2018-01-22T00:00:00"/>
    <s v="202259220770805"/>
    <s v="弹性公网IP（按量付费）"/>
    <s v="新购"/>
    <s v="0.00"/>
    <s v="1.00"/>
    <s v="0"/>
    <m/>
    <n v="0"/>
    <s v="完成"/>
    <s v="2018-07-13 08:47:21"/>
    <s v="2018-07-13 08:47:21"/>
    <s v=""/>
    <m/>
    <m/>
    <x v="2"/>
  </r>
  <r>
    <s v="0760公司"/>
    <s v="中山市零柒陆零网络科技有限公司"/>
    <x v="8"/>
    <x v="10"/>
    <s v="新建"/>
    <d v="2018-01-22T00:00:00"/>
    <s v="202259118490805"/>
    <s v="云服务器ECS(包月)"/>
    <s v="新购"/>
    <s v="6264.00"/>
    <s v="0.79"/>
    <s v="4923.60"/>
    <m/>
    <n v="4923.6000000000004"/>
    <s v="已支付"/>
    <s v="2018-07-13 08:43:44"/>
    <s v="2018-07-13 08:44:14"/>
    <s v=""/>
    <m/>
    <m/>
    <x v="0"/>
  </r>
  <r>
    <s v="0760公司"/>
    <s v="中山市零柒陆零网络科技有限公司"/>
    <x v="8"/>
    <x v="10"/>
    <s v="新建"/>
    <d v="2018-01-22T00:00:00"/>
    <s v="202261818170805"/>
    <s v="LNMP环境（CentOS7.4 Nginx PHP5.4）"/>
    <s v="新购"/>
    <s v="0.00"/>
    <s v="1.00"/>
    <s v="0.00"/>
    <m/>
    <n v="0"/>
    <s v="已支付"/>
    <s v="2018-07-13 08:43:43"/>
    <s v="2018-07-13 08:44:14"/>
    <s v=""/>
    <m/>
    <m/>
    <x v="2"/>
  </r>
  <r>
    <s v="深圳青莲网络"/>
    <s v="深圳青莲网络科技有限公司"/>
    <x v="8"/>
    <x v="18"/>
    <s v="新建"/>
    <d v="2018-01-10T16:26:07"/>
    <s v="202253009060172"/>
    <s v="弹性公网IP（按量付费）"/>
    <s v="新购"/>
    <s v="0.00"/>
    <s v="1.00"/>
    <s v="0"/>
    <m/>
    <n v="0"/>
    <s v="完成"/>
    <s v="2018-07-12 10:40:19"/>
    <s v="2018-07-12 10:40:19"/>
    <s v=""/>
    <m/>
    <m/>
    <x v="2"/>
  </r>
  <r>
    <s v="深圳青莲网络"/>
    <s v="深圳青莲网络科技有限公司"/>
    <x v="8"/>
    <x v="18"/>
    <s v="新建"/>
    <d v="2018-01-10T16:26:07"/>
    <s v="202253608020172"/>
    <s v="负载均衡SLB（按量付费）"/>
    <s v="新购"/>
    <s v="0.00"/>
    <s v="1.00"/>
    <s v="0"/>
    <m/>
    <n v="0"/>
    <s v="完成"/>
    <s v="2018-07-12 10:39:49"/>
    <s v="2018-07-12 10:39:50"/>
    <s v=""/>
    <m/>
    <m/>
    <x v="2"/>
  </r>
  <r>
    <s v="深圳青莲网络"/>
    <s v="深圳青莲网络科技有限公司"/>
    <x v="8"/>
    <x v="18"/>
    <s v="新建"/>
    <d v="2018-01-10T16:26:07"/>
    <s v="202247582260172"/>
    <s v="云盾证书服务(包年)"/>
    <s v="新购"/>
    <s v="0.00"/>
    <s v="1.00"/>
    <s v="0.00"/>
    <m/>
    <n v="0"/>
    <s v="已支付"/>
    <s v="2018-07-11 17:55:46"/>
    <s v="2018-07-11 17:55:53"/>
    <s v=""/>
    <m/>
    <m/>
    <x v="5"/>
  </r>
  <r>
    <s v="zm炙梦信息"/>
    <s v="广州炙梦信息技术有限公司"/>
    <x v="8"/>
    <x v="15"/>
    <s v="新建"/>
    <d v="2018-01-22T00:00:00"/>
    <s v="202245580830030"/>
    <s v="快照"/>
    <s v="新购"/>
    <s v="0.00"/>
    <s v="1.00"/>
    <s v="0"/>
    <m/>
    <n v="0"/>
    <s v="完成"/>
    <s v="2018-07-11 17:33:51"/>
    <s v="2018-07-11 17:33:51"/>
    <s v=""/>
    <m/>
    <m/>
    <x v="1"/>
  </r>
  <r>
    <s v="深圳青莲网络"/>
    <s v="深圳青莲网络科技有限公司"/>
    <x v="8"/>
    <x v="18"/>
    <s v="新建"/>
    <d v="2018-01-10T16:26:07"/>
    <s v="202246874730172"/>
    <s v="弹性公网IP（按量付费）"/>
    <s v="新购"/>
    <s v="0.00"/>
    <s v="1.00"/>
    <s v="0"/>
    <m/>
    <n v="0"/>
    <s v="完成"/>
    <s v="2018-07-11 15:10:08"/>
    <s v="2018-07-11 15:10:08"/>
    <s v=""/>
    <m/>
    <m/>
    <x v="2"/>
  </r>
  <r>
    <s v="深圳青莲网络"/>
    <s v="深圳青莲网络科技有限公司"/>
    <x v="8"/>
    <x v="18"/>
    <s v="新建"/>
    <d v="2018-01-10T16:26:07"/>
    <s v="202247975210172"/>
    <s v="负载均衡SLB（按量付费）"/>
    <s v="新购"/>
    <s v="0.00"/>
    <s v="1.00"/>
    <s v="0"/>
    <m/>
    <n v="0"/>
    <s v="完成"/>
    <s v="2018-07-11 15:09:39"/>
    <s v="2018-07-11 15:09:40"/>
    <s v=""/>
    <m/>
    <m/>
    <x v="2"/>
  </r>
  <r>
    <s v="深圳青莲网络"/>
    <s v="深圳青莲网络科技有限公司"/>
    <x v="8"/>
    <x v="18"/>
    <s v="新建"/>
    <d v="2018-01-10T16:26:07"/>
    <s v="202245276530172"/>
    <s v="弹性公网IP（按量付费）"/>
    <s v="新购"/>
    <s v="0.00"/>
    <s v="1.00"/>
    <s v="0"/>
    <m/>
    <n v="0"/>
    <s v="完成"/>
    <s v="2018-07-11 14:25:08"/>
    <s v="2018-07-11 14:25:08"/>
    <s v=""/>
    <m/>
    <m/>
    <x v="2"/>
  </r>
  <r>
    <s v="深圳青莲网络"/>
    <s v="深圳青莲网络科技有限公司"/>
    <x v="8"/>
    <x v="18"/>
    <s v="新建"/>
    <d v="2018-01-10T16:26:07"/>
    <s v="202246276290172"/>
    <s v="负载均衡SLB（按量付费）"/>
    <s v="新购"/>
    <s v="0.00"/>
    <s v="1.00"/>
    <s v="0"/>
    <m/>
    <n v="0"/>
    <s v="完成"/>
    <s v="2018-07-11 14:20:15"/>
    <s v="2018-07-11 14:20:15"/>
    <s v=""/>
    <m/>
    <m/>
    <x v="2"/>
  </r>
  <r>
    <s v="0760公司"/>
    <s v="中山市零柒陆零网络科技有限公司"/>
    <x v="8"/>
    <x v="10"/>
    <s v="新建"/>
    <d v="2018-01-22T00:00:00"/>
    <s v="202249261280805"/>
    <s v="弹性公网IP（按量付费）"/>
    <s v="新购"/>
    <s v="0.00"/>
    <s v="1.00"/>
    <s v="0"/>
    <m/>
    <n v="0"/>
    <s v="完成"/>
    <s v="2018-07-11 09:19:38"/>
    <s v="2018-07-11 09:19:38"/>
    <s v=""/>
    <m/>
    <m/>
    <x v="2"/>
  </r>
  <r>
    <s v="0760公司"/>
    <s v="中山市零柒陆零网络科技有限公司"/>
    <x v="8"/>
    <x v="10"/>
    <s v="新建"/>
    <d v="2018-01-22T00:00:00"/>
    <s v="202247962070805"/>
    <s v="负载均衡SLB（按量付费）"/>
    <s v="新购"/>
    <s v="0.00"/>
    <s v="1.00"/>
    <s v="0"/>
    <m/>
    <n v="0"/>
    <s v="完成"/>
    <s v="2018-07-11 09:13:52"/>
    <s v="2018-07-11 09:13:52"/>
    <s v=""/>
    <m/>
    <m/>
    <x v="2"/>
  </r>
  <r>
    <s v="0760公司"/>
    <s v="中山市零柒陆零网络科技有限公司"/>
    <x v="8"/>
    <x v="10"/>
    <s v="新建"/>
    <d v="2018-01-22T00:00:00"/>
    <s v="202248342200805"/>
    <s v="弹性公网IP（按量付费）"/>
    <s v="新购"/>
    <s v="0.00"/>
    <s v="1.00"/>
    <s v="0"/>
    <m/>
    <n v="0"/>
    <s v="完成"/>
    <s v="2018-07-10 18:14:23"/>
    <s v="2018-07-10 18:14:24"/>
    <s v=""/>
    <m/>
    <m/>
    <x v="2"/>
  </r>
  <r>
    <s v="0760公司"/>
    <s v="中山市零柒陆零网络科技有限公司"/>
    <x v="8"/>
    <x v="10"/>
    <s v="新建"/>
    <d v="2018-01-22T00:00:00"/>
    <s v="202248640200805"/>
    <s v="负载均衡SLB（按量付费）"/>
    <s v="新购"/>
    <s v="0.00"/>
    <s v="1.00"/>
    <s v="0"/>
    <m/>
    <n v="0"/>
    <s v="完成"/>
    <s v="2018-07-10 18:05:31"/>
    <s v="2018-07-10 18:05:32"/>
    <s v=""/>
    <m/>
    <m/>
    <x v="2"/>
  </r>
  <r>
    <s v="gzdanchengkeji"/>
    <s v="广州丹诚计算机科技有限公司"/>
    <x v="8"/>
    <x v="10"/>
    <s v="新建"/>
    <d v="2018-01-03T00:00:00"/>
    <s v="202246929310210"/>
    <s v="云服务器ECS(包月)"/>
    <s v="新购"/>
    <s v="2904.00"/>
    <s v="0.85"/>
    <s v="2468.40"/>
    <m/>
    <n v="2468.4"/>
    <s v="已支付"/>
    <s v="2018-07-10 13:26:35"/>
    <s v="2018-07-10 13:27:05"/>
    <s v=""/>
    <m/>
    <m/>
    <x v="0"/>
  </r>
  <r>
    <s v="gzdanchengkeji"/>
    <s v="广州丹诚计算机科技有限公司"/>
    <x v="8"/>
    <x v="10"/>
    <s v="新建"/>
    <d v="2018-01-03T00:00:00"/>
    <s v="202248821960210"/>
    <s v="云服务器ECS(包月)"/>
    <s v="新购"/>
    <s v="4128.00"/>
    <s v="0.85"/>
    <s v="3508.80"/>
    <m/>
    <n v="3508.8"/>
    <s v="已支付"/>
    <s v="2018-07-10 11:08:05"/>
    <s v="2018-07-10 11:09:54"/>
    <s v=""/>
    <m/>
    <m/>
    <x v="0"/>
  </r>
  <r>
    <s v="0760公司"/>
    <s v="中山市零柒陆零网络科技有限公司"/>
    <x v="8"/>
    <x v="10"/>
    <s v="新建"/>
    <d v="2018-01-22T00:00:00"/>
    <s v="202245020040805"/>
    <s v="云服务器ECS(包月)"/>
    <s v="新购"/>
    <s v="6888.00"/>
    <s v="0.79"/>
    <s v="5454.00"/>
    <m/>
    <n v="5454"/>
    <s v="已支付"/>
    <s v="2018-07-10 09:01:55"/>
    <s v="2018-07-10 09:02:04"/>
    <s v=""/>
    <m/>
    <m/>
    <x v="0"/>
  </r>
  <r>
    <s v="0760公司"/>
    <s v="中山市零柒陆零网络科技有限公司"/>
    <x v="8"/>
    <x v="10"/>
    <s v="新建"/>
    <d v="2018-01-22T00:00:00"/>
    <s v="202249115290805"/>
    <s v="LNMP环境（CentOS7.4 Nginx PHP5.4）"/>
    <s v="新购"/>
    <s v="0.00"/>
    <s v="1.00"/>
    <s v="0.00"/>
    <m/>
    <n v="0"/>
    <s v="已支付"/>
    <s v="2018-07-10 09:01:54"/>
    <s v="2018-07-10 09:02:03"/>
    <s v=""/>
    <m/>
    <m/>
    <x v="2"/>
  </r>
  <r>
    <s v="0760公司"/>
    <s v="中山市零柒陆零网络科技有限公司"/>
    <x v="8"/>
    <x v="10"/>
    <s v="新建"/>
    <d v="2018-01-22T00:00:00"/>
    <s v="202242735090805"/>
    <s v="弹性公网IP（按量付费）"/>
    <s v="新购"/>
    <s v="0.00"/>
    <s v="1.00"/>
    <s v="0"/>
    <m/>
    <n v="0"/>
    <s v="完成"/>
    <s v="2018-07-09 15:41:02"/>
    <s v="2018-07-09 15:41:03"/>
    <s v=""/>
    <m/>
    <m/>
    <x v="2"/>
  </r>
  <r>
    <s v="0760公司"/>
    <s v="中山市零柒陆零网络科技有限公司"/>
    <x v="8"/>
    <x v="10"/>
    <s v="新建"/>
    <d v="2018-01-22T00:00:00"/>
    <s v="202241335470805"/>
    <s v="负载均衡SLB（按量付费）"/>
    <s v="新购"/>
    <s v="0.00"/>
    <s v="1.00"/>
    <s v="0"/>
    <m/>
    <n v="0"/>
    <s v="完成"/>
    <s v="2018-07-09 15:40:19"/>
    <s v="2018-07-09 15:40:19"/>
    <s v=""/>
    <m/>
    <m/>
    <x v="2"/>
  </r>
  <r>
    <s v="gzdanchengkeji"/>
    <s v="广州丹诚计算机科技有限公司"/>
    <x v="8"/>
    <x v="10"/>
    <s v="新建"/>
    <d v="2018-01-03T00:00:00"/>
    <s v="202241033560543"/>
    <s v="云服务器ECS(包月)"/>
    <s v="新购"/>
    <s v="5652.00"/>
    <s v="0.64"/>
    <s v="3603.00"/>
    <m/>
    <n v="3603"/>
    <s v="已支付"/>
    <s v="2018-07-09 14:56:13"/>
    <s v="2018-07-09 15:25:06"/>
    <s v=""/>
    <m/>
    <m/>
    <x v="0"/>
  </r>
  <r>
    <s v="0760公司"/>
    <s v="中山市零柒陆零网络科技有限公司"/>
    <x v="8"/>
    <x v="10"/>
    <s v="新建"/>
    <d v="2018-01-22T00:00:00"/>
    <s v="202242521740805"/>
    <s v="关系型数据库RDS(包月)"/>
    <s v="新购"/>
    <s v="6960.00"/>
    <s v="0.85"/>
    <s v="5916.00"/>
    <m/>
    <n v="5916"/>
    <s v="已支付"/>
    <s v="2018-07-09 10:14:30"/>
    <s v="2018-07-09 10:14:55"/>
    <s v=""/>
    <m/>
    <m/>
    <x v="0"/>
  </r>
  <r>
    <s v="深圳青莲网络"/>
    <s v="深圳青莲网络科技有限公司"/>
    <x v="8"/>
    <x v="18"/>
    <s v="新建"/>
    <d v="2018-01-10T16:26:07"/>
    <s v="202239024360172"/>
    <s v="对象存储OSS资源包(包月)"/>
    <s v="新购"/>
    <s v="108.00"/>
    <s v="0.83"/>
    <s v="90.00"/>
    <n v="90"/>
    <n v="0"/>
    <s v="已支付"/>
    <s v="2018-07-09 10:10:37"/>
    <s v="2018-07-09 10:10:44"/>
    <s v=""/>
    <m/>
    <m/>
    <x v="5"/>
  </r>
  <r>
    <s v="广东商红_主账号"/>
    <s v="广东商红信息技术有限公司"/>
    <x v="8"/>
    <x v="10"/>
    <s v="新建"/>
    <d v="2017-12-15T00:00:00"/>
    <s v="202240506340353"/>
    <s v="云服务器ECS(包月)"/>
    <s v="续费"/>
    <s v="2055.00"/>
    <s v="1.00"/>
    <s v="2055.00"/>
    <m/>
    <n v="2055"/>
    <s v="已支付"/>
    <s v="2018-07-08 20:34:03"/>
    <s v="2018-07-08 20:45:09"/>
    <s v=""/>
    <m/>
    <m/>
    <x v="0"/>
  </r>
  <r>
    <s v="全赚科技"/>
    <s v="广州全赚网络科技有限公司"/>
    <x v="8"/>
    <x v="2"/>
    <s v="新建"/>
    <d v="2017-12-11T00:00:00"/>
    <s v="202235264070787"/>
    <s v="私密专线"/>
    <s v="新购"/>
    <s v="0.00"/>
    <s v="1.00"/>
    <s v="0"/>
    <m/>
    <n v="0"/>
    <s v="完成"/>
    <s v="2018-07-07 07:30:57"/>
    <s v="2018-07-07 07:30:57"/>
    <s v=""/>
    <m/>
    <m/>
    <x v="2"/>
  </r>
  <r>
    <s v="互信科技_主账号"/>
    <s v="广州市互信网络科技有限公司"/>
    <x v="8"/>
    <x v="10"/>
    <s v="新建"/>
    <d v="2017-12-01T00:00:00"/>
    <s v="202237454500245"/>
    <s v="云服务器ECS(包月)"/>
    <s v="续费"/>
    <s v="490.28"/>
    <s v="1.00"/>
    <s v="490.28"/>
    <m/>
    <n v="490.28"/>
    <s v="已支付"/>
    <s v="2018-07-06 23:39:53"/>
    <s v="2018-07-06 23:40:30"/>
    <s v=""/>
    <m/>
    <m/>
    <x v="0"/>
  </r>
  <r>
    <s v="互信科技_主账号"/>
    <s v="广州市互信网络科技有限公司"/>
    <x v="8"/>
    <x v="10"/>
    <s v="新建"/>
    <d v="2017-12-01T00:00:00"/>
    <s v="202237153620245"/>
    <s v="云服务器ECS(包月)"/>
    <s v="续费"/>
    <s v="269.64"/>
    <s v="1.00"/>
    <s v="269.64"/>
    <m/>
    <n v="269.64"/>
    <s v="已支付"/>
    <s v="2018-07-06 23:38:14"/>
    <s v="2018-07-06 23:38:52"/>
    <s v=""/>
    <m/>
    <m/>
    <x v="0"/>
  </r>
  <r>
    <s v="0760公司"/>
    <s v="中山市零柒陆零网络科技有限公司"/>
    <x v="8"/>
    <x v="10"/>
    <s v="新建"/>
    <d v="2018-01-22T00:00:00"/>
    <s v="202235546490805"/>
    <s v="负载均衡SLB（按量付费）"/>
    <s v="新购"/>
    <s v="0.00"/>
    <s v="1.00"/>
    <s v="0"/>
    <m/>
    <n v="0"/>
    <s v="完成"/>
    <s v="2018-07-06 18:00:36"/>
    <s v="2018-07-06 18:00:37"/>
    <s v=""/>
    <m/>
    <m/>
    <x v="2"/>
  </r>
  <r>
    <s v="茂名商友科技有限公司"/>
    <s v="茂名商友科技有限公司"/>
    <x v="8"/>
    <x v="10"/>
    <s v="新建"/>
    <d v="2017-12-14T00:00:00"/>
    <s v="202235642020924"/>
    <s v="云服务器ECS(包月)"/>
    <s v="新购"/>
    <s v="11244.00"/>
    <s v="0.61"/>
    <s v="6819.00"/>
    <m/>
    <n v="6819"/>
    <s v="已支付"/>
    <s v="2018-07-06 16:17:14"/>
    <s v="2018-07-07 09:36:07"/>
    <s v=""/>
    <m/>
    <m/>
    <x v="0"/>
  </r>
  <r>
    <s v="广东商红_主账号"/>
    <s v="广东商红信息技术有限公司"/>
    <x v="8"/>
    <x v="10"/>
    <s v="新建"/>
    <d v="2017-12-15T00:00:00"/>
    <s v="202235034960095"/>
    <s v="云存储网关"/>
    <s v="新购"/>
    <s v="0.00"/>
    <s v="1.00"/>
    <s v="0"/>
    <m/>
    <n v="0"/>
    <s v="完成"/>
    <s v="2018-07-06 11:46:53"/>
    <s v="2018-07-06 11:46:53"/>
    <s v=""/>
    <m/>
    <m/>
    <x v="2"/>
  </r>
  <r>
    <s v="广东商红_主账号"/>
    <s v="广东商红信息技术有限公司"/>
    <x v="8"/>
    <x v="10"/>
    <s v="新建"/>
    <d v="2017-12-15T00:00:00"/>
    <s v="202235032730095"/>
    <s v="对象存储OSS（按量付费）"/>
    <s v="新购"/>
    <s v="0.00"/>
    <s v="1.00"/>
    <s v="0"/>
    <m/>
    <n v="0"/>
    <s v="完成"/>
    <s v="2018-07-06 11:00:53"/>
    <s v="2018-07-06 11:00:53"/>
    <s v=""/>
    <m/>
    <m/>
    <x v="2"/>
  </r>
  <r>
    <s v="深圳青莲网络"/>
    <s v="深圳青莲网络科技有限公司"/>
    <x v="8"/>
    <x v="18"/>
    <s v="新建"/>
    <d v="2018-01-10T16:26:07"/>
    <s v="202229939270364"/>
    <s v="弹性公网IP（按量付费）"/>
    <s v="新购"/>
    <s v="0.00"/>
    <s v="1.00"/>
    <s v="0"/>
    <m/>
    <n v="0"/>
    <s v="完成"/>
    <s v="2018-07-05 15:19:47"/>
    <s v="2018-07-05 15:19:47"/>
    <s v=""/>
    <m/>
    <m/>
    <x v="2"/>
  </r>
  <r>
    <s v="深圳青莲网络"/>
    <s v="深圳青莲网络科技有限公司"/>
    <x v="8"/>
    <x v="18"/>
    <s v="新建"/>
    <d v="2018-01-10T16:26:07"/>
    <s v="202231837110364"/>
    <s v="云盘"/>
    <s v="新购"/>
    <s v="0.00"/>
    <s v="1.00"/>
    <s v="0"/>
    <m/>
    <n v="0"/>
    <s v="完成"/>
    <s v="2018-07-05 15:04:42"/>
    <s v="2018-07-05 15:04:43"/>
    <s v=""/>
    <m/>
    <m/>
    <x v="2"/>
  </r>
  <r>
    <s v="茂名商友科技有限公司"/>
    <s v="茂名商友科技有限公司"/>
    <x v="8"/>
    <x v="10"/>
    <s v="新建"/>
    <d v="2017-12-14T00:00:00"/>
    <s v="202231922610966"/>
    <s v="访问控制"/>
    <s v="新购"/>
    <s v="0.00"/>
    <s v="1.00"/>
    <s v="0"/>
    <m/>
    <n v="0"/>
    <s v="完成"/>
    <s v="2018-07-05 09:39:43"/>
    <s v="2018-07-05 09:39:43"/>
    <s v=""/>
    <m/>
    <m/>
    <x v="1"/>
  </r>
  <r>
    <s v="申腾信息_主账号"/>
    <s v="广东申腾信息技术有限公司"/>
    <x v="8"/>
    <x v="10"/>
    <s v="新建"/>
    <d v="2017-12-15T00:00:00"/>
    <s v="202232302340642"/>
    <s v="弹性公网IP（按量付费）"/>
    <s v="新购"/>
    <s v="0.00"/>
    <s v="1.00"/>
    <s v="0"/>
    <m/>
    <n v="0"/>
    <s v="完成"/>
    <s v="2018-07-04 19:03:37"/>
    <s v="2018-07-04 19:03:37"/>
    <s v=""/>
    <m/>
    <m/>
    <x v="2"/>
  </r>
  <r>
    <s v="深圳青莲网络"/>
    <s v="深圳青莲网络科技有限公司"/>
    <x v="8"/>
    <x v="18"/>
    <s v="新建"/>
    <d v="2018-01-10T16:26:07"/>
    <s v="202225680790172"/>
    <s v="弹性公网IP（按量付费）"/>
    <s v="新购"/>
    <s v="0.00"/>
    <s v="1.00"/>
    <s v="0"/>
    <m/>
    <n v="0"/>
    <s v="完成"/>
    <s v="2018-07-04 14:11:43"/>
    <s v="2018-07-04 14:11:43"/>
    <s v=""/>
    <m/>
    <m/>
    <x v="2"/>
  </r>
  <r>
    <s v="哲盟云软件"/>
    <s v="深圳市哲盟软件开发有限公司"/>
    <x v="8"/>
    <x v="10"/>
    <s v="新建"/>
    <d v="2018-01-12T11:22:56"/>
    <s v="202223174640414"/>
    <s v="云服务器ECS(包月)"/>
    <s v="新购"/>
    <s v="1203.00"/>
    <s v="0.90"/>
    <s v="1088.25"/>
    <m/>
    <n v="1088.25"/>
    <s v="已支付"/>
    <s v="2018-07-04 10:25:33"/>
    <s v="2018-07-04 10:27:54"/>
    <s v=""/>
    <m/>
    <m/>
    <x v="0"/>
  </r>
  <r>
    <s v="哲盟云软件"/>
    <s v="深圳市哲盟软件开发有限公司"/>
    <x v="8"/>
    <x v="10"/>
    <s v="新建"/>
    <d v="2018-01-12T11:22:56"/>
    <s v="202222972220616"/>
    <s v="云服务器ECS(包月)"/>
    <s v="续费"/>
    <s v="1810.80"/>
    <s v="0.96"/>
    <s v="1736.33"/>
    <m/>
    <n v="1736.33"/>
    <s v="已支付"/>
    <s v="2018-07-04 09:42:52"/>
    <s v="2018-07-04 09:43:44"/>
    <s v=""/>
    <m/>
    <m/>
    <x v="0"/>
  </r>
  <r>
    <s v="广东商红_主账号"/>
    <s v="广东商红信息技术有限公司"/>
    <x v="8"/>
    <x v="10"/>
    <s v="新建"/>
    <d v="2017-12-15T00:00:00"/>
    <s v="202223569290012"/>
    <s v="云盾证书服务(包年)"/>
    <s v="新购"/>
    <s v="0.00"/>
    <s v="1.00"/>
    <s v="0.00"/>
    <m/>
    <n v="0"/>
    <s v="已支付"/>
    <s v="2018-07-04 09:06:06"/>
    <s v="2018-07-04 09:06:10"/>
    <s v=""/>
    <m/>
    <m/>
    <x v="0"/>
  </r>
  <r>
    <s v="互信科技_主账号"/>
    <s v="广州市互信网络科技有限公司"/>
    <x v="8"/>
    <x v="10"/>
    <s v="新建"/>
    <d v="2017-12-01T00:00:00"/>
    <s v="202222369290507"/>
    <s v="关系型数据库RDS(包月)"/>
    <s v="续费"/>
    <s v="1008.00"/>
    <s v="0.75"/>
    <s v="756.00"/>
    <m/>
    <n v="756"/>
    <s v="已支付"/>
    <s v="2018-07-04 08:53:25"/>
    <s v="2018-07-04 08:53:44"/>
    <s v=""/>
    <m/>
    <m/>
    <x v="0"/>
  </r>
  <r>
    <s v="申腾信息_主账号"/>
    <s v="广东申腾信息技术有限公司"/>
    <x v="8"/>
    <x v="10"/>
    <s v="新建"/>
    <d v="2017-12-15T00:00:00"/>
    <s v="202226350700642"/>
    <s v="快照"/>
    <s v="新购"/>
    <s v="0.00"/>
    <s v="1.00"/>
    <s v="0"/>
    <m/>
    <n v="0"/>
    <s v="完成"/>
    <s v="2018-07-03 19:35:24"/>
    <s v="2018-07-03 19:35:24"/>
    <s v=""/>
    <m/>
    <m/>
    <x v="1"/>
  </r>
  <r>
    <s v="0760公司"/>
    <s v="中山市零柒陆零网络科技有限公司"/>
    <x v="8"/>
    <x v="10"/>
    <s v="新建"/>
    <d v="2018-01-22T00:00:00"/>
    <s v="202226440840805"/>
    <s v="弹性公网IP（按量付费）"/>
    <s v="新购"/>
    <s v="0.00"/>
    <s v="1.00"/>
    <s v="0"/>
    <m/>
    <n v="0"/>
    <s v="完成"/>
    <s v="2018-07-03 15:32:51"/>
    <s v="2018-07-03 15:32:51"/>
    <s v=""/>
    <m/>
    <m/>
    <x v="2"/>
  </r>
  <r>
    <s v="0760公司"/>
    <s v="中山市零柒陆零网络科技有限公司"/>
    <x v="8"/>
    <x v="10"/>
    <s v="新建"/>
    <d v="2018-01-22T00:00:00"/>
    <s v="202225840910805"/>
    <s v="负载均衡SLB（按量付费）"/>
    <s v="新购"/>
    <s v="0.00"/>
    <s v="1.00"/>
    <s v="0"/>
    <m/>
    <n v="0"/>
    <s v="完成"/>
    <s v="2018-07-03 15:27:48"/>
    <s v="2018-07-03 15:27:48"/>
    <s v=""/>
    <m/>
    <m/>
    <x v="2"/>
  </r>
  <r>
    <s v="茂名商友科技有限公司"/>
    <s v="茂名商友科技有限公司"/>
    <x v="8"/>
    <x v="10"/>
    <s v="新建"/>
    <d v="2017-12-14T00:00:00"/>
    <s v="202225328420261"/>
    <s v="云盘"/>
    <s v="新购"/>
    <s v="0.00"/>
    <s v="1.00"/>
    <s v="0"/>
    <m/>
    <n v="0"/>
    <s v="完成"/>
    <s v="2018-07-03 10:58:35"/>
    <s v="2018-07-03 10:58:35"/>
    <s v=""/>
    <m/>
    <m/>
    <x v="2"/>
  </r>
  <r>
    <s v="深圳青莲网络"/>
    <s v="深圳青莲网络科技有限公司"/>
    <x v="8"/>
    <x v="18"/>
    <s v="新建"/>
    <d v="2018-01-10T16:26:07"/>
    <s v="202224226860364"/>
    <s v="云盘"/>
    <s v="新购"/>
    <s v="0.00"/>
    <s v="1.00"/>
    <s v="0"/>
    <m/>
    <n v="0"/>
    <s v="完成"/>
    <s v="2018-07-03 10:27:11"/>
    <s v="2018-07-03 10:27:11"/>
    <s v=""/>
    <m/>
    <m/>
    <x v="2"/>
  </r>
  <r>
    <s v="深圳青莲网络"/>
    <s v="深圳青莲网络科技有限公司"/>
    <x v="8"/>
    <x v="18"/>
    <s v="新建"/>
    <d v="2018-01-10T16:26:07"/>
    <s v="202226523100172"/>
    <s v="云服务器ECS(包月)"/>
    <s v="续费"/>
    <s v="47.82"/>
    <s v="1.00"/>
    <s v="47.82"/>
    <m/>
    <n v="47.82"/>
    <s v="已支付"/>
    <s v="2018-07-03 09:45:17"/>
    <s v="2018-07-03 09:45:21"/>
    <s v=""/>
    <m/>
    <m/>
    <x v="5"/>
  </r>
  <r>
    <s v="互信科技_主账号"/>
    <s v="广州市互信网络科技有限公司"/>
    <x v="8"/>
    <x v="10"/>
    <s v="新建"/>
    <d v="2017-12-01T00:00:00"/>
    <s v="202225012640245"/>
    <s v="弹性Web托管(包月)"/>
    <s v="新购"/>
    <s v="240.00"/>
    <s v="0.83"/>
    <s v="199.00"/>
    <m/>
    <n v="199"/>
    <s v="已支付"/>
    <s v="2018-07-03 01:41:16"/>
    <s v="2018-07-03 01:42:13"/>
    <s v=""/>
    <m/>
    <m/>
    <x v="1"/>
  </r>
  <r>
    <s v="zm炙梦信息"/>
    <s v="广州炙梦信息技术有限公司"/>
    <x v="8"/>
    <x v="15"/>
    <s v="新建"/>
    <d v="2018-01-22T00:00:00"/>
    <s v="202212574560013"/>
    <s v="国内短信套餐包"/>
    <s v="新购"/>
    <s v="225.00"/>
    <s v="1.00"/>
    <s v="225.00"/>
    <m/>
    <n v="225"/>
    <s v="已支付"/>
    <s v="2018-07-01 17:20:01"/>
    <s v="2018-07-01 17:20:11"/>
    <s v=""/>
    <m/>
    <m/>
    <x v="1"/>
  </r>
  <r>
    <s v="song.liu@casstime.com"/>
    <s v="深圳开思时代科技有限公司"/>
    <x v="5"/>
    <x v="11"/>
    <s v="关联"/>
    <d v="2017-07-19T00:00:00"/>
    <s v="202331212010075"/>
    <s v="负载均衡SLB（按量付费）"/>
    <s v="新购"/>
    <s v="0.00"/>
    <s v="1.00"/>
    <s v="0"/>
    <m/>
    <n v="0"/>
    <s v="完成"/>
    <s v="2018-07-31 23:42:54"/>
    <s v="2018-07-31 23:42:54"/>
    <s v=""/>
    <m/>
    <s v="分销客户"/>
    <x v="2"/>
  </r>
  <r>
    <s v="song.liu@casstime.com"/>
    <s v="深圳开思时代科技有限公司"/>
    <x v="5"/>
    <x v="11"/>
    <s v="关联"/>
    <d v="2017-07-19T00:00:00"/>
    <s v="202328215670075"/>
    <s v="负载均衡SLB（按量付费）"/>
    <s v="新购"/>
    <s v="0.00"/>
    <s v="1.00"/>
    <s v="0"/>
    <m/>
    <n v="0"/>
    <s v="完成"/>
    <s v="2018-07-31 23:22:45"/>
    <s v="2018-07-31 23:22:45"/>
    <s v=""/>
    <m/>
    <s v="分销客户"/>
    <x v="2"/>
  </r>
  <r>
    <s v="song.liu@casstime.com"/>
    <s v="深圳开思时代科技有限公司"/>
    <x v="5"/>
    <x v="11"/>
    <s v="关联"/>
    <d v="2017-07-19T00:00:00"/>
    <s v="202330911730075"/>
    <s v="云服务器ECS(包月)"/>
    <s v="升级"/>
    <s v="0.00"/>
    <s v="1.00"/>
    <s v="0.00"/>
    <m/>
    <n v="0"/>
    <s v="已支付"/>
    <s v="2018-07-31 22:58:03"/>
    <s v="2018-07-31 22:58:03"/>
    <s v=""/>
    <m/>
    <s v="分销客户"/>
    <x v="0"/>
  </r>
  <r>
    <s v="song.liu@casstime.com"/>
    <s v="深圳开思时代科技有限公司"/>
    <x v="5"/>
    <x v="11"/>
    <s v="关联"/>
    <d v="2017-07-19T00:00:00"/>
    <s v="202329514630075"/>
    <s v="云服务器ECS(包月)"/>
    <s v="升级"/>
    <s v="0.00"/>
    <s v="1.00"/>
    <s v="0.00"/>
    <m/>
    <n v="0"/>
    <s v="已支付"/>
    <s v="2018-07-31 22:58:03"/>
    <s v="2018-07-31 22:58:03"/>
    <s v=""/>
    <m/>
    <s v="分销客户"/>
    <x v="0"/>
  </r>
  <r>
    <s v="song.liu@casstime.com"/>
    <s v="深圳开思时代科技有限公司"/>
    <x v="5"/>
    <x v="11"/>
    <s v="关联"/>
    <d v="2017-07-19T00:00:00"/>
    <s v="202327615820075"/>
    <s v="云服务器ECS(包月)"/>
    <s v="升级"/>
    <s v="0.00"/>
    <s v="1.00"/>
    <s v="0.00"/>
    <m/>
    <n v="0"/>
    <s v="已支付"/>
    <s v="2018-07-31 22:58:03"/>
    <s v="2018-07-31 22:58:04"/>
    <s v=""/>
    <m/>
    <s v="分销客户"/>
    <x v="0"/>
  </r>
  <r>
    <s v="song.liu@casstime.com"/>
    <s v="深圳开思时代科技有限公司"/>
    <x v="5"/>
    <x v="11"/>
    <s v="关联"/>
    <d v="2017-07-19T00:00:00"/>
    <s v="202327516400075"/>
    <s v="云服务器ECS(包月)"/>
    <s v="升级"/>
    <s v="0.00"/>
    <s v="1.00"/>
    <s v="0.00"/>
    <m/>
    <n v="0"/>
    <s v="已支付"/>
    <s v="2018-07-31 22:58:03"/>
    <s v="2018-07-31 22:58:04"/>
    <s v=""/>
    <m/>
    <s v="分销客户"/>
    <x v="0"/>
  </r>
  <r>
    <s v="song.liu@casstime.com"/>
    <s v="深圳开思时代科技有限公司"/>
    <x v="5"/>
    <x v="11"/>
    <s v="关联"/>
    <d v="2017-07-19T00:00:00"/>
    <s v="202330810730075"/>
    <s v="云服务器ECS(包月)"/>
    <s v="升级"/>
    <s v="0.00"/>
    <s v="1.00"/>
    <s v="0.00"/>
    <m/>
    <n v="0"/>
    <s v="已支付"/>
    <s v="2018-07-31 22:58:03"/>
    <s v="2018-07-31 22:58:03"/>
    <s v=""/>
    <m/>
    <s v="分销客户"/>
    <x v="0"/>
  </r>
  <r>
    <s v="song.liu@casstime.com"/>
    <s v="深圳开思时代科技有限公司"/>
    <x v="5"/>
    <x v="11"/>
    <s v="关联"/>
    <d v="2017-07-19T00:00:00"/>
    <s v="202327016880075"/>
    <s v="云服务器ECS(包月)"/>
    <s v="升级"/>
    <s v="0.00"/>
    <s v="1.00"/>
    <s v="0.00"/>
    <m/>
    <n v="0"/>
    <s v="已支付"/>
    <s v="2018-07-31 22:58:02"/>
    <s v="2018-07-31 22:58:03"/>
    <s v=""/>
    <m/>
    <s v="分销客户"/>
    <x v="0"/>
  </r>
  <r>
    <s v="song.liu@casstime.com"/>
    <s v="深圳开思时代科技有限公司"/>
    <x v="5"/>
    <x v="11"/>
    <s v="关联"/>
    <d v="2017-07-19T00:00:00"/>
    <s v="202331410980075"/>
    <s v="云服务器ECS(包月)"/>
    <s v="升级"/>
    <s v="0.00"/>
    <s v="1.00"/>
    <s v="0.00"/>
    <m/>
    <n v="0"/>
    <s v="已支付"/>
    <s v="2018-07-31 22:58:02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28414700075"/>
    <s v="云服务器ECS(包月)"/>
    <s v="升级"/>
    <s v="0.00"/>
    <s v="1.00"/>
    <s v="0.00"/>
    <m/>
    <n v="0"/>
    <s v="已支付"/>
    <s v="2018-07-31 22:58:02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30810700075"/>
    <s v="云服务器ECS(包月)"/>
    <s v="升级"/>
    <s v="0.00"/>
    <s v="1.00"/>
    <s v="0.00"/>
    <m/>
    <n v="0"/>
    <s v="已支付"/>
    <s v="2018-07-31 22:58:02"/>
    <s v="2018-07-31 22:58:03"/>
    <s v=""/>
    <m/>
    <s v="分销客户"/>
    <x v="0"/>
  </r>
  <r>
    <s v="song.liu@casstime.com"/>
    <s v="深圳开思时代科技有限公司"/>
    <x v="5"/>
    <x v="11"/>
    <s v="关联"/>
    <d v="2017-07-19T00:00:00"/>
    <s v="202328814290075"/>
    <s v="云服务器ECS(包月)"/>
    <s v="升级"/>
    <s v="0.00"/>
    <s v="1.00"/>
    <s v="0.00"/>
    <m/>
    <n v="0"/>
    <s v="已支付"/>
    <s v="2018-07-31 22:58:01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29313640075"/>
    <s v="云服务器ECS(包月)"/>
    <s v="升级"/>
    <s v="0.00"/>
    <s v="1.00"/>
    <s v="0.00"/>
    <m/>
    <n v="0"/>
    <s v="已支付"/>
    <s v="2018-07-31 22:58:01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30512470075"/>
    <s v="云服务器ECS(包月)"/>
    <s v="升级"/>
    <s v="0.00"/>
    <s v="1.00"/>
    <s v="0.00"/>
    <m/>
    <n v="0"/>
    <s v="已支付"/>
    <s v="2018-07-31 22:58:01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31312940075"/>
    <s v="云服务器ECS(包月)"/>
    <s v="升级"/>
    <s v="0.00"/>
    <s v="1.00"/>
    <s v="0.00"/>
    <m/>
    <n v="0"/>
    <s v="已支付"/>
    <s v="2018-07-31 22:58:01"/>
    <s v="2018-07-31 22:58:02"/>
    <s v=""/>
    <m/>
    <s v="分销客户"/>
    <x v="0"/>
  </r>
  <r>
    <s v="song.liu@casstime.com"/>
    <s v="深圳开思时代科技有限公司"/>
    <x v="5"/>
    <x v="11"/>
    <s v="关联"/>
    <d v="2017-07-19T00:00:00"/>
    <s v="202330312470075"/>
    <s v="云服务器ECS(包月)"/>
    <s v="升级"/>
    <s v="0.00"/>
    <s v="1.00"/>
    <s v="0.00"/>
    <m/>
    <n v="0"/>
    <s v="已支付"/>
    <s v="2018-07-31 22:57:03"/>
    <s v="2018-07-31 22:57:03"/>
    <s v=""/>
    <m/>
    <s v="分销客户"/>
    <x v="0"/>
  </r>
  <r>
    <s v="song.liu@casstime.com"/>
    <s v="深圳开思时代科技有限公司"/>
    <x v="5"/>
    <x v="11"/>
    <s v="关联"/>
    <d v="2017-07-19T00:00:00"/>
    <s v="202327516360075"/>
    <s v="云服务器ECS(包月)"/>
    <s v="升级"/>
    <s v="0.00"/>
    <s v="1.00"/>
    <s v="0.00"/>
    <m/>
    <n v="0"/>
    <s v="已支付"/>
    <s v="2018-07-31 22:57:02"/>
    <s v="2018-07-31 22:57:02"/>
    <s v=""/>
    <m/>
    <s v="分销客户"/>
    <x v="0"/>
  </r>
  <r>
    <s v="song.liu@casstime.com"/>
    <s v="深圳开思时代科技有限公司"/>
    <x v="5"/>
    <x v="11"/>
    <s v="关联"/>
    <d v="2017-07-19T00:00:00"/>
    <s v="202328015510075"/>
    <s v="云服务器ECS(包月)"/>
    <s v="升级"/>
    <s v="0.00"/>
    <s v="1.00"/>
    <s v="0.00"/>
    <m/>
    <n v="0"/>
    <s v="已支付"/>
    <s v="2018-07-31 22:57:02"/>
    <s v="2018-07-31 22:57:03"/>
    <s v=""/>
    <m/>
    <s v="分销客户"/>
    <x v="0"/>
  </r>
  <r>
    <s v="song.liu@casstime.com"/>
    <s v="深圳开思时代科技有限公司"/>
    <x v="5"/>
    <x v="11"/>
    <s v="关联"/>
    <d v="2017-07-19T00:00:00"/>
    <s v="202330112230075"/>
    <s v="云服务器ECS(包月)"/>
    <s v="升级"/>
    <s v="0.00"/>
    <s v="1.00"/>
    <s v="0.00"/>
    <m/>
    <n v="0"/>
    <s v="已支付"/>
    <s v="2018-07-31 22:57:02"/>
    <s v="2018-07-31 22:57:03"/>
    <s v=""/>
    <m/>
    <s v="分销客户"/>
    <x v="0"/>
  </r>
  <r>
    <s v="song.liu@casstime.com"/>
    <s v="深圳开思时代科技有限公司"/>
    <x v="5"/>
    <x v="11"/>
    <s v="关联"/>
    <d v="2017-07-19T00:00:00"/>
    <s v="202328314520075"/>
    <s v="云服务器ECS(包月)"/>
    <s v="升级"/>
    <s v="0.00"/>
    <s v="1.00"/>
    <s v="0.00"/>
    <m/>
    <n v="0"/>
    <s v="已支付"/>
    <s v="2018-07-31 22:57:02"/>
    <s v="2018-07-31 22:57:02"/>
    <s v=""/>
    <m/>
    <s v="分销客户"/>
    <x v="0"/>
  </r>
  <r>
    <s v="song.liu@casstime.com"/>
    <s v="深圳开思时代科技有限公司"/>
    <x v="5"/>
    <x v="11"/>
    <s v="关联"/>
    <d v="2017-07-19T00:00:00"/>
    <s v="202328314520075"/>
    <s v="云服务器ECS(包月)"/>
    <s v="升级"/>
    <s v="0.00"/>
    <s v="1.00"/>
    <s v="0.00"/>
    <m/>
    <n v="0"/>
    <s v="已支付"/>
    <s v="2018-07-31 22:57:02"/>
    <s v="2018-07-31 22:57:02"/>
    <s v=""/>
    <m/>
    <s v="分销客户"/>
    <x v="0"/>
  </r>
  <r>
    <s v="song.liu@casstime.com"/>
    <s v="深圳开思时代科技有限公司"/>
    <x v="5"/>
    <x v="11"/>
    <s v="关联"/>
    <d v="2017-07-19T00:00:00"/>
    <s v="202328814240075"/>
    <s v="云服务器ECS(包月)"/>
    <s v="升级"/>
    <s v="0.00"/>
    <s v="1.00"/>
    <s v="0.00"/>
    <m/>
    <n v="0"/>
    <s v="已支付"/>
    <s v="2018-07-31 22:57:01"/>
    <s v="2018-07-31 22:57:01"/>
    <s v=""/>
    <m/>
    <s v="分销客户"/>
    <x v="0"/>
  </r>
  <r>
    <s v="song.liu@casstime.com"/>
    <s v="深圳开思时代科技有限公司"/>
    <x v="5"/>
    <x v="11"/>
    <s v="关联"/>
    <d v="2017-07-19T00:00:00"/>
    <s v="202330012180075"/>
    <s v="云服务器ECS(包月)"/>
    <s v="升级"/>
    <s v="0.00"/>
    <s v="1.00"/>
    <s v="0.00"/>
    <m/>
    <n v="0"/>
    <s v="已支付"/>
    <s v="2018-07-31 22:57:01"/>
    <s v="2018-07-31 22:57:02"/>
    <s v=""/>
    <m/>
    <s v="分销客户"/>
    <x v="0"/>
  </r>
  <r>
    <s v="song.liu@casstime.com"/>
    <s v="深圳开思时代科技有限公司"/>
    <x v="5"/>
    <x v="11"/>
    <s v="关联"/>
    <d v="2017-07-19T00:00:00"/>
    <s v="202331312870075"/>
    <s v="云服务器ECS(包月)"/>
    <s v="升级"/>
    <s v="0.00"/>
    <s v="1.00"/>
    <s v="0.00"/>
    <m/>
    <n v="0"/>
    <s v="已支付"/>
    <s v="2018-07-31 22:57:01"/>
    <s v="2018-07-31 22:57:02"/>
    <s v=""/>
    <m/>
    <s v="分销客户"/>
    <x v="0"/>
  </r>
  <r>
    <s v="song.liu@casstime.com"/>
    <s v="深圳开思时代科技有限公司"/>
    <x v="5"/>
    <x v="11"/>
    <s v="关联"/>
    <d v="2017-07-19T00:00:00"/>
    <s v="202330512410075"/>
    <s v="云服务器ECS(包月)"/>
    <s v="升级"/>
    <s v="0.00"/>
    <s v="1.00"/>
    <s v="0.00"/>
    <m/>
    <n v="0"/>
    <s v="已支付"/>
    <s v="2018-07-31 22:57:01"/>
    <s v="2018-07-31 22:57:01"/>
    <s v=""/>
    <m/>
    <s v="分销客户"/>
    <x v="0"/>
  </r>
  <r>
    <s v="song.liu@casstime.com"/>
    <s v="深圳开思时代科技有限公司"/>
    <x v="5"/>
    <x v="11"/>
    <s v="关联"/>
    <d v="2017-07-19T00:00:00"/>
    <s v="202328214730075"/>
    <s v="云服务器ECS(包月)"/>
    <s v="升级"/>
    <s v="0.00"/>
    <s v="1.00"/>
    <s v="0.00"/>
    <m/>
    <n v="0"/>
    <s v="已支付"/>
    <s v="2018-07-31 22:55:02"/>
    <s v="2018-07-31 22:55:02"/>
    <s v=""/>
    <m/>
    <s v="分销客户"/>
    <x v="0"/>
  </r>
  <r>
    <s v="song.liu@casstime.com"/>
    <s v="深圳开思时代科技有限公司"/>
    <x v="5"/>
    <x v="11"/>
    <s v="关联"/>
    <d v="2017-07-19T00:00:00"/>
    <s v="202330810590075"/>
    <s v="云服务器ECS(包月)"/>
    <s v="升级"/>
    <s v="0.00"/>
    <s v="1.00"/>
    <s v="0.00"/>
    <m/>
    <n v="0"/>
    <s v="已支付"/>
    <s v="2018-07-31 22:55:01"/>
    <s v="2018-07-31 22:55:02"/>
    <s v=""/>
    <m/>
    <s v="分销客户"/>
    <x v="0"/>
  </r>
  <r>
    <s v="song.liu@casstime.com"/>
    <s v="深圳开思时代科技有限公司"/>
    <x v="5"/>
    <x v="11"/>
    <s v="关联"/>
    <d v="2017-07-19T00:00:00"/>
    <s v="202328515460075"/>
    <s v="云服务器ECS(包月)"/>
    <s v="升级"/>
    <s v="0.00"/>
    <s v="1.00"/>
    <s v="0.00"/>
    <m/>
    <n v="0"/>
    <s v="已支付"/>
    <s v="2018-07-31 22:55:01"/>
    <s v="2018-07-31 22:55:01"/>
    <s v=""/>
    <m/>
    <s v="分销客户"/>
    <x v="0"/>
  </r>
  <r>
    <s v="song.liu@casstime.com"/>
    <s v="深圳开思时代科技有限公司"/>
    <x v="5"/>
    <x v="11"/>
    <s v="关联"/>
    <d v="2017-07-19T00:00:00"/>
    <s v="202328117060075"/>
    <s v="云服务器ECS(包月)"/>
    <s v="升级"/>
    <s v="0.00"/>
    <s v="1.00"/>
    <s v="0.00"/>
    <m/>
    <n v="0"/>
    <s v="已支付"/>
    <s v="2018-07-31 22:55:01"/>
    <s v="2018-07-31 22:55:02"/>
    <s v=""/>
    <m/>
    <s v="分销客户"/>
    <x v="0"/>
  </r>
  <r>
    <s v="song.liu@casstime.com"/>
    <s v="深圳开思时代科技有限公司"/>
    <x v="5"/>
    <x v="11"/>
    <s v="关联"/>
    <d v="2017-07-19T00:00:00"/>
    <s v="202328314390075"/>
    <s v="云服务器ECS(包月)"/>
    <s v="升级"/>
    <s v="0.00"/>
    <s v="1.00"/>
    <s v="0.00"/>
    <m/>
    <n v="0"/>
    <s v="已支付"/>
    <s v="2018-07-31 22:54:03"/>
    <s v="2018-07-31 22:54:03"/>
    <s v=""/>
    <m/>
    <s v="分销客户"/>
    <x v="0"/>
  </r>
  <r>
    <s v="song.liu@casstime.com"/>
    <s v="深圳开思时代科技有限公司"/>
    <x v="5"/>
    <x v="11"/>
    <s v="关联"/>
    <d v="2017-07-19T00:00:00"/>
    <s v="202331210550075"/>
    <s v="云服务器ECS(包月)"/>
    <s v="升级"/>
    <s v="0.00"/>
    <s v="1.00"/>
    <s v="0.00"/>
    <m/>
    <n v="0"/>
    <s v="已支付"/>
    <s v="2018-07-31 22:54:02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29014700075"/>
    <s v="云服务器ECS(包月)"/>
    <s v="升级"/>
    <s v="0.00"/>
    <s v="1.00"/>
    <s v="0.00"/>
    <m/>
    <n v="0"/>
    <s v="已支付"/>
    <s v="2018-07-31 22:54:02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30412400075"/>
    <s v="云服务器ECS(包月)"/>
    <s v="升级"/>
    <s v="0.00"/>
    <s v="1.00"/>
    <s v="0.00"/>
    <m/>
    <n v="0"/>
    <s v="已支付"/>
    <s v="2018-07-31 22:54:02"/>
    <s v="2018-07-31 22:54:03"/>
    <s v=""/>
    <m/>
    <s v="分销客户"/>
    <x v="0"/>
  </r>
  <r>
    <s v="song.liu@casstime.com"/>
    <s v="深圳开思时代科技有限公司"/>
    <x v="5"/>
    <x v="11"/>
    <s v="关联"/>
    <d v="2017-07-19T00:00:00"/>
    <s v="202330412430075"/>
    <s v="云服务器ECS(包月)"/>
    <s v="升级"/>
    <s v="0.00"/>
    <s v="1.00"/>
    <s v="0.00"/>
    <m/>
    <n v="0"/>
    <s v="已支付"/>
    <s v="2018-07-31 22:54:02"/>
    <s v="2018-07-31 22:54:03"/>
    <s v=""/>
    <m/>
    <s v="分销客户"/>
    <x v="0"/>
  </r>
  <r>
    <s v="song.liu@casstime.com"/>
    <s v="深圳开思时代科技有限公司"/>
    <x v="5"/>
    <x v="11"/>
    <s v="关联"/>
    <d v="2017-07-19T00:00:00"/>
    <s v="202327315960075"/>
    <s v="云服务器ECS(包月)"/>
    <s v="升级"/>
    <s v="0.00"/>
    <s v="1.00"/>
    <s v="0.00"/>
    <m/>
    <n v="0"/>
    <s v="已支付"/>
    <s v="2018-07-31 22:54:02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29114420075"/>
    <s v="云服务器ECS(包月)"/>
    <s v="升级"/>
    <s v="0.00"/>
    <s v="1.00"/>
    <s v="0.00"/>
    <m/>
    <n v="0"/>
    <s v="已支付"/>
    <s v="2018-07-31 22:54:01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27615670075"/>
    <s v="云服务器ECS(包月)"/>
    <s v="升级"/>
    <s v="0.00"/>
    <s v="1.00"/>
    <s v="0.00"/>
    <m/>
    <n v="0"/>
    <s v="已支付"/>
    <s v="2018-07-31 22:54:01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28015440075"/>
    <s v="云服务器ECS(包月)"/>
    <s v="升级"/>
    <s v="0.00"/>
    <s v="1.00"/>
    <s v="0.00"/>
    <m/>
    <n v="0"/>
    <s v="已支付"/>
    <s v="2018-07-31 22:54:01"/>
    <s v="2018-07-31 22:54:02"/>
    <s v=""/>
    <m/>
    <s v="分销客户"/>
    <x v="0"/>
  </r>
  <r>
    <s v="song.liu@casstime.com"/>
    <s v="深圳开思时代科技有限公司"/>
    <x v="5"/>
    <x v="11"/>
    <s v="关联"/>
    <d v="2017-07-19T00:00:00"/>
    <s v="202330312370075"/>
    <s v="云服务器ECS(包月)"/>
    <s v="升级"/>
    <s v="0.00"/>
    <s v="1.00"/>
    <s v="0.00"/>
    <m/>
    <n v="0"/>
    <s v="已支付"/>
    <s v="2018-07-31 22:54:01"/>
    <s v="2018-07-31 22:54:01"/>
    <s v=""/>
    <m/>
    <s v="分销客户"/>
    <x v="0"/>
  </r>
  <r>
    <s v="song.liu@casstime.com"/>
    <s v="深圳开思时代科技有限公司"/>
    <x v="5"/>
    <x v="11"/>
    <s v="关联"/>
    <d v="2017-07-19T00:00:00"/>
    <s v="202329412760075"/>
    <s v="云服务器ECS(包月)"/>
    <s v="升级"/>
    <s v="0.00"/>
    <s v="1.00"/>
    <s v="0.00"/>
    <m/>
    <n v="0"/>
    <s v="已支付"/>
    <s v="2018-07-31 22:51:03"/>
    <s v="2018-07-31 22:51:03"/>
    <s v=""/>
    <m/>
    <s v="分销客户"/>
    <x v="0"/>
  </r>
  <r>
    <s v="song.liu@casstime.com"/>
    <s v="深圳开思时代科技有限公司"/>
    <x v="5"/>
    <x v="11"/>
    <s v="关联"/>
    <d v="2017-07-19T00:00:00"/>
    <s v="202328713240075"/>
    <s v="云服务器ECS(包月)"/>
    <s v="升级"/>
    <s v="0.00"/>
    <s v="1.00"/>
    <s v="0.00"/>
    <m/>
    <n v="0"/>
    <s v="已支付"/>
    <s v="2018-07-31 22:51:03"/>
    <s v="2018-07-31 22:51:04"/>
    <s v=""/>
    <m/>
    <s v="分销客户"/>
    <x v="0"/>
  </r>
  <r>
    <s v="song.liu@casstime.com"/>
    <s v="深圳开思时代科技有限公司"/>
    <x v="5"/>
    <x v="11"/>
    <s v="关联"/>
    <d v="2017-07-19T00:00:00"/>
    <s v="202328116980075"/>
    <s v="云服务器ECS(包月)"/>
    <s v="升级"/>
    <s v="0.00"/>
    <s v="1.00"/>
    <s v="0.00"/>
    <m/>
    <n v="0"/>
    <s v="已支付"/>
    <s v="2018-07-31 22:51:02"/>
    <s v="2018-07-31 22:51:02"/>
    <s v=""/>
    <m/>
    <s v="分销客户"/>
    <x v="0"/>
  </r>
  <r>
    <s v="song.liu@casstime.com"/>
    <s v="深圳开思时代科技有限公司"/>
    <x v="5"/>
    <x v="11"/>
    <s v="关联"/>
    <d v="2017-07-19T00:00:00"/>
    <s v="202329014620075"/>
    <s v="云服务器ECS(包月)"/>
    <s v="升级"/>
    <s v="0.00"/>
    <s v="1.00"/>
    <s v="0.00"/>
    <m/>
    <n v="0"/>
    <s v="已支付"/>
    <s v="2018-07-31 22:51:02"/>
    <s v="2018-07-31 22:51:03"/>
    <s v=""/>
    <m/>
    <s v="分销客户"/>
    <x v="0"/>
  </r>
  <r>
    <s v="song.liu@casstime.com"/>
    <s v="深圳开思时代科技有限公司"/>
    <x v="5"/>
    <x v="11"/>
    <s v="关联"/>
    <d v="2017-07-19T00:00:00"/>
    <s v="202327815900075"/>
    <s v="云服务器ECS(包月)"/>
    <s v="升级"/>
    <s v="0.00"/>
    <s v="1.00"/>
    <s v="0.00"/>
    <m/>
    <n v="0"/>
    <s v="已支付"/>
    <s v="2018-07-31 22:51:02"/>
    <s v="2018-07-31 22:51:03"/>
    <s v=""/>
    <m/>
    <s v="分销客户"/>
    <x v="0"/>
  </r>
  <r>
    <s v="song.liu@casstime.com"/>
    <s v="深圳开思时代科技有限公司"/>
    <x v="5"/>
    <x v="11"/>
    <s v="关联"/>
    <d v="2017-07-19T00:00:00"/>
    <s v="202330312280075"/>
    <s v="云服务器ECS(包月)"/>
    <s v="升级"/>
    <s v="0.00"/>
    <s v="1.00"/>
    <s v="0.00"/>
    <m/>
    <n v="0"/>
    <s v="已支付"/>
    <s v="2018-07-31 22:51:02"/>
    <s v="2018-07-31 22:51:02"/>
    <s v=""/>
    <m/>
    <s v="分销客户"/>
    <x v="0"/>
  </r>
  <r>
    <s v="song.liu@casstime.com"/>
    <s v="深圳开思时代科技有限公司"/>
    <x v="5"/>
    <x v="11"/>
    <s v="关联"/>
    <d v="2017-07-19T00:00:00"/>
    <s v="202329813230075"/>
    <s v="云服务器ECS(包月)"/>
    <s v="升级"/>
    <s v="0.00"/>
    <s v="1.00"/>
    <s v="0.00"/>
    <m/>
    <n v="0"/>
    <s v="已支付"/>
    <s v="2018-07-31 22:51:02"/>
    <s v="2018-07-31 22:51:02"/>
    <s v=""/>
    <m/>
    <s v="分销客户"/>
    <x v="0"/>
  </r>
  <r>
    <s v="song.liu@casstime.com"/>
    <s v="深圳开思时代科技有限公司"/>
    <x v="5"/>
    <x v="11"/>
    <s v="关联"/>
    <d v="2017-07-19T00:00:00"/>
    <s v="202327115910075"/>
    <s v="云服务器ECS(包月)"/>
    <s v="升级"/>
    <s v="0.00"/>
    <s v="1.00"/>
    <s v="0.00"/>
    <m/>
    <n v="0"/>
    <s v="已支付"/>
    <s v="2018-07-31 22:51:01"/>
    <s v="2018-07-31 22:51:02"/>
    <s v=""/>
    <m/>
    <s v="分销客户"/>
    <x v="0"/>
  </r>
  <r>
    <s v="song.liu@casstime.com"/>
    <s v="深圳开思时代科技有限公司"/>
    <x v="5"/>
    <x v="11"/>
    <s v="关联"/>
    <d v="2017-07-19T00:00:00"/>
    <s v="202327615600075"/>
    <s v="云服务器ECS(包月)"/>
    <s v="升级"/>
    <s v="0.00"/>
    <s v="1.00"/>
    <s v="0.00"/>
    <m/>
    <n v="0"/>
    <s v="已支付"/>
    <s v="2018-07-31 22:51:01"/>
    <s v="2018-07-31 22:51:01"/>
    <s v=""/>
    <m/>
    <s v="分销客户"/>
    <x v="0"/>
  </r>
  <r>
    <s v="song.liu@casstime.com"/>
    <s v="深圳开思时代科技有限公司"/>
    <x v="5"/>
    <x v="11"/>
    <s v="关联"/>
    <d v="2017-07-19T00:00:00"/>
    <s v="202327016460075"/>
    <s v="云服务器（按量付费）"/>
    <s v="升级"/>
    <s v="0.00"/>
    <s v="1.00"/>
    <s v="0"/>
    <m/>
    <n v="0"/>
    <s v="完成"/>
    <s v="2018-07-31 22:41:01"/>
    <s v="2018-07-31 22:41:01"/>
    <s v=""/>
    <m/>
    <s v="分销客户"/>
    <x v="1"/>
  </r>
  <r>
    <s v="song.liu@casstime.com"/>
    <s v="深圳开思时代科技有限公司"/>
    <x v="5"/>
    <x v="11"/>
    <s v="关联"/>
    <d v="2017-07-19T00:00:00"/>
    <s v="202328414250075"/>
    <s v="云服务器（按量付费）"/>
    <s v="新购"/>
    <s v="0.00"/>
    <s v="1.00"/>
    <s v="0"/>
    <m/>
    <n v="0"/>
    <s v="完成"/>
    <s v="2018-07-31 22:36:02"/>
    <s v="2018-07-31 22:36:02"/>
    <s v=""/>
    <m/>
    <s v="分销客户"/>
    <x v="1"/>
  </r>
  <r>
    <s v="isyoo@aliyun.com"/>
    <s v="上海分蛋信息科技有限公司（陈双双）"/>
    <x v="0"/>
    <x v="6"/>
    <s v="关联"/>
    <d v="2017-06-29T00:00:00"/>
    <s v="202327015530604"/>
    <s v="内容安全（按量付费）"/>
    <s v="新购"/>
    <s v="0.00"/>
    <s v="1.00"/>
    <s v="0"/>
    <m/>
    <n v="0"/>
    <s v="完成"/>
    <s v="2018-07-31 22:01:54"/>
    <s v="2018-07-31 22:01:55"/>
    <s v=""/>
    <m/>
    <s v="分销客户"/>
    <x v="2"/>
  </r>
  <r>
    <s v="song.liu@casstime.com"/>
    <s v="深圳开思时代科技有限公司"/>
    <x v="5"/>
    <x v="11"/>
    <s v="关联"/>
    <d v="2017-07-19T00:00:00"/>
    <s v="202327112920075"/>
    <s v="云服务器（按量付费）"/>
    <s v="新购"/>
    <s v="0.00"/>
    <s v="1.00"/>
    <s v="0"/>
    <m/>
    <n v="0"/>
    <s v="完成"/>
    <s v="2018-07-31 21:06:25"/>
    <s v="2018-07-31 21:06:25"/>
    <s v=""/>
    <m/>
    <s v="分销客户"/>
    <x v="1"/>
  </r>
  <r>
    <s v="三农金服"/>
    <s v="深圳前海三农互联网金融信息服务有限公司"/>
    <x v="7"/>
    <x v="19"/>
    <s v="新建"/>
    <d v="2018-07-11T13:51:31"/>
    <s v="202327206410386"/>
    <s v="云服务器ECS(包月)"/>
    <s v="新购"/>
    <s v="246.00"/>
    <s v="1.00"/>
    <s v="246.00"/>
    <n v="246"/>
    <n v="0"/>
    <s v="已支付"/>
    <s v="2018-07-31 17:37:51"/>
    <s v="2018-07-31 17:38:00"/>
    <s v=""/>
    <m/>
    <s v="分销客户"/>
    <x v="0"/>
  </r>
  <r>
    <s v="三农金服"/>
    <s v="深圳前海三农互联网金融信息服务有限公司"/>
    <x v="7"/>
    <x v="19"/>
    <s v="新建"/>
    <d v="2018-07-11T13:51:31"/>
    <s v="202325743310386"/>
    <s v="弹性公网IP（按量付费）"/>
    <s v="新购"/>
    <s v="0.00"/>
    <s v="1.00"/>
    <s v="0"/>
    <m/>
    <n v="0"/>
    <s v="完成"/>
    <s v="2018-07-31 16:35:20"/>
    <s v="2018-07-31 16:35:20"/>
    <s v=""/>
    <m/>
    <s v="分销客户"/>
    <x v="2"/>
  </r>
  <r>
    <s v="创客区块链"/>
    <s v="深圳创客区块链技术有限公司"/>
    <x v="5"/>
    <x v="11"/>
    <s v="关联"/>
    <d v="2017-12-21T00:00:00"/>
    <s v="202326144260431"/>
    <s v="云服务器ECS(包月)"/>
    <s v="降级"/>
    <s v="-319.10"/>
    <s v="1.00"/>
    <s v="-319.10"/>
    <m/>
    <n v="-319.10000000000002"/>
    <s v="已支付"/>
    <s v="2018-07-31 16:30:04"/>
    <s v="2018-07-31 16:30:04"/>
    <s v=""/>
    <m/>
    <s v="分销客户"/>
    <x v="0"/>
  </r>
  <r>
    <s v="三农金服"/>
    <s v="深圳前海三农互联网金融信息服务有限公司"/>
    <x v="7"/>
    <x v="19"/>
    <s v="新建"/>
    <d v="2018-07-11T13:51:31"/>
    <s v="202327201920386"/>
    <s v="云服务器ECS(包月)"/>
    <s v="新购"/>
    <s v="246.00"/>
    <s v="1.00"/>
    <s v="246.00"/>
    <n v="246"/>
    <n v="0"/>
    <s v="已支付"/>
    <s v="2018-07-31 15:57:46"/>
    <s v="2018-07-31 15:57:50"/>
    <s v=""/>
    <m/>
    <s v="分销客户"/>
    <x v="0"/>
  </r>
  <r>
    <s v="jinban998@aliyun.com"/>
    <s v="深圳金版文化传媒有限公司"/>
    <x v="5"/>
    <x v="11"/>
    <s v="关联"/>
    <d v="2017-11-01T00:00:00"/>
    <s v="202325437830179"/>
    <s v="对象存储OSS资源包(包月)"/>
    <s v="新购"/>
    <s v="3996.00"/>
    <s v="0.02"/>
    <s v="99.00"/>
    <m/>
    <n v="99"/>
    <s v="已支付"/>
    <s v="2018-07-31 13:56:02"/>
    <s v="2018-07-31 13:59:30"/>
    <s v=""/>
    <m/>
    <s v="分销客户"/>
    <x v="0"/>
  </r>
  <r>
    <s v="健客医药"/>
    <s v="健客医药"/>
    <x v="5"/>
    <x v="11"/>
    <s v="新建"/>
    <d v="2018-07-19T15:08:24"/>
    <s v="202322334210562"/>
    <s v="负载均衡SLB（按量付费）"/>
    <s v="升级"/>
    <s v="0.00"/>
    <s v="1.00"/>
    <s v="0"/>
    <m/>
    <n v="0"/>
    <s v="完成"/>
    <s v="2018-07-31 12:03:44"/>
    <s v="2018-07-31 12:03:44"/>
    <s v=""/>
    <m/>
    <s v="分销客户"/>
    <x v="2"/>
  </r>
  <r>
    <s v="三农金服"/>
    <s v="深圳前海三农互联网金融信息服务有限公司"/>
    <x v="7"/>
    <x v="19"/>
    <s v="新建"/>
    <d v="2018-07-11T13:51:31"/>
    <s v="202323732830386"/>
    <s v="增量带宽"/>
    <s v="升级"/>
    <s v="0.39"/>
    <s v="1.00"/>
    <s v="0.39"/>
    <n v="0.39"/>
    <n v="0"/>
    <s v="已支付"/>
    <s v="2018-07-31 11:52:29"/>
    <s v="2018-07-31 11:52:32"/>
    <s v=""/>
    <m/>
    <s v="分销客户"/>
    <x v="0"/>
  </r>
  <r>
    <s v="三农金服"/>
    <s v="深圳前海三农互联网金融信息服务有限公司"/>
    <x v="7"/>
    <x v="19"/>
    <s v="新建"/>
    <d v="2018-07-11T13:51:31"/>
    <s v="202325532970386"/>
    <s v="快照"/>
    <s v="新购"/>
    <s v="0.00"/>
    <s v="1.00"/>
    <s v="0"/>
    <m/>
    <n v="0"/>
    <s v="完成"/>
    <s v="2018-07-31 11:48:49"/>
    <s v="2018-07-31 11:48:49"/>
    <s v=""/>
    <m/>
    <s v="分销客户"/>
    <x v="1"/>
  </r>
  <r>
    <s v="三农金服"/>
    <s v="深圳前海三农互联网金融信息服务有限公司"/>
    <x v="7"/>
    <x v="19"/>
    <s v="新建"/>
    <d v="2018-07-11T13:51:31"/>
    <s v="202324232910386"/>
    <s v="云服务器ECS(包月)"/>
    <s v="新购"/>
    <s v="335.00"/>
    <s v="0.96"/>
    <s v="320.70"/>
    <n v="320.7"/>
    <n v="0"/>
    <s v="已支付"/>
    <s v="2018-07-31 11:35:12"/>
    <s v="2018-07-31 11:35:53"/>
    <s v=""/>
    <m/>
    <s v="分销客户"/>
    <x v="0"/>
  </r>
  <r>
    <s v="三农金服"/>
    <s v="深圳前海三农互联网金融信息服务有限公司"/>
    <x v="7"/>
    <x v="19"/>
    <s v="新建"/>
    <d v="2018-07-11T13:51:31"/>
    <s v="202325630610386"/>
    <s v="消息队列 MQ"/>
    <s v="新购"/>
    <s v="0.00"/>
    <s v="1.00"/>
    <s v="0"/>
    <m/>
    <n v="0"/>
    <s v="完成"/>
    <s v="2018-07-31 11:21:41"/>
    <s v="2018-07-31 11:21:41"/>
    <s v=""/>
    <m/>
    <s v="分销客户"/>
    <x v="2"/>
  </r>
  <r>
    <s v="三农金服"/>
    <s v="深圳前海三农互联网金融信息服务有限公司"/>
    <x v="7"/>
    <x v="19"/>
    <s v="新建"/>
    <d v="2018-07-11T13:51:31"/>
    <s v="202323231200386"/>
    <s v="关系型数据库RDS(包月)"/>
    <s v="新购"/>
    <s v="700.00"/>
    <s v="1.00"/>
    <s v="700.00"/>
    <n v="700"/>
    <n v="0"/>
    <s v="已支付"/>
    <s v="2018-07-31 11:18:58"/>
    <s v="2018-07-31 11:19:09"/>
    <s v=""/>
    <m/>
    <s v="分销客户"/>
    <x v="0"/>
  </r>
  <r>
    <s v="健客医药"/>
    <s v="健客医药"/>
    <x v="5"/>
    <x v="11"/>
    <s v="新建"/>
    <d v="2018-07-19T15:08:24"/>
    <s v="202323228310562"/>
    <s v="云服务器（按量付费）"/>
    <s v="新购"/>
    <s v="0.00"/>
    <s v="1.00"/>
    <s v="0"/>
    <m/>
    <n v="0"/>
    <s v="完成"/>
    <s v="2018-07-31 10:01:16"/>
    <s v="2018-07-31 10:01:16"/>
    <s v=""/>
    <m/>
    <s v="分销客户"/>
    <x v="1"/>
  </r>
  <r>
    <s v="gzyuelaiyuemei"/>
    <s v="广州阅来阅美网络科技有限公司"/>
    <x v="5"/>
    <x v="11"/>
    <s v="关联"/>
    <d v="2018-02-09T14:31:15"/>
    <s v="202322227030318"/>
    <s v="云服务器ECS(包月)"/>
    <s v="续费"/>
    <s v="745.05"/>
    <s v="0.95"/>
    <s v="709.20"/>
    <m/>
    <n v="709.2"/>
    <s v="已支付"/>
    <s v="2018-07-31 09:54:01"/>
    <s v="2018-07-31 09:54:02"/>
    <s v=""/>
    <m/>
    <s v="分销客户"/>
    <x v="3"/>
  </r>
  <r>
    <s v="易达尔科技"/>
    <s v="深圳泽汇科技有限公司"/>
    <x v="7"/>
    <x v="19"/>
    <s v="新建"/>
    <d v="2018-04-04T14:11:54"/>
    <s v="202324926880287"/>
    <s v="云服务器ECS(包月)"/>
    <s v="新购"/>
    <s v="99.00"/>
    <s v="0.97"/>
    <s v="96.25"/>
    <m/>
    <n v="96.25"/>
    <s v="已支付"/>
    <s v="2018-07-31 09:49:49"/>
    <s v="2018-07-31 09:49:54"/>
    <s v=""/>
    <m/>
    <s v="分销客户"/>
    <x v="0"/>
  </r>
  <r>
    <s v="易达尔科技"/>
    <s v="深圳泽汇科技有限公司"/>
    <x v="7"/>
    <x v="19"/>
    <s v="新建"/>
    <d v="2018-04-04T14:11:54"/>
    <s v="202324626310287"/>
    <s v="云服务器ECS(包月)"/>
    <s v="新购"/>
    <s v="106.00"/>
    <s v="0.97"/>
    <s v="102.90"/>
    <m/>
    <n v="102.9"/>
    <s v="已支付"/>
    <s v="2018-07-31 09:42:31"/>
    <s v="2018-07-31 09:42:37"/>
    <s v=""/>
    <m/>
    <s v="分销客户"/>
    <x v="0"/>
  </r>
  <r>
    <s v="聚远汇"/>
    <s v="深圳市聚美堂科技有限公司"/>
    <x v="7"/>
    <x v="17"/>
    <s v="新建"/>
    <d v="2018-05-16T14:59:24"/>
    <s v="202322507080277"/>
    <s v="云服务器ECS(包月)"/>
    <s v="续费"/>
    <s v="118.00"/>
    <s v="1.00"/>
    <s v="118.00"/>
    <m/>
    <n v="118"/>
    <s v="已支付"/>
    <s v="2018-07-30 20:27:40"/>
    <s v="2018-07-30 20:27:46"/>
    <s v=""/>
    <m/>
    <s v="分销客户"/>
    <x v="0"/>
  </r>
  <r>
    <s v="松本先天下"/>
    <s v="松本先天下有限公司"/>
    <x v="5"/>
    <x v="19"/>
    <s v="新建"/>
    <d v="2017-07-31T00:00:00"/>
    <s v="202322001830331"/>
    <s v="内容分发网络CDN（按量付费）"/>
    <s v="新购"/>
    <s v="0.00"/>
    <s v="1.00"/>
    <s v="0"/>
    <m/>
    <n v="0"/>
    <s v="完成"/>
    <s v="2018-07-30 17:41:23"/>
    <s v="2018-07-30 17:41:23"/>
    <s v=""/>
    <m/>
    <s v="分销客户"/>
    <x v="2"/>
  </r>
  <r>
    <s v="飞亚达信息部"/>
    <s v="陈健华"/>
    <x v="5"/>
    <x v="11"/>
    <s v="新建"/>
    <d v="2017-07-20T00:00:00"/>
    <s v="202319960520278"/>
    <s v="云服务器ECS(包月)"/>
    <s v="补偿续费"/>
    <s v="0.00"/>
    <s v="1.00"/>
    <s v="0.00"/>
    <m/>
    <n v="0"/>
    <s v="已支付"/>
    <s v="2018-07-30 16:50:50"/>
    <s v="2018-07-30 16:50:51"/>
    <s v=""/>
    <m/>
    <s v="分销客户"/>
    <x v="0"/>
  </r>
  <r>
    <s v="song.liu@casstime.com"/>
    <s v="深圳开思时代科技有限公司"/>
    <x v="5"/>
    <x v="11"/>
    <s v="关联"/>
    <d v="2017-07-19T00:00:00"/>
    <s v="202319756270075"/>
    <s v="Quick BI"/>
    <s v="升级"/>
    <s v="43417.20"/>
    <s v="0.85"/>
    <s v="36904.62"/>
    <m/>
    <n v="36904.620000000003"/>
    <s v="已支付"/>
    <s v="2018-07-30 15:55:50"/>
    <s v="2018-07-30 15:56:18"/>
    <s v=""/>
    <m/>
    <s v="分销客户"/>
    <x v="1"/>
  </r>
  <r>
    <s v="yzyyyun"/>
    <s v="深圳头狼网络科技有限公司"/>
    <x v="5"/>
    <x v="11"/>
    <s v="新建"/>
    <d v="2018-04-19T14:16:41"/>
    <s v="202318955450033"/>
    <s v="弹性伸缩服务ESS(按量付费)"/>
    <s v="新购"/>
    <s v="0.00"/>
    <s v="1.00"/>
    <s v="0"/>
    <m/>
    <n v="0"/>
    <s v="完成"/>
    <s v="2018-07-30 15:33:50"/>
    <s v="2018-07-30 15:33:50"/>
    <s v=""/>
    <m/>
    <s v="分销客户"/>
    <x v="2"/>
  </r>
  <r>
    <s v="szjoe@qq.com"/>
    <s v="深圳市付宝网络科技有限公司"/>
    <x v="7"/>
    <x v="20"/>
    <s v="关联"/>
    <d v="2018-02-24T11:17:51"/>
    <s v="202319455820051"/>
    <s v="云服务器ECS(包月)"/>
    <s v="升级"/>
    <s v="0.00"/>
    <s v="1.00"/>
    <s v="0.00"/>
    <m/>
    <n v="0"/>
    <s v="已支付"/>
    <s v="2018-07-30 15:26:01"/>
    <s v="2018-07-30 15:26:02"/>
    <s v=""/>
    <m/>
    <s v="分销客户"/>
    <x v="0"/>
  </r>
  <r>
    <s v="isyoo@aliyun.com"/>
    <s v="上海分蛋信息科技有限公司（陈双双）"/>
    <x v="0"/>
    <x v="6"/>
    <s v="关联"/>
    <d v="2017-06-29T00:00:00"/>
    <s v="202317656020604"/>
    <s v="数据传输服务（按量付费）"/>
    <s v="新购"/>
    <s v="0.00"/>
    <s v="1.00"/>
    <s v="0"/>
    <m/>
    <n v="0"/>
    <s v="完成"/>
    <s v="2018-07-30 15:10:07"/>
    <s v="2018-07-30 15:10:07"/>
    <s v=""/>
    <m/>
    <s v="分销客户"/>
    <x v="2"/>
  </r>
  <r>
    <s v="聚远汇"/>
    <s v="深圳市聚美堂科技有限公司"/>
    <x v="7"/>
    <x v="17"/>
    <s v="新建"/>
    <d v="2018-05-16T14:59:24"/>
    <s v="202317556610277"/>
    <s v="云服务器ECS(包月)"/>
    <s v="续费"/>
    <s v="59.00"/>
    <s v="1.00"/>
    <s v="59.00"/>
    <m/>
    <n v="59"/>
    <s v="已支付"/>
    <s v="2018-07-30 14:30:29"/>
    <s v="2018-07-30 14:30:38"/>
    <s v=""/>
    <m/>
    <s v="分销客户"/>
    <x v="0"/>
  </r>
  <r>
    <s v="isyoo@aliyun.com"/>
    <s v="上海分蛋信息科技有限公司（陈双双）"/>
    <x v="0"/>
    <x v="6"/>
    <s v="关联"/>
    <d v="2017-06-29T00:00:00"/>
    <s v="202319652830604"/>
    <s v="云数据库KVStore版（包月）"/>
    <s v="新购"/>
    <s v="7920.00"/>
    <s v="0.50"/>
    <s v="3960.00"/>
    <m/>
    <n v="3960"/>
    <s v="已支付"/>
    <s v="2018-07-30 14:28:59"/>
    <s v="2018-07-30 14:29:43"/>
    <s v=""/>
    <m/>
    <s v="分销客户"/>
    <x v="0"/>
  </r>
  <r>
    <s v="isyoo@aliyun.com"/>
    <s v="上海分蛋信息科技有限公司（陈双双）"/>
    <x v="0"/>
    <x v="6"/>
    <s v="关联"/>
    <d v="2017-06-29T00:00:00"/>
    <s v="202316853990604"/>
    <s v="关系型数据库RDS(包月)"/>
    <s v="新购"/>
    <s v="19800.00"/>
    <s v="0.50"/>
    <s v="9900.00"/>
    <m/>
    <n v="9900"/>
    <s v="已支付"/>
    <s v="2018-07-30 14:01:09"/>
    <s v="2018-07-30 14:03:53"/>
    <s v=""/>
    <m/>
    <s v="分销客户"/>
    <x v="0"/>
  </r>
  <r>
    <s v="智慧药师"/>
    <s v="深圳智慧药师科技股份有限公司"/>
    <x v="5"/>
    <x v="11"/>
    <s v="关联"/>
    <d v="2017-09-08T00:00:00"/>
    <s v="202316653090228"/>
    <s v="EMAS服务"/>
    <s v="新购"/>
    <s v="0.00"/>
    <s v="1.00"/>
    <s v="0"/>
    <m/>
    <n v="0"/>
    <s v="完成"/>
    <s v="2018-07-30 13:19:07"/>
    <s v="2018-07-30 13:19:07"/>
    <s v=""/>
    <m/>
    <s v="分销客户"/>
    <x v="2"/>
  </r>
  <r>
    <s v="cszhaom"/>
    <s v="深圳市米蝶传媒有限公司"/>
    <x v="5"/>
    <x v="11"/>
    <s v="关联"/>
    <d v="2017-10-31T00:00:00"/>
    <s v="202317652280319"/>
    <s v="专有网络VPC"/>
    <s v="新购"/>
    <s v="0.00"/>
    <s v="1.00"/>
    <s v="0"/>
    <m/>
    <n v="0"/>
    <s v="完成"/>
    <s v="2018-07-30 12:57:26"/>
    <s v="2018-07-30 12:57:26"/>
    <s v=""/>
    <m/>
    <s v="分销客户"/>
    <x v="1"/>
  </r>
  <r>
    <s v="j@zmate.cn"/>
    <s v="深圳众米网络科技有限公司"/>
    <x v="7"/>
    <x v="19"/>
    <s v="关联"/>
    <d v="2018-03-15T18:43:21"/>
    <s v="202316548220059"/>
    <s v="云服务器ECS(包月)"/>
    <s v="续费"/>
    <s v="745.04"/>
    <s v="0.95"/>
    <s v="709.18"/>
    <m/>
    <n v="709.18"/>
    <s v="已支付"/>
    <s v="2018-07-30 11:07:10"/>
    <s v="2018-07-30 11:07:16"/>
    <s v=""/>
    <m/>
    <s v="分销客户"/>
    <x v="3"/>
  </r>
  <r>
    <s v="聚远汇"/>
    <s v="深圳市聚美堂科技有限公司"/>
    <x v="7"/>
    <x v="17"/>
    <s v="新建"/>
    <d v="2018-05-16T14:59:24"/>
    <s v="202317446100277"/>
    <s v="云服务器ECS(包月)"/>
    <s v="续费"/>
    <s v="59.00"/>
    <s v="1.00"/>
    <s v="59.00"/>
    <m/>
    <n v="59"/>
    <s v="已支付"/>
    <s v="2018-07-30 10:04:22"/>
    <s v="2018-07-30 10:04:40"/>
    <s v=""/>
    <m/>
    <s v="分销客户"/>
    <x v="0"/>
  </r>
  <r>
    <s v="gzyuelaiyuemei"/>
    <s v="广州阅来阅美网络科技有限公司"/>
    <x v="5"/>
    <x v="11"/>
    <s v="关联"/>
    <d v="2018-02-09T14:31:15"/>
    <s v="202316947320318"/>
    <s v="云服务器ECS(包月)"/>
    <s v="续费"/>
    <s v="468.45"/>
    <s v="1.00"/>
    <s v="468.45"/>
    <m/>
    <n v="468.45"/>
    <s v="已支付"/>
    <s v="2018-07-30 09:40:54"/>
    <s v="2018-07-30 09:40:55"/>
    <s v=""/>
    <m/>
    <s v="分销客户"/>
    <x v="3"/>
  </r>
  <r>
    <s v="shizhihao87@icloud.com"/>
    <s v="深圳前海小众金融有限公司"/>
    <x v="5"/>
    <x v="11"/>
    <s v="关联"/>
    <d v="2018-01-20T00:00:00"/>
    <s v="202317041760540"/>
    <s v="云服务器ECS(包月)"/>
    <s v="续费"/>
    <s v="2096.20"/>
    <s v="1.00"/>
    <s v="2096.20"/>
    <m/>
    <n v="2096.1999999999998"/>
    <s v="已支付"/>
    <s v="2018-07-30 09:11:26"/>
    <s v="2018-07-30 09:11:49"/>
    <s v=""/>
    <m/>
    <s v="分销客户"/>
    <x v="3"/>
  </r>
  <r>
    <s v="genje_s"/>
    <s v="鼎道科技有限公司"/>
    <x v="7"/>
    <x v="17"/>
    <s v="新建"/>
    <d v="2018-07-16T10:22:02"/>
    <s v="202318638480163"/>
    <s v="云服务器ECS(包月)"/>
    <s v="新购"/>
    <s v="75.04"/>
    <s v="1.00"/>
    <s v="75.04"/>
    <n v="75.040000000000006"/>
    <n v="0"/>
    <s v="已支付"/>
    <s v="2018-07-30 07:54:54"/>
    <s v="2018-07-30 07:55:19"/>
    <s v=""/>
    <m/>
    <s v="分销客户"/>
    <x v="0"/>
  </r>
  <r>
    <s v="健客医药"/>
    <s v="健客医药"/>
    <x v="5"/>
    <x v="11"/>
    <s v="新建"/>
    <d v="2018-07-19T15:08:24"/>
    <s v="202319919640562"/>
    <s v="高速通道（按量付费）"/>
    <s v="新购"/>
    <s v="0.00"/>
    <s v="1.00"/>
    <s v="0"/>
    <m/>
    <n v="0"/>
    <s v="完成"/>
    <s v="2018-07-29 12:38:50"/>
    <s v="2018-07-29 12:38:51"/>
    <s v=""/>
    <m/>
    <s v="分销客户"/>
    <x v="2"/>
  </r>
  <r>
    <s v="健客医药"/>
    <s v="健客医药"/>
    <x v="5"/>
    <x v="11"/>
    <s v="新建"/>
    <d v="2018-07-19T15:08:24"/>
    <s v="202319619870562"/>
    <s v="高速通道（包月）"/>
    <s v="新购"/>
    <s v="0.00"/>
    <s v="1.00"/>
    <s v="0.00"/>
    <m/>
    <n v="0"/>
    <s v="已支付"/>
    <s v="2018-07-29 12:38:44"/>
    <s v="2018-07-29 12:38:49"/>
    <s v=""/>
    <m/>
    <s v="分销客户"/>
    <x v="2"/>
  </r>
  <r>
    <s v="健客医药"/>
    <s v="健客医药"/>
    <x v="5"/>
    <x v="11"/>
    <s v="新建"/>
    <d v="2018-07-19T15:08:24"/>
    <s v="202318519930562"/>
    <s v="数据传输服务（按量付费）"/>
    <s v="新购"/>
    <s v="0.00"/>
    <s v="1.00"/>
    <s v="0"/>
    <m/>
    <n v="0"/>
    <s v="完成"/>
    <s v="2018-07-29 12:00:04"/>
    <s v="2018-07-29 12:00:04"/>
    <s v=""/>
    <m/>
    <s v="分销客户"/>
    <x v="2"/>
  </r>
  <r>
    <s v="gzyuelaiyuemei"/>
    <s v="广州阅来阅美网络科技有限公司"/>
    <x v="5"/>
    <x v="11"/>
    <s v="关联"/>
    <d v="2018-02-09T14:31:15"/>
    <s v="202318618680318"/>
    <s v="云服务器ECS(包月)"/>
    <s v="续费"/>
    <s v="745.05"/>
    <s v="0.95"/>
    <s v="709.20"/>
    <m/>
    <n v="709.2"/>
    <s v="已支付"/>
    <s v="2018-07-29 09:43:06"/>
    <s v="2018-07-29 09:43:07"/>
    <s v=""/>
    <m/>
    <s v="分销客户"/>
    <x v="3"/>
  </r>
  <r>
    <s v="gzyuelaiyuemei"/>
    <s v="广州阅来阅美网络科技有限公司"/>
    <x v="5"/>
    <x v="11"/>
    <s v="关联"/>
    <d v="2018-02-09T14:31:15"/>
    <s v="202317318350318"/>
    <s v="关系型数据库RDS(包月)"/>
    <s v="续费"/>
    <s v="1211.00"/>
    <s v="1.00"/>
    <s v="1211.00"/>
    <m/>
    <n v="1211"/>
    <s v="已支付"/>
    <s v="2018-07-29 09:39:06"/>
    <s v="2018-07-29 09:39:06"/>
    <s v=""/>
    <m/>
    <s v="分销客户"/>
    <x v="3"/>
  </r>
  <r>
    <s v="xiaoantimes"/>
    <s v="深圳小安时代信息服务有限责任公司"/>
    <x v="7"/>
    <x v="19"/>
    <s v="关联"/>
    <d v="2018-02-01T00:55:52"/>
    <s v="202314975860194"/>
    <s v="云服务器ECS(包月)"/>
    <s v="新购"/>
    <s v="1669.00"/>
    <s v="1.00"/>
    <s v="1669.00"/>
    <m/>
    <n v="1669"/>
    <s v="已支付"/>
    <s v="2018-07-28 16:21:51"/>
    <s v="2018-07-28 16:22:08"/>
    <s v=""/>
    <m/>
    <s v="分销客户"/>
    <x v="0"/>
  </r>
  <r>
    <s v="聚远汇"/>
    <s v="深圳市聚美堂科技有限公司"/>
    <x v="7"/>
    <x v="17"/>
    <s v="新建"/>
    <d v="2018-05-16T14:59:24"/>
    <s v="202315373220277"/>
    <s v="云服务器（按量付费）"/>
    <s v="新购"/>
    <s v="0.00"/>
    <s v="1.00"/>
    <s v="0"/>
    <m/>
    <n v="0"/>
    <s v="完成"/>
    <s v="2018-07-28 15:12:27"/>
    <s v="2018-07-28 15:12:27"/>
    <s v=""/>
    <m/>
    <s v="分销客户"/>
    <x v="1"/>
  </r>
  <r>
    <s v="健客医药"/>
    <s v="健客医药"/>
    <x v="5"/>
    <x v="11"/>
    <s v="新建"/>
    <d v="2018-07-19T15:08:24"/>
    <s v="202311675150562"/>
    <s v="弹性公网IP（按量付费）"/>
    <s v="升级"/>
    <s v="0.00"/>
    <s v="1.00"/>
    <s v="0"/>
    <m/>
    <n v="0"/>
    <s v="完成"/>
    <s v="2018-07-28 12:20:39"/>
    <s v="2018-07-28 12:20:39"/>
    <s v=""/>
    <m/>
    <s v="分销客户"/>
    <x v="2"/>
  </r>
  <r>
    <s v="健客医药"/>
    <s v="健客医药"/>
    <x v="5"/>
    <x v="11"/>
    <s v="新建"/>
    <d v="2018-07-19T15:08:24"/>
    <s v="202311274590562"/>
    <s v="云盘"/>
    <s v="新购"/>
    <s v="0.00"/>
    <s v="1.00"/>
    <s v="0"/>
    <m/>
    <n v="0"/>
    <s v="完成"/>
    <s v="2018-07-28 12:12:35"/>
    <s v="2018-07-28 12:12:36"/>
    <s v=""/>
    <m/>
    <s v="分销客户"/>
    <x v="2"/>
  </r>
  <r>
    <s v="健客医药"/>
    <s v="健客医药"/>
    <x v="5"/>
    <x v="11"/>
    <s v="新建"/>
    <d v="2018-07-19T15:08:24"/>
    <s v="202314568860562"/>
    <s v="弹性公网IP（按量付费）"/>
    <s v="升级"/>
    <s v="0.00"/>
    <s v="1.00"/>
    <s v="0"/>
    <m/>
    <n v="0"/>
    <s v="完成"/>
    <s v="2018-07-28 11:50:12"/>
    <s v="2018-07-28 11:50:12"/>
    <s v=""/>
    <m/>
    <s v="分销客户"/>
    <x v="2"/>
  </r>
  <r>
    <s v="健客医药"/>
    <s v="健客医药"/>
    <x v="5"/>
    <x v="11"/>
    <s v="新建"/>
    <d v="2018-07-19T15:08:24"/>
    <s v="202313072250562"/>
    <s v="弹性公网IP（按量付费）"/>
    <s v="升级"/>
    <s v="0.00"/>
    <s v="1.00"/>
    <s v="0"/>
    <m/>
    <n v="0"/>
    <s v="完成"/>
    <s v="2018-07-28 11:24:12"/>
    <s v="2018-07-28 11:24:12"/>
    <s v=""/>
    <m/>
    <s v="分销客户"/>
    <x v="2"/>
  </r>
  <r>
    <s v="健客医药"/>
    <s v="健客医药"/>
    <x v="5"/>
    <x v="11"/>
    <s v="新建"/>
    <d v="2018-07-19T15:08:24"/>
    <s v="202313268880562"/>
    <s v="弹性公网IP（按量付费）"/>
    <s v="新购"/>
    <s v="0.00"/>
    <s v="1.00"/>
    <s v="0"/>
    <m/>
    <n v="0"/>
    <s v="完成"/>
    <s v="2018-07-28 10:37:27"/>
    <s v="2018-07-28 10:37:27"/>
    <s v=""/>
    <m/>
    <s v="分销客户"/>
    <x v="2"/>
  </r>
  <r>
    <s v="健客医药"/>
    <s v="健客医药"/>
    <x v="5"/>
    <x v="11"/>
    <s v="新建"/>
    <d v="2018-07-19T15:08:24"/>
    <s v="202314670770562"/>
    <s v="云服务器（按量付费）"/>
    <s v="新购"/>
    <s v="0.00"/>
    <s v="1.00"/>
    <s v="0"/>
    <m/>
    <n v="0"/>
    <s v="完成"/>
    <s v="2018-07-28 10:36:12"/>
    <s v="2018-07-28 10:36:12"/>
    <s v=""/>
    <m/>
    <s v="分销客户"/>
    <x v="1"/>
  </r>
  <r>
    <s v="健客医药"/>
    <s v="健客医药"/>
    <x v="5"/>
    <x v="11"/>
    <s v="新建"/>
    <d v="2018-07-19T15:08:24"/>
    <s v="202312968460562"/>
    <s v="云服务器ECS(包月)"/>
    <s v="续费"/>
    <s v="1250.20"/>
    <s v="1.00"/>
    <s v="1250.20"/>
    <n v="1250.2"/>
    <n v="0"/>
    <s v="已支付"/>
    <s v="2018-07-28 10:23:03"/>
    <s v="2018-07-28 10:23:10"/>
    <s v=""/>
    <m/>
    <s v="分销客户"/>
    <x v="0"/>
  </r>
  <r>
    <s v="giantfree@163.com"/>
    <s v="深圳中天精装股份有限公司"/>
    <x v="0"/>
    <x v="6"/>
    <s v="关联"/>
    <d v="2017-06-03T00:00:00"/>
    <s v="202313968330896"/>
    <s v="关系型数据库RDS(包月)"/>
    <s v="续费"/>
    <s v="1872.00"/>
    <s v="0.85"/>
    <s v="1591.20"/>
    <m/>
    <n v="1591.2"/>
    <s v="已支付"/>
    <s v="2018-07-28 10:20:21"/>
    <s v="2018-07-28 10:20:38"/>
    <s v=""/>
    <m/>
    <s v="分销客户"/>
    <x v="3"/>
  </r>
  <r>
    <s v="giantfree@163.com"/>
    <s v="深圳中天精装股份有限公司"/>
    <x v="0"/>
    <x v="6"/>
    <s v="关联"/>
    <d v="2017-06-03T00:00:00"/>
    <s v="202315066570896"/>
    <s v="云服务器ECS(包月)"/>
    <s v="续费"/>
    <s v="5448.00"/>
    <s v="0.72"/>
    <s v="3896.40"/>
    <n v="227"/>
    <n v="3669.4"/>
    <s v="已支付"/>
    <s v="2018-07-28 10:19:04"/>
    <s v="2018-07-28 10:19:45"/>
    <s v=""/>
    <m/>
    <s v="分销客户"/>
    <x v="3"/>
  </r>
  <r>
    <s v="gzyuelaiyuemei"/>
    <s v="广州阅来阅美网络科技有限公司"/>
    <x v="5"/>
    <x v="11"/>
    <s v="关联"/>
    <d v="2018-02-09T14:31:15"/>
    <s v="202314769070318"/>
    <s v="云服务器ECS(包月)"/>
    <s v="续费"/>
    <s v="355.45"/>
    <s v="1.00"/>
    <s v="355.45"/>
    <m/>
    <n v="355.45"/>
    <s v="已支付"/>
    <s v="2018-07-28 09:40:55"/>
    <s v="2018-07-28 09:40:56"/>
    <s v=""/>
    <m/>
    <s v="分销客户"/>
    <x v="3"/>
  </r>
  <r>
    <s v="gzyuelaiyuemei"/>
    <s v="广州阅来阅美网络科技有限公司"/>
    <x v="5"/>
    <x v="11"/>
    <s v="关联"/>
    <d v="2018-02-09T14:31:15"/>
    <s v="202312667210318"/>
    <s v="云服务器ECS(包月)"/>
    <s v="续费"/>
    <s v="717.91"/>
    <s v="1.00"/>
    <s v="717.91"/>
    <m/>
    <n v="717.91"/>
    <s v="已支付"/>
    <s v="2018-07-28 09:40:23"/>
    <s v="2018-07-28 09:40:24"/>
    <s v=""/>
    <m/>
    <s v="分销客户"/>
    <x v="3"/>
  </r>
  <r>
    <s v="健客医药"/>
    <s v="健客医药"/>
    <x v="5"/>
    <x v="11"/>
    <s v="新建"/>
    <d v="2018-07-19T15:08:24"/>
    <s v="202314768850562"/>
    <s v="云服务器ECS(包月)"/>
    <s v="续费"/>
    <s v="133.84"/>
    <s v="1.00"/>
    <s v="133.84"/>
    <n v="133.84"/>
    <n v="0"/>
    <s v="已支付"/>
    <s v="2018-07-28 09:37:02"/>
    <s v="2018-07-28 09:37:03"/>
    <s v=""/>
    <m/>
    <s v="分销客户"/>
    <x v="0"/>
  </r>
  <r>
    <s v="song.liu@casstime.com"/>
    <s v="深圳开思时代科技有限公司"/>
    <x v="5"/>
    <x v="11"/>
    <s v="关联"/>
    <d v="2017-07-19T00:00:00"/>
    <s v="202314053940075"/>
    <s v="云服务器（按量付费）"/>
    <s v="新购"/>
    <s v="0.00"/>
    <s v="1.00"/>
    <s v="0"/>
    <m/>
    <n v="0"/>
    <s v="完成"/>
    <s v="2018-07-27 22:50:09"/>
    <s v="2018-07-27 22:50:09"/>
    <s v=""/>
    <m/>
    <s v="分销客户"/>
    <x v="1"/>
  </r>
  <r>
    <s v="聚远汇"/>
    <s v="深圳市聚美堂科技有限公司"/>
    <x v="7"/>
    <x v="17"/>
    <s v="新建"/>
    <d v="2018-05-16T14:59:24"/>
    <s v="202311852040277"/>
    <s v="云服务器（按量付费）"/>
    <s v="新购"/>
    <s v="0.00"/>
    <s v="1.00"/>
    <s v="0"/>
    <m/>
    <n v="0"/>
    <s v="完成"/>
    <s v="2018-07-27 20:30:15"/>
    <s v="2018-07-27 20:30:16"/>
    <s v=""/>
    <m/>
    <s v="分销客户"/>
    <x v="1"/>
  </r>
  <r>
    <s v="j@zmate.cn"/>
    <s v="深圳众米网络科技有限公司"/>
    <x v="7"/>
    <x v="19"/>
    <s v="关联"/>
    <d v="2018-03-15T18:43:21"/>
    <s v="202312445730059"/>
    <s v="云服务器ECS(包月)"/>
    <s v="升级"/>
    <s v="161.10"/>
    <s v="1.00"/>
    <s v="161.10"/>
    <m/>
    <n v="161.1"/>
    <s v="已支付"/>
    <s v="2018-07-27 18:45:37"/>
    <s v="2018-07-27 18:45:41"/>
    <s v=""/>
    <m/>
    <s v="分销客户"/>
    <x v="0"/>
  </r>
  <r>
    <s v="j@zmate.cn"/>
    <s v="深圳众米网络科技有限公司"/>
    <x v="7"/>
    <x v="19"/>
    <s v="关联"/>
    <d v="2018-03-15T18:43:21"/>
    <s v="202311748270059"/>
    <s v="云服务器ECS(包月)"/>
    <s v="升级"/>
    <s v="438.30"/>
    <s v="1.00"/>
    <s v="438.30"/>
    <m/>
    <n v="438.3"/>
    <s v="已支付"/>
    <s v="2018-07-27 18:43:10"/>
    <s v="2018-07-27 18:43:30"/>
    <s v=""/>
    <m/>
    <s v="分销客户"/>
    <x v="0"/>
  </r>
  <r>
    <s v="聚远汇"/>
    <s v="深圳市聚美堂科技有限公司"/>
    <x v="7"/>
    <x v="17"/>
    <s v="新建"/>
    <d v="2018-05-16T14:59:24"/>
    <s v="202312145940277"/>
    <s v="云服务器（按量付费）"/>
    <s v="新购"/>
    <s v="0.00"/>
    <s v="1.00"/>
    <s v="0"/>
    <m/>
    <n v="0"/>
    <s v="完成"/>
    <s v="2018-07-27 17:14:00"/>
    <s v="2018-07-27 17:14:00"/>
    <s v=""/>
    <m/>
    <s v="分销客户"/>
    <x v="1"/>
  </r>
  <r>
    <s v="song.liu@casstime.com"/>
    <s v="深圳开思时代科技有限公司"/>
    <x v="5"/>
    <x v="11"/>
    <s v="关联"/>
    <d v="2017-07-19T00:00:00"/>
    <s v="202315340700075"/>
    <s v="云服务器ECS(包月)"/>
    <s v="续费"/>
    <s v="887.64"/>
    <s v="0.85"/>
    <s v="754.49"/>
    <m/>
    <n v="754.49"/>
    <s v="已支付"/>
    <s v="2018-07-27 16:55:12"/>
    <s v="2018-07-27 16:55:20"/>
    <s v=""/>
    <m/>
    <s v="分销客户"/>
    <x v="3"/>
  </r>
  <r>
    <s v="song.liu@casstime.com"/>
    <s v="深圳开思时代科技有限公司"/>
    <x v="5"/>
    <x v="11"/>
    <s v="关联"/>
    <d v="2017-07-19T00:00:00"/>
    <s v="202314439930075"/>
    <s v="云服务器ECS(包月)"/>
    <s v="续费"/>
    <s v="2928.00"/>
    <s v="0.85"/>
    <s v="2488.80"/>
    <m/>
    <n v="2488.8000000000002"/>
    <s v="已支付"/>
    <s v="2018-07-27 16:54:11"/>
    <s v="2018-07-27 16:54:21"/>
    <s v=""/>
    <m/>
    <s v="分销客户"/>
    <x v="3"/>
  </r>
  <r>
    <s v="song.liu@casstime.com"/>
    <s v="深圳开思时代科技有限公司"/>
    <x v="5"/>
    <x v="11"/>
    <s v="关联"/>
    <d v="2017-07-19T00:00:00"/>
    <s v="202311545800075"/>
    <s v="云服务器ECS(包月)"/>
    <s v="续费"/>
    <s v="2928.00"/>
    <s v="0.85"/>
    <s v="2488.80"/>
    <m/>
    <n v="2488.8000000000002"/>
    <s v="已支付"/>
    <s v="2018-07-27 16:53:16"/>
    <s v="2018-07-27 16:53:26"/>
    <s v=""/>
    <m/>
    <s v="分销客户"/>
    <x v="3"/>
  </r>
  <r>
    <s v="聚远汇"/>
    <s v="深圳市聚美堂科技有限公司"/>
    <x v="7"/>
    <x v="17"/>
    <s v="新建"/>
    <d v="2018-05-16T14:59:24"/>
    <s v="202311444850277"/>
    <s v="云服务器（按量付费）"/>
    <s v="新购"/>
    <s v="0.00"/>
    <s v="1.00"/>
    <s v="0"/>
    <m/>
    <n v="0"/>
    <s v="完成"/>
    <s v="2018-07-27 16:07:42"/>
    <s v="2018-07-27 16:07:42"/>
    <s v=""/>
    <m/>
    <s v="分销客户"/>
    <x v="1"/>
  </r>
  <r>
    <s v="健客医药"/>
    <s v="健客医药"/>
    <x v="5"/>
    <x v="11"/>
    <s v="新建"/>
    <d v="2018-07-19T15:08:24"/>
    <s v="202311839500562"/>
    <s v="弹性公网IP（按量付费）"/>
    <s v="新购"/>
    <s v="0.00"/>
    <s v="1.00"/>
    <s v="0"/>
    <m/>
    <n v="0"/>
    <s v="完成"/>
    <s v="2018-07-27 15:22:57"/>
    <s v="2018-07-27 15:22:57"/>
    <s v=""/>
    <m/>
    <s v="分销客户"/>
    <x v="2"/>
  </r>
  <r>
    <s v="健客医药"/>
    <s v="健客医药"/>
    <x v="5"/>
    <x v="11"/>
    <s v="新建"/>
    <d v="2018-07-19T15:08:24"/>
    <s v="202312040710562"/>
    <s v="云服务器（按量付费）"/>
    <s v="新购"/>
    <s v="0.00"/>
    <s v="1.00"/>
    <s v="0"/>
    <m/>
    <n v="0"/>
    <s v="完成"/>
    <s v="2018-07-27 15:21:27"/>
    <s v="2018-07-27 15:21:27"/>
    <s v=""/>
    <m/>
    <s v="分销客户"/>
    <x v="1"/>
  </r>
  <r>
    <s v="聚远汇"/>
    <s v="深圳市聚美堂科技有限公司"/>
    <x v="7"/>
    <x v="17"/>
    <s v="新建"/>
    <d v="2018-05-16T14:59:24"/>
    <s v="202311436090277"/>
    <s v="云服务器ECS(包月)"/>
    <s v="新购"/>
    <s v="38.00"/>
    <s v="0.97"/>
    <s v="36.80"/>
    <m/>
    <n v="36.799999999999997"/>
    <s v="已支付"/>
    <s v="2018-07-27 13:57:47"/>
    <s v="2018-07-27 13:57:58"/>
    <s v=""/>
    <m/>
    <s v="分销客户"/>
    <x v="0"/>
  </r>
  <r>
    <s v="benewtech@icloud.com"/>
    <s v="深圳市本牛科技有限责任公司"/>
    <x v="5"/>
    <x v="11"/>
    <s v="关联"/>
    <d v="2017-08-01T00:00:00"/>
    <s v="202313422770541"/>
    <s v="弹性公网IP（按量付费）"/>
    <s v="新购"/>
    <s v="0.00"/>
    <s v="1.00"/>
    <s v="0"/>
    <m/>
    <n v="0"/>
    <s v="完成"/>
    <s v="2018-07-27 09:47:46"/>
    <s v="2018-07-27 09:47:46"/>
    <s v=""/>
    <m/>
    <s v="分销客户"/>
    <x v="2"/>
  </r>
  <r>
    <s v="benewtech@icloud.com"/>
    <s v="深圳市本牛科技有限责任公司"/>
    <x v="5"/>
    <x v="11"/>
    <s v="关联"/>
    <d v="2017-08-01T00:00:00"/>
    <s v="202315519580541"/>
    <s v="弹性公网IP（按量付费）"/>
    <s v="新购"/>
    <s v="0.00"/>
    <s v="1.00"/>
    <s v="0"/>
    <m/>
    <n v="0"/>
    <s v="完成"/>
    <s v="2018-07-27 09:47:07"/>
    <s v="2018-07-27 09:47:08"/>
    <s v=""/>
    <m/>
    <s v="分销客户"/>
    <x v="2"/>
  </r>
  <r>
    <s v="gzyuelaiyuemei"/>
    <s v="广州阅来阅美网络科技有限公司"/>
    <x v="5"/>
    <x v="11"/>
    <s v="关联"/>
    <d v="2018-02-09T14:31:15"/>
    <s v="202311128910318"/>
    <s v="云服务器ECS(包月)"/>
    <s v="续费"/>
    <s v="745.05"/>
    <s v="0.95"/>
    <s v="709.20"/>
    <m/>
    <n v="709.2"/>
    <s v="已支付"/>
    <s v="2018-07-27 09:38:15"/>
    <s v="2018-07-27 09:38:16"/>
    <s v=""/>
    <m/>
    <s v="分销客户"/>
    <x v="3"/>
  </r>
  <r>
    <s v="gzyuelaiyuemei"/>
    <s v="广州阅来阅美网络科技有限公司"/>
    <x v="5"/>
    <x v="11"/>
    <s v="关联"/>
    <d v="2018-02-09T14:31:15"/>
    <s v="202314321340318"/>
    <s v="云服务器ECS(包月)"/>
    <s v="续费"/>
    <s v="710.91"/>
    <s v="1.00"/>
    <s v="710.91"/>
    <m/>
    <n v="710.91"/>
    <s v="已支付"/>
    <s v="2018-07-27 09:37:42"/>
    <s v="2018-07-27 09:37:43"/>
    <s v=""/>
    <m/>
    <s v="分销客户"/>
    <x v="3"/>
  </r>
  <r>
    <s v="benewtech@icloud.com"/>
    <s v="深圳市本牛科技有限责任公司"/>
    <x v="5"/>
    <x v="11"/>
    <s v="关联"/>
    <d v="2017-08-01T00:00:00"/>
    <s v="202314913240541"/>
    <s v="弹性公网IP（按量付费）"/>
    <s v="新购"/>
    <s v="0.00"/>
    <s v="1.00"/>
    <s v="0"/>
    <m/>
    <n v="0"/>
    <s v="完成"/>
    <s v="2018-07-27 07:30:52"/>
    <s v="2018-07-27 07:30:53"/>
    <s v=""/>
    <m/>
    <s v="分销客户"/>
    <x v="2"/>
  </r>
  <r>
    <s v="健客医药"/>
    <s v="健客医药"/>
    <x v="5"/>
    <x v="11"/>
    <s v="新建"/>
    <d v="2018-07-19T15:08:24"/>
    <s v="202313600640562"/>
    <s v="负载均衡SLB（按量付费）"/>
    <s v="升级"/>
    <s v="0.00"/>
    <s v="1.00"/>
    <s v="0"/>
    <m/>
    <n v="0"/>
    <s v="完成"/>
    <s v="2018-07-26 21:49:35"/>
    <s v="2018-07-26 21:49:36"/>
    <s v=""/>
    <m/>
    <s v="分销客户"/>
    <x v="2"/>
  </r>
  <r>
    <s v="健客医药"/>
    <s v="健客医药"/>
    <x v="5"/>
    <x v="11"/>
    <s v="新建"/>
    <d v="2018-07-19T15:08:24"/>
    <s v="202311602990562"/>
    <s v="负载均衡SLB（按量付费）"/>
    <s v="升级"/>
    <s v="0.00"/>
    <s v="1.00"/>
    <s v="0"/>
    <m/>
    <n v="0"/>
    <s v="完成"/>
    <s v="2018-07-26 21:31:20"/>
    <s v="2018-07-26 21:31:20"/>
    <s v=""/>
    <m/>
    <s v="分销客户"/>
    <x v="2"/>
  </r>
  <r>
    <s v="song.liu@casstime.com"/>
    <s v="深圳开思时代科技有限公司"/>
    <x v="5"/>
    <x v="11"/>
    <s v="关联"/>
    <d v="2017-07-19T00:00:00"/>
    <s v="202311106990075"/>
    <s v="关系型数据库（按量付费）"/>
    <s v="升级"/>
    <s v="0.00"/>
    <s v="1.00"/>
    <s v="0"/>
    <m/>
    <n v="0"/>
    <s v="完成"/>
    <s v="2018-07-26 21:17:10"/>
    <s v="2018-07-26 21:17:10"/>
    <s v=""/>
    <m/>
    <s v="分销客户"/>
    <x v="2"/>
  </r>
  <r>
    <s v="song.liu@casstime.com"/>
    <s v="深圳开思时代科技有限公司"/>
    <x v="5"/>
    <x v="11"/>
    <s v="关联"/>
    <d v="2017-07-19T00:00:00"/>
    <s v="202311106710075"/>
    <s v="数据传输服务（按量付费）"/>
    <s v="新购"/>
    <s v="0.00"/>
    <s v="1.00"/>
    <s v="0"/>
    <m/>
    <n v="0"/>
    <s v="完成"/>
    <s v="2018-07-26 20:56:27"/>
    <s v="2018-07-26 20:56:27"/>
    <s v=""/>
    <m/>
    <s v="分销客户"/>
    <x v="2"/>
  </r>
  <r>
    <s v="健客医药"/>
    <s v="健客医药"/>
    <x v="5"/>
    <x v="11"/>
    <s v="新建"/>
    <d v="2018-07-19T15:08:24"/>
    <s v="202307915340562"/>
    <s v="全站加速"/>
    <s v="新购"/>
    <s v="0.00"/>
    <s v="1.00"/>
    <s v="0"/>
    <m/>
    <n v="0"/>
    <s v="完成"/>
    <s v="2018-07-26 20:52:22"/>
    <s v="2018-07-26 20:52:22"/>
    <s v=""/>
    <m/>
    <s v="分销客户"/>
    <x v="6"/>
  </r>
  <r>
    <s v="song.liu@casstime.com"/>
    <s v="深圳开思时代科技有限公司"/>
    <x v="5"/>
    <x v="11"/>
    <s v="关联"/>
    <d v="2017-07-19T00:00:00"/>
    <s v="202311601120075"/>
    <s v="云服务器ECS(包月)"/>
    <s v="新购"/>
    <s v="6552.00"/>
    <s v="0.85"/>
    <s v="5569.20"/>
    <m/>
    <n v="5569.2"/>
    <s v="已支付"/>
    <s v="2018-07-26 20:25:12"/>
    <s v="2018-07-26 20:25:19"/>
    <s v=""/>
    <m/>
    <s v="分销客户"/>
    <x v="0"/>
  </r>
  <r>
    <s v="song.liu@casstime.com"/>
    <s v="深圳开思时代科技有限公司"/>
    <x v="5"/>
    <x v="11"/>
    <s v="关联"/>
    <d v="2017-07-19T00:00:00"/>
    <s v="202311601090075"/>
    <s v="关系型数据库（按量付费）"/>
    <s v="新购"/>
    <s v="0.00"/>
    <s v="1.00"/>
    <s v="0"/>
    <m/>
    <n v="0"/>
    <s v="完成"/>
    <s v="2018-07-26 20:24:11"/>
    <s v="2018-07-26 20:24:12"/>
    <s v=""/>
    <m/>
    <s v="分销客户"/>
    <x v="2"/>
  </r>
  <r>
    <s v="健客医药"/>
    <s v="健客医药"/>
    <x v="5"/>
    <x v="11"/>
    <s v="新建"/>
    <d v="2018-07-19T15:08:24"/>
    <s v="202308111310562"/>
    <s v="对象存储OSS"/>
    <s v="新购"/>
    <s v="0.00"/>
    <s v="1.00"/>
    <s v="0"/>
    <m/>
    <n v="0"/>
    <s v="完成"/>
    <s v="2018-07-26 19:25:23"/>
    <s v="2018-07-26 19:25:23"/>
    <s v=""/>
    <m/>
    <s v="分销客户"/>
    <x v="2"/>
  </r>
  <r>
    <s v="cszhaom"/>
    <s v="深圳市米蝶传媒有限公司"/>
    <x v="5"/>
    <x v="11"/>
    <s v="关联"/>
    <d v="2017-10-31T00:00:00"/>
    <s v="202309003020319"/>
    <s v="云服务器ECS(包月)"/>
    <s v="新购"/>
    <s v="7320.00"/>
    <s v="0.85"/>
    <s v="6222.00"/>
    <m/>
    <n v="6222"/>
    <s v="已支付"/>
    <s v="2018-07-26 16:25:28"/>
    <s v="2018-07-26 16:27:55"/>
    <s v=""/>
    <m/>
    <s v="分销客户"/>
    <x v="0"/>
  </r>
  <r>
    <s v="jackylong1990"/>
    <s v="深圳市汇尊区块链技术有限公司"/>
    <x v="7"/>
    <x v="19"/>
    <s v="新建"/>
    <d v="2018-06-15T17:05:05"/>
    <s v="202302679860412"/>
    <s v="云服务器ECS(包月)"/>
    <s v="新购"/>
    <s v="431.00"/>
    <s v="1.00"/>
    <s v="431.00"/>
    <m/>
    <n v="431"/>
    <s v="已支付"/>
    <s v="2018-07-26 14:48:06"/>
    <s v="2018-07-26 14:48:58"/>
    <s v=""/>
    <m/>
    <s v="分销客户"/>
    <x v="0"/>
  </r>
  <r>
    <s v="健客医药"/>
    <s v="健客医药"/>
    <x v="5"/>
    <x v="11"/>
    <s v="新建"/>
    <d v="2018-07-19T15:08:24"/>
    <s v="202300883120562"/>
    <s v="负载均衡SLB（按量付费）"/>
    <s v="新购"/>
    <s v="0.00"/>
    <s v="1.00"/>
    <s v="0"/>
    <m/>
    <n v="0"/>
    <s v="完成"/>
    <s v="2018-07-26 14:41:56"/>
    <s v="2018-07-26 14:41:56"/>
    <s v=""/>
    <m/>
    <s v="分销客户"/>
    <x v="2"/>
  </r>
  <r>
    <s v="金诺信博"/>
    <n v="0"/>
    <x v="5"/>
    <x v="11"/>
    <s v="新建"/>
    <d v="2018-06-25T15:26:11"/>
    <s v="202298982820677"/>
    <s v="国内短信套餐包"/>
    <s v="新购"/>
    <s v="225.00"/>
    <s v="1.00"/>
    <s v="225.00"/>
    <m/>
    <n v="225"/>
    <s v="已支付"/>
    <s v="2018-07-26 14:00:53"/>
    <s v="2018-07-26 14:01:02"/>
    <s v=""/>
    <m/>
    <s v="分销客户"/>
    <x v="1"/>
  </r>
  <r>
    <s v="健客医药"/>
    <s v="健客医药"/>
    <x v="5"/>
    <x v="11"/>
    <s v="新建"/>
    <d v="2018-07-19T15:08:24"/>
    <s v="202299376580562"/>
    <s v="内容分发网络CDN（按量付费）"/>
    <s v="新购"/>
    <s v="0.00"/>
    <s v="1.00"/>
    <s v="0"/>
    <m/>
    <n v="0"/>
    <s v="完成"/>
    <s v="2018-07-26 12:56:26"/>
    <s v="2018-07-26 12:56:26"/>
    <s v=""/>
    <m/>
    <s v="分销客户"/>
    <x v="2"/>
  </r>
  <r>
    <s v="嘉德黄金"/>
    <s v="深圳市嘉德黄金科技有限公司"/>
    <x v="7"/>
    <x v="17"/>
    <s v="新建"/>
    <d v="2018-06-13T18:35:52"/>
    <s v="202299577320801"/>
    <s v="关系型数据库RDS(包月)"/>
    <s v="退款"/>
    <s v="-7300.00"/>
    <s v="1.00"/>
    <s v="-7300.00"/>
    <m/>
    <n v="-7300"/>
    <s v="已支付"/>
    <s v="2018-07-26 11:14:14"/>
    <s v="2018-07-26 11:14:14"/>
    <s v=""/>
    <m/>
    <s v="分销客户"/>
    <x v="0"/>
  </r>
  <r>
    <s v="健客医药"/>
    <s v="健客医药"/>
    <x v="5"/>
    <x v="11"/>
    <s v="新建"/>
    <d v="2018-07-19T15:08:24"/>
    <s v="202302870450562"/>
    <s v="负载均衡SLB（按量付费）"/>
    <s v="新购"/>
    <s v="0.00"/>
    <s v="1.00"/>
    <s v="0"/>
    <m/>
    <n v="0"/>
    <s v="完成"/>
    <s v="2018-07-26 10:12:03"/>
    <s v="2018-07-26 10:12:04"/>
    <s v=""/>
    <m/>
    <s v="分销客户"/>
    <x v="2"/>
  </r>
  <r>
    <s v="知产所"/>
    <s v="深圳知产所科技有限公司"/>
    <x v="7"/>
    <x v="19"/>
    <s v="新建"/>
    <d v="2018-07-20T09:37:11"/>
    <s v="202300873360493"/>
    <s v="快照"/>
    <s v="新购"/>
    <s v="0.00"/>
    <s v="1.00"/>
    <s v="0"/>
    <m/>
    <n v="0"/>
    <s v="完成"/>
    <s v="2018-07-26 10:04:05"/>
    <s v="2018-07-26 10:04:05"/>
    <s v=""/>
    <m/>
    <s v="分销客户"/>
    <x v="1"/>
  </r>
  <r>
    <s v="j@zmate.cn"/>
    <s v="深圳众米网络科技有限公司"/>
    <x v="7"/>
    <x v="19"/>
    <s v="关联"/>
    <d v="2018-03-15T18:43:21"/>
    <s v="202299369560059"/>
    <s v="云服务器ECS(包月)"/>
    <s v="续费"/>
    <s v="133.49"/>
    <s v="1.00"/>
    <s v="133.49"/>
    <m/>
    <n v="133.49"/>
    <s v="已支付"/>
    <s v="2018-07-26 09:51:41"/>
    <s v="2018-07-26 09:51:46"/>
    <s v=""/>
    <m/>
    <s v="分销客户"/>
    <x v="3"/>
  </r>
  <r>
    <s v="1928138028@qq.com"/>
    <s v="深圳黑谷通讯技术有限公司"/>
    <x v="0"/>
    <x v="0"/>
    <s v="关联"/>
    <d v="2017-06-03T00:00:00"/>
    <s v="202302765370466"/>
    <s v="关系型数据库RDS(包月)"/>
    <s v="续费"/>
    <s v="1872.00"/>
    <s v="0.85"/>
    <s v="1591.20"/>
    <m/>
    <n v="1591.2"/>
    <s v="已支付"/>
    <s v="2018-07-26 09:18:42"/>
    <s v="2018-07-26 09:19:04"/>
    <s v=""/>
    <m/>
    <s v="分销客户"/>
    <x v="3"/>
  </r>
  <r>
    <s v="聚远汇"/>
    <s v="深圳市聚美堂科技有限公司"/>
    <x v="7"/>
    <x v="17"/>
    <s v="新建"/>
    <d v="2018-05-16T14:59:24"/>
    <s v="202299363380277"/>
    <s v="云服务器ECS(包月)"/>
    <s v="续费"/>
    <s v="59.00"/>
    <s v="1.00"/>
    <s v="59.00"/>
    <m/>
    <n v="59"/>
    <s v="已支付"/>
    <s v="2018-07-26 08:44:37"/>
    <s v="2018-07-26 08:44:43"/>
    <s v=""/>
    <m/>
    <s v="分销客户"/>
    <x v="0"/>
  </r>
  <r>
    <s v="itekcity"/>
    <s v="深圳晨北科技有限公司"/>
    <x v="0"/>
    <x v="6"/>
    <s v="新建"/>
    <d v="2017-09-14T00:00:00"/>
    <s v="202301362340145"/>
    <s v="云服务器ECS(包月)"/>
    <s v="续费"/>
    <s v="291.48"/>
    <s v="1.00"/>
    <s v="291.48"/>
    <m/>
    <n v="291.48"/>
    <s v="已支付"/>
    <s v="2018-07-26 08:33:02"/>
    <s v="2018-07-26 08:33:03"/>
    <s v=""/>
    <m/>
    <s v="分销客户"/>
    <x v="0"/>
  </r>
  <r>
    <s v="健客医药"/>
    <s v="健客医药"/>
    <x v="5"/>
    <x v="11"/>
    <s v="新建"/>
    <d v="2018-07-19T15:08:24"/>
    <s v="202298759190562"/>
    <s v="快照"/>
    <s v="新购"/>
    <s v="0.00"/>
    <s v="1.00"/>
    <s v="0"/>
    <m/>
    <n v="0"/>
    <s v="完成"/>
    <s v="2018-07-26 01:15:12"/>
    <s v="2018-07-26 01:15:13"/>
    <s v=""/>
    <m/>
    <s v="分销客户"/>
    <x v="1"/>
  </r>
  <r>
    <s v="健客医药"/>
    <s v="健客医药"/>
    <x v="5"/>
    <x v="11"/>
    <s v="新建"/>
    <d v="2018-07-19T15:08:24"/>
    <s v="202301952770562"/>
    <s v="负载均衡SLB（按量付费）"/>
    <s v="升级"/>
    <s v="0.00"/>
    <s v="1.00"/>
    <s v="0"/>
    <m/>
    <n v="0"/>
    <s v="完成"/>
    <s v="2018-07-26 01:01:56"/>
    <s v="2018-07-26 01:01:56"/>
    <s v=""/>
    <m/>
    <s v="分销客户"/>
    <x v="2"/>
  </r>
  <r>
    <s v="健客医药"/>
    <s v="健客医药"/>
    <x v="5"/>
    <x v="11"/>
    <s v="新建"/>
    <d v="2018-07-19T15:08:24"/>
    <s v="202300156690562"/>
    <s v="云服务器ECS(包月)"/>
    <s v="升级"/>
    <s v="17.82"/>
    <s v="1.00"/>
    <s v="17.82"/>
    <n v="17.82"/>
    <n v="0"/>
    <s v="已支付"/>
    <s v="2018-07-26 01:00:35"/>
    <s v="2018-07-26 01:00:39"/>
    <s v=""/>
    <m/>
    <s v="分销客户"/>
    <x v="0"/>
  </r>
  <r>
    <s v="健客医药"/>
    <s v="健客医药"/>
    <x v="5"/>
    <x v="11"/>
    <s v="新建"/>
    <d v="2018-07-19T15:08:24"/>
    <s v="202301753690562"/>
    <s v="弹性公网IP（按量付费）"/>
    <s v="升级"/>
    <s v="0.00"/>
    <s v="1.00"/>
    <s v="0"/>
    <m/>
    <n v="0"/>
    <s v="完成"/>
    <s v="2018-07-25 23:42:08"/>
    <s v="2018-07-25 23:42:08"/>
    <s v=""/>
    <m/>
    <s v="分销客户"/>
    <x v="2"/>
  </r>
  <r>
    <s v="健客医药"/>
    <s v="健客医药"/>
    <x v="5"/>
    <x v="11"/>
    <s v="新建"/>
    <d v="2018-07-19T15:08:24"/>
    <s v="202298951420562"/>
    <s v="负载均衡SLB（按量付费）"/>
    <s v="升级"/>
    <s v="0.00"/>
    <s v="1.00"/>
    <s v="0"/>
    <m/>
    <n v="0"/>
    <s v="完成"/>
    <s v="2018-07-25 21:18:22"/>
    <s v="2018-07-25 21:18:22"/>
    <s v=""/>
    <m/>
    <s v="分销客户"/>
    <x v="2"/>
  </r>
  <r>
    <s v="健客医药"/>
    <s v="健客医药"/>
    <x v="5"/>
    <x v="11"/>
    <s v="新建"/>
    <d v="2018-07-19T15:08:24"/>
    <s v="202299545650562"/>
    <s v="云盘"/>
    <s v="退款"/>
    <s v="0.00"/>
    <s v="1.00"/>
    <s v="0"/>
    <m/>
    <n v="0"/>
    <s v="完成"/>
    <s v="2018-07-25 18:46:50"/>
    <s v="2018-07-25 18:46:50"/>
    <s v=""/>
    <m/>
    <s v="分销客户"/>
    <x v="2"/>
  </r>
  <r>
    <s v="健客医药"/>
    <s v="健客医药"/>
    <x v="5"/>
    <x v="11"/>
    <s v="新建"/>
    <d v="2018-07-19T15:08:24"/>
    <s v="202302044200562"/>
    <s v="云服务器ECS(包月)"/>
    <s v="升级"/>
    <s v="180.44"/>
    <s v="1.00"/>
    <s v="180.44"/>
    <n v="180.44"/>
    <n v="0"/>
    <s v="已支付"/>
    <s v="2018-07-25 18:46:35"/>
    <s v="2018-07-25 18:46:44"/>
    <s v=""/>
    <m/>
    <s v="分销客户"/>
    <x v="0"/>
  </r>
  <r>
    <s v="健客医药"/>
    <s v="健客医药"/>
    <x v="5"/>
    <x v="11"/>
    <s v="新建"/>
    <d v="2018-07-19T15:08:24"/>
    <s v="202301640010562"/>
    <s v="负载均衡SLB（按量付费）"/>
    <s v="新购"/>
    <s v="0.00"/>
    <s v="1.00"/>
    <s v="0"/>
    <m/>
    <n v="0"/>
    <s v="完成"/>
    <s v="2018-07-25 18:09:15"/>
    <s v="2018-07-25 18:09:15"/>
    <s v=""/>
    <m/>
    <s v="分销客户"/>
    <x v="2"/>
  </r>
  <r>
    <s v="l13510769124"/>
    <s v="力拓宜生技术院"/>
    <x v="5"/>
    <x v="11"/>
    <s v="新建"/>
    <d v="2018-06-04T15:33:37"/>
    <s v="202300144350189"/>
    <s v="访问控制"/>
    <s v="新购"/>
    <s v="0.00"/>
    <s v="1.00"/>
    <s v="0"/>
    <m/>
    <n v="0"/>
    <s v="完成"/>
    <s v="2018-07-25 17:56:54"/>
    <s v="2018-07-25 17:56:54"/>
    <s v=""/>
    <m/>
    <s v="分销客户"/>
    <x v="1"/>
  </r>
  <r>
    <s v="健客医药"/>
    <s v="健客医药"/>
    <x v="5"/>
    <x v="11"/>
    <s v="新建"/>
    <d v="2018-07-19T15:08:24"/>
    <s v="202302441060562"/>
    <s v="云盘"/>
    <s v="新购"/>
    <s v="0.00"/>
    <s v="1.00"/>
    <s v="0"/>
    <m/>
    <n v="0"/>
    <s v="完成"/>
    <s v="2018-07-25 17:56:11"/>
    <s v="2018-07-25 17:56:11"/>
    <s v=""/>
    <m/>
    <s v="分销客户"/>
    <x v="2"/>
  </r>
  <r>
    <s v="l13510769124"/>
    <s v="力拓宜生技术院"/>
    <x v="5"/>
    <x v="11"/>
    <s v="新建"/>
    <d v="2018-06-04T15:33:37"/>
    <s v="202301639320189"/>
    <s v="短信服务"/>
    <s v="新购"/>
    <s v="0.00"/>
    <s v="1.00"/>
    <s v="0"/>
    <m/>
    <n v="0"/>
    <s v="完成"/>
    <s v="2018-07-25 17:53:18"/>
    <s v="2018-07-25 17:53:18"/>
    <s v=""/>
    <m/>
    <s v="分销客户"/>
    <x v="1"/>
  </r>
  <r>
    <s v="健客医药"/>
    <s v="健客医药"/>
    <x v="5"/>
    <x v="11"/>
    <s v="新建"/>
    <d v="2018-07-19T15:08:24"/>
    <s v="202299742160562"/>
    <s v="数据传输服务（按量付费）"/>
    <s v="新购"/>
    <s v="0.00"/>
    <s v="1.00"/>
    <s v="0"/>
    <m/>
    <n v="0"/>
    <s v="完成"/>
    <s v="2018-07-25 16:47:50"/>
    <s v="2018-07-25 16:47:50"/>
    <s v=""/>
    <m/>
    <s v="分销客户"/>
    <x v="2"/>
  </r>
  <r>
    <s v="健客医药"/>
    <s v="健客医药"/>
    <x v="5"/>
    <x v="11"/>
    <s v="新建"/>
    <d v="2018-07-19T15:08:24"/>
    <s v="202302239250562"/>
    <s v="数据传输服务（按量付费）"/>
    <s v="新购"/>
    <s v="0.00"/>
    <s v="1.00"/>
    <s v="0"/>
    <m/>
    <n v="0"/>
    <s v="完成"/>
    <s v="2018-07-25 16:46:55"/>
    <s v="2018-07-25 16:46:55"/>
    <s v=""/>
    <m/>
    <s v="分销客户"/>
    <x v="2"/>
  </r>
  <r>
    <s v="健客医药"/>
    <s v="健客医药"/>
    <x v="5"/>
    <x v="11"/>
    <s v="新建"/>
    <d v="2018-07-19T15:08:24"/>
    <s v="202298940460562"/>
    <s v="弹性公网IP（按量付费）"/>
    <s v="新购"/>
    <s v="0.00"/>
    <s v="1.00"/>
    <s v="0"/>
    <m/>
    <n v="0"/>
    <s v="完成"/>
    <s v="2018-07-25 16:22:02"/>
    <s v="2018-07-25 16:22:02"/>
    <s v=""/>
    <m/>
    <s v="分销客户"/>
    <x v="2"/>
  </r>
  <r>
    <s v="健客医药"/>
    <s v="健客医药"/>
    <x v="5"/>
    <x v="11"/>
    <s v="新建"/>
    <d v="2018-07-19T15:08:24"/>
    <s v="202300141040562"/>
    <s v="云服务器ECS(包月)"/>
    <s v="新购"/>
    <s v="59.08"/>
    <s v="1.00"/>
    <s v="59.08"/>
    <n v="59.08"/>
    <n v="0"/>
    <s v="已支付"/>
    <s v="2018-07-25 16:20:39"/>
    <s v="2018-07-25 16:20:43"/>
    <s v=""/>
    <m/>
    <s v="分销客户"/>
    <x v="0"/>
  </r>
  <r>
    <s v="健客医药"/>
    <s v="健客医药"/>
    <x v="5"/>
    <x v="11"/>
    <s v="新建"/>
    <d v="2018-07-19T15:08:24"/>
    <s v="202300639090562"/>
    <s v="数据传输服务（按量付费）"/>
    <s v="新购"/>
    <s v="0.00"/>
    <s v="1.00"/>
    <s v="0"/>
    <m/>
    <n v="0"/>
    <s v="完成"/>
    <s v="2018-07-25 16:06:57"/>
    <s v="2018-07-25 16:06:57"/>
    <s v=""/>
    <m/>
    <s v="分销客户"/>
    <x v="2"/>
  </r>
  <r>
    <s v="健客医药"/>
    <s v="健客医药"/>
    <x v="5"/>
    <x v="11"/>
    <s v="新建"/>
    <d v="2018-07-19T15:08:24"/>
    <s v="202298540030562"/>
    <s v="日志服务"/>
    <s v="新购"/>
    <s v="0.00"/>
    <s v="1.00"/>
    <s v="0"/>
    <m/>
    <n v="0"/>
    <s v="完成"/>
    <s v="2018-07-25 15:14:38"/>
    <s v="2018-07-25 15:14:38"/>
    <s v=""/>
    <m/>
    <s v="分销客户"/>
    <x v="1"/>
  </r>
  <r>
    <s v="健客医药"/>
    <s v="健客医药"/>
    <x v="5"/>
    <x v="11"/>
    <s v="新建"/>
    <d v="2018-07-19T15:08:24"/>
    <s v="202301239420562"/>
    <s v="云服务器ECS(包月)"/>
    <s v="新购"/>
    <s v="275.52"/>
    <s v="1.00"/>
    <s v="275.52"/>
    <n v="275.52"/>
    <n v="0"/>
    <s v="已支付"/>
    <s v="2018-07-25 15:12:54"/>
    <s v="2018-07-25 15:12:59"/>
    <s v=""/>
    <m/>
    <s v="分销客户"/>
    <x v="0"/>
  </r>
  <r>
    <s v="健客医药"/>
    <s v="健客医药"/>
    <x v="5"/>
    <x v="11"/>
    <s v="新建"/>
    <d v="2018-07-19T15:08:24"/>
    <s v="202298836530562"/>
    <s v="云数据库KVStore版（包月）"/>
    <s v="新购"/>
    <s v="340.00"/>
    <s v="1.00"/>
    <s v="340.00"/>
    <n v="340"/>
    <n v="0"/>
    <s v="已支付"/>
    <s v="2018-07-25 14:32:25"/>
    <s v="2018-07-25 14:32:30"/>
    <s v=""/>
    <m/>
    <s v="分销客户"/>
    <x v="0"/>
  </r>
  <r>
    <s v="健客医药"/>
    <s v="健客医药"/>
    <x v="5"/>
    <x v="11"/>
    <s v="新建"/>
    <d v="2018-07-19T15:08:24"/>
    <s v="202299135290562"/>
    <s v="关系型数据库RDS(包月)"/>
    <s v="新购"/>
    <s v="580.00"/>
    <s v="1.00"/>
    <s v="580.00"/>
    <n v="580"/>
    <n v="0"/>
    <s v="已支付"/>
    <s v="2018-07-25 13:52:50"/>
    <s v="2018-07-25 13:53:08"/>
    <s v=""/>
    <m/>
    <s v="分销客户"/>
    <x v="0"/>
  </r>
  <r>
    <s v="健客医药"/>
    <s v="健客医药"/>
    <x v="5"/>
    <x v="11"/>
    <s v="新建"/>
    <d v="2018-07-19T15:08:24"/>
    <s v="202301533300562"/>
    <s v="数据传输服务（按量付费）"/>
    <s v="新购"/>
    <s v="0.00"/>
    <s v="1.00"/>
    <s v="0"/>
    <m/>
    <n v="0"/>
    <s v="完成"/>
    <s v="2018-07-25 13:34:26"/>
    <s v="2018-07-25 13:34:26"/>
    <s v=""/>
    <m/>
    <s v="分销客户"/>
    <x v="2"/>
  </r>
  <r>
    <s v="健客医药"/>
    <s v="健客医药"/>
    <x v="5"/>
    <x v="11"/>
    <s v="新建"/>
    <d v="2018-07-19T15:08:24"/>
    <s v="202302430610562"/>
    <s v="数据传输服务（按量付费）"/>
    <s v="新购"/>
    <s v="0.00"/>
    <s v="1.00"/>
    <s v="0"/>
    <m/>
    <n v="0"/>
    <s v="完成"/>
    <s v="2018-07-25 13:31:30"/>
    <s v="2018-07-25 13:31:30"/>
    <s v=""/>
    <m/>
    <s v="分销客户"/>
    <x v="2"/>
  </r>
  <r>
    <s v="健客医药"/>
    <s v="健客医药"/>
    <x v="5"/>
    <x v="11"/>
    <s v="新建"/>
    <d v="2018-07-19T15:08:24"/>
    <s v="202298632890562"/>
    <s v="弹性公网IP（按量付费）"/>
    <s v="新购"/>
    <s v="0.00"/>
    <s v="1.00"/>
    <s v="0"/>
    <m/>
    <n v="0"/>
    <s v="完成"/>
    <s v="2018-07-25 12:03:21"/>
    <s v="2018-07-25 12:03:21"/>
    <s v=""/>
    <m/>
    <s v="分销客户"/>
    <x v="2"/>
  </r>
  <r>
    <s v="知产所"/>
    <s v="深圳知产所科技有限公司"/>
    <x v="7"/>
    <x v="19"/>
    <s v="新建"/>
    <d v="2018-07-20T09:37:11"/>
    <s v="202302128790493"/>
    <s v="云服务器ECS(包月)"/>
    <s v="新购"/>
    <s v="372.52"/>
    <s v="0.95"/>
    <s v="354.59"/>
    <n v="354.59"/>
    <n v="0"/>
    <s v="已支付"/>
    <s v="2018-07-25 11:56:38"/>
    <s v="2018-07-25 12:02:11"/>
    <s v=""/>
    <m/>
    <s v="分销客户"/>
    <x v="0"/>
  </r>
  <r>
    <s v="聚远汇"/>
    <s v="深圳市聚美堂科技有限公司"/>
    <x v="7"/>
    <x v="17"/>
    <s v="新建"/>
    <d v="2018-05-16T14:59:24"/>
    <s v="202302526950277"/>
    <s v="云服务器ECS(包月)"/>
    <s v="新购"/>
    <s v="76.00"/>
    <s v="0.97"/>
    <s v="73.60"/>
    <m/>
    <n v="73.599999999999994"/>
    <s v="已支付"/>
    <s v="2018-07-25 11:23:19"/>
    <s v="2018-07-25 11:23:29"/>
    <s v=""/>
    <m/>
    <s v="分销客户"/>
    <x v="0"/>
  </r>
  <r>
    <s v="创客区块链"/>
    <s v="深圳创客区块链技术有限公司"/>
    <x v="5"/>
    <x v="11"/>
    <s v="关联"/>
    <d v="2017-12-21T00:00:00"/>
    <s v="202299627140431"/>
    <s v="云服务器ECS(包月)"/>
    <s v="降级"/>
    <s v="-677.35"/>
    <s v="1.00"/>
    <s v="-677.35"/>
    <m/>
    <n v="-677.35"/>
    <s v="已支付"/>
    <s v="2018-07-25 10:43:45"/>
    <s v="2018-07-25 10:43:45"/>
    <s v=""/>
    <m/>
    <s v="分销客户"/>
    <x v="0"/>
  </r>
  <r>
    <s v="健客医药"/>
    <s v="健客医药"/>
    <x v="5"/>
    <x v="11"/>
    <s v="新建"/>
    <d v="2018-07-19T15:08:24"/>
    <s v="202300529180562"/>
    <s v="负载均衡SLB（按量付费）"/>
    <s v="新购"/>
    <s v="0.00"/>
    <s v="1.00"/>
    <s v="0"/>
    <m/>
    <n v="0"/>
    <s v="完成"/>
    <s v="2018-07-25 10:37:59"/>
    <s v="2018-07-25 10:37:59"/>
    <s v=""/>
    <m/>
    <s v="分销客户"/>
    <x v="2"/>
  </r>
  <r>
    <s v="szjoe@qq.com"/>
    <s v="深圳市付宝网络科技有限公司"/>
    <x v="7"/>
    <x v="20"/>
    <s v="关联"/>
    <d v="2018-02-24T11:17:51"/>
    <s v="202299326760051"/>
    <s v="全国身份证实名认证，二要素一致性效验【最新版】"/>
    <s v="新购"/>
    <s v="21.00"/>
    <s v="1.00"/>
    <s v="21.00"/>
    <m/>
    <n v="21"/>
    <s v="已支付"/>
    <s v="2018-07-25 10:15:25"/>
    <s v="2018-07-25 10:15:28"/>
    <s v=""/>
    <m/>
    <s v="分销客户"/>
    <x v="2"/>
  </r>
  <r>
    <s v="song.liu@casstime.com"/>
    <s v="深圳开思时代科技有限公司"/>
    <x v="5"/>
    <x v="11"/>
    <s v="关联"/>
    <d v="2017-07-19T00:00:00"/>
    <s v="202302704940075"/>
    <s v="云服务器ECS(包月)"/>
    <s v="升级"/>
    <s v="0.00"/>
    <s v="1.00"/>
    <s v="0.00"/>
    <m/>
    <n v="0"/>
    <s v="已支付"/>
    <s v="2018-07-24 22:16:01"/>
    <s v="2018-07-24 22:16:01"/>
    <s v=""/>
    <m/>
    <s v="分销客户"/>
    <x v="0"/>
  </r>
  <r>
    <s v="song.liu@casstime.com"/>
    <s v="深圳开思时代科技有限公司"/>
    <x v="5"/>
    <x v="11"/>
    <s v="关联"/>
    <d v="2017-07-19T00:00:00"/>
    <s v="202300706920075"/>
    <s v="云服务器ECS(包月)"/>
    <s v="升级"/>
    <s v="0.00"/>
    <s v="1.00"/>
    <s v="0.00"/>
    <m/>
    <n v="0"/>
    <s v="已支付"/>
    <s v="2018-07-24 22:16:01"/>
    <s v="2018-07-24 22:16:02"/>
    <s v=""/>
    <m/>
    <s v="分销客户"/>
    <x v="0"/>
  </r>
  <r>
    <s v="song.liu@casstime.com"/>
    <s v="深圳开思时代科技有限公司"/>
    <x v="5"/>
    <x v="11"/>
    <s v="关联"/>
    <d v="2017-07-19T00:00:00"/>
    <s v="202300301080075"/>
    <s v="RDS只读实例"/>
    <s v="升级"/>
    <s v="0.00"/>
    <s v="1.00"/>
    <s v="0"/>
    <m/>
    <n v="0"/>
    <s v="完成"/>
    <s v="2018-07-24 19:12:21"/>
    <s v="2018-07-24 19:12:21"/>
    <s v=""/>
    <m/>
    <s v="分销客户"/>
    <x v="1"/>
  </r>
  <r>
    <s v="song.liu@casstime.com"/>
    <s v="深圳开思时代科技有限公司"/>
    <x v="5"/>
    <x v="11"/>
    <s v="关联"/>
    <d v="2017-07-19T00:00:00"/>
    <s v="202299902280075"/>
    <s v="关系型数据库RDS(包月)"/>
    <s v="升级"/>
    <s v="280.26"/>
    <s v="1.00"/>
    <s v="280.26"/>
    <m/>
    <n v="280.26"/>
    <s v="已支付"/>
    <s v="2018-07-24 19:11:38"/>
    <s v="2018-07-24 19:11:43"/>
    <s v=""/>
    <m/>
    <s v="分销客户"/>
    <x v="0"/>
  </r>
  <r>
    <s v="聚远汇"/>
    <s v="深圳市聚美堂科技有限公司"/>
    <x v="7"/>
    <x v="17"/>
    <s v="新建"/>
    <d v="2018-05-16T14:59:24"/>
    <s v="202295750670277"/>
    <s v="云服务器ECS(包月)"/>
    <s v="续费"/>
    <s v="38.00"/>
    <s v="0.97"/>
    <s v="36.80"/>
    <m/>
    <n v="36.799999999999997"/>
    <s v="已支付"/>
    <s v="2018-07-24 18:46:06"/>
    <s v="2018-07-24 18:46:17"/>
    <s v=""/>
    <m/>
    <s v="分销客户"/>
    <x v="0"/>
  </r>
  <r>
    <s v="song.liu@casstime.com"/>
    <s v="深圳开思时代科技有限公司"/>
    <x v="5"/>
    <x v="11"/>
    <s v="关联"/>
    <d v="2017-07-19T00:00:00"/>
    <s v="202296645290075"/>
    <s v="云服务器（按量付费）"/>
    <s v="新购"/>
    <s v="0.00"/>
    <s v="1.00"/>
    <s v="0"/>
    <m/>
    <n v="0"/>
    <s v="完成"/>
    <s v="2018-07-24 17:48:48"/>
    <s v="2018-07-24 17:48:48"/>
    <s v=""/>
    <m/>
    <s v="分销客户"/>
    <x v="1"/>
  </r>
  <r>
    <s v="健客医药"/>
    <s v="健客医药"/>
    <x v="5"/>
    <x v="11"/>
    <s v="新建"/>
    <d v="2018-07-19T15:08:24"/>
    <s v="202293752760562"/>
    <s v="Node.js性能平台"/>
    <s v="新购"/>
    <s v="0.00"/>
    <s v="1.00"/>
    <s v="0"/>
    <m/>
    <n v="0"/>
    <s v="完成"/>
    <s v="2018-07-24 17:45:23"/>
    <s v="2018-07-24 17:45:23"/>
    <s v=""/>
    <m/>
    <s v="分销客户"/>
    <x v="2"/>
  </r>
  <r>
    <s v="健客医药"/>
    <s v="健客医药"/>
    <x v="5"/>
    <x v="11"/>
    <s v="新建"/>
    <d v="2018-07-19T15:08:24"/>
    <s v="202292551810562"/>
    <s v="支持计划"/>
    <s v="新购"/>
    <s v="50000.00"/>
    <s v="0.00"/>
    <s v="0.00"/>
    <m/>
    <n v="0"/>
    <s v="已支付"/>
    <s v="2018-07-24 17:28:40"/>
    <s v="2018-07-27 17:45:09"/>
    <s v=""/>
    <m/>
    <s v="分销客户"/>
    <x v="2"/>
  </r>
  <r>
    <s v="song.liu@casstime.com"/>
    <s v="深圳开思时代科技有限公司"/>
    <x v="5"/>
    <x v="11"/>
    <s v="关联"/>
    <d v="2017-07-19T00:00:00"/>
    <s v="202294348250075"/>
    <s v="云服务器ECS(包月)"/>
    <s v="新购"/>
    <s v="2316.00"/>
    <s v="0.85"/>
    <s v="1968.60"/>
    <m/>
    <n v="1968.6"/>
    <s v="已支付"/>
    <s v="2018-07-24 17:01:09"/>
    <s v="2018-07-24 17:01:16"/>
    <s v=""/>
    <m/>
    <s v="分销客户"/>
    <x v="0"/>
  </r>
  <r>
    <s v="szjoe@qq.com"/>
    <s v="深圳市付宝网络科技有限公司"/>
    <x v="7"/>
    <x v="20"/>
    <s v="关联"/>
    <d v="2018-02-24T11:17:51"/>
    <s v="202295143980051"/>
    <s v="全国身份证实名认证，二要素一致性效验【最新版】"/>
    <s v="新购"/>
    <s v="0.01"/>
    <s v="1.00"/>
    <s v="0.01"/>
    <m/>
    <n v="0.01"/>
    <s v="已支付"/>
    <s v="2018-07-24 15:44:56"/>
    <s v="2018-07-24 15:45:00"/>
    <s v=""/>
    <m/>
    <s v="分销客户"/>
    <x v="2"/>
  </r>
  <r>
    <s v="limingbinbin@sina.com"/>
    <s v="深圳前海惠德金融信息服务有限公司"/>
    <x v="5"/>
    <x v="11"/>
    <s v="关联"/>
    <d v="2017-11-03T00:00:00"/>
    <s v="202292348040708"/>
    <s v="堡垒机"/>
    <s v="新购"/>
    <s v="580.00"/>
    <s v="1.00"/>
    <s v="580.00"/>
    <m/>
    <n v="580"/>
    <s v="已支付"/>
    <s v="2018-07-24 15:25:05"/>
    <s v="2018-07-26 16:08:35"/>
    <s v=""/>
    <m/>
    <s v="分销客户"/>
    <x v="0"/>
  </r>
  <r>
    <s v="limingbinbin@sina.com"/>
    <s v="深圳前海惠德金融信息服务有限公司"/>
    <x v="5"/>
    <x v="11"/>
    <s v="关联"/>
    <d v="2017-11-03T00:00:00"/>
    <s v="202293146690708"/>
    <s v="对象存储OSS资源包(包月)"/>
    <s v="新购"/>
    <s v="66.00"/>
    <s v="0.83"/>
    <s v="55.00"/>
    <m/>
    <n v="55"/>
    <s v="已支付"/>
    <s v="2018-07-24 15:09:55"/>
    <s v="2018-07-26 16:51:42"/>
    <s v=""/>
    <m/>
    <s v="分销客户"/>
    <x v="0"/>
  </r>
  <r>
    <s v="聚远汇"/>
    <s v="深圳市聚美堂科技有限公司"/>
    <x v="7"/>
    <x v="17"/>
    <s v="新建"/>
    <d v="2018-05-16T14:59:24"/>
    <s v="202296139220277"/>
    <s v="云服务器ECS(包月)"/>
    <s v="续费"/>
    <s v="59.00"/>
    <s v="1.00"/>
    <s v="59.00"/>
    <m/>
    <n v="59"/>
    <s v="已支付"/>
    <s v="2018-07-24 14:35:50"/>
    <s v="2018-07-24 14:35:59"/>
    <s v=""/>
    <m/>
    <s v="分销客户"/>
    <x v="0"/>
  </r>
  <r>
    <s v="giantfree@163.com"/>
    <s v="深圳中天精装股份有限公司"/>
    <x v="0"/>
    <x v="6"/>
    <s v="关联"/>
    <d v="2017-06-03T00:00:00"/>
    <s v="202296337550896"/>
    <s v="关系型数据库RDS(包月)"/>
    <s v="续费"/>
    <s v="156.00"/>
    <s v="1.00"/>
    <s v="156.00"/>
    <m/>
    <n v="156"/>
    <s v="已支付"/>
    <s v="2018-07-24 14:03:11"/>
    <s v="2018-07-24 14:03:46"/>
    <s v=""/>
    <m/>
    <s v="分销客户"/>
    <x v="3"/>
  </r>
  <r>
    <s v="szjoe@qq.com"/>
    <s v="深圳市付宝网络科技有限公司"/>
    <x v="7"/>
    <x v="20"/>
    <s v="关联"/>
    <d v="2018-02-24T11:17:51"/>
    <s v="202295139120051"/>
    <s v="云服务器ECS(包月)"/>
    <s v="续费"/>
    <s v="482.00"/>
    <s v="1.00"/>
    <s v="482.00"/>
    <m/>
    <n v="482"/>
    <s v="已支付"/>
    <s v="2018-07-24 14:01:24"/>
    <s v="2018-07-24 14:01:38"/>
    <s v=""/>
    <m/>
    <s v="分销客户"/>
    <x v="3"/>
  </r>
  <r>
    <s v="szjoe@qq.com"/>
    <s v="深圳市付宝网络科技有限公司"/>
    <x v="7"/>
    <x v="20"/>
    <s v="关联"/>
    <d v="2018-02-24T11:17:51"/>
    <s v="202294241080051"/>
    <s v="云服务器ECS(包月)"/>
    <s v="续费"/>
    <s v="422.00"/>
    <s v="1.00"/>
    <s v="422.00"/>
    <m/>
    <n v="422"/>
    <s v="已支付"/>
    <s v="2018-07-24 14:00:40"/>
    <s v="2018-07-24 14:01:00"/>
    <s v=""/>
    <m/>
    <s v="分销客户"/>
    <x v="3"/>
  </r>
  <r>
    <s v="szjoe@qq.com"/>
    <s v="深圳市付宝网络科技有限公司"/>
    <x v="7"/>
    <x v="20"/>
    <s v="关联"/>
    <d v="2018-02-24T11:17:51"/>
    <s v="202292542910051"/>
    <s v="云服务器ECS(包月)"/>
    <s v="续费"/>
    <s v="796.00"/>
    <s v="1.00"/>
    <s v="796.00"/>
    <m/>
    <n v="796"/>
    <s v="已支付"/>
    <s v="2018-07-24 13:59:54"/>
    <s v="2018-07-24 14:00:12"/>
    <s v=""/>
    <m/>
    <s v="分销客户"/>
    <x v="3"/>
  </r>
  <r>
    <s v="giantfree@163.com"/>
    <s v="深圳中天精装股份有限公司"/>
    <x v="0"/>
    <x v="6"/>
    <s v="关联"/>
    <d v="2017-06-03T00:00:00"/>
    <s v="202292441830896"/>
    <s v="云服务器ECS(包月)"/>
    <s v="升级"/>
    <s v="0.00"/>
    <s v="1.00"/>
    <s v="0.00"/>
    <m/>
    <n v="0"/>
    <s v="已支付"/>
    <s v="2018-07-24 12:20:01"/>
    <s v="2018-07-24 12:20:02"/>
    <s v=""/>
    <m/>
    <s v="分销客户"/>
    <x v="0"/>
  </r>
  <r>
    <s v="健客医药"/>
    <s v="健客医药"/>
    <x v="5"/>
    <x v="11"/>
    <s v="新建"/>
    <d v="2018-07-19T15:08:24"/>
    <s v="202295735590562"/>
    <s v="负载均衡SLB（按量付费）"/>
    <s v="新购"/>
    <s v="0.00"/>
    <s v="1.00"/>
    <s v="0"/>
    <m/>
    <n v="0"/>
    <s v="完成"/>
    <s v="2018-07-24 11:52:24"/>
    <s v="2018-07-24 11:52:24"/>
    <s v=""/>
    <m/>
    <s v="分销客户"/>
    <x v="2"/>
  </r>
  <r>
    <s v="tech@szyouxuntong.cn"/>
    <s v="深圳市优讯通信息技术有限公司"/>
    <x v="7"/>
    <x v="20"/>
    <s v="关联"/>
    <d v="2018-01-09T10:45:32"/>
    <s v="202294036210121"/>
    <s v="云服务器ECS(包月)"/>
    <s v="续费"/>
    <s v="16776.00"/>
    <s v="0.53"/>
    <s v="8967.60"/>
    <m/>
    <n v="8967.6"/>
    <s v="已支付"/>
    <s v="2018-07-24 11:13:44"/>
    <s v="2018-07-25 11:40:05"/>
    <s v=""/>
    <m/>
    <s v="分销客户"/>
    <x v="3"/>
  </r>
  <r>
    <s v="shj001"/>
    <s v="深圳市中投华睿商业保理有公司"/>
    <x v="7"/>
    <x v="20"/>
    <s v="新建"/>
    <d v="2018-07-23T11:15:21"/>
    <s v="202294434410519"/>
    <s v="密钥管理服务"/>
    <s v="新购"/>
    <s v="0.00"/>
    <s v="1.00"/>
    <s v="0"/>
    <m/>
    <n v="0"/>
    <s v="完成"/>
    <s v="2018-07-24 10:27:46"/>
    <s v="2018-07-24 10:27:46"/>
    <s v=""/>
    <m/>
    <s v="分销客户"/>
    <x v="1"/>
  </r>
  <r>
    <s v="知产所"/>
    <s v="深圳知产所科技有限公司"/>
    <x v="7"/>
    <x v="19"/>
    <s v="新建"/>
    <d v="2018-07-20T09:37:11"/>
    <s v="202294133100493"/>
    <s v="访问控制"/>
    <s v="新购"/>
    <s v="0.00"/>
    <s v="1.00"/>
    <s v="0"/>
    <m/>
    <n v="0"/>
    <s v="完成"/>
    <s v="2018-07-24 10:10:55"/>
    <s v="2018-07-24 10:10:55"/>
    <s v=""/>
    <m/>
    <s v="分销客户"/>
    <x v="1"/>
  </r>
  <r>
    <s v="twoMonkey0623@outlook.com"/>
    <s v="深圳双猴科技有限公司"/>
    <x v="7"/>
    <x v="19"/>
    <s v="关联"/>
    <d v="2018-03-13T20:24:12"/>
    <s v="202293327860549"/>
    <s v="云邮箱"/>
    <s v="续费"/>
    <s v="0.00"/>
    <s v="1.00"/>
    <s v="0.00"/>
    <m/>
    <n v="0"/>
    <s v="已支付"/>
    <s v="2018-07-24 08:33:01"/>
    <s v="2018-07-24 08:33:01"/>
    <s v=""/>
    <m/>
    <s v="分销客户"/>
    <x v="3"/>
  </r>
  <r>
    <s v="健客医药"/>
    <s v="健客医药"/>
    <x v="5"/>
    <x v="11"/>
    <s v="新建"/>
    <d v="2018-07-19T15:08:24"/>
    <s v="202293420230562"/>
    <s v="云盘"/>
    <s v="新购"/>
    <s v="0.00"/>
    <s v="1.00"/>
    <s v="0"/>
    <m/>
    <n v="0"/>
    <s v="完成"/>
    <s v="2018-07-24 00:37:30"/>
    <s v="2018-07-24 00:37:30"/>
    <s v=""/>
    <m/>
    <s v="分销客户"/>
    <x v="2"/>
  </r>
  <r>
    <s v="健客医药"/>
    <s v="健客医药"/>
    <x v="5"/>
    <x v="11"/>
    <s v="新建"/>
    <d v="2018-07-19T15:08:24"/>
    <s v="202292919590562"/>
    <s v="负载均衡SLB（按量付费）"/>
    <s v="新购"/>
    <s v="0.00"/>
    <s v="1.00"/>
    <s v="0"/>
    <m/>
    <n v="0"/>
    <s v="完成"/>
    <s v="2018-07-24 00:14:39"/>
    <s v="2018-07-24 00:14:39"/>
    <s v=""/>
    <m/>
    <s v="分销客户"/>
    <x v="2"/>
  </r>
  <r>
    <s v="健客医药"/>
    <s v="健客医药"/>
    <x v="5"/>
    <x v="11"/>
    <s v="新建"/>
    <d v="2018-07-19T15:08:24"/>
    <s v="202294317300562"/>
    <s v="负载均衡SLB（按量付费）"/>
    <s v="新购"/>
    <s v="0.00"/>
    <s v="1.00"/>
    <s v="0"/>
    <m/>
    <n v="0"/>
    <s v="完成"/>
    <s v="2018-07-24 00:10:49"/>
    <s v="2018-07-24 00:10:49"/>
    <s v=""/>
    <m/>
    <s v="分销客户"/>
    <x v="2"/>
  </r>
  <r>
    <s v="健客医药"/>
    <s v="健客医药"/>
    <x v="5"/>
    <x v="11"/>
    <s v="新建"/>
    <d v="2018-07-19T15:08:24"/>
    <s v="202294416120562"/>
    <s v="负载均衡SLB（按量付费）"/>
    <s v="新购"/>
    <s v="0.00"/>
    <s v="1.00"/>
    <s v="0"/>
    <m/>
    <n v="0"/>
    <s v="完成"/>
    <s v="2018-07-23 22:53:19"/>
    <s v="2018-07-23 22:53:19"/>
    <s v=""/>
    <m/>
    <s v="分销客户"/>
    <x v="2"/>
  </r>
  <r>
    <s v="健客医药"/>
    <s v="健客医药"/>
    <x v="5"/>
    <x v="11"/>
    <s v="新建"/>
    <d v="2018-07-19T15:08:24"/>
    <s v="202294215320562"/>
    <s v="负载均衡SLB（按量付费）"/>
    <s v="新购"/>
    <s v="0.00"/>
    <s v="1.00"/>
    <s v="0"/>
    <m/>
    <n v="0"/>
    <s v="完成"/>
    <s v="2018-07-23 21:52:37"/>
    <s v="2018-07-23 21:52:37"/>
    <s v=""/>
    <m/>
    <s v="分销客户"/>
    <x v="2"/>
  </r>
  <r>
    <s v="健客医药"/>
    <s v="健客医药"/>
    <x v="5"/>
    <x v="11"/>
    <s v="新建"/>
    <d v="2018-07-19T15:08:24"/>
    <s v="202292217430562"/>
    <s v="云服务器（按量付费）"/>
    <s v="新购"/>
    <s v="0.00"/>
    <s v="1.00"/>
    <s v="0"/>
    <m/>
    <n v="0"/>
    <s v="完成"/>
    <s v="2018-07-23 21:29:27"/>
    <s v="2018-07-23 21:29:27"/>
    <s v=""/>
    <m/>
    <s v="分销客户"/>
    <x v="1"/>
  </r>
  <r>
    <s v="健客医药"/>
    <s v="健客医药"/>
    <x v="5"/>
    <x v="11"/>
    <s v="新建"/>
    <d v="2018-07-19T15:08:24"/>
    <s v="202293615040562"/>
    <s v="负载均衡SLB（按量付费）"/>
    <s v="新购"/>
    <s v="0.00"/>
    <s v="1.00"/>
    <s v="0"/>
    <m/>
    <n v="0"/>
    <s v="完成"/>
    <s v="2018-07-23 21:22:12"/>
    <s v="2018-07-23 21:22:12"/>
    <s v=""/>
    <m/>
    <s v="分销客户"/>
    <x v="2"/>
  </r>
  <r>
    <s v="健客医药"/>
    <s v="健客医药"/>
    <x v="5"/>
    <x v="11"/>
    <s v="新建"/>
    <d v="2018-07-19T15:08:24"/>
    <s v="202295312500562"/>
    <s v="云服务器（按量付费）"/>
    <s v="新购"/>
    <s v="0.00"/>
    <s v="1.00"/>
    <s v="0"/>
    <m/>
    <n v="0"/>
    <s v="完成"/>
    <s v="2018-07-23 21:17:39"/>
    <s v="2018-07-23 21:17:39"/>
    <s v=""/>
    <m/>
    <s v="分销客户"/>
    <x v="1"/>
  </r>
  <r>
    <s v="健客医药"/>
    <s v="健客医药"/>
    <x v="5"/>
    <x v="11"/>
    <s v="新建"/>
    <d v="2018-07-19T15:08:24"/>
    <s v="202296408580562"/>
    <s v="云服务器（按量付费）"/>
    <s v="新购"/>
    <s v="0.00"/>
    <s v="1.00"/>
    <s v="0"/>
    <m/>
    <n v="0"/>
    <s v="完成"/>
    <s v="2018-07-23 21:16:28"/>
    <s v="2018-07-23 21:16:28"/>
    <s v=""/>
    <m/>
    <s v="分销客户"/>
    <x v="1"/>
  </r>
  <r>
    <s v="健客医药"/>
    <s v="健客医药"/>
    <x v="5"/>
    <x v="11"/>
    <s v="新建"/>
    <d v="2018-07-19T15:08:24"/>
    <s v="202294613920562"/>
    <s v="云服务器（按量付费）"/>
    <s v="新购"/>
    <s v="0.00"/>
    <s v="1.00"/>
    <s v="0"/>
    <m/>
    <n v="0"/>
    <s v="完成"/>
    <s v="2018-07-23 21:15:19"/>
    <s v="2018-07-23 21:15:20"/>
    <s v=""/>
    <m/>
    <s v="分销客户"/>
    <x v="1"/>
  </r>
  <r>
    <s v="健客医药"/>
    <s v="健客医药"/>
    <x v="5"/>
    <x v="11"/>
    <s v="新建"/>
    <d v="2018-07-19T15:08:24"/>
    <s v="202292716520562"/>
    <s v="负载均衡SLB（按量付费）"/>
    <s v="新购"/>
    <s v="0.00"/>
    <s v="1.00"/>
    <s v="0"/>
    <m/>
    <n v="0"/>
    <s v="完成"/>
    <s v="2018-07-23 21:15:15"/>
    <s v="2018-07-23 21:15:15"/>
    <s v=""/>
    <m/>
    <s v="分销客户"/>
    <x v="2"/>
  </r>
  <r>
    <s v="健客医药"/>
    <s v="健客医药"/>
    <x v="5"/>
    <x v="11"/>
    <s v="新建"/>
    <d v="2018-07-19T15:08:24"/>
    <s v="202295011580562"/>
    <s v="负载均衡SLB（按量付费）"/>
    <s v="新购"/>
    <s v="0.00"/>
    <s v="1.00"/>
    <s v="0"/>
    <m/>
    <n v="0"/>
    <s v="完成"/>
    <s v="2018-07-23 21:15:12"/>
    <s v="2018-07-23 21:15:12"/>
    <s v=""/>
    <m/>
    <s v="分销客户"/>
    <x v="2"/>
  </r>
  <r>
    <s v="健客医药"/>
    <s v="健客医药"/>
    <x v="5"/>
    <x v="11"/>
    <s v="新建"/>
    <d v="2018-07-19T15:08:24"/>
    <s v="202296106160562"/>
    <s v="负载均衡SLB（按量付费）"/>
    <s v="新购"/>
    <s v="0.00"/>
    <s v="1.00"/>
    <s v="0"/>
    <m/>
    <n v="0"/>
    <s v="完成"/>
    <s v="2018-07-23 19:30:15"/>
    <s v="2018-07-23 19:30:15"/>
    <s v=""/>
    <m/>
    <s v="分销客户"/>
    <x v="2"/>
  </r>
  <r>
    <s v="健客医药"/>
    <s v="健客医药"/>
    <x v="5"/>
    <x v="11"/>
    <s v="新建"/>
    <d v="2018-07-19T15:08:24"/>
    <s v="202295108780562"/>
    <s v="云服务器（按量付费）"/>
    <s v="新购"/>
    <s v="0.00"/>
    <s v="1.00"/>
    <s v="0"/>
    <m/>
    <n v="0"/>
    <s v="完成"/>
    <s v="2018-07-23 19:25:27"/>
    <s v="2018-07-23 19:25:27"/>
    <s v=""/>
    <m/>
    <s v="分销客户"/>
    <x v="1"/>
  </r>
  <r>
    <s v="健客医药"/>
    <s v="健客医药"/>
    <x v="5"/>
    <x v="11"/>
    <s v="新建"/>
    <d v="2018-07-19T15:08:24"/>
    <s v="202293910110562"/>
    <s v="云服务器（按量付费）"/>
    <s v="新购"/>
    <s v="0.00"/>
    <s v="1.00"/>
    <s v="0"/>
    <m/>
    <n v="0"/>
    <s v="完成"/>
    <s v="2018-07-23 19:23:46"/>
    <s v="2018-07-23 19:23:46"/>
    <s v=""/>
    <m/>
    <s v="分销客户"/>
    <x v="1"/>
  </r>
  <r>
    <s v="健客医药"/>
    <s v="健客医药"/>
    <x v="5"/>
    <x v="11"/>
    <s v="新建"/>
    <d v="2018-07-19T15:08:24"/>
    <s v="202296105960562"/>
    <s v="云服务器（按量付费）"/>
    <s v="新购"/>
    <s v="0.00"/>
    <s v="1.00"/>
    <s v="0"/>
    <m/>
    <n v="0"/>
    <s v="完成"/>
    <s v="2018-07-23 19:21:57"/>
    <s v="2018-07-23 19:21:57"/>
    <s v=""/>
    <m/>
    <s v="分销客户"/>
    <x v="1"/>
  </r>
  <r>
    <s v="健客医药"/>
    <s v="健客医药"/>
    <x v="5"/>
    <x v="11"/>
    <s v="新建"/>
    <d v="2018-07-19T15:08:24"/>
    <s v="202293910080562"/>
    <s v="负载均衡SLB（按量付费）"/>
    <s v="新购"/>
    <s v="0.00"/>
    <s v="1.00"/>
    <s v="0"/>
    <m/>
    <n v="0"/>
    <s v="完成"/>
    <s v="2018-07-23 19:21:48"/>
    <s v="2018-07-23 19:21:48"/>
    <s v=""/>
    <m/>
    <s v="分销客户"/>
    <x v="2"/>
  </r>
  <r>
    <s v="健客医药"/>
    <s v="健客医药"/>
    <x v="5"/>
    <x v="11"/>
    <s v="新建"/>
    <d v="2018-07-19T15:08:24"/>
    <s v="202292013040562"/>
    <s v="负载均衡SLB（按量付费）"/>
    <s v="新购"/>
    <s v="0.00"/>
    <s v="1.00"/>
    <s v="0"/>
    <m/>
    <n v="0"/>
    <s v="完成"/>
    <s v="2018-07-23 19:21:45"/>
    <s v="2018-07-23 19:21:45"/>
    <s v=""/>
    <m/>
    <s v="分销客户"/>
    <x v="2"/>
  </r>
  <r>
    <s v="健客医药"/>
    <s v="健客医药"/>
    <x v="5"/>
    <x v="11"/>
    <s v="新建"/>
    <d v="2018-07-19T15:08:24"/>
    <s v="202296404330562"/>
    <s v="NAT网关（按量付费）"/>
    <s v="升级"/>
    <s v="0.00"/>
    <s v="1.00"/>
    <s v="0"/>
    <m/>
    <n v="0"/>
    <s v="完成"/>
    <s v="2018-07-23 19:09:42"/>
    <s v="2018-07-23 19:09:42"/>
    <s v=""/>
    <m/>
    <s v="分销客户"/>
    <x v="2"/>
  </r>
  <r>
    <s v="健客医药"/>
    <s v="健客医药"/>
    <x v="5"/>
    <x v="11"/>
    <s v="新建"/>
    <d v="2018-07-19T15:08:24"/>
    <s v="202292011770562"/>
    <s v="负载均衡SLB（按量付费）"/>
    <s v="新购"/>
    <s v="0.00"/>
    <s v="1.00"/>
    <s v="0"/>
    <m/>
    <n v="0"/>
    <s v="完成"/>
    <s v="2018-07-23 18:42:44"/>
    <s v="2018-07-23 18:42:45"/>
    <s v=""/>
    <m/>
    <s v="分销客户"/>
    <x v="2"/>
  </r>
  <r>
    <s v="健客医药"/>
    <s v="健客医药"/>
    <x v="5"/>
    <x v="11"/>
    <s v="新建"/>
    <d v="2018-07-19T15:08:24"/>
    <s v="202293111840562"/>
    <s v="云服务器（按量付费）"/>
    <s v="新购"/>
    <s v="0.00"/>
    <s v="1.00"/>
    <s v="0"/>
    <m/>
    <n v="0"/>
    <s v="完成"/>
    <s v="2018-07-23 18:38:32"/>
    <s v="2018-07-23 18:38:32"/>
    <s v=""/>
    <m/>
    <s v="分销客户"/>
    <x v="1"/>
  </r>
  <r>
    <s v="健客医药"/>
    <s v="健客医药"/>
    <x v="5"/>
    <x v="11"/>
    <s v="新建"/>
    <d v="2018-07-19T15:08:24"/>
    <s v="202291711570562"/>
    <s v="云服务器（按量付费）"/>
    <s v="新购"/>
    <s v="0.00"/>
    <s v="1.00"/>
    <s v="0"/>
    <m/>
    <n v="0"/>
    <s v="完成"/>
    <s v="2018-07-23 18:37:15"/>
    <s v="2018-07-23 18:37:15"/>
    <s v=""/>
    <m/>
    <s v="分销客户"/>
    <x v="1"/>
  </r>
  <r>
    <s v="健客医药"/>
    <s v="健客医药"/>
    <x v="5"/>
    <x v="11"/>
    <s v="新建"/>
    <d v="2018-07-19T15:08:24"/>
    <s v="202296204130562"/>
    <s v="云服务器（按量付费）"/>
    <s v="新购"/>
    <s v="0.00"/>
    <s v="1.00"/>
    <s v="0"/>
    <m/>
    <n v="0"/>
    <s v="完成"/>
    <s v="2018-07-23 18:36:04"/>
    <s v="2018-07-23 18:36:04"/>
    <s v=""/>
    <m/>
    <s v="分销客户"/>
    <x v="1"/>
  </r>
  <r>
    <s v="健客医药"/>
    <s v="健客医药"/>
    <x v="5"/>
    <x v="11"/>
    <s v="新建"/>
    <d v="2018-07-19T15:08:24"/>
    <s v="202292011590562"/>
    <s v="负载均衡SLB（按量付费）"/>
    <s v="新购"/>
    <s v="0.00"/>
    <s v="1.00"/>
    <s v="0"/>
    <m/>
    <n v="0"/>
    <s v="完成"/>
    <s v="2018-07-23 18:35:57"/>
    <s v="2018-07-23 18:35:58"/>
    <s v=""/>
    <m/>
    <s v="分销客户"/>
    <x v="2"/>
  </r>
  <r>
    <s v="健客医药"/>
    <s v="健客医药"/>
    <x v="5"/>
    <x v="11"/>
    <s v="新建"/>
    <d v="2018-07-19T15:08:24"/>
    <s v="202293310340562"/>
    <s v="负载均衡SLB（按量付费）"/>
    <s v="新购"/>
    <s v="0.00"/>
    <s v="1.00"/>
    <s v="0"/>
    <m/>
    <n v="0"/>
    <s v="完成"/>
    <s v="2018-07-23 18:35:52"/>
    <s v="2018-07-23 18:35:52"/>
    <s v=""/>
    <m/>
    <s v="分销客户"/>
    <x v="2"/>
  </r>
  <r>
    <s v="健客医药"/>
    <s v="健客医药"/>
    <x v="5"/>
    <x v="11"/>
    <s v="新建"/>
    <d v="2018-07-19T15:08:24"/>
    <s v="202289899080562"/>
    <s v="负载均衡SLB（按量付费）"/>
    <s v="新购"/>
    <s v="0.00"/>
    <s v="1.00"/>
    <s v="0"/>
    <m/>
    <n v="0"/>
    <s v="完成"/>
    <s v="2018-07-23 15:56:07"/>
    <s v="2018-07-23 15:56:07"/>
    <s v=""/>
    <m/>
    <s v="分销客户"/>
    <x v="2"/>
  </r>
  <r>
    <s v="song.liu@casstime.com"/>
    <s v="深圳开思时代科技有限公司"/>
    <x v="5"/>
    <x v="11"/>
    <s v="关联"/>
    <d v="2017-07-19T00:00:00"/>
    <s v="202290989290075"/>
    <s v="云服务器（按量付费）"/>
    <s v="新购"/>
    <s v="0.00"/>
    <s v="1.00"/>
    <s v="0"/>
    <m/>
    <n v="0"/>
    <s v="完成"/>
    <s v="2018-07-23 14:17:53"/>
    <s v="2018-07-23 14:17:54"/>
    <s v=""/>
    <m/>
    <s v="分销客户"/>
    <x v="1"/>
  </r>
  <r>
    <s v="song.liu@casstime.com"/>
    <s v="深圳开思时代科技有限公司"/>
    <x v="5"/>
    <x v="11"/>
    <s v="关联"/>
    <d v="2017-07-19T00:00:00"/>
    <s v="202288696690075"/>
    <s v="云数据库MongoDB版(包月)"/>
    <s v="升级"/>
    <s v="238.49"/>
    <s v="1.00"/>
    <s v="238.49"/>
    <m/>
    <n v="238.49"/>
    <s v="已支付"/>
    <s v="2018-07-23 14:16:10"/>
    <s v="2018-07-23 14:16:15"/>
    <s v=""/>
    <m/>
    <s v="分销客户"/>
    <x v="0"/>
  </r>
  <r>
    <s v="健客医药"/>
    <s v="健客医药"/>
    <x v="5"/>
    <x v="11"/>
    <s v="新建"/>
    <d v="2018-07-19T15:08:24"/>
    <s v="202289487390562"/>
    <s v="负载均衡SLB（按量付费）"/>
    <s v="新购"/>
    <s v="0.00"/>
    <s v="1.00"/>
    <s v="0"/>
    <m/>
    <n v="0"/>
    <s v="完成"/>
    <s v="2018-07-23 11:21:01"/>
    <s v="2018-07-23 11:21:01"/>
    <s v=""/>
    <m/>
    <s v="分销客户"/>
    <x v="2"/>
  </r>
  <r>
    <s v="isyoo@aliyun.com"/>
    <s v="上海分蛋信息科技有限公司（陈双双）"/>
    <x v="0"/>
    <x v="6"/>
    <s v="关联"/>
    <d v="2017-06-29T00:00:00"/>
    <s v="202289389490604"/>
    <s v="云服务器ECS(包月)"/>
    <s v="补偿续费"/>
    <s v="0.00"/>
    <s v="1.00"/>
    <s v="0.00"/>
    <n v="0"/>
    <n v="0"/>
    <s v="已支付"/>
    <s v="2018-07-23 11:10:16"/>
    <s v="2018-07-23 11:10:16"/>
    <s v=""/>
    <m/>
    <s v="分销客户"/>
    <x v="3"/>
  </r>
  <r>
    <s v="698遛狗吧"/>
    <s v="雷迪时代"/>
    <x v="5"/>
    <x v="11"/>
    <s v="新建"/>
    <d v="2018-07-13T17:29:46"/>
    <s v="202288986060200"/>
    <s v="短信服务"/>
    <s v="新购"/>
    <s v="0.00"/>
    <s v="1.00"/>
    <s v="0"/>
    <m/>
    <n v="0"/>
    <s v="完成"/>
    <s v="2018-07-23 10:57:56"/>
    <s v="2018-07-23 10:57:56"/>
    <s v=""/>
    <m/>
    <s v="分销客户"/>
    <x v="1"/>
  </r>
  <r>
    <s v="聚远汇"/>
    <s v="深圳市聚美堂科技有限公司"/>
    <x v="7"/>
    <x v="17"/>
    <s v="新建"/>
    <d v="2018-05-16T14:59:24"/>
    <s v="202288287390277"/>
    <s v="云服务器ECS(包月)"/>
    <s v="续费"/>
    <s v="59.00"/>
    <s v="1.00"/>
    <s v="59.00"/>
    <m/>
    <n v="59"/>
    <s v="已支付"/>
    <s v="2018-07-23 10:19:39"/>
    <s v="2018-07-23 10:19:47"/>
    <s v=""/>
    <m/>
    <s v="分销客户"/>
    <x v="0"/>
  </r>
  <r>
    <s v="健客医药"/>
    <s v="健客医药"/>
    <x v="5"/>
    <x v="11"/>
    <s v="新建"/>
    <d v="2018-07-19T15:08:24"/>
    <s v="202288585650562"/>
    <s v="NAT网关（按量付费）"/>
    <s v="升级"/>
    <s v="0.00"/>
    <s v="1.00"/>
    <s v="0"/>
    <m/>
    <n v="0"/>
    <s v="完成"/>
    <s v="2018-07-23 10:10:35"/>
    <s v="2018-07-23 10:10:35"/>
    <s v=""/>
    <m/>
    <s v="分销客户"/>
    <x v="2"/>
  </r>
  <r>
    <s v="tjwhkj"/>
    <s v="上古上医网络科技（深圳）有限公司"/>
    <x v="2"/>
    <x v="2"/>
    <s v="关联"/>
    <d v="2017-10-26T00:00:00"/>
    <s v="202286887170261"/>
    <s v="云服务器ECS(包月)"/>
    <s v="续费"/>
    <s v="264.40"/>
    <s v="1.00"/>
    <s v="264.40"/>
    <m/>
    <n v="264.39999999999998"/>
    <s v="已支付"/>
    <s v="2018-07-23 10:03:43"/>
    <s v="2018-07-23 10:04:21"/>
    <s v=""/>
    <m/>
    <s v="分销客户"/>
    <x v="3"/>
  </r>
  <r>
    <s v="tjwhkj"/>
    <s v="上古上医网络科技（深圳）有限公司"/>
    <x v="2"/>
    <x v="2"/>
    <s v="关联"/>
    <d v="2017-10-26T00:00:00"/>
    <s v="202288285960261"/>
    <s v="云服务器ECS(包月)"/>
    <s v="续费"/>
    <s v="488.00"/>
    <s v="1.00"/>
    <s v="488.00"/>
    <m/>
    <n v="488"/>
    <s v="已支付"/>
    <s v="2018-07-23 10:03:24"/>
    <s v="2018-07-23 10:03:27"/>
    <s v=""/>
    <m/>
    <s v="分销客户"/>
    <x v="3"/>
  </r>
  <r>
    <s v="tjwhkj"/>
    <s v="上古上医网络科技（深圳）有限公司"/>
    <x v="2"/>
    <x v="2"/>
    <s v="关联"/>
    <d v="2017-10-26T00:00:00"/>
    <s v="202289584260261"/>
    <s v="云服务器ECS(包月)"/>
    <s v="续费"/>
    <s v="488.00"/>
    <s v="1.00"/>
    <s v="488.00"/>
    <m/>
    <n v="488"/>
    <s v="已支付"/>
    <s v="2018-07-23 10:01:46"/>
    <s v="2018-07-23 10:01:49"/>
    <s v=""/>
    <m/>
    <s v="分销客户"/>
    <x v="3"/>
  </r>
  <r>
    <s v="tjwhkj"/>
    <s v="上古上医网络科技（深圳）有限公司"/>
    <x v="2"/>
    <x v="2"/>
    <s v="关联"/>
    <d v="2017-10-26T00:00:00"/>
    <s v="202290881690261"/>
    <s v="云服务器ECS(包月)"/>
    <s v="续费"/>
    <s v="538.00"/>
    <s v="1.00"/>
    <s v="538.00"/>
    <m/>
    <n v="538"/>
    <s v="已支付"/>
    <s v="2018-07-23 10:01:25"/>
    <s v="2018-07-23 10:01:28"/>
    <s v=""/>
    <m/>
    <s v="分销客户"/>
    <x v="3"/>
  </r>
  <r>
    <s v="tjwhkj"/>
    <s v="上古上医网络科技（深圳）有限公司"/>
    <x v="2"/>
    <x v="2"/>
    <s v="关联"/>
    <d v="2017-10-26T00:00:00"/>
    <s v="202290681870261"/>
    <s v="云服务器ECS(包月)"/>
    <s v="续费"/>
    <s v="471.20"/>
    <s v="1.00"/>
    <s v="471.20"/>
    <m/>
    <n v="471.2"/>
    <s v="已支付"/>
    <s v="2018-07-23 09:58:12"/>
    <s v="2018-07-23 09:58:16"/>
    <s v=""/>
    <m/>
    <s v="分销客户"/>
    <x v="3"/>
  </r>
  <r>
    <s v="tjwhkj"/>
    <s v="上古上医网络科技（深圳）有限公司"/>
    <x v="2"/>
    <x v="2"/>
    <s v="关联"/>
    <d v="2017-10-26T00:00:00"/>
    <s v="202287088120261"/>
    <s v="云服务器ECS(包月)"/>
    <s v="续费"/>
    <s v="488.00"/>
    <s v="1.00"/>
    <s v="488.00"/>
    <m/>
    <n v="488"/>
    <s v="已支付"/>
    <s v="2018-07-23 09:55:55"/>
    <s v="2018-07-23 09:56:00"/>
    <s v=""/>
    <m/>
    <s v="分销客户"/>
    <x v="3"/>
  </r>
  <r>
    <s v="健客医药"/>
    <s v="健客医药"/>
    <x v="5"/>
    <x v="11"/>
    <s v="新建"/>
    <d v="2018-07-19T15:08:24"/>
    <s v="202286686350562"/>
    <s v="云服务器ECS(包月)"/>
    <s v="续费"/>
    <s v="133.84"/>
    <s v="1.00"/>
    <s v="133.84"/>
    <n v="133.84"/>
    <n v="0"/>
    <s v="已支付"/>
    <s v="2018-07-23 09:47:29"/>
    <s v="2018-07-23 09:47:30"/>
    <s v=""/>
    <m/>
    <s v="分销客户"/>
    <x v="0"/>
  </r>
  <r>
    <s v="飞亚达信息部"/>
    <s v="陈健华"/>
    <x v="5"/>
    <x v="11"/>
    <s v="新建"/>
    <d v="2017-07-20T00:00:00"/>
    <s v="202289183170278"/>
    <s v="云服务器ECS(包月)"/>
    <s v="新购"/>
    <s v="4200.00"/>
    <s v="0.78"/>
    <s v="3264.00"/>
    <m/>
    <n v="3264"/>
    <s v="已支付"/>
    <s v="2018-07-23 09:40:24"/>
    <s v="2018-07-23 09:41:02"/>
    <s v=""/>
    <m/>
    <s v="分销客户"/>
    <x v="0"/>
  </r>
  <r>
    <s v="聚远汇"/>
    <s v="深圳市聚美堂科技有限公司"/>
    <x v="7"/>
    <x v="17"/>
    <s v="新建"/>
    <d v="2018-05-16T14:59:24"/>
    <s v="202288383530277"/>
    <s v="云服务器ECS(包月)"/>
    <s v="续费"/>
    <s v="59.00"/>
    <s v="1.00"/>
    <s v="59.00"/>
    <m/>
    <n v="59"/>
    <s v="已支付"/>
    <s v="2018-07-23 09:31:05"/>
    <s v="2018-07-23 09:31:16"/>
    <s v=""/>
    <m/>
    <s v="分销客户"/>
    <x v="0"/>
  </r>
  <r>
    <s v="聚远汇"/>
    <s v="深圳市聚美堂科技有限公司"/>
    <x v="7"/>
    <x v="17"/>
    <s v="新建"/>
    <d v="2018-05-16T14:59:24"/>
    <s v="202290282140277"/>
    <s v="云服务器ECS(包月)"/>
    <s v="续费"/>
    <s v="59.00"/>
    <s v="1.00"/>
    <s v="59.00"/>
    <m/>
    <n v="59"/>
    <s v="已支付"/>
    <s v="2018-07-23 09:30:08"/>
    <s v="2018-07-23 09:30:17"/>
    <s v=""/>
    <m/>
    <s v="分销客户"/>
    <x v="0"/>
  </r>
  <r>
    <s v="聚远汇"/>
    <s v="深圳市聚美堂科技有限公司"/>
    <x v="7"/>
    <x v="17"/>
    <s v="新建"/>
    <d v="2018-05-16T14:59:24"/>
    <s v="202290477930277"/>
    <s v="云服务器ECS(包月)"/>
    <s v="续费"/>
    <s v="59.00"/>
    <s v="1.00"/>
    <s v="59.00"/>
    <m/>
    <n v="59"/>
    <s v="已支付"/>
    <s v="2018-07-23 09:29:17"/>
    <s v="2018-07-23 09:29:25"/>
    <s v=""/>
    <m/>
    <s v="分销客户"/>
    <x v="0"/>
  </r>
  <r>
    <s v="聚远汇"/>
    <s v="深圳市聚美堂科技有限公司"/>
    <x v="7"/>
    <x v="17"/>
    <s v="新建"/>
    <d v="2018-05-16T14:59:24"/>
    <s v="202287484190277"/>
    <s v="云服务器ECS(包月)"/>
    <s v="续费"/>
    <s v="59.00"/>
    <s v="1.00"/>
    <s v="59.00"/>
    <m/>
    <n v="59"/>
    <s v="已支付"/>
    <s v="2018-07-23 09:27:56"/>
    <s v="2018-07-23 09:28:06"/>
    <s v=""/>
    <m/>
    <s v="分销客户"/>
    <x v="0"/>
  </r>
  <r>
    <s v="聚远汇"/>
    <s v="深圳市聚美堂科技有限公司"/>
    <x v="7"/>
    <x v="17"/>
    <s v="新建"/>
    <d v="2018-05-16T14:59:24"/>
    <s v="202286786650277"/>
    <s v="云服务器ECS(包月)"/>
    <s v="续费"/>
    <s v="59.00"/>
    <s v="1.00"/>
    <s v="59.00"/>
    <m/>
    <n v="59"/>
    <s v="已支付"/>
    <s v="2018-07-23 09:20:22"/>
    <s v="2018-07-23 09:20:28"/>
    <s v=""/>
    <m/>
    <s v="分销客户"/>
    <x v="0"/>
  </r>
  <r>
    <s v="聚远汇"/>
    <s v="深圳市聚美堂科技有限公司"/>
    <x v="7"/>
    <x v="17"/>
    <s v="新建"/>
    <d v="2018-05-16T14:59:24"/>
    <s v="202286584350277"/>
    <s v="云服务器ECS(包月)"/>
    <s v="续费"/>
    <s v="59.00"/>
    <s v="1.00"/>
    <s v="59.00"/>
    <m/>
    <n v="59"/>
    <s v="已支付"/>
    <s v="2018-07-23 09:19:46"/>
    <s v="2018-07-23 09:19:53"/>
    <s v=""/>
    <m/>
    <s v="分销客户"/>
    <x v="0"/>
  </r>
  <r>
    <s v="聚远汇"/>
    <s v="深圳市聚美堂科技有限公司"/>
    <x v="7"/>
    <x v="17"/>
    <s v="新建"/>
    <d v="2018-05-16T14:59:24"/>
    <s v="202290776760277"/>
    <s v="云服务器ECS(包月)"/>
    <s v="续费"/>
    <s v="59.00"/>
    <s v="1.00"/>
    <s v="59.00"/>
    <m/>
    <n v="59"/>
    <s v="已支付"/>
    <s v="2018-07-23 09:19:02"/>
    <s v="2018-07-23 09:19:12"/>
    <s v=""/>
    <m/>
    <s v="分销客户"/>
    <x v="0"/>
  </r>
  <r>
    <s v="hi20924031@aliyun.com"/>
    <s v="深圳市前海堃元智慧有限公司"/>
    <x v="5"/>
    <x v="11"/>
    <s v="关联"/>
    <d v="2017-08-09T00:00:00"/>
    <s v="202287980610848"/>
    <s v="云邮箱"/>
    <s v="续费"/>
    <s v="0.00"/>
    <s v="1.00"/>
    <s v="0.00"/>
    <m/>
    <n v="0"/>
    <s v="已支付"/>
    <s v="2018-07-23 08:22:27"/>
    <s v="2018-07-23 08:22:27"/>
    <s v=""/>
    <m/>
    <s v="分销客户"/>
    <x v="3"/>
  </r>
  <r>
    <s v="健客医药"/>
    <s v="健客医药"/>
    <x v="5"/>
    <x v="11"/>
    <s v="新建"/>
    <d v="2018-07-19T15:08:24"/>
    <s v="202288768630562"/>
    <s v="弹性公网IP（按量付费）"/>
    <s v="新购"/>
    <s v="0.00"/>
    <s v="1.00"/>
    <s v="0"/>
    <m/>
    <n v="0"/>
    <s v="完成"/>
    <s v="2018-07-22 21:07:57"/>
    <s v="2018-07-22 21:07:57"/>
    <s v=""/>
    <m/>
    <s v="分销客户"/>
    <x v="2"/>
  </r>
  <r>
    <s v="song.liu@casstime.com"/>
    <s v="深圳开思时代科技有限公司"/>
    <x v="5"/>
    <x v="11"/>
    <s v="关联"/>
    <d v="2017-07-19T00:00:00"/>
    <s v="202289066610075"/>
    <s v="RDS只读实例"/>
    <s v="升级"/>
    <s v="0.00"/>
    <s v="1.00"/>
    <s v="0"/>
    <m/>
    <n v="0"/>
    <s v="完成"/>
    <s v="2018-07-22 21:03:09"/>
    <s v="2018-07-22 21:03:09"/>
    <s v=""/>
    <m/>
    <s v="分销客户"/>
    <x v="1"/>
  </r>
  <r>
    <s v="健客医药"/>
    <s v="健客医药"/>
    <x v="5"/>
    <x v="11"/>
    <s v="新建"/>
    <d v="2018-07-19T15:08:24"/>
    <s v="202289264030562"/>
    <s v="弹性公网IP（按量付费）"/>
    <s v="新购"/>
    <s v="0.00"/>
    <s v="1.00"/>
    <s v="0"/>
    <m/>
    <n v="0"/>
    <s v="完成"/>
    <s v="2018-07-22 19:57:54"/>
    <s v="2018-07-22 19:57:55"/>
    <s v=""/>
    <m/>
    <s v="分销客户"/>
    <x v="2"/>
  </r>
  <r>
    <s v="健客医药"/>
    <s v="健客医药"/>
    <x v="5"/>
    <x v="11"/>
    <s v="新建"/>
    <d v="2018-07-19T15:08:24"/>
    <s v="202288464900562"/>
    <s v="云服务器ECS(包月)"/>
    <s v="新购"/>
    <s v="133.84"/>
    <s v="1.00"/>
    <s v="133.84"/>
    <n v="133.84"/>
    <n v="0"/>
    <s v="已支付"/>
    <s v="2018-07-22 19:55:42"/>
    <s v="2018-07-22 19:55:45"/>
    <s v=""/>
    <m/>
    <s v="分销客户"/>
    <x v="0"/>
  </r>
  <r>
    <s v="健客医药"/>
    <s v="健客医药"/>
    <x v="5"/>
    <x v="11"/>
    <s v="新建"/>
    <d v="2018-07-19T15:08:24"/>
    <s v="202289862390562"/>
    <s v="云服务器ECS(包月)"/>
    <s v="新购"/>
    <s v="78.68"/>
    <s v="1.00"/>
    <s v="78.68"/>
    <n v="78.680000000000007"/>
    <n v="0"/>
    <s v="已支付"/>
    <s v="2018-07-22 19:53:03"/>
    <s v="2018-07-22 19:53:16"/>
    <s v=""/>
    <m/>
    <s v="分销客户"/>
    <x v="0"/>
  </r>
  <r>
    <s v="健客医药"/>
    <s v="健客医药"/>
    <x v="5"/>
    <x v="11"/>
    <s v="新建"/>
    <d v="2018-07-19T15:08:24"/>
    <s v="202287066950562"/>
    <s v="云服务器ECS(包月)"/>
    <s v="新购"/>
    <s v="206.64"/>
    <s v="1.00"/>
    <s v="206.64"/>
    <n v="206.64"/>
    <n v="0"/>
    <s v="已支付"/>
    <s v="2018-07-22 19:46:21"/>
    <s v="2018-07-22 19:46:24"/>
    <s v=""/>
    <m/>
    <s v="分销客户"/>
    <x v="0"/>
  </r>
  <r>
    <s v="健客医药"/>
    <s v="健客医药"/>
    <x v="5"/>
    <x v="11"/>
    <s v="新建"/>
    <d v="2018-07-19T15:08:24"/>
    <s v="202290958880562"/>
    <s v="云服务器ECS(包月)"/>
    <s v="新购"/>
    <s v="437.36"/>
    <s v="1.00"/>
    <s v="437.36"/>
    <n v="437.36"/>
    <n v="0"/>
    <s v="已支付"/>
    <s v="2018-07-22 19:42:20"/>
    <s v="2018-07-22 19:42:25"/>
    <s v=""/>
    <m/>
    <s v="分销客户"/>
    <x v="0"/>
  </r>
  <r>
    <s v="齐艳886"/>
    <s v="微信-凡"/>
    <x v="7"/>
    <x v="20"/>
    <s v="新建"/>
    <d v="2018-07-22T18:20:24"/>
    <s v="202287267470844"/>
    <s v="云服务器ECS(包月)"/>
    <s v="新购"/>
    <s v="956.40"/>
    <s v="0.85"/>
    <s v="812.94"/>
    <m/>
    <n v="812.94"/>
    <s v="已支付"/>
    <s v="2018-07-22 19:18:10"/>
    <s v="2018-07-22 19:19:17"/>
    <s v=""/>
    <m/>
    <s v="分销客户"/>
    <x v="0"/>
  </r>
  <r>
    <s v="健客医药"/>
    <s v="健客医药"/>
    <x v="5"/>
    <x v="11"/>
    <s v="新建"/>
    <d v="2018-07-19T15:08:24"/>
    <s v="202287965240562"/>
    <s v="云服务器（按量付费）"/>
    <s v="新购"/>
    <s v="0.00"/>
    <s v="1.00"/>
    <s v="0"/>
    <m/>
    <n v="0"/>
    <s v="完成"/>
    <s v="2018-07-22 18:44:08"/>
    <s v="2018-07-22 18:44:09"/>
    <s v=""/>
    <m/>
    <s v="分销客户"/>
    <x v="1"/>
  </r>
  <r>
    <s v="健客医药"/>
    <s v="健客医药"/>
    <x v="5"/>
    <x v="11"/>
    <s v="新建"/>
    <d v="2018-07-19T15:08:24"/>
    <s v="202289062280562"/>
    <s v="云服务器（按量付费）"/>
    <s v="新购"/>
    <s v="0.00"/>
    <s v="1.00"/>
    <s v="0"/>
    <m/>
    <n v="0"/>
    <s v="完成"/>
    <s v="2018-07-22 18:43:06"/>
    <s v="2018-07-22 18:43:07"/>
    <s v=""/>
    <m/>
    <s v="分销客户"/>
    <x v="1"/>
  </r>
  <r>
    <s v="健客医药"/>
    <s v="健客医药"/>
    <x v="5"/>
    <x v="11"/>
    <s v="新建"/>
    <d v="2018-07-19T15:08:24"/>
    <s v="202289961400562"/>
    <s v="云服务器（按量付费）"/>
    <s v="新购"/>
    <s v="0.00"/>
    <s v="1.00"/>
    <s v="0"/>
    <m/>
    <n v="0"/>
    <s v="完成"/>
    <s v="2018-07-22 18:42:05"/>
    <s v="2018-07-22 18:42:05"/>
    <s v=""/>
    <m/>
    <s v="分销客户"/>
    <x v="1"/>
  </r>
  <r>
    <s v="健客医药"/>
    <s v="健客医药"/>
    <x v="5"/>
    <x v="11"/>
    <s v="新建"/>
    <d v="2018-07-19T15:08:24"/>
    <s v="202287266400562"/>
    <s v="负载均衡SLB（按量付费）"/>
    <s v="新购"/>
    <s v="0.00"/>
    <s v="1.00"/>
    <s v="0"/>
    <m/>
    <n v="0"/>
    <s v="完成"/>
    <s v="2018-07-22 18:36:43"/>
    <s v="2018-07-22 18:36:43"/>
    <s v=""/>
    <m/>
    <s v="分销客户"/>
    <x v="2"/>
  </r>
  <r>
    <s v="健客医药"/>
    <s v="健客医药"/>
    <x v="5"/>
    <x v="11"/>
    <s v="新建"/>
    <d v="2018-07-19T15:08:24"/>
    <s v="202286665280562"/>
    <s v="云服务器（按量付费）"/>
    <s v="新购"/>
    <s v="0.00"/>
    <s v="1.00"/>
    <s v="0"/>
    <m/>
    <n v="0"/>
    <s v="完成"/>
    <s v="2018-07-22 18:32:39"/>
    <s v="2018-07-22 18:32:40"/>
    <s v=""/>
    <m/>
    <s v="分销客户"/>
    <x v="1"/>
  </r>
  <r>
    <s v="健客医药"/>
    <s v="健客医药"/>
    <x v="5"/>
    <x v="11"/>
    <s v="新建"/>
    <d v="2018-07-19T15:08:24"/>
    <s v="202286565100562"/>
    <s v="云服务器（按量付费）"/>
    <s v="新购"/>
    <s v="0.00"/>
    <s v="1.00"/>
    <s v="0"/>
    <m/>
    <n v="0"/>
    <s v="完成"/>
    <s v="2018-07-22 18:31:26"/>
    <s v="2018-07-22 18:31:26"/>
    <s v=""/>
    <m/>
    <s v="分销客户"/>
    <x v="1"/>
  </r>
  <r>
    <s v="健客医药"/>
    <s v="健客医药"/>
    <x v="5"/>
    <x v="11"/>
    <s v="新建"/>
    <d v="2018-07-19T15:08:24"/>
    <s v="202291057900562"/>
    <s v="云服务器（按量付费）"/>
    <s v="新购"/>
    <s v="0.00"/>
    <s v="1.00"/>
    <s v="0"/>
    <m/>
    <n v="0"/>
    <s v="完成"/>
    <s v="2018-07-22 18:30:14"/>
    <s v="2018-07-22 18:30:15"/>
    <s v=""/>
    <m/>
    <s v="分销客户"/>
    <x v="1"/>
  </r>
  <r>
    <s v="健客医药"/>
    <s v="健客医药"/>
    <x v="5"/>
    <x v="11"/>
    <s v="新建"/>
    <d v="2018-07-19T15:08:24"/>
    <s v="202289961170562"/>
    <s v="负载均衡SLB（按量付费）"/>
    <s v="新购"/>
    <s v="0.00"/>
    <s v="1.00"/>
    <s v="0"/>
    <m/>
    <n v="0"/>
    <s v="完成"/>
    <s v="2018-07-22 18:30:06"/>
    <s v="2018-07-22 18:30:06"/>
    <s v=""/>
    <m/>
    <s v="分销客户"/>
    <x v="2"/>
  </r>
  <r>
    <s v="健客医药"/>
    <s v="健客医药"/>
    <x v="5"/>
    <x v="11"/>
    <s v="新建"/>
    <d v="2018-07-19T15:08:24"/>
    <s v="202289461640562"/>
    <s v="负载均衡SLB（按量付费）"/>
    <s v="新购"/>
    <s v="0.00"/>
    <s v="1.00"/>
    <s v="0"/>
    <m/>
    <n v="0"/>
    <s v="完成"/>
    <s v="2018-07-22 18:30:02"/>
    <s v="2018-07-22 18:30:02"/>
    <s v=""/>
    <m/>
    <s v="分销客户"/>
    <x v="2"/>
  </r>
  <r>
    <s v="健客医药"/>
    <s v="健客医药"/>
    <x v="5"/>
    <x v="11"/>
    <s v="新建"/>
    <d v="2018-07-19T15:08:24"/>
    <s v="202287363170562"/>
    <s v="资源编排"/>
    <s v="新购"/>
    <s v="0.00"/>
    <s v="1.00"/>
    <s v="0"/>
    <m/>
    <n v="0"/>
    <s v="完成"/>
    <s v="2018-07-22 18:26:33"/>
    <s v="2018-07-22 18:26:33"/>
    <s v=""/>
    <m/>
    <s v="分销客户"/>
    <x v="2"/>
  </r>
  <r>
    <s v="健客医药"/>
    <s v="健客医药"/>
    <x v="5"/>
    <x v="11"/>
    <s v="新建"/>
    <d v="2018-07-19T15:08:24"/>
    <s v="202288861730562"/>
    <s v="弹性公网IP（按量付费）"/>
    <s v="新购"/>
    <s v="0.00"/>
    <s v="1.00"/>
    <s v="0"/>
    <m/>
    <n v="0"/>
    <s v="完成"/>
    <s v="2018-07-22 18:09:43"/>
    <s v="2018-07-22 18:09:43"/>
    <s v=""/>
    <m/>
    <s v="分销客户"/>
    <x v="2"/>
  </r>
  <r>
    <s v="健客医药"/>
    <s v="健客医药"/>
    <x v="5"/>
    <x v="11"/>
    <s v="新建"/>
    <d v="2018-07-19T15:08:24"/>
    <s v="202288861710562"/>
    <s v="NAT网关（按量付费）"/>
    <s v="新购"/>
    <s v="0.00"/>
    <s v="1.00"/>
    <s v="0"/>
    <m/>
    <n v="0"/>
    <s v="完成"/>
    <s v="2018-07-22 18:07:26"/>
    <s v="2018-07-22 18:07:26"/>
    <s v=""/>
    <m/>
    <s v="分销客户"/>
    <x v="2"/>
  </r>
  <r>
    <s v="健客医药"/>
    <s v="健客医药"/>
    <x v="5"/>
    <x v="11"/>
    <s v="新建"/>
    <d v="2018-07-19T15:08:24"/>
    <s v="202290260840562"/>
    <s v="专有网络VPC"/>
    <s v="新购"/>
    <s v="0.00"/>
    <s v="1.00"/>
    <s v="0"/>
    <m/>
    <n v="0"/>
    <s v="完成"/>
    <s v="2018-07-22 17:51:58"/>
    <s v="2018-07-22 17:51:58"/>
    <s v=""/>
    <m/>
    <s v="分销客户"/>
    <x v="1"/>
  </r>
  <r>
    <s v="j@zmate.cn"/>
    <s v="深圳众米网络科技有限公司"/>
    <x v="7"/>
    <x v="19"/>
    <s v="关联"/>
    <d v="2018-03-15T18:43:21"/>
    <s v="202288219910059"/>
    <s v="云服务器ECS(包月)"/>
    <s v="续费"/>
    <s v="2902.13"/>
    <s v="0.96"/>
    <s v="2776.62"/>
    <n v="620.64"/>
    <n v="2155.98"/>
    <s v="已支付"/>
    <s v="2018-07-21 09:57:25"/>
    <s v="2018-07-21 09:57:34"/>
    <s v=""/>
    <m/>
    <s v="分销客户"/>
    <x v="3"/>
  </r>
  <r>
    <s v="聚远汇"/>
    <s v="深圳市聚美堂科技有限公司"/>
    <x v="7"/>
    <x v="17"/>
    <s v="新建"/>
    <d v="2018-05-16T14:59:24"/>
    <s v="202287921560277"/>
    <s v="云服务器ECS(包月)"/>
    <s v="续费"/>
    <s v="59.00"/>
    <s v="1.00"/>
    <s v="59.00"/>
    <m/>
    <n v="59"/>
    <s v="已支付"/>
    <s v="2018-07-21 09:35:18"/>
    <s v="2018-07-21 09:35:38"/>
    <s v=""/>
    <m/>
    <s v="分销客户"/>
    <x v="0"/>
  </r>
  <r>
    <s v="聚远汇"/>
    <s v="深圳市聚美堂科技有限公司"/>
    <x v="7"/>
    <x v="17"/>
    <s v="新建"/>
    <d v="2018-05-16T14:59:24"/>
    <s v="202289817340277"/>
    <s v="云服务器ECS(包月)"/>
    <s v="续费"/>
    <s v="59.00"/>
    <s v="1.00"/>
    <s v="59.00"/>
    <m/>
    <n v="59"/>
    <s v="已支付"/>
    <s v="2018-07-21 09:33:37"/>
    <s v="2018-07-21 09:33:46"/>
    <s v=""/>
    <m/>
    <s v="分销客户"/>
    <x v="0"/>
  </r>
  <r>
    <s v="金雅福集团"/>
    <s v="广盈供应链"/>
    <x v="5"/>
    <x v="11"/>
    <s v="新建"/>
    <d v="2018-06-25T15:01:45"/>
    <s v="202286703310317"/>
    <s v="云服务器ECS(包月)"/>
    <s v="新购"/>
    <s v="7420.80"/>
    <s v="0.85"/>
    <s v="6307.68"/>
    <m/>
    <n v="6307.68"/>
    <s v="已支付"/>
    <s v="2018-07-20 19:29:34"/>
    <s v="2018-07-20 19:29:51"/>
    <s v=""/>
    <m/>
    <s v="分销客户"/>
    <x v="0"/>
  </r>
  <r>
    <s v="智慧药师"/>
    <s v="深圳智慧药师科技股份有限公司"/>
    <x v="5"/>
    <x v="11"/>
    <s v="关联"/>
    <d v="2017-09-08T00:00:00"/>
    <s v="202282386020228"/>
    <s v="云服务器ECS(包月)"/>
    <s v="新购"/>
    <s v="10674.00"/>
    <s v="0.79"/>
    <s v="8386.50"/>
    <m/>
    <n v="8386.5"/>
    <s v="已支付"/>
    <s v="2018-07-20 15:16:21"/>
    <s v="2018-07-20 15:16:29"/>
    <s v=""/>
    <m/>
    <s v="分销客户"/>
    <x v="0"/>
  </r>
  <r>
    <s v="智慧药师"/>
    <s v="深圳智慧药师科技股份有限公司"/>
    <x v="5"/>
    <x v="11"/>
    <s v="关联"/>
    <d v="2017-09-08T00:00:00"/>
    <s v="202282386030228"/>
    <s v="云服务器ECS(包月)"/>
    <s v="新购"/>
    <s v="10674.00"/>
    <s v="0.79"/>
    <s v="8386.50"/>
    <m/>
    <n v="8386.5"/>
    <s v="已支付"/>
    <s v="2018-07-20 15:16:21"/>
    <s v="2018-07-20 15:16:30"/>
    <s v=""/>
    <m/>
    <s v="分销客户"/>
    <x v="0"/>
  </r>
  <r>
    <s v="gzyuelaiyuemei"/>
    <s v="广州阅来阅美网络科技有限公司"/>
    <x v="5"/>
    <x v="11"/>
    <s v="关联"/>
    <d v="2018-02-09T14:31:15"/>
    <s v="202280587250318"/>
    <s v="云服务器ECS(包月)"/>
    <s v="续费"/>
    <s v="710.91"/>
    <s v="1.00"/>
    <s v="710.91"/>
    <m/>
    <n v="710.91"/>
    <s v="已支付"/>
    <s v="2018-07-20 15:13:46"/>
    <s v="2018-07-20 15:13:49"/>
    <s v=""/>
    <m/>
    <s v="分销客户"/>
    <x v="3"/>
  </r>
  <r>
    <s v="isyoo@aliyun.com"/>
    <s v="上海分蛋信息科技有限公司（陈双双）"/>
    <x v="0"/>
    <x v="6"/>
    <s v="关联"/>
    <d v="2017-06-29T00:00:00"/>
    <s v="202280586590604"/>
    <s v="云盾证书服务(包年)"/>
    <s v="新购"/>
    <s v="0.00"/>
    <s v="1.00"/>
    <s v="0.00"/>
    <m/>
    <n v="0"/>
    <s v="已支付"/>
    <s v="2018-07-20 14:54:54"/>
    <s v="2018-07-20 14:54:58"/>
    <s v=""/>
    <m/>
    <s v="分销客户"/>
    <x v="0"/>
  </r>
  <r>
    <s v="benewtech@icloud.com"/>
    <s v="深圳市本牛科技有限责任公司"/>
    <x v="5"/>
    <x v="11"/>
    <s v="关联"/>
    <d v="2017-08-01T00:00:00"/>
    <s v="202281689820541"/>
    <s v="云服务器ECS(包月)"/>
    <s v="新购"/>
    <s v="18408.00"/>
    <s v="0.85"/>
    <s v="15646.80"/>
    <m/>
    <n v="15646.8"/>
    <s v="已支付"/>
    <s v="2018-07-20 14:49:09"/>
    <s v="2018-07-20 14:49:18"/>
    <s v=""/>
    <m/>
    <s v="分销客户"/>
    <x v="0"/>
  </r>
  <r>
    <s v="benewtech@icloud.com"/>
    <s v="深圳市本牛科技有限责任公司"/>
    <x v="5"/>
    <x v="11"/>
    <s v="关联"/>
    <d v="2017-08-01T00:00:00"/>
    <s v="202278791470541"/>
    <s v="云服务器ECS(包月)"/>
    <s v="新购"/>
    <s v="18408.00"/>
    <s v="0.85"/>
    <s v="15646.80"/>
    <m/>
    <n v="15646.8"/>
    <s v="已支付"/>
    <s v="2018-07-20 14:47:58"/>
    <s v="2018-07-20 14:48:02"/>
    <s v=""/>
    <m/>
    <s v="分销客户"/>
    <x v="0"/>
  </r>
  <r>
    <s v="飞亚达信息部"/>
    <s v="陈健华"/>
    <x v="5"/>
    <x v="11"/>
    <s v="新建"/>
    <d v="2017-07-20T00:00:00"/>
    <s v="202280089410278"/>
    <s v="云服务器ECS(包月)"/>
    <s v="新购"/>
    <s v="3288.00"/>
    <s v="0.85"/>
    <s v="2794.80"/>
    <m/>
    <n v="2794.8"/>
    <s v="已支付"/>
    <s v="2018-07-20 14:16:16"/>
    <s v="2018-07-20 14:16:35"/>
    <s v=""/>
    <m/>
    <s v="分销客户"/>
    <x v="0"/>
  </r>
  <r>
    <s v="飞亚达信息部"/>
    <s v="陈健华"/>
    <x v="5"/>
    <x v="11"/>
    <s v="新建"/>
    <d v="2017-07-20T00:00:00"/>
    <s v="202278487700278"/>
    <s v="云服务器ECS(包月)"/>
    <s v="续费"/>
    <s v="3150.00"/>
    <s v="1.00"/>
    <s v="3150.00"/>
    <m/>
    <n v="3150"/>
    <s v="已支付"/>
    <s v="2018-07-20 14:09:43"/>
    <s v="2018-07-20 14:10:03"/>
    <s v=""/>
    <m/>
    <s v="分销客户"/>
    <x v="0"/>
  </r>
  <r>
    <s v="飞亚达信息部"/>
    <s v="陈健华"/>
    <x v="5"/>
    <x v="11"/>
    <s v="新建"/>
    <d v="2017-07-20T00:00:00"/>
    <s v="202281085580278"/>
    <s v="云服务器ECS(包月)"/>
    <s v="续费"/>
    <s v="8700.00"/>
    <s v="0.85"/>
    <s v="7395.00"/>
    <m/>
    <n v="7395"/>
    <s v="已支付"/>
    <s v="2018-07-20 14:08:01"/>
    <s v="2018-07-20 14:08:16"/>
    <s v=""/>
    <m/>
    <s v="分销客户"/>
    <x v="0"/>
  </r>
  <r>
    <s v="飞亚达信息部"/>
    <s v="陈健华"/>
    <x v="5"/>
    <x v="11"/>
    <s v="新建"/>
    <d v="2017-07-20T00:00:00"/>
    <s v="202281487790278"/>
    <s v="云服务器ECS(包月)"/>
    <s v="续费"/>
    <s v="2094.00"/>
    <s v="1.00"/>
    <s v="2094.00"/>
    <m/>
    <n v="2094"/>
    <s v="已支付"/>
    <s v="2018-07-20 14:05:34"/>
    <s v="2018-07-20 14:05:56"/>
    <s v=""/>
    <m/>
    <s v="分销客户"/>
    <x v="0"/>
  </r>
  <r>
    <s v="飞亚达信息部"/>
    <s v="陈健华"/>
    <x v="5"/>
    <x v="11"/>
    <s v="新建"/>
    <d v="2017-07-20T00:00:00"/>
    <s v="202282186290278"/>
    <s v="云服务器ECS(包月)"/>
    <s v="续费"/>
    <s v="5976.00"/>
    <s v="0.85"/>
    <s v="5079.60"/>
    <m/>
    <n v="5079.6000000000004"/>
    <s v="已支付"/>
    <s v="2018-07-20 14:01:00"/>
    <s v="2018-07-20 14:02:10"/>
    <s v=""/>
    <m/>
    <s v="分销客户"/>
    <x v="0"/>
  </r>
  <r>
    <s v="benewtech@icloud.com"/>
    <s v="深圳市本牛科技有限责任公司"/>
    <x v="5"/>
    <x v="11"/>
    <s v="关联"/>
    <d v="2017-08-01T00:00:00"/>
    <s v="202282081110541"/>
    <s v="云服务器ECS(包月)"/>
    <s v="新购"/>
    <s v="18408.00"/>
    <s v="0.85"/>
    <s v="15646.80"/>
    <m/>
    <n v="15646.8"/>
    <s v="已支付"/>
    <s v="2018-07-20 12:06:23"/>
    <s v="2018-07-20 12:06:29"/>
    <s v=""/>
    <m/>
    <s v="分销客户"/>
    <x v="0"/>
  </r>
  <r>
    <s v="健客医药"/>
    <s v="健客医药"/>
    <x v="5"/>
    <x v="11"/>
    <s v="新建"/>
    <d v="2018-07-19T15:08:24"/>
    <s v="202278383610562"/>
    <s v="访问控制"/>
    <s v="新购"/>
    <s v="0.00"/>
    <s v="1.00"/>
    <s v="0"/>
    <m/>
    <n v="0"/>
    <s v="完成"/>
    <s v="2018-07-20 11:56:13"/>
    <s v="2018-07-20 11:56:13"/>
    <s v=""/>
    <m/>
    <s v="分销客户"/>
    <x v="1"/>
  </r>
  <r>
    <s v="金诺信博"/>
    <n v="0"/>
    <x v="5"/>
    <x v="11"/>
    <s v="新建"/>
    <d v="2018-06-25T15:26:11"/>
    <s v="202279682290677"/>
    <s v="访问控制"/>
    <s v="新购"/>
    <s v="0.00"/>
    <s v="1.00"/>
    <s v="0"/>
    <m/>
    <n v="0"/>
    <s v="完成"/>
    <s v="2018-07-20 11:07:01"/>
    <s v="2018-07-20 11:07:01"/>
    <s v=""/>
    <m/>
    <s v="分销客户"/>
    <x v="1"/>
  </r>
  <r>
    <s v="金诺信博"/>
    <n v="0"/>
    <x v="5"/>
    <x v="11"/>
    <s v="新建"/>
    <d v="2018-06-25T15:26:11"/>
    <s v="202279982940677"/>
    <s v="短信服务"/>
    <s v="新购"/>
    <s v="0.00"/>
    <s v="1.00"/>
    <s v="0"/>
    <m/>
    <n v="0"/>
    <s v="完成"/>
    <s v="2018-07-20 10:56:13"/>
    <s v="2018-07-20 10:56:13"/>
    <s v=""/>
    <m/>
    <s v="分销客户"/>
    <x v="1"/>
  </r>
  <r>
    <s v="genje_s"/>
    <s v="鼎道科技有限公司"/>
    <x v="7"/>
    <x v="17"/>
    <s v="新建"/>
    <d v="2018-07-16T10:22:02"/>
    <s v="202281981450163"/>
    <s v="对象存储OSS资源包(包月)"/>
    <s v="新购"/>
    <s v="12.00"/>
    <s v="0.75"/>
    <s v="9.00"/>
    <n v="9"/>
    <n v="0"/>
    <s v="已支付"/>
    <s v="2018-07-20 10:29:05"/>
    <s v="2018-07-20 10:29:19"/>
    <s v=""/>
    <m/>
    <s v="分销客户"/>
    <x v="0"/>
  </r>
  <r>
    <s v="gzyuelaiyuemei"/>
    <s v="广州阅来阅美网络科技有限公司"/>
    <x v="5"/>
    <x v="11"/>
    <s v="关联"/>
    <d v="2018-02-09T14:31:15"/>
    <s v="202279678220318"/>
    <s v="云服务器ECS(包月)"/>
    <s v="续费"/>
    <s v="745.05"/>
    <s v="0.95"/>
    <s v="709.20"/>
    <m/>
    <n v="709.2"/>
    <s v="已支付"/>
    <s v="2018-07-20 09:27:17"/>
    <s v="2018-07-20 09:27:18"/>
    <s v=""/>
    <m/>
    <s v="分销客户"/>
    <x v="3"/>
  </r>
  <r>
    <s v="gzyuelaiyuemei"/>
    <s v="广州阅来阅美网络科技有限公司"/>
    <x v="5"/>
    <x v="11"/>
    <s v="关联"/>
    <d v="2018-02-09T14:31:15"/>
    <s v="202280373770318"/>
    <s v="云服务器ECS(包月)"/>
    <s v="续费"/>
    <s v="745.05"/>
    <s v="0.95"/>
    <s v="709.20"/>
    <m/>
    <n v="709.2"/>
    <s v="已支付"/>
    <s v="2018-07-20 09:26:25"/>
    <s v="2018-07-20 09:26:26"/>
    <s v=""/>
    <m/>
    <s v="分销客户"/>
    <x v="3"/>
  </r>
  <r>
    <s v="gzyuelaiyuemei"/>
    <s v="广州阅来阅美网络科技有限公司"/>
    <x v="5"/>
    <x v="11"/>
    <s v="关联"/>
    <d v="2018-02-09T14:31:15"/>
    <s v="202278478690318"/>
    <s v="云服务器ECS(包月)"/>
    <s v="续费"/>
    <s v="745.05"/>
    <s v="0.95"/>
    <s v="709.20"/>
    <m/>
    <n v="709.2"/>
    <s v="已支付"/>
    <s v="2018-07-20 09:26:10"/>
    <s v="2018-07-20 09:26:11"/>
    <s v=""/>
    <m/>
    <s v="分销客户"/>
    <x v="3"/>
  </r>
  <r>
    <s v="gzyuelaiyuemei"/>
    <s v="广州阅来阅美网络科技有限公司"/>
    <x v="5"/>
    <x v="11"/>
    <s v="关联"/>
    <d v="2018-02-09T14:31:15"/>
    <s v="202279177080318"/>
    <s v="云服务器ECS(包月)"/>
    <s v="续费"/>
    <s v="745.05"/>
    <s v="0.95"/>
    <s v="709.20"/>
    <m/>
    <n v="709.2"/>
    <s v="已支付"/>
    <s v="2018-07-20 09:25:59"/>
    <s v="2018-07-20 09:26:00"/>
    <s v=""/>
    <m/>
    <s v="分销客户"/>
    <x v="3"/>
  </r>
  <r>
    <s v="gzyuelaiyuemei"/>
    <s v="广州阅来阅美网络科技有限公司"/>
    <x v="5"/>
    <x v="11"/>
    <s v="关联"/>
    <d v="2018-02-09T14:31:15"/>
    <s v="202281576840318"/>
    <s v="云服务器ECS(包月)"/>
    <s v="续费"/>
    <s v="745.05"/>
    <s v="0.95"/>
    <s v="709.20"/>
    <m/>
    <n v="709.2"/>
    <s v="已支付"/>
    <s v="2018-07-20 09:24:56"/>
    <s v="2018-07-20 09:24:57"/>
    <s v=""/>
    <m/>
    <s v="分销客户"/>
    <x v="3"/>
  </r>
  <r>
    <s v="tsyl2017107"/>
    <s v="淘贝（深圳）网络信息科技有限公司"/>
    <x v="2"/>
    <x v="2"/>
    <s v="新建"/>
    <d v="2017-10-18T00:00:00"/>
    <s v="202277979690263"/>
    <s v="云数据库KVStore版（包月）"/>
    <s v="续费"/>
    <s v="106.00"/>
    <s v="1.00"/>
    <s v="106.00"/>
    <m/>
    <n v="106"/>
    <s v="已支付"/>
    <s v="2018-07-20 09:21:43"/>
    <s v="2018-07-20 09:22:31"/>
    <s v=""/>
    <m/>
    <s v="分销客户"/>
    <x v="0"/>
  </r>
  <r>
    <s v="genje_s"/>
    <s v="鼎道科技有限公司"/>
    <x v="7"/>
    <x v="17"/>
    <s v="新建"/>
    <d v="2018-07-16T10:22:02"/>
    <s v="202280372480163"/>
    <s v="云服务器ECS(包月)"/>
    <s v="新购"/>
    <s v="114.24"/>
    <s v="1.00"/>
    <s v="114.24"/>
    <n v="114.24"/>
    <n v="0"/>
    <s v="已支付"/>
    <s v="2018-07-20 09:14:15"/>
    <s v="2018-07-20 09:14:28"/>
    <s v=""/>
    <m/>
    <s v="分销客户"/>
    <x v="0"/>
  </r>
  <r>
    <s v="tsyl2017107"/>
    <s v="淘贝（深圳）网络信息科技有限公司"/>
    <x v="2"/>
    <x v="2"/>
    <s v="新建"/>
    <d v="2017-10-18T00:00:00"/>
    <s v="202281677100263"/>
    <s v="云服务器ECS(包月)"/>
    <s v="续费"/>
    <s v="529.40"/>
    <s v="1.00"/>
    <s v="529.40"/>
    <m/>
    <n v="529.4"/>
    <s v="已支付"/>
    <s v="2018-07-20 09:09:01"/>
    <s v="2018-07-20 09:09:11"/>
    <s v=""/>
    <m/>
    <s v="分销客户"/>
    <x v="0"/>
  </r>
  <r>
    <s v="中国鑫贝网"/>
    <s v="深圳港鑫中外区快链网络科技有限公司"/>
    <x v="4"/>
    <x v="9"/>
    <s v="新建"/>
    <d v="2017-07-28T00:00:00"/>
    <s v="202282370350889"/>
    <s v="云邮箱"/>
    <s v="续费"/>
    <s v="0.00"/>
    <s v="1.00"/>
    <s v="0.00"/>
    <m/>
    <n v="0"/>
    <s v="已支付"/>
    <s v="2018-07-20 08:48:16"/>
    <s v="2018-07-20 08:48:16"/>
    <s v=""/>
    <m/>
    <s v="分销客户"/>
    <x v="0"/>
  </r>
  <r>
    <s v="xiaoantimes"/>
    <s v="深圳小安时代信息服务有限责任公司"/>
    <x v="7"/>
    <x v="19"/>
    <s v="关联"/>
    <d v="2018-02-01T00:55:52"/>
    <s v="202280659970194"/>
    <s v="云邮箱"/>
    <s v="新购"/>
    <s v="0.00"/>
    <s v="1.00"/>
    <s v="0.00"/>
    <m/>
    <n v="0"/>
    <s v="已支付"/>
    <s v="2018-07-19 21:19:14"/>
    <s v="2018-07-19 21:19:15"/>
    <s v=""/>
    <m/>
    <s v="分销客户"/>
    <x v="0"/>
  </r>
  <r>
    <s v="showbrave@aliyun.com"/>
    <s v="深圳花果山科技有限公司"/>
    <x v="7"/>
    <x v="19"/>
    <s v="关联"/>
    <d v="2018-03-17T17:41:45"/>
    <s v="202281647160342"/>
    <s v="云服务器ECS(包月)"/>
    <s v="新购"/>
    <s v="379.00"/>
    <s v="1.00"/>
    <s v="379.00"/>
    <m/>
    <n v="379"/>
    <s v="已支付"/>
    <s v="2018-07-19 14:58:17"/>
    <s v="2018-07-19 14:59:19"/>
    <s v=""/>
    <m/>
    <s v="分销客户"/>
    <x v="0"/>
  </r>
  <r>
    <s v="showbrave@aliyun.com"/>
    <s v="深圳花果山科技有限公司"/>
    <x v="7"/>
    <x v="19"/>
    <s v="关联"/>
    <d v="2018-03-17T17:41:45"/>
    <s v="202281647150342"/>
    <s v="关系型数据库RDS(包月)"/>
    <s v="新购"/>
    <s v="172.00"/>
    <s v="1.00"/>
    <s v="172.00"/>
    <m/>
    <n v="172"/>
    <s v="已支付"/>
    <s v="2018-07-19 14:58:17"/>
    <s v="2018-07-19 14:59:19"/>
    <s v=""/>
    <m/>
    <s v="分销客户"/>
    <x v="0"/>
  </r>
  <r>
    <s v="limingbinbin@sina.com"/>
    <s v="深圳前海惠德金融信息服务有限公司"/>
    <x v="5"/>
    <x v="11"/>
    <s v="关联"/>
    <d v="2017-11-03T00:00:00"/>
    <s v="202278444810708"/>
    <s v="web应用防火墙(包月)"/>
    <s v="续费"/>
    <s v="3880.00"/>
    <s v="1.00"/>
    <s v="3880.00"/>
    <m/>
    <n v="3880"/>
    <s v="已支付"/>
    <s v="2018-07-19 14:02:41"/>
    <s v="2018-07-20 14:31:03"/>
    <s v=""/>
    <m/>
    <s v="分销客户"/>
    <x v="3"/>
  </r>
  <r>
    <s v="song.liu@casstime.com"/>
    <s v="深圳开思时代科技有限公司"/>
    <x v="5"/>
    <x v="11"/>
    <s v="关联"/>
    <d v="2017-07-19T00:00:00"/>
    <s v="202282239520075"/>
    <s v="关系型数据库（按量付费）"/>
    <s v="退款"/>
    <s v="0.00"/>
    <s v="1.00"/>
    <s v="0"/>
    <m/>
    <n v="0"/>
    <s v="完成"/>
    <s v="2018-07-19 11:58:00"/>
    <s v="2018-07-19 11:58:00"/>
    <s v=""/>
    <m/>
    <s v="分销客户"/>
    <x v="2"/>
  </r>
  <r>
    <s v="song.liu@casstime.com"/>
    <s v="深圳开思时代科技有限公司"/>
    <x v="5"/>
    <x v="11"/>
    <s v="关联"/>
    <d v="2017-07-19T00:00:00"/>
    <s v="202278744680075"/>
    <s v="关系型数据库（按量付费）"/>
    <s v="升级"/>
    <s v="0.00"/>
    <s v="1.00"/>
    <s v="0"/>
    <m/>
    <n v="0"/>
    <s v="完成"/>
    <s v="2018-07-19 11:51:59"/>
    <s v="2018-07-19 11:52:00"/>
    <s v=""/>
    <m/>
    <s v="分销客户"/>
    <x v="2"/>
  </r>
  <r>
    <s v="song.liu@casstime.com"/>
    <s v="深圳开思时代科技有限公司"/>
    <x v="5"/>
    <x v="11"/>
    <s v="关联"/>
    <d v="2017-07-19T00:00:00"/>
    <s v="202278440810075"/>
    <s v="消息队列 Kafka（包年包月）"/>
    <s v="新购"/>
    <s v="19002.00"/>
    <s v="0.80"/>
    <s v="15201.60"/>
    <m/>
    <n v="15201.6"/>
    <s v="已支付"/>
    <s v="2018-07-19 11:45:24"/>
    <s v="2018-07-19 11:45:32"/>
    <s v=""/>
    <m/>
    <s v="分销客户"/>
    <x v="1"/>
  </r>
  <r>
    <s v="song.liu@casstime.com"/>
    <s v="深圳开思时代科技有限公司"/>
    <x v="5"/>
    <x v="11"/>
    <s v="关联"/>
    <d v="2017-07-19T00:00:00"/>
    <s v="202282336810075"/>
    <s v="关系型数据库（按量付费）"/>
    <s v="新购"/>
    <s v="0.00"/>
    <s v="1.00"/>
    <s v="0"/>
    <m/>
    <n v="0"/>
    <s v="完成"/>
    <s v="2018-07-19 11:43:18"/>
    <s v="2018-07-19 11:43:18"/>
    <s v=""/>
    <m/>
    <s v="分销客户"/>
    <x v="2"/>
  </r>
  <r>
    <s v="创客区块链"/>
    <s v="深圳创客区块链技术有限公司"/>
    <x v="5"/>
    <x v="11"/>
    <s v="关联"/>
    <d v="2017-12-21T00:00:00"/>
    <s v="202278743980431"/>
    <s v="增量带宽"/>
    <s v="升级"/>
    <s v="16.50"/>
    <s v="1.00"/>
    <s v="16.50"/>
    <m/>
    <n v="16.5"/>
    <s v="已支付"/>
    <s v="2018-07-19 11:34:02"/>
    <s v="2018-07-19 11:34:08"/>
    <s v=""/>
    <m/>
    <s v="分销客户"/>
    <x v="0"/>
  </r>
  <r>
    <s v="limingbinbin@sina.com"/>
    <s v="深圳前海惠德金融信息服务有限公司"/>
    <x v="5"/>
    <x v="11"/>
    <s v="关联"/>
    <d v="2017-11-03T00:00:00"/>
    <s v="202278241760708"/>
    <s v="访问控制"/>
    <s v="新购"/>
    <s v="0.00"/>
    <s v="1.00"/>
    <s v="0"/>
    <m/>
    <n v="0"/>
    <s v="完成"/>
    <s v="2018-07-19 11:29:43"/>
    <s v="2018-07-19 11:29:43"/>
    <s v=""/>
    <m/>
    <s v="分销客户"/>
    <x v="1"/>
  </r>
  <r>
    <s v="limingbinbin@sina.com"/>
    <s v="深圳前海惠德金融信息服务有限公司"/>
    <x v="5"/>
    <x v="11"/>
    <s v="关联"/>
    <d v="2017-11-03T00:00:00"/>
    <s v="202279739880708"/>
    <s v="操作审计"/>
    <s v="新购"/>
    <s v="0.00"/>
    <s v="1.00"/>
    <s v="0"/>
    <m/>
    <n v="0"/>
    <s v="完成"/>
    <s v="2018-07-19 11:08:27"/>
    <s v="2018-07-19 11:08:27"/>
    <s v=""/>
    <m/>
    <s v="分销客户"/>
    <x v="2"/>
  </r>
  <r>
    <s v="gzyuelaiyuemei"/>
    <s v="广州阅来阅美网络科技有限公司"/>
    <x v="5"/>
    <x v="11"/>
    <s v="关联"/>
    <d v="2018-02-09T14:31:15"/>
    <s v="202278639630318"/>
    <s v="云服务器ECS(包月)"/>
    <s v="续费"/>
    <s v="752.05"/>
    <s v="0.95"/>
    <s v="716.20"/>
    <m/>
    <n v="716.2"/>
    <s v="已支付"/>
    <s v="2018-07-19 10:49:23"/>
    <s v="2018-07-19 10:49:23"/>
    <s v=""/>
    <m/>
    <s v="分销客户"/>
    <x v="3"/>
  </r>
  <r>
    <s v="gzyuelaiyuemei"/>
    <s v="广州阅来阅美网络科技有限公司"/>
    <x v="5"/>
    <x v="11"/>
    <s v="关联"/>
    <d v="2018-02-09T14:31:15"/>
    <s v="202281336750318"/>
    <s v="云服务器ECS(包月)"/>
    <s v="续费"/>
    <s v="710.91"/>
    <s v="1.00"/>
    <s v="710.91"/>
    <m/>
    <n v="710.91"/>
    <s v="已支付"/>
    <s v="2018-07-19 10:49:21"/>
    <s v="2018-07-19 10:49:22"/>
    <s v=""/>
    <m/>
    <s v="分销客户"/>
    <x v="3"/>
  </r>
  <r>
    <s v="gzyuelaiyuemei"/>
    <s v="广州阅来阅美网络科技有限公司"/>
    <x v="5"/>
    <x v="11"/>
    <s v="关联"/>
    <d v="2018-02-09T14:31:15"/>
    <s v="202282236710318"/>
    <s v="云服务器ECS(包月)"/>
    <s v="续费"/>
    <s v="710.91"/>
    <s v="1.00"/>
    <s v="710.91"/>
    <m/>
    <n v="710.91"/>
    <s v="已支付"/>
    <s v="2018-07-19 10:47:11"/>
    <s v="2018-07-19 10:47:12"/>
    <s v=""/>
    <m/>
    <s v="分销客户"/>
    <x v="3"/>
  </r>
  <r>
    <s v="gzyuelaiyuemei"/>
    <s v="广州阅来阅美网络科技有限公司"/>
    <x v="5"/>
    <x v="11"/>
    <s v="关联"/>
    <d v="2018-02-09T14:31:15"/>
    <s v="202282137970318"/>
    <s v="云服务器ECS(包月)"/>
    <s v="续费"/>
    <s v="277.00"/>
    <s v="1.00"/>
    <s v="277.00"/>
    <m/>
    <n v="277"/>
    <s v="已支付"/>
    <s v="2018-07-19 10:47:09"/>
    <s v="2018-07-19 10:47:10"/>
    <s v=""/>
    <m/>
    <s v="分销客户"/>
    <x v="3"/>
  </r>
  <r>
    <s v="gzyuelaiyuemei"/>
    <s v="广州阅来阅美网络科技有限公司"/>
    <x v="5"/>
    <x v="11"/>
    <s v="关联"/>
    <d v="2018-02-09T14:31:15"/>
    <s v="202281536690318"/>
    <s v="关系型数据库RDS(包月)"/>
    <s v="续费"/>
    <s v="580.00"/>
    <s v="1.00"/>
    <s v="580.00"/>
    <m/>
    <n v="580"/>
    <s v="已支付"/>
    <s v="2018-07-19 10:45:41"/>
    <s v="2018-07-19 10:45:42"/>
    <s v=""/>
    <m/>
    <s v="分销客户"/>
    <x v="3"/>
  </r>
  <r>
    <s v="gzyuelaiyuemei"/>
    <s v="广州阅来阅美网络科技有限公司"/>
    <x v="5"/>
    <x v="11"/>
    <s v="关联"/>
    <d v="2018-02-09T14:31:15"/>
    <s v="202278438580318"/>
    <s v="云服务器ECS(包月)"/>
    <s v="续费"/>
    <s v="112.00"/>
    <s v="1.00"/>
    <s v="112.00"/>
    <m/>
    <n v="112"/>
    <s v="已支付"/>
    <s v="2018-07-19 10:45:40"/>
    <s v="2018-07-19 10:45:41"/>
    <s v=""/>
    <m/>
    <s v="分销客户"/>
    <x v="3"/>
  </r>
  <r>
    <s v="gzyuelaiyuemei"/>
    <s v="广州阅来阅美网络科技有限公司"/>
    <x v="5"/>
    <x v="11"/>
    <s v="关联"/>
    <d v="2018-02-09T14:31:15"/>
    <s v="202281336530318"/>
    <s v="关系型数据库RDS(包月)"/>
    <s v="续费"/>
    <s v="4483.00"/>
    <s v="1.00"/>
    <s v="4483.00"/>
    <m/>
    <n v="4483"/>
    <s v="已支付"/>
    <s v="2018-07-19 10:44:43"/>
    <s v="2018-07-19 10:44:44"/>
    <s v=""/>
    <m/>
    <s v="分销客户"/>
    <x v="3"/>
  </r>
  <r>
    <s v="gzyuelaiyuemei"/>
    <s v="广州阅来阅美网络科技有限公司"/>
    <x v="5"/>
    <x v="11"/>
    <s v="关联"/>
    <d v="2018-02-09T14:31:15"/>
    <s v="202280237820318"/>
    <s v="云服务器ECS(包月)"/>
    <s v="续费"/>
    <s v="710.91"/>
    <s v="1.00"/>
    <s v="710.91"/>
    <m/>
    <n v="710.91"/>
    <s v="已支付"/>
    <s v="2018-07-19 10:44:42"/>
    <s v="2018-07-19 10:44:42"/>
    <s v=""/>
    <m/>
    <s v="分销客户"/>
    <x v="3"/>
  </r>
  <r>
    <s v="tech@szyouxuntong.cn"/>
    <s v="深圳市优讯通信息技术有限公司"/>
    <x v="7"/>
    <x v="20"/>
    <s v="关联"/>
    <d v="2018-01-09T10:45:32"/>
    <s v="202279837810121"/>
    <s v="云邮箱"/>
    <s v="续费"/>
    <s v="0.00"/>
    <s v="1.00"/>
    <s v="0.00"/>
    <m/>
    <n v="0"/>
    <s v="已支付"/>
    <s v="2018-07-19 10:39:47"/>
    <s v="2018-07-19 10:39:48"/>
    <s v=""/>
    <m/>
    <s v="分销客户"/>
    <x v="3"/>
  </r>
  <r>
    <s v="tjwhkj"/>
    <s v="上古上医网络科技（深圳）有限公司"/>
    <x v="2"/>
    <x v="2"/>
    <s v="关联"/>
    <d v="2017-10-26T00:00:00"/>
    <s v="202279737490261"/>
    <s v="关系型数据库RDS(包月)"/>
    <s v="续费"/>
    <s v="532.00"/>
    <s v="1.00"/>
    <s v="532.00"/>
    <m/>
    <n v="532"/>
    <s v="已支付"/>
    <s v="2018-07-19 10:34:43"/>
    <s v="2018-07-19 10:34:44"/>
    <s v=""/>
    <m/>
    <s v="分销客户"/>
    <x v="3"/>
  </r>
  <r>
    <s v="yunjiserver@126.com"/>
    <s v="深圳云吉网络科技有限公司"/>
    <x v="9"/>
    <x v="14"/>
    <s v="关联"/>
    <d v="2017-08-14T00:00:00"/>
    <s v="202281636910755"/>
    <s v="云服务器ECS(包月)"/>
    <s v="续费"/>
    <s v="49.00"/>
    <s v="1.00"/>
    <s v="49.00"/>
    <m/>
    <n v="49"/>
    <s v="已支付"/>
    <s v="2018-07-19 10:34:02"/>
    <s v="2018-07-19 10:34:03"/>
    <s v=""/>
    <m/>
    <s v="分销客户"/>
    <x v="3"/>
  </r>
  <r>
    <s v="tsyl2017107"/>
    <s v="淘贝（深圳）网络信息科技有限公司"/>
    <x v="2"/>
    <x v="2"/>
    <s v="新建"/>
    <d v="2017-10-18T00:00:00"/>
    <s v="202278638170263"/>
    <s v="关系型数据库RDS(包月)"/>
    <s v="续费"/>
    <s v="276.00"/>
    <s v="1.00"/>
    <s v="276.00"/>
    <m/>
    <n v="276"/>
    <s v="已支付"/>
    <s v="2018-07-19 10:31:47"/>
    <s v="2018-07-19 10:32:42"/>
    <s v=""/>
    <m/>
    <s v="分销客户"/>
    <x v="0"/>
  </r>
  <r>
    <s v="tsyl2017107"/>
    <s v="淘贝（深圳）网络信息科技有限公司"/>
    <x v="2"/>
    <x v="2"/>
    <s v="新建"/>
    <d v="2017-10-18T00:00:00"/>
    <s v="202278837450263"/>
    <s v="关系型数据库RDS(包月)"/>
    <s v="续费"/>
    <s v="276.00"/>
    <s v="1.00"/>
    <s v="276.00"/>
    <m/>
    <n v="276"/>
    <s v="已支付"/>
    <s v="2018-07-19 10:31:18"/>
    <s v="2018-07-19 10:31:32"/>
    <s v=""/>
    <m/>
    <s v="分销客户"/>
    <x v="0"/>
  </r>
  <r>
    <s v="gzyuelaiyuemei"/>
    <s v="广州阅来阅美网络科技有限公司"/>
    <x v="5"/>
    <x v="11"/>
    <s v="关联"/>
    <d v="2018-02-09T14:31:15"/>
    <s v="202278436600318"/>
    <s v="云服务器（按量付费）"/>
    <s v="新购"/>
    <s v="0.00"/>
    <s v="1.00"/>
    <s v="0"/>
    <m/>
    <n v="0"/>
    <s v="完成"/>
    <s v="2018-07-19 10:28:32"/>
    <s v="2018-07-19 10:28:32"/>
    <s v=""/>
    <m/>
    <s v="分销客户"/>
    <x v="1"/>
  </r>
  <r>
    <s v="yunjiserver@126.com"/>
    <s v="深圳云吉网络科技有限公司"/>
    <x v="9"/>
    <x v="14"/>
    <s v="关联"/>
    <d v="2017-08-14T00:00:00"/>
    <s v="202279338840755"/>
    <s v="云服务器ECS(包月)"/>
    <s v="续费"/>
    <s v="190.00"/>
    <s v="1.00"/>
    <s v="190.00"/>
    <m/>
    <n v="190"/>
    <s v="已支付"/>
    <s v="2018-07-19 10:25:01"/>
    <s v="2018-07-19 10:25:02"/>
    <s v=""/>
    <m/>
    <s v="分销客户"/>
    <x v="3"/>
  </r>
  <r>
    <s v="yunjiserver@126.com"/>
    <s v="深圳云吉网络科技有限公司"/>
    <x v="9"/>
    <x v="14"/>
    <s v="关联"/>
    <d v="2017-08-14T00:00:00"/>
    <s v="202282331480755"/>
    <s v="云服务器ECS(包月)"/>
    <s v="续费"/>
    <s v="193.97"/>
    <s v="1.00"/>
    <s v="193.97"/>
    <m/>
    <n v="193.97"/>
    <s v="已支付"/>
    <s v="2018-07-19 10:17:37"/>
    <s v="2018-07-19 10:17:38"/>
    <s v=""/>
    <m/>
    <s v="分销客户"/>
    <x v="3"/>
  </r>
  <r>
    <s v="易达尔科技"/>
    <s v="深圳泽汇科技有限公司"/>
    <x v="7"/>
    <x v="19"/>
    <s v="新建"/>
    <d v="2018-04-04T14:11:54"/>
    <s v="202280733340287"/>
    <s v="云服务器ECS(包月)"/>
    <s v="续费"/>
    <s v="120.00"/>
    <s v="0.97"/>
    <s v="115.85"/>
    <m/>
    <n v="115.85"/>
    <s v="已支付"/>
    <s v="2018-07-19 09:58:17"/>
    <s v="2018-07-19 09:58:47"/>
    <s v=""/>
    <m/>
    <s v="分销客户"/>
    <x v="0"/>
  </r>
  <r>
    <s v="易达尔科技"/>
    <s v="深圳泽汇科技有限公司"/>
    <x v="7"/>
    <x v="19"/>
    <s v="新建"/>
    <d v="2018-04-04T14:11:54"/>
    <s v="202278334600287"/>
    <s v="云服务器ECS(包月)"/>
    <s v="续费"/>
    <s v="106.00"/>
    <s v="0.97"/>
    <s v="102.90"/>
    <m/>
    <n v="102.9"/>
    <s v="已支付"/>
    <s v="2018-07-19 09:57:12"/>
    <s v="2018-07-19 09:57:18"/>
    <s v=""/>
    <m/>
    <s v="分销客户"/>
    <x v="0"/>
  </r>
  <r>
    <s v="易达尔科技"/>
    <s v="深圳泽汇科技有限公司"/>
    <x v="7"/>
    <x v="19"/>
    <s v="新建"/>
    <d v="2018-04-04T14:11:54"/>
    <s v="202280033900287"/>
    <s v="云服务器ECS(包月)"/>
    <s v="续费"/>
    <s v="120.00"/>
    <s v="0.97"/>
    <s v="115.85"/>
    <m/>
    <n v="115.85"/>
    <s v="已支付"/>
    <s v="2018-07-19 09:56:49"/>
    <s v="2018-07-19 09:56:52"/>
    <s v=""/>
    <m/>
    <s v="分销客户"/>
    <x v="0"/>
  </r>
  <r>
    <s v="易达尔科技"/>
    <s v="深圳泽汇科技有限公司"/>
    <x v="7"/>
    <x v="19"/>
    <s v="新建"/>
    <d v="2018-04-04T14:11:54"/>
    <s v="202279933990287"/>
    <s v="云服务器ECS(包月)"/>
    <s v="续费"/>
    <s v="120.00"/>
    <s v="0.97"/>
    <s v="115.85"/>
    <m/>
    <n v="115.85"/>
    <s v="已支付"/>
    <s v="2018-07-19 09:56:22"/>
    <s v="2018-07-19 09:56:25"/>
    <s v=""/>
    <m/>
    <s v="分销客户"/>
    <x v="0"/>
  </r>
  <r>
    <s v="易达尔科技"/>
    <s v="深圳泽汇科技有限公司"/>
    <x v="7"/>
    <x v="19"/>
    <s v="新建"/>
    <d v="2018-04-04T14:11:54"/>
    <s v="202278134110287"/>
    <s v="云服务器ECS(包月)"/>
    <s v="续费"/>
    <s v="120.00"/>
    <s v="0.97"/>
    <s v="115.85"/>
    <m/>
    <n v="115.85"/>
    <s v="已支付"/>
    <s v="2018-07-19 09:56:00"/>
    <s v="2018-07-19 09:56:03"/>
    <s v=""/>
    <m/>
    <s v="分销客户"/>
    <x v="0"/>
  </r>
  <r>
    <s v="易达尔科技"/>
    <s v="深圳泽汇科技有限公司"/>
    <x v="7"/>
    <x v="19"/>
    <s v="新建"/>
    <d v="2018-04-04T14:11:54"/>
    <s v="202277934580287"/>
    <s v="云服务器ECS(包月)"/>
    <s v="续费"/>
    <s v="120.00"/>
    <s v="0.97"/>
    <s v="115.85"/>
    <m/>
    <n v="115.85"/>
    <s v="已支付"/>
    <s v="2018-07-19 09:55:16"/>
    <s v="2018-07-19 09:55:21"/>
    <s v=""/>
    <m/>
    <s v="分销客户"/>
    <x v="0"/>
  </r>
  <r>
    <s v="易达尔科技"/>
    <s v="深圳泽汇科技有限公司"/>
    <x v="7"/>
    <x v="19"/>
    <s v="新建"/>
    <d v="2018-04-04T14:11:54"/>
    <s v="202279532540287"/>
    <s v="云服务器ECS(包月)"/>
    <s v="续费"/>
    <s v="120.00"/>
    <s v="0.97"/>
    <s v="115.85"/>
    <m/>
    <n v="115.85"/>
    <s v="已支付"/>
    <s v="2018-07-19 09:54:43"/>
    <s v="2018-07-19 09:54:47"/>
    <s v=""/>
    <m/>
    <s v="分销客户"/>
    <x v="0"/>
  </r>
  <r>
    <s v="易达尔科技"/>
    <s v="深圳泽汇科技有限公司"/>
    <x v="7"/>
    <x v="19"/>
    <s v="新建"/>
    <d v="2018-04-04T14:11:54"/>
    <s v="202279632220287"/>
    <s v="云服务器ECS(包月)"/>
    <s v="续费"/>
    <s v="120.00"/>
    <s v="0.97"/>
    <s v="115.85"/>
    <m/>
    <n v="115.85"/>
    <s v="已支付"/>
    <s v="2018-07-19 09:54:14"/>
    <s v="2018-07-19 09:54:25"/>
    <s v=""/>
    <m/>
    <s v="分销客户"/>
    <x v="0"/>
  </r>
  <r>
    <s v="易达尔科技"/>
    <s v="深圳泽汇科技有限公司"/>
    <x v="7"/>
    <x v="19"/>
    <s v="新建"/>
    <d v="2018-04-04T14:11:54"/>
    <s v="202281131720287"/>
    <s v="云服务器ECS(包月)"/>
    <s v="续费"/>
    <s v="120.00"/>
    <s v="0.97"/>
    <s v="115.85"/>
    <m/>
    <n v="115.85"/>
    <s v="已支付"/>
    <s v="2018-07-19 09:53:50"/>
    <s v="2018-07-19 09:53:53"/>
    <s v=""/>
    <m/>
    <s v="分销客户"/>
    <x v="0"/>
  </r>
  <r>
    <s v="易达尔科技"/>
    <s v="深圳泽汇科技有限公司"/>
    <x v="7"/>
    <x v="19"/>
    <s v="新建"/>
    <d v="2018-04-04T14:11:54"/>
    <s v="202278432670287"/>
    <s v="云服务器ECS(包月)"/>
    <s v="续费"/>
    <s v="120.00"/>
    <s v="0.97"/>
    <s v="115.85"/>
    <m/>
    <n v="115.85"/>
    <s v="已支付"/>
    <s v="2018-07-19 09:53:33"/>
    <s v="2018-07-19 09:53:36"/>
    <s v=""/>
    <m/>
    <s v="分销客户"/>
    <x v="0"/>
  </r>
  <r>
    <s v="易达尔科技"/>
    <s v="深圳泽汇科技有限公司"/>
    <x v="7"/>
    <x v="19"/>
    <s v="新建"/>
    <d v="2018-04-04T14:11:54"/>
    <s v="202278034150287"/>
    <s v="云服务器ECS(包月)"/>
    <s v="续费"/>
    <s v="120.00"/>
    <s v="0.97"/>
    <s v="115.85"/>
    <m/>
    <n v="115.85"/>
    <s v="已支付"/>
    <s v="2018-07-19 09:53:13"/>
    <s v="2018-07-19 09:53:16"/>
    <s v=""/>
    <m/>
    <s v="分销客户"/>
    <x v="0"/>
  </r>
  <r>
    <s v="易达尔科技"/>
    <s v="深圳泽汇科技有限公司"/>
    <x v="7"/>
    <x v="19"/>
    <s v="新建"/>
    <d v="2018-04-04T14:11:54"/>
    <s v="202278233820287"/>
    <s v="云服务器ECS(包月)"/>
    <s v="续费"/>
    <s v="106.00"/>
    <s v="0.97"/>
    <s v="102.90"/>
    <m/>
    <n v="102.9"/>
    <s v="已支付"/>
    <s v="2018-07-19 09:52:47"/>
    <s v="2018-07-19 09:52:51"/>
    <s v=""/>
    <m/>
    <s v="分销客户"/>
    <x v="0"/>
  </r>
  <r>
    <s v="易达尔科技"/>
    <s v="深圳泽汇科技有限公司"/>
    <x v="7"/>
    <x v="19"/>
    <s v="新建"/>
    <d v="2018-04-04T14:11:54"/>
    <s v="202279733080287"/>
    <s v="云服务器ECS(包月)"/>
    <s v="续费"/>
    <s v="120.00"/>
    <s v="0.97"/>
    <s v="115.85"/>
    <m/>
    <n v="115.85"/>
    <s v="已支付"/>
    <s v="2018-07-19 09:52:26"/>
    <s v="2018-07-19 09:52:29"/>
    <s v=""/>
    <m/>
    <s v="分销客户"/>
    <x v="0"/>
  </r>
  <r>
    <s v="易达尔科技"/>
    <s v="深圳泽汇科技有限公司"/>
    <x v="7"/>
    <x v="19"/>
    <s v="新建"/>
    <d v="2018-04-04T14:11:54"/>
    <s v="202282031300287"/>
    <s v="云服务器ECS(包月)"/>
    <s v="续费"/>
    <s v="120.00"/>
    <s v="0.97"/>
    <s v="115.85"/>
    <m/>
    <n v="115.85"/>
    <s v="已支付"/>
    <s v="2018-07-19 09:51:52"/>
    <s v="2018-07-19 09:51:55"/>
    <s v=""/>
    <m/>
    <s v="分销客户"/>
    <x v="0"/>
  </r>
  <r>
    <s v="易达尔科技"/>
    <s v="深圳泽汇科技有限公司"/>
    <x v="7"/>
    <x v="19"/>
    <s v="新建"/>
    <d v="2018-04-04T14:11:54"/>
    <s v="202281933280287"/>
    <s v="云服务器ECS(包月)"/>
    <s v="续费"/>
    <s v="120.00"/>
    <s v="0.97"/>
    <s v="115.85"/>
    <m/>
    <n v="115.85"/>
    <s v="已支付"/>
    <s v="2018-07-19 09:51:32"/>
    <s v="2018-07-19 09:51:35"/>
    <s v=""/>
    <m/>
    <s v="分销客户"/>
    <x v="0"/>
  </r>
  <r>
    <s v="易达尔科技"/>
    <s v="深圳泽汇科技有限公司"/>
    <x v="7"/>
    <x v="19"/>
    <s v="新建"/>
    <d v="2018-04-04T14:11:54"/>
    <s v="202280732370287"/>
    <s v="云服务器ECS(包月)"/>
    <s v="续费"/>
    <s v="120.00"/>
    <s v="0.97"/>
    <s v="115.85"/>
    <m/>
    <n v="115.85"/>
    <s v="已支付"/>
    <s v="2018-07-19 09:51:11"/>
    <s v="2018-07-19 09:51:15"/>
    <s v=""/>
    <m/>
    <s v="分销客户"/>
    <x v="0"/>
  </r>
  <r>
    <s v="易达尔科技"/>
    <s v="深圳泽汇科技有限公司"/>
    <x v="7"/>
    <x v="19"/>
    <s v="新建"/>
    <d v="2018-04-04T14:11:54"/>
    <s v="202282031120287"/>
    <s v="云服务器ECS(包月)"/>
    <s v="续费"/>
    <s v="120.00"/>
    <s v="0.97"/>
    <s v="115.85"/>
    <m/>
    <n v="115.85"/>
    <s v="已支付"/>
    <s v="2018-07-19 09:50:45"/>
    <s v="2018-07-19 09:50:50"/>
    <s v=""/>
    <m/>
    <s v="分销客户"/>
    <x v="0"/>
  </r>
  <r>
    <s v="易达尔科技"/>
    <s v="深圳泽汇科技有限公司"/>
    <x v="7"/>
    <x v="19"/>
    <s v="新建"/>
    <d v="2018-04-04T14:11:54"/>
    <s v="202281632680287"/>
    <s v="云服务器ECS(包月)"/>
    <s v="续费"/>
    <s v="120.00"/>
    <s v="0.97"/>
    <s v="115.85"/>
    <m/>
    <n v="115.85"/>
    <s v="已支付"/>
    <s v="2018-07-19 09:50:21"/>
    <s v="2018-07-19 09:50:25"/>
    <s v=""/>
    <m/>
    <s v="分销客户"/>
    <x v="0"/>
  </r>
  <r>
    <s v="易达尔科技"/>
    <s v="深圳泽汇科技有限公司"/>
    <x v="7"/>
    <x v="19"/>
    <s v="新建"/>
    <d v="2018-04-04T14:11:54"/>
    <s v="202279531760287"/>
    <s v="云服务器ECS(包月)"/>
    <s v="续费"/>
    <s v="120.00"/>
    <s v="0.97"/>
    <s v="115.85"/>
    <m/>
    <n v="115.85"/>
    <s v="已支付"/>
    <s v="2018-07-19 09:50:02"/>
    <s v="2018-07-19 09:50:05"/>
    <s v=""/>
    <m/>
    <s v="分销客户"/>
    <x v="0"/>
  </r>
  <r>
    <s v="易达尔科技"/>
    <s v="深圳泽汇科技有限公司"/>
    <x v="7"/>
    <x v="19"/>
    <s v="新建"/>
    <d v="2018-04-04T14:11:54"/>
    <s v="202280930900287"/>
    <s v="云服务器ECS(包月)"/>
    <s v="续费"/>
    <s v="120.00"/>
    <s v="0.97"/>
    <s v="115.85"/>
    <m/>
    <n v="115.85"/>
    <s v="已支付"/>
    <s v="2018-07-19 09:49:34"/>
    <s v="2018-07-19 09:49:37"/>
    <s v=""/>
    <m/>
    <s v="分销客户"/>
    <x v="0"/>
  </r>
  <r>
    <s v="易达尔科技"/>
    <s v="深圳泽汇科技有限公司"/>
    <x v="7"/>
    <x v="19"/>
    <s v="新建"/>
    <d v="2018-04-04T14:11:54"/>
    <s v="202280132280287"/>
    <s v="云服务器ECS(包月)"/>
    <s v="续费"/>
    <s v="106.00"/>
    <s v="0.97"/>
    <s v="102.90"/>
    <m/>
    <n v="102.9"/>
    <s v="已支付"/>
    <s v="2018-07-19 09:49:12"/>
    <s v="2018-07-19 09:49:17"/>
    <s v=""/>
    <m/>
    <s v="分销客户"/>
    <x v="0"/>
  </r>
  <r>
    <s v="易达尔科技"/>
    <s v="深圳泽汇科技有限公司"/>
    <x v="7"/>
    <x v="19"/>
    <s v="新建"/>
    <d v="2018-04-04T14:11:54"/>
    <s v="202279832470287"/>
    <s v="云服务器ECS(包月)"/>
    <s v="续费"/>
    <s v="106.00"/>
    <s v="0.97"/>
    <s v="102.90"/>
    <m/>
    <n v="102.9"/>
    <s v="已支付"/>
    <s v="2018-07-19 09:48:16"/>
    <s v="2018-07-19 09:48:20"/>
    <s v=""/>
    <m/>
    <s v="分销客户"/>
    <x v="0"/>
  </r>
  <r>
    <s v="易达尔科技"/>
    <s v="深圳泽汇科技有限公司"/>
    <x v="7"/>
    <x v="19"/>
    <s v="新建"/>
    <d v="2018-04-04T14:11:54"/>
    <s v="202278634080287"/>
    <s v="云服务器ECS(包月)"/>
    <s v="续费"/>
    <s v="106.00"/>
    <s v="0.97"/>
    <s v="102.90"/>
    <m/>
    <n v="102.9"/>
    <s v="已支付"/>
    <s v="2018-07-19 09:47:51"/>
    <s v="2018-07-19 09:47:55"/>
    <s v=""/>
    <m/>
    <s v="分销客户"/>
    <x v="0"/>
  </r>
  <r>
    <s v="易达尔科技"/>
    <s v="深圳泽汇科技有限公司"/>
    <x v="7"/>
    <x v="19"/>
    <s v="新建"/>
    <d v="2018-04-04T14:11:54"/>
    <s v="202281731680287"/>
    <s v="云服务器ECS(包月)"/>
    <s v="续费"/>
    <s v="106.00"/>
    <s v="0.97"/>
    <s v="102.90"/>
    <m/>
    <n v="102.9"/>
    <s v="已支付"/>
    <s v="2018-07-19 09:47:29"/>
    <s v="2018-07-19 09:47:34"/>
    <s v=""/>
    <m/>
    <s v="分销客户"/>
    <x v="0"/>
  </r>
  <r>
    <s v="易达尔科技"/>
    <s v="深圳泽汇科技有限公司"/>
    <x v="7"/>
    <x v="19"/>
    <s v="新建"/>
    <d v="2018-04-04T14:11:54"/>
    <s v="202278735670287"/>
    <s v="云服务器ECS(包月)"/>
    <s v="续费"/>
    <s v="192.00"/>
    <s v="0.96"/>
    <s v="184.25"/>
    <m/>
    <n v="184.25"/>
    <s v="已支付"/>
    <s v="2018-07-19 09:47:06"/>
    <s v="2018-07-19 09:47:11"/>
    <s v=""/>
    <m/>
    <s v="分销客户"/>
    <x v="0"/>
  </r>
  <r>
    <s v="易达尔科技"/>
    <s v="深圳泽汇科技有限公司"/>
    <x v="7"/>
    <x v="19"/>
    <s v="新建"/>
    <d v="2018-04-04T14:11:54"/>
    <s v="202281330530287"/>
    <s v="云服务器ECS(包月)"/>
    <s v="续费"/>
    <s v="120.00"/>
    <s v="0.97"/>
    <s v="115.85"/>
    <m/>
    <n v="115.85"/>
    <s v="已支付"/>
    <s v="2018-07-19 09:46:32"/>
    <s v="2018-07-19 09:46:38"/>
    <s v=""/>
    <m/>
    <s v="分销客户"/>
    <x v="0"/>
  </r>
  <r>
    <s v="易达尔科技"/>
    <s v="深圳泽汇科技有限公司"/>
    <x v="7"/>
    <x v="19"/>
    <s v="新建"/>
    <d v="2018-04-04T14:11:54"/>
    <s v="202279732410287"/>
    <s v="云服务器ECS(包月)"/>
    <s v="续费"/>
    <s v="120.00"/>
    <s v="0.97"/>
    <s v="115.85"/>
    <m/>
    <n v="115.85"/>
    <s v="已支付"/>
    <s v="2018-07-19 09:46:12"/>
    <s v="2018-07-19 09:46:15"/>
    <s v=""/>
    <m/>
    <s v="分销客户"/>
    <x v="0"/>
  </r>
  <r>
    <s v="易达尔科技"/>
    <s v="深圳泽汇科技有限公司"/>
    <x v="7"/>
    <x v="19"/>
    <s v="新建"/>
    <d v="2018-04-04T14:11:54"/>
    <s v="202277933010287"/>
    <s v="云服务器ECS(包月)"/>
    <s v="续费"/>
    <s v="120.00"/>
    <s v="0.97"/>
    <s v="115.85"/>
    <m/>
    <n v="115.85"/>
    <s v="已支付"/>
    <s v="2018-07-19 09:44:54"/>
    <s v="2018-07-19 09:44:57"/>
    <s v=""/>
    <m/>
    <s v="分销客户"/>
    <x v="0"/>
  </r>
  <r>
    <s v="isyoo@aliyun.com"/>
    <s v="上海分蛋信息科技有限公司（陈双双）"/>
    <x v="0"/>
    <x v="6"/>
    <s v="关联"/>
    <d v="2017-06-29T00:00:00"/>
    <s v="202278232990604"/>
    <s v="云盾证书服务(包年)"/>
    <s v="新购"/>
    <s v="0.00"/>
    <s v="1.00"/>
    <s v="0.00"/>
    <m/>
    <n v="0"/>
    <s v="已支付"/>
    <s v="2018-07-19 09:44:48"/>
    <s v="2018-07-19 09:44:53"/>
    <s v=""/>
    <m/>
    <s v="分销客户"/>
    <x v="0"/>
  </r>
  <r>
    <s v="易达尔科技"/>
    <s v="深圳泽汇科技有限公司"/>
    <x v="7"/>
    <x v="19"/>
    <s v="新建"/>
    <d v="2018-04-04T14:11:54"/>
    <s v="202279032190287"/>
    <s v="云服务器ECS(包月)"/>
    <s v="续费"/>
    <s v="120.00"/>
    <s v="0.97"/>
    <s v="115.85"/>
    <m/>
    <n v="115.85"/>
    <s v="已支付"/>
    <s v="2018-07-19 09:44:26"/>
    <s v="2018-07-19 09:44:29"/>
    <s v=""/>
    <m/>
    <s v="分销客户"/>
    <x v="0"/>
  </r>
  <r>
    <s v="易达尔科技"/>
    <s v="深圳泽汇科技有限公司"/>
    <x v="7"/>
    <x v="19"/>
    <s v="新建"/>
    <d v="2018-04-04T14:11:54"/>
    <s v="202278534110287"/>
    <s v="云服务器ECS(包月)"/>
    <s v="续费"/>
    <s v="120.00"/>
    <s v="0.97"/>
    <s v="115.85"/>
    <m/>
    <n v="115.85"/>
    <s v="已支付"/>
    <s v="2018-07-19 09:43:31"/>
    <s v="2018-07-19 09:43:34"/>
    <s v=""/>
    <m/>
    <s v="分销客户"/>
    <x v="0"/>
  </r>
  <r>
    <s v="易达尔科技"/>
    <s v="深圳泽汇科技有限公司"/>
    <x v="7"/>
    <x v="19"/>
    <s v="新建"/>
    <d v="2018-04-04T14:11:54"/>
    <s v="202281230990287"/>
    <s v="云服务器ECS(包月)"/>
    <s v="续费"/>
    <s v="120.00"/>
    <s v="0.97"/>
    <s v="115.85"/>
    <m/>
    <n v="115.85"/>
    <s v="已支付"/>
    <s v="2018-07-19 09:43:10"/>
    <s v="2018-07-19 09:43:14"/>
    <s v=""/>
    <m/>
    <s v="分销客户"/>
    <x v="0"/>
  </r>
  <r>
    <s v="易达尔科技"/>
    <s v="深圳泽汇科技有限公司"/>
    <x v="7"/>
    <x v="19"/>
    <s v="新建"/>
    <d v="2018-04-04T14:11:54"/>
    <s v="202281330170287"/>
    <s v="云服务器ECS(包月)"/>
    <s v="续费"/>
    <s v="120.00"/>
    <s v="0.97"/>
    <s v="115.85"/>
    <m/>
    <n v="115.85"/>
    <s v="已支付"/>
    <s v="2018-07-19 09:42:41"/>
    <s v="2018-07-19 09:42:52"/>
    <s v=""/>
    <m/>
    <s v="分销客户"/>
    <x v="0"/>
  </r>
  <r>
    <s v="易达尔科技"/>
    <s v="深圳泽汇科技有限公司"/>
    <x v="7"/>
    <x v="19"/>
    <s v="新建"/>
    <d v="2018-04-04T14:11:54"/>
    <s v="202279932320287"/>
    <s v="云服务器ECS(包月)"/>
    <s v="续费"/>
    <s v="120.00"/>
    <s v="0.97"/>
    <s v="115.85"/>
    <m/>
    <n v="115.85"/>
    <s v="已支付"/>
    <s v="2018-07-19 09:42:08"/>
    <s v="2018-07-19 09:42:13"/>
    <s v=""/>
    <m/>
    <s v="分销客户"/>
    <x v="0"/>
  </r>
  <r>
    <s v="易达尔科技"/>
    <s v="深圳泽汇科技有限公司"/>
    <x v="7"/>
    <x v="19"/>
    <s v="新建"/>
    <d v="2018-04-04T14:11:54"/>
    <s v="202279831720287"/>
    <s v="云服务器ECS(包月)"/>
    <s v="续费"/>
    <s v="120.00"/>
    <s v="0.97"/>
    <s v="115.85"/>
    <m/>
    <n v="115.85"/>
    <s v="已支付"/>
    <s v="2018-07-19 09:41:38"/>
    <s v="2018-07-19 09:41:44"/>
    <s v=""/>
    <m/>
    <s v="分销客户"/>
    <x v="0"/>
  </r>
  <r>
    <s v="易达尔科技"/>
    <s v="深圳泽汇科技有限公司"/>
    <x v="7"/>
    <x v="19"/>
    <s v="新建"/>
    <d v="2018-04-04T14:11:54"/>
    <s v="202279431480287"/>
    <s v="云服务器ECS(包月)"/>
    <s v="续费"/>
    <s v="120.00"/>
    <s v="0.97"/>
    <s v="115.85"/>
    <m/>
    <n v="115.85"/>
    <s v="已支付"/>
    <s v="2018-07-19 09:41:00"/>
    <s v="2018-07-19 09:41:04"/>
    <s v=""/>
    <m/>
    <s v="分销客户"/>
    <x v="0"/>
  </r>
  <r>
    <s v="易达尔科技"/>
    <s v="深圳泽汇科技有限公司"/>
    <x v="7"/>
    <x v="19"/>
    <s v="新建"/>
    <d v="2018-04-04T14:11:54"/>
    <s v="202278132270287"/>
    <s v="云服务器ECS(包月)"/>
    <s v="续费"/>
    <s v="120.00"/>
    <s v="0.97"/>
    <s v="115.85"/>
    <m/>
    <n v="115.85"/>
    <s v="已支付"/>
    <s v="2018-07-19 09:40:39"/>
    <s v="2018-07-19 09:40:42"/>
    <s v=""/>
    <m/>
    <s v="分销客户"/>
    <x v="0"/>
  </r>
  <r>
    <s v="易达尔科技"/>
    <s v="深圳泽汇科技有限公司"/>
    <x v="7"/>
    <x v="19"/>
    <s v="新建"/>
    <d v="2018-04-04T14:11:54"/>
    <s v="202281130150287"/>
    <s v="云服务器ECS(包月)"/>
    <s v="续费"/>
    <s v="120.00"/>
    <s v="0.97"/>
    <s v="115.85"/>
    <m/>
    <n v="115.85"/>
    <s v="已支付"/>
    <s v="2018-07-19 09:40:12"/>
    <s v="2018-07-19 09:40:15"/>
    <s v=""/>
    <m/>
    <s v="分销客户"/>
    <x v="0"/>
  </r>
  <r>
    <s v="易达尔科技"/>
    <s v="深圳泽汇科技有限公司"/>
    <x v="7"/>
    <x v="19"/>
    <s v="新建"/>
    <d v="2018-04-04T14:11:54"/>
    <s v="202282029930287"/>
    <s v="云服务器ECS(包月)"/>
    <s v="续费"/>
    <s v="120.00"/>
    <s v="0.97"/>
    <s v="115.85"/>
    <m/>
    <n v="115.85"/>
    <s v="已支付"/>
    <s v="2018-07-19 09:39:45"/>
    <s v="2018-07-19 09:39:49"/>
    <s v=""/>
    <m/>
    <s v="分销客户"/>
    <x v="0"/>
  </r>
  <r>
    <s v="易达尔科技"/>
    <s v="深圳泽汇科技有限公司"/>
    <x v="7"/>
    <x v="19"/>
    <s v="新建"/>
    <d v="2018-04-04T14:11:54"/>
    <s v="202278533660287"/>
    <s v="云服务器ECS(包月)"/>
    <s v="续费"/>
    <s v="120.00"/>
    <s v="0.97"/>
    <s v="115.85"/>
    <m/>
    <n v="115.85"/>
    <s v="已支付"/>
    <s v="2018-07-19 09:39:20"/>
    <s v="2018-07-19 09:39:27"/>
    <s v=""/>
    <m/>
    <s v="分销客户"/>
    <x v="0"/>
  </r>
  <r>
    <s v="易达尔科技"/>
    <s v="深圳泽汇科技有限公司"/>
    <x v="7"/>
    <x v="19"/>
    <s v="新建"/>
    <d v="2018-04-04T14:11:54"/>
    <s v="202282327510287"/>
    <s v="云服务器ECS(包月)"/>
    <s v="续费"/>
    <s v="120.00"/>
    <s v="0.97"/>
    <s v="115.85"/>
    <m/>
    <n v="115.85"/>
    <s v="已支付"/>
    <s v="2018-07-19 09:38:55"/>
    <s v="2018-07-19 09:38:59"/>
    <s v=""/>
    <m/>
    <s v="分销客户"/>
    <x v="0"/>
  </r>
  <r>
    <s v="易达尔科技"/>
    <s v="深圳泽汇科技有限公司"/>
    <x v="7"/>
    <x v="19"/>
    <s v="新建"/>
    <d v="2018-04-04T14:11:54"/>
    <s v="202278232190287"/>
    <s v="云服务器ECS(包月)"/>
    <s v="续费"/>
    <s v="120.00"/>
    <s v="0.97"/>
    <s v="115.85"/>
    <m/>
    <n v="115.85"/>
    <s v="已支付"/>
    <s v="2018-07-19 09:37:31"/>
    <s v="2018-07-19 09:37:34"/>
    <s v=""/>
    <m/>
    <s v="分销客户"/>
    <x v="0"/>
  </r>
  <r>
    <s v="易达尔科技"/>
    <s v="深圳泽汇科技有限公司"/>
    <x v="7"/>
    <x v="19"/>
    <s v="新建"/>
    <d v="2018-04-04T14:11:54"/>
    <s v="202279630160287"/>
    <s v="云服务器ECS(包月)"/>
    <s v="续费"/>
    <s v="120.00"/>
    <s v="0.97"/>
    <s v="115.85"/>
    <m/>
    <n v="115.85"/>
    <s v="已支付"/>
    <s v="2018-07-19 09:37:10"/>
    <s v="2018-07-19 09:37:13"/>
    <s v=""/>
    <m/>
    <s v="分销客户"/>
    <x v="0"/>
  </r>
  <r>
    <s v="易达尔科技"/>
    <s v="深圳泽汇科技有限公司"/>
    <x v="7"/>
    <x v="19"/>
    <s v="新建"/>
    <d v="2018-04-04T14:11:54"/>
    <s v="202282130270287"/>
    <s v="云服务器ECS(包月)"/>
    <s v="续费"/>
    <s v="120.00"/>
    <s v="0.97"/>
    <s v="115.85"/>
    <m/>
    <n v="115.85"/>
    <s v="已支付"/>
    <s v="2018-07-19 09:36:49"/>
    <s v="2018-07-19 09:36:52"/>
    <s v=""/>
    <m/>
    <s v="分销客户"/>
    <x v="0"/>
  </r>
  <r>
    <s v="易达尔科技"/>
    <s v="深圳泽汇科技有限公司"/>
    <x v="7"/>
    <x v="19"/>
    <s v="新建"/>
    <d v="2018-04-04T14:11:54"/>
    <s v="202281230040287"/>
    <s v="云服务器ECS(包月)"/>
    <s v="续费"/>
    <s v="120.00"/>
    <s v="0.97"/>
    <s v="115.85"/>
    <m/>
    <n v="115.85"/>
    <s v="已支付"/>
    <s v="2018-07-19 09:35:14"/>
    <s v="2018-07-19 09:35:17"/>
    <s v=""/>
    <m/>
    <s v="分销客户"/>
    <x v="0"/>
  </r>
  <r>
    <s v="易达尔科技"/>
    <s v="深圳泽汇科技有限公司"/>
    <x v="7"/>
    <x v="19"/>
    <s v="新建"/>
    <d v="2018-04-04T14:11:54"/>
    <s v="202280929520287"/>
    <s v="云服务器ECS(包月)"/>
    <s v="续费"/>
    <s v="120.00"/>
    <s v="0.97"/>
    <s v="115.85"/>
    <m/>
    <n v="115.85"/>
    <s v="已支付"/>
    <s v="2018-07-19 09:34:53"/>
    <s v="2018-07-19 09:34:58"/>
    <s v=""/>
    <m/>
    <s v="分销客户"/>
    <x v="0"/>
  </r>
  <r>
    <s v="易达尔科技"/>
    <s v="深圳泽汇科技有限公司"/>
    <x v="7"/>
    <x v="19"/>
    <s v="新建"/>
    <d v="2018-04-04T14:11:54"/>
    <s v="202279831210287"/>
    <s v="云服务器ECS(包月)"/>
    <s v="续费"/>
    <s v="120.00"/>
    <s v="0.97"/>
    <s v="115.85"/>
    <m/>
    <n v="115.85"/>
    <s v="已支付"/>
    <s v="2018-07-19 09:34:18"/>
    <s v="2018-07-19 09:34:21"/>
    <s v=""/>
    <m/>
    <s v="分销客户"/>
    <x v="0"/>
  </r>
  <r>
    <s v="易达尔科技"/>
    <s v="深圳泽汇科技有限公司"/>
    <x v="7"/>
    <x v="19"/>
    <s v="新建"/>
    <d v="2018-04-04T14:11:54"/>
    <s v="202279430890287"/>
    <s v="云服务器ECS(包月)"/>
    <s v="续费"/>
    <s v="120.00"/>
    <s v="0.97"/>
    <s v="115.85"/>
    <m/>
    <n v="115.85"/>
    <s v="已支付"/>
    <s v="2018-07-19 09:33:54"/>
    <s v="2018-07-19 09:33:57"/>
    <s v=""/>
    <m/>
    <s v="分销客户"/>
    <x v="0"/>
  </r>
  <r>
    <s v="易达尔科技"/>
    <s v="深圳泽汇科技有限公司"/>
    <x v="7"/>
    <x v="19"/>
    <s v="新建"/>
    <d v="2018-04-04T14:11:54"/>
    <s v="202280831650287"/>
    <s v="云服务器ECS(包月)"/>
    <s v="续费"/>
    <s v="120.00"/>
    <s v="0.97"/>
    <s v="115.85"/>
    <m/>
    <n v="115.85"/>
    <s v="已支付"/>
    <s v="2018-07-19 09:33:34"/>
    <s v="2018-07-19 09:33:38"/>
    <s v=""/>
    <m/>
    <s v="分销客户"/>
    <x v="0"/>
  </r>
  <r>
    <s v="易达尔科技"/>
    <s v="深圳泽汇科技有限公司"/>
    <x v="7"/>
    <x v="19"/>
    <s v="新建"/>
    <d v="2018-04-04T14:11:54"/>
    <s v="202278131610287"/>
    <s v="云服务器ECS(包月)"/>
    <s v="续费"/>
    <s v="120.00"/>
    <s v="0.97"/>
    <s v="115.85"/>
    <m/>
    <n v="115.85"/>
    <s v="已支付"/>
    <s v="2018-07-19 09:33:15"/>
    <s v="2018-07-19 09:33:18"/>
    <s v=""/>
    <m/>
    <s v="分销客户"/>
    <x v="0"/>
  </r>
  <r>
    <s v="易达尔科技"/>
    <s v="深圳泽汇科技有限公司"/>
    <x v="7"/>
    <x v="19"/>
    <s v="新建"/>
    <d v="2018-04-04T14:11:54"/>
    <s v="202279030940287"/>
    <s v="云服务器ECS(包月)"/>
    <s v="续费"/>
    <s v="120.00"/>
    <s v="0.97"/>
    <s v="115.85"/>
    <m/>
    <n v="115.85"/>
    <s v="已支付"/>
    <s v="2018-07-19 09:32:50"/>
    <s v="2018-07-19 09:32:53"/>
    <s v=""/>
    <m/>
    <s v="分销客户"/>
    <x v="0"/>
  </r>
  <r>
    <s v="易达尔科技"/>
    <s v="深圳泽汇科技有限公司"/>
    <x v="7"/>
    <x v="19"/>
    <s v="新建"/>
    <d v="2018-04-04T14:11:54"/>
    <s v="202280031130287"/>
    <s v="云服务器ECS(包月)"/>
    <s v="续费"/>
    <s v="120.00"/>
    <s v="0.97"/>
    <s v="115.85"/>
    <m/>
    <n v="115.85"/>
    <s v="已支付"/>
    <s v="2018-07-19 09:32:23"/>
    <s v="2018-07-19 09:32:26"/>
    <s v=""/>
    <m/>
    <s v="分销客户"/>
    <x v="0"/>
  </r>
  <r>
    <s v="易达尔科技"/>
    <s v="深圳泽汇科技有限公司"/>
    <x v="7"/>
    <x v="19"/>
    <s v="新建"/>
    <d v="2018-04-04T14:11:54"/>
    <s v="202279332390287"/>
    <s v="云服务器ECS(包月)"/>
    <s v="续费"/>
    <s v="120.00"/>
    <s v="0.97"/>
    <s v="115.85"/>
    <m/>
    <n v="115.85"/>
    <s v="已支付"/>
    <s v="2018-07-19 09:32:02"/>
    <s v="2018-07-19 09:32:05"/>
    <s v=""/>
    <m/>
    <s v="分销客户"/>
    <x v="0"/>
  </r>
  <r>
    <s v="易达尔科技"/>
    <s v="深圳泽汇科技有限公司"/>
    <x v="7"/>
    <x v="19"/>
    <s v="新建"/>
    <d v="2018-04-04T14:11:54"/>
    <s v="202279629680287"/>
    <s v="云服务器ECS(包月)"/>
    <s v="续费"/>
    <s v="120.00"/>
    <s v="0.97"/>
    <s v="115.85"/>
    <m/>
    <n v="115.85"/>
    <s v="已支付"/>
    <s v="2018-07-19 09:31:40"/>
    <s v="2018-07-19 09:31:43"/>
    <s v=""/>
    <m/>
    <s v="分销客户"/>
    <x v="0"/>
  </r>
  <r>
    <s v="易达尔科技"/>
    <s v="深圳泽汇科技有限公司"/>
    <x v="7"/>
    <x v="19"/>
    <s v="新建"/>
    <d v="2018-04-04T14:11:54"/>
    <s v="202278931680287"/>
    <s v="云服务器ECS(包月)"/>
    <s v="续费"/>
    <s v="120.00"/>
    <s v="0.97"/>
    <s v="115.85"/>
    <m/>
    <n v="115.85"/>
    <s v="已支付"/>
    <s v="2018-07-19 09:31:16"/>
    <s v="2018-07-19 09:31:20"/>
    <s v=""/>
    <m/>
    <s v="分销客户"/>
    <x v="0"/>
  </r>
  <r>
    <s v="易达尔科技"/>
    <s v="深圳泽汇科技有限公司"/>
    <x v="7"/>
    <x v="19"/>
    <s v="新建"/>
    <d v="2018-04-04T14:11:54"/>
    <s v="202278031710287"/>
    <s v="云服务器ECS(包月)"/>
    <s v="续费"/>
    <s v="120.00"/>
    <s v="0.97"/>
    <s v="115.85"/>
    <m/>
    <n v="115.85"/>
    <s v="已支付"/>
    <s v="2018-07-19 09:30:52"/>
    <s v="2018-07-19 09:30:55"/>
    <s v=""/>
    <m/>
    <s v="分销客户"/>
    <x v="0"/>
  </r>
  <r>
    <s v="易达尔科技"/>
    <s v="深圳泽汇科技有限公司"/>
    <x v="7"/>
    <x v="19"/>
    <s v="新建"/>
    <d v="2018-04-04T14:11:54"/>
    <s v="202281229390287"/>
    <s v="云服务器ECS(包月)"/>
    <s v="续费"/>
    <s v="547.00"/>
    <s v="1.00"/>
    <s v="547.00"/>
    <m/>
    <n v="547"/>
    <s v="已支付"/>
    <s v="2018-07-19 09:28:56"/>
    <s v="2018-07-19 09:28:59"/>
    <s v=""/>
    <m/>
    <s v="分销客户"/>
    <x v="0"/>
  </r>
  <r>
    <s v="itekcity"/>
    <s v="深圳晨北科技有限公司"/>
    <x v="0"/>
    <x v="6"/>
    <s v="新建"/>
    <d v="2017-09-14T00:00:00"/>
    <s v="202278529020145"/>
    <s v="云服务器ECS(包月)"/>
    <s v="续费"/>
    <s v="291.48"/>
    <s v="1.00"/>
    <s v="291.48"/>
    <m/>
    <n v="291.48"/>
    <s v="已支付"/>
    <s v="2018-07-19 08:45:22"/>
    <s v="2018-07-19 08:45:23"/>
    <s v=""/>
    <m/>
    <s v="分销客户"/>
    <x v="0"/>
  </r>
  <r>
    <s v="1928138028@qq.com"/>
    <s v="深圳黑谷通讯技术有限公司"/>
    <x v="0"/>
    <x v="0"/>
    <s v="关联"/>
    <d v="2017-06-03T00:00:00"/>
    <s v="202280024730466"/>
    <s v="关系型数据库RDS(包月)"/>
    <s v="续费"/>
    <s v="78.00"/>
    <s v="1.00"/>
    <s v="78.00"/>
    <m/>
    <n v="78"/>
    <s v="已支付"/>
    <s v="2018-07-19 08:19:12"/>
    <s v="2018-07-19 08:19:12"/>
    <s v=""/>
    <m/>
    <s v="分销客户"/>
    <x v="3"/>
  </r>
  <r>
    <s v="genje_s"/>
    <s v="鼎道科技有限公司"/>
    <x v="7"/>
    <x v="17"/>
    <s v="新建"/>
    <d v="2018-07-16T10:22:02"/>
    <s v="202282116790163"/>
    <s v="快照"/>
    <s v="新购"/>
    <s v="0.00"/>
    <s v="1.00"/>
    <s v="0"/>
    <m/>
    <n v="0"/>
    <s v="完成"/>
    <s v="2018-07-18 23:56:41"/>
    <s v="2018-07-18 23:56:41"/>
    <s v=""/>
    <m/>
    <s v="分销客户"/>
    <x v="1"/>
  </r>
  <r>
    <s v="协鑫互联网金融"/>
    <s v="深圳市鹏泰联盛互联网金融服务有限公司"/>
    <x v="5"/>
    <x v="11"/>
    <s v="关联"/>
    <d v="2018-01-11T14:10:43"/>
    <s v="202281309670746"/>
    <s v="负载均衡SLB（按量付费）"/>
    <s v="新购"/>
    <s v="0.00"/>
    <s v="1.00"/>
    <s v="0"/>
    <m/>
    <n v="0"/>
    <s v="完成"/>
    <s v="2018-07-18 19:37:18"/>
    <s v="2018-07-18 19:37:18"/>
    <s v=""/>
    <m/>
    <s v="分销客户"/>
    <x v="2"/>
  </r>
  <r>
    <s v="易达尔科技"/>
    <s v="深圳泽汇科技有限公司"/>
    <x v="7"/>
    <x v="19"/>
    <s v="新建"/>
    <d v="2018-04-04T14:11:54"/>
    <s v="202277809570287"/>
    <s v="云服务器ECS(包月)"/>
    <s v="续费"/>
    <s v="120.00"/>
    <s v="0.97"/>
    <s v="115.85"/>
    <m/>
    <n v="115.85"/>
    <s v="已支付"/>
    <s v="2018-07-18 18:46:09"/>
    <s v="2018-07-18 18:46:13"/>
    <s v=""/>
    <m/>
    <s v="分销客户"/>
    <x v="0"/>
  </r>
  <r>
    <s v="协鑫互联网金融"/>
    <s v="深圳市鹏泰联盛互联网金融服务有限公司"/>
    <x v="5"/>
    <x v="11"/>
    <s v="关联"/>
    <d v="2018-01-11T14:10:43"/>
    <s v="202280106800746"/>
    <s v="负载均衡SLB（按量付费）"/>
    <s v="新购"/>
    <s v="0.00"/>
    <s v="1.00"/>
    <s v="0"/>
    <m/>
    <n v="0"/>
    <s v="完成"/>
    <s v="2018-07-18 17:52:35"/>
    <s v="2018-07-18 17:52:35"/>
    <s v=""/>
    <m/>
    <s v="分销客户"/>
    <x v="2"/>
  </r>
  <r>
    <s v="协鑫互联网金融"/>
    <s v="深圳市鹏泰联盛互联网金融服务有限公司"/>
    <x v="5"/>
    <x v="11"/>
    <s v="关联"/>
    <d v="2018-01-11T14:10:43"/>
    <s v="202278207040746"/>
    <s v="负载均衡SLB（按量付费）"/>
    <s v="升级"/>
    <s v="0.00"/>
    <s v="1.00"/>
    <s v="0"/>
    <m/>
    <n v="0"/>
    <s v="完成"/>
    <s v="2018-07-18 17:46:35"/>
    <s v="2018-07-18 17:46:35"/>
    <s v=""/>
    <m/>
    <s v="分销客户"/>
    <x v="2"/>
  </r>
  <r>
    <s v="协鑫互联网金融"/>
    <s v="深圳市鹏泰联盛互联网金融服务有限公司"/>
    <x v="5"/>
    <x v="11"/>
    <s v="关联"/>
    <d v="2018-01-11T14:10:43"/>
    <s v="202280605520746"/>
    <s v="网站威胁扫描系统"/>
    <s v="新购"/>
    <s v="72000.00"/>
    <s v="0.00"/>
    <s v="0.00"/>
    <m/>
    <n v="0"/>
    <s v="已支付"/>
    <s v="2018-07-18 17:43:01"/>
    <s v="2018-07-18 17:43:02"/>
    <s v=""/>
    <m/>
    <s v="分销客户"/>
    <x v="2"/>
  </r>
  <r>
    <s v="嘉德黄金"/>
    <s v="深圳市嘉德黄金科技有限公司"/>
    <x v="7"/>
    <x v="17"/>
    <s v="新建"/>
    <d v="2018-06-13T18:35:52"/>
    <s v="202281503350801"/>
    <s v="云服务器ECS(包月)"/>
    <s v="续费"/>
    <s v="1632.00"/>
    <s v="1.00"/>
    <s v="1632.00"/>
    <m/>
    <n v="1632"/>
    <s v="已支付"/>
    <s v="2018-07-18 17:13:13"/>
    <s v="2018-07-18 17:13:19"/>
    <s v=""/>
    <m/>
    <s v="分销客户"/>
    <x v="0"/>
  </r>
  <r>
    <s v="易达尔科技"/>
    <s v="深圳泽汇科技有限公司"/>
    <x v="7"/>
    <x v="19"/>
    <s v="新建"/>
    <d v="2018-04-04T14:11:54"/>
    <s v="202280603740287"/>
    <s v="云服务器ECS(包月)"/>
    <s v="续费"/>
    <s v="120.00"/>
    <s v="0.97"/>
    <s v="115.85"/>
    <m/>
    <n v="115.85"/>
    <s v="已支付"/>
    <s v="2018-07-18 17:07:43"/>
    <s v="2018-07-18 17:07:46"/>
    <s v=""/>
    <m/>
    <s v="分销客户"/>
    <x v="0"/>
  </r>
  <r>
    <s v="易达尔科技"/>
    <s v="深圳泽汇科技有限公司"/>
    <x v="7"/>
    <x v="19"/>
    <s v="新建"/>
    <d v="2018-04-04T14:11:54"/>
    <s v="202278305610287"/>
    <s v="云服务器ECS(包月)"/>
    <s v="续费"/>
    <s v="120.00"/>
    <s v="0.97"/>
    <s v="115.85"/>
    <m/>
    <n v="115.85"/>
    <s v="已支付"/>
    <s v="2018-07-18 17:07:20"/>
    <s v="2018-07-18 17:07:23"/>
    <s v=""/>
    <m/>
    <s v="分销客户"/>
    <x v="0"/>
  </r>
  <r>
    <s v="易达尔科技"/>
    <s v="深圳泽汇科技有限公司"/>
    <x v="7"/>
    <x v="19"/>
    <s v="新建"/>
    <d v="2018-04-04T14:11:54"/>
    <s v="202278005440287"/>
    <s v="云服务器ECS(包月)"/>
    <s v="续费"/>
    <s v="120.00"/>
    <s v="0.97"/>
    <s v="115.85"/>
    <m/>
    <n v="115.85"/>
    <s v="已支付"/>
    <s v="2018-07-18 17:07:00"/>
    <s v="2018-07-18 17:07:03"/>
    <s v=""/>
    <m/>
    <s v="分销客户"/>
    <x v="0"/>
  </r>
  <r>
    <s v="易达尔科技"/>
    <s v="深圳泽汇科技有限公司"/>
    <x v="7"/>
    <x v="19"/>
    <s v="新建"/>
    <d v="2018-04-04T14:11:54"/>
    <s v="202278205380287"/>
    <s v="云服务器ECS(包月)"/>
    <s v="续费"/>
    <s v="120.00"/>
    <s v="0.97"/>
    <s v="115.85"/>
    <m/>
    <n v="115.85"/>
    <s v="已支付"/>
    <s v="2018-07-18 17:06:17"/>
    <s v="2018-07-18 17:06:20"/>
    <s v=""/>
    <m/>
    <s v="分销客户"/>
    <x v="0"/>
  </r>
  <r>
    <s v="易达尔科技"/>
    <s v="深圳泽汇科技有限公司"/>
    <x v="7"/>
    <x v="19"/>
    <s v="新建"/>
    <d v="2018-04-04T14:11:54"/>
    <s v="202278705920287"/>
    <s v="云服务器ECS(包月)"/>
    <s v="续费"/>
    <s v="120.00"/>
    <s v="0.97"/>
    <s v="115.85"/>
    <m/>
    <n v="115.85"/>
    <s v="已支付"/>
    <s v="2018-07-18 17:05:53"/>
    <s v="2018-07-18 17:05:57"/>
    <s v=""/>
    <m/>
    <s v="分销客户"/>
    <x v="0"/>
  </r>
  <r>
    <s v="易达尔科技"/>
    <s v="深圳泽汇科技有限公司"/>
    <x v="7"/>
    <x v="19"/>
    <s v="新建"/>
    <d v="2018-04-04T14:11:54"/>
    <s v="202281803070287"/>
    <s v="云服务器ECS(包月)"/>
    <s v="续费"/>
    <s v="120.00"/>
    <s v="0.97"/>
    <s v="115.85"/>
    <m/>
    <n v="115.85"/>
    <s v="已支付"/>
    <s v="2018-07-18 17:04:57"/>
    <s v="2018-07-18 17:05:00"/>
    <s v=""/>
    <m/>
    <s v="分销客户"/>
    <x v="0"/>
  </r>
  <r>
    <s v="易达尔科技"/>
    <s v="深圳泽汇科技有限公司"/>
    <x v="7"/>
    <x v="19"/>
    <s v="新建"/>
    <d v="2018-04-04T14:11:54"/>
    <s v="202280303450287"/>
    <s v="云服务器ECS(包月)"/>
    <s v="续费"/>
    <s v="120.00"/>
    <s v="0.97"/>
    <s v="115.85"/>
    <m/>
    <n v="115.85"/>
    <s v="已支付"/>
    <s v="2018-07-18 17:04:35"/>
    <s v="2018-07-18 17:04:38"/>
    <s v=""/>
    <m/>
    <s v="分销客户"/>
    <x v="0"/>
  </r>
  <r>
    <s v="易达尔科技"/>
    <s v="深圳泽汇科技有限公司"/>
    <x v="7"/>
    <x v="19"/>
    <s v="新建"/>
    <d v="2018-04-04T14:11:54"/>
    <s v="202282103200287"/>
    <s v="云服务器ECS(包月)"/>
    <s v="续费"/>
    <s v="120.00"/>
    <s v="0.97"/>
    <s v="115.85"/>
    <m/>
    <n v="115.85"/>
    <s v="已支付"/>
    <s v="2018-07-18 17:02:21"/>
    <s v="2018-07-18 17:02:24"/>
    <s v=""/>
    <m/>
    <s v="分销客户"/>
    <x v="0"/>
  </r>
  <r>
    <s v="易达尔科技"/>
    <s v="深圳泽汇科技有限公司"/>
    <x v="7"/>
    <x v="19"/>
    <s v="新建"/>
    <d v="2018-04-04T14:11:54"/>
    <s v="202281403390287"/>
    <s v="云服务器ECS(包月)"/>
    <s v="续费"/>
    <s v="120.00"/>
    <s v="0.97"/>
    <s v="115.85"/>
    <m/>
    <n v="115.85"/>
    <s v="已支付"/>
    <s v="2018-07-18 17:01:59"/>
    <s v="2018-07-18 17:02:03"/>
    <s v=""/>
    <m/>
    <s v="分销客户"/>
    <x v="0"/>
  </r>
  <r>
    <s v="易达尔科技"/>
    <s v="深圳泽汇科技有限公司"/>
    <x v="7"/>
    <x v="19"/>
    <s v="新建"/>
    <d v="2018-04-04T14:11:54"/>
    <s v="202278506770287"/>
    <s v="云服务器ECS(包月)"/>
    <s v="续费"/>
    <s v="120.00"/>
    <s v="0.97"/>
    <s v="115.85"/>
    <m/>
    <n v="115.85"/>
    <s v="已支付"/>
    <s v="2018-07-18 17:01:36"/>
    <s v="2018-07-18 17:01:39"/>
    <s v=""/>
    <m/>
    <s v="分销客户"/>
    <x v="0"/>
  </r>
  <r>
    <s v="易达尔科技"/>
    <s v="深圳泽汇科技有限公司"/>
    <x v="7"/>
    <x v="19"/>
    <s v="新建"/>
    <d v="2018-04-04T14:11:54"/>
    <s v="202280803990287"/>
    <s v="云服务器ECS(包月)"/>
    <s v="续费"/>
    <s v="120.00"/>
    <s v="0.97"/>
    <s v="115.85"/>
    <m/>
    <n v="115.85"/>
    <s v="已支付"/>
    <s v="2018-07-18 17:01:05"/>
    <s v="2018-07-18 17:01:09"/>
    <s v=""/>
    <m/>
    <s v="分销客户"/>
    <x v="0"/>
  </r>
  <r>
    <s v="易达尔科技"/>
    <s v="深圳泽汇科技有限公司"/>
    <x v="7"/>
    <x v="19"/>
    <s v="新建"/>
    <d v="2018-04-04T14:11:54"/>
    <s v="202282203070287"/>
    <s v="云服务器ECS(包月)"/>
    <s v="续费"/>
    <s v="120.00"/>
    <s v="0.97"/>
    <s v="115.85"/>
    <m/>
    <n v="115.85"/>
    <s v="已支付"/>
    <s v="2018-07-18 17:00:35"/>
    <s v="2018-07-18 17:00:39"/>
    <s v=""/>
    <m/>
    <s v="分销客户"/>
    <x v="0"/>
  </r>
  <r>
    <s v="易达尔科技"/>
    <s v="深圳泽汇科技有限公司"/>
    <x v="7"/>
    <x v="19"/>
    <s v="新建"/>
    <d v="2018-04-04T14:11:54"/>
    <s v="202281203440287"/>
    <s v="云服务器ECS(包月)"/>
    <s v="续费"/>
    <s v="120.00"/>
    <s v="0.97"/>
    <s v="115.85"/>
    <m/>
    <n v="115.85"/>
    <s v="已支付"/>
    <s v="2018-07-18 16:59:54"/>
    <s v="2018-07-18 16:59:57"/>
    <s v=""/>
    <m/>
    <s v="分销客户"/>
    <x v="0"/>
  </r>
  <r>
    <s v="易达尔科技"/>
    <s v="深圳泽汇科技有限公司"/>
    <x v="7"/>
    <x v="19"/>
    <s v="新建"/>
    <d v="2018-04-04T14:11:54"/>
    <s v="202281303370287"/>
    <s v="云服务器ECS(包月)"/>
    <s v="续费"/>
    <s v="120.00"/>
    <s v="0.97"/>
    <s v="115.85"/>
    <m/>
    <n v="115.85"/>
    <s v="已支付"/>
    <s v="2018-07-18 16:59:32"/>
    <s v="2018-07-18 16:59:36"/>
    <s v=""/>
    <m/>
    <s v="分销客户"/>
    <x v="0"/>
  </r>
  <r>
    <s v="易达尔科技"/>
    <s v="深圳泽汇科技有限公司"/>
    <x v="7"/>
    <x v="19"/>
    <s v="新建"/>
    <d v="2018-04-04T14:11:54"/>
    <s v="202277804940287"/>
    <s v="云服务器ECS(包月)"/>
    <s v="续费"/>
    <s v="120.00"/>
    <s v="0.97"/>
    <s v="115.85"/>
    <m/>
    <n v="115.85"/>
    <s v="已支付"/>
    <s v="2018-07-18 16:59:04"/>
    <s v="2018-07-18 16:59:09"/>
    <s v=""/>
    <m/>
    <s v="分销客户"/>
    <x v="0"/>
  </r>
  <r>
    <s v="易达尔科技"/>
    <s v="深圳泽汇科技有限公司"/>
    <x v="7"/>
    <x v="19"/>
    <s v="新建"/>
    <d v="2018-04-04T14:11:54"/>
    <s v="202281103220287"/>
    <s v="云服务器ECS(包月)"/>
    <s v="续费"/>
    <s v="120.00"/>
    <s v="0.97"/>
    <s v="115.85"/>
    <m/>
    <n v="115.85"/>
    <s v="已支付"/>
    <s v="2018-07-18 16:58:41"/>
    <s v="2018-07-18 16:58:44"/>
    <s v=""/>
    <m/>
    <s v="分销客户"/>
    <x v="0"/>
  </r>
  <r>
    <s v="易达尔科技"/>
    <s v="深圳泽汇科技有限公司"/>
    <x v="7"/>
    <x v="19"/>
    <s v="新建"/>
    <d v="2018-04-04T14:11:54"/>
    <s v="202280203570287"/>
    <s v="云服务器ECS(包月)"/>
    <s v="续费"/>
    <s v="120.00"/>
    <s v="0.97"/>
    <s v="115.85"/>
    <m/>
    <n v="115.85"/>
    <s v="已支付"/>
    <s v="2018-07-18 16:58:22"/>
    <s v="2018-07-18 16:58:25"/>
    <s v=""/>
    <m/>
    <s v="分销客户"/>
    <x v="0"/>
  </r>
  <r>
    <s v="易达尔科技"/>
    <s v="深圳泽汇科技有限公司"/>
    <x v="7"/>
    <x v="19"/>
    <s v="新建"/>
    <d v="2018-04-04T14:11:54"/>
    <s v="202280903070287"/>
    <s v="云服务器ECS(包月)"/>
    <s v="续费"/>
    <s v="120.00"/>
    <s v="0.97"/>
    <s v="115.85"/>
    <m/>
    <n v="115.85"/>
    <s v="已支付"/>
    <s v="2018-07-18 16:57:21"/>
    <s v="2018-07-18 16:57:24"/>
    <s v=""/>
    <m/>
    <s v="分销客户"/>
    <x v="0"/>
  </r>
  <r>
    <s v="易达尔科技"/>
    <s v="深圳泽汇科技有限公司"/>
    <x v="7"/>
    <x v="19"/>
    <s v="新建"/>
    <d v="2018-04-04T14:11:54"/>
    <s v="202278605340287"/>
    <s v="云服务器ECS(包月)"/>
    <s v="续费"/>
    <s v="120.00"/>
    <s v="0.97"/>
    <s v="115.85"/>
    <m/>
    <n v="115.85"/>
    <s v="已支付"/>
    <s v="2018-07-18 16:57:02"/>
    <s v="2018-07-18 16:57:05"/>
    <s v=""/>
    <m/>
    <s v="分销客户"/>
    <x v="0"/>
  </r>
  <r>
    <s v="易达尔科技"/>
    <s v="深圳泽汇科技有限公司"/>
    <x v="7"/>
    <x v="19"/>
    <s v="新建"/>
    <d v="2018-04-04T14:11:54"/>
    <s v="202281403100287"/>
    <s v="云服务器ECS(包月)"/>
    <s v="续费"/>
    <s v="120.00"/>
    <s v="0.97"/>
    <s v="115.85"/>
    <m/>
    <n v="115.85"/>
    <s v="已支付"/>
    <s v="2018-07-18 16:56:40"/>
    <s v="2018-07-18 16:56:43"/>
    <s v=""/>
    <m/>
    <s v="分销客户"/>
    <x v="0"/>
  </r>
  <r>
    <s v="易达尔科技"/>
    <s v="深圳泽汇科技有限公司"/>
    <x v="7"/>
    <x v="19"/>
    <s v="新建"/>
    <d v="2018-04-04T14:11:54"/>
    <s v="202281103070287"/>
    <s v="云服务器ECS(包月)"/>
    <s v="续费"/>
    <s v="120.00"/>
    <s v="0.97"/>
    <s v="115.85"/>
    <m/>
    <n v="115.85"/>
    <s v="已支付"/>
    <s v="2018-07-18 16:56:19"/>
    <s v="2018-07-18 16:56:22"/>
    <s v=""/>
    <m/>
    <s v="分销客户"/>
    <x v="0"/>
  </r>
  <r>
    <s v="易达尔科技"/>
    <s v="深圳泽汇科技有限公司"/>
    <x v="7"/>
    <x v="19"/>
    <s v="新建"/>
    <d v="2018-04-04T14:11:54"/>
    <s v="202278004890287"/>
    <s v="云服务器ECS(包月)"/>
    <s v="续费"/>
    <s v="120.00"/>
    <s v="0.97"/>
    <s v="115.85"/>
    <m/>
    <n v="115.85"/>
    <s v="已支付"/>
    <s v="2018-07-18 16:55:58"/>
    <s v="2018-07-18 16:56:01"/>
    <s v=""/>
    <m/>
    <s v="分销客户"/>
    <x v="0"/>
  </r>
  <r>
    <s v="易达尔科技"/>
    <s v="深圳泽汇科技有限公司"/>
    <x v="7"/>
    <x v="19"/>
    <s v="新建"/>
    <d v="2018-04-04T14:11:54"/>
    <s v="202281702590287"/>
    <s v="云服务器ECS(包月)"/>
    <s v="续费"/>
    <s v="120.00"/>
    <s v="0.97"/>
    <s v="115.85"/>
    <m/>
    <n v="115.85"/>
    <s v="已支付"/>
    <s v="2018-07-18 16:55:29"/>
    <s v="2018-07-18 16:55:37"/>
    <s v=""/>
    <m/>
    <s v="分销客户"/>
    <x v="0"/>
  </r>
  <r>
    <s v="易达尔科技"/>
    <s v="深圳泽汇科技有限公司"/>
    <x v="7"/>
    <x v="19"/>
    <s v="新建"/>
    <d v="2018-04-04T14:11:54"/>
    <s v="202282102720287"/>
    <s v="云服务器ECS(包月)"/>
    <s v="续费"/>
    <s v="120.00"/>
    <s v="0.97"/>
    <s v="115.85"/>
    <m/>
    <n v="115.85"/>
    <s v="已支付"/>
    <s v="2018-07-18 16:54:59"/>
    <s v="2018-07-18 16:55:02"/>
    <s v=""/>
    <m/>
    <s v="分销客户"/>
    <x v="0"/>
  </r>
  <r>
    <s v="易达尔科技"/>
    <s v="深圳泽汇科技有限公司"/>
    <x v="7"/>
    <x v="19"/>
    <s v="新建"/>
    <d v="2018-04-04T14:11:54"/>
    <s v="202280703600287"/>
    <s v="云服务器ECS(包月)"/>
    <s v="续费"/>
    <s v="120.00"/>
    <s v="0.97"/>
    <s v="115.85"/>
    <m/>
    <n v="115.85"/>
    <s v="已支付"/>
    <s v="2018-07-18 16:54:31"/>
    <s v="2018-07-18 16:54:35"/>
    <s v=""/>
    <m/>
    <s v="分销客户"/>
    <x v="0"/>
  </r>
  <r>
    <s v="易达尔科技"/>
    <s v="深圳泽汇科技有限公司"/>
    <x v="7"/>
    <x v="19"/>
    <s v="新建"/>
    <d v="2018-04-04T14:11:54"/>
    <s v="202278105160287"/>
    <s v="云服务器ECS(包月)"/>
    <s v="续费"/>
    <s v="120.00"/>
    <s v="0.97"/>
    <s v="115.85"/>
    <m/>
    <n v="115.85"/>
    <s v="已支付"/>
    <s v="2018-07-18 16:53:56"/>
    <s v="2018-07-18 16:54:01"/>
    <s v=""/>
    <m/>
    <s v="分销客户"/>
    <x v="0"/>
  </r>
  <r>
    <s v="易达尔科技"/>
    <s v="深圳泽汇科技有限公司"/>
    <x v="7"/>
    <x v="19"/>
    <s v="新建"/>
    <d v="2018-04-04T14:11:54"/>
    <s v="202278506300287"/>
    <s v="云服务器ECS(包月)"/>
    <s v="续费"/>
    <s v="120.00"/>
    <s v="0.97"/>
    <s v="115.85"/>
    <m/>
    <n v="115.85"/>
    <s v="已支付"/>
    <s v="2018-07-18 16:53:32"/>
    <s v="2018-07-18 16:53:35"/>
    <s v=""/>
    <m/>
    <s v="分销客户"/>
    <x v="0"/>
  </r>
  <r>
    <s v="易达尔科技"/>
    <s v="深圳泽汇科技有限公司"/>
    <x v="7"/>
    <x v="19"/>
    <s v="新建"/>
    <d v="2018-04-04T14:11:54"/>
    <s v="202281903260287"/>
    <s v="云服务器ECS(包月)"/>
    <s v="续费"/>
    <s v="120.00"/>
    <s v="0.97"/>
    <s v="115.85"/>
    <m/>
    <n v="115.85"/>
    <s v="已支付"/>
    <s v="2018-07-18 16:53:09"/>
    <s v="2018-07-18 16:53:11"/>
    <s v=""/>
    <m/>
    <s v="分销客户"/>
    <x v="0"/>
  </r>
  <r>
    <s v="易达尔科技"/>
    <s v="深圳泽汇科技有限公司"/>
    <x v="7"/>
    <x v="19"/>
    <s v="新建"/>
    <d v="2018-04-04T14:11:54"/>
    <s v="202279204670287"/>
    <s v="云服务器ECS(包月)"/>
    <s v="续费"/>
    <s v="120.00"/>
    <s v="0.97"/>
    <s v="115.85"/>
    <m/>
    <n v="115.85"/>
    <s v="已支付"/>
    <s v="2018-07-18 16:52:48"/>
    <s v="2018-07-18 16:52:51"/>
    <s v=""/>
    <m/>
    <s v="分销客户"/>
    <x v="0"/>
  </r>
  <r>
    <s v="易达尔科技"/>
    <s v="深圳泽汇科技有限公司"/>
    <x v="7"/>
    <x v="19"/>
    <s v="新建"/>
    <d v="2018-04-04T14:11:54"/>
    <s v="202279903800287"/>
    <s v="云服务器ECS(包月)"/>
    <s v="续费"/>
    <s v="120.00"/>
    <s v="0.97"/>
    <s v="115.85"/>
    <m/>
    <n v="115.85"/>
    <s v="已支付"/>
    <s v="2018-07-18 16:52:16"/>
    <s v="2018-07-18 16:52:22"/>
    <s v=""/>
    <m/>
    <s v="分销客户"/>
    <x v="0"/>
  </r>
  <r>
    <s v="易达尔科技"/>
    <s v="深圳泽汇科技有限公司"/>
    <x v="7"/>
    <x v="19"/>
    <s v="新建"/>
    <d v="2018-04-04T14:11:54"/>
    <s v="202278605100287"/>
    <s v="云服务器ECS(包月)"/>
    <s v="续费"/>
    <s v="120.00"/>
    <s v="0.97"/>
    <s v="115.85"/>
    <m/>
    <n v="115.85"/>
    <s v="已支付"/>
    <s v="2018-07-18 16:51:48"/>
    <s v="2018-07-18 16:51:54"/>
    <s v=""/>
    <m/>
    <s v="分销客户"/>
    <x v="0"/>
  </r>
  <r>
    <s v="易达尔科技"/>
    <s v="深圳泽汇科技有限公司"/>
    <x v="7"/>
    <x v="19"/>
    <s v="新建"/>
    <d v="2018-04-04T14:11:54"/>
    <s v="202282202530287"/>
    <s v="云服务器ECS(包月)"/>
    <s v="续费"/>
    <s v="120.00"/>
    <s v="0.97"/>
    <s v="115.85"/>
    <m/>
    <n v="115.85"/>
    <s v="已支付"/>
    <s v="2018-07-18 16:51:17"/>
    <s v="2018-07-18 16:51:20"/>
    <s v=""/>
    <m/>
    <s v="分销客户"/>
    <x v="0"/>
  </r>
  <r>
    <s v="易达尔科技"/>
    <s v="深圳泽汇科技有限公司"/>
    <x v="7"/>
    <x v="19"/>
    <s v="新建"/>
    <d v="2018-04-04T14:11:54"/>
    <s v="202280502850287"/>
    <s v="云服务器ECS(包月)"/>
    <s v="续费"/>
    <s v="120.00"/>
    <s v="0.97"/>
    <s v="115.85"/>
    <m/>
    <n v="115.85"/>
    <s v="已支付"/>
    <s v="2018-07-18 16:50:54"/>
    <s v="2018-07-18 16:50:58"/>
    <s v=""/>
    <m/>
    <s v="分销客户"/>
    <x v="0"/>
  </r>
  <r>
    <s v="易达尔科技"/>
    <s v="深圳泽汇科技有限公司"/>
    <x v="7"/>
    <x v="19"/>
    <s v="新建"/>
    <d v="2018-04-04T14:11:54"/>
    <s v="202279903680287"/>
    <s v="云服务器ECS(包月)"/>
    <s v="续费"/>
    <s v="120.00"/>
    <s v="0.97"/>
    <s v="115.85"/>
    <m/>
    <n v="115.85"/>
    <s v="已支付"/>
    <s v="2018-07-18 16:50:29"/>
    <s v="2018-07-18 16:50:35"/>
    <s v=""/>
    <m/>
    <s v="分销客户"/>
    <x v="0"/>
  </r>
  <r>
    <s v="易达尔科技"/>
    <s v="深圳泽汇科技有限公司"/>
    <x v="7"/>
    <x v="19"/>
    <s v="新建"/>
    <d v="2018-04-04T14:11:54"/>
    <s v="202279404240287"/>
    <s v="云服务器ECS(包月)"/>
    <s v="续费"/>
    <s v="120.00"/>
    <s v="0.97"/>
    <s v="115.85"/>
    <m/>
    <n v="115.85"/>
    <s v="已支付"/>
    <s v="2018-07-18 16:49:03"/>
    <s v="2018-07-18 16:49:08"/>
    <s v=""/>
    <m/>
    <s v="分销客户"/>
    <x v="0"/>
  </r>
  <r>
    <s v="易达尔科技"/>
    <s v="深圳泽汇科技有限公司"/>
    <x v="7"/>
    <x v="19"/>
    <s v="新建"/>
    <d v="2018-04-04T14:11:54"/>
    <s v="202277904110287"/>
    <s v="云服务器ECS(包月)"/>
    <s v="续费"/>
    <s v="120.00"/>
    <s v="0.97"/>
    <s v="115.85"/>
    <m/>
    <n v="115.85"/>
    <s v="已支付"/>
    <s v="2018-07-18 16:48:30"/>
    <s v="2018-07-18 16:48:33"/>
    <s v=""/>
    <m/>
    <s v="分销客户"/>
    <x v="0"/>
  </r>
  <r>
    <s v="易达尔科技"/>
    <s v="深圳泽汇科技有限公司"/>
    <x v="7"/>
    <x v="19"/>
    <s v="新建"/>
    <d v="2018-04-04T14:11:54"/>
    <s v="202280103630287"/>
    <s v="云服务器ECS(包月)"/>
    <s v="续费"/>
    <s v="120.00"/>
    <s v="0.97"/>
    <s v="115.85"/>
    <m/>
    <n v="115.85"/>
    <s v="已支付"/>
    <s v="2018-07-18 16:47:43"/>
    <s v="2018-07-18 16:47:48"/>
    <s v=""/>
    <m/>
    <s v="分销客户"/>
    <x v="0"/>
  </r>
  <r>
    <s v="易达尔科技"/>
    <s v="深圳泽汇科技有限公司"/>
    <x v="7"/>
    <x v="19"/>
    <s v="新建"/>
    <d v="2018-04-04T14:11:54"/>
    <s v="202278004500287"/>
    <s v="云服务器ECS(包月)"/>
    <s v="续费"/>
    <s v="120.00"/>
    <s v="0.97"/>
    <s v="115.85"/>
    <m/>
    <n v="115.85"/>
    <s v="已支付"/>
    <s v="2018-07-18 16:47:23"/>
    <s v="2018-07-18 16:47:27"/>
    <s v=""/>
    <m/>
    <s v="分销客户"/>
    <x v="0"/>
  </r>
  <r>
    <s v="易达尔科技"/>
    <s v="深圳泽汇科技有限公司"/>
    <x v="7"/>
    <x v="19"/>
    <s v="新建"/>
    <d v="2018-04-04T14:11:54"/>
    <s v="202280703130287"/>
    <s v="云服务器ECS(包月)"/>
    <s v="续费"/>
    <s v="120.00"/>
    <s v="0.97"/>
    <s v="115.85"/>
    <m/>
    <n v="115.85"/>
    <s v="已支付"/>
    <s v="2018-07-18 16:47:03"/>
    <s v="2018-07-18 16:47:07"/>
    <s v=""/>
    <m/>
    <s v="分销客户"/>
    <x v="0"/>
  </r>
  <r>
    <s v="易达尔科技"/>
    <s v="深圳泽汇科技有限公司"/>
    <x v="7"/>
    <x v="19"/>
    <s v="新建"/>
    <d v="2018-04-04T14:11:54"/>
    <s v="202281002790287"/>
    <s v="云服务器ECS(包月)"/>
    <s v="续费"/>
    <s v="120.00"/>
    <s v="0.97"/>
    <s v="115.85"/>
    <m/>
    <n v="115.85"/>
    <s v="已支付"/>
    <s v="2018-07-18 16:46:39"/>
    <s v="2018-07-18 16:46:42"/>
    <s v=""/>
    <m/>
    <s v="分销客户"/>
    <x v="0"/>
  </r>
  <r>
    <s v="易达尔科技"/>
    <s v="深圳泽汇科技有限公司"/>
    <x v="7"/>
    <x v="19"/>
    <s v="新建"/>
    <d v="2018-04-04T14:11:54"/>
    <s v="202280502550287"/>
    <s v="云服务器ECS(包月)"/>
    <s v="续费"/>
    <s v="120.00"/>
    <s v="0.97"/>
    <s v="115.85"/>
    <m/>
    <n v="115.85"/>
    <s v="已支付"/>
    <s v="2018-07-18 16:46:19"/>
    <s v="2018-07-18 16:46:22"/>
    <s v=""/>
    <m/>
    <s v="分销客户"/>
    <x v="0"/>
  </r>
  <r>
    <s v="协鑫互联网金融"/>
    <s v="深圳市鹏泰联盛互联网金融服务有限公司"/>
    <x v="5"/>
    <x v="11"/>
    <s v="关联"/>
    <d v="2018-01-11T14:10:43"/>
    <s v="202279803410746"/>
    <s v="负载均衡SLB（按量付费）"/>
    <s v="新购"/>
    <s v="0.00"/>
    <s v="1.00"/>
    <s v="0"/>
    <m/>
    <n v="0"/>
    <s v="完成"/>
    <s v="2018-07-18 16:46:09"/>
    <s v="2018-07-18 16:46:09"/>
    <s v=""/>
    <m/>
    <s v="分销客户"/>
    <x v="2"/>
  </r>
  <r>
    <s v="易达尔科技"/>
    <s v="深圳泽汇科技有限公司"/>
    <x v="7"/>
    <x v="19"/>
    <s v="新建"/>
    <d v="2018-04-04T14:11:54"/>
    <s v="202279204230287"/>
    <s v="云服务器ECS(包月)"/>
    <s v="续费"/>
    <s v="120.00"/>
    <s v="0.97"/>
    <s v="115.85"/>
    <m/>
    <n v="115.85"/>
    <s v="已支付"/>
    <s v="2018-07-18 16:45:36"/>
    <s v="2018-07-18 16:45:50"/>
    <s v=""/>
    <m/>
    <s v="分销客户"/>
    <x v="0"/>
  </r>
  <r>
    <s v="易达尔科技"/>
    <s v="深圳泽汇科技有限公司"/>
    <x v="7"/>
    <x v="19"/>
    <s v="新建"/>
    <d v="2018-04-04T14:11:54"/>
    <s v="202281902550287"/>
    <s v="云服务器ECS(包月)"/>
    <s v="续费"/>
    <s v="120.00"/>
    <s v="0.97"/>
    <s v="115.85"/>
    <m/>
    <n v="115.85"/>
    <s v="已支付"/>
    <s v="2018-07-18 16:45:15"/>
    <s v="2018-07-18 16:45:19"/>
    <s v=""/>
    <m/>
    <s v="分销客户"/>
    <x v="0"/>
  </r>
  <r>
    <s v="易达尔科技"/>
    <s v="深圳泽汇科技有限公司"/>
    <x v="7"/>
    <x v="19"/>
    <s v="新建"/>
    <d v="2018-04-04T14:11:54"/>
    <s v="202279204200287"/>
    <s v="云服务器ECS(包月)"/>
    <s v="续费"/>
    <s v="120.00"/>
    <s v="0.97"/>
    <s v="115.85"/>
    <m/>
    <n v="115.85"/>
    <s v="已支付"/>
    <s v="2018-07-18 16:44:50"/>
    <s v="2018-07-18 16:44:54"/>
    <s v=""/>
    <m/>
    <s v="分销客户"/>
    <x v="0"/>
  </r>
  <r>
    <s v="易达尔科技"/>
    <s v="深圳泽汇科技有限公司"/>
    <x v="7"/>
    <x v="19"/>
    <s v="新建"/>
    <d v="2018-04-04T14:11:54"/>
    <s v="202278704660287"/>
    <s v="云服务器ECS(包月)"/>
    <s v="续费"/>
    <s v="120.00"/>
    <s v="0.97"/>
    <s v="115.85"/>
    <m/>
    <n v="115.85"/>
    <s v="已支付"/>
    <s v="2018-07-18 16:44:27"/>
    <s v="2018-07-18 16:44:30"/>
    <s v=""/>
    <m/>
    <s v="分销客户"/>
    <x v="0"/>
  </r>
  <r>
    <s v="易达尔科技"/>
    <s v="深圳泽汇科技有限公司"/>
    <x v="7"/>
    <x v="19"/>
    <s v="新建"/>
    <d v="2018-04-04T14:11:54"/>
    <s v="202278704540287"/>
    <s v="云服务器ECS(包月)"/>
    <s v="续费"/>
    <s v="120.00"/>
    <s v="0.97"/>
    <s v="115.85"/>
    <m/>
    <n v="115.85"/>
    <s v="已支付"/>
    <s v="2018-07-18 16:43:32"/>
    <s v="2018-07-18 16:43:36"/>
    <s v=""/>
    <m/>
    <s v="分销客户"/>
    <x v="0"/>
  </r>
  <r>
    <s v="易达尔科技"/>
    <s v="深圳泽汇科技有限公司"/>
    <x v="7"/>
    <x v="19"/>
    <s v="新建"/>
    <d v="2018-04-04T14:11:54"/>
    <s v="202282002290287"/>
    <s v="云服务器ECS(包月)"/>
    <s v="续费"/>
    <s v="120.00"/>
    <s v="0.97"/>
    <s v="115.85"/>
    <m/>
    <n v="115.85"/>
    <s v="已支付"/>
    <s v="2018-07-18 16:43:12"/>
    <s v="2018-07-18 16:43:16"/>
    <s v=""/>
    <m/>
    <s v="分销客户"/>
    <x v="0"/>
  </r>
  <r>
    <s v="易达尔科技"/>
    <s v="深圳泽汇科技有限公司"/>
    <x v="7"/>
    <x v="19"/>
    <s v="新建"/>
    <d v="2018-04-04T14:11:54"/>
    <s v="202279803260287"/>
    <s v="云服务器ECS(包月)"/>
    <s v="续费"/>
    <s v="120.00"/>
    <s v="0.97"/>
    <s v="115.85"/>
    <m/>
    <n v="115.85"/>
    <s v="已支付"/>
    <s v="2018-07-18 16:42:53"/>
    <s v="2018-07-18 16:42:56"/>
    <s v=""/>
    <m/>
    <s v="分销客户"/>
    <x v="0"/>
  </r>
  <r>
    <s v="易达尔科技"/>
    <s v="深圳泽汇科技有限公司"/>
    <x v="7"/>
    <x v="19"/>
    <s v="新建"/>
    <d v="2018-04-04T14:11:54"/>
    <s v="202279204090287"/>
    <s v="云服务器ECS(包月)"/>
    <s v="续费"/>
    <s v="120.00"/>
    <s v="0.97"/>
    <s v="115.85"/>
    <m/>
    <n v="115.85"/>
    <s v="已支付"/>
    <s v="2018-07-18 16:42:10"/>
    <s v="2018-07-18 16:42:13"/>
    <s v=""/>
    <m/>
    <s v="分销客户"/>
    <x v="0"/>
  </r>
  <r>
    <s v="易达尔科技"/>
    <s v="深圳泽汇科技有限公司"/>
    <x v="7"/>
    <x v="19"/>
    <s v="新建"/>
    <d v="2018-04-04T14:11:54"/>
    <s v="202278404240287"/>
    <s v="云服务器ECS(包月)"/>
    <s v="续费"/>
    <s v="120.00"/>
    <s v="0.97"/>
    <s v="115.85"/>
    <m/>
    <n v="115.85"/>
    <s v="已支付"/>
    <s v="2018-07-18 16:41:49"/>
    <s v="2018-07-18 16:41:53"/>
    <s v=""/>
    <m/>
    <s v="分销客户"/>
    <x v="0"/>
  </r>
  <r>
    <s v="易达尔科技"/>
    <s v="深圳泽汇科技有限公司"/>
    <x v="7"/>
    <x v="19"/>
    <s v="新建"/>
    <d v="2018-04-04T14:11:54"/>
    <s v="202278903810287"/>
    <s v="云服务器ECS(包月)"/>
    <s v="续费"/>
    <s v="120.00"/>
    <s v="0.97"/>
    <s v="115.85"/>
    <m/>
    <n v="115.85"/>
    <s v="已支付"/>
    <s v="2018-07-18 16:41:28"/>
    <s v="2018-07-18 16:41:32"/>
    <s v=""/>
    <m/>
    <s v="分销客户"/>
    <x v="0"/>
  </r>
  <r>
    <s v="易达尔科技"/>
    <s v="深圳泽汇科技有限公司"/>
    <x v="7"/>
    <x v="19"/>
    <s v="新建"/>
    <d v="2018-04-04T14:11:54"/>
    <s v="202281801900287"/>
    <s v="云服务器ECS(包月)"/>
    <s v="续费"/>
    <s v="120.00"/>
    <s v="0.97"/>
    <s v="115.85"/>
    <m/>
    <n v="115.85"/>
    <s v="已支付"/>
    <s v="2018-07-18 16:41:01"/>
    <s v="2018-07-18 16:41:05"/>
    <s v=""/>
    <m/>
    <s v="分销客户"/>
    <x v="0"/>
  </r>
  <r>
    <s v="易达尔科技"/>
    <s v="深圳泽汇科技有限公司"/>
    <x v="7"/>
    <x v="19"/>
    <s v="新建"/>
    <d v="2018-04-04T14:11:54"/>
    <s v="202278704370287"/>
    <s v="云服务器ECS(包月)"/>
    <s v="续费"/>
    <s v="120.00"/>
    <s v="0.97"/>
    <s v="115.85"/>
    <m/>
    <n v="115.85"/>
    <s v="已支付"/>
    <s v="2018-07-18 16:40:37"/>
    <s v="2018-07-18 16:40:41"/>
    <s v=""/>
    <m/>
    <s v="分销客户"/>
    <x v="0"/>
  </r>
  <r>
    <s v="易达尔科技"/>
    <s v="深圳泽汇科技有限公司"/>
    <x v="7"/>
    <x v="19"/>
    <s v="新建"/>
    <d v="2018-04-04T14:11:54"/>
    <s v="202280302240287"/>
    <s v="云服务器ECS(包月)"/>
    <s v="续费"/>
    <s v="120.00"/>
    <s v="0.97"/>
    <s v="115.85"/>
    <m/>
    <n v="115.85"/>
    <s v="已支付"/>
    <s v="2018-07-18 16:39:53"/>
    <s v="2018-07-18 16:39:56"/>
    <s v=""/>
    <m/>
    <s v="分销客户"/>
    <x v="0"/>
  </r>
  <r>
    <s v="易达尔科技"/>
    <s v="深圳泽汇科技有限公司"/>
    <x v="7"/>
    <x v="19"/>
    <s v="新建"/>
    <d v="2018-04-04T14:11:54"/>
    <s v="202281902340287"/>
    <s v="云服务器ECS(包月)"/>
    <s v="续费"/>
    <s v="120.00"/>
    <s v="0.97"/>
    <s v="115.85"/>
    <m/>
    <n v="115.85"/>
    <s v="已支付"/>
    <s v="2018-07-18 16:39:28"/>
    <s v="2018-07-18 16:39:31"/>
    <s v=""/>
    <m/>
    <s v="分销客户"/>
    <x v="0"/>
  </r>
  <r>
    <s v="协鑫互联网金融"/>
    <s v="深圳市鹏泰联盛互联网金融服务有限公司"/>
    <x v="5"/>
    <x v="11"/>
    <s v="关联"/>
    <d v="2018-01-11T14:10:43"/>
    <s v="202281401340746"/>
    <s v="DDoS高防IP"/>
    <s v="新购"/>
    <s v="18800.00"/>
    <s v="1.00"/>
    <s v="18800.00"/>
    <m/>
    <n v="18800"/>
    <s v="已支付"/>
    <s v="2018-07-18 16:25:48"/>
    <s v="2018-07-18 16:27:08"/>
    <s v=""/>
    <m/>
    <s v="分销客户"/>
    <x v="0"/>
  </r>
  <r>
    <s v="benewtech@icloud.com"/>
    <s v="深圳市本牛科技有限责任公司"/>
    <x v="5"/>
    <x v="11"/>
    <s v="关联"/>
    <d v="2017-08-01T00:00:00"/>
    <s v="202280800620541"/>
    <s v="云服务器ECS(包月)"/>
    <s v="新购"/>
    <s v="19878.00"/>
    <s v="0.85"/>
    <s v="16896.30"/>
    <m/>
    <n v="16896.3"/>
    <s v="已支付"/>
    <s v="2018-07-18 16:05:11"/>
    <s v="2018-07-18 16:05:16"/>
    <s v=""/>
    <m/>
    <s v="分销客户"/>
    <x v="0"/>
  </r>
  <r>
    <s v="易达尔科技"/>
    <s v="深圳泽汇科技有限公司"/>
    <x v="7"/>
    <x v="19"/>
    <s v="新建"/>
    <d v="2018-04-04T14:11:54"/>
    <s v="202272633330287"/>
    <s v="云服务器ECS(包月)"/>
    <s v="续费"/>
    <s v="120.00"/>
    <s v="0.97"/>
    <s v="115.85"/>
    <m/>
    <n v="115.85"/>
    <s v="已支付"/>
    <s v="2018-07-18 15:46:12"/>
    <s v="2018-07-18 15:46:16"/>
    <s v=""/>
    <m/>
    <s v="分销客户"/>
    <x v="0"/>
  </r>
  <r>
    <s v="易达尔科技"/>
    <s v="深圳泽汇科技有限公司"/>
    <x v="7"/>
    <x v="19"/>
    <s v="新建"/>
    <d v="2018-04-04T14:11:54"/>
    <s v="202276727270287"/>
    <s v="云服务器ECS(包月)"/>
    <s v="续费"/>
    <s v="120.00"/>
    <s v="0.97"/>
    <s v="115.85"/>
    <m/>
    <n v="115.85"/>
    <s v="已支付"/>
    <s v="2018-07-18 15:45:49"/>
    <s v="2018-07-18 15:45:53"/>
    <s v=""/>
    <m/>
    <s v="分销客户"/>
    <x v="0"/>
  </r>
  <r>
    <s v="易达尔科技"/>
    <s v="深圳泽汇科技有限公司"/>
    <x v="7"/>
    <x v="19"/>
    <s v="新建"/>
    <d v="2018-04-04T14:11:54"/>
    <s v="202275927940287"/>
    <s v="云服务器ECS(包月)"/>
    <s v="续费"/>
    <s v="120.00"/>
    <s v="0.97"/>
    <s v="115.85"/>
    <m/>
    <n v="115.85"/>
    <s v="已支付"/>
    <s v="2018-07-18 15:45:24"/>
    <s v="2018-07-18 15:45:28"/>
    <s v=""/>
    <m/>
    <s v="分销客户"/>
    <x v="0"/>
  </r>
  <r>
    <s v="易达尔科技"/>
    <s v="深圳泽汇科技有限公司"/>
    <x v="7"/>
    <x v="19"/>
    <s v="新建"/>
    <d v="2018-04-04T14:11:54"/>
    <s v="202279500450287"/>
    <s v="云服务器ECS(包月)"/>
    <s v="续费"/>
    <s v="120.00"/>
    <s v="0.97"/>
    <s v="115.85"/>
    <m/>
    <n v="115.85"/>
    <s v="已支付"/>
    <s v="2018-07-18 15:45:00"/>
    <s v="2018-07-18 15:45:03"/>
    <s v=""/>
    <m/>
    <s v="分销客户"/>
    <x v="0"/>
  </r>
  <r>
    <s v="易达尔科技"/>
    <s v="深圳泽汇科技有限公司"/>
    <x v="7"/>
    <x v="19"/>
    <s v="新建"/>
    <d v="2018-04-04T14:11:54"/>
    <s v="202278601060287"/>
    <s v="云服务器ECS(包月)"/>
    <s v="续费"/>
    <s v="120.00"/>
    <s v="0.97"/>
    <s v="115.85"/>
    <m/>
    <n v="115.85"/>
    <s v="已支付"/>
    <s v="2018-07-18 15:44:40"/>
    <s v="2018-07-18 15:44:43"/>
    <s v=""/>
    <m/>
    <s v="分销客户"/>
    <x v="0"/>
  </r>
  <r>
    <s v="易达尔科技"/>
    <s v="深圳泽汇科技有限公司"/>
    <x v="7"/>
    <x v="19"/>
    <s v="新建"/>
    <d v="2018-04-04T14:11:54"/>
    <s v="202270934770287"/>
    <s v="云服务器ECS(包月)"/>
    <s v="续费"/>
    <s v="120.00"/>
    <s v="0.97"/>
    <s v="115.85"/>
    <m/>
    <n v="115.85"/>
    <s v="已支付"/>
    <s v="2018-07-18 15:44:14"/>
    <s v="2018-07-18 15:44:17"/>
    <s v=""/>
    <m/>
    <s v="分销客户"/>
    <x v="0"/>
  </r>
  <r>
    <s v="易达尔科技"/>
    <s v="深圳泽汇科技有限公司"/>
    <x v="7"/>
    <x v="19"/>
    <s v="新建"/>
    <d v="2018-04-04T14:11:54"/>
    <s v="202279100290287"/>
    <s v="云服务器ECS(包月)"/>
    <s v="续费"/>
    <s v="120.00"/>
    <s v="0.97"/>
    <s v="115.85"/>
    <m/>
    <n v="115.85"/>
    <s v="已支付"/>
    <s v="2018-07-18 15:43:31"/>
    <s v="2018-07-18 15:43:37"/>
    <s v=""/>
    <m/>
    <s v="分销客户"/>
    <x v="0"/>
  </r>
  <r>
    <s v="易达尔科技"/>
    <s v="深圳泽汇科技有限公司"/>
    <x v="7"/>
    <x v="19"/>
    <s v="新建"/>
    <d v="2018-04-04T14:11:54"/>
    <s v="202273730730287"/>
    <s v="云服务器ECS(包月)"/>
    <s v="续费"/>
    <s v="120.00"/>
    <s v="0.97"/>
    <s v="115.85"/>
    <m/>
    <n v="115.85"/>
    <s v="已支付"/>
    <s v="2018-07-18 15:43:02"/>
    <s v="2018-07-18 15:43:05"/>
    <s v=""/>
    <m/>
    <s v="分销客户"/>
    <x v="0"/>
  </r>
  <r>
    <s v="易达尔科技"/>
    <s v="深圳泽汇科技有限公司"/>
    <x v="7"/>
    <x v="19"/>
    <s v="新建"/>
    <d v="2018-04-04T14:11:54"/>
    <s v="202278801370287"/>
    <s v="云服务器ECS(包月)"/>
    <s v="续费"/>
    <s v="120.00"/>
    <s v="0.97"/>
    <s v="115.85"/>
    <m/>
    <n v="115.85"/>
    <s v="已支付"/>
    <s v="2018-07-18 15:42:38"/>
    <s v="2018-07-18 15:42:41"/>
    <s v=""/>
    <m/>
    <s v="分销客户"/>
    <x v="0"/>
  </r>
  <r>
    <s v="易达尔科技"/>
    <s v="深圳泽汇科技有限公司"/>
    <x v="7"/>
    <x v="19"/>
    <s v="新建"/>
    <d v="2018-04-04T14:11:54"/>
    <s v="202279300250287"/>
    <s v="云服务器ECS(包月)"/>
    <s v="续费"/>
    <s v="120.00"/>
    <s v="0.97"/>
    <s v="115.85"/>
    <m/>
    <n v="115.85"/>
    <s v="已支付"/>
    <s v="2018-07-18 15:42:15"/>
    <s v="2018-07-18 15:42:18"/>
    <s v=""/>
    <m/>
    <s v="分销客户"/>
    <x v="0"/>
  </r>
  <r>
    <s v="易达尔科技"/>
    <s v="深圳泽汇科技有限公司"/>
    <x v="7"/>
    <x v="19"/>
    <s v="新建"/>
    <d v="2018-04-04T14:11:54"/>
    <s v="202275528560287"/>
    <s v="云服务器ECS(包月)"/>
    <s v="续费"/>
    <s v="120.00"/>
    <s v="0.97"/>
    <s v="115.85"/>
    <m/>
    <n v="115.85"/>
    <s v="已支付"/>
    <s v="2018-07-18 15:41:34"/>
    <s v="2018-07-18 15:41:37"/>
    <s v=""/>
    <m/>
    <s v="分销客户"/>
    <x v="0"/>
  </r>
  <r>
    <s v="易达尔科技"/>
    <s v="深圳泽汇科技有限公司"/>
    <x v="7"/>
    <x v="19"/>
    <s v="新建"/>
    <d v="2018-04-04T14:11:54"/>
    <s v="202271633670287"/>
    <s v="云服务器ECS(包月)"/>
    <s v="续费"/>
    <s v="120.00"/>
    <s v="0.97"/>
    <s v="115.85"/>
    <m/>
    <n v="115.85"/>
    <s v="已支付"/>
    <s v="2018-07-18 15:41:10"/>
    <s v="2018-07-18 15:41:13"/>
    <s v=""/>
    <m/>
    <s v="分销客户"/>
    <x v="0"/>
  </r>
  <r>
    <s v="易达尔科技"/>
    <s v="深圳泽汇科技有限公司"/>
    <x v="7"/>
    <x v="19"/>
    <s v="新建"/>
    <d v="2018-04-04T14:11:54"/>
    <s v="202277901200287"/>
    <s v="云服务器ECS(包月)"/>
    <s v="续费"/>
    <s v="120.00"/>
    <s v="0.97"/>
    <s v="115.85"/>
    <m/>
    <n v="115.85"/>
    <s v="已支付"/>
    <s v="2018-07-18 15:40:39"/>
    <s v="2018-07-18 15:40:45"/>
    <s v=""/>
    <m/>
    <s v="分销客户"/>
    <x v="0"/>
  </r>
  <r>
    <s v="易达尔科技"/>
    <s v="深圳泽汇科技有限公司"/>
    <x v="7"/>
    <x v="19"/>
    <s v="新建"/>
    <d v="2018-04-04T14:11:54"/>
    <s v="202274529330287"/>
    <s v="云服务器ECS(包月)"/>
    <s v="续费"/>
    <s v="120.00"/>
    <s v="0.97"/>
    <s v="115.85"/>
    <m/>
    <n v="115.85"/>
    <s v="已支付"/>
    <s v="2018-07-18 15:40:17"/>
    <s v="2018-07-18 15:40:20"/>
    <s v=""/>
    <m/>
    <s v="分销客户"/>
    <x v="0"/>
  </r>
  <r>
    <s v="易达尔科技"/>
    <s v="深圳泽汇科技有限公司"/>
    <x v="7"/>
    <x v="19"/>
    <s v="新建"/>
    <d v="2018-04-04T14:11:54"/>
    <s v="202279900120287"/>
    <s v="云服务器ECS(包月)"/>
    <s v="续费"/>
    <s v="120.00"/>
    <s v="0.97"/>
    <s v="115.85"/>
    <m/>
    <n v="115.85"/>
    <s v="已支付"/>
    <s v="2018-07-18 15:39:34"/>
    <s v="2018-07-18 15:39:38"/>
    <s v=""/>
    <m/>
    <s v="分销客户"/>
    <x v="0"/>
  </r>
  <r>
    <s v="易达尔科技"/>
    <s v="深圳泽汇科技有限公司"/>
    <x v="7"/>
    <x v="19"/>
    <s v="新建"/>
    <d v="2018-04-04T14:11:54"/>
    <s v="202279500100287"/>
    <s v="云服务器ECS(包月)"/>
    <s v="续费"/>
    <s v="120.00"/>
    <s v="0.97"/>
    <s v="115.85"/>
    <m/>
    <n v="115.85"/>
    <s v="已支付"/>
    <s v="2018-07-18 15:38:26"/>
    <s v="2018-07-18 15:38:29"/>
    <s v=""/>
    <m/>
    <s v="分销客户"/>
    <x v="0"/>
  </r>
  <r>
    <s v="易达尔科技"/>
    <s v="深圳泽汇科技有限公司"/>
    <x v="7"/>
    <x v="19"/>
    <s v="新建"/>
    <d v="2018-04-04T14:11:54"/>
    <s v="202275528410287"/>
    <s v="云服务器ECS(包月)"/>
    <s v="续费"/>
    <s v="120.00"/>
    <s v="0.97"/>
    <s v="115.85"/>
    <m/>
    <n v="115.85"/>
    <s v="已支付"/>
    <s v="2018-07-18 15:37:54"/>
    <s v="2018-07-18 15:38:01"/>
    <s v=""/>
    <m/>
    <s v="分销客户"/>
    <x v="0"/>
  </r>
  <r>
    <s v="易达尔科技"/>
    <s v="深圳泽汇科技有限公司"/>
    <x v="7"/>
    <x v="19"/>
    <s v="新建"/>
    <d v="2018-04-04T14:11:54"/>
    <s v="202277800960287"/>
    <s v="云服务器ECS(包月)"/>
    <s v="续费"/>
    <s v="120.00"/>
    <s v="0.97"/>
    <s v="115.85"/>
    <m/>
    <n v="115.85"/>
    <s v="已支付"/>
    <s v="2018-07-18 15:36:37"/>
    <s v="2018-07-18 15:36:41"/>
    <s v=""/>
    <m/>
    <s v="分销客户"/>
    <x v="0"/>
  </r>
  <r>
    <s v="易达尔科技"/>
    <s v="深圳泽汇科技有限公司"/>
    <x v="7"/>
    <x v="19"/>
    <s v="新建"/>
    <d v="2018-04-04T14:11:54"/>
    <s v="202272532390287"/>
    <s v="云服务器ECS(包月)"/>
    <s v="续费"/>
    <s v="120.00"/>
    <s v="0.97"/>
    <s v="115.85"/>
    <m/>
    <n v="115.85"/>
    <s v="已支付"/>
    <s v="2018-07-18 15:36:04"/>
    <s v="2018-07-18 15:36:08"/>
    <s v=""/>
    <m/>
    <s v="分销客户"/>
    <x v="0"/>
  </r>
  <r>
    <s v="易达尔科技"/>
    <s v="深圳泽汇科技有限公司"/>
    <x v="7"/>
    <x v="19"/>
    <s v="新建"/>
    <d v="2018-04-04T14:11:54"/>
    <s v="202275227500287"/>
    <s v="云服务器ECS(包月)"/>
    <s v="续费"/>
    <s v="120.00"/>
    <s v="0.97"/>
    <s v="115.85"/>
    <m/>
    <n v="115.85"/>
    <s v="已支付"/>
    <s v="2018-07-18 15:35:37"/>
    <s v="2018-07-18 15:35:42"/>
    <s v=""/>
    <m/>
    <s v="分销客户"/>
    <x v="0"/>
  </r>
  <r>
    <s v="易达尔科技"/>
    <s v="深圳泽汇科技有限公司"/>
    <x v="7"/>
    <x v="19"/>
    <s v="新建"/>
    <d v="2018-04-04T14:11:54"/>
    <s v="202275129650287"/>
    <s v="云服务器ECS(包月)"/>
    <s v="续费"/>
    <s v="120.00"/>
    <s v="0.97"/>
    <s v="115.85"/>
    <m/>
    <n v="115.85"/>
    <s v="已支付"/>
    <s v="2018-07-18 15:35:07"/>
    <s v="2018-07-18 15:35:10"/>
    <s v=""/>
    <m/>
    <s v="分销客户"/>
    <x v="0"/>
  </r>
  <r>
    <s v="易达尔科技"/>
    <s v="深圳泽汇科技有限公司"/>
    <x v="7"/>
    <x v="19"/>
    <s v="新建"/>
    <d v="2018-04-04T14:11:54"/>
    <s v="202274030440287"/>
    <s v="云服务器ECS(包月)"/>
    <s v="续费"/>
    <s v="120.00"/>
    <s v="0.97"/>
    <s v="115.85"/>
    <m/>
    <n v="115.85"/>
    <s v="已支付"/>
    <s v="2018-07-18 15:34:43"/>
    <s v="2018-07-18 15:34:48"/>
    <s v=""/>
    <m/>
    <s v="分销客户"/>
    <x v="0"/>
  </r>
  <r>
    <s v="易达尔科技"/>
    <s v="深圳泽汇科技有限公司"/>
    <x v="7"/>
    <x v="19"/>
    <s v="新建"/>
    <d v="2018-04-04T14:11:54"/>
    <s v="202273730370287"/>
    <s v="云服务器ECS(包月)"/>
    <s v="续费"/>
    <s v="120.00"/>
    <s v="0.97"/>
    <s v="115.85"/>
    <m/>
    <n v="115.85"/>
    <s v="已支付"/>
    <s v="2018-07-18 15:34:15"/>
    <s v="2018-07-18 15:34:19"/>
    <s v=""/>
    <m/>
    <s v="分销客户"/>
    <x v="0"/>
  </r>
  <r>
    <s v="易达尔科技"/>
    <s v="深圳泽汇科技有限公司"/>
    <x v="7"/>
    <x v="19"/>
    <s v="新建"/>
    <d v="2018-04-04T14:11:54"/>
    <s v="202273730340287"/>
    <s v="云服务器ECS(包月)"/>
    <s v="续费"/>
    <s v="120.00"/>
    <s v="0.97"/>
    <s v="115.85"/>
    <m/>
    <n v="115.85"/>
    <s v="已支付"/>
    <s v="2018-07-18 15:33:50"/>
    <s v="2018-07-18 15:33:53"/>
    <s v=""/>
    <m/>
    <s v="分销客户"/>
    <x v="0"/>
  </r>
  <r>
    <s v="易达尔科技"/>
    <s v="深圳泽汇科技有限公司"/>
    <x v="7"/>
    <x v="19"/>
    <s v="新建"/>
    <d v="2018-04-04T14:11:54"/>
    <s v="202275927470287"/>
    <s v="云服务器ECS(包月)"/>
    <s v="续费"/>
    <s v="120.00"/>
    <s v="0.97"/>
    <s v="115.85"/>
    <m/>
    <n v="115.85"/>
    <s v="已支付"/>
    <s v="2018-07-18 15:33:28"/>
    <s v="2018-07-18 15:33:31"/>
    <s v=""/>
    <m/>
    <s v="分销客户"/>
    <x v="0"/>
  </r>
  <r>
    <s v="易达尔科技"/>
    <s v="深圳泽汇科技有限公司"/>
    <x v="7"/>
    <x v="19"/>
    <s v="新建"/>
    <d v="2018-04-04T14:11:54"/>
    <s v="202276428270287"/>
    <s v="云服务器ECS(包月)"/>
    <s v="续费"/>
    <s v="120.00"/>
    <s v="0.97"/>
    <s v="115.85"/>
    <m/>
    <n v="115.85"/>
    <s v="已支付"/>
    <s v="2018-07-18 15:32:38"/>
    <s v="2018-07-18 15:32:41"/>
    <s v=""/>
    <m/>
    <s v="分销客户"/>
    <x v="0"/>
  </r>
  <r>
    <s v="易达尔科技"/>
    <s v="深圳泽汇科技有限公司"/>
    <x v="7"/>
    <x v="19"/>
    <s v="新建"/>
    <d v="2018-04-04T14:11:54"/>
    <s v="202275129520287"/>
    <s v="云服务器ECS(包月)"/>
    <s v="续费"/>
    <s v="120.00"/>
    <s v="0.97"/>
    <s v="115.85"/>
    <m/>
    <n v="115.85"/>
    <s v="已支付"/>
    <s v="2018-07-18 15:32:04"/>
    <s v="2018-07-18 15:32:09"/>
    <s v=""/>
    <m/>
    <s v="分销客户"/>
    <x v="0"/>
  </r>
  <r>
    <s v="易达尔科技"/>
    <s v="深圳泽汇科技有限公司"/>
    <x v="7"/>
    <x v="19"/>
    <s v="新建"/>
    <d v="2018-04-04T14:11:54"/>
    <s v="202275927420287"/>
    <s v="云服务器ECS(包月)"/>
    <s v="续费"/>
    <s v="120.00"/>
    <s v="0.97"/>
    <s v="115.85"/>
    <m/>
    <n v="115.85"/>
    <s v="已支付"/>
    <s v="2018-07-18 15:31:40"/>
    <s v="2018-07-18 15:31:44"/>
    <s v=""/>
    <m/>
    <s v="分销客户"/>
    <x v="0"/>
  </r>
  <r>
    <s v="易达尔科技"/>
    <s v="深圳泽汇科技有限公司"/>
    <x v="7"/>
    <x v="19"/>
    <s v="新建"/>
    <d v="2018-04-04T14:11:54"/>
    <s v="202272233060287"/>
    <s v="云服务器ECS(包月)"/>
    <s v="续费"/>
    <s v="120.00"/>
    <s v="0.97"/>
    <s v="115.85"/>
    <m/>
    <n v="115.85"/>
    <s v="已支付"/>
    <s v="2018-07-18 15:31:14"/>
    <s v="2018-07-18 15:31:17"/>
    <s v=""/>
    <m/>
    <s v="分销客户"/>
    <x v="0"/>
  </r>
  <r>
    <s v="易达尔科技"/>
    <s v="深圳泽汇科技有限公司"/>
    <x v="7"/>
    <x v="19"/>
    <s v="新建"/>
    <d v="2018-04-04T14:11:54"/>
    <s v="202278500970287"/>
    <s v="云服务器ECS(包月)"/>
    <s v="续费"/>
    <s v="120.00"/>
    <s v="0.97"/>
    <s v="115.85"/>
    <m/>
    <n v="115.85"/>
    <s v="已支付"/>
    <s v="2018-07-18 15:30:41"/>
    <s v="2018-07-18 15:30:45"/>
    <s v=""/>
    <m/>
    <s v="分销客户"/>
    <x v="0"/>
  </r>
  <r>
    <s v="易达尔科技"/>
    <s v="深圳泽汇科技有限公司"/>
    <x v="7"/>
    <x v="19"/>
    <s v="新建"/>
    <d v="2018-04-04T14:11:54"/>
    <s v="202275627040287"/>
    <s v="云服务器ECS(包月)"/>
    <s v="续费"/>
    <s v="120.00"/>
    <s v="0.97"/>
    <s v="115.85"/>
    <m/>
    <n v="115.85"/>
    <s v="已支付"/>
    <s v="2018-07-18 15:29:50"/>
    <s v="2018-07-18 15:29:57"/>
    <s v=""/>
    <m/>
    <s v="分销客户"/>
    <x v="0"/>
  </r>
  <r>
    <s v="szjoe@qq.com"/>
    <s v="深圳市付宝网络科技有限公司"/>
    <x v="7"/>
    <x v="20"/>
    <s v="关联"/>
    <d v="2018-02-24T11:17:51"/>
    <s v="202275326280051"/>
    <s v="全站加速"/>
    <s v="新购"/>
    <s v="0.00"/>
    <s v="1.00"/>
    <s v="0"/>
    <m/>
    <n v="0"/>
    <s v="完成"/>
    <s v="2018-07-18 14:43:24"/>
    <s v="2018-07-18 14:43:24"/>
    <s v=""/>
    <m/>
    <s v="分销客户"/>
    <x v="6"/>
  </r>
  <r>
    <s v="benewtech@icloud.com"/>
    <s v="深圳市本牛科技有限责任公司"/>
    <x v="5"/>
    <x v="11"/>
    <s v="关联"/>
    <d v="2017-08-01T00:00:00"/>
    <s v="202276625170541"/>
    <s v="云服务器ECS(包月)"/>
    <s v="新购"/>
    <s v="19878.00"/>
    <s v="0.85"/>
    <s v="16896.30"/>
    <m/>
    <n v="16896.3"/>
    <s v="已支付"/>
    <s v="2018-07-18 14:27:52"/>
    <s v="2018-07-18 14:27:57"/>
    <s v=""/>
    <m/>
    <s v="分销客户"/>
    <x v="0"/>
  </r>
  <r>
    <s v="szjoe@qq.com"/>
    <s v="深圳市付宝网络科技有限公司"/>
    <x v="7"/>
    <x v="20"/>
    <s v="关联"/>
    <d v="2018-02-24T11:17:51"/>
    <s v="202276622260051"/>
    <s v="数据传输服务（按量付费）"/>
    <s v="新购"/>
    <s v="0.00"/>
    <s v="1.00"/>
    <s v="0"/>
    <m/>
    <n v="0"/>
    <s v="完成"/>
    <s v="2018-07-18 12:40:11"/>
    <s v="2018-07-18 12:40:12"/>
    <s v=""/>
    <m/>
    <s v="分销客户"/>
    <x v="2"/>
  </r>
  <r>
    <s v="szjoe@qq.com"/>
    <s v="深圳市付宝网络科技有限公司"/>
    <x v="7"/>
    <x v="20"/>
    <s v="关联"/>
    <d v="2018-02-24T11:17:51"/>
    <s v="202272521760051"/>
    <s v="云服务器ECS(包月)"/>
    <s v="新购"/>
    <s v="67.48"/>
    <s v="1.00"/>
    <s v="67.48"/>
    <m/>
    <n v="67.48"/>
    <s v="已支付"/>
    <s v="2018-07-18 10:28:51"/>
    <s v="2018-07-18 10:29:24"/>
    <s v=""/>
    <m/>
    <s v="分销客户"/>
    <x v="0"/>
  </r>
  <r>
    <s v="szjoe@qq.com"/>
    <s v="深圳市付宝网络科技有限公司"/>
    <x v="7"/>
    <x v="20"/>
    <s v="关联"/>
    <d v="2018-02-24T11:17:51"/>
    <s v="202275417660051"/>
    <s v="云服务器ECS(包月)"/>
    <s v="退款"/>
    <s v="-62.44"/>
    <s v="1.00"/>
    <s v="-62.44"/>
    <m/>
    <n v="-62.44"/>
    <s v="已支付"/>
    <s v="2018-07-18 10:26:11"/>
    <s v="2018-07-18 10:26:11"/>
    <s v=""/>
    <m/>
    <s v="分销客户"/>
    <x v="0"/>
  </r>
  <r>
    <s v="聚远汇"/>
    <s v="深圳市聚美堂科技有限公司"/>
    <x v="7"/>
    <x v="17"/>
    <s v="新建"/>
    <d v="2018-05-16T14:59:24"/>
    <s v="202276616840277"/>
    <s v="云服务器ECS(包月)"/>
    <s v="新购"/>
    <s v="59.00"/>
    <s v="1.00"/>
    <s v="59.00"/>
    <m/>
    <n v="59"/>
    <s v="已支付"/>
    <s v="2018-07-18 10:23:06"/>
    <s v="2018-07-18 10:23:30"/>
    <s v=""/>
    <m/>
    <s v="分销客户"/>
    <x v="0"/>
  </r>
  <r>
    <s v="genje_s"/>
    <s v="鼎道科技有限公司"/>
    <x v="7"/>
    <x v="17"/>
    <s v="新建"/>
    <d v="2018-07-16T10:22:02"/>
    <s v="202276514910163"/>
    <s v="云服务器（按量付费）"/>
    <s v="新购"/>
    <s v="0.00"/>
    <s v="1.00"/>
    <s v="0"/>
    <m/>
    <n v="0"/>
    <s v="完成"/>
    <s v="2018-07-18 09:47:10"/>
    <s v="2018-07-18 09:47:10"/>
    <s v=""/>
    <m/>
    <s v="分销客户"/>
    <x v="1"/>
  </r>
  <r>
    <s v="isyoo@aliyun.com"/>
    <s v="上海分蛋信息科技有限公司（陈双双）"/>
    <x v="0"/>
    <x v="6"/>
    <s v="关联"/>
    <d v="2017-06-29T00:00:00"/>
    <s v="202276912460604"/>
    <s v="云盾证书服务(包年)"/>
    <s v="新购"/>
    <s v="0.00"/>
    <s v="1.00"/>
    <s v="0.00"/>
    <m/>
    <n v="0"/>
    <s v="已支付"/>
    <s v="2018-07-18 09:21:08"/>
    <s v="2018-07-18 09:21:13"/>
    <s v=""/>
    <m/>
    <s v="分销客户"/>
    <x v="0"/>
  </r>
  <r>
    <s v="嘉德黄金"/>
    <s v="深圳市嘉德黄金科技有限公司"/>
    <x v="7"/>
    <x v="17"/>
    <s v="新建"/>
    <d v="2018-06-13T18:35:52"/>
    <s v="202274012660801"/>
    <s v="关系型数据库RDS(包月)"/>
    <s v="续费"/>
    <s v="7300.00"/>
    <s v="1.00"/>
    <s v="7300.00"/>
    <m/>
    <n v="7300"/>
    <s v="已支付"/>
    <s v="2018-07-18 08:48:49"/>
    <s v="2018-07-18 08:48:50"/>
    <s v=""/>
    <m/>
    <s v="分销客户"/>
    <x v="0"/>
  </r>
  <r>
    <s v="xiaoantimes"/>
    <s v="深圳小安时代信息服务有限责任公司"/>
    <x v="7"/>
    <x v="19"/>
    <s v="关联"/>
    <d v="2018-02-01T00:55:52"/>
    <s v="202267096490194"/>
    <s v="云服务器ECS(包月)"/>
    <s v="续费"/>
    <s v="1464.00"/>
    <s v="1.00"/>
    <s v="1464.00"/>
    <m/>
    <n v="1464"/>
    <s v="已支付"/>
    <s v="2018-07-17 21:09:46"/>
    <s v="2018-07-17 21:09:52"/>
    <s v=""/>
    <m/>
    <s v="分销客户"/>
    <x v="3"/>
  </r>
  <r>
    <s v="xiaoantimes"/>
    <s v="深圳小安时代信息服务有限责任公司"/>
    <x v="7"/>
    <x v="19"/>
    <s v="关联"/>
    <d v="2018-02-01T00:55:52"/>
    <s v="202273600730194"/>
    <s v="云服务器ECS(包月)"/>
    <s v="续费"/>
    <s v="3704.00"/>
    <s v="1.00"/>
    <s v="3704.00"/>
    <m/>
    <n v="3704"/>
    <s v="已支付"/>
    <s v="2018-07-17 21:08:48"/>
    <s v="2018-07-17 21:08:56"/>
    <s v=""/>
    <m/>
    <s v="分销客户"/>
    <x v="3"/>
  </r>
  <r>
    <s v="acadsoc2015"/>
    <s v="深圳百创天成科技有限公司"/>
    <x v="2"/>
    <x v="2"/>
    <s v="关联"/>
    <d v="2017-10-10T00:00:00"/>
    <s v="202267893140088"/>
    <s v="CDN HTTPS请求包"/>
    <s v="新购"/>
    <s v="450.00"/>
    <s v="0.80"/>
    <s v="360.00"/>
    <m/>
    <n v="360"/>
    <s v="已支付"/>
    <s v="2018-07-17 19:15:20"/>
    <s v="2018-07-17 19:15:57"/>
    <s v=""/>
    <m/>
    <s v="分销客户"/>
    <x v="6"/>
  </r>
  <r>
    <s v="szjoe@qq.com"/>
    <s v="深圳市付宝网络科技有限公司"/>
    <x v="7"/>
    <x v="20"/>
    <s v="关联"/>
    <d v="2018-02-24T11:17:51"/>
    <s v="202268192070051"/>
    <s v="数据传输服务（按量付费）"/>
    <s v="新购"/>
    <s v="0.00"/>
    <s v="1.00"/>
    <s v="0"/>
    <m/>
    <n v="0"/>
    <s v="完成"/>
    <s v="2018-07-17 18:32:09"/>
    <s v="2018-07-17 18:32:09"/>
    <s v=""/>
    <m/>
    <s v="分销客户"/>
    <x v="2"/>
  </r>
  <r>
    <s v="szjoe@qq.com"/>
    <s v="深圳市付宝网络科技有限公司"/>
    <x v="7"/>
    <x v="20"/>
    <s v="关联"/>
    <d v="2018-02-24T11:17:51"/>
    <s v="202264098150051"/>
    <s v="云服务器ECS(包月)"/>
    <s v="新购"/>
    <s v="62.44"/>
    <s v="1.00"/>
    <s v="62.44"/>
    <m/>
    <n v="62.44"/>
    <s v="已支付"/>
    <s v="2018-07-17 18:08:48"/>
    <s v="2018-07-17 18:09:11"/>
    <s v=""/>
    <m/>
    <s v="分销客户"/>
    <x v="0"/>
  </r>
  <r>
    <s v="benewtech@icloud.com"/>
    <s v="深圳市本牛科技有限责任公司"/>
    <x v="5"/>
    <x v="11"/>
    <s v="关联"/>
    <d v="2017-08-01T00:00:00"/>
    <s v="202265393750541"/>
    <s v="弹性公网IP（按量付费）"/>
    <s v="新购"/>
    <s v="0.00"/>
    <s v="1.00"/>
    <s v="0"/>
    <m/>
    <n v="0"/>
    <s v="完成"/>
    <s v="2018-07-17 17:58:36"/>
    <s v="2018-07-17 17:58:36"/>
    <s v=""/>
    <m/>
    <s v="分销客户"/>
    <x v="2"/>
  </r>
  <r>
    <s v="benewtech@icloud.com"/>
    <s v="深圳市本牛科技有限责任公司"/>
    <x v="5"/>
    <x v="11"/>
    <s v="关联"/>
    <d v="2017-08-01T00:00:00"/>
    <s v="202263797490541"/>
    <s v="云服务器ECS(包月)"/>
    <s v="新购"/>
    <s v="19878.00"/>
    <s v="0.85"/>
    <s v="16896.30"/>
    <m/>
    <n v="16896.3"/>
    <s v="已支付"/>
    <s v="2018-07-17 17:45:29"/>
    <s v="2018-07-17 17:45:33"/>
    <s v=""/>
    <m/>
    <s v="分销客户"/>
    <x v="0"/>
  </r>
  <r>
    <s v="xiaoantimes"/>
    <s v="深圳小安时代信息服务有限责任公司"/>
    <x v="7"/>
    <x v="19"/>
    <s v="关联"/>
    <d v="2018-02-01T00:55:52"/>
    <s v="202265096270194"/>
    <s v="邮件推送资源包(包月)"/>
    <s v="新购"/>
    <s v="1.00"/>
    <s v="1.00"/>
    <s v="1.00"/>
    <m/>
    <n v="1"/>
    <s v="已支付"/>
    <s v="2018-07-17 17:41:08"/>
    <s v="2018-07-17 17:41:15"/>
    <s v=""/>
    <m/>
    <s v="分销客户"/>
    <x v="0"/>
  </r>
  <r>
    <s v="hi20924031@aliyun.com"/>
    <s v="深圳市前海堃元智慧有限公司"/>
    <x v="5"/>
    <x v="11"/>
    <s v="关联"/>
    <d v="2017-08-09T00:00:00"/>
    <s v="202263994930848"/>
    <s v="性能测试资源包(包月)"/>
    <s v="新购"/>
    <s v="9.90"/>
    <s v="1.00"/>
    <s v="9.90"/>
    <m/>
    <n v="9.9"/>
    <s v="已支付"/>
    <s v="2018-07-17 17:16:28"/>
    <s v="2018-07-17 17:16:33"/>
    <s v=""/>
    <m/>
    <s v="分销客户"/>
    <x v="0"/>
  </r>
  <r>
    <s v="j@zmate.cn"/>
    <s v="深圳众米网络科技有限公司"/>
    <x v="7"/>
    <x v="19"/>
    <s v="关联"/>
    <d v="2018-03-15T18:43:21"/>
    <s v="202267088930059"/>
    <s v="云服务器ECS(包月)"/>
    <s v="新购"/>
    <s v="372.52"/>
    <s v="0.95"/>
    <s v="354.59"/>
    <n v="354.59"/>
    <n v="0"/>
    <s v="已支付"/>
    <s v="2018-07-17 16:48:32"/>
    <s v="2018-07-17 16:48:38"/>
    <s v=""/>
    <m/>
    <s v="分销客户"/>
    <x v="0"/>
  </r>
  <r>
    <s v="创客区块链"/>
    <s v="深圳创客区块链技术有限公司"/>
    <x v="5"/>
    <x v="11"/>
    <s v="关联"/>
    <d v="2017-12-21T00:00:00"/>
    <s v="202267489550431"/>
    <s v="OSS控制台客户端Windows版"/>
    <s v="新购"/>
    <s v="0.00"/>
    <s v="1.00"/>
    <s v="0.00"/>
    <m/>
    <n v="0"/>
    <s v="已支付"/>
    <s v="2018-07-17 16:46:54"/>
    <s v="2018-07-17 16:46:54"/>
    <s v=""/>
    <m/>
    <s v="分销客户"/>
    <x v="2"/>
  </r>
  <r>
    <s v="j@zmate.cn"/>
    <s v="深圳众米网络科技有限公司"/>
    <x v="7"/>
    <x v="19"/>
    <s v="关联"/>
    <d v="2018-03-15T18:43:21"/>
    <s v="202265790740059"/>
    <s v="云服务器ECS(包月)"/>
    <s v="新购"/>
    <s v="372.52"/>
    <s v="0.95"/>
    <s v="354.59"/>
    <n v="354.59"/>
    <n v="0"/>
    <s v="已支付"/>
    <s v="2018-07-17 16:15:45"/>
    <s v="2018-07-17 16:15:50"/>
    <s v=""/>
    <m/>
    <s v="分销客户"/>
    <x v="0"/>
  </r>
  <r>
    <s v="j@zmate.cn"/>
    <s v="深圳众米网络科技有限公司"/>
    <x v="7"/>
    <x v="19"/>
    <s v="关联"/>
    <d v="2018-03-15T18:43:21"/>
    <s v="202265777340059"/>
    <s v="云服务器ECS(包月)"/>
    <s v="新购"/>
    <s v="133.49"/>
    <s v="1.00"/>
    <s v="133.49"/>
    <n v="133.49"/>
    <n v="0"/>
    <s v="已支付"/>
    <s v="2018-07-17 12:34:49"/>
    <s v="2018-07-17 12:34:59"/>
    <s v=""/>
    <m/>
    <s v="分销客户"/>
    <x v="0"/>
  </r>
  <r>
    <s v="342625709@qq.com"/>
    <s v="深圳酷旗互联网有限公司"/>
    <x v="7"/>
    <x v="20"/>
    <s v="关联"/>
    <d v="2018-01-09T19:26:23"/>
    <s v="202265471140136"/>
    <s v="内容分发网络CDN（按量付费）"/>
    <s v="新购"/>
    <s v="0.00"/>
    <s v="1.00"/>
    <s v="0"/>
    <m/>
    <n v="0"/>
    <s v="完成"/>
    <s v="2018-07-17 10:55:49"/>
    <s v="2018-07-17 10:55:49"/>
    <s v=""/>
    <m/>
    <s v="分销客户"/>
    <x v="2"/>
  </r>
  <r>
    <s v="易达尔科技"/>
    <s v="深圳泽汇科技有限公司"/>
    <x v="7"/>
    <x v="19"/>
    <s v="新建"/>
    <d v="2018-04-04T14:11:54"/>
    <s v="202263972330287"/>
    <s v="云服务器ECS(包月)"/>
    <s v="升级"/>
    <s v="85.43"/>
    <s v="1.00"/>
    <s v="85.43"/>
    <m/>
    <n v="85.43"/>
    <s v="已支付"/>
    <s v="2018-07-17 10:37:48"/>
    <s v="2018-07-17 10:37:53"/>
    <s v=""/>
    <m/>
    <s v="分销客户"/>
    <x v="0"/>
  </r>
  <r>
    <s v="gzyuelaiyuemei"/>
    <s v="广州阅来阅美网络科技有限公司"/>
    <x v="5"/>
    <x v="11"/>
    <s v="关联"/>
    <d v="2018-02-09T14:31:15"/>
    <s v="202265266650318"/>
    <s v="云服务器ECS(包月)"/>
    <s v="续费"/>
    <s v="1556.57"/>
    <s v="0.95"/>
    <s v="1485.09"/>
    <m/>
    <n v="1485.09"/>
    <s v="已支付"/>
    <s v="2018-07-17 09:42:31"/>
    <s v="2018-07-17 09:42:32"/>
    <s v=""/>
    <m/>
    <s v="分销客户"/>
    <x v="3"/>
  </r>
  <r>
    <s v="易达尔科技"/>
    <s v="深圳泽汇科技有限公司"/>
    <x v="7"/>
    <x v="19"/>
    <s v="新建"/>
    <d v="2018-04-04T14:11:54"/>
    <s v="202264761840287"/>
    <s v="云服务器ECS(包月)"/>
    <s v="续费"/>
    <s v="120.00"/>
    <s v="0.97"/>
    <s v="115.85"/>
    <m/>
    <n v="115.85"/>
    <s v="已支付"/>
    <s v="2018-07-17 09:04:05"/>
    <s v="2018-07-17 09:04:09"/>
    <s v=""/>
    <m/>
    <s v="分销客户"/>
    <x v="0"/>
  </r>
  <r>
    <s v="易达尔科技"/>
    <s v="深圳泽汇科技有限公司"/>
    <x v="7"/>
    <x v="19"/>
    <s v="新建"/>
    <d v="2018-04-04T14:11:54"/>
    <s v="202267860230287"/>
    <s v="云服务器ECS(包月)"/>
    <s v="续费"/>
    <s v="120.00"/>
    <s v="0.97"/>
    <s v="115.85"/>
    <m/>
    <n v="115.85"/>
    <s v="已支付"/>
    <s v="2018-07-17 09:03:40"/>
    <s v="2018-07-17 09:03:44"/>
    <s v=""/>
    <m/>
    <s v="分销客户"/>
    <x v="0"/>
  </r>
  <r>
    <s v="易达尔科技"/>
    <s v="深圳泽汇科技有限公司"/>
    <x v="7"/>
    <x v="19"/>
    <s v="新建"/>
    <d v="2018-04-04T14:11:54"/>
    <s v="202264666090287"/>
    <s v="云服务器ECS(包月)"/>
    <s v="续费"/>
    <s v="120.00"/>
    <s v="0.97"/>
    <s v="115.85"/>
    <m/>
    <n v="115.85"/>
    <s v="已支付"/>
    <s v="2018-07-17 09:03:06"/>
    <s v="2018-07-17 09:03:13"/>
    <s v=""/>
    <m/>
    <s v="分销客户"/>
    <x v="0"/>
  </r>
  <r>
    <s v="易达尔科技"/>
    <s v="深圳泽汇科技有限公司"/>
    <x v="7"/>
    <x v="19"/>
    <s v="新建"/>
    <d v="2018-04-04T14:11:54"/>
    <s v="202267860190287"/>
    <s v="云服务器ECS(包月)"/>
    <s v="续费"/>
    <s v="120.00"/>
    <s v="0.97"/>
    <s v="115.85"/>
    <m/>
    <n v="115.85"/>
    <s v="已支付"/>
    <s v="2018-07-17 09:02:39"/>
    <s v="2018-07-17 09:02:43"/>
    <s v=""/>
    <m/>
    <s v="分销客户"/>
    <x v="0"/>
  </r>
  <r>
    <s v="易达尔科技"/>
    <s v="深圳泽汇科技有限公司"/>
    <x v="7"/>
    <x v="19"/>
    <s v="新建"/>
    <d v="2018-04-04T14:11:54"/>
    <s v="202264163520287"/>
    <s v="云服务器ECS(包月)"/>
    <s v="续费"/>
    <s v="120.00"/>
    <s v="0.97"/>
    <s v="115.85"/>
    <m/>
    <n v="115.85"/>
    <s v="已支付"/>
    <s v="2018-07-17 09:01:40"/>
    <s v="2018-07-17 09:01:46"/>
    <s v=""/>
    <m/>
    <s v="分销客户"/>
    <x v="0"/>
  </r>
  <r>
    <s v="cszhaom"/>
    <s v="深圳市米蝶传媒有限公司"/>
    <x v="5"/>
    <x v="11"/>
    <s v="关联"/>
    <d v="2017-10-31T00:00:00"/>
    <s v="202266543030319"/>
    <s v="云盘"/>
    <s v="新购"/>
    <s v="0.00"/>
    <s v="1.00"/>
    <s v="0"/>
    <m/>
    <n v="0"/>
    <s v="完成"/>
    <s v="2018-07-16 18:28:36"/>
    <s v="2018-07-16 18:28:37"/>
    <s v=""/>
    <m/>
    <s v="分销客户"/>
    <x v="2"/>
  </r>
  <r>
    <s v="链国际"/>
    <s v="深圳福润达科技有限公司"/>
    <x v="7"/>
    <x v="17"/>
    <s v="新建"/>
    <d v="2018-06-06T14:50:27"/>
    <s v="202267438580949"/>
    <s v="对象存储OSS（按量付费）"/>
    <s v="新购"/>
    <s v="0.00"/>
    <s v="1.00"/>
    <s v="0"/>
    <m/>
    <n v="0"/>
    <s v="完成"/>
    <s v="2018-07-16 16:48:33"/>
    <s v="2018-07-16 16:48:33"/>
    <s v=""/>
    <m/>
    <s v="分销客户"/>
    <x v="2"/>
  </r>
  <r>
    <s v="嘉德黄金"/>
    <s v="深圳市嘉德黄金科技有限公司"/>
    <x v="7"/>
    <x v="17"/>
    <s v="新建"/>
    <d v="2018-06-13T18:35:52"/>
    <s v="202266829890801"/>
    <s v="云服务器ECS(包月)"/>
    <s v="续费"/>
    <s v="816.00"/>
    <s v="1.00"/>
    <s v="816.00"/>
    <m/>
    <n v="816"/>
    <s v="已支付"/>
    <s v="2018-07-16 11:57:38"/>
    <s v="2018-07-18 17:10:45"/>
    <s v=""/>
    <m/>
    <s v="分销客户"/>
    <x v="0"/>
  </r>
  <r>
    <s v="yunjiserver@126.com"/>
    <s v="深圳云吉网络科技有限公司"/>
    <x v="9"/>
    <x v="14"/>
    <s v="关联"/>
    <d v="2017-08-14T00:00:00"/>
    <s v="202265132210755"/>
    <s v="云服务器ECS(包月)"/>
    <s v="续费"/>
    <s v="162.20"/>
    <s v="1.00"/>
    <s v="162.20"/>
    <m/>
    <n v="162.19999999999999"/>
    <s v="已支付"/>
    <s v="2018-07-16 11:36:03"/>
    <s v="2018-07-16 11:36:04"/>
    <s v=""/>
    <m/>
    <s v="分销客户"/>
    <x v="3"/>
  </r>
  <r>
    <s v="国宁信息科技"/>
    <s v="国宁信息"/>
    <x v="5"/>
    <x v="11"/>
    <s v="新建"/>
    <d v="2018-07-02T15:28:32"/>
    <s v="202267827300195"/>
    <s v="邮件推送"/>
    <s v="新购"/>
    <s v="0.00"/>
    <s v="1.00"/>
    <s v="0"/>
    <m/>
    <n v="0"/>
    <s v="完成"/>
    <s v="2018-07-16 11:32:03"/>
    <s v="2018-07-16 11:32:03"/>
    <s v=""/>
    <m/>
    <s v="分销客户"/>
    <x v="1"/>
  </r>
  <r>
    <s v="国宁信息科技"/>
    <s v="国宁信息"/>
    <x v="5"/>
    <x v="11"/>
    <s v="新建"/>
    <d v="2018-07-02T15:28:32"/>
    <s v="202266029750195"/>
    <s v="云邮箱"/>
    <s v="新购"/>
    <s v="1.00"/>
    <s v="1.00"/>
    <s v="1.00"/>
    <m/>
    <n v="1"/>
    <s v="已支付"/>
    <s v="2018-07-16 11:31:21"/>
    <s v="2018-07-16 11:31:38"/>
    <s v=""/>
    <m/>
    <s v="分销客户"/>
    <x v="0"/>
  </r>
  <r>
    <s v="showbrave@aliyun.com"/>
    <s v="深圳花果山科技有限公司"/>
    <x v="7"/>
    <x v="19"/>
    <s v="关联"/>
    <d v="2018-03-17T17:41:45"/>
    <s v="202264426260342"/>
    <s v="云服务器ECS(包月)"/>
    <s v="续费"/>
    <s v="1053.00"/>
    <s v="1.00"/>
    <s v="1053.00"/>
    <m/>
    <n v="1053"/>
    <s v="已支付"/>
    <s v="2018-07-16 09:34:34"/>
    <s v="2018-07-16 09:34:37"/>
    <s v=""/>
    <m/>
    <s v="分销客户"/>
    <x v="3"/>
  </r>
  <r>
    <s v="聚远汇"/>
    <s v="深圳市聚美堂科技有限公司"/>
    <x v="7"/>
    <x v="17"/>
    <s v="新建"/>
    <d v="2018-05-16T14:59:24"/>
    <s v="202266822190277"/>
    <s v="云服务器ECS(包月)"/>
    <s v="续费"/>
    <s v="38.00"/>
    <s v="0.97"/>
    <s v="36.80"/>
    <m/>
    <n v="36.799999999999997"/>
    <s v="已支付"/>
    <s v="2018-07-16 09:34:26"/>
    <s v="2018-07-16 09:34:38"/>
    <s v=""/>
    <m/>
    <s v="分销客户"/>
    <x v="0"/>
  </r>
  <r>
    <s v="showbrave@aliyun.com"/>
    <s v="深圳花果山科技有限公司"/>
    <x v="7"/>
    <x v="19"/>
    <s v="关联"/>
    <d v="2018-03-17T17:41:45"/>
    <s v="202263726290342"/>
    <s v="云服务器ECS(包月)"/>
    <s v="续费"/>
    <s v="515.00"/>
    <s v="1.00"/>
    <s v="515.00"/>
    <m/>
    <n v="515"/>
    <s v="已支付"/>
    <s v="2018-07-16 09:34:05"/>
    <s v="2018-07-16 09:34:12"/>
    <s v=""/>
    <m/>
    <s v="分销客户"/>
    <x v="3"/>
  </r>
  <r>
    <s v="gzyuelaiyuemei"/>
    <s v="广州阅来阅美网络科技有限公司"/>
    <x v="5"/>
    <x v="11"/>
    <s v="关联"/>
    <d v="2018-02-09T14:31:15"/>
    <s v="202264926020318"/>
    <s v="云服务器ECS(包月)"/>
    <s v="续费"/>
    <s v="1556.57"/>
    <s v="0.95"/>
    <s v="1485.09"/>
    <m/>
    <n v="1485.09"/>
    <s v="已支付"/>
    <s v="2018-07-16 09:26:45"/>
    <s v="2018-07-16 09:26:46"/>
    <s v=""/>
    <m/>
    <s v="分销客户"/>
    <x v="3"/>
  </r>
  <r>
    <s v="gzyuelaiyuemei"/>
    <s v="广州阅来阅美网络科技有限公司"/>
    <x v="5"/>
    <x v="11"/>
    <s v="关联"/>
    <d v="2018-02-09T14:31:15"/>
    <s v="202264425870318"/>
    <s v="云服务器ECS(包月)"/>
    <s v="续费"/>
    <s v="717.91"/>
    <s v="1.00"/>
    <s v="717.91"/>
    <m/>
    <n v="717.91"/>
    <s v="已支付"/>
    <s v="2018-07-16 09:26:44"/>
    <s v="2018-07-16 09:26:44"/>
    <s v=""/>
    <m/>
    <s v="分销客户"/>
    <x v="3"/>
  </r>
  <r>
    <s v="azuo2018"/>
    <s v="CBC有限公司"/>
    <x v="7"/>
    <x v="20"/>
    <s v="新建"/>
    <d v="2018-05-14T15:55:18"/>
    <s v="202267919320576"/>
    <s v="云服务器ECS(包月)"/>
    <s v="续费"/>
    <s v="1612.00"/>
    <s v="1.00"/>
    <s v="1612.00"/>
    <m/>
    <n v="1612"/>
    <s v="已支付"/>
    <s v="2018-07-16 09:12:13"/>
    <s v="2018-07-16 09:13:04"/>
    <s v=""/>
    <m/>
    <s v="分销客户"/>
    <x v="0"/>
  </r>
  <r>
    <s v="cszhaom"/>
    <s v="深圳市米蝶传媒有限公司"/>
    <x v="5"/>
    <x v="11"/>
    <s v="关联"/>
    <d v="2017-10-31T00:00:00"/>
    <s v="202260494200319"/>
    <s v="云盘"/>
    <s v="新购"/>
    <s v="0.00"/>
    <s v="1.00"/>
    <s v="0"/>
    <m/>
    <n v="0"/>
    <s v="完成"/>
    <s v="2018-07-15 11:13:49"/>
    <s v="2018-07-15 11:13:49"/>
    <s v=""/>
    <m/>
    <s v="分销客户"/>
    <x v="2"/>
  </r>
  <r>
    <s v="摩约master"/>
    <s v="广州摩约民宿网络科技有限公司"/>
    <x v="5"/>
    <x v="11"/>
    <s v="新建"/>
    <d v="2017-11-11T00:00:00"/>
    <s v="202262086860724"/>
    <s v="关系型数据库RDS(包月)"/>
    <s v="续费"/>
    <s v="1030.00"/>
    <s v="1.00"/>
    <s v="1030.00"/>
    <m/>
    <n v="1030"/>
    <s v="已支付"/>
    <s v="2018-07-15 07:09:07"/>
    <s v="2018-07-15 07:09:16"/>
    <s v=""/>
    <m/>
    <s v="分销客户"/>
    <x v="0"/>
  </r>
  <r>
    <s v="song.liu@casstime.com"/>
    <s v="深圳开思时代科技有限公司"/>
    <x v="5"/>
    <x v="11"/>
    <s v="关联"/>
    <d v="2017-07-19T00:00:00"/>
    <s v="202258183630075"/>
    <s v="云服务器ECS(包月)"/>
    <s v="扩容"/>
    <s v="17.79"/>
    <s v="1.00"/>
    <s v="17.79"/>
    <m/>
    <n v="17.79"/>
    <s v="已支付"/>
    <s v="2018-07-15 00:11:10"/>
    <s v="2018-07-15 00:11:18"/>
    <s v=""/>
    <m/>
    <s v="分销客户"/>
    <x v="0"/>
  </r>
  <r>
    <s v="易达尔科技"/>
    <s v="深圳泽汇科技有限公司"/>
    <x v="7"/>
    <x v="19"/>
    <s v="新建"/>
    <d v="2018-04-04T14:11:54"/>
    <s v="202259670520287"/>
    <s v="云服务器ECS(包月)"/>
    <s v="升级"/>
    <s v="94.59"/>
    <s v="1.00"/>
    <s v="94.59"/>
    <m/>
    <n v="94.59"/>
    <s v="已支付"/>
    <s v="2018-07-14 11:40:25"/>
    <s v="2018-07-14 11:40:30"/>
    <s v=""/>
    <m/>
    <s v="分销客户"/>
    <x v="0"/>
  </r>
  <r>
    <s v="gzyuelaiyuemei"/>
    <s v="广州阅来阅美网络科技有限公司"/>
    <x v="5"/>
    <x v="11"/>
    <s v="关联"/>
    <d v="2018-02-09T14:31:15"/>
    <s v="202260263130318"/>
    <s v="云服务器ECS(包月)"/>
    <s v="续费"/>
    <s v="362.45"/>
    <s v="1.00"/>
    <s v="362.45"/>
    <m/>
    <n v="362.45"/>
    <s v="已支付"/>
    <s v="2018-07-14 09:36:42"/>
    <s v="2018-07-14 09:36:43"/>
    <s v=""/>
    <m/>
    <s v="分销客户"/>
    <x v="3"/>
  </r>
  <r>
    <s v="易达尔科技"/>
    <s v="深圳泽汇科技有限公司"/>
    <x v="7"/>
    <x v="19"/>
    <s v="新建"/>
    <d v="2018-04-04T14:11:54"/>
    <s v="202260741770287"/>
    <s v="云服务器ECS(包月)"/>
    <s v="升级"/>
    <s v="96.88"/>
    <s v="0.95"/>
    <s v="92.03"/>
    <m/>
    <n v="92.03"/>
    <s v="已支付"/>
    <s v="2018-07-13 17:57:52"/>
    <s v="2018-07-13 17:58:01"/>
    <s v=""/>
    <m/>
    <s v="分销客户"/>
    <x v="0"/>
  </r>
  <r>
    <s v="易达尔科技"/>
    <s v="深圳泽汇科技有限公司"/>
    <x v="7"/>
    <x v="19"/>
    <s v="新建"/>
    <d v="2018-04-04T14:11:54"/>
    <s v="202259739290287"/>
    <s v="云服务器ECS(包月)"/>
    <s v="新购"/>
    <s v="106.00"/>
    <s v="0.97"/>
    <s v="102.90"/>
    <m/>
    <n v="102.9"/>
    <s v="已支付"/>
    <s v="2018-07-13 16:27:26"/>
    <s v="2018-07-13 16:27:30"/>
    <s v=""/>
    <m/>
    <s v="分销客户"/>
    <x v="0"/>
  </r>
  <r>
    <s v="song.liu@casstime.com"/>
    <s v="深圳开思时代科技有限公司"/>
    <x v="5"/>
    <x v="11"/>
    <s v="关联"/>
    <d v="2017-07-19T00:00:00"/>
    <s v="202262637240075"/>
    <s v="云服务器ECS(包月)"/>
    <s v="新购"/>
    <s v="2616.00"/>
    <s v="0.85"/>
    <s v="2223.60"/>
    <m/>
    <n v="2223.6"/>
    <s v="已支付"/>
    <s v="2018-07-13 16:14:56"/>
    <s v="2018-07-13 16:15:07"/>
    <s v=""/>
    <m/>
    <s v="分销客户"/>
    <x v="0"/>
  </r>
  <r>
    <s v="聚远汇"/>
    <s v="深圳市聚美堂科技有限公司"/>
    <x v="7"/>
    <x v="17"/>
    <s v="新建"/>
    <d v="2018-05-16T14:59:24"/>
    <s v="202258235250277"/>
    <s v="云服务器（按量付费）"/>
    <s v="新购"/>
    <s v="0.00"/>
    <s v="1.00"/>
    <s v="0"/>
    <m/>
    <n v="0"/>
    <s v="完成"/>
    <s v="2018-07-13 14:31:39"/>
    <s v="2018-07-13 14:31:39"/>
    <s v=""/>
    <m/>
    <s v="分销客户"/>
    <x v="1"/>
  </r>
  <r>
    <s v="tech@szyouxuntong.cn"/>
    <s v="深圳市优讯通信息技术有限公司"/>
    <x v="7"/>
    <x v="20"/>
    <s v="关联"/>
    <d v="2018-01-09T10:45:32"/>
    <s v="202262431240121"/>
    <s v="云服务器ECS(包月)"/>
    <s v="续费"/>
    <s v="15444.00"/>
    <s v="0.50"/>
    <s v="7722.00"/>
    <m/>
    <n v="7722"/>
    <s v="已支付"/>
    <s v="2018-07-13 14:25:27"/>
    <s v="2018-07-13 15:48:49"/>
    <s v=""/>
    <m/>
    <s v="分销客户"/>
    <x v="3"/>
  </r>
  <r>
    <s v="tech@szyouxuntong.cn"/>
    <s v="深圳市优讯通信息技术有限公司"/>
    <x v="7"/>
    <x v="20"/>
    <s v="关联"/>
    <d v="2018-01-09T10:45:32"/>
    <s v="202258134290121"/>
    <s v="云服务器ECS(包月)"/>
    <s v="续费"/>
    <s v="15444.00"/>
    <s v="0.50"/>
    <s v="7722.00"/>
    <m/>
    <n v="7722"/>
    <s v="已支付"/>
    <s v="2018-07-13 14:23:12"/>
    <s v="2018-07-13 15:49:01"/>
    <s v=""/>
    <m/>
    <s v="分销客户"/>
    <x v="3"/>
  </r>
  <r>
    <s v="jpsvission"/>
    <s v="龙动网络"/>
    <x v="7"/>
    <x v="19"/>
    <s v="新建"/>
    <d v="2018-07-06T16:33:26"/>
    <s v="202260630920016"/>
    <s v="访问控制"/>
    <s v="新购"/>
    <s v="0.00"/>
    <s v="1.00"/>
    <s v="0"/>
    <m/>
    <n v="0"/>
    <s v="完成"/>
    <s v="2018-07-13 14:05:45"/>
    <s v="2018-07-13 14:05:45"/>
    <s v=""/>
    <m/>
    <s v="分销客户"/>
    <x v="1"/>
  </r>
  <r>
    <s v="jpsvission"/>
    <s v="龙动网络"/>
    <x v="7"/>
    <x v="19"/>
    <s v="新建"/>
    <d v="2018-07-06T16:33:26"/>
    <s v="202260732710016"/>
    <s v="先知计划（安全众测）"/>
    <s v="新购"/>
    <s v="60000.00"/>
    <s v="1.00"/>
    <s v="60000.00"/>
    <n v="7500"/>
    <n v="52500"/>
    <s v="已支付"/>
    <s v="2018-07-13 14:04:19"/>
    <s v="2018-07-13 14:05:01"/>
    <s v=""/>
    <m/>
    <s v="分销客户"/>
    <x v="1"/>
  </r>
  <r>
    <s v="twoMonkey0623@outlook.com"/>
    <s v="深圳双猴科技有限公司"/>
    <x v="7"/>
    <x v="19"/>
    <s v="关联"/>
    <d v="2018-03-13T20:24:12"/>
    <s v="202259129540549"/>
    <s v="短信服务"/>
    <s v="新购"/>
    <s v="0.00"/>
    <s v="1.00"/>
    <s v="0"/>
    <m/>
    <n v="0"/>
    <s v="完成"/>
    <s v="2018-07-13 12:20:09"/>
    <s v="2018-07-13 12:20:10"/>
    <s v=""/>
    <m/>
    <s v="分销客户"/>
    <x v="1"/>
  </r>
  <r>
    <s v="song.liu@casstime.com"/>
    <s v="深圳开思时代科技有限公司"/>
    <x v="5"/>
    <x v="11"/>
    <s v="关联"/>
    <d v="2017-07-19T00:00:00"/>
    <s v="202260728490075"/>
    <s v="短信服务"/>
    <s v="新购"/>
    <s v="0.00"/>
    <s v="1.00"/>
    <s v="0"/>
    <m/>
    <n v="0"/>
    <s v="完成"/>
    <s v="2018-07-13 12:05:15"/>
    <s v="2018-07-13 12:05:15"/>
    <s v=""/>
    <m/>
    <s v="分销客户"/>
    <x v="1"/>
  </r>
  <r>
    <s v="song.liu@casstime.com"/>
    <s v="深圳开思时代科技有限公司"/>
    <x v="5"/>
    <x v="11"/>
    <s v="关联"/>
    <d v="2017-07-19T00:00:00"/>
    <s v="202262526850075"/>
    <s v="CodePipeline"/>
    <s v="新购"/>
    <s v="0.00"/>
    <s v="1.00"/>
    <s v="0"/>
    <m/>
    <n v="0"/>
    <s v="完成"/>
    <s v="2018-07-13 11:54:04"/>
    <s v="2018-07-13 11:54:04"/>
    <s v=""/>
    <m/>
    <s v="分销客户"/>
    <x v="1"/>
  </r>
  <r>
    <s v="szjoe@qq.com"/>
    <s v="深圳市付宝网络科技有限公司"/>
    <x v="7"/>
    <x v="20"/>
    <s v="关联"/>
    <d v="2018-02-24T11:17:51"/>
    <s v="202260423040051"/>
    <s v="云服务器ECS(包月)"/>
    <s v="续费"/>
    <s v="540.00"/>
    <s v="1.00"/>
    <s v="540.00"/>
    <m/>
    <n v="540"/>
    <s v="已支付"/>
    <s v="2018-07-13 10:59:55"/>
    <s v="2018-07-13 11:00:22"/>
    <s v=""/>
    <m/>
    <s v="分销客户"/>
    <x v="3"/>
  </r>
  <r>
    <s v="twoMonkey0623@outlook.com"/>
    <s v="深圳双猴科技有限公司"/>
    <x v="7"/>
    <x v="19"/>
    <s v="关联"/>
    <d v="2018-03-13T20:24:12"/>
    <s v="202258726780549"/>
    <s v="云服务器ECS(包月)"/>
    <s v="退款"/>
    <s v="-442.48"/>
    <s v="1.00"/>
    <s v="-442.48"/>
    <m/>
    <n v="-442.48"/>
    <s v="已支付"/>
    <s v="2018-07-13 10:54:59"/>
    <s v="2018-07-13 10:54:59"/>
    <s v=""/>
    <m/>
    <s v="分销客户"/>
    <x v="0"/>
  </r>
  <r>
    <s v="twoMonkey0623@outlook.com"/>
    <s v="深圳双猴科技有限公司"/>
    <x v="7"/>
    <x v="19"/>
    <s v="关联"/>
    <d v="2018-03-13T20:24:12"/>
    <s v="202258126380549"/>
    <s v="云服务器ECS(包月)"/>
    <s v="退款"/>
    <s v="-6667.99"/>
    <s v="1.00"/>
    <s v="-6667.99"/>
    <m/>
    <n v="-6667.99"/>
    <s v="已支付"/>
    <s v="2018-07-13 10:54:58"/>
    <s v="2018-07-13 10:54:58"/>
    <s v=""/>
    <m/>
    <s v="分销客户"/>
    <x v="0"/>
  </r>
  <r>
    <s v="聚远汇"/>
    <s v="深圳市聚美堂科技有限公司"/>
    <x v="7"/>
    <x v="17"/>
    <s v="新建"/>
    <d v="2018-05-16T14:59:24"/>
    <s v="202258225380277"/>
    <s v="云服务器ECS(包月)"/>
    <s v="续费"/>
    <s v="59.00"/>
    <s v="1.00"/>
    <s v="59.00"/>
    <m/>
    <n v="59"/>
    <s v="已支付"/>
    <s v="2018-07-13 10:45:03"/>
    <s v="2018-07-13 10:45:17"/>
    <s v=""/>
    <m/>
    <s v="分销客户"/>
    <x v="0"/>
  </r>
  <r>
    <s v="易达尔科技"/>
    <s v="深圳泽汇科技有限公司"/>
    <x v="7"/>
    <x v="19"/>
    <s v="新建"/>
    <d v="2018-04-04T14:11:54"/>
    <s v="202258924560287"/>
    <s v="云服务器ECS(包月)"/>
    <s v="新购"/>
    <s v="693.00"/>
    <s v="0.97"/>
    <s v="673.75"/>
    <m/>
    <n v="673.75"/>
    <s v="已支付"/>
    <s v="2018-07-13 10:15:51"/>
    <s v="2018-07-13 10:16:03"/>
    <s v=""/>
    <m/>
    <s v="分销客户"/>
    <x v="0"/>
  </r>
  <r>
    <s v="song.liu@casstime.com"/>
    <s v="深圳开思时代科技有限公司"/>
    <x v="5"/>
    <x v="11"/>
    <s v="关联"/>
    <d v="2017-07-19T00:00:00"/>
    <s v="202261220210075"/>
    <s v="云服务器ECS(包月)"/>
    <s v="退款"/>
    <s v="-2459.15"/>
    <s v="1.00"/>
    <s v="-2459.15"/>
    <m/>
    <n v="-2459.15"/>
    <s v="已支付"/>
    <s v="2018-07-13 09:20:06"/>
    <s v="2018-07-13 09:20:06"/>
    <s v=""/>
    <m/>
    <s v="分销客户"/>
    <x v="0"/>
  </r>
  <r>
    <s v="song.liu@casstime.com"/>
    <s v="深圳开思时代科技有限公司"/>
    <x v="5"/>
    <x v="11"/>
    <s v="关联"/>
    <d v="2017-07-19T00:00:00"/>
    <s v="202261420050075"/>
    <s v="云服务器ECS(包月)"/>
    <s v="退款"/>
    <s v="-2618.62"/>
    <s v="1.00"/>
    <s v="-2618.62"/>
    <m/>
    <n v="-2618.62"/>
    <s v="已支付"/>
    <s v="2018-07-13 09:20:05"/>
    <s v="2018-07-13 09:20:05"/>
    <s v=""/>
    <m/>
    <s v="分销客户"/>
    <x v="0"/>
  </r>
  <r>
    <s v="gzyuelaiyuemei"/>
    <s v="广州阅来阅美网络科技有限公司"/>
    <x v="5"/>
    <x v="11"/>
    <s v="关联"/>
    <d v="2018-02-09T14:31:15"/>
    <s v="202259820690318"/>
    <s v="云服务器ECS(包月)"/>
    <s v="续费"/>
    <s v="710.91"/>
    <s v="1.00"/>
    <s v="710.91"/>
    <m/>
    <n v="710.91"/>
    <s v="已支付"/>
    <s v="2018-07-13 08:59:17"/>
    <s v="2018-07-13 08:59:17"/>
    <s v=""/>
    <m/>
    <s v="分销客户"/>
    <x v="3"/>
  </r>
  <r>
    <s v="gzyuelaiyuemei"/>
    <s v="广州阅来阅美网络科技有限公司"/>
    <x v="5"/>
    <x v="11"/>
    <s v="关联"/>
    <d v="2018-02-09T14:31:15"/>
    <s v="202258323170318"/>
    <s v="关系型数据库RDS(包月)"/>
    <s v="续费"/>
    <s v="548.00"/>
    <s v="1.00"/>
    <s v="548.00"/>
    <m/>
    <n v="548"/>
    <s v="已支付"/>
    <s v="2018-07-13 08:56:36"/>
    <s v="2018-07-13 08:56:36"/>
    <s v=""/>
    <m/>
    <s v="分销客户"/>
    <x v="3"/>
  </r>
  <r>
    <s v="gzyuelaiyuemei"/>
    <s v="广州阅来阅美网络科技有限公司"/>
    <x v="5"/>
    <x v="11"/>
    <s v="关联"/>
    <d v="2018-02-09T14:31:15"/>
    <s v="202259906640318"/>
    <s v="弹性公网IP（按量付费）"/>
    <s v="新购"/>
    <s v="0.00"/>
    <s v="1.00"/>
    <s v="0"/>
    <m/>
    <n v="0"/>
    <s v="完成"/>
    <s v="2018-07-12 21:44:26"/>
    <s v="2018-07-12 21:44:26"/>
    <s v=""/>
    <m/>
    <s v="分销客户"/>
    <x v="2"/>
  </r>
  <r>
    <s v="gzyuelaiyuemei"/>
    <s v="广州阅来阅美网络科技有限公司"/>
    <x v="5"/>
    <x v="11"/>
    <s v="关联"/>
    <d v="2018-02-09T14:31:15"/>
    <s v="202262505440318"/>
    <s v="云服务器ECS(包月)"/>
    <s v="新购"/>
    <s v="232.00"/>
    <s v="1.00"/>
    <s v="232.00"/>
    <m/>
    <n v="232"/>
    <s v="已支付"/>
    <s v="2018-07-12 21:42:46"/>
    <s v="2018-07-12 21:42:57"/>
    <s v=""/>
    <m/>
    <s v="分销客户"/>
    <x v="0"/>
  </r>
  <r>
    <s v="b8top"/>
    <s v="福润达"/>
    <x v="7"/>
    <x v="17"/>
    <s v="新建"/>
    <d v="2018-06-02T17:53:13"/>
    <s v="202259905670689"/>
    <s v="云邮箱"/>
    <s v="退款"/>
    <s v="0.00"/>
    <s v="1.00"/>
    <s v="0.00"/>
    <m/>
    <n v="0"/>
    <s v="已支付"/>
    <s v="2018-07-12 20:51:46"/>
    <s v="2018-07-12 20:51:46"/>
    <s v=""/>
    <m/>
    <s v="分销客户"/>
    <x v="0"/>
  </r>
  <r>
    <s v="玛丝菲尔数据中心"/>
    <s v="深圳玛丝菲尔时装公司"/>
    <x v="5"/>
    <x v="11"/>
    <s v="新建"/>
    <d v="2017-04-26T00:00:00"/>
    <s v="202253023630364"/>
    <s v="云数据库KVStore版（包月）"/>
    <s v="续费"/>
    <s v="1500.00"/>
    <s v="1.00"/>
    <s v="1500.00"/>
    <m/>
    <n v="1500"/>
    <s v="已支付"/>
    <s v="2018-07-12 16:38:46"/>
    <s v="2018-07-12 16:39:08"/>
    <s v=""/>
    <m/>
    <s v="分销客户"/>
    <x v="0"/>
  </r>
  <r>
    <s v="玛丝菲尔数据中心"/>
    <s v="深圳玛丝菲尔时装公司"/>
    <x v="5"/>
    <x v="11"/>
    <s v="新建"/>
    <d v="2017-04-26T00:00:00"/>
    <s v="202255320370364"/>
    <s v="负载均衡SLB（包年包月）"/>
    <s v="续费"/>
    <s v="1336.52"/>
    <s v="1.00"/>
    <s v="1336.52"/>
    <m/>
    <n v="1336.52"/>
    <s v="已支付"/>
    <s v="2018-07-12 16:37:23"/>
    <s v="2018-07-12 16:37:44"/>
    <s v=""/>
    <m/>
    <s v="分销客户"/>
    <x v="0"/>
  </r>
  <r>
    <s v="玛丝菲尔数据中心"/>
    <s v="深圳玛丝菲尔时装公司"/>
    <x v="5"/>
    <x v="11"/>
    <s v="新建"/>
    <d v="2017-04-26T00:00:00"/>
    <s v="202253621560364"/>
    <s v="云服务器ECS(包月)"/>
    <s v="续费"/>
    <s v="1094.00"/>
    <s v="1.00"/>
    <s v="1094.00"/>
    <m/>
    <n v="1094"/>
    <s v="已支付"/>
    <s v="2018-07-12 16:35:48"/>
    <s v="2018-07-12 16:36:06"/>
    <s v=""/>
    <m/>
    <s v="分销客户"/>
    <x v="0"/>
  </r>
  <r>
    <s v="玛丝菲尔数据中心"/>
    <s v="深圳玛丝菲尔时装公司"/>
    <x v="5"/>
    <x v="11"/>
    <s v="新建"/>
    <d v="2017-04-26T00:00:00"/>
    <s v="202253421890364"/>
    <s v="云服务器ECS(包月)"/>
    <s v="续费"/>
    <s v="1094.00"/>
    <s v="1.00"/>
    <s v="1094.00"/>
    <m/>
    <n v="1094"/>
    <s v="已支付"/>
    <s v="2018-07-12 16:34:58"/>
    <s v="2018-07-12 16:35:13"/>
    <s v=""/>
    <m/>
    <s v="分销客户"/>
    <x v="0"/>
  </r>
  <r>
    <s v="玛丝菲尔数据中心"/>
    <s v="深圳玛丝菲尔时装公司"/>
    <x v="5"/>
    <x v="11"/>
    <s v="新建"/>
    <d v="2017-04-26T00:00:00"/>
    <s v="202255814140364"/>
    <s v="云服务器ECS(包月)"/>
    <s v="续费"/>
    <s v="1094.00"/>
    <s v="1.00"/>
    <s v="1094.00"/>
    <m/>
    <n v="1094"/>
    <s v="已支付"/>
    <s v="2018-07-12 14:41:18"/>
    <s v="2018-07-12 16:34:08"/>
    <s v=""/>
    <m/>
    <s v="分销客户"/>
    <x v="0"/>
  </r>
  <r>
    <s v="jinban998@aliyun.com"/>
    <s v="深圳金版文化传媒有限公司"/>
    <x v="5"/>
    <x v="11"/>
    <s v="关联"/>
    <d v="2017-11-01T00:00:00"/>
    <s v="202255514190179"/>
    <s v="云服务器ECS(包月)"/>
    <s v="续费"/>
    <s v="327.00"/>
    <s v="1.00"/>
    <s v="327.00"/>
    <m/>
    <n v="327"/>
    <s v="已支付"/>
    <s v="2018-07-12 14:34:22"/>
    <s v="2018-07-12 14:34:28"/>
    <s v=""/>
    <m/>
    <s v="分销客户"/>
    <x v="3"/>
  </r>
  <r>
    <s v="嘉德黄金"/>
    <s v="深圳市嘉德黄金科技有限公司"/>
    <x v="7"/>
    <x v="17"/>
    <s v="新建"/>
    <d v="2018-06-13T18:35:52"/>
    <s v="202254216050801"/>
    <s v="云服务器ECS(包月)"/>
    <s v="新购"/>
    <s v="789.00"/>
    <s v="0.95"/>
    <s v="751.41"/>
    <m/>
    <n v="751.41"/>
    <s v="已支付"/>
    <s v="2018-07-12 14:14:52"/>
    <s v="2018-07-13 10:43:13"/>
    <s v=""/>
    <m/>
    <s v="分销客户"/>
    <x v="0"/>
  </r>
  <r>
    <s v="itekcity"/>
    <s v="深圳晨北科技有限公司"/>
    <x v="0"/>
    <x v="6"/>
    <s v="新建"/>
    <d v="2017-09-14T00:00:00"/>
    <s v="202255508410145"/>
    <s v="云服务器ECS(包月)"/>
    <s v="续费"/>
    <s v="291.48"/>
    <s v="1.00"/>
    <s v="291.48"/>
    <m/>
    <n v="291.48"/>
    <s v="已支付"/>
    <s v="2018-07-12 11:36:59"/>
    <s v="2018-07-12 11:37:00"/>
    <s v=""/>
    <m/>
    <s v="分销客户"/>
    <x v="0"/>
  </r>
  <r>
    <s v="cszhaom"/>
    <s v="深圳市米蝶传媒有限公司"/>
    <x v="5"/>
    <x v="11"/>
    <s v="关联"/>
    <d v="2017-10-31T00:00:00"/>
    <s v="202253409710319"/>
    <s v="云服务器ECS(包月)"/>
    <s v="新购"/>
    <s v="6429.00"/>
    <s v="0.93"/>
    <s v="5970.00"/>
    <m/>
    <n v="5970"/>
    <s v="已支付"/>
    <s v="2018-07-12 11:13:11"/>
    <s v="2018-07-12 11:15:16"/>
    <s v=""/>
    <m/>
    <s v="分销客户"/>
    <x v="0"/>
  </r>
  <r>
    <s v="cszhaom"/>
    <s v="深圳市米蝶传媒有限公司"/>
    <x v="5"/>
    <x v="11"/>
    <s v="关联"/>
    <d v="2017-10-31T00:00:00"/>
    <s v="202254109980319"/>
    <s v="云服务器ECS(包月)"/>
    <s v="新购"/>
    <s v="6429.00"/>
    <s v="0.93"/>
    <s v="5970.00"/>
    <m/>
    <n v="5970"/>
    <s v="已支付"/>
    <s v="2018-07-12 11:12:46"/>
    <s v="2018-07-12 11:13:03"/>
    <s v=""/>
    <m/>
    <s v="分销客户"/>
    <x v="0"/>
  </r>
  <r>
    <s v="cszhaom"/>
    <s v="深圳市米蝶传媒有限公司"/>
    <x v="5"/>
    <x v="11"/>
    <s v="关联"/>
    <d v="2017-10-31T00:00:00"/>
    <s v="202256007020319"/>
    <s v="云服务器ECS(包月)"/>
    <s v="新购"/>
    <s v="6429.00"/>
    <s v="0.93"/>
    <s v="5970.00"/>
    <m/>
    <n v="5970"/>
    <s v="已支付"/>
    <s v="2018-07-12 11:12:14"/>
    <s v="2018-07-12 11:12:33"/>
    <s v=""/>
    <m/>
    <s v="分销客户"/>
    <x v="0"/>
  </r>
  <r>
    <s v="cszhaom"/>
    <s v="深圳市米蝶传媒有限公司"/>
    <x v="5"/>
    <x v="11"/>
    <s v="关联"/>
    <d v="2017-10-31T00:00:00"/>
    <s v="202254808770319"/>
    <s v="云服务器ECS(包月)"/>
    <s v="新购"/>
    <s v="6429.00"/>
    <s v="0.93"/>
    <s v="5970.00"/>
    <m/>
    <n v="5970"/>
    <s v="已支付"/>
    <s v="2018-07-12 11:11:10"/>
    <s v="2018-07-12 11:11:27"/>
    <s v=""/>
    <m/>
    <s v="分销客户"/>
    <x v="0"/>
  </r>
  <r>
    <s v="yunjiserver@126.com"/>
    <s v="深圳云吉网络科技有限公司"/>
    <x v="9"/>
    <x v="14"/>
    <s v="关联"/>
    <d v="2017-08-14T00:00:00"/>
    <s v="202255507600755"/>
    <s v="云服务器ECS(包月)"/>
    <s v="续费"/>
    <s v="219.00"/>
    <s v="1.00"/>
    <s v="219.00"/>
    <m/>
    <n v="219"/>
    <s v="已支付"/>
    <s v="2018-07-12 11:11:05"/>
    <s v="2018-07-12 11:11:06"/>
    <s v=""/>
    <m/>
    <s v="分销客户"/>
    <x v="3"/>
  </r>
  <r>
    <s v="cszhaom"/>
    <s v="深圳市米蝶传媒有限公司"/>
    <x v="5"/>
    <x v="11"/>
    <s v="关联"/>
    <d v="2017-10-31T00:00:00"/>
    <s v="202254009530319"/>
    <s v="云服务器ECS(包月)"/>
    <s v="新购"/>
    <s v="9429.00"/>
    <s v="0.95"/>
    <s v="8970.00"/>
    <m/>
    <n v="8970"/>
    <s v="已支付"/>
    <s v="2018-07-12 11:07:15"/>
    <s v="2018-07-12 11:07:35"/>
    <s v=""/>
    <m/>
    <s v="分销客户"/>
    <x v="0"/>
  </r>
  <r>
    <s v="聚远汇"/>
    <s v="深圳市聚美堂科技有限公司"/>
    <x v="7"/>
    <x v="17"/>
    <s v="新建"/>
    <d v="2018-05-16T14:59:24"/>
    <s v="202256404260277"/>
    <s v="云服务器ECS(包月)"/>
    <s v="新购"/>
    <s v="38.00"/>
    <s v="0.97"/>
    <s v="36.80"/>
    <m/>
    <n v="36.799999999999997"/>
    <s v="已支付"/>
    <s v="2018-07-12 10:15:53"/>
    <s v="2018-07-12 10:16:03"/>
    <s v=""/>
    <m/>
    <s v="分销客户"/>
    <x v="0"/>
  </r>
  <r>
    <s v="深圳达农"/>
    <s v="深圳达农保险经纪有限公司"/>
    <x v="9"/>
    <x v="7"/>
    <s v="关联"/>
    <d v="2017-12-04T00:00:00"/>
    <s v="202249098380624"/>
    <s v="云邮箱"/>
    <s v="续费"/>
    <s v="0.00"/>
    <s v="1.00"/>
    <s v="0.00"/>
    <m/>
    <n v="0"/>
    <s v="已支付"/>
    <s v="2018-07-12 08:42:39"/>
    <s v="2018-07-12 08:42:39"/>
    <s v=""/>
    <m/>
    <s v="分销客户"/>
    <x v="3"/>
  </r>
  <r>
    <s v="zhw1260@163.com"/>
    <s v="张宏伟"/>
    <x v="7"/>
    <x v="21"/>
    <s v="关联"/>
    <d v="2018-01-12T18:55:29"/>
    <s v="202246583760598"/>
    <s v="云服务器ECS(包月)"/>
    <s v="续费"/>
    <s v="795.00"/>
    <s v="1.00"/>
    <s v="795.00"/>
    <m/>
    <n v="795"/>
    <s v="已支付"/>
    <s v="2018-07-11 16:56:19"/>
    <s v="2018-07-11 16:57:29"/>
    <s v=""/>
    <m/>
    <s v="分销客户"/>
    <x v="3"/>
  </r>
  <r>
    <s v="金诺信博"/>
    <n v="0"/>
    <x v="5"/>
    <x v="11"/>
    <s v="新建"/>
    <d v="2018-06-25T15:26:11"/>
    <s v="202246679860677"/>
    <s v="云服务器ECS(包月)"/>
    <s v="补偿续费"/>
    <s v="0.00"/>
    <s v="1.00"/>
    <s v="0.00"/>
    <m/>
    <n v="0"/>
    <s v="已支付"/>
    <s v="2018-07-11 16:22:39"/>
    <s v="2018-07-11 16:22:39"/>
    <s v=""/>
    <m/>
    <s v="分销客户"/>
    <x v="0"/>
  </r>
  <r>
    <s v="壹凡汽车"/>
    <s v="壹凡汽车科技"/>
    <x v="5"/>
    <x v="11"/>
    <s v="新建"/>
    <d v="2018-06-05T17:34:00"/>
    <s v="202247678160043"/>
    <s v="云服务器ECS(包月)"/>
    <s v="补偿续费"/>
    <s v="0.00"/>
    <s v="1.00"/>
    <s v="0.00"/>
    <m/>
    <n v="0"/>
    <s v="已支付"/>
    <s v="2018-07-11 15:42:38"/>
    <s v="2018-07-11 15:42:39"/>
    <s v=""/>
    <m/>
    <s v="分销客户"/>
    <x v="0"/>
  </r>
  <r>
    <s v="聚远汇"/>
    <s v="深圳市聚美堂科技有限公司"/>
    <x v="7"/>
    <x v="17"/>
    <s v="新建"/>
    <d v="2018-05-16T14:59:24"/>
    <s v="202245573680277"/>
    <s v="云服务器ECS(包月)"/>
    <s v="新购"/>
    <s v="38.00"/>
    <s v="0.97"/>
    <s v="36.80"/>
    <m/>
    <n v="36.799999999999997"/>
    <s v="已支付"/>
    <s v="2018-07-11 14:40:36"/>
    <s v="2018-07-11 14:40:40"/>
    <s v=""/>
    <m/>
    <s v="分销客户"/>
    <x v="0"/>
  </r>
  <r>
    <s v="聚远汇"/>
    <s v="深圳市聚美堂科技有限公司"/>
    <x v="7"/>
    <x v="17"/>
    <s v="新建"/>
    <d v="2018-05-16T14:59:24"/>
    <s v="202245673080277"/>
    <s v="云服务器ECS(包月)"/>
    <s v="新购"/>
    <s v="38.00"/>
    <s v="0.97"/>
    <s v="36.80"/>
    <m/>
    <n v="36.799999999999997"/>
    <s v="已支付"/>
    <s v="2018-07-11 14:17:09"/>
    <s v="2018-07-11 14:17:18"/>
    <s v=""/>
    <m/>
    <s v="分销客户"/>
    <x v="0"/>
  </r>
  <r>
    <s v="b8top"/>
    <s v="福润达"/>
    <x v="7"/>
    <x v="17"/>
    <s v="新建"/>
    <d v="2018-06-02T17:53:13"/>
    <s v="202245973110689"/>
    <s v="云服务器ECS(包月)"/>
    <s v="新购"/>
    <s v="11424.60"/>
    <s v="0.77"/>
    <s v="8850.45"/>
    <n v="7000"/>
    <n v="1850.4500000000007"/>
    <s v="已支付"/>
    <s v="2018-07-11 13:46:16"/>
    <s v="2018-07-11 13:46:27"/>
    <s v=""/>
    <m/>
    <s v="分销客户"/>
    <x v="0"/>
  </r>
  <r>
    <s v="fitcome@126.com"/>
    <s v="fitcome@126.com"/>
    <x v="5"/>
    <x v="11"/>
    <s v="关联"/>
    <d v="2018-01-05T00:00:00"/>
    <s v="202247771440601"/>
    <s v="增量带宽"/>
    <s v="升级"/>
    <s v="2.55"/>
    <s v="1.00"/>
    <s v="2.55"/>
    <m/>
    <n v="2.5499999999999998"/>
    <s v="已支付"/>
    <s v="2018-07-11 12:43:09"/>
    <s v="2018-07-11 12:43:14"/>
    <s v=""/>
    <m/>
    <s v="分销客户"/>
    <x v="0"/>
  </r>
  <r>
    <s v="weishou9919"/>
    <s v="唯手康复技术（深圳）有限公司"/>
    <x v="5"/>
    <x v="11"/>
    <s v="新建"/>
    <d v="2018-06-06T09:37:16"/>
    <s v="202245165140078"/>
    <s v="私密专线"/>
    <s v="新购"/>
    <s v="0.00"/>
    <s v="1.00"/>
    <s v="0"/>
    <m/>
    <n v="0"/>
    <s v="完成"/>
    <s v="2018-07-11 09:47:00"/>
    <s v="2018-07-11 09:47:00"/>
    <s v=""/>
    <m/>
    <s v="分销客户"/>
    <x v="2"/>
  </r>
  <r>
    <s v="zhzb88888"/>
    <s v="中航资本投资管理（深圳）有限公司"/>
    <x v="5"/>
    <x v="11"/>
    <s v="关联"/>
    <d v="2018-02-01T00:36:15"/>
    <s v="202248461450664"/>
    <s v="云服务器ECS(包月)"/>
    <s v="续费"/>
    <s v="3606.00"/>
    <s v="0.93"/>
    <s v="3348.60"/>
    <m/>
    <n v="3348.6"/>
    <s v="已支付"/>
    <s v="2018-07-11 09:45:15"/>
    <s v="2018-07-11 09:45:43"/>
    <s v=""/>
    <m/>
    <s v="分销客户"/>
    <x v="3"/>
  </r>
  <r>
    <s v="聚远汇"/>
    <s v="深圳市聚美堂科技有限公司"/>
    <x v="7"/>
    <x v="17"/>
    <s v="新建"/>
    <d v="2018-05-16T14:59:24"/>
    <s v="202247562720277"/>
    <s v="云服务器ECS(包月)"/>
    <s v="续费"/>
    <s v="38.00"/>
    <s v="0.97"/>
    <s v="36.80"/>
    <m/>
    <n v="36.799999999999997"/>
    <s v="已支付"/>
    <s v="2018-07-11 09:35:13"/>
    <s v="2018-07-11 09:35:58"/>
    <s v=""/>
    <m/>
    <s v="分销客户"/>
    <x v="0"/>
  </r>
  <r>
    <s v="聚远汇"/>
    <s v="深圳市聚美堂科技有限公司"/>
    <x v="7"/>
    <x v="17"/>
    <s v="新建"/>
    <d v="2018-05-16T14:59:24"/>
    <s v="202244762050277"/>
    <s v="云服务器ECS(包月)"/>
    <s v="续费"/>
    <s v="59.00"/>
    <s v="1.00"/>
    <s v="59.00"/>
    <m/>
    <n v="59"/>
    <s v="已支付"/>
    <s v="2018-07-11 08:39:00"/>
    <s v="2018-07-11 08:39:02"/>
    <s v=""/>
    <m/>
    <s v="分销客户"/>
    <x v="0"/>
  </r>
  <r>
    <s v="shizhihao87@icloud.com"/>
    <s v="深圳前海小众金融有限公司"/>
    <x v="5"/>
    <x v="11"/>
    <s v="关联"/>
    <d v="2018-01-20T00:00:00"/>
    <s v="202246043950540"/>
    <s v="NAS存储包"/>
    <s v="退款"/>
    <s v="-31.00"/>
    <s v="1.00"/>
    <s v="-31.00"/>
    <m/>
    <n v="-31"/>
    <s v="已支付"/>
    <s v="2018-07-10 18:21:31"/>
    <s v="2018-07-10 18:21:31"/>
    <s v=""/>
    <m/>
    <s v="分销客户"/>
    <x v="0"/>
  </r>
  <r>
    <s v="shizhihao87@icloud.com"/>
    <s v="深圳前海小众金融有限公司"/>
    <x v="5"/>
    <x v="11"/>
    <s v="关联"/>
    <d v="2018-01-20T00:00:00"/>
    <s v="202245641050540"/>
    <s v="对象存储OSS资源包(包月)"/>
    <s v="退款"/>
    <s v="-79.20"/>
    <s v="1.00"/>
    <s v="-79.20"/>
    <m/>
    <n v="-79.2"/>
    <s v="已支付"/>
    <s v="2018-07-10 18:21:30"/>
    <s v="2018-07-10 18:21:30"/>
    <s v=""/>
    <m/>
    <s v="分销客户"/>
    <x v="0"/>
  </r>
  <r>
    <s v="深圳市资本在线"/>
    <s v="前海小众金融有限公司"/>
    <x v="5"/>
    <x v="11"/>
    <s v="新建"/>
    <d v="2017-10-31T00:00:00"/>
    <s v="202244944890479"/>
    <s v="DDoS高防IP"/>
    <s v="续费"/>
    <s v="18800.00"/>
    <s v="1.00"/>
    <s v="18800.00"/>
    <n v="1500"/>
    <n v="17300"/>
    <s v="已支付"/>
    <s v="2018-07-10 18:04:10"/>
    <s v="2018-07-10 18:04:52"/>
    <s v=""/>
    <m/>
    <s v="分销客户"/>
    <x v="0"/>
  </r>
  <r>
    <s v="shizhihao87@icloud.com"/>
    <s v="深圳前海小众金融有限公司"/>
    <x v="5"/>
    <x v="11"/>
    <s v="关联"/>
    <d v="2018-01-20T00:00:00"/>
    <s v="202247623840540"/>
    <s v="云服务器ECS(包月)"/>
    <s v="退款"/>
    <s v="-60.56"/>
    <s v="1.00"/>
    <s v="-60.56"/>
    <m/>
    <n v="-60.56"/>
    <s v="已支付"/>
    <s v="2018-07-10 11:15:29"/>
    <s v="2018-07-10 11:15:29"/>
    <s v=""/>
    <m/>
    <s v="分销客户"/>
    <x v="0"/>
  </r>
  <r>
    <s v="gzyuelaiyuemei"/>
    <s v="广州阅来阅美网络科技有限公司"/>
    <x v="5"/>
    <x v="11"/>
    <s v="关联"/>
    <d v="2018-02-09T14:31:15"/>
    <s v="202244922480318"/>
    <s v="云服务器ECS(包月)"/>
    <s v="续费"/>
    <s v="809.91"/>
    <s v="1.00"/>
    <s v="809.91"/>
    <m/>
    <n v="809.91"/>
    <s v="已支付"/>
    <s v="2018-07-10 09:41:56"/>
    <s v="2018-07-10 09:41:56"/>
    <s v=""/>
    <m/>
    <s v="分销客户"/>
    <x v="3"/>
  </r>
  <r>
    <s v="gzyuelaiyuemei"/>
    <s v="广州阅来阅美网络科技有限公司"/>
    <x v="5"/>
    <x v="11"/>
    <s v="关联"/>
    <d v="2018-02-09T14:31:15"/>
    <s v="202249019290318"/>
    <s v="云服务器ECS(包月)"/>
    <s v="续费"/>
    <s v="376.45"/>
    <s v="1.00"/>
    <s v="376.45"/>
    <m/>
    <n v="376.45"/>
    <s v="已支付"/>
    <s v="2018-07-10 09:41:54"/>
    <s v="2018-07-10 09:41:55"/>
    <s v=""/>
    <m/>
    <s v="分销客户"/>
    <x v="3"/>
  </r>
  <r>
    <s v="聚远汇"/>
    <s v="深圳市聚美堂科技有限公司"/>
    <x v="7"/>
    <x v="17"/>
    <s v="新建"/>
    <d v="2018-05-16T14:59:24"/>
    <s v="202248112530277"/>
    <s v="云服务器ECS(包月)"/>
    <s v="续费"/>
    <s v="59.00"/>
    <s v="1.00"/>
    <s v="59.00"/>
    <m/>
    <n v="59"/>
    <s v="已支付"/>
    <s v="2018-07-10 08:23:03"/>
    <s v="2018-07-10 08:23:04"/>
    <s v=""/>
    <m/>
    <s v="分销客户"/>
    <x v="0"/>
  </r>
  <r>
    <s v="聚远汇"/>
    <s v="深圳市聚美堂科技有限公司"/>
    <x v="7"/>
    <x v="17"/>
    <s v="新建"/>
    <d v="2018-05-16T14:59:24"/>
    <s v="202247813530277"/>
    <s v="云服务器ECS(包月)"/>
    <s v="续费"/>
    <s v="59.00"/>
    <s v="1.00"/>
    <s v="59.00"/>
    <m/>
    <n v="59"/>
    <s v="已支付"/>
    <s v="2018-07-10 08:23:01"/>
    <s v="2018-07-10 08:23:02"/>
    <s v=""/>
    <m/>
    <s v="分销客户"/>
    <x v="0"/>
  </r>
  <r>
    <s v="聚远汇"/>
    <s v="深圳市聚美堂科技有限公司"/>
    <x v="7"/>
    <x v="17"/>
    <s v="新建"/>
    <d v="2018-05-16T14:59:24"/>
    <s v="202246005150277"/>
    <s v="云服务器（按量付费）"/>
    <s v="新购"/>
    <s v="0.00"/>
    <s v="1.00"/>
    <s v="0"/>
    <m/>
    <n v="0"/>
    <s v="完成"/>
    <s v="2018-07-09 22:09:50"/>
    <s v="2018-07-09 22:09:50"/>
    <s v=""/>
    <m/>
    <s v="分销客户"/>
    <x v="1"/>
  </r>
  <r>
    <s v="shizhihao87@icloud.com"/>
    <s v="深圳前海小众金融有限公司"/>
    <x v="5"/>
    <x v="11"/>
    <s v="关联"/>
    <d v="2018-01-20T00:00:00"/>
    <s v="202245802370540"/>
    <s v="关系型数据库RDS(包月)"/>
    <s v="退款"/>
    <s v="-56.12"/>
    <s v="1.00"/>
    <s v="-56.12"/>
    <m/>
    <n v="-56.12"/>
    <s v="已支付"/>
    <s v="2018-07-09 20:21:46"/>
    <s v="2018-07-09 20:21:46"/>
    <s v=""/>
    <m/>
    <s v="分销客户"/>
    <x v="0"/>
  </r>
  <r>
    <s v="易达尔科技"/>
    <s v="深圳泽汇科技有限公司"/>
    <x v="7"/>
    <x v="19"/>
    <s v="新建"/>
    <d v="2018-04-04T14:11:54"/>
    <s v="202239042000287"/>
    <s v="云服务器ECS(包月)"/>
    <s v="新购"/>
    <s v="95.00"/>
    <s v="0.97"/>
    <s v="92.10"/>
    <m/>
    <n v="92.1"/>
    <s v="已支付"/>
    <s v="2018-07-09 17:14:01"/>
    <s v="2018-07-10 12:04:57"/>
    <s v=""/>
    <m/>
    <s v="分销客户"/>
    <x v="0"/>
  </r>
  <r>
    <s v="shizhihao87@icloud.com"/>
    <s v="深圳前海小众金融有限公司"/>
    <x v="5"/>
    <x v="11"/>
    <s v="关联"/>
    <d v="2018-01-20T00:00:00"/>
    <s v="202242539420540"/>
    <s v="云服务器ECS(包月)"/>
    <s v="退款"/>
    <s v="-9365.51"/>
    <s v="1.00"/>
    <s v="-9365.51"/>
    <m/>
    <n v="-9365.51"/>
    <s v="已支付"/>
    <s v="2018-07-09 16:43:50"/>
    <s v="2018-07-09 16:43:50"/>
    <s v=""/>
    <m/>
    <s v="分销客户"/>
    <x v="0"/>
  </r>
  <r>
    <s v="shizhihao87@icloud.com"/>
    <s v="深圳前海小众金融有限公司"/>
    <x v="5"/>
    <x v="11"/>
    <s v="关联"/>
    <d v="2018-01-20T00:00:00"/>
    <s v="202240040420540"/>
    <s v="云服务器ECS(包月)"/>
    <s v="退款"/>
    <s v="-9937.21"/>
    <s v="1.00"/>
    <s v="-9937.21"/>
    <m/>
    <n v="-9937.2099999999991"/>
    <s v="已支付"/>
    <s v="2018-07-09 16:43:49"/>
    <s v="2018-07-09 16:43:49"/>
    <s v=""/>
    <m/>
    <s v="分销客户"/>
    <x v="0"/>
  </r>
  <r>
    <s v="shizhihao87@icloud.com"/>
    <s v="深圳前海小众金融有限公司"/>
    <x v="5"/>
    <x v="11"/>
    <s v="关联"/>
    <d v="2018-01-20T00:00:00"/>
    <s v="202240938190540"/>
    <s v="云服务器ECS(包月)"/>
    <s v="退款"/>
    <s v="-4946.64"/>
    <s v="1.00"/>
    <s v="-4946.64"/>
    <m/>
    <n v="-4946.6400000000003"/>
    <s v="已支付"/>
    <s v="2018-07-09 16:43:48"/>
    <s v="2018-07-09 16:43:48"/>
    <s v=""/>
    <m/>
    <s v="分销客户"/>
    <x v="0"/>
  </r>
  <r>
    <s v="shizhihao87@icloud.com"/>
    <s v="深圳前海小众金融有限公司"/>
    <x v="5"/>
    <x v="11"/>
    <s v="关联"/>
    <d v="2018-01-20T00:00:00"/>
    <s v="202240538330540"/>
    <s v="云服务器ECS(包月)"/>
    <s v="退款"/>
    <s v="-4066.31"/>
    <s v="1.00"/>
    <s v="-4066.31"/>
    <m/>
    <n v="-4066.31"/>
    <s v="已支付"/>
    <s v="2018-07-09 16:43:48"/>
    <s v="2018-07-09 16:43:48"/>
    <s v=""/>
    <m/>
    <s v="分销客户"/>
    <x v="0"/>
  </r>
  <r>
    <s v="创客区块链"/>
    <s v="深圳创客区块链技术有限公司"/>
    <x v="5"/>
    <x v="11"/>
    <s v="关联"/>
    <d v="2017-12-21T00:00:00"/>
    <s v="202240337790431"/>
    <s v="云服务器ECS(包月)"/>
    <s v="新购"/>
    <s v="61.00"/>
    <s v="0.98"/>
    <s v="59.80"/>
    <m/>
    <n v="59.8"/>
    <s v="已支付"/>
    <s v="2018-07-09 15:19:57"/>
    <s v="2018-07-09 15:20:03"/>
    <s v=""/>
    <m/>
    <s v="分销客户"/>
    <x v="0"/>
  </r>
  <r>
    <s v="gzyuelaiyuemei"/>
    <s v="广州阅来阅美网络科技有限公司"/>
    <x v="5"/>
    <x v="11"/>
    <s v="关联"/>
    <d v="2018-02-09T14:31:15"/>
    <s v="202243131670318"/>
    <s v="云服务器ECS(包月)"/>
    <s v="新购"/>
    <s v="1421.82"/>
    <s v="1.00"/>
    <s v="1421.82"/>
    <m/>
    <n v="1421.82"/>
    <s v="已支付"/>
    <s v="2018-07-09 15:05:41"/>
    <s v="2018-07-09 15:05:45"/>
    <s v=""/>
    <m/>
    <s v="分销客户"/>
    <x v="0"/>
  </r>
  <r>
    <s v="j@zmate.cn"/>
    <s v="深圳众米网络科技有限公司"/>
    <x v="7"/>
    <x v="19"/>
    <s v="关联"/>
    <d v="2018-03-15T18:43:21"/>
    <s v="202242233030059"/>
    <s v="云服务器ECS(包月)"/>
    <s v="续费"/>
    <s v="4420.70"/>
    <s v="0.96"/>
    <s v="4223.47"/>
    <m/>
    <n v="4223.47"/>
    <s v="已支付"/>
    <s v="2018-07-09 15:05:15"/>
    <s v="2018-07-09 15:05:22"/>
    <s v=""/>
    <m/>
    <s v="分销客户"/>
    <x v="3"/>
  </r>
  <r>
    <s v="j@zmate.cn"/>
    <s v="深圳众米网络科技有限公司"/>
    <x v="7"/>
    <x v="19"/>
    <s v="关联"/>
    <d v="2018-03-15T18:43:21"/>
    <s v="202240035180059"/>
    <s v="云服务器ECS(包月)"/>
    <s v="续费"/>
    <s v="148.00"/>
    <s v="1.00"/>
    <s v="148.00"/>
    <n v="148"/>
    <n v="0"/>
    <s v="已支付"/>
    <s v="2018-07-09 15:02:30"/>
    <s v="2018-07-09 15:02:53"/>
    <s v=""/>
    <m/>
    <s v="分销客户"/>
    <x v="3"/>
  </r>
  <r>
    <s v="松本先天下"/>
    <s v="松本先天下有限公司"/>
    <x v="5"/>
    <x v="19"/>
    <s v="新建"/>
    <d v="2017-07-31T00:00:00"/>
    <s v="202239035910331"/>
    <s v="云服务器ECS(包月)"/>
    <s v="新购"/>
    <s v="239.00"/>
    <s v="1.00"/>
    <s v="239.00"/>
    <m/>
    <n v="239"/>
    <s v="已支付"/>
    <s v="2018-07-09 14:51:03"/>
    <s v="2018-07-09 14:51:43"/>
    <s v=""/>
    <m/>
    <s v="分销客户"/>
    <x v="0"/>
  </r>
  <r>
    <s v="342625709@qq.com"/>
    <s v="深圳酷旗互联网有限公司"/>
    <x v="7"/>
    <x v="20"/>
    <s v="关联"/>
    <d v="2018-01-09T19:26:23"/>
    <s v="202240734110136"/>
    <s v="云数据库KVStore版（包月）"/>
    <s v="新购"/>
    <s v="636.00"/>
    <s v="0.85"/>
    <s v="540.60"/>
    <m/>
    <n v="540.6"/>
    <s v="已支付"/>
    <s v="2018-07-09 14:32:38"/>
    <s v="2018-07-09 14:32:44"/>
    <s v=""/>
    <m/>
    <s v="分销客户"/>
    <x v="0"/>
  </r>
  <r>
    <s v="聚远汇"/>
    <s v="深圳市聚美堂科技有限公司"/>
    <x v="7"/>
    <x v="17"/>
    <s v="新建"/>
    <d v="2018-05-16T14:59:24"/>
    <s v="202242929730277"/>
    <s v="云服务器ECS(包月)"/>
    <s v="新购"/>
    <s v="38.00"/>
    <s v="0.97"/>
    <s v="36.80"/>
    <m/>
    <n v="36.799999999999997"/>
    <s v="已支付"/>
    <s v="2018-07-09 13:40:28"/>
    <s v="2018-07-09 13:40:37"/>
    <s v=""/>
    <m/>
    <s v="分销客户"/>
    <x v="0"/>
  </r>
  <r>
    <s v="国宁信息科技"/>
    <s v="国宁信息"/>
    <x v="5"/>
    <x v="11"/>
    <s v="新建"/>
    <d v="2018-07-02T15:28:32"/>
    <s v="202242627580195"/>
    <s v="短信服务"/>
    <s v="新购"/>
    <s v="0.00"/>
    <s v="1.00"/>
    <s v="0"/>
    <m/>
    <n v="0"/>
    <s v="完成"/>
    <s v="2018-07-09 12:17:38"/>
    <s v="2018-07-09 12:17:38"/>
    <s v=""/>
    <m/>
    <s v="分销客户"/>
    <x v="1"/>
  </r>
  <r>
    <s v="聚远汇"/>
    <s v="深圳市聚美堂科技有限公司"/>
    <x v="7"/>
    <x v="17"/>
    <s v="新建"/>
    <d v="2018-05-16T14:59:24"/>
    <s v="202239827860277"/>
    <s v="云服务器ECS(包月)"/>
    <s v="续费"/>
    <s v="59.00"/>
    <s v="1.00"/>
    <s v="59.00"/>
    <m/>
    <n v="59"/>
    <s v="已支付"/>
    <s v="2018-07-09 11:26:20"/>
    <s v="2018-07-09 11:26:29"/>
    <s v=""/>
    <m/>
    <s v="分销客户"/>
    <x v="0"/>
  </r>
  <r>
    <s v="国宁信息科技"/>
    <s v="国宁信息"/>
    <x v="5"/>
    <x v="11"/>
    <s v="新建"/>
    <d v="2018-07-02T15:28:32"/>
    <s v="202242723570195"/>
    <s v="快照"/>
    <s v="新购"/>
    <s v="0.00"/>
    <s v="1.00"/>
    <s v="0"/>
    <m/>
    <n v="0"/>
    <s v="完成"/>
    <s v="2018-07-09 10:57:05"/>
    <s v="2018-07-09 10:57:05"/>
    <s v=""/>
    <m/>
    <s v="分销客户"/>
    <x v="1"/>
  </r>
  <r>
    <s v="创客区块链"/>
    <s v="深圳创客区块链技术有限公司"/>
    <x v="5"/>
    <x v="11"/>
    <s v="关联"/>
    <d v="2017-12-21T00:00:00"/>
    <s v="202243220400431"/>
    <s v="云服务器ECS(包月)"/>
    <s v="续费"/>
    <s v="262.00"/>
    <s v="1.00"/>
    <s v="262.00"/>
    <m/>
    <n v="262"/>
    <s v="已支付"/>
    <s v="2018-07-09 10:51:06"/>
    <s v="2018-07-09 10:51:12"/>
    <s v=""/>
    <m/>
    <s v="分销客户"/>
    <x v="3"/>
  </r>
  <r>
    <s v="创客区块链"/>
    <s v="深圳创客区块链技术有限公司"/>
    <x v="5"/>
    <x v="11"/>
    <s v="关联"/>
    <d v="2017-12-21T00:00:00"/>
    <s v="202242424260431"/>
    <s v="云服务器ECS(包月)"/>
    <s v="续费"/>
    <s v="1879.00"/>
    <s v="1.00"/>
    <s v="1879.00"/>
    <m/>
    <n v="1879"/>
    <s v="已支付"/>
    <s v="2018-07-09 10:49:41"/>
    <s v="2018-07-09 10:49:47"/>
    <s v=""/>
    <m/>
    <s v="分销客户"/>
    <x v="3"/>
  </r>
  <r>
    <s v="创客区块链"/>
    <s v="深圳创客区块链技术有限公司"/>
    <x v="5"/>
    <x v="11"/>
    <s v="关联"/>
    <d v="2017-12-21T00:00:00"/>
    <s v="202243020680431"/>
    <s v="云服务器ECS(包月)"/>
    <s v="续费"/>
    <s v="1453.00"/>
    <s v="1.00"/>
    <s v="1453.00"/>
    <m/>
    <n v="1453"/>
    <s v="已支付"/>
    <s v="2018-07-09 10:47:58"/>
    <s v="2018-07-09 10:48:06"/>
    <s v=""/>
    <m/>
    <s v="分销客户"/>
    <x v="3"/>
  </r>
  <r>
    <s v="limingbinbin@sina.com"/>
    <s v="深圳前海惠德金融信息服务有限公司"/>
    <x v="5"/>
    <x v="11"/>
    <s v="关联"/>
    <d v="2017-11-03T00:00:00"/>
    <s v="202239225050708"/>
    <s v="云服务器ECS(包月)"/>
    <s v="续费"/>
    <s v="4656.00"/>
    <s v="0.85"/>
    <s v="3957.60"/>
    <n v="1383"/>
    <n v="2574.6"/>
    <s v="已支付"/>
    <s v="2018-07-09 10:25:48"/>
    <s v="2018-07-11 14:59:00"/>
    <s v=""/>
    <m/>
    <s v="分销客户"/>
    <x v="3"/>
  </r>
  <r>
    <s v="limingbinbin@sina.com"/>
    <s v="深圳前海惠德金融信息服务有限公司"/>
    <x v="5"/>
    <x v="11"/>
    <s v="关联"/>
    <d v="2017-11-03T00:00:00"/>
    <s v="202238927280708"/>
    <s v="云服务器ECS(包月)"/>
    <s v="续费"/>
    <s v="4506.00"/>
    <s v="0.85"/>
    <s v="3830.10"/>
    <n v="3830.1"/>
    <n v="0"/>
    <s v="已支付"/>
    <s v="2018-07-09 10:06:49"/>
    <s v="2018-07-09 10:14:00"/>
    <s v=""/>
    <m/>
    <s v="分销客户"/>
    <x v="3"/>
  </r>
  <r>
    <s v="创客区块链"/>
    <s v="深圳创客区块链技术有限公司"/>
    <x v="5"/>
    <x v="11"/>
    <s v="关联"/>
    <d v="2017-12-21T00:00:00"/>
    <s v="202239722010431"/>
    <s v="云服务器ECS(包月)"/>
    <s v="续费"/>
    <s v="702.05"/>
    <s v="1.00"/>
    <s v="702.05"/>
    <m/>
    <n v="702.05"/>
    <s v="已支付"/>
    <s v="2018-07-09 10:03:35"/>
    <s v="2018-07-09 10:03:39"/>
    <s v=""/>
    <m/>
    <s v="分销客户"/>
    <x v="3"/>
  </r>
  <r>
    <s v="创客区块链"/>
    <s v="深圳创客区块链技术有限公司"/>
    <x v="5"/>
    <x v="11"/>
    <s v="关联"/>
    <d v="2017-12-21T00:00:00"/>
    <s v="202241222290431"/>
    <s v="关系型数据库RDS(包月)"/>
    <s v="续费"/>
    <s v="884.80"/>
    <s v="1.00"/>
    <s v="884.80"/>
    <m/>
    <n v="884.8"/>
    <s v="已支付"/>
    <s v="2018-07-09 10:01:07"/>
    <s v="2018-07-09 10:01:11"/>
    <s v=""/>
    <m/>
    <s v="分销客户"/>
    <x v="3"/>
  </r>
  <r>
    <s v="创客区块链"/>
    <s v="深圳创客区块链技术有限公司"/>
    <x v="5"/>
    <x v="11"/>
    <s v="关联"/>
    <d v="2017-12-21T00:00:00"/>
    <s v="202239822710431"/>
    <s v="关系型数据库RDS(包月)"/>
    <s v="续费"/>
    <s v="896.00"/>
    <s v="1.00"/>
    <s v="896.00"/>
    <m/>
    <n v="896"/>
    <s v="已支付"/>
    <s v="2018-07-09 09:58:20"/>
    <s v="2018-07-09 09:58:25"/>
    <s v=""/>
    <m/>
    <s v="分销客户"/>
    <x v="3"/>
  </r>
  <r>
    <s v="创客区块链"/>
    <s v="深圳创客区块链技术有限公司"/>
    <x v="5"/>
    <x v="11"/>
    <s v="关联"/>
    <d v="2017-12-21T00:00:00"/>
    <s v="202242619940431"/>
    <s v="云服务器ECS(包月)"/>
    <s v="续费"/>
    <s v="763.91"/>
    <s v="1.00"/>
    <s v="763.91"/>
    <m/>
    <n v="763.91"/>
    <s v="已支付"/>
    <s v="2018-07-09 09:55:08"/>
    <s v="2018-07-09 09:55:16"/>
    <s v=""/>
    <m/>
    <s v="分销客户"/>
    <x v="3"/>
  </r>
  <r>
    <s v="gzyuelaiyuemei"/>
    <s v="广州阅来阅美网络科技有限公司"/>
    <x v="5"/>
    <x v="11"/>
    <s v="关联"/>
    <d v="2018-02-09T14:31:15"/>
    <s v="202241520110318"/>
    <s v="云服务器ECS(包月)"/>
    <s v="续费"/>
    <s v="703.91"/>
    <s v="1.00"/>
    <s v="703.91"/>
    <m/>
    <n v="703.91"/>
    <s v="已支付"/>
    <s v="2018-07-09 09:53:55"/>
    <s v="2018-07-09 09:53:56"/>
    <s v=""/>
    <m/>
    <s v="分销客户"/>
    <x v="3"/>
  </r>
  <r>
    <s v="创客区块链"/>
    <s v="深圳创客区块链技术有限公司"/>
    <x v="5"/>
    <x v="11"/>
    <s v="关联"/>
    <d v="2017-12-21T00:00:00"/>
    <s v="202240621540431"/>
    <s v="关系型数据库RDS(包月)"/>
    <s v="续费"/>
    <s v="516.00"/>
    <s v="1.00"/>
    <s v="516.00"/>
    <m/>
    <n v="516"/>
    <s v="已支付"/>
    <s v="2018-07-09 09:49:26"/>
    <s v="2018-07-09 09:49:29"/>
    <s v=""/>
    <m/>
    <s v="分销客户"/>
    <x v="3"/>
  </r>
  <r>
    <s v="创客区块链"/>
    <s v="深圳创客区块链技术有限公司"/>
    <x v="5"/>
    <x v="11"/>
    <s v="关联"/>
    <d v="2017-12-21T00:00:00"/>
    <s v="202241421380431"/>
    <s v="云服务器ECS(包月)"/>
    <s v="续费"/>
    <s v="264.00"/>
    <s v="1.00"/>
    <s v="264.00"/>
    <m/>
    <n v="264"/>
    <s v="已支付"/>
    <s v="2018-07-09 09:43:59"/>
    <s v="2018-07-09 09:44:08"/>
    <s v=""/>
    <m/>
    <s v="分销客户"/>
    <x v="3"/>
  </r>
  <r>
    <s v="聚远汇"/>
    <s v="深圳市聚美堂科技有限公司"/>
    <x v="7"/>
    <x v="17"/>
    <s v="新建"/>
    <d v="2018-05-16T14:59:24"/>
    <s v="202239124500277"/>
    <s v="云服务器ECS(包月)"/>
    <s v="续费"/>
    <s v="59.00"/>
    <s v="1.00"/>
    <s v="59.00"/>
    <m/>
    <n v="59"/>
    <s v="已支付"/>
    <s v="2018-07-09 09:27:02"/>
    <s v="2018-07-09 09:27:09"/>
    <s v=""/>
    <m/>
    <s v="分销客户"/>
    <x v="0"/>
  </r>
  <r>
    <s v="gzyuelaiyuemei"/>
    <s v="广州阅来阅美网络科技有限公司"/>
    <x v="5"/>
    <x v="11"/>
    <s v="关联"/>
    <d v="2018-02-09T14:31:15"/>
    <s v="202241717830318"/>
    <s v="云数据库MongoDB版(包月)"/>
    <s v="续费"/>
    <s v="3156.00"/>
    <s v="1.00"/>
    <s v="3156.00"/>
    <m/>
    <n v="3156"/>
    <s v="已支付"/>
    <s v="2018-07-09 08:43:43"/>
    <s v="2018-07-09 08:43:44"/>
    <s v=""/>
    <m/>
    <s v="分销客户"/>
    <x v="3"/>
  </r>
  <r>
    <s v="gzyuelaiyuemei"/>
    <s v="广州阅来阅美网络科技有限公司"/>
    <x v="5"/>
    <x v="11"/>
    <s v="关联"/>
    <d v="2018-02-09T14:31:15"/>
    <s v="202240618830318"/>
    <s v="云数据库KVStore版（包月）"/>
    <s v="续费"/>
    <s v="500.00"/>
    <s v="1.00"/>
    <s v="500.00"/>
    <m/>
    <n v="500"/>
    <s v="已支付"/>
    <s v="2018-07-09 08:43:19"/>
    <s v="2018-07-09 08:43:22"/>
    <s v=""/>
    <m/>
    <s v="分销客户"/>
    <x v="3"/>
  </r>
  <r>
    <s v="shizhihao87@icloud.com"/>
    <s v="深圳前海小众金融有限公司"/>
    <x v="5"/>
    <x v="11"/>
    <s v="关联"/>
    <d v="2018-01-20T00:00:00"/>
    <s v="202241113410540"/>
    <s v="云服务器ECS(包月)"/>
    <s v="降级"/>
    <s v="-4165.25"/>
    <s v="1.00"/>
    <s v="-4165.25"/>
    <m/>
    <n v="-4165.25"/>
    <s v="已支付"/>
    <s v="2018-07-09 07:09:36"/>
    <s v="2018-07-09 07:09:36"/>
    <s v=""/>
    <m/>
    <s v="分销客户"/>
    <x v="0"/>
  </r>
  <r>
    <s v="shizhihao87@icloud.com"/>
    <s v="深圳前海小众金融有限公司"/>
    <x v="5"/>
    <x v="11"/>
    <s v="关联"/>
    <d v="2018-01-20T00:00:00"/>
    <s v="202242213140540"/>
    <s v="云服务器ECS(包月)"/>
    <s v="降级"/>
    <s v="-4309.12"/>
    <s v="1.00"/>
    <s v="-4309.12"/>
    <m/>
    <n v="-4309.12"/>
    <s v="已支付"/>
    <s v="2018-07-09 06:51:12"/>
    <s v="2018-07-09 06:51:12"/>
    <s v=""/>
    <m/>
    <s v="分销客户"/>
    <x v="0"/>
  </r>
  <r>
    <s v="shizhihao87@icloud.com"/>
    <s v="深圳前海小众金融有限公司"/>
    <x v="5"/>
    <x v="11"/>
    <s v="关联"/>
    <d v="2018-01-20T00:00:00"/>
    <s v="202238819370540"/>
    <s v="云盘"/>
    <s v="新购"/>
    <s v="0.00"/>
    <s v="1.00"/>
    <s v="0"/>
    <m/>
    <n v="0"/>
    <s v="完成"/>
    <s v="2018-07-09 06:39:15"/>
    <s v="2018-07-09 06:39:15"/>
    <s v=""/>
    <m/>
    <s v="分销客户"/>
    <x v="2"/>
  </r>
  <r>
    <s v="shizhihao87@icloud.com"/>
    <s v="深圳前海小众金融有限公司"/>
    <x v="5"/>
    <x v="11"/>
    <s v="关联"/>
    <d v="2018-01-20T00:00:00"/>
    <s v="202241713890540"/>
    <s v="云服务器ECS(包月)"/>
    <s v="退款"/>
    <s v="-6321.32"/>
    <s v="1.00"/>
    <s v="-6321.32"/>
    <m/>
    <n v="-6321.32"/>
    <s v="已支付"/>
    <s v="2018-07-09 06:39:14"/>
    <s v="2018-07-09 06:39:14"/>
    <s v=""/>
    <m/>
    <s v="分销客户"/>
    <x v="0"/>
  </r>
  <r>
    <s v="song.liu@casstime.com"/>
    <s v="深圳开思时代科技有限公司"/>
    <x v="5"/>
    <x v="11"/>
    <s v="关联"/>
    <d v="2017-07-19T00:00:00"/>
    <s v="202241905080075"/>
    <s v="RDS只读实例"/>
    <s v="升级"/>
    <s v="0.00"/>
    <s v="1.00"/>
    <s v="0"/>
    <m/>
    <n v="0"/>
    <s v="完成"/>
    <s v="2018-07-08 20:40:20"/>
    <s v="2018-07-08 20:40:20"/>
    <s v=""/>
    <m/>
    <s v="分销客户"/>
    <x v="1"/>
  </r>
  <r>
    <s v="song.liu@casstime.com"/>
    <s v="深圳开思时代科技有限公司"/>
    <x v="5"/>
    <x v="11"/>
    <s v="关联"/>
    <d v="2017-07-19T00:00:00"/>
    <s v="202234899600075"/>
    <s v="云服务器（按量付费）"/>
    <s v="新购"/>
    <s v="0.00"/>
    <s v="1.00"/>
    <s v="0"/>
    <m/>
    <n v="0"/>
    <s v="完成"/>
    <s v="2018-07-08 13:25:36"/>
    <s v="2018-07-08 13:25:36"/>
    <s v=""/>
    <m/>
    <s v="分销客户"/>
    <x v="1"/>
  </r>
  <r>
    <s v="gzyuelaiyuemei"/>
    <s v="广州阅来阅美网络科技有限公司"/>
    <x v="5"/>
    <x v="11"/>
    <s v="关联"/>
    <d v="2018-02-09T14:31:15"/>
    <s v="202235296950318"/>
    <s v="云服务器ECS(包月)"/>
    <s v="续费"/>
    <s v="752.05"/>
    <s v="0.95"/>
    <s v="716.20"/>
    <m/>
    <n v="716.2"/>
    <s v="已支付"/>
    <s v="2018-07-08 09:13:43"/>
    <s v="2018-07-08 09:13:44"/>
    <s v=""/>
    <m/>
    <s v="分销客户"/>
    <x v="3"/>
  </r>
  <r>
    <s v="gzyuelaiyuemei"/>
    <s v="广州阅来阅美网络科技有限公司"/>
    <x v="5"/>
    <x v="11"/>
    <s v="关联"/>
    <d v="2018-02-09T14:31:15"/>
    <s v="202236094490318"/>
    <s v="云服务器ECS(包月)"/>
    <s v="续费"/>
    <s v="752.05"/>
    <s v="0.95"/>
    <s v="716.20"/>
    <m/>
    <n v="716.2"/>
    <s v="已支付"/>
    <s v="2018-07-08 09:13:42"/>
    <s v="2018-07-08 09:13:42"/>
    <s v=""/>
    <m/>
    <s v="分销客户"/>
    <x v="3"/>
  </r>
  <r>
    <s v="gzyuelaiyuemei"/>
    <s v="广州阅来阅美网络科技有限公司"/>
    <x v="5"/>
    <x v="11"/>
    <s v="关联"/>
    <d v="2018-02-09T14:31:15"/>
    <s v="202235592940318"/>
    <s v="云服务器ECS(包月)"/>
    <s v="续费"/>
    <s v="752.05"/>
    <s v="0.95"/>
    <s v="716.20"/>
    <m/>
    <n v="716.2"/>
    <s v="已支付"/>
    <s v="2018-07-08 09:13:40"/>
    <s v="2018-07-08 09:13:41"/>
    <s v=""/>
    <m/>
    <s v="分销客户"/>
    <x v="3"/>
  </r>
  <r>
    <s v="hi10553732@aliyun.com"/>
    <s v="深圳市宇阳科技发展有限公司"/>
    <x v="0"/>
    <x v="0"/>
    <s v="关联"/>
    <d v="2017-10-17T00:00:00"/>
    <s v="202235091470917"/>
    <s v="云邮箱"/>
    <s v="续费"/>
    <s v="0.00"/>
    <s v="1.00"/>
    <s v="0.00"/>
    <m/>
    <n v="0"/>
    <s v="已支付"/>
    <s v="2018-07-08 08:15:28"/>
    <s v="2018-07-08 08:15:29"/>
    <s v=""/>
    <m/>
    <s v="分销客户"/>
    <x v="3"/>
  </r>
  <r>
    <s v="benewtech@icloud.com"/>
    <s v="深圳市本牛科技有限责任公司"/>
    <x v="5"/>
    <x v="11"/>
    <s v="关联"/>
    <d v="2017-08-01T00:00:00"/>
    <s v="202237679660541"/>
    <s v="增量带宽"/>
    <s v="升级"/>
    <s v="0.52"/>
    <s v="1.00"/>
    <s v="0.52"/>
    <m/>
    <n v="0.52"/>
    <s v="已支付"/>
    <s v="2018-07-07 20:17:50"/>
    <s v="2018-07-07 20:17:54"/>
    <s v=""/>
    <m/>
    <s v="分销客户"/>
    <x v="0"/>
  </r>
  <r>
    <s v="聚远汇"/>
    <s v="深圳市聚美堂科技有限公司"/>
    <x v="7"/>
    <x v="17"/>
    <s v="新建"/>
    <d v="2018-05-16T14:59:24"/>
    <s v="202236373640277"/>
    <s v="云服务器ECS(包月)"/>
    <s v="新购"/>
    <s v="59.00"/>
    <s v="1.00"/>
    <s v="59.00"/>
    <m/>
    <n v="59"/>
    <s v="已支付"/>
    <s v="2018-07-07 16:17:26"/>
    <s v="2018-07-07 16:17:32"/>
    <s v=""/>
    <m/>
    <s v="分销客户"/>
    <x v="0"/>
  </r>
  <r>
    <s v="azuo2018"/>
    <s v="CBC有限公司"/>
    <x v="7"/>
    <x v="20"/>
    <s v="新建"/>
    <d v="2018-05-14T15:55:18"/>
    <s v="202236371550576"/>
    <s v="云服务器ECS(包月)"/>
    <s v="新购"/>
    <s v="4836.00"/>
    <s v="1.00"/>
    <s v="4836.00"/>
    <n v="2000"/>
    <n v="2836"/>
    <s v="已支付"/>
    <s v="2018-07-07 14:57:31"/>
    <s v="2018-07-07 14:57:59"/>
    <s v=""/>
    <m/>
    <s v="分销客户"/>
    <x v="0"/>
  </r>
  <r>
    <s v="聚远汇"/>
    <s v="深圳市聚美堂科技有限公司"/>
    <x v="7"/>
    <x v="17"/>
    <s v="新建"/>
    <d v="2018-05-16T14:59:24"/>
    <s v="202234471320277"/>
    <s v="云服务器ECS(包月)"/>
    <s v="续费"/>
    <s v="59.00"/>
    <s v="1.00"/>
    <s v="59.00"/>
    <m/>
    <n v="59"/>
    <s v="已支付"/>
    <s v="2018-07-07 14:05:47"/>
    <s v="2018-07-07 14:05:51"/>
    <s v=""/>
    <m/>
    <s v="分销客户"/>
    <x v="0"/>
  </r>
  <r>
    <s v="gzyuelaiyuemei"/>
    <s v="广州阅来阅美网络科技有限公司"/>
    <x v="5"/>
    <x v="11"/>
    <s v="关联"/>
    <d v="2018-02-09T14:31:15"/>
    <s v="202235069750318"/>
    <s v="云服务器ECS(包月)"/>
    <s v="续费"/>
    <s v="710.91"/>
    <s v="1.00"/>
    <s v="710.91"/>
    <m/>
    <n v="710.91"/>
    <s v="已支付"/>
    <s v="2018-07-07 10:54:29"/>
    <s v="2018-07-07 10:54:29"/>
    <s v=""/>
    <m/>
    <s v="分销客户"/>
    <x v="3"/>
  </r>
  <r>
    <s v="gzyuelaiyuemei"/>
    <s v="广州阅来阅美网络科技有限公司"/>
    <x v="5"/>
    <x v="11"/>
    <s v="关联"/>
    <d v="2018-02-09T14:31:15"/>
    <s v="202235667210318"/>
    <s v="云服务器ECS(包月)"/>
    <s v="续费"/>
    <s v="216.00"/>
    <s v="1.00"/>
    <s v="216.00"/>
    <m/>
    <n v="216"/>
    <s v="已支付"/>
    <s v="2018-07-07 10:54:27"/>
    <s v="2018-07-07 10:54:27"/>
    <s v=""/>
    <m/>
    <s v="分销客户"/>
    <x v="3"/>
  </r>
  <r>
    <s v="聚远汇"/>
    <s v="深圳市聚美堂科技有限公司"/>
    <x v="7"/>
    <x v="17"/>
    <s v="新建"/>
    <d v="2018-05-16T14:59:24"/>
    <s v="202234367890277"/>
    <s v="云服务器ECS(包月)"/>
    <s v="新购"/>
    <s v="38.00"/>
    <s v="0.97"/>
    <s v="36.80"/>
    <m/>
    <n v="36.799999999999997"/>
    <s v="已支付"/>
    <s v="2018-07-07 10:35:36"/>
    <s v="2018-07-07 10:35:39"/>
    <s v=""/>
    <m/>
    <s v="分销客户"/>
    <x v="0"/>
  </r>
  <r>
    <s v="gzyuelaiyuemei"/>
    <s v="广州阅来阅美网络科技有限公司"/>
    <x v="5"/>
    <x v="11"/>
    <s v="关联"/>
    <d v="2018-02-09T14:31:15"/>
    <s v="202234565660318"/>
    <s v="关系型数据库RDS(包月)"/>
    <s v="续费"/>
    <s v="1332.00"/>
    <s v="1.00"/>
    <s v="1332.00"/>
    <m/>
    <n v="1332"/>
    <s v="已支付"/>
    <s v="2018-07-07 08:40:52"/>
    <s v="2018-07-07 08:40:53"/>
    <s v=""/>
    <m/>
    <s v="分销客户"/>
    <x v="3"/>
  </r>
  <r>
    <s v="gzyuelaiyuemei"/>
    <s v="广州阅来阅美网络科技有限公司"/>
    <x v="5"/>
    <x v="11"/>
    <s v="关联"/>
    <d v="2018-02-09T14:31:15"/>
    <s v="202236262670318"/>
    <s v="云数据库KVStore版（包月）"/>
    <s v="续费"/>
    <s v="133.00"/>
    <s v="1.00"/>
    <s v="133.00"/>
    <m/>
    <n v="133"/>
    <s v="已支付"/>
    <s v="2018-07-07 08:40:24"/>
    <s v="2018-07-07 08:40:24"/>
    <s v=""/>
    <m/>
    <s v="分销客户"/>
    <x v="3"/>
  </r>
  <r>
    <s v="gzyuelaiyuemei"/>
    <s v="广州阅来阅美网络科技有限公司"/>
    <x v="5"/>
    <x v="11"/>
    <s v="关联"/>
    <d v="2018-02-09T14:31:15"/>
    <s v="202236463650318"/>
    <s v="云数据库MongoDB版(包月)"/>
    <s v="续费"/>
    <s v="363.00"/>
    <s v="1.00"/>
    <s v="363.00"/>
    <m/>
    <n v="363"/>
    <s v="已支付"/>
    <s v="2018-07-07 08:40:16"/>
    <s v="2018-07-07 08:40:17"/>
    <s v=""/>
    <m/>
    <s v="分销客户"/>
    <x v="3"/>
  </r>
  <r>
    <s v="fitcome@126.com"/>
    <s v="fitcome@126.com"/>
    <x v="5"/>
    <x v="11"/>
    <s v="关联"/>
    <d v="2018-01-05T00:00:00"/>
    <s v="202235643310601"/>
    <s v="CDN流量包(国内版)"/>
    <s v="新购"/>
    <s v="1200.00"/>
    <s v="0.75"/>
    <s v="900.00"/>
    <m/>
    <n v="900"/>
    <s v="已支付"/>
    <s v="2018-07-06 16:50:17"/>
    <s v="2018-07-10 09:06:57"/>
    <s v=""/>
    <m/>
    <s v="分销客户"/>
    <x v="0"/>
  </r>
  <r>
    <s v="fitcome@126.com"/>
    <s v="fitcome@126.com"/>
    <x v="5"/>
    <x v="11"/>
    <s v="关联"/>
    <d v="2018-01-05T00:00:00"/>
    <s v="202238043900601"/>
    <s v="内容分发网络CDN（按量付费）"/>
    <s v="新购"/>
    <s v="0.00"/>
    <s v="1.00"/>
    <s v="0"/>
    <m/>
    <n v="0"/>
    <s v="完成"/>
    <s v="2018-07-06 16:47:47"/>
    <s v="2018-07-06 16:47:47"/>
    <s v=""/>
    <m/>
    <s v="分销客户"/>
    <x v="2"/>
  </r>
  <r>
    <s v="fitcome@126.com"/>
    <s v="fitcome@126.com"/>
    <x v="5"/>
    <x v="11"/>
    <s v="关联"/>
    <d v="2018-01-05T00:00:00"/>
    <s v="202236744940601"/>
    <s v="负载均衡SLB（包年包月）"/>
    <s v="新购"/>
    <s v="1638.24"/>
    <s v="0.85"/>
    <s v="1392.50"/>
    <n v="0"/>
    <n v="1392.5"/>
    <s v="已支付"/>
    <s v="2018-07-06 16:47:05"/>
    <s v="2018-07-10 09:06:57"/>
    <s v=""/>
    <m/>
    <s v="分销客户"/>
    <x v="0"/>
  </r>
  <r>
    <s v="fitcome@126.com"/>
    <s v="fitcome@126.com"/>
    <x v="5"/>
    <x v="11"/>
    <s v="关联"/>
    <d v="2018-01-05T00:00:00"/>
    <s v="202235943540601"/>
    <s v="关系型数据库RDS(包月)"/>
    <s v="新购"/>
    <s v="6960.00"/>
    <s v="0.85"/>
    <s v="5916.00"/>
    <n v="1300"/>
    <n v="4616"/>
    <s v="已支付"/>
    <s v="2018-07-06 16:42:13"/>
    <s v="2018-07-10 09:06:57"/>
    <s v=""/>
    <m/>
    <s v="分销客户"/>
    <x v="0"/>
  </r>
  <r>
    <s v="链国际"/>
    <s v="深圳福润达科技有限公司"/>
    <x v="7"/>
    <x v="17"/>
    <s v="新建"/>
    <d v="2018-06-06T14:50:27"/>
    <s v="202236442000949"/>
    <s v="云服务器ECS(包月)"/>
    <s v="续费"/>
    <s v="5328.00"/>
    <s v="0.85"/>
    <s v="4528.80"/>
    <m/>
    <n v="4528.8"/>
    <s v="已支付"/>
    <s v="2018-07-06 16:00:17"/>
    <s v="2018-07-06 16:00:57"/>
    <s v=""/>
    <m/>
    <s v="分销客户"/>
    <x v="0"/>
  </r>
  <r>
    <s v="聚远汇"/>
    <s v="深圳市聚美堂科技有限公司"/>
    <x v="7"/>
    <x v="17"/>
    <s v="新建"/>
    <d v="2018-05-16T14:59:24"/>
    <s v="202235936660277"/>
    <s v="云服务器（按量付费）"/>
    <s v="新购"/>
    <s v="0.00"/>
    <s v="1.00"/>
    <s v="0"/>
    <m/>
    <n v="0"/>
    <s v="完成"/>
    <s v="2018-07-06 13:46:27"/>
    <s v="2018-07-06 13:46:28"/>
    <s v=""/>
    <m/>
    <s v="分销客户"/>
    <x v="1"/>
  </r>
  <r>
    <s v="showbrave@aliyun.com"/>
    <s v="深圳花果山科技有限公司"/>
    <x v="7"/>
    <x v="19"/>
    <s v="关联"/>
    <d v="2018-03-17T17:41:45"/>
    <s v="202235037620342"/>
    <s v="云服务器ECS(包月)"/>
    <s v="续费"/>
    <s v="997.00"/>
    <s v="0.97"/>
    <s v="968.40"/>
    <m/>
    <n v="968.4"/>
    <s v="已支付"/>
    <s v="2018-07-06 12:31:30"/>
    <s v="2018-07-06 12:31:56"/>
    <s v=""/>
    <m/>
    <s v="分销客户"/>
    <x v="3"/>
  </r>
  <r>
    <s v="benewtech@icloud.com"/>
    <s v="深圳市本牛科技有限责任公司"/>
    <x v="5"/>
    <x v="11"/>
    <s v="关联"/>
    <d v="2017-08-01T00:00:00"/>
    <s v="202235929100541"/>
    <s v="云服务器ECS(包月)"/>
    <s v="升级"/>
    <s v="0.00"/>
    <s v="1.00"/>
    <s v="0.00"/>
    <m/>
    <n v="0"/>
    <s v="已支付"/>
    <s v="2018-07-06 10:32:01"/>
    <s v="2018-07-06 10:32:02"/>
    <s v=""/>
    <m/>
    <s v="分销客户"/>
    <x v="0"/>
  </r>
  <r>
    <s v="benewtech@icloud.com"/>
    <s v="深圳市本牛科技有限责任公司"/>
    <x v="5"/>
    <x v="11"/>
    <s v="关联"/>
    <d v="2017-08-01T00:00:00"/>
    <s v="202236329450541"/>
    <s v="云服务器ECS(包月)"/>
    <s v="升级"/>
    <s v="0.02"/>
    <s v="0.00"/>
    <s v="0.00"/>
    <m/>
    <n v="0"/>
    <s v="已支付"/>
    <s v="2018-07-06 10:08:01"/>
    <s v="2018-07-06 10:08:01"/>
    <s v=""/>
    <m/>
    <s v="分销客户"/>
    <x v="0"/>
  </r>
  <r>
    <s v="benewtech@icloud.com"/>
    <s v="深圳市本牛科技有限责任公司"/>
    <x v="5"/>
    <x v="11"/>
    <s v="关联"/>
    <d v="2017-08-01T00:00:00"/>
    <s v="202234529270541"/>
    <s v="云服务器ECS(包月)"/>
    <s v="续费"/>
    <s v="4032.00"/>
    <s v="0.85"/>
    <s v="3427.20"/>
    <m/>
    <n v="3427.2"/>
    <s v="已支付"/>
    <s v="2018-07-06 10:04:32"/>
    <s v="2018-07-06 10:04:38"/>
    <s v=""/>
    <m/>
    <s v="分销客户"/>
    <x v="3"/>
  </r>
  <r>
    <s v="易达尔科技"/>
    <s v="深圳泽汇科技有限公司"/>
    <x v="7"/>
    <x v="19"/>
    <s v="新建"/>
    <d v="2018-04-04T14:11:54"/>
    <s v="202237208570287"/>
    <s v="云服务器ECS(包月)"/>
    <s v="续费"/>
    <s v="120.00"/>
    <s v="0.97"/>
    <s v="115.85"/>
    <m/>
    <n v="115.85"/>
    <s v="已支付"/>
    <s v="2018-07-05 20:25:53"/>
    <s v="2018-07-05 20:25:56"/>
    <s v=""/>
    <m/>
    <s v="分销客户"/>
    <x v="0"/>
  </r>
  <r>
    <s v="易达尔科技"/>
    <s v="深圳泽汇科技有限公司"/>
    <x v="7"/>
    <x v="19"/>
    <s v="新建"/>
    <d v="2018-04-04T14:11:54"/>
    <s v="202237908330287"/>
    <s v="云服务器ECS(包月)"/>
    <s v="续费"/>
    <s v="120.00"/>
    <s v="0.97"/>
    <s v="115.85"/>
    <m/>
    <n v="115.85"/>
    <s v="已支付"/>
    <s v="2018-07-05 20:25:35"/>
    <s v="2018-07-05 20:25:39"/>
    <s v=""/>
    <m/>
    <s v="分销客户"/>
    <x v="0"/>
  </r>
  <r>
    <s v="易达尔科技"/>
    <s v="深圳泽汇科技有限公司"/>
    <x v="7"/>
    <x v="19"/>
    <s v="新建"/>
    <d v="2018-04-04T14:11:54"/>
    <s v="202236207980287"/>
    <s v="云服务器ECS(包月)"/>
    <s v="续费"/>
    <s v="120.00"/>
    <s v="0.97"/>
    <s v="115.85"/>
    <m/>
    <n v="115.85"/>
    <s v="已支付"/>
    <s v="2018-07-05 20:24:44"/>
    <s v="2018-07-05 20:24:48"/>
    <s v=""/>
    <m/>
    <s v="分销客户"/>
    <x v="0"/>
  </r>
  <r>
    <s v="易达尔科技"/>
    <s v="深圳泽汇科技有限公司"/>
    <x v="7"/>
    <x v="19"/>
    <s v="新建"/>
    <d v="2018-04-04T14:11:54"/>
    <s v="202236408240287"/>
    <s v="云服务器ECS(包月)"/>
    <s v="续费"/>
    <s v="120.00"/>
    <s v="0.97"/>
    <s v="115.85"/>
    <m/>
    <n v="115.85"/>
    <s v="已支付"/>
    <s v="2018-07-05 20:24:26"/>
    <s v="2018-07-05 20:24:29"/>
    <s v=""/>
    <m/>
    <s v="分销客户"/>
    <x v="0"/>
  </r>
  <r>
    <s v="易达尔科技"/>
    <s v="深圳泽汇科技有限公司"/>
    <x v="7"/>
    <x v="19"/>
    <s v="新建"/>
    <d v="2018-04-04T14:11:54"/>
    <s v="202234010990287"/>
    <s v="云服务器ECS(包月)"/>
    <s v="续费"/>
    <s v="120.00"/>
    <s v="0.97"/>
    <s v="115.85"/>
    <m/>
    <n v="115.85"/>
    <s v="已支付"/>
    <s v="2018-07-05 20:24:04"/>
    <s v="2018-07-05 20:24:09"/>
    <s v=""/>
    <m/>
    <s v="分销客户"/>
    <x v="0"/>
  </r>
  <r>
    <s v="易达尔科技"/>
    <s v="深圳泽汇科技有限公司"/>
    <x v="7"/>
    <x v="19"/>
    <s v="新建"/>
    <d v="2018-04-04T14:11:54"/>
    <s v="202235808660287"/>
    <s v="云服务器ECS(包月)"/>
    <s v="续费"/>
    <s v="120.00"/>
    <s v="0.97"/>
    <s v="115.85"/>
    <m/>
    <n v="115.85"/>
    <s v="已支付"/>
    <s v="2018-07-05 20:23:44"/>
    <s v="2018-07-05 20:23:47"/>
    <s v=""/>
    <m/>
    <s v="分销客户"/>
    <x v="0"/>
  </r>
  <r>
    <s v="易达尔科技"/>
    <s v="深圳泽汇科技有限公司"/>
    <x v="7"/>
    <x v="19"/>
    <s v="新建"/>
    <d v="2018-04-04T14:11:54"/>
    <s v="202237107950287"/>
    <s v="云服务器ECS(包月)"/>
    <s v="续费"/>
    <s v="120.00"/>
    <s v="0.97"/>
    <s v="115.85"/>
    <m/>
    <n v="115.85"/>
    <s v="已支付"/>
    <s v="2018-07-05 20:23:21"/>
    <s v="2018-07-05 20:23:24"/>
    <s v=""/>
    <m/>
    <s v="分销客户"/>
    <x v="0"/>
  </r>
  <r>
    <s v="易达尔科技"/>
    <s v="深圳泽汇科技有限公司"/>
    <x v="7"/>
    <x v="19"/>
    <s v="新建"/>
    <d v="2018-04-04T14:11:54"/>
    <s v="202234310340287"/>
    <s v="云服务器ECS(包月)"/>
    <s v="续费"/>
    <s v="120.00"/>
    <s v="0.97"/>
    <s v="115.85"/>
    <m/>
    <n v="115.85"/>
    <s v="已支付"/>
    <s v="2018-07-05 20:22:43"/>
    <s v="2018-07-05 20:22:47"/>
    <s v=""/>
    <m/>
    <s v="分销客户"/>
    <x v="0"/>
  </r>
  <r>
    <s v="易达尔科技"/>
    <s v="深圳泽汇科技有限公司"/>
    <x v="7"/>
    <x v="19"/>
    <s v="新建"/>
    <d v="2018-04-04T14:11:54"/>
    <s v="202237908170287"/>
    <s v="云服务器ECS(包月)"/>
    <s v="续费"/>
    <s v="120.00"/>
    <s v="0.97"/>
    <s v="115.85"/>
    <m/>
    <n v="115.85"/>
    <s v="已支付"/>
    <s v="2018-07-05 20:22:23"/>
    <s v="2018-07-05 20:22:26"/>
    <s v=""/>
    <m/>
    <s v="分销客户"/>
    <x v="0"/>
  </r>
  <r>
    <s v="易达尔科技"/>
    <s v="深圳泽汇科技有限公司"/>
    <x v="7"/>
    <x v="19"/>
    <s v="新建"/>
    <d v="2018-04-04T14:11:54"/>
    <s v="202234111060287"/>
    <s v="云服务器ECS(包月)"/>
    <s v="续费"/>
    <s v="120.00"/>
    <s v="0.97"/>
    <s v="115.85"/>
    <m/>
    <n v="115.85"/>
    <s v="已支付"/>
    <s v="2018-07-05 20:22:05"/>
    <s v="2018-07-05 20:22:08"/>
    <s v=""/>
    <m/>
    <s v="分销客户"/>
    <x v="0"/>
  </r>
  <r>
    <s v="易达尔科技"/>
    <s v="深圳泽汇科技有限公司"/>
    <x v="7"/>
    <x v="19"/>
    <s v="新建"/>
    <d v="2018-04-04T14:11:54"/>
    <s v="202234810190287"/>
    <s v="云服务器ECS(包月)"/>
    <s v="续费"/>
    <s v="120.00"/>
    <s v="0.97"/>
    <s v="115.85"/>
    <m/>
    <n v="115.85"/>
    <s v="已支付"/>
    <s v="2018-07-05 20:21:46"/>
    <s v="2018-07-05 20:21:50"/>
    <s v=""/>
    <m/>
    <s v="分销客户"/>
    <x v="0"/>
  </r>
  <r>
    <s v="易达尔科技"/>
    <s v="深圳泽汇科技有限公司"/>
    <x v="7"/>
    <x v="19"/>
    <s v="新建"/>
    <d v="2018-04-04T14:11:54"/>
    <s v="202234709090287"/>
    <s v="云服务器ECS(包月)"/>
    <s v="续费"/>
    <s v="120.00"/>
    <s v="0.97"/>
    <s v="115.85"/>
    <m/>
    <n v="115.85"/>
    <s v="已支付"/>
    <s v="2018-07-05 20:21:27"/>
    <s v="2018-07-05 20:21:30"/>
    <s v=""/>
    <m/>
    <s v="分销客户"/>
    <x v="0"/>
  </r>
  <r>
    <s v="易达尔科技"/>
    <s v="深圳泽汇科技有限公司"/>
    <x v="7"/>
    <x v="19"/>
    <s v="新建"/>
    <d v="2018-04-04T14:11:54"/>
    <s v="202237607520287"/>
    <s v="云服务器ECS(包月)"/>
    <s v="续费"/>
    <s v="120.00"/>
    <s v="0.97"/>
    <s v="115.85"/>
    <m/>
    <n v="115.85"/>
    <s v="已支付"/>
    <s v="2018-07-05 20:21:08"/>
    <s v="2018-07-05 20:21:11"/>
    <s v=""/>
    <m/>
    <s v="分销客户"/>
    <x v="0"/>
  </r>
  <r>
    <s v="易达尔科技"/>
    <s v="深圳泽汇科技有限公司"/>
    <x v="7"/>
    <x v="19"/>
    <s v="新建"/>
    <d v="2018-04-04T14:11:54"/>
    <s v="202237607500287"/>
    <s v="云服务器ECS(包月)"/>
    <s v="续费"/>
    <s v="120.00"/>
    <s v="0.97"/>
    <s v="115.85"/>
    <m/>
    <n v="115.85"/>
    <s v="已支付"/>
    <s v="2018-07-05 20:20:49"/>
    <s v="2018-07-05 20:20:52"/>
    <s v=""/>
    <m/>
    <s v="分销客户"/>
    <x v="0"/>
  </r>
  <r>
    <s v="易达尔科技"/>
    <s v="深圳泽汇科技有限公司"/>
    <x v="7"/>
    <x v="19"/>
    <s v="新建"/>
    <d v="2018-04-04T14:11:54"/>
    <s v="202238007710287"/>
    <s v="云服务器ECS(包月)"/>
    <s v="续费"/>
    <s v="120.00"/>
    <s v="0.97"/>
    <s v="115.85"/>
    <m/>
    <n v="115.85"/>
    <s v="已支付"/>
    <s v="2018-07-05 20:20:29"/>
    <s v="2018-07-05 20:20:32"/>
    <s v=""/>
    <m/>
    <s v="分销客户"/>
    <x v="0"/>
  </r>
  <r>
    <s v="易达尔科技"/>
    <s v="深圳泽汇科技有限公司"/>
    <x v="7"/>
    <x v="19"/>
    <s v="新建"/>
    <d v="2018-04-04T14:11:54"/>
    <s v="202237208330287"/>
    <s v="云服务器ECS(包月)"/>
    <s v="续费"/>
    <s v="120.00"/>
    <s v="0.97"/>
    <s v="115.85"/>
    <m/>
    <n v="115.85"/>
    <s v="已支付"/>
    <s v="2018-07-05 20:20:08"/>
    <s v="2018-07-05 20:20:14"/>
    <s v=""/>
    <m/>
    <s v="分销客户"/>
    <x v="0"/>
  </r>
  <r>
    <s v="易达尔科技"/>
    <s v="深圳泽汇科技有限公司"/>
    <x v="7"/>
    <x v="19"/>
    <s v="新建"/>
    <d v="2018-04-04T14:11:54"/>
    <s v="202236308390287"/>
    <s v="云服务器ECS(包月)"/>
    <s v="续费"/>
    <s v="120.00"/>
    <s v="0.97"/>
    <s v="115.85"/>
    <m/>
    <n v="115.85"/>
    <s v="已支付"/>
    <s v="2018-07-05 20:19:44"/>
    <s v="2018-07-05 20:19:49"/>
    <s v=""/>
    <m/>
    <s v="分销客户"/>
    <x v="0"/>
  </r>
  <r>
    <s v="易达尔科技"/>
    <s v="深圳泽汇科技有限公司"/>
    <x v="7"/>
    <x v="19"/>
    <s v="新建"/>
    <d v="2018-04-04T14:11:54"/>
    <s v="202234609310287"/>
    <s v="云服务器ECS(包月)"/>
    <s v="续费"/>
    <s v="120.00"/>
    <s v="0.97"/>
    <s v="115.85"/>
    <m/>
    <n v="115.85"/>
    <s v="已支付"/>
    <s v="2018-07-05 20:19:26"/>
    <s v="2018-07-05 20:19:30"/>
    <s v=""/>
    <m/>
    <s v="分销客户"/>
    <x v="0"/>
  </r>
  <r>
    <s v="易达尔科技"/>
    <s v="深圳泽汇科技有限公司"/>
    <x v="7"/>
    <x v="19"/>
    <s v="新建"/>
    <d v="2018-04-04T14:11:54"/>
    <s v="202235709290287"/>
    <s v="云服务器ECS(包月)"/>
    <s v="续费"/>
    <s v="120.00"/>
    <s v="0.97"/>
    <s v="115.85"/>
    <m/>
    <n v="115.85"/>
    <s v="已支付"/>
    <s v="2018-07-05 20:19:03"/>
    <s v="2018-07-05 20:19:10"/>
    <s v=""/>
    <m/>
    <s v="分销客户"/>
    <x v="0"/>
  </r>
  <r>
    <s v="易达尔科技"/>
    <s v="深圳泽汇科技有限公司"/>
    <x v="7"/>
    <x v="19"/>
    <s v="新建"/>
    <d v="2018-04-04T14:11:54"/>
    <s v="202234909080287"/>
    <s v="云服务器ECS(包月)"/>
    <s v="续费"/>
    <s v="120.00"/>
    <s v="0.97"/>
    <s v="115.85"/>
    <m/>
    <n v="115.85"/>
    <s v="已支付"/>
    <s v="2018-07-05 20:18:40"/>
    <s v="2018-07-05 20:18:47"/>
    <s v=""/>
    <m/>
    <s v="分销客户"/>
    <x v="0"/>
  </r>
  <r>
    <s v="易达尔科技"/>
    <s v="深圳泽汇科技有限公司"/>
    <x v="7"/>
    <x v="19"/>
    <s v="新建"/>
    <d v="2018-04-04T14:11:54"/>
    <s v="202235908740287"/>
    <s v="云服务器ECS(包月)"/>
    <s v="续费"/>
    <s v="120.00"/>
    <s v="0.97"/>
    <s v="115.85"/>
    <m/>
    <n v="115.85"/>
    <s v="已支付"/>
    <s v="2018-07-05 20:18:20"/>
    <s v="2018-07-05 20:18:23"/>
    <s v=""/>
    <m/>
    <s v="分销客户"/>
    <x v="0"/>
  </r>
  <r>
    <s v="易达尔科技"/>
    <s v="深圳泽汇科技有限公司"/>
    <x v="7"/>
    <x v="19"/>
    <s v="新建"/>
    <d v="2018-04-04T14:11:54"/>
    <s v="202235908730287"/>
    <s v="云服务器ECS(包月)"/>
    <s v="续费"/>
    <s v="120.00"/>
    <s v="0.97"/>
    <s v="115.85"/>
    <m/>
    <n v="115.85"/>
    <s v="已支付"/>
    <s v="2018-07-05 20:17:58"/>
    <s v="2018-07-05 20:18:03"/>
    <s v=""/>
    <m/>
    <s v="分销客户"/>
    <x v="0"/>
  </r>
  <r>
    <s v="易达尔科技"/>
    <s v="深圳泽汇科技有限公司"/>
    <x v="7"/>
    <x v="19"/>
    <s v="新建"/>
    <d v="2018-04-04T14:11:54"/>
    <s v="202234810120287"/>
    <s v="云服务器ECS(包月)"/>
    <s v="续费"/>
    <s v="120.00"/>
    <s v="0.97"/>
    <s v="115.85"/>
    <m/>
    <n v="115.85"/>
    <s v="已支付"/>
    <s v="2018-07-05 20:17:23"/>
    <s v="2018-07-05 20:17:26"/>
    <s v=""/>
    <m/>
    <s v="分销客户"/>
    <x v="0"/>
  </r>
  <r>
    <s v="易达尔科技"/>
    <s v="深圳泽汇科技有限公司"/>
    <x v="7"/>
    <x v="19"/>
    <s v="新建"/>
    <d v="2018-04-04T14:11:54"/>
    <s v="202236207840287"/>
    <s v="云服务器ECS(包月)"/>
    <s v="续费"/>
    <s v="120.00"/>
    <s v="0.97"/>
    <s v="115.85"/>
    <m/>
    <n v="115.85"/>
    <s v="已支付"/>
    <s v="2018-07-05 20:17:02"/>
    <s v="2018-07-05 20:17:07"/>
    <s v=""/>
    <m/>
    <s v="分销客户"/>
    <x v="0"/>
  </r>
  <r>
    <s v="易达尔科技"/>
    <s v="深圳泽汇科技有限公司"/>
    <x v="7"/>
    <x v="19"/>
    <s v="新建"/>
    <d v="2018-04-04T14:11:54"/>
    <s v="202236408020287"/>
    <s v="云服务器ECS(包月)"/>
    <s v="续费"/>
    <s v="120.00"/>
    <s v="0.97"/>
    <s v="115.85"/>
    <m/>
    <n v="115.85"/>
    <s v="已支付"/>
    <s v="2018-07-05 20:16:40"/>
    <s v="2018-07-05 20:16:44"/>
    <s v=""/>
    <m/>
    <s v="分销客户"/>
    <x v="0"/>
  </r>
  <r>
    <s v="易达尔科技"/>
    <s v="深圳泽汇科技有限公司"/>
    <x v="7"/>
    <x v="19"/>
    <s v="新建"/>
    <d v="2018-04-04T14:11:54"/>
    <s v="202237107760287"/>
    <s v="云服务器ECS(包月)"/>
    <s v="续费"/>
    <s v="120.00"/>
    <s v="0.97"/>
    <s v="115.85"/>
    <m/>
    <n v="115.85"/>
    <s v="已支付"/>
    <s v="2018-07-05 20:16:19"/>
    <s v="2018-07-05 20:16:22"/>
    <s v=""/>
    <m/>
    <s v="分销客户"/>
    <x v="0"/>
  </r>
  <r>
    <s v="易达尔科技"/>
    <s v="深圳泽汇科技有限公司"/>
    <x v="7"/>
    <x v="19"/>
    <s v="新建"/>
    <d v="2018-04-04T14:11:54"/>
    <s v="202237107750287"/>
    <s v="云服务器ECS(包月)"/>
    <s v="续费"/>
    <s v="120.00"/>
    <s v="0.97"/>
    <s v="115.85"/>
    <m/>
    <n v="115.85"/>
    <s v="已支付"/>
    <s v="2018-07-05 20:15:53"/>
    <s v="2018-07-05 20:15:58"/>
    <s v=""/>
    <m/>
    <s v="分销客户"/>
    <x v="0"/>
  </r>
  <r>
    <s v="易达尔科技"/>
    <s v="深圳泽汇科技有限公司"/>
    <x v="7"/>
    <x v="19"/>
    <s v="新建"/>
    <d v="2018-04-04T14:11:54"/>
    <s v="202235108710287"/>
    <s v="云服务器ECS(包月)"/>
    <s v="续费"/>
    <s v="106.00"/>
    <s v="0.97"/>
    <s v="102.90"/>
    <m/>
    <n v="102.9"/>
    <s v="已支付"/>
    <s v="2018-07-05 20:13:58"/>
    <s v="2018-07-05 20:14:02"/>
    <s v=""/>
    <m/>
    <s v="分销客户"/>
    <x v="0"/>
  </r>
  <r>
    <s v="易达尔科技"/>
    <s v="深圳泽汇科技有限公司"/>
    <x v="7"/>
    <x v="19"/>
    <s v="新建"/>
    <d v="2018-04-04T14:11:54"/>
    <s v="202237607270287"/>
    <s v="云服务器ECS(包月)"/>
    <s v="续费"/>
    <s v="106.00"/>
    <s v="0.97"/>
    <s v="102.90"/>
    <m/>
    <n v="102.9"/>
    <s v="已支付"/>
    <s v="2018-07-05 20:13:17"/>
    <s v="2018-07-05 20:13:20"/>
    <s v=""/>
    <m/>
    <s v="分销客户"/>
    <x v="0"/>
  </r>
  <r>
    <s v="易达尔科技"/>
    <s v="深圳泽汇科技有限公司"/>
    <x v="7"/>
    <x v="19"/>
    <s v="新建"/>
    <d v="2018-04-04T14:11:54"/>
    <s v="202237107700287"/>
    <s v="云服务器ECS(包月)"/>
    <s v="续费"/>
    <s v="106.00"/>
    <s v="0.97"/>
    <s v="102.90"/>
    <m/>
    <n v="102.9"/>
    <s v="已支付"/>
    <s v="2018-07-05 20:12:57"/>
    <s v="2018-07-05 20:13:00"/>
    <s v=""/>
    <m/>
    <s v="分销客户"/>
    <x v="0"/>
  </r>
  <r>
    <s v="易达尔科技"/>
    <s v="深圳泽汇科技有限公司"/>
    <x v="7"/>
    <x v="19"/>
    <s v="新建"/>
    <d v="2018-04-04T14:11:54"/>
    <s v="202235507750287"/>
    <s v="云服务器ECS(包月)"/>
    <s v="续费"/>
    <s v="106.00"/>
    <s v="0.97"/>
    <s v="102.90"/>
    <m/>
    <n v="102.9"/>
    <s v="已支付"/>
    <s v="2018-07-05 20:12:37"/>
    <s v="2018-07-05 20:12:40"/>
    <s v=""/>
    <m/>
    <s v="分销客户"/>
    <x v="0"/>
  </r>
  <r>
    <s v="易达尔科技"/>
    <s v="深圳泽汇科技有限公司"/>
    <x v="7"/>
    <x v="19"/>
    <s v="新建"/>
    <d v="2018-04-04T14:11:54"/>
    <s v="202234708830287"/>
    <s v="云服务器ECS(包月)"/>
    <s v="续费"/>
    <s v="106.00"/>
    <s v="0.97"/>
    <s v="102.90"/>
    <m/>
    <n v="102.9"/>
    <s v="已支付"/>
    <s v="2018-07-05 20:12:18"/>
    <s v="2018-07-05 20:12:21"/>
    <s v=""/>
    <m/>
    <s v="分销客户"/>
    <x v="0"/>
  </r>
  <r>
    <s v="易达尔科技"/>
    <s v="深圳泽汇科技有限公司"/>
    <x v="7"/>
    <x v="19"/>
    <s v="新建"/>
    <d v="2018-04-04T14:11:54"/>
    <s v="202234809940287"/>
    <s v="云服务器ECS(包月)"/>
    <s v="续费"/>
    <s v="106.00"/>
    <s v="0.97"/>
    <s v="102.90"/>
    <m/>
    <n v="102.9"/>
    <s v="已支付"/>
    <s v="2018-07-05 20:11:55"/>
    <s v="2018-07-05 20:11:58"/>
    <s v=""/>
    <m/>
    <s v="分销客户"/>
    <x v="0"/>
  </r>
  <r>
    <s v="易达尔科技"/>
    <s v="深圳泽汇科技有限公司"/>
    <x v="7"/>
    <x v="19"/>
    <s v="新建"/>
    <d v="2018-04-04T14:11:54"/>
    <s v="202235608070287"/>
    <s v="云服务器ECS(包月)"/>
    <s v="续费"/>
    <s v="106.00"/>
    <s v="0.97"/>
    <s v="102.90"/>
    <m/>
    <n v="102.9"/>
    <s v="已支付"/>
    <s v="2018-07-05 20:11:14"/>
    <s v="2018-07-05 20:11:20"/>
    <s v=""/>
    <m/>
    <s v="分销客户"/>
    <x v="0"/>
  </r>
  <r>
    <s v="易达尔科技"/>
    <s v="深圳泽汇科技有限公司"/>
    <x v="7"/>
    <x v="19"/>
    <s v="新建"/>
    <d v="2018-04-04T14:11:54"/>
    <s v="202235808020287"/>
    <s v="云服务器ECS(包月)"/>
    <s v="续费"/>
    <s v="106.00"/>
    <s v="0.97"/>
    <s v="102.90"/>
    <m/>
    <n v="102.9"/>
    <s v="已支付"/>
    <s v="2018-07-05 20:10:55"/>
    <s v="2018-07-05 20:10:58"/>
    <s v=""/>
    <m/>
    <s v="分销客户"/>
    <x v="0"/>
  </r>
  <r>
    <s v="易达尔科技"/>
    <s v="深圳泽汇科技有限公司"/>
    <x v="7"/>
    <x v="19"/>
    <s v="新建"/>
    <d v="2018-04-04T14:11:54"/>
    <s v="202234809780287"/>
    <s v="云服务器ECS(包月)"/>
    <s v="续费"/>
    <s v="106.00"/>
    <s v="0.97"/>
    <s v="102.90"/>
    <m/>
    <n v="102.9"/>
    <s v="已支付"/>
    <s v="2018-07-05 20:10:34"/>
    <s v="2018-07-05 20:10:38"/>
    <s v=""/>
    <m/>
    <s v="分销客户"/>
    <x v="0"/>
  </r>
  <r>
    <s v="易达尔科技"/>
    <s v="深圳泽汇科技有限公司"/>
    <x v="7"/>
    <x v="19"/>
    <s v="新建"/>
    <d v="2018-04-04T14:11:54"/>
    <s v="202234908610287"/>
    <s v="云服务器ECS(包月)"/>
    <s v="续费"/>
    <s v="106.00"/>
    <s v="0.97"/>
    <s v="102.90"/>
    <m/>
    <n v="102.9"/>
    <s v="已支付"/>
    <s v="2018-07-05 20:10:15"/>
    <s v="2018-07-05 20:10:18"/>
    <s v=""/>
    <m/>
    <s v="分销客户"/>
    <x v="0"/>
  </r>
  <r>
    <s v="易达尔科技"/>
    <s v="深圳泽汇科技有限公司"/>
    <x v="7"/>
    <x v="19"/>
    <s v="新建"/>
    <d v="2018-04-04T14:11:54"/>
    <s v="202234408880287"/>
    <s v="云服务器ECS(包月)"/>
    <s v="续费"/>
    <s v="106.00"/>
    <s v="0.97"/>
    <s v="102.90"/>
    <m/>
    <n v="102.9"/>
    <s v="已支付"/>
    <s v="2018-07-05 20:09:55"/>
    <s v="2018-07-05 20:09:59"/>
    <s v=""/>
    <m/>
    <s v="分销客户"/>
    <x v="0"/>
  </r>
  <r>
    <s v="易达尔科技"/>
    <s v="深圳泽汇科技有限公司"/>
    <x v="7"/>
    <x v="19"/>
    <s v="新建"/>
    <d v="2018-04-04T14:11:54"/>
    <s v="202235108540287"/>
    <s v="云服务器ECS(包月)"/>
    <s v="续费"/>
    <s v="106.00"/>
    <s v="0.97"/>
    <s v="102.90"/>
    <m/>
    <n v="102.9"/>
    <s v="已支付"/>
    <s v="2018-07-05 20:09:31"/>
    <s v="2018-07-05 20:09:34"/>
    <s v=""/>
    <m/>
    <s v="分销客户"/>
    <x v="0"/>
  </r>
  <r>
    <s v="易达尔科技"/>
    <s v="深圳泽汇科技有限公司"/>
    <x v="7"/>
    <x v="19"/>
    <s v="新建"/>
    <d v="2018-04-04T14:11:54"/>
    <s v="202234210060287"/>
    <s v="云服务器ECS(包月)"/>
    <s v="续费"/>
    <s v="106.00"/>
    <s v="0.97"/>
    <s v="102.90"/>
    <m/>
    <n v="102.9"/>
    <s v="已支付"/>
    <s v="2018-07-05 20:09:12"/>
    <s v="2018-07-05 20:09:15"/>
    <s v=""/>
    <m/>
    <s v="分销客户"/>
    <x v="0"/>
  </r>
  <r>
    <s v="易达尔科技"/>
    <s v="深圳泽汇科技有限公司"/>
    <x v="7"/>
    <x v="19"/>
    <s v="新建"/>
    <d v="2018-04-04T14:11:54"/>
    <s v="202237408460287"/>
    <s v="云服务器ECS(包月)"/>
    <s v="续费"/>
    <s v="120.00"/>
    <s v="0.97"/>
    <s v="115.85"/>
    <m/>
    <n v="115.85"/>
    <s v="已支付"/>
    <s v="2018-07-05 20:08:34"/>
    <s v="2018-07-05 20:08:40"/>
    <s v=""/>
    <m/>
    <s v="分销客户"/>
    <x v="0"/>
  </r>
  <r>
    <s v="易达尔科技"/>
    <s v="深圳泽汇科技有限公司"/>
    <x v="7"/>
    <x v="19"/>
    <s v="新建"/>
    <d v="2018-04-04T14:11:54"/>
    <s v="202237606980287"/>
    <s v="云服务器ECS(包月)"/>
    <s v="续费"/>
    <s v="120.00"/>
    <s v="0.97"/>
    <s v="115.85"/>
    <m/>
    <n v="115.85"/>
    <s v="已支付"/>
    <s v="2018-07-05 20:08:11"/>
    <s v="2018-07-05 20:08:14"/>
    <s v=""/>
    <m/>
    <s v="分销客户"/>
    <x v="0"/>
  </r>
  <r>
    <s v="易达尔科技"/>
    <s v="深圳泽汇科技有限公司"/>
    <x v="7"/>
    <x v="19"/>
    <s v="新建"/>
    <d v="2018-04-04T14:11:54"/>
    <s v="202233809710287"/>
    <s v="云服务器ECS(包月)"/>
    <s v="续费"/>
    <s v="120.00"/>
    <s v="0.97"/>
    <s v="115.85"/>
    <m/>
    <n v="115.85"/>
    <s v="已支付"/>
    <s v="2018-07-05 20:07:22"/>
    <s v="2018-07-05 20:07:37"/>
    <s v=""/>
    <m/>
    <s v="分销客户"/>
    <x v="0"/>
  </r>
  <r>
    <s v="易达尔科技"/>
    <s v="深圳泽汇科技有限公司"/>
    <x v="7"/>
    <x v="19"/>
    <s v="新建"/>
    <d v="2018-04-04T14:11:54"/>
    <s v="202234010410287"/>
    <s v="云服务器ECS(包月)"/>
    <s v="续费"/>
    <s v="120.00"/>
    <s v="0.97"/>
    <s v="115.85"/>
    <m/>
    <n v="115.85"/>
    <s v="已支付"/>
    <s v="2018-07-05 20:06:46"/>
    <s v="2018-07-05 20:06:55"/>
    <s v=""/>
    <m/>
    <s v="分销客户"/>
    <x v="0"/>
  </r>
  <r>
    <s v="易达尔科技"/>
    <s v="深圳泽汇科技有限公司"/>
    <x v="7"/>
    <x v="19"/>
    <s v="新建"/>
    <d v="2018-04-04T14:11:54"/>
    <s v="202235108390287"/>
    <s v="云服务器ECS(包月)"/>
    <s v="续费"/>
    <s v="120.00"/>
    <s v="0.97"/>
    <s v="115.85"/>
    <m/>
    <n v="115.85"/>
    <s v="已支付"/>
    <s v="2018-07-05 20:06:17"/>
    <s v="2018-07-05 20:06:21"/>
    <s v=""/>
    <m/>
    <s v="分销客户"/>
    <x v="0"/>
  </r>
  <r>
    <s v="易达尔科技"/>
    <s v="深圳泽汇科技有限公司"/>
    <x v="7"/>
    <x v="19"/>
    <s v="新建"/>
    <d v="2018-04-04T14:11:54"/>
    <s v="202234708450287"/>
    <s v="云服务器ECS(包月)"/>
    <s v="续费"/>
    <s v="120.00"/>
    <s v="0.97"/>
    <s v="115.85"/>
    <m/>
    <n v="115.85"/>
    <s v="已支付"/>
    <s v="2018-07-05 20:05:47"/>
    <s v="2018-07-05 20:05:52"/>
    <s v=""/>
    <m/>
    <s v="分销客户"/>
    <x v="0"/>
  </r>
  <r>
    <s v="易达尔科技"/>
    <s v="深圳泽汇科技有限公司"/>
    <x v="7"/>
    <x v="19"/>
    <s v="新建"/>
    <d v="2018-04-04T14:11:54"/>
    <s v="202236707670287"/>
    <s v="云服务器ECS(包月)"/>
    <s v="续费"/>
    <s v="120.00"/>
    <s v="0.97"/>
    <s v="115.85"/>
    <m/>
    <n v="115.85"/>
    <s v="已支付"/>
    <s v="2018-07-05 20:05:16"/>
    <s v="2018-07-05 20:05:19"/>
    <s v=""/>
    <m/>
    <s v="分销客户"/>
    <x v="0"/>
  </r>
  <r>
    <s v="易达尔科技"/>
    <s v="深圳泽汇科技有限公司"/>
    <x v="7"/>
    <x v="19"/>
    <s v="新建"/>
    <d v="2018-04-04T14:11:54"/>
    <s v="202237107260287"/>
    <s v="云服务器ECS(包月)"/>
    <s v="续费"/>
    <s v="120.00"/>
    <s v="0.97"/>
    <s v="115.85"/>
    <m/>
    <n v="115.85"/>
    <s v="已支付"/>
    <s v="2018-07-05 20:04:44"/>
    <s v="2018-07-05 20:04:55"/>
    <s v=""/>
    <m/>
    <s v="分销客户"/>
    <x v="0"/>
  </r>
  <r>
    <s v="易达尔科技"/>
    <s v="深圳泽汇科技有限公司"/>
    <x v="7"/>
    <x v="19"/>
    <s v="新建"/>
    <d v="2018-04-04T14:11:54"/>
    <s v="202236008000287"/>
    <s v="云服务器ECS(包月)"/>
    <s v="续费"/>
    <s v="120.00"/>
    <s v="0.97"/>
    <s v="115.85"/>
    <m/>
    <n v="115.85"/>
    <s v="已支付"/>
    <s v="2018-07-05 20:04:11"/>
    <s v="2018-07-05 20:04:18"/>
    <s v=""/>
    <m/>
    <s v="分销客户"/>
    <x v="0"/>
  </r>
  <r>
    <s v="易达尔科技"/>
    <s v="深圳泽汇科技有限公司"/>
    <x v="7"/>
    <x v="19"/>
    <s v="新建"/>
    <d v="2018-04-04T14:11:54"/>
    <s v="202238206460287"/>
    <s v="云服务器ECS(包月)"/>
    <s v="续费"/>
    <s v="120.00"/>
    <s v="0.97"/>
    <s v="115.85"/>
    <m/>
    <n v="115.85"/>
    <s v="已支付"/>
    <s v="2018-07-05 20:03:16"/>
    <s v="2018-07-05 20:03:20"/>
    <s v=""/>
    <m/>
    <s v="分销客户"/>
    <x v="0"/>
  </r>
  <r>
    <s v="易达尔科技"/>
    <s v="深圳泽汇科技有限公司"/>
    <x v="7"/>
    <x v="19"/>
    <s v="新建"/>
    <d v="2018-04-04T14:11:54"/>
    <s v="202237707750287"/>
    <s v="云服务器ECS(包月)"/>
    <s v="续费"/>
    <s v="120.00"/>
    <s v="0.97"/>
    <s v="115.85"/>
    <m/>
    <n v="115.85"/>
    <s v="已支付"/>
    <s v="2018-07-05 20:02:34"/>
    <s v="2018-07-05 20:02:39"/>
    <s v=""/>
    <m/>
    <s v="分销客户"/>
    <x v="0"/>
  </r>
  <r>
    <s v="易达尔科技"/>
    <s v="深圳泽汇科技有限公司"/>
    <x v="7"/>
    <x v="19"/>
    <s v="新建"/>
    <d v="2018-04-04T14:11:54"/>
    <s v="202235807770287"/>
    <s v="云服务器ECS(包月)"/>
    <s v="续费"/>
    <s v="120.00"/>
    <s v="0.97"/>
    <s v="115.85"/>
    <m/>
    <n v="115.85"/>
    <s v="已支付"/>
    <s v="2018-07-05 20:02:09"/>
    <s v="2018-07-05 20:02:13"/>
    <s v=""/>
    <m/>
    <s v="分销客户"/>
    <x v="0"/>
  </r>
  <r>
    <s v="易达尔科技"/>
    <s v="深圳泽汇科技有限公司"/>
    <x v="7"/>
    <x v="19"/>
    <s v="新建"/>
    <d v="2018-04-04T14:11:54"/>
    <s v="202235708540287"/>
    <s v="云服务器ECS(包月)"/>
    <s v="续费"/>
    <s v="120.00"/>
    <s v="0.97"/>
    <s v="115.85"/>
    <m/>
    <n v="115.85"/>
    <s v="已支付"/>
    <s v="2018-07-05 20:01:50"/>
    <s v="2018-07-05 20:01:53"/>
    <s v=""/>
    <m/>
    <s v="分销客户"/>
    <x v="0"/>
  </r>
  <r>
    <s v="易达尔科技"/>
    <s v="深圳泽汇科技有限公司"/>
    <x v="7"/>
    <x v="19"/>
    <s v="新建"/>
    <d v="2018-04-04T14:11:54"/>
    <s v="202235708520287"/>
    <s v="云服务器ECS(包月)"/>
    <s v="续费"/>
    <s v="120.00"/>
    <s v="0.97"/>
    <s v="115.85"/>
    <m/>
    <n v="115.85"/>
    <s v="已支付"/>
    <s v="2018-07-05 20:01:26"/>
    <s v="2018-07-05 20:01:30"/>
    <s v=""/>
    <m/>
    <s v="分销客户"/>
    <x v="0"/>
  </r>
  <r>
    <s v="易达尔科技"/>
    <s v="深圳泽汇科技有限公司"/>
    <x v="7"/>
    <x v="19"/>
    <s v="新建"/>
    <d v="2018-04-04T14:11:54"/>
    <s v="202237907350287"/>
    <s v="云服务器ECS(包月)"/>
    <s v="续费"/>
    <s v="120.00"/>
    <s v="0.97"/>
    <s v="115.85"/>
    <m/>
    <n v="115.85"/>
    <s v="已支付"/>
    <s v="2018-07-05 20:01:09"/>
    <s v="2018-07-05 20:01:12"/>
    <s v=""/>
    <m/>
    <s v="分销客户"/>
    <x v="0"/>
  </r>
  <r>
    <s v="易达尔科技"/>
    <s v="深圳泽汇科技有限公司"/>
    <x v="7"/>
    <x v="19"/>
    <s v="新建"/>
    <d v="2018-04-04T14:11:54"/>
    <s v="202234608440287"/>
    <s v="云服务器ECS(包月)"/>
    <s v="续费"/>
    <s v="120.00"/>
    <s v="0.97"/>
    <s v="115.85"/>
    <m/>
    <n v="115.85"/>
    <s v="已支付"/>
    <s v="2018-07-05 20:00:48"/>
    <s v="2018-07-05 20:00:51"/>
    <s v=""/>
    <m/>
    <s v="分销客户"/>
    <x v="0"/>
  </r>
  <r>
    <s v="易达尔科技"/>
    <s v="深圳泽汇科技有限公司"/>
    <x v="7"/>
    <x v="19"/>
    <s v="新建"/>
    <d v="2018-04-04T14:11:54"/>
    <s v="202236507840287"/>
    <s v="云服务器ECS(包月)"/>
    <s v="续费"/>
    <s v="120.00"/>
    <s v="0.97"/>
    <s v="115.85"/>
    <m/>
    <n v="115.85"/>
    <s v="已支付"/>
    <s v="2018-07-05 20:00:26"/>
    <s v="2018-07-05 20:00:29"/>
    <s v=""/>
    <m/>
    <s v="分销客户"/>
    <x v="0"/>
  </r>
  <r>
    <s v="易达尔科技"/>
    <s v="深圳泽汇科技有限公司"/>
    <x v="7"/>
    <x v="19"/>
    <s v="新建"/>
    <d v="2018-04-04T14:11:54"/>
    <s v="202237207340287"/>
    <s v="云服务器ECS(包月)"/>
    <s v="续费"/>
    <s v="120.00"/>
    <s v="0.97"/>
    <s v="115.85"/>
    <m/>
    <n v="115.85"/>
    <s v="已支付"/>
    <s v="2018-07-05 19:59:49"/>
    <s v="2018-07-05 19:59:53"/>
    <s v=""/>
    <m/>
    <s v="分销客户"/>
    <x v="0"/>
  </r>
  <r>
    <s v="易达尔科技"/>
    <s v="深圳泽汇科技有限公司"/>
    <x v="7"/>
    <x v="19"/>
    <s v="新建"/>
    <d v="2018-04-04T14:11:54"/>
    <s v="202235807630287"/>
    <s v="云服务器ECS(包月)"/>
    <s v="续费"/>
    <s v="120.00"/>
    <s v="0.97"/>
    <s v="115.85"/>
    <m/>
    <n v="115.85"/>
    <s v="已支付"/>
    <s v="2018-07-05 19:59:28"/>
    <s v="2018-07-05 19:59:31"/>
    <s v=""/>
    <m/>
    <s v="分销客户"/>
    <x v="0"/>
  </r>
  <r>
    <s v="易达尔科技"/>
    <s v="深圳泽汇科技有限公司"/>
    <x v="7"/>
    <x v="19"/>
    <s v="新建"/>
    <d v="2018-04-04T14:11:54"/>
    <s v="202235108070287"/>
    <s v="云服务器ECS(包月)"/>
    <s v="续费"/>
    <s v="120.00"/>
    <s v="0.97"/>
    <s v="115.85"/>
    <m/>
    <n v="115.85"/>
    <s v="已支付"/>
    <s v="2018-07-05 19:59:10"/>
    <s v="2018-07-05 19:59:13"/>
    <s v=""/>
    <m/>
    <s v="分销客户"/>
    <x v="0"/>
  </r>
  <r>
    <s v="易达尔科技"/>
    <s v="深圳泽汇科技有限公司"/>
    <x v="7"/>
    <x v="19"/>
    <s v="新建"/>
    <d v="2018-04-04T14:11:54"/>
    <s v="202233809370287"/>
    <s v="云服务器ECS(包月)"/>
    <s v="续费"/>
    <s v="120.00"/>
    <s v="0.97"/>
    <s v="115.85"/>
    <m/>
    <n v="115.85"/>
    <s v="已支付"/>
    <s v="2018-07-05 19:58:43"/>
    <s v="2018-07-05 19:58:47"/>
    <s v=""/>
    <m/>
    <s v="分销客户"/>
    <x v="0"/>
  </r>
  <r>
    <s v="易达尔科技"/>
    <s v="深圳泽汇科技有限公司"/>
    <x v="7"/>
    <x v="19"/>
    <s v="新建"/>
    <d v="2018-04-04T14:11:54"/>
    <s v="202237207210287"/>
    <s v="云服务器ECS(包月)"/>
    <s v="续费"/>
    <s v="120.00"/>
    <s v="0.97"/>
    <s v="115.85"/>
    <m/>
    <n v="115.85"/>
    <s v="已支付"/>
    <s v="2018-07-05 19:56:19"/>
    <s v="2018-07-05 19:56:24"/>
    <s v=""/>
    <m/>
    <s v="分销客户"/>
    <x v="0"/>
  </r>
  <r>
    <s v="易达尔科技"/>
    <s v="深圳泽汇科技有限公司"/>
    <x v="7"/>
    <x v="19"/>
    <s v="新建"/>
    <d v="2018-04-04T14:11:54"/>
    <s v="202237707350287"/>
    <s v="云服务器ECS(包月)"/>
    <s v="续费"/>
    <s v="120.00"/>
    <s v="0.97"/>
    <s v="115.85"/>
    <m/>
    <n v="115.85"/>
    <s v="已支付"/>
    <s v="2018-07-05 19:55:52"/>
    <s v="2018-07-05 19:55:55"/>
    <s v=""/>
    <m/>
    <s v="分销客户"/>
    <x v="0"/>
  </r>
  <r>
    <s v="易达尔科技"/>
    <s v="深圳泽汇科技有限公司"/>
    <x v="7"/>
    <x v="19"/>
    <s v="新建"/>
    <d v="2018-04-04T14:11:54"/>
    <s v="202233910260287"/>
    <s v="云服务器ECS(包月)"/>
    <s v="续费"/>
    <s v="120.00"/>
    <s v="0.97"/>
    <s v="115.85"/>
    <m/>
    <n v="115.85"/>
    <s v="已支付"/>
    <s v="2018-07-05 19:55:03"/>
    <s v="2018-07-05 19:55:05"/>
    <s v=""/>
    <m/>
    <s v="分销客户"/>
    <x v="0"/>
  </r>
  <r>
    <s v="易达尔科技"/>
    <s v="深圳泽汇科技有限公司"/>
    <x v="7"/>
    <x v="19"/>
    <s v="新建"/>
    <d v="2018-04-04T14:11:54"/>
    <s v="202235607470287"/>
    <s v="云服务器ECS(包月)"/>
    <s v="续费"/>
    <s v="120.00"/>
    <s v="0.97"/>
    <s v="115.85"/>
    <m/>
    <n v="115.85"/>
    <s v="已支付"/>
    <s v="2018-07-05 19:54:32"/>
    <s v="2018-07-05 19:54:36"/>
    <s v=""/>
    <m/>
    <s v="分销客户"/>
    <x v="0"/>
  </r>
  <r>
    <s v="易达尔科技"/>
    <s v="深圳泽汇科技有限公司"/>
    <x v="7"/>
    <x v="19"/>
    <s v="新建"/>
    <d v="2018-04-04T14:11:54"/>
    <s v="202234809170287"/>
    <s v="云服务器ECS(包月)"/>
    <s v="续费"/>
    <s v="120.00"/>
    <s v="0.97"/>
    <s v="115.85"/>
    <m/>
    <n v="115.85"/>
    <s v="已支付"/>
    <s v="2018-07-05 19:52:28"/>
    <s v="2018-07-05 19:52:33"/>
    <s v=""/>
    <m/>
    <s v="分销客户"/>
    <x v="0"/>
  </r>
  <r>
    <s v="易达尔科技"/>
    <s v="深圳泽汇科技有限公司"/>
    <x v="7"/>
    <x v="19"/>
    <s v="新建"/>
    <d v="2018-04-04T14:11:54"/>
    <s v="202235208070287"/>
    <s v="云服务器ECS(包月)"/>
    <s v="续费"/>
    <s v="120.00"/>
    <s v="0.97"/>
    <s v="115.85"/>
    <m/>
    <n v="115.85"/>
    <s v="已支付"/>
    <s v="2018-07-05 19:52:07"/>
    <s v="2018-07-05 19:52:10"/>
    <s v=""/>
    <m/>
    <s v="分销客户"/>
    <x v="0"/>
  </r>
  <r>
    <s v="易达尔科技"/>
    <s v="深圳泽汇科技有限公司"/>
    <x v="7"/>
    <x v="19"/>
    <s v="新建"/>
    <d v="2018-04-04T14:11:54"/>
    <s v="202235307260287"/>
    <s v="云服务器ECS(包月)"/>
    <s v="续费"/>
    <s v="120.00"/>
    <s v="0.97"/>
    <s v="115.85"/>
    <m/>
    <n v="115.85"/>
    <s v="已支付"/>
    <s v="2018-07-05 19:51:40"/>
    <s v="2018-07-05 19:51:43"/>
    <s v=""/>
    <m/>
    <s v="分销客户"/>
    <x v="0"/>
  </r>
  <r>
    <s v="易达尔科技"/>
    <s v="深圳泽汇科技有限公司"/>
    <x v="7"/>
    <x v="19"/>
    <s v="新建"/>
    <d v="2018-04-04T14:11:54"/>
    <s v="202235107570287"/>
    <s v="云服务器ECS(包月)"/>
    <s v="续费"/>
    <s v="120.00"/>
    <s v="0.97"/>
    <s v="115.85"/>
    <m/>
    <n v="115.85"/>
    <s v="已支付"/>
    <s v="2018-07-05 19:50:54"/>
    <s v="2018-07-05 19:50:57"/>
    <s v=""/>
    <m/>
    <s v="分销客户"/>
    <x v="0"/>
  </r>
  <r>
    <s v="易达尔科技"/>
    <s v="深圳泽汇科技有限公司"/>
    <x v="7"/>
    <x v="19"/>
    <s v="新建"/>
    <d v="2018-04-04T14:11:54"/>
    <s v="202234707510287"/>
    <s v="云服务器ECS(包月)"/>
    <s v="续费"/>
    <s v="120.00"/>
    <s v="0.97"/>
    <s v="115.85"/>
    <m/>
    <n v="115.85"/>
    <s v="已支付"/>
    <s v="2018-07-05 19:50:29"/>
    <s v="2018-07-05 19:50:34"/>
    <s v=""/>
    <m/>
    <s v="分销客户"/>
    <x v="0"/>
  </r>
  <r>
    <s v="易达尔科技"/>
    <s v="深圳泽汇科技有限公司"/>
    <x v="7"/>
    <x v="19"/>
    <s v="新建"/>
    <d v="2018-04-04T14:11:54"/>
    <s v="202235907290287"/>
    <s v="云服务器ECS(包月)"/>
    <s v="续费"/>
    <s v="120.00"/>
    <s v="0.97"/>
    <s v="115.85"/>
    <m/>
    <n v="115.85"/>
    <s v="已支付"/>
    <s v="2018-07-05 19:50:07"/>
    <s v="2018-07-05 19:50:11"/>
    <s v=""/>
    <m/>
    <s v="分销客户"/>
    <x v="0"/>
  </r>
  <r>
    <s v="易达尔科技"/>
    <s v="深圳泽汇科技有限公司"/>
    <x v="7"/>
    <x v="19"/>
    <s v="新建"/>
    <d v="2018-04-04T14:11:54"/>
    <s v="202234508400287"/>
    <s v="云服务器ECS(包月)"/>
    <s v="续费"/>
    <s v="120.00"/>
    <s v="0.97"/>
    <s v="115.85"/>
    <m/>
    <n v="115.85"/>
    <s v="已支付"/>
    <s v="2018-07-05 19:49:40"/>
    <s v="2018-07-05 19:49:45"/>
    <s v=""/>
    <m/>
    <s v="分销客户"/>
    <x v="0"/>
  </r>
  <r>
    <s v="易达尔科技"/>
    <s v="深圳泽汇科技有限公司"/>
    <x v="7"/>
    <x v="19"/>
    <s v="新建"/>
    <d v="2018-04-04T14:11:54"/>
    <s v="202237706860287"/>
    <s v="云服务器ECS(包月)"/>
    <s v="续费"/>
    <s v="120.00"/>
    <s v="0.97"/>
    <s v="115.85"/>
    <m/>
    <n v="115.85"/>
    <s v="已支付"/>
    <s v="2018-07-05 19:49:18"/>
    <s v="2018-07-05 19:49:22"/>
    <s v=""/>
    <m/>
    <s v="分销客户"/>
    <x v="0"/>
  </r>
  <r>
    <s v="易达尔科技"/>
    <s v="深圳泽汇科技有限公司"/>
    <x v="7"/>
    <x v="19"/>
    <s v="新建"/>
    <d v="2018-04-04T14:11:54"/>
    <s v="202233909660287"/>
    <s v="云服务器ECS(包月)"/>
    <s v="续费"/>
    <s v="120.00"/>
    <s v="0.97"/>
    <s v="115.85"/>
    <m/>
    <n v="115.85"/>
    <s v="已支付"/>
    <s v="2018-07-05 19:48:55"/>
    <s v="2018-07-05 19:48:58"/>
    <s v=""/>
    <m/>
    <s v="分销客户"/>
    <x v="0"/>
  </r>
  <r>
    <s v="易达尔科技"/>
    <s v="深圳泽汇科技有限公司"/>
    <x v="7"/>
    <x v="19"/>
    <s v="新建"/>
    <d v="2018-04-04T14:11:54"/>
    <s v="202236107010287"/>
    <s v="云服务器ECS(包月)"/>
    <s v="续费"/>
    <s v="120.00"/>
    <s v="0.97"/>
    <s v="115.85"/>
    <m/>
    <n v="115.85"/>
    <s v="已支付"/>
    <s v="2018-07-05 19:47:43"/>
    <s v="2018-07-05 19:47:47"/>
    <s v=""/>
    <m/>
    <s v="分销客户"/>
    <x v="0"/>
  </r>
  <r>
    <s v="易达尔科技"/>
    <s v="深圳泽汇科技有限公司"/>
    <x v="7"/>
    <x v="19"/>
    <s v="新建"/>
    <d v="2018-04-04T14:11:54"/>
    <s v="202235506360287"/>
    <s v="云服务器ECS(包月)"/>
    <s v="续费"/>
    <s v="120.00"/>
    <s v="0.97"/>
    <s v="115.85"/>
    <m/>
    <n v="115.85"/>
    <s v="已支付"/>
    <s v="2018-07-05 19:47:02"/>
    <s v="2018-07-05 19:47:07"/>
    <s v=""/>
    <m/>
    <s v="分销客户"/>
    <x v="0"/>
  </r>
  <r>
    <s v="易达尔科技"/>
    <s v="深圳泽汇科技有限公司"/>
    <x v="7"/>
    <x v="19"/>
    <s v="新建"/>
    <d v="2018-04-04T14:11:54"/>
    <s v="202235306960287"/>
    <s v="云服务器ECS(包月)"/>
    <s v="续费"/>
    <s v="120.00"/>
    <s v="0.97"/>
    <s v="115.85"/>
    <m/>
    <n v="115.85"/>
    <s v="已支付"/>
    <s v="2018-07-05 19:46:25"/>
    <s v="2018-07-05 19:46:28"/>
    <s v=""/>
    <m/>
    <s v="分销客户"/>
    <x v="0"/>
  </r>
  <r>
    <s v="易达尔科技"/>
    <s v="深圳泽汇科技有限公司"/>
    <x v="7"/>
    <x v="19"/>
    <s v="新建"/>
    <d v="2018-04-04T14:11:54"/>
    <s v="202234009420287"/>
    <s v="云服务器ECS(包月)"/>
    <s v="续费"/>
    <s v="120.00"/>
    <s v="0.97"/>
    <s v="115.85"/>
    <m/>
    <n v="115.85"/>
    <s v="已支付"/>
    <s v="2018-07-05 19:46:04"/>
    <s v="2018-07-05 19:46:08"/>
    <s v=""/>
    <m/>
    <s v="分销客户"/>
    <x v="0"/>
  </r>
  <r>
    <s v="易达尔科技"/>
    <s v="深圳泽汇科技有限公司"/>
    <x v="7"/>
    <x v="19"/>
    <s v="新建"/>
    <d v="2018-04-04T14:11:54"/>
    <s v="202237505930287"/>
    <s v="云服务器ECS(包月)"/>
    <s v="续费"/>
    <s v="120.00"/>
    <s v="0.97"/>
    <s v="115.85"/>
    <m/>
    <n v="115.85"/>
    <s v="已支付"/>
    <s v="2018-07-05 19:45:37"/>
    <s v="2018-07-05 19:45:41"/>
    <s v=""/>
    <m/>
    <s v="分销客户"/>
    <x v="0"/>
  </r>
  <r>
    <s v="易达尔科技"/>
    <s v="深圳泽汇科技有限公司"/>
    <x v="7"/>
    <x v="19"/>
    <s v="新建"/>
    <d v="2018-04-04T14:11:54"/>
    <s v="202234308600287"/>
    <s v="云服务器ECS(包月)"/>
    <s v="续费"/>
    <s v="120.00"/>
    <s v="0.97"/>
    <s v="115.85"/>
    <m/>
    <n v="115.85"/>
    <s v="已支付"/>
    <s v="2018-07-05 19:45:05"/>
    <s v="2018-07-05 19:45:10"/>
    <s v=""/>
    <m/>
    <s v="分销客户"/>
    <x v="0"/>
  </r>
  <r>
    <s v="易达尔科技"/>
    <s v="深圳泽汇科技有限公司"/>
    <x v="7"/>
    <x v="19"/>
    <s v="新建"/>
    <d v="2018-04-04T14:11:54"/>
    <s v="202234508020287"/>
    <s v="云服务器ECS(包月)"/>
    <s v="续费"/>
    <s v="120.00"/>
    <s v="0.97"/>
    <s v="115.85"/>
    <m/>
    <n v="115.85"/>
    <s v="已支付"/>
    <s v="2018-07-05 19:44:44"/>
    <s v="2018-07-05 19:44:48"/>
    <s v=""/>
    <m/>
    <s v="分销客户"/>
    <x v="0"/>
  </r>
  <r>
    <s v="易达尔科技"/>
    <s v="深圳泽汇科技有限公司"/>
    <x v="7"/>
    <x v="19"/>
    <s v="新建"/>
    <d v="2018-04-04T14:11:54"/>
    <s v="202234109040287"/>
    <s v="云服务器ECS(包月)"/>
    <s v="续费"/>
    <s v="120.00"/>
    <s v="0.97"/>
    <s v="115.85"/>
    <m/>
    <n v="115.85"/>
    <s v="已支付"/>
    <s v="2018-07-05 19:44:25"/>
    <s v="2018-07-05 19:44:28"/>
    <s v=""/>
    <m/>
    <s v="分销客户"/>
    <x v="0"/>
  </r>
  <r>
    <s v="易达尔科技"/>
    <s v="深圳泽汇科技有限公司"/>
    <x v="7"/>
    <x v="19"/>
    <s v="新建"/>
    <d v="2018-04-04T14:11:54"/>
    <s v="202236806010287"/>
    <s v="云服务器ECS(包月)"/>
    <s v="续费"/>
    <s v="120.00"/>
    <s v="0.97"/>
    <s v="115.85"/>
    <m/>
    <n v="115.85"/>
    <s v="已支付"/>
    <s v="2018-07-05 19:43:51"/>
    <s v="2018-07-05 19:43:54"/>
    <s v=""/>
    <m/>
    <s v="分销客户"/>
    <x v="0"/>
  </r>
  <r>
    <s v="易达尔科技"/>
    <s v="深圳泽汇科技有限公司"/>
    <x v="7"/>
    <x v="19"/>
    <s v="新建"/>
    <d v="2018-04-04T14:11:54"/>
    <s v="202236506680287"/>
    <s v="云服务器ECS(包月)"/>
    <s v="续费"/>
    <s v="120.00"/>
    <s v="0.97"/>
    <s v="115.85"/>
    <m/>
    <n v="115.85"/>
    <s v="已支付"/>
    <s v="2018-07-05 19:43:24"/>
    <s v="2018-07-05 19:43:28"/>
    <s v=""/>
    <m/>
    <s v="分销客户"/>
    <x v="0"/>
  </r>
  <r>
    <s v="易达尔科技"/>
    <s v="深圳泽汇科技有限公司"/>
    <x v="7"/>
    <x v="19"/>
    <s v="新建"/>
    <d v="2018-04-04T14:11:54"/>
    <s v="202235107190287"/>
    <s v="云服务器ECS(包月)"/>
    <s v="续费"/>
    <s v="120.00"/>
    <s v="0.97"/>
    <s v="115.85"/>
    <m/>
    <n v="115.85"/>
    <s v="已支付"/>
    <s v="2018-07-05 19:42:45"/>
    <s v="2018-07-05 19:42:53"/>
    <s v=""/>
    <m/>
    <s v="分销客户"/>
    <x v="0"/>
  </r>
  <r>
    <s v="易达尔科技"/>
    <s v="深圳泽汇科技有限公司"/>
    <x v="7"/>
    <x v="19"/>
    <s v="新建"/>
    <d v="2018-04-04T14:11:54"/>
    <s v="202234009170287"/>
    <s v="云服务器ECS(包月)"/>
    <s v="续费"/>
    <s v="120.00"/>
    <s v="0.97"/>
    <s v="115.85"/>
    <m/>
    <n v="115.85"/>
    <s v="已支付"/>
    <s v="2018-07-05 19:42:12"/>
    <s v="2018-07-05 19:42:23"/>
    <s v=""/>
    <m/>
    <s v="分销客户"/>
    <x v="0"/>
  </r>
  <r>
    <s v="易达尔科技"/>
    <s v="深圳泽汇科技有限公司"/>
    <x v="7"/>
    <x v="19"/>
    <s v="新建"/>
    <d v="2018-04-04T14:11:54"/>
    <s v="202237906120287"/>
    <s v="云服务器ECS(包月)"/>
    <s v="续费"/>
    <s v="120.00"/>
    <s v="0.97"/>
    <s v="115.85"/>
    <m/>
    <n v="115.85"/>
    <s v="已支付"/>
    <s v="2018-07-05 19:41:31"/>
    <s v="2018-07-05 19:41:34"/>
    <s v=""/>
    <m/>
    <s v="分销客户"/>
    <x v="0"/>
  </r>
  <r>
    <s v="易达尔科技"/>
    <s v="深圳泽汇科技有限公司"/>
    <x v="7"/>
    <x v="19"/>
    <s v="新建"/>
    <d v="2018-04-04T14:11:54"/>
    <s v="202233708900287"/>
    <s v="云服务器ECS(包月)"/>
    <s v="续费"/>
    <s v="120.00"/>
    <s v="0.97"/>
    <s v="115.85"/>
    <m/>
    <n v="115.85"/>
    <s v="已支付"/>
    <s v="2018-07-05 19:41:05"/>
    <s v="2018-07-05 19:41:09"/>
    <s v=""/>
    <m/>
    <s v="分销客户"/>
    <x v="0"/>
  </r>
  <r>
    <s v="易达尔科技"/>
    <s v="深圳泽汇科技有限公司"/>
    <x v="7"/>
    <x v="19"/>
    <s v="新建"/>
    <d v="2018-04-04T14:11:54"/>
    <s v="202234907000287"/>
    <s v="云服务器ECS(包月)"/>
    <s v="续费"/>
    <s v="120.00"/>
    <s v="0.97"/>
    <s v="115.85"/>
    <m/>
    <n v="115.85"/>
    <s v="已支付"/>
    <s v="2018-07-05 19:38:40"/>
    <s v="2018-07-05 19:38:51"/>
    <s v=""/>
    <m/>
    <s v="分销客户"/>
    <x v="0"/>
  </r>
  <r>
    <s v="易达尔科技"/>
    <s v="深圳泽汇科技有限公司"/>
    <x v="7"/>
    <x v="19"/>
    <s v="新建"/>
    <d v="2018-04-04T14:11:54"/>
    <s v="202237605540287"/>
    <s v="云服务器ECS(包月)"/>
    <s v="续费"/>
    <s v="120.00"/>
    <s v="0.97"/>
    <s v="115.85"/>
    <m/>
    <n v="115.85"/>
    <s v="已支付"/>
    <s v="2018-07-05 19:38:03"/>
    <s v="2018-07-05 19:38:13"/>
    <s v=""/>
    <m/>
    <s v="分销客户"/>
    <x v="0"/>
  </r>
  <r>
    <s v="易达尔科技"/>
    <s v="深圳泽汇科技有限公司"/>
    <x v="7"/>
    <x v="19"/>
    <s v="新建"/>
    <d v="2018-04-04T14:11:54"/>
    <s v="202236306390287"/>
    <s v="云服务器ECS(包月)"/>
    <s v="续费"/>
    <s v="120.00"/>
    <s v="0.97"/>
    <s v="115.85"/>
    <m/>
    <n v="115.85"/>
    <s v="已支付"/>
    <s v="2018-07-05 19:37:23"/>
    <s v="2018-07-05 19:37:26"/>
    <s v=""/>
    <m/>
    <s v="分销客户"/>
    <x v="0"/>
  </r>
  <r>
    <s v="易达尔科技"/>
    <s v="深圳泽汇科技有限公司"/>
    <x v="7"/>
    <x v="19"/>
    <s v="新建"/>
    <d v="2018-04-04T14:11:54"/>
    <s v="202236805610287"/>
    <s v="云服务器ECS(包月)"/>
    <s v="续费"/>
    <s v="120.00"/>
    <s v="0.97"/>
    <s v="115.85"/>
    <m/>
    <n v="115.85"/>
    <s v="已支付"/>
    <s v="2018-07-05 19:36:20"/>
    <s v="2018-07-05 19:36:23"/>
    <s v=""/>
    <m/>
    <s v="分销客户"/>
    <x v="0"/>
  </r>
  <r>
    <s v="易达尔科技"/>
    <s v="深圳泽汇科技有限公司"/>
    <x v="7"/>
    <x v="19"/>
    <s v="新建"/>
    <d v="2018-04-04T14:11:54"/>
    <s v="202236706340287"/>
    <s v="云服务器ECS(包月)"/>
    <s v="续费"/>
    <s v="120.00"/>
    <s v="0.97"/>
    <s v="115.85"/>
    <m/>
    <n v="115.85"/>
    <s v="已支付"/>
    <s v="2018-07-05 19:34:26"/>
    <s v="2018-07-05 19:34:32"/>
    <s v=""/>
    <m/>
    <s v="分销客户"/>
    <x v="0"/>
  </r>
  <r>
    <s v="易达尔科技"/>
    <s v="深圳泽汇科技有限公司"/>
    <x v="7"/>
    <x v="19"/>
    <s v="新建"/>
    <d v="2018-04-04T14:11:54"/>
    <s v="202236206160287"/>
    <s v="云服务器ECS(包月)"/>
    <s v="续费"/>
    <s v="120.00"/>
    <s v="0.97"/>
    <s v="115.85"/>
    <m/>
    <n v="115.85"/>
    <s v="已支付"/>
    <s v="2018-07-05 19:32:51"/>
    <s v="2018-07-05 19:32:54"/>
    <s v=""/>
    <m/>
    <s v="分销客户"/>
    <x v="0"/>
  </r>
  <r>
    <s v="易达尔科技"/>
    <s v="深圳泽汇科技有限公司"/>
    <x v="7"/>
    <x v="19"/>
    <s v="新建"/>
    <d v="2018-04-04T14:11:54"/>
    <s v="202234607110287"/>
    <s v="云服务器ECS(包月)"/>
    <s v="续费"/>
    <s v="120.00"/>
    <s v="0.97"/>
    <s v="115.85"/>
    <m/>
    <n v="115.85"/>
    <s v="已支付"/>
    <s v="2018-07-05 19:32:17"/>
    <s v="2018-07-05 19:32:20"/>
    <s v=""/>
    <m/>
    <s v="分销客户"/>
    <x v="0"/>
  </r>
  <r>
    <s v="易达尔科技"/>
    <s v="深圳泽汇科技有限公司"/>
    <x v="7"/>
    <x v="19"/>
    <s v="新建"/>
    <d v="2018-04-04T14:11:54"/>
    <s v="202234308040287"/>
    <s v="云服务器ECS(包月)"/>
    <s v="续费"/>
    <s v="120.00"/>
    <s v="0.97"/>
    <s v="115.85"/>
    <m/>
    <n v="115.85"/>
    <s v="已支付"/>
    <s v="2018-07-05 19:31:54"/>
    <s v="2018-07-05 19:32:00"/>
    <s v=""/>
    <m/>
    <s v="分销客户"/>
    <x v="0"/>
  </r>
  <r>
    <s v="易达尔科技"/>
    <s v="深圳泽汇科技有限公司"/>
    <x v="7"/>
    <x v="19"/>
    <s v="新建"/>
    <d v="2018-04-04T14:11:54"/>
    <s v="202237005910287"/>
    <s v="云服务器ECS(包月)"/>
    <s v="续费"/>
    <s v="120.00"/>
    <s v="0.97"/>
    <s v="115.85"/>
    <m/>
    <n v="115.85"/>
    <s v="已支付"/>
    <s v="2018-07-05 19:31:32"/>
    <s v="2018-07-05 19:31:35"/>
    <s v=""/>
    <m/>
    <s v="分销客户"/>
    <x v="0"/>
  </r>
  <r>
    <s v="易达尔科技"/>
    <s v="深圳泽汇科技有限公司"/>
    <x v="7"/>
    <x v="19"/>
    <s v="新建"/>
    <d v="2018-04-04T14:11:54"/>
    <s v="202234108530287"/>
    <s v="云服务器ECS(包月)"/>
    <s v="续费"/>
    <s v="120.00"/>
    <s v="0.97"/>
    <s v="115.85"/>
    <m/>
    <n v="115.85"/>
    <s v="已支付"/>
    <s v="2018-07-05 19:31:09"/>
    <s v="2018-07-05 19:31:14"/>
    <s v=""/>
    <m/>
    <s v="分销客户"/>
    <x v="0"/>
  </r>
  <r>
    <s v="易达尔科技"/>
    <s v="深圳泽汇科技有限公司"/>
    <x v="7"/>
    <x v="19"/>
    <s v="新建"/>
    <d v="2018-04-04T14:11:54"/>
    <s v="202237605400287"/>
    <s v="云服务器ECS(包月)"/>
    <s v="续费"/>
    <s v="120.00"/>
    <s v="0.97"/>
    <s v="115.85"/>
    <m/>
    <n v="115.85"/>
    <s v="已支付"/>
    <s v="2018-07-05 19:30:45"/>
    <s v="2018-07-05 19:30:48"/>
    <s v=""/>
    <m/>
    <s v="分销客户"/>
    <x v="0"/>
  </r>
  <r>
    <s v="易达尔科技"/>
    <s v="深圳泽汇科技有限公司"/>
    <x v="7"/>
    <x v="19"/>
    <s v="新建"/>
    <d v="2018-04-04T14:11:54"/>
    <s v="202235706210287"/>
    <s v="云服务器ECS(包月)"/>
    <s v="续费"/>
    <s v="120.00"/>
    <s v="0.97"/>
    <s v="115.85"/>
    <m/>
    <n v="115.85"/>
    <s v="已支付"/>
    <s v="2018-07-05 19:02:16"/>
    <s v="2018-07-05 19:02:19"/>
    <s v=""/>
    <m/>
    <s v="分销客户"/>
    <x v="0"/>
  </r>
  <r>
    <s v="易达尔科技"/>
    <s v="深圳泽汇科技有限公司"/>
    <x v="7"/>
    <x v="19"/>
    <s v="新建"/>
    <d v="2018-04-04T14:11:54"/>
    <s v="202237104660287"/>
    <s v="云服务器ECS(包月)"/>
    <s v="续费"/>
    <s v="120.00"/>
    <s v="0.97"/>
    <s v="115.85"/>
    <m/>
    <n v="115.85"/>
    <s v="已支付"/>
    <s v="2018-07-05 19:01:43"/>
    <s v="2018-07-05 19:01:45"/>
    <s v=""/>
    <m/>
    <s v="分销客户"/>
    <x v="0"/>
  </r>
  <r>
    <s v="易达尔科技"/>
    <s v="深圳泽汇科技有限公司"/>
    <x v="7"/>
    <x v="19"/>
    <s v="新建"/>
    <d v="2018-04-04T14:11:54"/>
    <s v="202235206040287"/>
    <s v="云服务器ECS(包月)"/>
    <s v="续费"/>
    <s v="120.00"/>
    <s v="0.97"/>
    <s v="115.85"/>
    <m/>
    <n v="115.85"/>
    <s v="已支付"/>
    <s v="2018-07-05 19:01:05"/>
    <s v="2018-07-05 19:01:09"/>
    <s v=""/>
    <m/>
    <s v="分销客户"/>
    <x v="0"/>
  </r>
  <r>
    <s v="易达尔科技"/>
    <s v="深圳泽汇科技有限公司"/>
    <x v="7"/>
    <x v="19"/>
    <s v="新建"/>
    <d v="2018-04-04T14:11:54"/>
    <s v="202236504960287"/>
    <s v="云服务器ECS(包月)"/>
    <s v="续费"/>
    <s v="120.00"/>
    <s v="0.97"/>
    <s v="115.85"/>
    <m/>
    <n v="115.85"/>
    <s v="已支付"/>
    <s v="2018-07-05 19:00:34"/>
    <s v="2018-07-05 19:00:37"/>
    <s v=""/>
    <m/>
    <s v="分销客户"/>
    <x v="0"/>
  </r>
  <r>
    <s v="易达尔科技"/>
    <s v="深圳泽汇科技有限公司"/>
    <x v="7"/>
    <x v="19"/>
    <s v="新建"/>
    <d v="2018-04-04T14:11:54"/>
    <s v="202238204310287"/>
    <s v="云服务器ECS(包月)"/>
    <s v="续费"/>
    <s v="120.00"/>
    <s v="0.97"/>
    <s v="115.85"/>
    <m/>
    <n v="115.85"/>
    <s v="已支付"/>
    <s v="2018-07-05 18:59:50"/>
    <s v="2018-07-05 18:59:59"/>
    <s v=""/>
    <m/>
    <s v="分销客户"/>
    <x v="0"/>
  </r>
  <r>
    <s v="易达尔科技"/>
    <s v="深圳泽汇科技有限公司"/>
    <x v="7"/>
    <x v="19"/>
    <s v="新建"/>
    <d v="2018-04-04T14:11:54"/>
    <s v="202235706090287"/>
    <s v="云服务器ECS(包月)"/>
    <s v="续费"/>
    <s v="120.00"/>
    <s v="0.97"/>
    <s v="115.85"/>
    <m/>
    <n v="115.85"/>
    <s v="已支付"/>
    <s v="2018-07-05 18:59:16"/>
    <s v="2018-07-05 18:59:19"/>
    <s v=""/>
    <m/>
    <s v="分销客户"/>
    <x v="0"/>
  </r>
  <r>
    <s v="易达尔科技"/>
    <s v="深圳泽汇科技有限公司"/>
    <x v="7"/>
    <x v="19"/>
    <s v="新建"/>
    <d v="2018-04-04T14:11:54"/>
    <s v="202233707430287"/>
    <s v="云服务器ECS(包月)"/>
    <s v="续费"/>
    <s v="120.00"/>
    <s v="0.97"/>
    <s v="115.85"/>
    <m/>
    <n v="115.85"/>
    <s v="已支付"/>
    <s v="2018-07-05 18:58:40"/>
    <s v="2018-07-05 18:58:44"/>
    <s v=""/>
    <m/>
    <s v="分销客户"/>
    <x v="0"/>
  </r>
  <r>
    <s v="易达尔科技"/>
    <s v="深圳泽汇科技有限公司"/>
    <x v="7"/>
    <x v="19"/>
    <s v="新建"/>
    <d v="2018-04-04T14:11:54"/>
    <s v="202235405840287"/>
    <s v="云服务器ECS(包月)"/>
    <s v="续费"/>
    <s v="120.00"/>
    <s v="0.97"/>
    <s v="115.85"/>
    <m/>
    <n v="115.85"/>
    <s v="已支付"/>
    <s v="2018-07-05 18:57:51"/>
    <s v="2018-07-05 18:58:01"/>
    <s v=""/>
    <m/>
    <s v="分销客户"/>
    <x v="0"/>
  </r>
  <r>
    <s v="易达尔科技"/>
    <s v="深圳泽汇科技有限公司"/>
    <x v="7"/>
    <x v="19"/>
    <s v="新建"/>
    <d v="2018-04-04T14:11:54"/>
    <s v="202236304910287"/>
    <s v="云服务器ECS(包月)"/>
    <s v="续费"/>
    <s v="120.00"/>
    <s v="0.97"/>
    <s v="115.85"/>
    <m/>
    <n v="115.85"/>
    <s v="已支付"/>
    <s v="2018-07-05 18:57:22"/>
    <s v="2018-07-05 18:57:26"/>
    <s v=""/>
    <m/>
    <s v="分销客户"/>
    <x v="0"/>
  </r>
  <r>
    <s v="易达尔科技"/>
    <s v="深圳泽汇科技有限公司"/>
    <x v="7"/>
    <x v="19"/>
    <s v="新建"/>
    <d v="2018-04-04T14:11:54"/>
    <s v="202236804730287"/>
    <s v="云服务器ECS(包月)"/>
    <s v="续费"/>
    <s v="120.00"/>
    <s v="0.97"/>
    <s v="115.85"/>
    <m/>
    <n v="115.85"/>
    <s v="已支付"/>
    <s v="2018-07-05 18:56:49"/>
    <s v="2018-07-05 18:56:52"/>
    <s v=""/>
    <m/>
    <s v="分销客户"/>
    <x v="0"/>
  </r>
  <r>
    <s v="易达尔科技"/>
    <s v="深圳泽汇科技有限公司"/>
    <x v="7"/>
    <x v="19"/>
    <s v="新建"/>
    <d v="2018-04-04T14:11:54"/>
    <s v="202237304880287"/>
    <s v="云服务器ECS(包月)"/>
    <s v="续费"/>
    <s v="120.00"/>
    <s v="0.97"/>
    <s v="115.85"/>
    <m/>
    <n v="115.85"/>
    <s v="已支付"/>
    <s v="2018-07-05 18:56:24"/>
    <s v="2018-07-05 18:56:27"/>
    <s v=""/>
    <m/>
    <s v="分销客户"/>
    <x v="0"/>
  </r>
  <r>
    <s v="易达尔科技"/>
    <s v="深圳泽汇科技有限公司"/>
    <x v="7"/>
    <x v="19"/>
    <s v="新建"/>
    <d v="2018-04-04T14:11:54"/>
    <s v="202237704960287"/>
    <s v="云服务器ECS(包月)"/>
    <s v="续费"/>
    <s v="120.00"/>
    <s v="0.97"/>
    <s v="115.85"/>
    <m/>
    <n v="115.85"/>
    <s v="已支付"/>
    <s v="2018-07-05 18:55:58"/>
    <s v="2018-07-05 18:56:03"/>
    <s v=""/>
    <m/>
    <s v="分销客户"/>
    <x v="0"/>
  </r>
  <r>
    <s v="易达尔科技"/>
    <s v="深圳泽汇科技有限公司"/>
    <x v="7"/>
    <x v="19"/>
    <s v="新建"/>
    <d v="2018-04-04T14:11:54"/>
    <s v="202236105220287"/>
    <s v="云服务器ECS(包月)"/>
    <s v="续费"/>
    <s v="120.00"/>
    <s v="0.97"/>
    <s v="115.85"/>
    <m/>
    <n v="115.85"/>
    <s v="已支付"/>
    <s v="2018-07-05 18:55:06"/>
    <s v="2018-07-05 18:55:10"/>
    <s v=""/>
    <m/>
    <s v="分销客户"/>
    <x v="0"/>
  </r>
  <r>
    <s v="易达尔科技"/>
    <s v="深圳泽汇科技有限公司"/>
    <x v="7"/>
    <x v="19"/>
    <s v="新建"/>
    <d v="2018-04-04T14:11:54"/>
    <s v="202236804570287"/>
    <s v="云服务器ECS(包月)"/>
    <s v="续费"/>
    <s v="120.00"/>
    <s v="0.97"/>
    <s v="115.85"/>
    <m/>
    <n v="115.85"/>
    <s v="已支付"/>
    <s v="2018-07-05 18:54:12"/>
    <s v="2018-07-05 18:54:17"/>
    <s v=""/>
    <m/>
    <s v="分销客户"/>
    <x v="0"/>
  </r>
  <r>
    <s v="易达尔科技"/>
    <s v="深圳泽汇科技有限公司"/>
    <x v="7"/>
    <x v="19"/>
    <s v="新建"/>
    <d v="2018-04-04T14:11:54"/>
    <s v="202235705990287"/>
    <s v="云服务器ECS(包月)"/>
    <s v="续费"/>
    <s v="120.00"/>
    <s v="0.97"/>
    <s v="115.85"/>
    <m/>
    <n v="115.85"/>
    <s v="已支付"/>
    <s v="2018-07-05 18:52:35"/>
    <s v="2018-07-05 18:53:04"/>
    <s v=""/>
    <m/>
    <s v="分销客户"/>
    <x v="0"/>
  </r>
  <r>
    <s v="易达尔科技"/>
    <s v="深圳泽汇科技有限公司"/>
    <x v="7"/>
    <x v="19"/>
    <s v="新建"/>
    <d v="2018-04-04T14:11:54"/>
    <s v="202234506300287"/>
    <s v="云服务器ECS(包月)"/>
    <s v="续费"/>
    <s v="120.00"/>
    <s v="0.97"/>
    <s v="115.85"/>
    <m/>
    <n v="115.85"/>
    <s v="已支付"/>
    <s v="2018-07-05 18:52:11"/>
    <s v="2018-07-05 18:52:15"/>
    <s v=""/>
    <m/>
    <s v="分销客户"/>
    <x v="0"/>
  </r>
  <r>
    <s v="易达尔科技"/>
    <s v="深圳泽汇科技有限公司"/>
    <x v="7"/>
    <x v="19"/>
    <s v="新建"/>
    <d v="2018-04-04T14:11:54"/>
    <s v="202235905610287"/>
    <s v="云服务器ECS(包月)"/>
    <s v="续费"/>
    <s v="120.00"/>
    <s v="0.97"/>
    <s v="115.85"/>
    <m/>
    <n v="115.85"/>
    <s v="已支付"/>
    <s v="2018-07-05 18:51:01"/>
    <s v="2018-07-05 18:51:12"/>
    <s v=""/>
    <m/>
    <s v="分销客户"/>
    <x v="0"/>
  </r>
  <r>
    <s v="易达尔科技"/>
    <s v="深圳泽汇科技有限公司"/>
    <x v="7"/>
    <x v="19"/>
    <s v="新建"/>
    <d v="2018-04-04T14:11:54"/>
    <s v="202238104410287"/>
    <s v="云服务器ECS(包月)"/>
    <s v="续费"/>
    <s v="120.00"/>
    <s v="0.97"/>
    <s v="115.85"/>
    <m/>
    <n v="115.85"/>
    <s v="已支付"/>
    <s v="2018-07-05 18:49:11"/>
    <s v="2018-07-05 18:49:14"/>
    <s v=""/>
    <m/>
    <s v="分销客户"/>
    <x v="0"/>
  </r>
  <r>
    <s v="易达尔科技"/>
    <s v="深圳泽汇科技有限公司"/>
    <x v="7"/>
    <x v="19"/>
    <s v="新建"/>
    <d v="2018-04-04T14:11:54"/>
    <s v="202235205670287"/>
    <s v="云服务器ECS(包月)"/>
    <s v="续费"/>
    <s v="120.00"/>
    <s v="0.97"/>
    <s v="115.85"/>
    <m/>
    <n v="115.85"/>
    <s v="已支付"/>
    <s v="2018-07-05 18:48:38"/>
    <s v="2018-07-05 18:48:43"/>
    <s v=""/>
    <m/>
    <s v="分销客户"/>
    <x v="0"/>
  </r>
  <r>
    <s v="易达尔科技"/>
    <s v="深圳泽汇科技有限公司"/>
    <x v="7"/>
    <x v="19"/>
    <s v="新建"/>
    <d v="2018-04-04T14:11:54"/>
    <s v="202236804420287"/>
    <s v="云服务器ECS(包月)"/>
    <s v="续费"/>
    <s v="120.00"/>
    <s v="0.97"/>
    <s v="115.85"/>
    <m/>
    <n v="115.85"/>
    <s v="已支付"/>
    <s v="2018-07-05 18:48:10"/>
    <s v="2018-07-05 18:48:14"/>
    <s v=""/>
    <m/>
    <s v="分销客户"/>
    <x v="0"/>
  </r>
  <r>
    <s v="易达尔科技"/>
    <s v="深圳泽汇科技有限公司"/>
    <x v="7"/>
    <x v="19"/>
    <s v="新建"/>
    <d v="2018-04-04T14:11:54"/>
    <s v="202237405180287"/>
    <s v="云服务器ECS(包月)"/>
    <s v="续费"/>
    <s v="120.00"/>
    <s v="0.97"/>
    <s v="115.85"/>
    <m/>
    <n v="115.85"/>
    <s v="已支付"/>
    <s v="2018-07-05 18:47:19"/>
    <s v="2018-07-05 18:47:26"/>
    <s v=""/>
    <m/>
    <s v="分销客户"/>
    <x v="0"/>
  </r>
  <r>
    <s v="易达尔科技"/>
    <s v="深圳泽汇科技有限公司"/>
    <x v="7"/>
    <x v="19"/>
    <s v="新建"/>
    <d v="2018-04-04T14:11:54"/>
    <s v="202235804970287"/>
    <s v="云服务器ECS(包月)"/>
    <s v="续费"/>
    <s v="120.00"/>
    <s v="0.97"/>
    <s v="115.85"/>
    <m/>
    <n v="115.85"/>
    <s v="已支付"/>
    <s v="2018-07-05 18:46:48"/>
    <s v="2018-07-05 18:46:52"/>
    <s v=""/>
    <m/>
    <s v="分销客户"/>
    <x v="0"/>
  </r>
  <r>
    <s v="易达尔科技"/>
    <s v="深圳泽汇科技有限公司"/>
    <x v="7"/>
    <x v="19"/>
    <s v="新建"/>
    <d v="2018-04-04T14:11:54"/>
    <s v="202233806570287"/>
    <s v="云服务器ECS(包月)"/>
    <s v="续费"/>
    <s v="120.00"/>
    <s v="0.97"/>
    <s v="115.85"/>
    <m/>
    <n v="115.85"/>
    <s v="已支付"/>
    <s v="2018-07-05 18:45:58"/>
    <s v="2018-07-05 18:46:01"/>
    <s v=""/>
    <m/>
    <s v="分销客户"/>
    <x v="0"/>
  </r>
  <r>
    <s v="易达尔科技"/>
    <s v="深圳泽汇科技有限公司"/>
    <x v="7"/>
    <x v="19"/>
    <s v="新建"/>
    <d v="2018-04-04T14:11:54"/>
    <s v="202236605470287"/>
    <s v="云服务器ECS(包月)"/>
    <s v="续费"/>
    <s v="120.00"/>
    <s v="0.97"/>
    <s v="115.85"/>
    <m/>
    <n v="115.85"/>
    <s v="已支付"/>
    <s v="2018-07-05 18:45:26"/>
    <s v="2018-07-05 18:45:30"/>
    <s v=""/>
    <m/>
    <s v="分销客户"/>
    <x v="0"/>
  </r>
  <r>
    <s v="易达尔科技"/>
    <s v="深圳泽汇科技有限公司"/>
    <x v="7"/>
    <x v="19"/>
    <s v="新建"/>
    <d v="2018-04-04T14:11:54"/>
    <s v="202233706940287"/>
    <s v="云服务器ECS(包月)"/>
    <s v="续费"/>
    <s v="120.00"/>
    <s v="0.97"/>
    <s v="115.85"/>
    <m/>
    <n v="115.85"/>
    <s v="已支付"/>
    <s v="2018-07-05 18:44:01"/>
    <s v="2018-07-05 18:44:04"/>
    <s v=""/>
    <m/>
    <s v="分销客户"/>
    <x v="0"/>
  </r>
  <r>
    <s v="易达尔科技"/>
    <s v="深圳泽汇科技有限公司"/>
    <x v="7"/>
    <x v="19"/>
    <s v="新建"/>
    <d v="2018-04-04T14:11:54"/>
    <s v="202235205410287"/>
    <s v="云服务器ECS(包月)"/>
    <s v="续费"/>
    <s v="120.00"/>
    <s v="0.97"/>
    <s v="115.85"/>
    <m/>
    <n v="115.85"/>
    <s v="已支付"/>
    <s v="2018-07-05 18:42:58"/>
    <s v="2018-07-05 18:43:02"/>
    <s v=""/>
    <m/>
    <s v="分销客户"/>
    <x v="0"/>
  </r>
  <r>
    <s v="易达尔科技"/>
    <s v="深圳泽汇科技有限公司"/>
    <x v="7"/>
    <x v="19"/>
    <s v="新建"/>
    <d v="2018-04-04T14:11:54"/>
    <s v="202238104050287"/>
    <s v="云服务器ECS(包月)"/>
    <s v="续费"/>
    <s v="120.00"/>
    <s v="0.97"/>
    <s v="115.85"/>
    <m/>
    <n v="115.85"/>
    <s v="已支付"/>
    <s v="2018-07-05 18:42:37"/>
    <s v="2018-07-05 18:42:41"/>
    <s v=""/>
    <m/>
    <s v="分销客户"/>
    <x v="0"/>
  </r>
  <r>
    <s v="易达尔科技"/>
    <s v="深圳泽汇科技有限公司"/>
    <x v="7"/>
    <x v="19"/>
    <s v="新建"/>
    <d v="2018-04-04T14:11:54"/>
    <s v="202234306270287"/>
    <s v="云服务器ECS(包月)"/>
    <s v="续费"/>
    <s v="120.00"/>
    <s v="0.97"/>
    <s v="115.85"/>
    <m/>
    <n v="115.85"/>
    <s v="已支付"/>
    <s v="2018-07-05 18:42:01"/>
    <s v="2018-07-05 18:42:05"/>
    <s v=""/>
    <m/>
    <s v="分销客户"/>
    <x v="0"/>
  </r>
  <r>
    <s v="易达尔科技"/>
    <s v="深圳泽汇科技有限公司"/>
    <x v="7"/>
    <x v="19"/>
    <s v="新建"/>
    <d v="2018-04-04T14:11:54"/>
    <s v="202234306260287"/>
    <s v="云服务器ECS(包月)"/>
    <s v="续费"/>
    <s v="120.00"/>
    <s v="0.97"/>
    <s v="115.85"/>
    <m/>
    <n v="115.85"/>
    <s v="已支付"/>
    <s v="2018-07-05 18:40:56"/>
    <s v="2018-07-05 18:41:01"/>
    <s v=""/>
    <m/>
    <s v="分销客户"/>
    <x v="0"/>
  </r>
  <r>
    <s v="易达尔科技"/>
    <s v="深圳泽汇科技有限公司"/>
    <x v="7"/>
    <x v="19"/>
    <s v="新建"/>
    <d v="2018-04-04T14:11:54"/>
    <s v="202236404570287"/>
    <s v="云服务器ECS(包月)"/>
    <s v="续费"/>
    <s v="120.00"/>
    <s v="0.97"/>
    <s v="115.85"/>
    <m/>
    <n v="115.85"/>
    <s v="已支付"/>
    <s v="2018-07-05 18:40:34"/>
    <s v="2018-07-05 18:40:38"/>
    <s v=""/>
    <m/>
    <s v="分销客户"/>
    <x v="0"/>
  </r>
  <r>
    <s v="易达尔科技"/>
    <s v="深圳泽汇科技有限公司"/>
    <x v="7"/>
    <x v="19"/>
    <s v="新建"/>
    <d v="2018-04-04T14:11:54"/>
    <s v="202234605520287"/>
    <s v="云服务器ECS(包月)"/>
    <s v="续费"/>
    <s v="120.00"/>
    <s v="0.97"/>
    <s v="115.85"/>
    <m/>
    <n v="115.85"/>
    <s v="已支付"/>
    <s v="2018-07-05 18:40:11"/>
    <s v="2018-07-05 18:40:15"/>
    <s v=""/>
    <m/>
    <s v="分销客户"/>
    <x v="0"/>
  </r>
  <r>
    <s v="易达尔科技"/>
    <s v="深圳泽汇科技有限公司"/>
    <x v="7"/>
    <x v="19"/>
    <s v="新建"/>
    <d v="2018-04-04T14:11:54"/>
    <s v="202236504380287"/>
    <s v="云服务器ECS(包月)"/>
    <s v="续费"/>
    <s v="120.00"/>
    <s v="0.97"/>
    <s v="115.85"/>
    <m/>
    <n v="115.85"/>
    <s v="已支付"/>
    <s v="2018-07-05 18:39:49"/>
    <s v="2018-07-05 18:39:52"/>
    <s v=""/>
    <m/>
    <s v="分销客户"/>
    <x v="0"/>
  </r>
  <r>
    <s v="易达尔科技"/>
    <s v="深圳泽汇科技有限公司"/>
    <x v="7"/>
    <x v="19"/>
    <s v="新建"/>
    <d v="2018-04-04T14:11:54"/>
    <s v="202233906920287"/>
    <s v="云服务器ECS(包月)"/>
    <s v="续费"/>
    <s v="120.00"/>
    <s v="0.97"/>
    <s v="115.85"/>
    <m/>
    <n v="115.85"/>
    <s v="已支付"/>
    <s v="2018-07-05 18:39:23"/>
    <s v="2018-07-05 18:39:27"/>
    <s v=""/>
    <m/>
    <s v="分销客户"/>
    <x v="0"/>
  </r>
  <r>
    <s v="易达尔科技"/>
    <s v="深圳泽汇科技有限公司"/>
    <x v="7"/>
    <x v="19"/>
    <s v="新建"/>
    <d v="2018-04-04T14:11:54"/>
    <s v="202237804190287"/>
    <s v="云服务器ECS(包月)"/>
    <s v="续费"/>
    <s v="120.00"/>
    <s v="0.97"/>
    <s v="115.85"/>
    <m/>
    <n v="115.85"/>
    <s v="已支付"/>
    <s v="2018-07-05 18:38:45"/>
    <s v="2018-07-05 18:38:49"/>
    <s v=""/>
    <m/>
    <s v="分销客户"/>
    <x v="0"/>
  </r>
  <r>
    <s v="易达尔科技"/>
    <s v="深圳泽汇科技有限公司"/>
    <x v="7"/>
    <x v="19"/>
    <s v="新建"/>
    <d v="2018-04-04T14:11:54"/>
    <s v="202237504010287"/>
    <s v="云服务器ECS(包月)"/>
    <s v="续费"/>
    <s v="120.00"/>
    <s v="0.97"/>
    <s v="115.85"/>
    <m/>
    <n v="115.85"/>
    <s v="已支付"/>
    <s v="2018-07-05 18:38:05"/>
    <s v="2018-07-05 18:38:09"/>
    <s v=""/>
    <m/>
    <s v="分销客户"/>
    <x v="0"/>
  </r>
  <r>
    <s v="易达尔科技"/>
    <s v="深圳泽汇科技有限公司"/>
    <x v="7"/>
    <x v="19"/>
    <s v="新建"/>
    <d v="2018-04-04T14:11:54"/>
    <s v="202237404930287"/>
    <s v="云服务器ECS(包月)"/>
    <s v="续费"/>
    <s v="120.00"/>
    <s v="0.97"/>
    <s v="115.85"/>
    <m/>
    <n v="115.85"/>
    <s v="已支付"/>
    <s v="2018-07-05 18:37:31"/>
    <s v="2018-07-05 18:37:34"/>
    <s v=""/>
    <m/>
    <s v="分销客户"/>
    <x v="0"/>
  </r>
  <r>
    <s v="易达尔科技"/>
    <s v="深圳泽汇科技有限公司"/>
    <x v="7"/>
    <x v="19"/>
    <s v="新建"/>
    <d v="2018-04-04T14:11:54"/>
    <s v="202237304260287"/>
    <s v="云服务器ECS(包月)"/>
    <s v="续费"/>
    <s v="120.00"/>
    <s v="0.97"/>
    <s v="115.85"/>
    <m/>
    <n v="115.85"/>
    <s v="已支付"/>
    <s v="2018-07-05 18:37:04"/>
    <s v="2018-07-05 18:37:10"/>
    <s v=""/>
    <m/>
    <s v="分销客户"/>
    <x v="0"/>
  </r>
  <r>
    <s v="易达尔科技"/>
    <s v="深圳泽汇科技有限公司"/>
    <x v="7"/>
    <x v="19"/>
    <s v="新建"/>
    <d v="2018-04-04T14:11:54"/>
    <s v="202237404900287"/>
    <s v="云服务器ECS(包月)"/>
    <s v="续费"/>
    <s v="120.00"/>
    <s v="0.97"/>
    <s v="115.85"/>
    <m/>
    <n v="115.85"/>
    <s v="已支付"/>
    <s v="2018-07-05 18:36:39"/>
    <s v="2018-07-05 18:36:43"/>
    <s v=""/>
    <m/>
    <s v="分销客户"/>
    <x v="0"/>
  </r>
  <r>
    <s v="易达尔科技"/>
    <s v="深圳泽汇科技有限公司"/>
    <x v="7"/>
    <x v="19"/>
    <s v="新建"/>
    <d v="2018-04-04T14:11:54"/>
    <s v="202234806060287"/>
    <s v="云服务器ECS(包月)"/>
    <s v="续费"/>
    <s v="120.00"/>
    <s v="0.97"/>
    <s v="115.85"/>
    <m/>
    <n v="115.85"/>
    <s v="已支付"/>
    <s v="2018-07-05 18:36:16"/>
    <s v="2018-07-05 18:36:22"/>
    <s v=""/>
    <m/>
    <s v="分销客户"/>
    <x v="0"/>
  </r>
  <r>
    <s v="易达尔科技"/>
    <s v="深圳泽汇科技有限公司"/>
    <x v="7"/>
    <x v="19"/>
    <s v="新建"/>
    <d v="2018-04-04T14:11:54"/>
    <s v="202237804150287"/>
    <s v="云服务器ECS(包月)"/>
    <s v="续费"/>
    <s v="120.00"/>
    <s v="0.97"/>
    <s v="115.85"/>
    <m/>
    <n v="115.85"/>
    <s v="已支付"/>
    <s v="2018-07-05 18:35:39"/>
    <s v="2018-07-05 18:35:45"/>
    <s v=""/>
    <m/>
    <s v="分销客户"/>
    <x v="0"/>
  </r>
  <r>
    <s v="易达尔科技"/>
    <s v="深圳泽汇科技有限公司"/>
    <x v="7"/>
    <x v="19"/>
    <s v="新建"/>
    <d v="2018-04-04T14:11:54"/>
    <s v="202237704370287"/>
    <s v="云服务器ECS(包月)"/>
    <s v="续费"/>
    <s v="120.00"/>
    <s v="0.97"/>
    <s v="115.85"/>
    <m/>
    <n v="115.85"/>
    <s v="已支付"/>
    <s v="2018-07-05 18:34:56"/>
    <s v="2018-07-05 18:35:08"/>
    <s v=""/>
    <m/>
    <s v="分销客户"/>
    <x v="0"/>
  </r>
  <r>
    <s v="易达尔科技"/>
    <s v="深圳泽汇科技有限公司"/>
    <x v="7"/>
    <x v="19"/>
    <s v="新建"/>
    <d v="2018-04-04T14:11:54"/>
    <s v="202236204690287"/>
    <s v="云服务器ECS(包月)"/>
    <s v="续费"/>
    <s v="120.00"/>
    <s v="0.97"/>
    <s v="115.85"/>
    <m/>
    <n v="115.85"/>
    <s v="已支付"/>
    <s v="2018-07-05 18:34:34"/>
    <s v="2018-07-05 18:34:39"/>
    <s v=""/>
    <m/>
    <s v="分销客户"/>
    <x v="0"/>
  </r>
  <r>
    <s v="易达尔科技"/>
    <s v="深圳泽汇科技有限公司"/>
    <x v="7"/>
    <x v="19"/>
    <s v="新建"/>
    <d v="2018-04-04T14:11:54"/>
    <s v="202237704330287"/>
    <s v="云服务器ECS(包月)"/>
    <s v="续费"/>
    <s v="120.00"/>
    <s v="0.97"/>
    <s v="115.85"/>
    <m/>
    <n v="115.85"/>
    <s v="已支付"/>
    <s v="2018-07-05 18:34:14"/>
    <s v="2018-07-05 18:34:18"/>
    <s v=""/>
    <m/>
    <s v="分销客户"/>
    <x v="0"/>
  </r>
  <r>
    <s v="易达尔科技"/>
    <s v="深圳泽汇科技有限公司"/>
    <x v="7"/>
    <x v="19"/>
    <s v="新建"/>
    <d v="2018-04-04T14:11:54"/>
    <s v="202234806040287"/>
    <s v="云服务器ECS(包月)"/>
    <s v="续费"/>
    <s v="120.00"/>
    <s v="0.97"/>
    <s v="115.85"/>
    <m/>
    <n v="115.85"/>
    <s v="已支付"/>
    <s v="2018-07-05 18:33:26"/>
    <s v="2018-07-05 18:33:40"/>
    <s v=""/>
    <m/>
    <s v="分销客户"/>
    <x v="0"/>
  </r>
  <r>
    <s v="易达尔科技"/>
    <s v="深圳泽汇科技有限公司"/>
    <x v="7"/>
    <x v="19"/>
    <s v="新建"/>
    <d v="2018-04-04T14:11:54"/>
    <s v="202235705230287"/>
    <s v="云服务器ECS(包月)"/>
    <s v="续费"/>
    <s v="120.00"/>
    <s v="0.97"/>
    <s v="115.85"/>
    <m/>
    <n v="115.85"/>
    <s v="已支付"/>
    <s v="2018-07-05 18:32:42"/>
    <s v="2018-07-05 18:32:47"/>
    <s v=""/>
    <m/>
    <s v="分销客户"/>
    <x v="0"/>
  </r>
  <r>
    <s v="易达尔科技"/>
    <s v="深圳泽汇科技有限公司"/>
    <x v="7"/>
    <x v="19"/>
    <s v="新建"/>
    <d v="2018-04-04T14:11:54"/>
    <s v="202235304490287"/>
    <s v="云服务器ECS(包月)"/>
    <s v="续费"/>
    <s v="120.00"/>
    <s v="0.97"/>
    <s v="115.85"/>
    <m/>
    <n v="115.85"/>
    <s v="已支付"/>
    <s v="2018-07-05 18:32:08"/>
    <s v="2018-07-05 18:32:15"/>
    <s v=""/>
    <m/>
    <s v="分销客户"/>
    <x v="0"/>
  </r>
  <r>
    <s v="易达尔科技"/>
    <s v="深圳泽汇科技有限公司"/>
    <x v="7"/>
    <x v="19"/>
    <s v="新建"/>
    <d v="2018-04-04T14:11:54"/>
    <s v="202236903870287"/>
    <s v="云服务器ECS(包月)"/>
    <s v="续费"/>
    <s v="120.00"/>
    <s v="0.97"/>
    <s v="115.85"/>
    <m/>
    <n v="115.85"/>
    <s v="已支付"/>
    <s v="2018-07-05 18:31:45"/>
    <s v="2018-07-05 18:31:48"/>
    <s v=""/>
    <m/>
    <s v="分销客户"/>
    <x v="0"/>
  </r>
  <r>
    <s v="易达尔科技"/>
    <s v="深圳泽汇科技有限公司"/>
    <x v="7"/>
    <x v="19"/>
    <s v="新建"/>
    <d v="2018-04-04T14:11:54"/>
    <s v="202236504200287"/>
    <s v="云服务器ECS(包月)"/>
    <s v="续费"/>
    <s v="120.00"/>
    <s v="0.97"/>
    <s v="115.85"/>
    <m/>
    <n v="115.85"/>
    <s v="已支付"/>
    <s v="2018-07-05 18:31:04"/>
    <s v="2018-07-05 18:31:08"/>
    <s v=""/>
    <m/>
    <s v="分销客户"/>
    <x v="0"/>
  </r>
  <r>
    <s v="易达尔科技"/>
    <s v="深圳泽汇科技有限公司"/>
    <x v="7"/>
    <x v="19"/>
    <s v="新建"/>
    <d v="2018-04-04T14:11:54"/>
    <s v="202237204440287"/>
    <s v="云服务器ECS(包月)"/>
    <s v="续费"/>
    <s v="120.00"/>
    <s v="0.97"/>
    <s v="115.85"/>
    <m/>
    <n v="115.85"/>
    <s v="已支付"/>
    <s v="2018-07-05 18:30:46"/>
    <s v="2018-07-05 18:30:49"/>
    <s v=""/>
    <m/>
    <s v="分销客户"/>
    <x v="0"/>
  </r>
  <r>
    <s v="易达尔科技"/>
    <s v="深圳泽汇科技有限公司"/>
    <x v="7"/>
    <x v="19"/>
    <s v="新建"/>
    <d v="2018-04-04T14:11:54"/>
    <s v="202237103710287"/>
    <s v="云服务器ECS(包月)"/>
    <s v="续费"/>
    <s v="120.00"/>
    <s v="0.97"/>
    <s v="115.85"/>
    <m/>
    <n v="115.85"/>
    <s v="已支付"/>
    <s v="2018-07-05 18:30:20"/>
    <s v="2018-07-05 18:30:25"/>
    <s v=""/>
    <m/>
    <s v="分销客户"/>
    <x v="0"/>
  </r>
  <r>
    <s v="易达尔科技"/>
    <s v="深圳泽汇科技有限公司"/>
    <x v="7"/>
    <x v="19"/>
    <s v="新建"/>
    <d v="2018-04-04T14:11:54"/>
    <s v="202238203240287"/>
    <s v="云服务器ECS(包月)"/>
    <s v="续费"/>
    <s v="120.00"/>
    <s v="0.97"/>
    <s v="115.85"/>
    <m/>
    <n v="115.85"/>
    <s v="已支付"/>
    <s v="2018-07-05 18:29:42"/>
    <s v="2018-07-05 18:29:46"/>
    <s v=""/>
    <m/>
    <s v="分销客户"/>
    <x v="0"/>
  </r>
  <r>
    <s v="易达尔科技"/>
    <s v="深圳泽汇科技有限公司"/>
    <x v="7"/>
    <x v="19"/>
    <s v="新建"/>
    <d v="2018-04-04T14:11:54"/>
    <s v="202237903390287"/>
    <s v="云服务器ECS(包月)"/>
    <s v="续费"/>
    <s v="120.00"/>
    <s v="0.97"/>
    <s v="115.85"/>
    <m/>
    <n v="115.85"/>
    <s v="已支付"/>
    <s v="2018-07-05 18:29:19"/>
    <s v="2018-07-05 18:29:23"/>
    <s v=""/>
    <m/>
    <s v="分销客户"/>
    <x v="0"/>
  </r>
  <r>
    <s v="易达尔科技"/>
    <s v="深圳泽汇科技有限公司"/>
    <x v="7"/>
    <x v="19"/>
    <s v="新建"/>
    <d v="2018-04-04T14:11:54"/>
    <s v="202234805840287"/>
    <s v="云服务器ECS(包月)"/>
    <s v="续费"/>
    <s v="120.00"/>
    <s v="0.97"/>
    <s v="115.85"/>
    <m/>
    <n v="115.85"/>
    <s v="已支付"/>
    <s v="2018-07-05 18:28:49"/>
    <s v="2018-07-05 18:28:52"/>
    <s v=""/>
    <m/>
    <s v="分销客户"/>
    <x v="0"/>
  </r>
  <r>
    <s v="易达尔科技"/>
    <s v="深圳泽汇科技有限公司"/>
    <x v="7"/>
    <x v="19"/>
    <s v="新建"/>
    <d v="2018-04-04T14:11:54"/>
    <s v="202236005070287"/>
    <s v="云服务器ECS(包月)"/>
    <s v="续费"/>
    <s v="120.00"/>
    <s v="0.97"/>
    <s v="115.85"/>
    <m/>
    <n v="115.85"/>
    <s v="已支付"/>
    <s v="2018-07-05 18:28:24"/>
    <s v="2018-07-05 18:28:27"/>
    <s v=""/>
    <m/>
    <s v="分销客户"/>
    <x v="0"/>
  </r>
  <r>
    <s v="易达尔科技"/>
    <s v="深圳泽汇科技有限公司"/>
    <x v="7"/>
    <x v="19"/>
    <s v="新建"/>
    <d v="2018-04-04T14:11:54"/>
    <s v="202234704840287"/>
    <s v="云服务器ECS(包月)"/>
    <s v="续费"/>
    <s v="120.00"/>
    <s v="0.97"/>
    <s v="115.85"/>
    <m/>
    <n v="115.85"/>
    <s v="已支付"/>
    <s v="2018-07-05 18:27:37"/>
    <s v="2018-07-05 18:27:42"/>
    <s v=""/>
    <m/>
    <s v="分销客户"/>
    <x v="0"/>
  </r>
  <r>
    <s v="易达尔科技"/>
    <s v="深圳泽汇科技有限公司"/>
    <x v="7"/>
    <x v="19"/>
    <s v="新建"/>
    <d v="2018-04-04T14:11:54"/>
    <s v="202236104290287"/>
    <s v="云服务器ECS(包月)"/>
    <s v="续费"/>
    <s v="120.00"/>
    <s v="0.97"/>
    <s v="115.85"/>
    <m/>
    <n v="115.85"/>
    <s v="已支付"/>
    <s v="2018-07-05 18:27:13"/>
    <s v="2018-07-05 18:27:17"/>
    <s v=""/>
    <m/>
    <s v="分销客户"/>
    <x v="0"/>
  </r>
  <r>
    <s v="易达尔科技"/>
    <s v="深圳泽汇科技有限公司"/>
    <x v="7"/>
    <x v="19"/>
    <s v="新建"/>
    <d v="2018-04-04T14:11:54"/>
    <s v="202237903240287"/>
    <s v="云服务器ECS(包月)"/>
    <s v="续费"/>
    <s v="120.00"/>
    <s v="0.97"/>
    <s v="115.85"/>
    <m/>
    <n v="115.85"/>
    <s v="已支付"/>
    <s v="2018-07-05 18:26:30"/>
    <s v="2018-07-05 18:26:59"/>
    <s v=""/>
    <m/>
    <s v="分销客户"/>
    <x v="0"/>
  </r>
  <r>
    <s v="易达尔科技"/>
    <s v="深圳泽汇科技有限公司"/>
    <x v="7"/>
    <x v="19"/>
    <s v="新建"/>
    <d v="2018-04-04T14:11:54"/>
    <s v="202235204630287"/>
    <s v="云服务器ECS(包月)"/>
    <s v="续费"/>
    <s v="120.00"/>
    <s v="0.97"/>
    <s v="115.85"/>
    <m/>
    <n v="115.85"/>
    <s v="已支付"/>
    <s v="2018-07-05 18:23:51"/>
    <s v="2018-07-05 18:23:54"/>
    <s v=""/>
    <m/>
    <s v="分销客户"/>
    <x v="0"/>
  </r>
  <r>
    <s v="易达尔科技"/>
    <s v="深圳泽汇科技有限公司"/>
    <x v="7"/>
    <x v="19"/>
    <s v="新建"/>
    <d v="2018-04-04T14:11:54"/>
    <s v="202235304190287"/>
    <s v="云服务器ECS(包月)"/>
    <s v="续费"/>
    <s v="120.00"/>
    <s v="0.97"/>
    <s v="115.85"/>
    <m/>
    <n v="115.85"/>
    <s v="已支付"/>
    <s v="2018-07-05 18:23:07"/>
    <s v="2018-07-05 18:23:11"/>
    <s v=""/>
    <m/>
    <s v="分销客户"/>
    <x v="0"/>
  </r>
  <r>
    <s v="易达尔科技"/>
    <s v="深圳泽汇科技有限公司"/>
    <x v="7"/>
    <x v="19"/>
    <s v="新建"/>
    <d v="2018-04-04T14:11:54"/>
    <s v="202235804290287"/>
    <s v="云服务器ECS(包月)"/>
    <s v="续费"/>
    <s v="120.00"/>
    <s v="0.97"/>
    <s v="115.85"/>
    <m/>
    <n v="115.85"/>
    <s v="已支付"/>
    <s v="2018-07-05 18:22:10"/>
    <s v="2018-07-05 18:22:19"/>
    <s v=""/>
    <m/>
    <s v="分销客户"/>
    <x v="0"/>
  </r>
  <r>
    <s v="易达尔科技"/>
    <s v="深圳泽汇科技有限公司"/>
    <x v="7"/>
    <x v="19"/>
    <s v="新建"/>
    <d v="2018-04-04T14:11:54"/>
    <s v="202237803640287"/>
    <s v="云服务器ECS(包月)"/>
    <s v="续费"/>
    <s v="120.00"/>
    <s v="0.97"/>
    <s v="115.85"/>
    <m/>
    <n v="115.85"/>
    <s v="已支付"/>
    <s v="2018-07-05 18:21:04"/>
    <s v="2018-07-05 18:21:10"/>
    <s v=""/>
    <m/>
    <s v="分销客户"/>
    <x v="0"/>
  </r>
  <r>
    <s v="易达尔科技"/>
    <s v="深圳泽汇科技有限公司"/>
    <x v="7"/>
    <x v="19"/>
    <s v="新建"/>
    <d v="2018-04-04T14:11:54"/>
    <s v="202236903460287"/>
    <s v="云服务器ECS(包月)"/>
    <s v="续费"/>
    <s v="120.00"/>
    <s v="0.97"/>
    <s v="115.85"/>
    <m/>
    <n v="115.85"/>
    <s v="已支付"/>
    <s v="2018-07-05 18:20:05"/>
    <s v="2018-07-05 18:20:08"/>
    <s v=""/>
    <m/>
    <s v="分销客户"/>
    <x v="0"/>
  </r>
  <r>
    <s v="易达尔科技"/>
    <s v="深圳泽汇科技有限公司"/>
    <x v="7"/>
    <x v="19"/>
    <s v="新建"/>
    <d v="2018-04-04T14:11:54"/>
    <s v="202236503610287"/>
    <s v="云服务器ECS(包月)"/>
    <s v="续费"/>
    <s v="120.00"/>
    <s v="0.97"/>
    <s v="115.85"/>
    <m/>
    <n v="115.85"/>
    <s v="已支付"/>
    <s v="2018-07-05 18:19:25"/>
    <s v="2018-07-05 18:19:28"/>
    <s v=""/>
    <m/>
    <s v="分销客户"/>
    <x v="0"/>
  </r>
  <r>
    <s v="易达尔科技"/>
    <s v="深圳泽汇科技有限公司"/>
    <x v="7"/>
    <x v="19"/>
    <s v="新建"/>
    <d v="2018-04-04T14:11:54"/>
    <s v="202234005970287"/>
    <s v="云服务器ECS(包月)"/>
    <s v="续费"/>
    <s v="120.00"/>
    <s v="0.97"/>
    <s v="115.85"/>
    <m/>
    <n v="115.85"/>
    <s v="已支付"/>
    <s v="2018-07-05 18:18:16"/>
    <s v="2018-07-05 18:18:20"/>
    <s v=""/>
    <m/>
    <s v="分销客户"/>
    <x v="0"/>
  </r>
  <r>
    <s v="swtcnodes"/>
    <s v="深圳普银区块链技术有限公司"/>
    <x v="5"/>
    <x v="11"/>
    <s v="新建"/>
    <d v="2018-06-25T18:28:58"/>
    <s v="202234305120953"/>
    <s v="云服务器ECS(包月)"/>
    <s v="新购"/>
    <s v="24496.80"/>
    <s v="0.79"/>
    <s v="19449.48"/>
    <n v="2500"/>
    <n v="16949.48"/>
    <s v="已支付"/>
    <s v="2018-07-05 18:11:21"/>
    <s v="2018-07-05 18:36:47"/>
    <s v=""/>
    <m/>
    <s v="分销客户"/>
    <x v="0"/>
  </r>
  <r>
    <s v="易达尔科技"/>
    <s v="深圳泽汇科技有限公司"/>
    <x v="7"/>
    <x v="19"/>
    <s v="新建"/>
    <d v="2018-04-04T14:11:54"/>
    <s v="202234205240287"/>
    <s v="云服务器ECS(包月)"/>
    <s v="续费"/>
    <s v="120.00"/>
    <s v="0.97"/>
    <s v="115.85"/>
    <m/>
    <n v="115.85"/>
    <s v="已支付"/>
    <s v="2018-07-05 17:51:40"/>
    <s v="2018-07-05 17:51:43"/>
    <s v=""/>
    <m/>
    <s v="分销客户"/>
    <x v="0"/>
  </r>
  <r>
    <s v="易达尔科技"/>
    <s v="深圳泽汇科技有限公司"/>
    <x v="7"/>
    <x v="19"/>
    <s v="新建"/>
    <d v="2018-04-04T14:11:54"/>
    <s v="202234603880287"/>
    <s v="云服务器ECS(包月)"/>
    <s v="续费"/>
    <s v="120.00"/>
    <s v="0.97"/>
    <s v="115.85"/>
    <m/>
    <n v="115.85"/>
    <s v="已支付"/>
    <s v="2018-07-05 17:51:17"/>
    <s v="2018-07-05 17:51:22"/>
    <s v=""/>
    <m/>
    <s v="分销客户"/>
    <x v="0"/>
  </r>
  <r>
    <s v="易达尔科技"/>
    <s v="深圳泽汇科技有限公司"/>
    <x v="7"/>
    <x v="19"/>
    <s v="新建"/>
    <d v="2018-04-04T14:11:54"/>
    <s v="202236402550287"/>
    <s v="云服务器ECS(包月)"/>
    <s v="续费"/>
    <s v="120.00"/>
    <s v="0.97"/>
    <s v="115.85"/>
    <m/>
    <n v="115.85"/>
    <s v="已支付"/>
    <s v="2018-07-05 17:48:03"/>
    <s v="2018-07-05 17:48:29"/>
    <s v=""/>
    <m/>
    <s v="分销客户"/>
    <x v="0"/>
  </r>
  <r>
    <s v="xiaoantimes"/>
    <s v="深圳小安时代信息服务有限责任公司"/>
    <x v="7"/>
    <x v="19"/>
    <s v="关联"/>
    <d v="2018-02-01T00:55:52"/>
    <s v="202231741220194"/>
    <s v="云服务器ECS(包月)"/>
    <s v="续费"/>
    <s v="17100.00"/>
    <s v="0.85"/>
    <s v="14535.00"/>
    <m/>
    <n v="14535"/>
    <s v="已支付"/>
    <s v="2018-07-05 16:27:56"/>
    <s v="2018-07-05 16:28:01"/>
    <s v=""/>
    <m/>
    <s v="分销客户"/>
    <x v="3"/>
  </r>
  <r>
    <s v="xiaoantimes"/>
    <s v="深圳小安时代信息服务有限责任公司"/>
    <x v="7"/>
    <x v="19"/>
    <s v="关联"/>
    <d v="2018-02-01T00:55:52"/>
    <s v="202233901900194"/>
    <s v="云服务器ECS(包月)"/>
    <s v="续费"/>
    <s v="6324.00"/>
    <s v="0.85"/>
    <s v="5375.40"/>
    <m/>
    <n v="5375.4"/>
    <s v="已支付"/>
    <s v="2018-07-05 16:27:03"/>
    <s v="2018-07-05 16:27:13"/>
    <s v=""/>
    <m/>
    <s v="分销客户"/>
    <x v="3"/>
  </r>
  <r>
    <s v="xiaoantimes"/>
    <s v="深圳小安时代信息服务有限责任公司"/>
    <x v="7"/>
    <x v="19"/>
    <s v="关联"/>
    <d v="2018-02-01T00:55:52"/>
    <s v="202230340560194"/>
    <s v="云服务器ECS(包月)"/>
    <s v="续费"/>
    <s v="8724.00"/>
    <s v="0.85"/>
    <s v="7415.40"/>
    <m/>
    <n v="7415.4"/>
    <s v="已支付"/>
    <s v="2018-07-05 16:24:29"/>
    <s v="2018-07-05 16:24:36"/>
    <s v=""/>
    <m/>
    <s v="分销客户"/>
    <x v="3"/>
  </r>
  <r>
    <s v="xiaoantimes"/>
    <s v="深圳小安时代信息服务有限责任公司"/>
    <x v="7"/>
    <x v="19"/>
    <s v="关联"/>
    <d v="2018-02-01T00:55:52"/>
    <s v="202229642240194"/>
    <s v="云服务器ECS(包月)"/>
    <s v="续费"/>
    <s v="13524.00"/>
    <s v="0.85"/>
    <s v="11495.40"/>
    <m/>
    <n v="11495.4"/>
    <s v="已支付"/>
    <s v="2018-07-05 16:21:52"/>
    <s v="2018-07-05 16:22:00"/>
    <s v=""/>
    <m/>
    <s v="分销客户"/>
    <x v="3"/>
  </r>
  <r>
    <s v="xiaoantimes"/>
    <s v="深圳小安时代信息服务有限责任公司"/>
    <x v="7"/>
    <x v="19"/>
    <s v="关联"/>
    <d v="2018-02-01T00:55:52"/>
    <s v="202231639730194"/>
    <s v="关系型数据库RDS(包月)"/>
    <s v="续费"/>
    <s v="12360.00"/>
    <s v="0.85"/>
    <s v="10506.00"/>
    <m/>
    <n v="10506"/>
    <s v="已支付"/>
    <s v="2018-07-05 16:19:53"/>
    <s v="2018-07-05 16:20:08"/>
    <s v=""/>
    <m/>
    <s v="分销客户"/>
    <x v="3"/>
  </r>
  <r>
    <s v="1928138028@qq.com"/>
    <s v="深圳黑谷通讯技术有限公司"/>
    <x v="0"/>
    <x v="0"/>
    <s v="关联"/>
    <d v="2017-06-03T00:00:00"/>
    <s v="202230235280466"/>
    <s v="文件存储（按量付费）"/>
    <s v="新购"/>
    <s v="0.00"/>
    <s v="1.00"/>
    <s v="0"/>
    <m/>
    <n v="0"/>
    <s v="完成"/>
    <s v="2018-07-05 14:01:15"/>
    <s v="2018-07-05 14:01:15"/>
    <s v=""/>
    <m/>
    <s v="分销客户"/>
    <x v="2"/>
  </r>
  <r>
    <s v="1928138028@qq.com"/>
    <s v="深圳黑谷通讯技术有限公司"/>
    <x v="0"/>
    <x v="0"/>
    <s v="关联"/>
    <d v="2017-06-03T00:00:00"/>
    <s v="202229235990466"/>
    <s v="云服务器ECS(包月)"/>
    <s v="续费"/>
    <s v="85.00"/>
    <s v="1.00"/>
    <s v="85.00"/>
    <m/>
    <n v="85"/>
    <s v="已支付"/>
    <s v="2018-07-05 13:47:06"/>
    <s v="2018-07-05 13:47:07"/>
    <s v=""/>
    <m/>
    <s v="分销客户"/>
    <x v="3"/>
  </r>
  <r>
    <s v="易达尔科技"/>
    <s v="深圳泽汇科技有限公司"/>
    <x v="7"/>
    <x v="19"/>
    <s v="新建"/>
    <d v="2018-04-04T14:11:54"/>
    <s v="202231829770287"/>
    <s v="云服务器ECS(包月)"/>
    <s v="新购"/>
    <s v="106.00"/>
    <s v="0.97"/>
    <s v="102.90"/>
    <m/>
    <n v="102.9"/>
    <s v="已支付"/>
    <s v="2018-07-05 11:54:46"/>
    <s v="2018-07-05 11:54:53"/>
    <s v=""/>
    <m/>
    <s v="分销客户"/>
    <x v="0"/>
  </r>
  <r>
    <s v="itekcity"/>
    <s v="深圳晨北科技有限公司"/>
    <x v="0"/>
    <x v="6"/>
    <s v="新建"/>
    <d v="2017-09-14T00:00:00"/>
    <s v="202230826850145"/>
    <s v="云服务器ECS(包月)"/>
    <s v="续费"/>
    <s v="291.48"/>
    <s v="1.00"/>
    <s v="291.48"/>
    <m/>
    <n v="291.48"/>
    <s v="已支付"/>
    <s v="2018-07-05 10:48:30"/>
    <s v="2018-07-05 10:48:31"/>
    <s v=""/>
    <m/>
    <s v="分销客户"/>
    <x v="0"/>
  </r>
  <r>
    <s v="betterhr016@163.com"/>
    <s v="南京誉泰瑞思科技有限公司"/>
    <x v="1"/>
    <x v="1"/>
    <s v="关联"/>
    <d v="2017-07-14T00:00:00"/>
    <s v="202228824580030"/>
    <s v="对象存储OSS资源包(包月)"/>
    <s v="续费"/>
    <s v="111.00"/>
    <s v="1.00"/>
    <s v="111.00"/>
    <m/>
    <n v="111"/>
    <s v="已支付"/>
    <s v="2018-07-05 09:20:45"/>
    <s v="2018-07-05 09:21:45"/>
    <s v=""/>
    <m/>
    <s v="分销客户"/>
    <x v="3"/>
  </r>
  <r>
    <s v="米钻51修"/>
    <s v="深圳米钻网络科技有限公司"/>
    <x v="0"/>
    <x v="6"/>
    <s v="新建"/>
    <d v="2017-08-10T00:00:00"/>
    <s v="202231620510333"/>
    <s v="国内短信套餐包"/>
    <s v="新购"/>
    <s v="2000.00"/>
    <s v="1.00"/>
    <s v="2000.00"/>
    <m/>
    <n v="2000"/>
    <s v="已支付"/>
    <s v="2018-07-05 09:11:58"/>
    <s v="2018-07-05 09:12:14"/>
    <s v=""/>
    <m/>
    <s v="分销客户"/>
    <x v="1"/>
  </r>
  <r>
    <s v="internet@cnfantasia.com"/>
    <s v="深圳前海邻里乐科技服务有限公司"/>
    <x v="5"/>
    <x v="11"/>
    <s v="关联"/>
    <d v="2017-10-24T00:00:00"/>
    <s v="202228903400613"/>
    <s v="云盾证书服务(包年)"/>
    <s v="新购"/>
    <s v="0.00"/>
    <s v="1.00"/>
    <s v="0.00"/>
    <m/>
    <n v="0"/>
    <s v="已支付"/>
    <s v="2018-07-04 18:51:06"/>
    <s v="2018-07-04 18:51:10"/>
    <s v=""/>
    <m/>
    <s v="分销客户"/>
    <x v="0"/>
  </r>
  <r>
    <s v="聚远汇"/>
    <s v="深圳市聚美堂科技有限公司"/>
    <x v="7"/>
    <x v="17"/>
    <s v="新建"/>
    <d v="2018-05-16T14:59:24"/>
    <s v="202230500590277"/>
    <s v="云服务器ECS(包月)"/>
    <s v="新购"/>
    <s v="38.00"/>
    <s v="0.97"/>
    <s v="36.80"/>
    <m/>
    <n v="36.799999999999997"/>
    <s v="已支付"/>
    <s v="2018-07-04 17:50:41"/>
    <s v="2018-07-04 17:50:47"/>
    <s v=""/>
    <m/>
    <s v="分销客户"/>
    <x v="0"/>
  </r>
  <r>
    <s v="acadsoc2015"/>
    <s v="深圳百创天成科技有限公司"/>
    <x v="2"/>
    <x v="2"/>
    <s v="关联"/>
    <d v="2017-10-10T00:00:00"/>
    <s v="202224488490088"/>
    <s v="CDN HTTPS请求包"/>
    <s v="新购"/>
    <s v="50.00"/>
    <s v="0.80"/>
    <s v="40.00"/>
    <m/>
    <n v="40"/>
    <s v="已支付"/>
    <s v="2018-07-04 17:20:22"/>
    <s v="2018-07-04 17:20:29"/>
    <s v=""/>
    <m/>
    <s v="分销客户"/>
    <x v="6"/>
  </r>
  <r>
    <s v="j@zmate.cn"/>
    <s v="深圳众米网络科技有限公司"/>
    <x v="7"/>
    <x v="19"/>
    <s v="关联"/>
    <d v="2018-03-15T18:43:21"/>
    <s v="202223386930059"/>
    <s v="云服务器ECS(包月)"/>
    <s v="升级"/>
    <s v="0.00"/>
    <s v="1.00"/>
    <s v="0.00"/>
    <m/>
    <n v="0"/>
    <s v="已支付"/>
    <s v="2018-07-04 16:52:01"/>
    <s v="2018-07-04 16:52:01"/>
    <s v=""/>
    <m/>
    <s v="分销客户"/>
    <x v="0"/>
  </r>
  <r>
    <s v="j@zmate.cn"/>
    <s v="深圳众米网络科技有限公司"/>
    <x v="7"/>
    <x v="19"/>
    <s v="关联"/>
    <d v="2018-03-15T18:43:21"/>
    <s v="202222187410059"/>
    <s v="云服务器ECS(包月)"/>
    <s v="新购"/>
    <s v="372.52"/>
    <s v="0.95"/>
    <s v="354.59"/>
    <m/>
    <n v="354.59"/>
    <s v="已支付"/>
    <s v="2018-07-04 15:48:52"/>
    <s v="2018-07-04 15:48:55"/>
    <s v=""/>
    <m/>
    <s v="分销客户"/>
    <x v="0"/>
  </r>
  <r>
    <s v="yunjiserver@126.com"/>
    <s v="深圳云吉网络科技有限公司"/>
    <x v="9"/>
    <x v="14"/>
    <s v="关联"/>
    <d v="2017-08-14T00:00:00"/>
    <s v="202224684630755"/>
    <s v="云盘"/>
    <s v="新购"/>
    <s v="0.00"/>
    <s v="1.00"/>
    <s v="0"/>
    <m/>
    <n v="0"/>
    <s v="完成"/>
    <s v="2018-07-04 15:26:07"/>
    <s v="2018-07-04 15:26:08"/>
    <s v=""/>
    <m/>
    <s v="分销客户"/>
    <x v="2"/>
  </r>
  <r>
    <s v="hi34223636@aliyun.com"/>
    <s v="广东小森金科信息技术有限公司"/>
    <x v="5"/>
    <x v="11"/>
    <s v="关联"/>
    <d v="2017-08-31T00:00:00"/>
    <s v="202223883650626"/>
    <s v="云服务器ECS(包月)"/>
    <s v="升级"/>
    <s v="0.00"/>
    <s v="1.00"/>
    <s v="0.00"/>
    <m/>
    <n v="0"/>
    <s v="已支付"/>
    <s v="2018-07-04 15:26:01"/>
    <s v="2018-07-04 15:26:02"/>
    <s v=""/>
    <m/>
    <s v="分销客户"/>
    <x v="0"/>
  </r>
  <r>
    <s v="yunjiserver@126.com"/>
    <s v="深圳云吉网络科技有限公司"/>
    <x v="9"/>
    <x v="14"/>
    <s v="关联"/>
    <d v="2017-08-14T00:00:00"/>
    <s v="202225684140755"/>
    <s v="云盘"/>
    <s v="新购"/>
    <s v="0.00"/>
    <s v="1.00"/>
    <s v="0"/>
    <m/>
    <n v="0"/>
    <s v="完成"/>
    <s v="2018-07-04 15:25:05"/>
    <s v="2018-07-04 15:25:05"/>
    <s v=""/>
    <m/>
    <s v="分销客户"/>
    <x v="2"/>
  </r>
  <r>
    <s v="hi34223636@aliyun.com"/>
    <s v="广东小森金科信息技术有限公司"/>
    <x v="5"/>
    <x v="11"/>
    <s v="关联"/>
    <d v="2017-08-31T00:00:00"/>
    <s v="202225984410626"/>
    <s v="云服务器ECS(包月)"/>
    <s v="升级"/>
    <s v="0.00"/>
    <s v="1.00"/>
    <s v="0.00"/>
    <m/>
    <n v="0"/>
    <s v="已支付"/>
    <s v="2018-07-04 15:25:01"/>
    <s v="2018-07-04 15:25:02"/>
    <s v=""/>
    <m/>
    <s v="分销客户"/>
    <x v="0"/>
  </r>
  <r>
    <s v="song.liu@casstime.com"/>
    <s v="深圳开思时代科技有限公司"/>
    <x v="5"/>
    <x v="11"/>
    <s v="关联"/>
    <d v="2017-07-19T00:00:00"/>
    <s v="202225175600075"/>
    <s v="云服务器（按量付费）"/>
    <s v="新购"/>
    <s v="0.00"/>
    <s v="1.00"/>
    <s v="0"/>
    <m/>
    <n v="0"/>
    <s v="完成"/>
    <s v="2018-07-04 11:10:11"/>
    <s v="2018-07-04 11:10:11"/>
    <s v=""/>
    <m/>
    <s v="分销客户"/>
    <x v="1"/>
  </r>
  <r>
    <s v="song.liu@casstime.com"/>
    <s v="深圳开思时代科技有限公司"/>
    <x v="5"/>
    <x v="11"/>
    <s v="关联"/>
    <d v="2017-07-19T00:00:00"/>
    <s v="202223272170075"/>
    <s v="云服务器（按量付费）"/>
    <s v="新购"/>
    <s v="0.00"/>
    <s v="1.00"/>
    <s v="0"/>
    <m/>
    <n v="0"/>
    <s v="完成"/>
    <s v="2018-07-04 10:27:27"/>
    <s v="2018-07-04 10:27:27"/>
    <s v=""/>
    <m/>
    <s v="分销客户"/>
    <x v="1"/>
  </r>
  <r>
    <s v="嘉德黄金"/>
    <s v="深圳市嘉德黄金科技有限公司"/>
    <x v="7"/>
    <x v="17"/>
    <s v="新建"/>
    <d v="2018-06-13T18:35:52"/>
    <s v="202226268600801"/>
    <s v="弹性公网IP（按量付费）"/>
    <s v="新购"/>
    <s v="0.00"/>
    <s v="1.00"/>
    <s v="0"/>
    <m/>
    <n v="0"/>
    <s v="完成"/>
    <s v="2018-07-04 09:35:36"/>
    <s v="2018-07-04 09:35:37"/>
    <s v=""/>
    <m/>
    <s v="分销客户"/>
    <x v="2"/>
  </r>
  <r>
    <s v="嘉德黄金"/>
    <s v="深圳市嘉德黄金科技有限公司"/>
    <x v="7"/>
    <x v="17"/>
    <s v="新建"/>
    <d v="2018-06-13T18:35:52"/>
    <s v="202223868960801"/>
    <s v="云服务器ECS(包月)"/>
    <s v="新购"/>
    <s v="390.00"/>
    <s v="0.87"/>
    <s v="337.80"/>
    <m/>
    <n v="337.8"/>
    <s v="已支付"/>
    <s v="2018-07-04 09:32:41"/>
    <s v="2018-07-04 09:32:49"/>
    <s v=""/>
    <m/>
    <s v="分销客户"/>
    <x v="0"/>
  </r>
  <r>
    <s v="嘉德黄金"/>
    <s v="深圳市嘉德黄金科技有限公司"/>
    <x v="7"/>
    <x v="17"/>
    <s v="新建"/>
    <d v="2018-06-13T18:35:52"/>
    <s v="202226569650801"/>
    <s v="弹性公网IP（按量付费）"/>
    <s v="新购"/>
    <s v="0.00"/>
    <s v="1.00"/>
    <s v="0"/>
    <m/>
    <n v="0"/>
    <s v="完成"/>
    <s v="2018-07-04 09:26:00"/>
    <s v="2018-07-04 09:26:00"/>
    <s v=""/>
    <m/>
    <s v="分销客户"/>
    <x v="2"/>
  </r>
  <r>
    <s v="嘉德黄金"/>
    <s v="深圳市嘉德黄金科技有限公司"/>
    <x v="7"/>
    <x v="17"/>
    <s v="新建"/>
    <d v="2018-06-13T18:35:52"/>
    <s v="202224669170801"/>
    <s v="弹性公网IP（按量付费）"/>
    <s v="新购"/>
    <s v="0.00"/>
    <s v="1.00"/>
    <s v="0"/>
    <m/>
    <n v="0"/>
    <s v="完成"/>
    <s v="2018-07-04 09:25:49"/>
    <s v="2018-07-04 09:25:49"/>
    <s v=""/>
    <m/>
    <s v="分销客户"/>
    <x v="2"/>
  </r>
  <r>
    <s v="嘉德黄金"/>
    <s v="深圳市嘉德黄金科技有限公司"/>
    <x v="7"/>
    <x v="17"/>
    <s v="新建"/>
    <d v="2018-06-13T18:35:52"/>
    <s v="202226366910801"/>
    <s v="弹性公网IP（按量付费）"/>
    <s v="新购"/>
    <s v="0.00"/>
    <s v="1.00"/>
    <s v="0"/>
    <m/>
    <n v="0"/>
    <s v="完成"/>
    <s v="2018-07-04 09:25:21"/>
    <s v="2018-07-04 09:25:21"/>
    <s v=""/>
    <m/>
    <s v="分销客户"/>
    <x v="2"/>
  </r>
  <r>
    <s v="song.liu@casstime.com"/>
    <s v="深圳开思时代科技有限公司"/>
    <x v="5"/>
    <x v="11"/>
    <s v="关联"/>
    <d v="2017-07-19T00:00:00"/>
    <s v="202222270330075"/>
    <s v="云服务器（按量付费）"/>
    <s v="新购"/>
    <s v="0.00"/>
    <s v="1.00"/>
    <s v="0"/>
    <m/>
    <n v="0"/>
    <s v="完成"/>
    <s v="2018-07-04 09:18:30"/>
    <s v="2018-07-04 09:18:30"/>
    <s v=""/>
    <m/>
    <s v="分销客户"/>
    <x v="1"/>
  </r>
  <r>
    <s v="limingbinbin@sina.com"/>
    <s v="深圳前海惠德金融信息服务有限公司"/>
    <x v="5"/>
    <x v="11"/>
    <s v="关联"/>
    <d v="2017-11-03T00:00:00"/>
    <s v="202223760020708"/>
    <s v="云服务器ECS(包月)"/>
    <s v="升级"/>
    <s v="0.00"/>
    <s v="1.00"/>
    <s v="0.00"/>
    <m/>
    <n v="0"/>
    <s v="已支付"/>
    <s v="2018-07-04 01:35:01"/>
    <s v="2018-07-04 01:35:01"/>
    <s v=""/>
    <m/>
    <s v="分销客户"/>
    <x v="0"/>
  </r>
  <r>
    <s v="limingbinbin@sina.com"/>
    <s v="深圳前海惠德金融信息服务有限公司"/>
    <x v="5"/>
    <x v="11"/>
    <s v="关联"/>
    <d v="2017-11-03T00:00:00"/>
    <s v="202225258380708"/>
    <s v="云服务器ECS(包月)"/>
    <s v="升级"/>
    <s v="0.00"/>
    <s v="1.00"/>
    <s v="0.00"/>
    <m/>
    <n v="0"/>
    <s v="已支付"/>
    <s v="2018-07-04 01:34:01"/>
    <s v="2018-07-04 01:34:01"/>
    <s v=""/>
    <m/>
    <s v="分销客户"/>
    <x v="0"/>
  </r>
  <r>
    <s v="limingbinbin@sina.com"/>
    <s v="深圳前海惠德金融信息服务有限公司"/>
    <x v="5"/>
    <x v="11"/>
    <s v="关联"/>
    <d v="2017-11-03T00:00:00"/>
    <s v="202225960380708"/>
    <s v="云服务器ECS(包月)"/>
    <s v="升级"/>
    <s v="0.00"/>
    <s v="1.00"/>
    <s v="0.00"/>
    <m/>
    <n v="0"/>
    <s v="已支付"/>
    <s v="2018-07-04 01:33:01"/>
    <s v="2018-07-04 01:33:01"/>
    <s v=""/>
    <m/>
    <s v="分销客户"/>
    <x v="0"/>
  </r>
  <r>
    <s v="limingbinbin@sina.com"/>
    <s v="深圳前海惠德金融信息服务有限公司"/>
    <x v="5"/>
    <x v="11"/>
    <s v="关联"/>
    <d v="2017-11-03T00:00:00"/>
    <s v="202223360710708"/>
    <s v="云服务器ECS(包月)"/>
    <s v="升级"/>
    <s v="0.00"/>
    <s v="1.00"/>
    <s v="0.00"/>
    <m/>
    <n v="0"/>
    <s v="已支付"/>
    <s v="2018-07-04 01:32:01"/>
    <s v="2018-07-04 01:32:01"/>
    <s v=""/>
    <m/>
    <s v="分销客户"/>
    <x v="0"/>
  </r>
  <r>
    <s v="limingbinbin@sina.com"/>
    <s v="深圳前海惠德金融信息服务有限公司"/>
    <x v="5"/>
    <x v="11"/>
    <s v="关联"/>
    <d v="2017-11-03T00:00:00"/>
    <s v="202224059570708"/>
    <s v="云服务器ECS(包月)"/>
    <s v="升级"/>
    <s v="0.00"/>
    <s v="1.00"/>
    <s v="0.00"/>
    <m/>
    <n v="0"/>
    <s v="已支付"/>
    <s v="2018-07-04 01:31:01"/>
    <s v="2018-07-04 01:31:01"/>
    <s v=""/>
    <m/>
    <s v="分销客户"/>
    <x v="0"/>
  </r>
  <r>
    <s v="tech@szyouxuntong.cn"/>
    <s v="深圳市优讯通信息技术有限公司"/>
    <x v="7"/>
    <x v="20"/>
    <s v="关联"/>
    <d v="2018-01-09T10:45:32"/>
    <s v="202222546230121"/>
    <s v="云服务器ECS(包月)"/>
    <s v="新购"/>
    <s v="31752.00"/>
    <s v="0.50"/>
    <s v="15876.00"/>
    <m/>
    <n v="15876"/>
    <s v="已支付"/>
    <s v="2018-07-03 15:32:37"/>
    <s v="2018-07-03 15:49:49"/>
    <s v=""/>
    <m/>
    <s v="分销客户"/>
    <x v="0"/>
  </r>
  <r>
    <s v="342625709@qq.com"/>
    <s v="深圳酷旗互联网有限公司"/>
    <x v="7"/>
    <x v="20"/>
    <s v="关联"/>
    <d v="2018-01-09T19:26:23"/>
    <s v="202225839370136"/>
    <s v="云服务器ECS(包月)"/>
    <s v="新购"/>
    <s v="5700.00"/>
    <s v="0.85"/>
    <s v="4845.00"/>
    <n v="983.45"/>
    <n v="3861.55"/>
    <s v="已支付"/>
    <s v="2018-07-03 14:58:18"/>
    <s v="2018-07-04 15:25:28"/>
    <s v=""/>
    <m/>
    <s v="分销客户"/>
    <x v="0"/>
  </r>
  <r>
    <s v="tech@szyouxuntong.cn"/>
    <s v="深圳市优讯通信息技术有限公司"/>
    <x v="7"/>
    <x v="20"/>
    <s v="关联"/>
    <d v="2018-01-09T10:45:32"/>
    <s v="202226337010121"/>
    <s v="云服务器ECS(包月)"/>
    <s v="续费"/>
    <s v="31752.00"/>
    <s v="0.50"/>
    <s v="15876.00"/>
    <m/>
    <n v="15876"/>
    <s v="已支付"/>
    <s v="2018-07-03 14:02:25"/>
    <s v="2018-07-03 14:33:56"/>
    <s v=""/>
    <m/>
    <s v="分销客户"/>
    <x v="3"/>
  </r>
  <r>
    <s v="342625709@qq.com"/>
    <s v="深圳酷旗互联网有限公司"/>
    <x v="7"/>
    <x v="20"/>
    <s v="关联"/>
    <d v="2018-01-09T19:26:23"/>
    <s v="202224230080136"/>
    <s v="云服务器ECS(包月)"/>
    <s v="扩容"/>
    <s v="1571.34"/>
    <s v="1.00"/>
    <s v="1571.34"/>
    <m/>
    <n v="1571.34"/>
    <s v="已支付"/>
    <s v="2018-07-03 11:34:49"/>
    <s v="2018-07-04 15:36:40"/>
    <s v=""/>
    <m/>
    <s v="分销客户"/>
    <x v="0"/>
  </r>
  <r>
    <s v="cszhaom"/>
    <s v="深圳市米蝶传媒有限公司"/>
    <x v="5"/>
    <x v="11"/>
    <s v="关联"/>
    <d v="2017-10-31T00:00:00"/>
    <s v="202225828000319"/>
    <s v="访问控制"/>
    <s v="新购"/>
    <s v="0.00"/>
    <s v="1.00"/>
    <s v="0"/>
    <m/>
    <n v="0"/>
    <s v="完成"/>
    <s v="2018-07-03 10:43:51"/>
    <s v="2018-07-03 10:43:51"/>
    <s v=""/>
    <m/>
    <s v="分销客户"/>
    <x v="1"/>
  </r>
  <r>
    <s v="cszhaom"/>
    <s v="深圳市米蝶传媒有限公司"/>
    <x v="5"/>
    <x v="11"/>
    <s v="关联"/>
    <d v="2017-10-31T00:00:00"/>
    <s v="202222531300319"/>
    <s v="大数据计算服务MaxCompute（包月）"/>
    <s v="新购"/>
    <s v="1500.00"/>
    <s v="1.00"/>
    <s v="1500.00"/>
    <m/>
    <n v="1500"/>
    <s v="已支付"/>
    <s v="2018-07-03 10:39:00"/>
    <s v="2018-07-03 10:42:57"/>
    <s v=""/>
    <m/>
    <s v="分销客户"/>
    <x v="2"/>
  </r>
  <r>
    <s v="cszhaom"/>
    <s v="深圳市米蝶传媒有限公司"/>
    <x v="5"/>
    <x v="11"/>
    <s v="关联"/>
    <d v="2017-10-31T00:00:00"/>
    <s v="202226427170319"/>
    <s v="云服务器ECS(包月)"/>
    <s v="续费"/>
    <s v="3550.00"/>
    <s v="1.00"/>
    <s v="3550.00"/>
    <m/>
    <n v="3550"/>
    <s v="已支付"/>
    <s v="2018-07-03 10:35:35"/>
    <s v="2018-07-03 10:36:48"/>
    <s v=""/>
    <m/>
    <s v="分销客户"/>
    <x v="3"/>
  </r>
  <r>
    <s v="tech@szyouxuntong.cn"/>
    <s v="深圳市优讯通信息技术有限公司"/>
    <x v="7"/>
    <x v="20"/>
    <s v="关联"/>
    <d v="2018-01-09T10:45:32"/>
    <s v="202224026610121"/>
    <s v="关系型数据库RDS(包月)"/>
    <s v="续费"/>
    <s v="45720.00"/>
    <s v="0.50"/>
    <s v="22860.00"/>
    <m/>
    <n v="22860"/>
    <s v="已支付"/>
    <s v="2018-07-03 10:01:20"/>
    <s v="2018-07-03 14:31:45"/>
    <s v=""/>
    <m/>
    <s v="分销客户"/>
    <x v="3"/>
  </r>
  <r>
    <s v="中网云"/>
    <s v="云网联合"/>
    <x v="5"/>
    <x v="11"/>
    <s v="新建"/>
    <d v="2018-06-12T14:42:05"/>
    <s v="202222324410442"/>
    <s v="云服务器ECS(包月)"/>
    <s v="补偿续费"/>
    <s v="0.00"/>
    <s v="1.00"/>
    <s v="0.00"/>
    <m/>
    <n v="0"/>
    <s v="已支付"/>
    <s v="2018-07-03 09:04:25"/>
    <s v="2018-07-03 09:04:25"/>
    <s v=""/>
    <m/>
    <s v="分销客户"/>
    <x v="0"/>
  </r>
  <r>
    <s v="yunjiserver@126.com"/>
    <s v="深圳云吉网络科技有限公司"/>
    <x v="9"/>
    <x v="14"/>
    <s v="关联"/>
    <d v="2017-08-14T00:00:00"/>
    <s v="202222323100755"/>
    <s v="云邮箱"/>
    <s v="续费"/>
    <s v="0.00"/>
    <s v="1.00"/>
    <s v="0.00"/>
    <m/>
    <n v="0"/>
    <s v="已支付"/>
    <s v="2018-07-03 08:41:31"/>
    <s v="2018-07-03 08:41:31"/>
    <s v=""/>
    <m/>
    <s v="分销客户"/>
    <x v="3"/>
  </r>
  <r>
    <s v="benewtech@icloud.com"/>
    <s v="深圳市本牛科技有限责任公司"/>
    <x v="5"/>
    <x v="11"/>
    <s v="关联"/>
    <d v="2017-08-01T00:00:00"/>
    <s v="202225809490541"/>
    <s v="增量带宽"/>
    <s v="升级"/>
    <s v="2.26"/>
    <s v="1.00"/>
    <s v="2.26"/>
    <m/>
    <n v="2.2599999999999998"/>
    <s v="已支付"/>
    <s v="2018-07-02 23:12:55"/>
    <s v="2018-07-02 23:12:59"/>
    <s v=""/>
    <m/>
    <s v="分销客户"/>
    <x v="0"/>
  </r>
  <r>
    <s v="l13510769124"/>
    <s v="力拓宜生技术院"/>
    <x v="5"/>
    <x v="11"/>
    <s v="新建"/>
    <d v="2018-06-04T15:33:37"/>
    <s v="202219614400189"/>
    <s v="云服务器ECS(包月)"/>
    <s v="补偿续费"/>
    <s v="0.00"/>
    <s v="1.00"/>
    <s v="0.00"/>
    <m/>
    <n v="0"/>
    <s v="已支付"/>
    <s v="2018-07-02 17:18:21"/>
    <s v="2018-07-02 17:18:22"/>
    <s v=""/>
    <m/>
    <s v="分销客户"/>
    <x v="0"/>
  </r>
  <r>
    <s v="聚远汇"/>
    <s v="深圳市聚美堂科技有限公司"/>
    <x v="7"/>
    <x v="17"/>
    <s v="新建"/>
    <d v="2018-05-16T14:59:24"/>
    <s v="202218905220277"/>
    <s v="云服务器ECS(包月)"/>
    <s v="新购"/>
    <s v="59.00"/>
    <s v="1.00"/>
    <s v="59.00"/>
    <m/>
    <n v="59"/>
    <s v="已支付"/>
    <s v="2018-07-02 14:19:19"/>
    <s v="2018-07-02 14:19:33"/>
    <s v=""/>
    <m/>
    <s v="分销客户"/>
    <x v="0"/>
  </r>
  <r>
    <s v="gzyuelaiyuemei"/>
    <s v="广州阅来阅美网络科技有限公司"/>
    <x v="5"/>
    <x v="11"/>
    <s v="关联"/>
    <d v="2018-02-09T14:31:15"/>
    <s v="202213494680318"/>
    <s v="云服务器ECS(包月)"/>
    <s v="续费"/>
    <s v="252.99"/>
    <s v="1.00"/>
    <s v="252.99"/>
    <m/>
    <n v="252.99"/>
    <s v="已支付"/>
    <s v="2018-07-02 10:02:30"/>
    <s v="2018-07-02 10:02:31"/>
    <s v=""/>
    <m/>
    <s v="分销客户"/>
    <x v="3"/>
  </r>
  <r>
    <s v="gzyuelaiyuemei"/>
    <s v="广州阅来阅美网络科技有限公司"/>
    <x v="5"/>
    <x v="11"/>
    <s v="关联"/>
    <d v="2018-02-09T14:31:15"/>
    <s v="202211892780318"/>
    <s v="云数据库KVStore版（包月）"/>
    <s v="续费"/>
    <s v="250.00"/>
    <s v="1.00"/>
    <s v="250.00"/>
    <m/>
    <n v="250"/>
    <s v="已支付"/>
    <s v="2018-07-02 08:41:48"/>
    <s v="2018-07-02 08:41:48"/>
    <s v=""/>
    <m/>
    <s v="分销客户"/>
    <x v="3"/>
  </r>
  <r>
    <s v="developer-txz@qq.com"/>
    <s v="深圳市同行者科技有限公司"/>
    <x v="5"/>
    <x v="11"/>
    <e v="#N/A"/>
    <e v="#N/A"/>
    <s v="202320850590547"/>
    <s v="负载均衡SLB（按量付费）"/>
    <s v="新购"/>
    <s v="0.00"/>
    <s v="1.00"/>
    <s v="0"/>
    <m/>
    <n v="0"/>
    <s v="完成"/>
    <s v="2018-07-30 12:10:44"/>
    <s v="2018-07-30 12:10:44"/>
    <s v=""/>
    <s v="201807004165"/>
    <s v="合作客户"/>
    <x v="2"/>
  </r>
  <r>
    <s v="developer-txz@qq.com"/>
    <s v="深圳市同行者科技有限公司"/>
    <x v="5"/>
    <x v="11"/>
    <e v="#N/A"/>
    <e v="#N/A"/>
    <s v="202317050290547"/>
    <s v="负载均衡SLB（按量付费）"/>
    <s v="新购"/>
    <s v="0.00"/>
    <s v="1.00"/>
    <s v="0"/>
    <m/>
    <n v="0"/>
    <s v="完成"/>
    <s v="2018-07-30 12:10:25"/>
    <s v="2018-07-30 12:10:25"/>
    <s v=""/>
    <s v="201807004165"/>
    <s v="合作客户"/>
    <x v="2"/>
  </r>
  <r>
    <s v="developer-txz@qq.com"/>
    <s v="深圳市同行者科技有限公司"/>
    <x v="5"/>
    <x v="11"/>
    <e v="#N/A"/>
    <e v="#N/A"/>
    <s v="202293540480547"/>
    <s v="云服务器ECS(包月)"/>
    <s v="新购"/>
    <s v="5088.00"/>
    <s v="0.85"/>
    <s v="4324.80"/>
    <m/>
    <n v="4324.8"/>
    <s v="已支付"/>
    <s v="2018-07-24 13:14:22"/>
    <s v="2018-07-24 13:14:29"/>
    <s v=""/>
    <s v="201807004165"/>
    <s v="合作客户"/>
    <x v="0"/>
  </r>
  <r>
    <s v="2995502166@qq.com"/>
    <s v="崔群英"/>
    <x v="7"/>
    <x v="20"/>
    <e v="#N/A"/>
    <e v="#N/A"/>
    <s v="202294932590930"/>
    <s v="云服务器ECS(包月)"/>
    <s v="新购"/>
    <s v="3864.00"/>
    <s v="0.77"/>
    <s v="2978.40"/>
    <m/>
    <n v="2978.4"/>
    <s v="已支付"/>
    <s v="2018-07-24 10:13:51"/>
    <s v="2018-07-24 10:18:27"/>
    <s v=""/>
    <s v="201807004604"/>
    <s v="合作客户"/>
    <x v="0"/>
  </r>
  <r>
    <s v="商城技术服务公司"/>
    <s v="深圳市志俐多跨境电商进出口贸易有限公司"/>
    <x v="7"/>
    <x v="17"/>
    <e v="#N/A"/>
    <e v="#N/A"/>
    <s v="202291634910840"/>
    <s v="云服务器ECS(包月)"/>
    <s v="新购"/>
    <s v="1335.00"/>
    <s v="1.00"/>
    <s v="1335.00"/>
    <n v="192.18"/>
    <n v="1142.82"/>
    <s v="已支付"/>
    <s v="2018-07-24 09:48:37"/>
    <s v="2018-07-24 09:51:27"/>
    <s v=""/>
    <s v="201807004563"/>
    <s v="合作客户"/>
    <x v="0"/>
  </r>
  <r>
    <s v="developer-txz@qq.com"/>
    <s v="深圳市同行者科技有限公司"/>
    <x v="5"/>
    <x v="11"/>
    <e v="#N/A"/>
    <e v="#N/A"/>
    <s v="202292411020547"/>
    <s v="云服务器ECS(包月)"/>
    <s v="新购"/>
    <s v="15264.00"/>
    <s v="0.85"/>
    <s v="12974.40"/>
    <m/>
    <n v="12974.4"/>
    <s v="已支付"/>
    <s v="2018-07-23 18:21:49"/>
    <s v="2018-07-23 18:22:00"/>
    <s v=""/>
    <s v="201807004165"/>
    <s v="合作客户"/>
    <x v="0"/>
  </r>
  <r>
    <s v="developer-txz@qq.com"/>
    <s v="深圳市同行者科技有限公司"/>
    <x v="5"/>
    <x v="11"/>
    <e v="#N/A"/>
    <e v="#N/A"/>
    <s v="202294606420547"/>
    <s v="云服务器ECS(包月)"/>
    <s v="新购"/>
    <s v="22848.00"/>
    <s v="0.79"/>
    <s v="18048.00"/>
    <m/>
    <n v="18048"/>
    <s v="已支付"/>
    <s v="2018-07-23 17:56:31"/>
    <s v="2018-07-23 17:56:39"/>
    <s v=""/>
    <s v="201807004165"/>
    <s v="合作客户"/>
    <x v="0"/>
  </r>
  <r>
    <s v="developer-txz@qq.com"/>
    <s v="深圳市同行者科技有限公司"/>
    <x v="5"/>
    <x v="11"/>
    <e v="#N/A"/>
    <e v="#N/A"/>
    <s v="202294106760547"/>
    <s v="云服务器ECS(包月)"/>
    <s v="新购"/>
    <s v="9600.00"/>
    <s v="0.78"/>
    <s v="7473.60"/>
    <m/>
    <n v="7473.6"/>
    <s v="已支付"/>
    <s v="2018-07-23 17:33:33"/>
    <s v="2018-07-23 17:33:38"/>
    <s v=""/>
    <s v="201807004165"/>
    <s v="合作客户"/>
    <x v="0"/>
  </r>
  <r>
    <s v="深圳威尔视觉"/>
    <s v="深圳华元智能科技有限公司"/>
    <x v="7"/>
    <x v="17"/>
    <s v="新建"/>
    <d v="2018-03-19T17:51:50"/>
    <s v="202327602230364"/>
    <s v="云服务器ECS(包月)"/>
    <s v="升级"/>
    <s v="233.17"/>
    <s v="1.00"/>
    <s v="233.17"/>
    <m/>
    <n v="233.17"/>
    <s v="已支付"/>
    <s v="2018-07-31 16:09:31"/>
    <s v="2018-07-31 16:09:55"/>
    <s v=""/>
    <m/>
    <s v="分销客户"/>
    <x v="0"/>
  </r>
  <r>
    <s v="深圳威尔视觉"/>
    <s v="深圳华元智能科技有限公司"/>
    <x v="7"/>
    <x v="17"/>
    <s v="新建"/>
    <d v="2018-03-19T17:51:50"/>
    <s v="202322432050364"/>
    <s v="云服务器ECS(包月)"/>
    <s v="升级"/>
    <s v="773.90"/>
    <s v="0.95"/>
    <s v="735.21"/>
    <m/>
    <n v="735.21"/>
    <s v="已支付"/>
    <s v="2018-07-31 10:55:58"/>
    <s v="2018-07-31 11:01:53"/>
    <s v=""/>
    <m/>
    <s v="分销客户"/>
    <x v="0"/>
  </r>
  <r>
    <s v="深圳威尔视觉"/>
    <s v="深圳华元智能科技有限公司"/>
    <x v="7"/>
    <x v="17"/>
    <s v="新建"/>
    <d v="2018-03-19T17:51:50"/>
    <s v="202322930720364"/>
    <s v="云服务器ECS(包月)"/>
    <s v="升级"/>
    <s v="773.90"/>
    <s v="0.95"/>
    <s v="735.21"/>
    <m/>
    <n v="735.21"/>
    <s v="已支付"/>
    <s v="2018-07-31 10:55:58"/>
    <s v="2018-07-31 11:01:56"/>
    <s v=""/>
    <m/>
    <s v="分销客户"/>
    <x v="0"/>
  </r>
  <r>
    <s v="深圳威尔视觉"/>
    <s v="深圳华元智能科技有限公司"/>
    <x v="7"/>
    <x v="17"/>
    <s v="新建"/>
    <d v="2018-03-19T17:51:50"/>
    <s v="202322930580364"/>
    <s v="云服务器ECS(包月)"/>
    <s v="升级"/>
    <s v="773.93"/>
    <s v="0.95"/>
    <s v="735.23"/>
    <m/>
    <n v="735.23"/>
    <s v="已支付"/>
    <s v="2018-07-31 10:53:07"/>
    <s v="2018-07-31 11:01:49"/>
    <s v=""/>
    <m/>
    <s v="分销客户"/>
    <x v="0"/>
  </r>
  <r>
    <s v="深圳威尔视觉"/>
    <s v="深圳华元智能科技有限公司"/>
    <x v="7"/>
    <x v="17"/>
    <s v="新建"/>
    <d v="2018-03-19T17:51:50"/>
    <s v="202323327620364"/>
    <s v="云服务器ECS(包月)"/>
    <s v="续费"/>
    <s v="2839.00"/>
    <s v="0.95"/>
    <s v="2699.50"/>
    <m/>
    <n v="2699.5"/>
    <s v="已支付"/>
    <s v="2018-07-31 09:39:52"/>
    <s v="2018-07-31 09:39:53"/>
    <s v=""/>
    <m/>
    <s v="分销客户"/>
    <x v="0"/>
  </r>
  <r>
    <s v="深圳威尔视觉"/>
    <s v="深圳华元智能科技有限公司"/>
    <x v="7"/>
    <x v="17"/>
    <s v="新建"/>
    <d v="2018-03-19T17:51:50"/>
    <s v="202324326620364"/>
    <s v="云服务器ECS(包月)"/>
    <s v="续费"/>
    <s v="2825.00"/>
    <s v="0.95"/>
    <s v="2685.50"/>
    <m/>
    <n v="2685.5"/>
    <s v="已支付"/>
    <s v="2018-07-31 09:38:49"/>
    <s v="2018-07-31 09:38:50"/>
    <s v=""/>
    <m/>
    <s v="分销客户"/>
    <x v="0"/>
  </r>
  <r>
    <s v="深圳威尔视觉"/>
    <s v="深圳华元智能科技有限公司"/>
    <x v="7"/>
    <x v="17"/>
    <s v="新建"/>
    <d v="2018-03-19T17:51:50"/>
    <s v="202314542010364"/>
    <s v="云服务器（按量付费）"/>
    <s v="升级"/>
    <s v="0.00"/>
    <s v="1.00"/>
    <s v="0"/>
    <m/>
    <n v="0"/>
    <s v="完成"/>
    <s v="2018-07-27 17:17:56"/>
    <s v="2018-07-27 17:17:56"/>
    <s v=""/>
    <m/>
    <s v="分销客户"/>
    <x v="1"/>
  </r>
  <r>
    <s v="深圳威尔视觉"/>
    <s v="深圳华元智能科技有限公司"/>
    <x v="7"/>
    <x v="17"/>
    <s v="新建"/>
    <d v="2018-03-19T17:51:50"/>
    <s v="202315336540364"/>
    <s v="云盘"/>
    <s v="新购"/>
    <s v="0.00"/>
    <s v="1.00"/>
    <s v="0"/>
    <m/>
    <n v="0"/>
    <s v="完成"/>
    <s v="2018-07-27 15:34:49"/>
    <s v="2018-07-27 15:34:49"/>
    <s v=""/>
    <m/>
    <s v="分销客户"/>
    <x v="2"/>
  </r>
  <r>
    <s v="链通数字科技"/>
    <s v="深圳普银网络技术有限公司"/>
    <x v="7"/>
    <x v="19"/>
    <s v="新建"/>
    <d v="2018-05-15T19:00:07"/>
    <s v="202302570430172"/>
    <s v="云盘"/>
    <s v="新购"/>
    <s v="0.00"/>
    <s v="1.00"/>
    <s v="0"/>
    <m/>
    <n v="0"/>
    <s v="完成"/>
    <s v="2018-07-26 09:53:45"/>
    <s v="2018-07-26 09:53:46"/>
    <s v=""/>
    <m/>
    <s v="分销客户"/>
    <x v="2"/>
  </r>
  <r>
    <s v="链通数字科技"/>
    <s v="深圳普银网络技术有限公司"/>
    <x v="7"/>
    <x v="19"/>
    <s v="新建"/>
    <d v="2018-05-15T19:00:07"/>
    <s v="202302022430172"/>
    <s v="共享流量包"/>
    <s v="新购"/>
    <s v="281.25"/>
    <s v="1.00"/>
    <s v="281.25"/>
    <n v="69.790000000000006"/>
    <n v="211.45999999999998"/>
    <s v="已支付"/>
    <s v="2018-07-25 09:50:20"/>
    <s v="2018-07-25 09:50:27"/>
    <s v=""/>
    <m/>
    <s v="分销客户"/>
    <x v="0"/>
  </r>
  <r>
    <s v="深圳威尔视觉"/>
    <s v="深圳华元智能科技有限公司"/>
    <x v="7"/>
    <x v="17"/>
    <s v="新建"/>
    <d v="2018-03-19T17:51:50"/>
    <s v="202295807650364"/>
    <s v="云服务器（按量付费）"/>
    <s v="新购"/>
    <s v="0.00"/>
    <s v="1.00"/>
    <s v="0"/>
    <m/>
    <n v="0"/>
    <s v="完成"/>
    <s v="2018-07-23 19:36:46"/>
    <s v="2018-07-23 19:36:46"/>
    <s v=""/>
    <m/>
    <s v="分销客户"/>
    <x v="1"/>
  </r>
  <r>
    <s v="深圳威尔视觉"/>
    <s v="深圳华元智能科技有限公司"/>
    <x v="7"/>
    <x v="17"/>
    <s v="新建"/>
    <d v="2018-03-19T17:51:50"/>
    <s v="202293211220364"/>
    <s v="云服务器（按量付费）"/>
    <s v="新购"/>
    <s v="0.00"/>
    <s v="1.00"/>
    <s v="0"/>
    <m/>
    <n v="0"/>
    <s v="完成"/>
    <s v="2018-07-23 19:25:13"/>
    <s v="2018-07-23 19:25:13"/>
    <s v=""/>
    <m/>
    <s v="分销客户"/>
    <x v="1"/>
  </r>
  <r>
    <s v="链通数字科技"/>
    <s v="深圳普银网络技术有限公司"/>
    <x v="7"/>
    <x v="19"/>
    <s v="新建"/>
    <d v="2018-05-15T19:00:07"/>
    <s v="202289594650172"/>
    <s v="访问控制"/>
    <s v="新购"/>
    <s v="0.00"/>
    <s v="1.00"/>
    <s v="0"/>
    <m/>
    <n v="0"/>
    <s v="完成"/>
    <s v="2018-07-23 14:22:13"/>
    <s v="2018-07-23 14:22:13"/>
    <s v=""/>
    <m/>
    <s v="分销客户"/>
    <x v="1"/>
  </r>
  <r>
    <s v="链通数字科技"/>
    <s v="深圳普银网络技术有限公司"/>
    <x v="7"/>
    <x v="19"/>
    <s v="新建"/>
    <d v="2018-05-15T19:00:07"/>
    <s v="202286887440172"/>
    <s v="NAS存储包"/>
    <s v="新购"/>
    <s v="312.00"/>
    <s v="0.83"/>
    <s v="258.96"/>
    <n v="258.95999999999998"/>
    <n v="0"/>
    <s v="已支付"/>
    <s v="2018-07-23 10:08:08"/>
    <s v="2018-07-23 10:08:29"/>
    <s v=""/>
    <m/>
    <s v="分销客户"/>
    <x v="0"/>
  </r>
  <r>
    <s v="深圳威尔视觉"/>
    <s v="深圳华元智能科技有限公司"/>
    <x v="7"/>
    <x v="17"/>
    <s v="新建"/>
    <d v="2018-03-19T17:51:50"/>
    <s v="202288583530364"/>
    <s v="云服务器ECS(包月)"/>
    <s v="续费"/>
    <s v="632.00"/>
    <s v="1.00"/>
    <s v="632.00"/>
    <m/>
    <n v="632"/>
    <s v="已支付"/>
    <s v="2018-07-23 09:35:20"/>
    <s v="2018-07-23 09:35:21"/>
    <s v=""/>
    <m/>
    <s v="分销客户"/>
    <x v="0"/>
  </r>
  <r>
    <s v="深圳威尔视觉"/>
    <s v="深圳华元智能科技有限公司"/>
    <x v="7"/>
    <x v="17"/>
    <s v="新建"/>
    <d v="2018-03-19T17:51:50"/>
    <s v="202287384080364"/>
    <s v="云服务器ECS(包月)"/>
    <s v="续费"/>
    <s v="632.00"/>
    <s v="1.00"/>
    <s v="632.00"/>
    <m/>
    <n v="632"/>
    <s v="已支付"/>
    <s v="2018-07-23 09:35:19"/>
    <s v="2018-07-23 09:35:20"/>
    <s v=""/>
    <m/>
    <s v="分销客户"/>
    <x v="0"/>
  </r>
  <r>
    <s v="深圳威尔视觉"/>
    <s v="深圳华元智能科技有限公司"/>
    <x v="7"/>
    <x v="17"/>
    <s v="新建"/>
    <d v="2018-03-19T17:51:50"/>
    <s v="202287184290364"/>
    <s v="云服务器ECS(包月)"/>
    <s v="续费"/>
    <s v="632.00"/>
    <s v="1.00"/>
    <s v="632.00"/>
    <m/>
    <n v="632"/>
    <s v="已支付"/>
    <s v="2018-07-23 09:35:18"/>
    <s v="2018-07-23 09:35:19"/>
    <s v=""/>
    <m/>
    <s v="分销客户"/>
    <x v="0"/>
  </r>
  <r>
    <s v="深圳威尔视觉"/>
    <s v="深圳华元智能科技有限公司"/>
    <x v="7"/>
    <x v="17"/>
    <s v="新建"/>
    <d v="2018-03-19T17:51:50"/>
    <s v="202289582720364"/>
    <s v="云服务器ECS(包月)"/>
    <s v="续费"/>
    <s v="632.00"/>
    <s v="1.00"/>
    <s v="632.00"/>
    <m/>
    <n v="632"/>
    <s v="已支付"/>
    <s v="2018-07-23 09:35:17"/>
    <s v="2018-07-23 09:35:18"/>
    <s v=""/>
    <m/>
    <s v="分销客户"/>
    <x v="0"/>
  </r>
  <r>
    <s v="深圳威尔视觉"/>
    <s v="深圳华元智能科技有限公司"/>
    <x v="7"/>
    <x v="17"/>
    <s v="新建"/>
    <d v="2018-03-19T17:51:50"/>
    <s v="202287685200364"/>
    <s v="云服务器ECS(包月)"/>
    <s v="续费"/>
    <s v="632.00"/>
    <s v="1.00"/>
    <s v="632.00"/>
    <m/>
    <n v="632"/>
    <s v="已支付"/>
    <s v="2018-07-23 09:35:16"/>
    <s v="2018-07-23 09:35:17"/>
    <s v=""/>
    <m/>
    <s v="分销客户"/>
    <x v="0"/>
  </r>
  <r>
    <s v="深圳威尔视觉"/>
    <s v="深圳华元智能科技有限公司"/>
    <x v="7"/>
    <x v="17"/>
    <s v="新建"/>
    <d v="2018-03-19T17:51:50"/>
    <s v="202289482200364"/>
    <s v="云服务器ECS(包月)"/>
    <s v="续费"/>
    <s v="632.00"/>
    <s v="1.00"/>
    <s v="632.00"/>
    <m/>
    <n v="632"/>
    <s v="已支付"/>
    <s v="2018-07-23 09:35:15"/>
    <s v="2018-07-23 09:35:15"/>
    <s v=""/>
    <m/>
    <s v="分销客户"/>
    <x v="0"/>
  </r>
  <r>
    <s v="深圳威尔视觉"/>
    <s v="深圳华元智能科技有限公司"/>
    <x v="7"/>
    <x v="17"/>
    <s v="新建"/>
    <d v="2018-03-19T17:51:50"/>
    <s v="202287685120364"/>
    <s v="云服务器ECS(包月)"/>
    <s v="续费"/>
    <s v="632.00"/>
    <s v="1.00"/>
    <s v="632.00"/>
    <m/>
    <n v="632"/>
    <s v="已支付"/>
    <s v="2018-07-23 09:34:48"/>
    <s v="2018-07-23 09:34:49"/>
    <s v=""/>
    <m/>
    <s v="分销客户"/>
    <x v="0"/>
  </r>
  <r>
    <s v="深圳威尔视觉"/>
    <s v="深圳华元智能科技有限公司"/>
    <x v="7"/>
    <x v="17"/>
    <s v="新建"/>
    <d v="2018-03-19T17:51:50"/>
    <s v="202288784930364"/>
    <s v="云服务器ECS(包月)"/>
    <s v="续费"/>
    <s v="632.00"/>
    <s v="1.00"/>
    <s v="632.00"/>
    <m/>
    <n v="632"/>
    <s v="已支付"/>
    <s v="2018-07-23 09:32:31"/>
    <s v="2018-07-23 09:32:32"/>
    <s v=""/>
    <m/>
    <s v="分销客户"/>
    <x v="0"/>
  </r>
  <r>
    <s v="深圳威尔视觉"/>
    <s v="深圳华元智能科技有限公司"/>
    <x v="7"/>
    <x v="17"/>
    <s v="新建"/>
    <d v="2018-03-19T17:51:50"/>
    <s v="202287785460364"/>
    <s v="云服务器ECS(包月)"/>
    <s v="续费"/>
    <s v="632.00"/>
    <s v="1.00"/>
    <s v="632.00"/>
    <m/>
    <n v="632"/>
    <s v="已支付"/>
    <s v="2018-07-23 09:32:29"/>
    <s v="2018-07-23 09:32:30"/>
    <s v=""/>
    <m/>
    <s v="分销客户"/>
    <x v="0"/>
  </r>
  <r>
    <s v="深圳威尔视觉"/>
    <s v="深圳华元智能科技有限公司"/>
    <x v="7"/>
    <x v="17"/>
    <s v="新建"/>
    <d v="2018-03-19T17:51:50"/>
    <s v="202290478200364"/>
    <s v="云服务器ECS(包月)"/>
    <s v="续费"/>
    <s v="632.00"/>
    <s v="1.00"/>
    <s v="632.00"/>
    <m/>
    <n v="632"/>
    <s v="已支付"/>
    <s v="2018-07-23 09:32:27"/>
    <s v="2018-07-23 09:32:28"/>
    <s v=""/>
    <m/>
    <s v="分销客户"/>
    <x v="0"/>
  </r>
  <r>
    <s v="深圳威尔视觉"/>
    <s v="深圳华元智能科技有限公司"/>
    <x v="7"/>
    <x v="17"/>
    <s v="新建"/>
    <d v="2018-03-19T17:51:50"/>
    <s v="202288981750364"/>
    <s v="云服务器ECS(包月)"/>
    <s v="续费"/>
    <s v="632.00"/>
    <s v="1.00"/>
    <s v="632.00"/>
    <m/>
    <n v="632"/>
    <s v="已支付"/>
    <s v="2018-07-23 09:32:26"/>
    <s v="2018-07-23 09:32:26"/>
    <s v=""/>
    <m/>
    <s v="分销客户"/>
    <x v="0"/>
  </r>
  <r>
    <s v="深圳威尔视觉"/>
    <s v="深圳华元智能科技有限公司"/>
    <x v="7"/>
    <x v="17"/>
    <s v="新建"/>
    <d v="2018-03-19T17:51:50"/>
    <s v="202287884470364"/>
    <s v="云服务器ECS(包月)"/>
    <s v="续费"/>
    <s v="632.00"/>
    <s v="1.00"/>
    <s v="632.00"/>
    <m/>
    <n v="632"/>
    <s v="已支付"/>
    <s v="2018-07-23 09:32:18"/>
    <s v="2018-07-23 09:32:19"/>
    <s v=""/>
    <m/>
    <s v="分销客户"/>
    <x v="0"/>
  </r>
  <r>
    <s v="深圳威尔视觉"/>
    <s v="深圳华元智能科技有限公司"/>
    <x v="7"/>
    <x v="17"/>
    <s v="新建"/>
    <d v="2018-03-19T17:51:50"/>
    <s v="202290282110364"/>
    <s v="云服务器ECS(包月)"/>
    <s v="续费"/>
    <s v="632.00"/>
    <s v="1.00"/>
    <s v="632.00"/>
    <m/>
    <n v="632"/>
    <s v="已支付"/>
    <s v="2018-07-23 09:29:37"/>
    <s v="2018-07-23 09:29:38"/>
    <s v=""/>
    <m/>
    <s v="分销客户"/>
    <x v="0"/>
  </r>
  <r>
    <s v="深圳威尔视觉"/>
    <s v="深圳华元智能科技有限公司"/>
    <x v="7"/>
    <x v="17"/>
    <s v="新建"/>
    <d v="2018-03-19T17:51:50"/>
    <s v="202288086720364"/>
    <s v="云服务器ECS(包月)"/>
    <s v="续费"/>
    <s v="632.00"/>
    <s v="1.00"/>
    <s v="632.00"/>
    <m/>
    <n v="632"/>
    <s v="已支付"/>
    <s v="2018-07-23 09:29:36"/>
    <s v="2018-07-23 09:29:36"/>
    <s v=""/>
    <m/>
    <s v="分销客户"/>
    <x v="0"/>
  </r>
  <r>
    <s v="深圳威尔视觉"/>
    <s v="深圳华元智能科技有限公司"/>
    <x v="7"/>
    <x v="17"/>
    <s v="新建"/>
    <d v="2018-03-19T17:51:50"/>
    <s v="202287383590364"/>
    <s v="云服务器ECS(包月)"/>
    <s v="续费"/>
    <s v="632.00"/>
    <s v="1.00"/>
    <s v="632.00"/>
    <m/>
    <n v="632"/>
    <s v="已支付"/>
    <s v="2018-07-23 09:29:34"/>
    <s v="2018-07-23 09:29:35"/>
    <s v=""/>
    <m/>
    <s v="分销客户"/>
    <x v="0"/>
  </r>
  <r>
    <s v="深圳威尔视觉"/>
    <s v="深圳华元智能科技有限公司"/>
    <x v="7"/>
    <x v="17"/>
    <s v="新建"/>
    <d v="2018-03-19T17:51:50"/>
    <s v="202287785220364"/>
    <s v="云服务器ECS(包月)"/>
    <s v="续费"/>
    <s v="632.00"/>
    <s v="1.00"/>
    <s v="632.00"/>
    <m/>
    <n v="632"/>
    <s v="已支付"/>
    <s v="2018-07-23 09:29:32"/>
    <s v="2018-07-23 09:29:33"/>
    <s v=""/>
    <m/>
    <s v="分销客户"/>
    <x v="0"/>
  </r>
  <r>
    <s v="链通数字科技"/>
    <s v="深圳普银网络技术有限公司"/>
    <x v="7"/>
    <x v="19"/>
    <s v="新建"/>
    <d v="2018-05-15T19:00:07"/>
    <s v="202278395820172"/>
    <s v="负载均衡SLB（按量付费）"/>
    <s v="新购"/>
    <s v="0.00"/>
    <s v="1.00"/>
    <s v="0"/>
    <m/>
    <n v="0"/>
    <s v="完成"/>
    <s v="2018-07-20 17:26:03"/>
    <s v="2018-07-20 17:26:03"/>
    <s v=""/>
    <m/>
    <s v="分销客户"/>
    <x v="2"/>
  </r>
  <r>
    <s v="链通数字科技"/>
    <s v="深圳普银网络技术有限公司"/>
    <x v="7"/>
    <x v="19"/>
    <s v="新建"/>
    <d v="2018-05-15T19:00:07"/>
    <s v="202279498430172"/>
    <s v="负载均衡SLB（按量付费）"/>
    <s v="新购"/>
    <s v="0.00"/>
    <s v="1.00"/>
    <s v="0"/>
    <m/>
    <n v="0"/>
    <s v="完成"/>
    <s v="2018-07-20 17:19:56"/>
    <s v="2018-07-20 17:19:57"/>
    <s v=""/>
    <m/>
    <s v="分销客户"/>
    <x v="2"/>
  </r>
  <r>
    <s v="链通数字科技"/>
    <s v="深圳普银网络技术有限公司"/>
    <x v="7"/>
    <x v="19"/>
    <s v="新建"/>
    <d v="2018-05-15T19:00:07"/>
    <s v="202282374260172"/>
    <s v="共享流量包"/>
    <s v="新购"/>
    <s v="281.25"/>
    <s v="1.00"/>
    <s v="281.25"/>
    <n v="281.25"/>
    <n v="0"/>
    <s v="已支付"/>
    <s v="2018-07-20 09:38:45"/>
    <s v="2018-07-20 09:39:13"/>
    <s v=""/>
    <m/>
    <s v="分销客户"/>
    <x v="0"/>
  </r>
  <r>
    <s v="深圳威尔视觉"/>
    <s v="深圳华元智能科技有限公司"/>
    <x v="7"/>
    <x v="17"/>
    <s v="新建"/>
    <d v="2018-03-19T17:51:50"/>
    <s v="202278035690364"/>
    <s v="关系型数据库RDS(包月)"/>
    <s v="续费"/>
    <s v="270.00"/>
    <s v="1.00"/>
    <s v="270.00"/>
    <m/>
    <n v="270"/>
    <s v="已支付"/>
    <s v="2018-07-19 10:10:38"/>
    <s v="2018-07-19 10:10:39"/>
    <s v=""/>
    <m/>
    <s v="分销客户"/>
    <x v="0"/>
  </r>
  <r>
    <s v="链通数字科技"/>
    <s v="深圳普银网络技术有限公司"/>
    <x v="7"/>
    <x v="19"/>
    <s v="新建"/>
    <d v="2018-05-15T19:00:07"/>
    <s v="202274514670172"/>
    <s v="关系型数据库RDS(包月)"/>
    <s v="续费"/>
    <s v="461.00"/>
    <s v="1.00"/>
    <s v="461.00"/>
    <m/>
    <n v="461"/>
    <s v="已支付"/>
    <s v="2018-07-18 09:33:17"/>
    <s v="2018-07-18 09:33:18"/>
    <s v=""/>
    <m/>
    <s v="分销客户"/>
    <x v="0"/>
  </r>
  <r>
    <s v="杨亿彬so"/>
    <s v="深圳雷迪时代网络科技有限公司"/>
    <x v="7"/>
    <x v="17"/>
    <s v="新建"/>
    <d v="2018-02-08T15:23:12"/>
    <s v="202266948220260"/>
    <s v="云服务器ECS(包月)"/>
    <s v="续费"/>
    <s v="295.10"/>
    <s v="1.00"/>
    <s v="295.10"/>
    <m/>
    <n v="295.10000000000002"/>
    <s v="已支付"/>
    <s v="2018-07-16 22:41:00"/>
    <s v="2018-07-16 22:41:18"/>
    <s v=""/>
    <m/>
    <s v="分销客户"/>
    <x v="0"/>
  </r>
  <r>
    <s v="杨亿彬so"/>
    <s v="深圳雷迪时代网络科技有限公司"/>
    <x v="7"/>
    <x v="17"/>
    <s v="新建"/>
    <d v="2018-02-08T15:23:12"/>
    <s v="202265251960260"/>
    <s v="云服务器ECS(包月)"/>
    <s v="续费"/>
    <s v="295.10"/>
    <s v="1.00"/>
    <s v="295.10"/>
    <m/>
    <n v="295.10000000000002"/>
    <s v="已支付"/>
    <s v="2018-07-16 22:39:55"/>
    <s v="2018-07-16 22:40:27"/>
    <s v=""/>
    <m/>
    <s v="分销客户"/>
    <x v="0"/>
  </r>
  <r>
    <s v="杨亿彬so"/>
    <s v="深圳雷迪时代网络科技有限公司"/>
    <x v="7"/>
    <x v="17"/>
    <s v="新建"/>
    <d v="2018-02-08T15:23:12"/>
    <s v="202267350430260"/>
    <s v="云服务器ECS(包月)"/>
    <s v="续费"/>
    <s v="295.10"/>
    <s v="1.00"/>
    <s v="295.10"/>
    <m/>
    <n v="295.10000000000002"/>
    <s v="已支付"/>
    <s v="2018-07-16 22:39:13"/>
    <s v="2018-07-16 22:39:28"/>
    <s v=""/>
    <m/>
    <s v="分销客户"/>
    <x v="0"/>
  </r>
  <r>
    <s v="杨亿彬so"/>
    <s v="深圳雷迪时代网络科技有限公司"/>
    <x v="7"/>
    <x v="17"/>
    <s v="新建"/>
    <d v="2018-02-08T15:23:12"/>
    <s v="202264054220260"/>
    <s v="云服务器ECS(包月)"/>
    <s v="续费"/>
    <s v="295.10"/>
    <s v="1.00"/>
    <s v="295.10"/>
    <m/>
    <n v="295.10000000000002"/>
    <s v="已支付"/>
    <s v="2018-07-16 22:37:34"/>
    <s v="2018-07-16 22:38:34"/>
    <s v=""/>
    <m/>
    <s v="分销客户"/>
    <x v="0"/>
  </r>
  <r>
    <s v="链通数字科技"/>
    <s v="深圳普银网络技术有限公司"/>
    <x v="7"/>
    <x v="19"/>
    <s v="新建"/>
    <d v="2018-05-15T19:00:07"/>
    <s v="202267022060172"/>
    <s v="云服务器ECS(包月)"/>
    <s v="续费"/>
    <s v="1140.40"/>
    <s v="0.96"/>
    <s v="1091.00"/>
    <m/>
    <n v="1091"/>
    <s v="已支付"/>
    <s v="2018-07-16 09:47:54"/>
    <s v="2018-07-16 09:47:58"/>
    <s v=""/>
    <m/>
    <s v="分销客户"/>
    <x v="0"/>
  </r>
  <r>
    <s v="链通数字科技"/>
    <s v="深圳普银网络技术有限公司"/>
    <x v="7"/>
    <x v="19"/>
    <s v="新建"/>
    <d v="2018-05-15T19:00:07"/>
    <s v="202264526540172"/>
    <s v="云服务器ECS(包月)"/>
    <s v="续费"/>
    <s v="194.80"/>
    <s v="0.96"/>
    <s v="187.60"/>
    <m/>
    <n v="187.6"/>
    <s v="已支付"/>
    <s v="2018-07-16 09:46:48"/>
    <s v="2018-07-16 09:46:52"/>
    <s v=""/>
    <m/>
    <s v="分销客户"/>
    <x v="0"/>
  </r>
  <r>
    <s v="链通数字科技"/>
    <s v="深圳普银网络技术有限公司"/>
    <x v="7"/>
    <x v="19"/>
    <s v="新建"/>
    <d v="2018-05-15T19:00:07"/>
    <s v="202265423340172"/>
    <s v="云服务器ECS(包月)"/>
    <s v="续费"/>
    <s v="194.80"/>
    <s v="0.96"/>
    <s v="187.60"/>
    <m/>
    <n v="187.6"/>
    <s v="已支付"/>
    <s v="2018-07-16 09:45:59"/>
    <s v="2018-07-16 09:46:03"/>
    <s v=""/>
    <m/>
    <s v="分销客户"/>
    <x v="0"/>
  </r>
  <r>
    <s v="链通数字科技"/>
    <s v="深圳普银网络技术有限公司"/>
    <x v="7"/>
    <x v="19"/>
    <s v="新建"/>
    <d v="2018-05-15T19:00:07"/>
    <s v="202267021880172"/>
    <s v="云服务器ECS(包月)"/>
    <s v="续费"/>
    <s v="194.80"/>
    <s v="0.96"/>
    <s v="187.60"/>
    <m/>
    <n v="187.6"/>
    <s v="已支付"/>
    <s v="2018-07-16 09:45:11"/>
    <s v="2018-07-16 09:45:15"/>
    <s v=""/>
    <m/>
    <s v="分销客户"/>
    <x v="0"/>
  </r>
  <r>
    <s v="深圳威尔视觉"/>
    <s v="深圳华元智能科技有限公司"/>
    <x v="7"/>
    <x v="17"/>
    <s v="新建"/>
    <d v="2018-03-19T17:51:50"/>
    <s v="202259321150364"/>
    <s v="云服务器ECS(包月)"/>
    <s v="续费"/>
    <s v="1040.00"/>
    <s v="1.00"/>
    <s v="1040.00"/>
    <m/>
    <n v="1040"/>
    <s v="已支付"/>
    <s v="2018-07-13 08:59:46"/>
    <s v="2018-07-13 08:59:47"/>
    <s v=""/>
    <m/>
    <s v="分销客户"/>
    <x v="0"/>
  </r>
  <r>
    <s v="链通数字科技"/>
    <s v="深圳普银网络技术有限公司"/>
    <x v="7"/>
    <x v="19"/>
    <s v="新建"/>
    <d v="2018-05-15T19:00:07"/>
    <s v="202253009060172"/>
    <s v="弹性公网IP（按量付费）"/>
    <s v="新购"/>
    <s v="0.00"/>
    <s v="1.00"/>
    <s v="0"/>
    <m/>
    <n v="0"/>
    <s v="完成"/>
    <s v="2018-07-12 10:40:19"/>
    <s v="2018-07-12 10:40:19"/>
    <s v=""/>
    <m/>
    <s v="分销客户"/>
    <x v="2"/>
  </r>
  <r>
    <s v="链通数字科技"/>
    <s v="深圳普银网络技术有限公司"/>
    <x v="7"/>
    <x v="19"/>
    <s v="新建"/>
    <d v="2018-05-15T19:00:07"/>
    <s v="202253608020172"/>
    <s v="负载均衡SLB（按量付费）"/>
    <s v="新购"/>
    <s v="0.00"/>
    <s v="1.00"/>
    <s v="0"/>
    <m/>
    <n v="0"/>
    <s v="完成"/>
    <s v="2018-07-12 10:39:49"/>
    <s v="2018-07-12 10:39:50"/>
    <s v=""/>
    <m/>
    <s v="分销客户"/>
    <x v="2"/>
  </r>
  <r>
    <s v="链通数字科技"/>
    <s v="深圳普银网络技术有限公司"/>
    <x v="7"/>
    <x v="19"/>
    <s v="新建"/>
    <d v="2018-05-15T19:00:07"/>
    <s v="202247582260172"/>
    <s v="云盾证书服务(包年)"/>
    <s v="新购"/>
    <s v="0.00"/>
    <s v="1.00"/>
    <s v="0.00"/>
    <m/>
    <n v="0"/>
    <s v="已支付"/>
    <s v="2018-07-11 17:55:46"/>
    <s v="2018-07-11 17:55:53"/>
    <s v=""/>
    <m/>
    <s v="分销客户"/>
    <x v="0"/>
  </r>
  <r>
    <s v="链通数字科技"/>
    <s v="深圳普银网络技术有限公司"/>
    <x v="7"/>
    <x v="19"/>
    <s v="新建"/>
    <d v="2018-05-15T19:00:07"/>
    <s v="202246874730172"/>
    <s v="弹性公网IP（按量付费）"/>
    <s v="新购"/>
    <s v="0.00"/>
    <s v="1.00"/>
    <s v="0"/>
    <m/>
    <n v="0"/>
    <s v="完成"/>
    <s v="2018-07-11 15:10:08"/>
    <s v="2018-07-11 15:10:08"/>
    <s v=""/>
    <m/>
    <s v="分销客户"/>
    <x v="2"/>
  </r>
  <r>
    <s v="链通数字科技"/>
    <s v="深圳普银网络技术有限公司"/>
    <x v="7"/>
    <x v="19"/>
    <s v="新建"/>
    <d v="2018-05-15T19:00:07"/>
    <s v="202247975210172"/>
    <s v="负载均衡SLB（按量付费）"/>
    <s v="新购"/>
    <s v="0.00"/>
    <s v="1.00"/>
    <s v="0"/>
    <m/>
    <n v="0"/>
    <s v="完成"/>
    <s v="2018-07-11 15:09:39"/>
    <s v="2018-07-11 15:09:40"/>
    <s v=""/>
    <m/>
    <s v="分销客户"/>
    <x v="2"/>
  </r>
  <r>
    <s v="链通数字科技"/>
    <s v="深圳普银网络技术有限公司"/>
    <x v="7"/>
    <x v="19"/>
    <s v="新建"/>
    <d v="2018-05-15T19:00:07"/>
    <s v="202245276530172"/>
    <s v="弹性公网IP（按量付费）"/>
    <s v="新购"/>
    <s v="0.00"/>
    <s v="1.00"/>
    <s v="0"/>
    <m/>
    <n v="0"/>
    <s v="完成"/>
    <s v="2018-07-11 14:25:08"/>
    <s v="2018-07-11 14:25:08"/>
    <s v=""/>
    <m/>
    <s v="分销客户"/>
    <x v="2"/>
  </r>
  <r>
    <s v="链通数字科技"/>
    <s v="深圳普银网络技术有限公司"/>
    <x v="7"/>
    <x v="19"/>
    <s v="新建"/>
    <d v="2018-05-15T19:00:07"/>
    <s v="202246276290172"/>
    <s v="负载均衡SLB（按量付费）"/>
    <s v="新购"/>
    <s v="0.00"/>
    <s v="1.00"/>
    <s v="0"/>
    <m/>
    <n v="0"/>
    <s v="完成"/>
    <s v="2018-07-11 14:20:15"/>
    <s v="2018-07-11 14:20:15"/>
    <s v=""/>
    <m/>
    <s v="分销客户"/>
    <x v="2"/>
  </r>
  <r>
    <s v="链通数字科技"/>
    <s v="深圳普银网络技术有限公司"/>
    <x v="7"/>
    <x v="19"/>
    <s v="新建"/>
    <d v="2018-05-15T19:00:07"/>
    <s v="202239024360172"/>
    <s v="对象存储OSS资源包(包月)"/>
    <s v="新购"/>
    <s v="108.00"/>
    <s v="0.83"/>
    <s v="90.00"/>
    <n v="90"/>
    <n v="0"/>
    <s v="已支付"/>
    <s v="2018-07-09 10:10:37"/>
    <s v="2018-07-09 10:10:44"/>
    <s v=""/>
    <m/>
    <s v="分销客户"/>
    <x v="0"/>
  </r>
  <r>
    <s v="深圳威尔视觉"/>
    <s v="深圳华元智能科技有限公司"/>
    <x v="7"/>
    <x v="17"/>
    <s v="新建"/>
    <d v="2018-03-19T17:51:50"/>
    <s v="202229939270364"/>
    <s v="弹性公网IP（按量付费）"/>
    <s v="新购"/>
    <s v="0.00"/>
    <s v="1.00"/>
    <s v="0"/>
    <m/>
    <n v="0"/>
    <s v="完成"/>
    <s v="2018-07-05 15:19:47"/>
    <s v="2018-07-05 15:19:47"/>
    <s v=""/>
    <m/>
    <s v="分销客户"/>
    <x v="2"/>
  </r>
  <r>
    <s v="深圳威尔视觉"/>
    <s v="深圳华元智能科技有限公司"/>
    <x v="7"/>
    <x v="17"/>
    <s v="新建"/>
    <d v="2018-03-19T17:51:50"/>
    <s v="202231837110364"/>
    <s v="云盘"/>
    <s v="新购"/>
    <s v="0.00"/>
    <s v="1.00"/>
    <s v="0"/>
    <m/>
    <n v="0"/>
    <s v="完成"/>
    <s v="2018-07-05 15:04:42"/>
    <s v="2018-07-05 15:04:43"/>
    <s v=""/>
    <m/>
    <s v="分销客户"/>
    <x v="2"/>
  </r>
  <r>
    <s v="链通数字科技"/>
    <s v="深圳普银网络技术有限公司"/>
    <x v="7"/>
    <x v="19"/>
    <s v="新建"/>
    <d v="2018-05-15T19:00:07"/>
    <s v="202225680790172"/>
    <s v="弹性公网IP（按量付费）"/>
    <s v="新购"/>
    <s v="0.00"/>
    <s v="1.00"/>
    <s v="0"/>
    <m/>
    <n v="0"/>
    <s v="完成"/>
    <s v="2018-07-04 14:11:43"/>
    <s v="2018-07-04 14:11:43"/>
    <s v=""/>
    <m/>
    <s v="分销客户"/>
    <x v="2"/>
  </r>
  <r>
    <s v="深圳威尔视觉"/>
    <s v="深圳华元智能科技有限公司"/>
    <x v="7"/>
    <x v="17"/>
    <s v="新建"/>
    <d v="2018-03-19T17:51:50"/>
    <s v="202224226860364"/>
    <s v="云盘"/>
    <s v="新购"/>
    <s v="0.00"/>
    <s v="1.00"/>
    <s v="0"/>
    <m/>
    <n v="0"/>
    <s v="完成"/>
    <s v="2018-07-03 10:27:11"/>
    <s v="2018-07-03 10:27:11"/>
    <s v=""/>
    <m/>
    <s v="分销客户"/>
    <x v="2"/>
  </r>
  <r>
    <s v="链通数字科技"/>
    <s v="深圳普银网络技术有限公司"/>
    <x v="7"/>
    <x v="19"/>
    <s v="新建"/>
    <d v="2018-05-15T19:00:07"/>
    <s v="202226523100172"/>
    <s v="云服务器ECS(包月)"/>
    <s v="续费"/>
    <s v="47.82"/>
    <s v="1.00"/>
    <s v="47.82"/>
    <m/>
    <n v="47.82"/>
    <s v="已支付"/>
    <s v="2018-07-03 09:45:17"/>
    <s v="2018-07-03 09:45:21"/>
    <s v=""/>
    <m/>
    <s v="分销客户"/>
    <x v="0"/>
  </r>
  <r>
    <s v="ruanjiekeji"/>
    <s v="广州市软捷网络科技有限公司"/>
    <x v="8"/>
    <x v="15"/>
    <s v="新建"/>
    <s v="-"/>
    <s v="202323541580528"/>
    <s v="云服务器ECS(包月)"/>
    <s v="新购"/>
    <s v="461.49"/>
    <s v="0.96"/>
    <s v="440.96"/>
    <m/>
    <n v="440.96"/>
    <s v="已支付"/>
    <s v="2018-07-31 15:06:03"/>
    <s v="2018-07-31 15:46:11"/>
    <s v=""/>
    <m/>
    <m/>
    <x v="0"/>
  </r>
  <r>
    <s v="taobei9988"/>
    <s v="淘贝（深圳）网络信息科技有限公司"/>
    <x v="8"/>
    <x v="2"/>
    <s v="新建"/>
    <d v="2018-03-13T00:00:00"/>
    <s v="202325333640586"/>
    <s v="关系型数据库RDS(包月)"/>
    <s v="续费"/>
    <s v="276.00"/>
    <s v="1.00"/>
    <s v="276.00"/>
    <m/>
    <n v="276"/>
    <s v="已支付"/>
    <s v="2018-07-31 12:48:48"/>
    <s v="2018-07-31 12:49:14"/>
    <s v=""/>
    <m/>
    <m/>
    <x v="0"/>
  </r>
  <r>
    <s v="powersunsoft2018"/>
    <s v="深圳市振阳软件开发有限公司"/>
    <x v="8"/>
    <x v="2"/>
    <s v="新建"/>
    <d v="2018-01-19T14:42:13"/>
    <s v="202326532460707"/>
    <s v="内容安全（按量付费）"/>
    <s v="新购"/>
    <s v="0.00"/>
    <s v="1.00"/>
    <s v="0"/>
    <m/>
    <n v="0"/>
    <s v="完成"/>
    <s v="2018-07-31 11:54:09"/>
    <s v="2018-07-31 11:54:10"/>
    <s v=""/>
    <m/>
    <m/>
    <x v="2"/>
  </r>
  <r>
    <s v="广州云恒信息咨询"/>
    <s v="广州云恒信息咨询有限公司"/>
    <x v="3"/>
    <x v="8"/>
    <s v="新建"/>
    <d v="2018-01-25T17:51:55"/>
    <s v="202319861490379"/>
    <s v="对象存储OSS"/>
    <s v="新购"/>
    <s v="0.00"/>
    <s v="1.00"/>
    <s v="0"/>
    <m/>
    <n v="0"/>
    <s v="完成"/>
    <s v="2018-07-30 16:00:23"/>
    <s v="2018-07-30 16:00:23"/>
    <s v=""/>
    <m/>
    <m/>
    <x v="2"/>
  </r>
  <r>
    <s v="taobei9988"/>
    <s v="淘贝（深圳）网络信息科技有限公司"/>
    <x v="8"/>
    <x v="2"/>
    <s v="新建"/>
    <d v="2018-03-13T00:00:00"/>
    <s v="202316744140895"/>
    <s v="云数据库KVStore版（包月）"/>
    <s v="续费"/>
    <s v="96.00"/>
    <s v="1.00"/>
    <s v="96.00"/>
    <m/>
    <n v="96"/>
    <s v="已支付"/>
    <s v="2018-07-30 09:34:30"/>
    <s v="2018-07-30 09:38:27"/>
    <s v=""/>
    <m/>
    <m/>
    <x v="0"/>
  </r>
  <r>
    <s v="taobei9988"/>
    <s v="淘贝（深圳）网络信息科技有限公司"/>
    <x v="8"/>
    <x v="2"/>
    <s v="新建"/>
    <d v="2018-03-13T00:00:00"/>
    <s v="202320644020895"/>
    <s v="关系型数据库RDS(包月)"/>
    <s v="续费"/>
    <s v="276.00"/>
    <s v="1.00"/>
    <s v="276.00"/>
    <m/>
    <n v="276"/>
    <s v="已支付"/>
    <s v="2018-07-30 09:34:05"/>
    <s v="2018-07-30 09:38:09"/>
    <s v=""/>
    <m/>
    <m/>
    <x v="0"/>
  </r>
  <r>
    <s v="taobei9988"/>
    <s v="淘贝（深圳）网络信息科技有限公司"/>
    <x v="8"/>
    <x v="2"/>
    <s v="新建"/>
    <d v="2018-03-13T00:00:00"/>
    <s v="202319642430895"/>
    <s v="云服务器ECS(包月)"/>
    <s v="续费"/>
    <s v="328.00"/>
    <s v="1.00"/>
    <s v="328.00"/>
    <m/>
    <n v="328"/>
    <s v="已支付"/>
    <s v="2018-07-30 09:33:29"/>
    <s v="2018-07-30 09:37:49"/>
    <s v=""/>
    <m/>
    <m/>
    <x v="0"/>
  </r>
  <r>
    <s v="taobei9988"/>
    <s v="淘贝（深圳）网络信息科技有限公司"/>
    <x v="8"/>
    <x v="2"/>
    <s v="新建"/>
    <d v="2018-03-13T00:00:00"/>
    <s v="202320818710855"/>
    <s v="关系型数据库RDS(包月)"/>
    <s v="续费"/>
    <s v="276.00"/>
    <s v="1.00"/>
    <s v="276.00"/>
    <m/>
    <n v="276"/>
    <s v="已支付"/>
    <s v="2018-07-29 12:50:44"/>
    <s v="2018-07-29 12:50:54"/>
    <s v=""/>
    <m/>
    <m/>
    <x v="0"/>
  </r>
  <r>
    <s v="taobei9988"/>
    <s v="淘贝（深圳）网络信息科技有限公司"/>
    <x v="8"/>
    <x v="2"/>
    <s v="新建"/>
    <d v="2018-03-13T00:00:00"/>
    <s v="202319919870855"/>
    <s v="云服务器ECS(包月)"/>
    <s v="续费"/>
    <s v="310.00"/>
    <s v="1.00"/>
    <s v="310.00"/>
    <m/>
    <n v="310"/>
    <s v="已支付"/>
    <s v="2018-07-29 12:50:02"/>
    <s v="2018-07-29 12:50:13"/>
    <s v=""/>
    <m/>
    <m/>
    <x v="0"/>
  </r>
  <r>
    <s v="深圳火妹"/>
    <s v="深圳市火妹网络科技有限公司"/>
    <x v="8"/>
    <x v="10"/>
    <s v="新建"/>
    <d v="2018-03-09T00:00:00"/>
    <s v="202317804720994"/>
    <s v="云服务器ECS(包月)"/>
    <s v="续费"/>
    <s v="1600.00"/>
    <s v="0.98"/>
    <s v="1561.75"/>
    <m/>
    <n v="1561.75"/>
    <s v="已支付"/>
    <s v="2018-07-28 21:11:38"/>
    <s v="2018-07-28 21:12:02"/>
    <s v=""/>
    <m/>
    <m/>
    <x v="0"/>
  </r>
  <r>
    <s v="深圳火妹"/>
    <s v="深圳市火妹网络科技有限公司"/>
    <x v="8"/>
    <x v="10"/>
    <s v="新建"/>
    <d v="2018-03-09T00:00:00"/>
    <s v="202314901030891"/>
    <s v="云服务器ECS(包月)"/>
    <s v="续费"/>
    <s v="1205.00"/>
    <s v="0.98"/>
    <s v="1179.50"/>
    <m/>
    <n v="1179.5"/>
    <s v="已支付"/>
    <s v="2018-07-26 22:38:52"/>
    <s v="2018-07-26 22:39:21"/>
    <s v=""/>
    <m/>
    <m/>
    <x v="0"/>
  </r>
  <r>
    <s v="广州云恒信息咨询"/>
    <s v="广州云恒信息咨询有限公司"/>
    <x v="3"/>
    <x v="8"/>
    <s v="新建"/>
    <d v="2018-01-25T17:51:55"/>
    <s v="202306310240379"/>
    <s v="弹性公网IP（按量付费）"/>
    <s v="新购"/>
    <s v="0.00"/>
    <s v="1.00"/>
    <s v="0"/>
    <m/>
    <n v="0"/>
    <s v="完成"/>
    <s v="2018-07-26 18:05:10"/>
    <s v="2018-07-26 18:05:10"/>
    <s v=""/>
    <m/>
    <m/>
    <x v="2"/>
  </r>
  <r>
    <s v="广州云恒信息咨询"/>
    <s v="广州云恒信息咨询有限公司"/>
    <x v="3"/>
    <x v="8"/>
    <s v="新建"/>
    <d v="2018-01-25T17:51:55"/>
    <s v="202307902350379"/>
    <s v="云服务器ECS(包月)"/>
    <s v="新购"/>
    <s v="474.00"/>
    <s v="1.00"/>
    <s v="474.00"/>
    <m/>
    <n v="474"/>
    <s v="已支付"/>
    <s v="2018-07-26 15:57:23"/>
    <s v="2018-07-26 16:04:41"/>
    <s v=""/>
    <m/>
    <m/>
    <x v="0"/>
  </r>
  <r>
    <s v="广东恒逸软件"/>
    <s v="肇庆恒逸软件有限公司"/>
    <x v="8"/>
    <x v="10"/>
    <s v="新建"/>
    <d v="2018-03-06T17:03:27"/>
    <s v="202301649650561"/>
    <s v="云服务器ECS(包月)"/>
    <s v="扩容"/>
    <s v="155.34"/>
    <s v="1.00"/>
    <s v="155.34"/>
    <m/>
    <n v="155.34"/>
    <s v="已支付"/>
    <s v="2018-07-25 23:45:04"/>
    <s v="2018-07-25 23:46:15"/>
    <s v=""/>
    <m/>
    <m/>
    <x v="0"/>
  </r>
  <r>
    <s v="广东恒逸软件"/>
    <s v="肇庆恒逸软件有限公司"/>
    <x v="8"/>
    <x v="10"/>
    <s v="新建"/>
    <d v="2018-03-06T17:03:27"/>
    <s v="202301450680561"/>
    <s v="快照"/>
    <s v="新购"/>
    <s v="0.00"/>
    <s v="1.00"/>
    <s v="0"/>
    <m/>
    <n v="0"/>
    <s v="完成"/>
    <s v="2018-07-25 21:23:12"/>
    <s v="2018-07-25 21:23:13"/>
    <s v=""/>
    <m/>
    <m/>
    <x v="1"/>
  </r>
  <r>
    <s v="joncloudapp"/>
    <s v="广州隽云网络科技有限公司"/>
    <x v="8"/>
    <x v="15"/>
    <s v="新建"/>
    <d v="2018-02-09T00:00:00"/>
    <s v="202298830040800"/>
    <s v="云邮箱"/>
    <s v="新购"/>
    <s v="606.00"/>
    <s v="1.00"/>
    <s v="606.00"/>
    <m/>
    <n v="606"/>
    <s v="已支付"/>
    <s v="2018-07-25 11:31:21"/>
    <s v="2018-07-25 11:31:53"/>
    <s v=""/>
    <m/>
    <m/>
    <x v="0"/>
  </r>
  <r>
    <s v="jypaas"/>
    <s v="深圳市君语科技有限公司"/>
    <x v="8"/>
    <x v="10"/>
    <s v="新建"/>
    <d v="2018-02-02T00:00:00"/>
    <s v="202300905360393"/>
    <s v="云盘"/>
    <s v="新购"/>
    <s v="0.00"/>
    <s v="1.00"/>
    <s v="0"/>
    <m/>
    <n v="0"/>
    <s v="完成"/>
    <s v="2018-07-24 20:53:30"/>
    <s v="2018-07-24 20:53:30"/>
    <s v=""/>
    <m/>
    <m/>
    <x v="2"/>
  </r>
  <r>
    <s v="ruanjiekeji"/>
    <s v="广州市软捷网络科技有限公司"/>
    <x v="8"/>
    <x v="15"/>
    <s v="新建"/>
    <s v="-"/>
    <s v="202293247350489"/>
    <s v="访问控制"/>
    <s v="新购"/>
    <s v="0.00"/>
    <s v="1.00"/>
    <s v="0"/>
    <m/>
    <n v="0"/>
    <s v="完成"/>
    <s v="2018-07-24 16:03:29"/>
    <s v="2018-07-24 16:03:29"/>
    <s v=""/>
    <m/>
    <m/>
    <x v="1"/>
  </r>
  <r>
    <s v="ruanjiekeji"/>
    <s v="广州市软捷网络科技有限公司"/>
    <x v="8"/>
    <x v="15"/>
    <s v="新建"/>
    <s v="-"/>
    <s v="202294145350489"/>
    <s v="物联网平台"/>
    <s v="新购"/>
    <s v="0.00"/>
    <s v="1.00"/>
    <s v="0"/>
    <m/>
    <n v="0"/>
    <s v="完成"/>
    <s v="2018-07-24 15:53:42"/>
    <s v="2018-07-24 15:53:42"/>
    <s v=""/>
    <m/>
    <m/>
    <x v="2"/>
  </r>
  <r>
    <s v="jypaas"/>
    <s v="深圳市君语科技有限公司"/>
    <x v="8"/>
    <x v="10"/>
    <s v="新建"/>
    <d v="2018-02-02T00:00:00"/>
    <s v="202288977960393"/>
    <s v="云服务器ECS(包月)"/>
    <s v="续费"/>
    <s v="823.00"/>
    <s v="1.00"/>
    <s v="823.00"/>
    <m/>
    <n v="823"/>
    <s v="已支付"/>
    <s v="2018-07-23 08:48:48"/>
    <s v="2018-07-23 08:48:49"/>
    <s v=""/>
    <m/>
    <m/>
    <x v="0"/>
  </r>
  <r>
    <s v="jypaas"/>
    <s v="深圳市君语科技有限公司"/>
    <x v="8"/>
    <x v="10"/>
    <s v="新建"/>
    <d v="2018-02-02T00:00:00"/>
    <s v="202288082750393"/>
    <s v="云服务器ECS(包月)"/>
    <s v="续费"/>
    <s v="282.00"/>
    <s v="1.00"/>
    <s v="282.00"/>
    <m/>
    <n v="282"/>
    <s v="已支付"/>
    <s v="2018-07-23 08:48:23"/>
    <s v="2018-07-23 08:48:24"/>
    <s v=""/>
    <m/>
    <m/>
    <x v="0"/>
  </r>
  <r>
    <s v="jypaas"/>
    <s v="深圳市君语科技有限公司"/>
    <x v="8"/>
    <x v="10"/>
    <s v="新建"/>
    <d v="2018-02-02T00:00:00"/>
    <s v="202287581730393"/>
    <s v="云服务器ECS(包月)"/>
    <s v="续费"/>
    <s v="282.00"/>
    <s v="1.00"/>
    <s v="282.00"/>
    <m/>
    <n v="282"/>
    <s v="已支付"/>
    <s v="2018-07-23 08:47:56"/>
    <s v="2018-07-23 08:47:56"/>
    <s v=""/>
    <m/>
    <m/>
    <x v="0"/>
  </r>
  <r>
    <s v="taobei9988"/>
    <s v="淘贝（深圳）网络信息科技有限公司"/>
    <x v="8"/>
    <x v="2"/>
    <s v="新建"/>
    <d v="2018-03-13T00:00:00"/>
    <s v="202290060960606"/>
    <s v="短信服务"/>
    <s v="新购"/>
    <s v="0.00"/>
    <s v="1.00"/>
    <s v="0"/>
    <m/>
    <n v="0"/>
    <s v="完成"/>
    <s v="2018-07-22 18:23:13"/>
    <s v="2018-07-22 18:23:13"/>
    <s v=""/>
    <m/>
    <m/>
    <x v="1"/>
  </r>
  <r>
    <s v="taobei9988"/>
    <s v="淘贝（深圳）网络信息科技有限公司"/>
    <x v="8"/>
    <x v="2"/>
    <s v="新建"/>
    <d v="2018-03-13T00:00:00"/>
    <s v="202281788710338"/>
    <s v="云服务器ECS(包月)"/>
    <s v="续费"/>
    <s v="285.00"/>
    <s v="1.00"/>
    <s v="285.00"/>
    <m/>
    <n v="285"/>
    <s v="已支付"/>
    <s v="2018-07-20 14:51:24"/>
    <s v="2018-07-20 14:53:20"/>
    <s v=""/>
    <m/>
    <m/>
    <x v="0"/>
  </r>
  <r>
    <s v="ruanjiekeji"/>
    <s v="广州市软捷网络科技有限公司"/>
    <x v="8"/>
    <x v="15"/>
    <s v="新建"/>
    <s v="-"/>
    <s v="202278389590445"/>
    <s v="云服务器ECS(包月)"/>
    <s v="新购"/>
    <s v="17724.00"/>
    <s v="0.78"/>
    <s v="13753.40"/>
    <m/>
    <n v="13753.4"/>
    <s v="已支付"/>
    <s v="2018-07-20 14:50:24"/>
    <s v="2018-07-20 14:52:46"/>
    <s v=""/>
    <m/>
    <m/>
    <x v="0"/>
  </r>
  <r>
    <s v="taobei9988"/>
    <s v="淘贝（深圳）网络信息科技有限公司"/>
    <x v="8"/>
    <x v="2"/>
    <s v="新建"/>
    <d v="2018-03-13T00:00:00"/>
    <s v="202280976530925"/>
    <s v="对象存储OSS资源包(包月)"/>
    <s v="新购"/>
    <s v="6.00"/>
    <s v="0.83"/>
    <s v="5.00"/>
    <m/>
    <n v="5"/>
    <s v="已支付"/>
    <s v="2018-07-20 09:46:14"/>
    <s v="2018-07-20 09:46:26"/>
    <s v=""/>
    <m/>
    <m/>
    <x v="0"/>
  </r>
  <r>
    <s v="jypaas"/>
    <s v="深圳市君语科技有限公司"/>
    <x v="8"/>
    <x v="10"/>
    <s v="新建"/>
    <d v="2018-02-02T00:00:00"/>
    <s v="202280272670393"/>
    <s v="云服务器ECS(包月)"/>
    <s v="续费"/>
    <s v="282.00"/>
    <s v="1.00"/>
    <s v="282.00"/>
    <m/>
    <n v="282"/>
    <s v="已支付"/>
    <s v="2018-07-20 08:43:48"/>
    <s v="2018-07-20 08:43:48"/>
    <s v=""/>
    <m/>
    <m/>
    <x v="0"/>
  </r>
  <r>
    <s v="jypaas"/>
    <s v="深圳市君语科技有限公司"/>
    <x v="8"/>
    <x v="10"/>
    <s v="新建"/>
    <d v="2018-02-02T00:00:00"/>
    <s v="202279774930393"/>
    <s v="云服务器ECS(包月)"/>
    <s v="续费"/>
    <s v="282.00"/>
    <s v="1.00"/>
    <s v="282.00"/>
    <m/>
    <n v="282"/>
    <s v="已支付"/>
    <s v="2018-07-20 08:42:52"/>
    <s v="2018-07-20 08:42:53"/>
    <s v=""/>
    <m/>
    <m/>
    <x v="0"/>
  </r>
  <r>
    <s v="jypaas"/>
    <s v="深圳市君语科技有限公司"/>
    <x v="8"/>
    <x v="10"/>
    <s v="新建"/>
    <d v="2018-02-02T00:00:00"/>
    <s v="202281975150393"/>
    <s v="云服务器ECS(包月)"/>
    <s v="续费"/>
    <s v="963.00"/>
    <s v="1.00"/>
    <s v="963.00"/>
    <m/>
    <n v="963"/>
    <s v="已支付"/>
    <s v="2018-07-20 08:42:09"/>
    <s v="2018-07-20 08:42:10"/>
    <s v=""/>
    <m/>
    <m/>
    <x v="0"/>
  </r>
  <r>
    <s v="jypaas"/>
    <s v="深圳市君语科技有限公司"/>
    <x v="8"/>
    <x v="10"/>
    <s v="新建"/>
    <d v="2018-02-02T00:00:00"/>
    <s v="202281674720393"/>
    <s v="云服务器ECS(包月)"/>
    <s v="续费"/>
    <s v="282.00"/>
    <s v="1.00"/>
    <s v="282.00"/>
    <m/>
    <n v="282"/>
    <s v="已支付"/>
    <s v="2018-07-20 08:42:08"/>
    <s v="2018-07-20 08:42:08"/>
    <s v=""/>
    <m/>
    <m/>
    <x v="0"/>
  </r>
  <r>
    <s v="jypaas"/>
    <s v="深圳市君语科技有限公司"/>
    <x v="8"/>
    <x v="10"/>
    <s v="新建"/>
    <d v="2018-02-02T00:00:00"/>
    <s v="202281272600393"/>
    <s v="云服务器ECS(包月)"/>
    <s v="续费"/>
    <s v="282.00"/>
    <s v="1.00"/>
    <s v="282.00"/>
    <m/>
    <n v="282"/>
    <s v="已支付"/>
    <s v="2018-07-20 08:41:55"/>
    <s v="2018-07-20 08:41:56"/>
    <s v=""/>
    <m/>
    <m/>
    <x v="0"/>
  </r>
  <r>
    <s v="jypaas"/>
    <s v="深圳市君语科技有限公司"/>
    <x v="8"/>
    <x v="10"/>
    <s v="新建"/>
    <d v="2018-02-02T00:00:00"/>
    <s v="202278073710393"/>
    <s v="云服务器ECS(包月)"/>
    <s v="续费"/>
    <s v="282.00"/>
    <s v="1.00"/>
    <s v="282.00"/>
    <m/>
    <n v="282"/>
    <s v="已支付"/>
    <s v="2018-07-20 08:41:32"/>
    <s v="2018-07-20 08:41:33"/>
    <s v=""/>
    <m/>
    <m/>
    <x v="0"/>
  </r>
  <r>
    <s v="jypaas"/>
    <s v="深圳市君语科技有限公司"/>
    <x v="8"/>
    <x v="10"/>
    <s v="新建"/>
    <d v="2018-02-02T00:00:00"/>
    <s v="202281974910393"/>
    <s v="云服务器ECS(包月)"/>
    <s v="续费"/>
    <s v="282.00"/>
    <s v="1.00"/>
    <s v="282.00"/>
    <m/>
    <n v="282"/>
    <s v="已支付"/>
    <s v="2018-07-20 08:39:34"/>
    <s v="2018-07-20 08:39:34"/>
    <s v=""/>
    <m/>
    <m/>
    <x v="0"/>
  </r>
  <r>
    <s v="taobei9988"/>
    <s v="淘贝（深圳）网络信息科技有限公司"/>
    <x v="8"/>
    <x v="2"/>
    <s v="新建"/>
    <d v="2018-03-13T00:00:00"/>
    <s v="202279463070925"/>
    <s v="关系型数据库RDS(包月)"/>
    <s v="续费"/>
    <s v="156.00"/>
    <s v="1.00"/>
    <s v="156.00"/>
    <m/>
    <n v="156"/>
    <s v="已支付"/>
    <s v="2018-07-19 23:44:37"/>
    <s v="2018-07-19 23:44:48"/>
    <s v=""/>
    <m/>
    <m/>
    <x v="0"/>
  </r>
  <r>
    <s v="taobei9988"/>
    <s v="淘贝（深圳）网络信息科技有限公司"/>
    <x v="8"/>
    <x v="2"/>
    <s v="新建"/>
    <d v="2018-03-13T00:00:00"/>
    <s v="202279662360925"/>
    <s v="云服务器ECS(包月)"/>
    <s v="续费"/>
    <s v="328.00"/>
    <s v="1.00"/>
    <s v="328.00"/>
    <m/>
    <n v="328"/>
    <s v="已支付"/>
    <s v="2018-07-19 23:36:16"/>
    <s v="2018-07-19 23:42:01"/>
    <s v=""/>
    <m/>
    <m/>
    <x v="0"/>
  </r>
  <r>
    <s v="jypaas"/>
    <s v="深圳市君语科技有限公司"/>
    <x v="8"/>
    <x v="10"/>
    <s v="新建"/>
    <d v="2018-02-02T00:00:00"/>
    <s v="202278947910035"/>
    <s v="CentOS 5.8 64位"/>
    <s v="续费"/>
    <s v="0.00"/>
    <s v="1.00"/>
    <s v="0.00"/>
    <m/>
    <n v="0"/>
    <s v="已支付"/>
    <s v="2018-07-19 15:07:13"/>
    <s v="2018-07-19 15:07:44"/>
    <s v=""/>
    <m/>
    <m/>
    <x v="2"/>
  </r>
  <r>
    <s v="jypaas"/>
    <s v="深圳市君语科技有限公司"/>
    <x v="8"/>
    <x v="10"/>
    <s v="新建"/>
    <d v="2018-02-02T00:00:00"/>
    <s v="202277948290035"/>
    <s v="云服务器ECS(包月)"/>
    <s v="续费"/>
    <s v="513.00"/>
    <s v="1.00"/>
    <s v="513.00"/>
    <m/>
    <n v="513"/>
    <s v="已支付"/>
    <s v="2018-07-19 15:07:13"/>
    <s v="2018-07-19 15:07:44"/>
    <s v=""/>
    <m/>
    <m/>
    <x v="0"/>
  </r>
  <r>
    <s v="深圳火妹"/>
    <s v="深圳市火妹网络科技有限公司"/>
    <x v="8"/>
    <x v="10"/>
    <s v="新建"/>
    <d v="2018-03-09T00:00:00"/>
    <s v="202280937900467"/>
    <s v="云服务器ECS(包月)"/>
    <s v="续费"/>
    <s v="1428.00"/>
    <s v="0.85"/>
    <s v="1213.80"/>
    <m/>
    <n v="1213.8"/>
    <s v="已支付"/>
    <s v="2018-07-19 11:18:00"/>
    <s v="2018-07-19 11:18:25"/>
    <s v=""/>
    <m/>
    <m/>
    <x v="0"/>
  </r>
  <r>
    <s v="jypaas"/>
    <s v="深圳市君语科技有限公司"/>
    <x v="8"/>
    <x v="10"/>
    <s v="新建"/>
    <d v="2018-02-02T00:00:00"/>
    <s v="202272732200035"/>
    <s v="云服务器ECS(包月)"/>
    <s v="续费"/>
    <s v="717.00"/>
    <s v="1.00"/>
    <s v="717.00"/>
    <m/>
    <n v="717"/>
    <s v="已支付"/>
    <s v="2018-07-18 15:09:12"/>
    <s v="2018-07-18 15:10:05"/>
    <s v=""/>
    <m/>
    <m/>
    <x v="0"/>
  </r>
  <r>
    <s v="深圳火妹"/>
    <s v="深圳市火妹网络科技有限公司"/>
    <x v="8"/>
    <x v="10"/>
    <s v="新建"/>
    <d v="2018-03-09T00:00:00"/>
    <s v="202275923130467"/>
    <s v="云服务器ECS(包月)"/>
    <s v="新购"/>
    <s v="348.00"/>
    <s v="0.96"/>
    <s v="335.25"/>
    <m/>
    <n v="335.25"/>
    <s v="已支付"/>
    <s v="2018-07-18 14:07:30"/>
    <s v="2018-07-18 14:08:25"/>
    <s v=""/>
    <m/>
    <m/>
    <x v="0"/>
  </r>
  <r>
    <s v="深圳火妹"/>
    <s v="深圳市火妹网络科技有限公司"/>
    <x v="8"/>
    <x v="10"/>
    <s v="新建"/>
    <d v="2018-03-09T00:00:00"/>
    <s v="202272229470467"/>
    <s v="云服务器ECS(包月)"/>
    <s v="新购"/>
    <s v="82.00"/>
    <s v="0.99"/>
    <s v="80.80"/>
    <m/>
    <n v="80.8"/>
    <s v="已支付"/>
    <s v="2018-07-18 14:04:18"/>
    <s v="2018-07-18 14:04:27"/>
    <s v=""/>
    <m/>
    <m/>
    <x v="0"/>
  </r>
  <r>
    <s v="深圳火妹"/>
    <s v="深圳市火妹网络科技有限公司"/>
    <x v="8"/>
    <x v="10"/>
    <s v="新建"/>
    <d v="2018-03-09T00:00:00"/>
    <s v="202276917520521"/>
    <s v="访问控制"/>
    <s v="新购"/>
    <s v="0.00"/>
    <s v="1.00"/>
    <s v="0"/>
    <m/>
    <n v="0"/>
    <s v="完成"/>
    <s v="2018-07-18 10:49:14"/>
    <s v="2018-07-18 10:49:14"/>
    <s v=""/>
    <m/>
    <m/>
    <x v="1"/>
  </r>
  <r>
    <s v="深圳火妹"/>
    <s v="深圳市火妹网络科技有限公司"/>
    <x v="8"/>
    <x v="10"/>
    <s v="新建"/>
    <d v="2018-03-09T00:00:00"/>
    <s v="202274718470521"/>
    <s v="云服务器ECS(包月)"/>
    <s v="新购"/>
    <s v="945.00"/>
    <s v="0.97"/>
    <s v="919.50"/>
    <m/>
    <n v="919.5"/>
    <s v="已支付"/>
    <s v="2018-07-18 10:38:46"/>
    <s v="2018-07-18 10:43:10"/>
    <s v=""/>
    <m/>
    <m/>
    <x v="0"/>
  </r>
  <r>
    <s v="深圳火妹"/>
    <s v="深圳市火妹网络科技有限公司"/>
    <x v="8"/>
    <x v="10"/>
    <s v="新建"/>
    <d v="2018-03-09T00:00:00"/>
    <s v="202275816000521"/>
    <s v="云服务器ECS(包月)"/>
    <s v="新购"/>
    <s v="260.00"/>
    <s v="1.00"/>
    <s v="260.00"/>
    <m/>
    <n v="260"/>
    <s v="已支付"/>
    <s v="2018-07-18 10:32:32"/>
    <s v="2018-07-18 10:43:10"/>
    <s v=""/>
    <m/>
    <m/>
    <x v="0"/>
  </r>
  <r>
    <s v="jypaas"/>
    <s v="深圳市君语科技有限公司"/>
    <x v="8"/>
    <x v="10"/>
    <s v="新建"/>
    <d v="2018-02-02T00:00:00"/>
    <s v="202275009980393"/>
    <s v="云服务器ECS(包月)"/>
    <s v="续费"/>
    <s v="3512.00"/>
    <s v="1.00"/>
    <s v="3512.00"/>
    <m/>
    <n v="3512"/>
    <s v="已支付"/>
    <s v="2018-07-18 08:39:46"/>
    <s v="2018-07-18 08:39:47"/>
    <s v=""/>
    <m/>
    <m/>
    <x v="0"/>
  </r>
  <r>
    <s v="深圳火妹"/>
    <s v="深圳市火妹网络科技有限公司"/>
    <x v="8"/>
    <x v="10"/>
    <s v="新建"/>
    <d v="2018-03-09T00:00:00"/>
    <s v="202264393440949"/>
    <s v="快照"/>
    <s v="新购"/>
    <s v="0.00"/>
    <s v="1.00"/>
    <s v="0"/>
    <m/>
    <n v="0"/>
    <s v="完成"/>
    <s v="2018-07-17 17:09:16"/>
    <s v="2018-07-17 17:09:17"/>
    <s v=""/>
    <m/>
    <m/>
    <x v="1"/>
  </r>
  <r>
    <s v="joncloudapp"/>
    <s v="广州隽云网络科技有限公司"/>
    <x v="8"/>
    <x v="15"/>
    <s v="新建"/>
    <d v="2018-02-09T00:00:00"/>
    <s v="202264841660800"/>
    <s v="云解析(包月)"/>
    <s v="新购"/>
    <s v="64.80"/>
    <s v="0.85"/>
    <s v="55.08"/>
    <m/>
    <n v="55.08"/>
    <s v="已支付"/>
    <s v="2018-07-16 15:56:25"/>
    <s v="2018-07-16 15:57:31"/>
    <s v=""/>
    <m/>
    <m/>
    <x v="0"/>
  </r>
  <r>
    <s v="佛山小鹿科技"/>
    <s v="佛山市小鹿网络科技有限公司"/>
    <x v="8"/>
    <x v="2"/>
    <s v="新建"/>
    <d v="2018-01-30T00:00:00"/>
    <s v="202259891250537"/>
    <s v="云服务器ECS(包月)"/>
    <s v="续费"/>
    <s v="300.00"/>
    <s v="0.95"/>
    <s v="285.70"/>
    <m/>
    <n v="285.7"/>
    <s v="已支付"/>
    <s v="2018-07-15 08:48:08"/>
    <s v="2018-07-15 08:48:09"/>
    <s v=""/>
    <m/>
    <m/>
    <x v="0"/>
  </r>
  <r>
    <s v="佛山小鹿科技"/>
    <s v="佛山市小鹿网络科技有限公司"/>
    <x v="8"/>
    <x v="2"/>
    <s v="新建"/>
    <d v="2018-01-30T00:00:00"/>
    <s v="202259363790537"/>
    <s v="云服务器ECS(包月)"/>
    <s v="续费"/>
    <s v="84.00"/>
    <s v="1.00"/>
    <s v="84.00"/>
    <m/>
    <n v="84"/>
    <s v="已支付"/>
    <s v="2018-07-14 09:26:04"/>
    <s v="2018-07-14 09:26:14"/>
    <s v=""/>
    <m/>
    <m/>
    <x v="0"/>
  </r>
  <r>
    <s v="jypaas"/>
    <s v="深圳市君语科技有限公司"/>
    <x v="8"/>
    <x v="10"/>
    <s v="新建"/>
    <d v="2018-02-02T00:00:00"/>
    <s v="202260445310393"/>
    <s v="云服务器ECS(包月)"/>
    <s v="升级"/>
    <s v="238.05"/>
    <s v="1.00"/>
    <s v="238.05"/>
    <m/>
    <n v="238.05"/>
    <s v="已支付"/>
    <s v="2018-07-13 20:59:42"/>
    <s v="2018-07-13 20:59:48"/>
    <s v=""/>
    <m/>
    <m/>
    <x v="0"/>
  </r>
  <r>
    <s v="深圳火妹"/>
    <s v="深圳市火妹网络科技有限公司"/>
    <x v="8"/>
    <x v="10"/>
    <s v="新建"/>
    <d v="2018-03-09T00:00:00"/>
    <s v="202259641060013"/>
    <s v="访问控制"/>
    <s v="新购"/>
    <s v="0.00"/>
    <s v="1.00"/>
    <s v="0"/>
    <m/>
    <n v="0"/>
    <s v="完成"/>
    <s v="2018-07-13 16:30:31"/>
    <s v="2018-07-13 16:30:31"/>
    <s v=""/>
    <m/>
    <m/>
    <x v="1"/>
  </r>
  <r>
    <s v="深圳火妹"/>
    <s v="深圳市火妹网络科技有限公司"/>
    <x v="8"/>
    <x v="10"/>
    <s v="新建"/>
    <d v="2018-03-09T00:00:00"/>
    <s v="202261038460013"/>
    <s v="云服务器ECS(包月)"/>
    <s v="新购"/>
    <s v="1007.00"/>
    <s v="0.93"/>
    <s v="939.46"/>
    <m/>
    <n v="939.46"/>
    <s v="已支付"/>
    <s v="2018-07-13 16:24:31"/>
    <s v="2018-07-13 16:25:47"/>
    <s v=""/>
    <m/>
    <m/>
    <x v="0"/>
  </r>
  <r>
    <s v="深圳火妹"/>
    <s v="深圳市火妹网络科技有限公司"/>
    <x v="8"/>
    <x v="10"/>
    <s v="新建"/>
    <d v="2018-03-09T00:00:00"/>
    <s v="202261038450013"/>
    <s v="云服务器ECS(包月)"/>
    <s v="新购"/>
    <s v="278.00"/>
    <s v="0.96"/>
    <s v="266.94"/>
    <m/>
    <n v="266.94"/>
    <s v="已支付"/>
    <s v="2018-07-13 16:24:31"/>
    <s v="2018-07-13 16:25:47"/>
    <s v=""/>
    <m/>
    <m/>
    <x v="0"/>
  </r>
  <r>
    <s v="jypaas"/>
    <s v="深圳市君语科技有限公司"/>
    <x v="8"/>
    <x v="10"/>
    <s v="新建"/>
    <d v="2018-02-02T00:00:00"/>
    <s v="202262133820393"/>
    <s v="云服务器ECS(包月)"/>
    <s v="新购"/>
    <s v="963.00"/>
    <s v="1.00"/>
    <s v="963.00"/>
    <m/>
    <n v="963"/>
    <s v="已支付"/>
    <s v="2018-07-13 15:27:39"/>
    <s v="2018-07-13 15:27:48"/>
    <s v=""/>
    <m/>
    <m/>
    <x v="0"/>
  </r>
  <r>
    <s v="joncloudapp"/>
    <s v="广州隽云网络科技有限公司"/>
    <x v="8"/>
    <x v="15"/>
    <s v="新建"/>
    <d v="2018-02-09T00:00:00"/>
    <s v="202255115130800"/>
    <s v="快照"/>
    <s v="新购"/>
    <s v="0.00"/>
    <s v="1.00"/>
    <s v="0"/>
    <m/>
    <n v="0"/>
    <s v="完成"/>
    <s v="2018-07-12 14:27:01"/>
    <s v="2018-07-12 14:27:01"/>
    <s v=""/>
    <m/>
    <m/>
    <x v="1"/>
  </r>
  <r>
    <s v="深圳火妹"/>
    <s v="深圳市火妹网络科技有限公司"/>
    <x v="8"/>
    <x v="10"/>
    <s v="新建"/>
    <d v="2018-03-09T00:00:00"/>
    <s v="202244923870270"/>
    <s v="云服务器ECS(包月)"/>
    <s v="续费"/>
    <s v="278.00"/>
    <s v="1.00"/>
    <s v="278.00"/>
    <m/>
    <n v="278"/>
    <s v="已支付"/>
    <s v="2018-07-10 10:02:02"/>
    <s v="2018-07-10 10:02:18"/>
    <s v=""/>
    <m/>
    <m/>
    <x v="0"/>
  </r>
  <r>
    <s v="深圳火妹"/>
    <s v="深圳市火妹网络科技有限公司"/>
    <x v="8"/>
    <x v="10"/>
    <s v="新建"/>
    <d v="2018-03-09T00:00:00"/>
    <s v="202248219410270"/>
    <s v="云服务器ECS(包月)"/>
    <s v="续费"/>
    <s v="1007.00"/>
    <s v="0.97"/>
    <s v="978.40"/>
    <m/>
    <n v="978.4"/>
    <s v="已支付"/>
    <s v="2018-07-10 10:00:59"/>
    <s v="2018-07-10 10:01:42"/>
    <s v=""/>
    <m/>
    <m/>
    <x v="0"/>
  </r>
  <r>
    <s v="深圳火妹"/>
    <s v="深圳市火妹网络科技有限公司"/>
    <x v="8"/>
    <x v="10"/>
    <s v="新建"/>
    <d v="2018-03-09T00:00:00"/>
    <s v="202245601280949"/>
    <s v="云服务器ECS(包月)"/>
    <s v="续费"/>
    <s v="260.00"/>
    <s v="1.00"/>
    <s v="260.00"/>
    <m/>
    <n v="260"/>
    <s v="已支付"/>
    <s v="2018-07-09 19:50:20"/>
    <s v="2018-07-09 19:51:04"/>
    <s v=""/>
    <m/>
    <m/>
    <x v="0"/>
  </r>
  <r>
    <s v="深圳火妹"/>
    <s v="深圳市火妹网络科技有限公司"/>
    <x v="8"/>
    <x v="10"/>
    <s v="新建"/>
    <d v="2018-03-09T00:00:00"/>
    <s v="202242546110949"/>
    <s v="云服务器ECS(包月)"/>
    <s v="续费"/>
    <s v="945.00"/>
    <s v="0.97"/>
    <s v="919.50"/>
    <m/>
    <n v="919.5"/>
    <s v="已支付"/>
    <s v="2018-07-09 19:48:40"/>
    <s v="2018-07-09 19:49:33"/>
    <s v=""/>
    <m/>
    <m/>
    <x v="0"/>
  </r>
  <r>
    <s v="佛山华企立方"/>
    <s v="佛山市华企立方信息技术有限公司"/>
    <x v="8"/>
    <x v="10"/>
    <s v="新建"/>
    <d v="2018-04-24T17:38:10"/>
    <s v="202239839210765"/>
    <s v="云服务器ECS(包月)"/>
    <s v="补偿续费"/>
    <s v="0.00"/>
    <s v="1.00"/>
    <s v="0.00"/>
    <m/>
    <n v="0"/>
    <s v="已支付"/>
    <s v="2018-07-09 16:22:32"/>
    <s v="2018-07-09 16:22:32"/>
    <s v=""/>
    <m/>
    <m/>
    <x v="0"/>
  </r>
  <r>
    <s v="深圳火妹"/>
    <s v="深圳市火妹网络科技有限公司"/>
    <x v="8"/>
    <x v="10"/>
    <s v="新建"/>
    <d v="2018-03-09T00:00:00"/>
    <s v="202239927270263"/>
    <s v="云服务器ECS(包月)"/>
    <s v="续费"/>
    <s v="1007.00"/>
    <s v="0.97"/>
    <s v="978.40"/>
    <m/>
    <n v="978.4"/>
    <s v="已支付"/>
    <s v="2018-07-09 11:16:18"/>
    <s v="2018-07-09 11:17:01"/>
    <s v=""/>
    <m/>
    <m/>
    <x v="0"/>
  </r>
  <r>
    <s v="深圳火妹"/>
    <s v="深圳市火妹网络科技有限公司"/>
    <x v="8"/>
    <x v="10"/>
    <s v="新建"/>
    <d v="2018-03-09T00:00:00"/>
    <s v="202240128630263"/>
    <s v="云服务器ECS(包月)"/>
    <s v="续费"/>
    <s v="260.00"/>
    <s v="1.00"/>
    <s v="260.00"/>
    <m/>
    <n v="260"/>
    <s v="已支付"/>
    <s v="2018-07-09 11:14:34"/>
    <s v="2018-07-09 11:15:25"/>
    <s v=""/>
    <m/>
    <m/>
    <x v="0"/>
  </r>
  <r>
    <s v="taobei9988"/>
    <s v="淘贝（深圳）网络信息科技有限公司"/>
    <x v="8"/>
    <x v="2"/>
    <s v="新建"/>
    <d v="2018-03-13T00:00:00"/>
    <s v="202241724580235"/>
    <s v="云数据库KVStore版（包月）"/>
    <s v="续费"/>
    <s v="288.00"/>
    <s v="1.00"/>
    <s v="288.00"/>
    <m/>
    <n v="288"/>
    <s v="已支付"/>
    <s v="2018-07-09 10:41:07"/>
    <s v="2018-07-09 10:49:58"/>
    <s v=""/>
    <m/>
    <m/>
    <x v="0"/>
  </r>
  <r>
    <s v="taobei9988"/>
    <s v="淘贝（深圳）网络信息科技有限公司"/>
    <x v="8"/>
    <x v="2"/>
    <s v="新建"/>
    <d v="2018-03-13T00:00:00"/>
    <s v="202237196990235"/>
    <s v="关系型数据库RDS(包月)"/>
    <s v="续费"/>
    <s v="828.00"/>
    <s v="1.00"/>
    <s v="828.00"/>
    <m/>
    <n v="828"/>
    <s v="已支付"/>
    <s v="2018-07-08 12:43:19"/>
    <s v="2018-07-08 12:43:39"/>
    <s v=""/>
    <m/>
    <m/>
    <x v="0"/>
  </r>
  <r>
    <s v="taobei9988"/>
    <s v="淘贝（深圳）网络信息科技有限公司"/>
    <x v="8"/>
    <x v="2"/>
    <s v="新建"/>
    <d v="2018-03-13T00:00:00"/>
    <s v="202234897620289"/>
    <s v="云数据库KVStore版（包月）"/>
    <s v="续费"/>
    <s v="96.00"/>
    <s v="1.00"/>
    <s v="96.00"/>
    <m/>
    <n v="96"/>
    <s v="已支付"/>
    <s v="2018-07-08 11:26:07"/>
    <s v="2018-07-08 11:26:26"/>
    <s v=""/>
    <m/>
    <m/>
    <x v="0"/>
  </r>
  <r>
    <s v="taobei9988"/>
    <s v="淘贝（深圳）网络信息科技有限公司"/>
    <x v="8"/>
    <x v="2"/>
    <s v="新建"/>
    <d v="2018-03-13T00:00:00"/>
    <s v="202236194750289"/>
    <s v="关系型数据库RDS(包月)"/>
    <s v="续费"/>
    <s v="276.00"/>
    <s v="1.00"/>
    <s v="276.00"/>
    <m/>
    <n v="276"/>
    <s v="已支付"/>
    <s v="2018-07-08 11:24:51"/>
    <s v="2018-07-08 11:25:15"/>
    <s v=""/>
    <m/>
    <m/>
    <x v="0"/>
  </r>
  <r>
    <s v="taobei9988"/>
    <s v="淘贝（深圳）网络信息科技有限公司"/>
    <x v="8"/>
    <x v="2"/>
    <s v="新建"/>
    <d v="2018-03-13T00:00:00"/>
    <s v="202234598720289"/>
    <s v="云服务器ECS(包月)"/>
    <s v="续费"/>
    <s v="310.00"/>
    <s v="1.00"/>
    <s v="310.00"/>
    <m/>
    <n v="310"/>
    <s v="已支付"/>
    <s v="2018-07-08 11:22:51"/>
    <s v="2018-07-08 11:23:38"/>
    <s v=""/>
    <m/>
    <m/>
    <x v="0"/>
  </r>
  <r>
    <s v="jypaas"/>
    <s v="深圳市君语科技有限公司"/>
    <x v="8"/>
    <x v="10"/>
    <s v="新建"/>
    <d v="2018-02-02T00:00:00"/>
    <s v="202236881530393"/>
    <s v="云服务器ECS(包月)"/>
    <s v="升级"/>
    <s v="638.50"/>
    <s v="1.00"/>
    <s v="638.50"/>
    <m/>
    <n v="638.5"/>
    <s v="已支付"/>
    <s v="2018-07-07 22:06:42"/>
    <s v="2018-07-07 22:06:50"/>
    <s v=""/>
    <m/>
    <m/>
    <x v="0"/>
  </r>
  <r>
    <s v="taobei9988"/>
    <s v="淘贝（深圳）网络信息科技有限公司"/>
    <x v="8"/>
    <x v="2"/>
    <s v="新建"/>
    <d v="2018-03-13T00:00:00"/>
    <s v="202234084240235"/>
    <s v="云服务器ECS(包月)"/>
    <s v="续费"/>
    <s v="901.20"/>
    <s v="0.96"/>
    <s v="863.61"/>
    <m/>
    <n v="863.61"/>
    <s v="已支付"/>
    <s v="2018-07-07 19:38:30"/>
    <s v="2018-07-07 19:39:27"/>
    <s v=""/>
    <m/>
    <m/>
    <x v="0"/>
  </r>
  <r>
    <s v="深圳火妹"/>
    <s v="深圳市火妹网络科技有限公司"/>
    <x v="8"/>
    <x v="10"/>
    <s v="新建"/>
    <d v="2018-03-09T00:00:00"/>
    <s v="202234245180994"/>
    <s v="云服务器ECS(包月)"/>
    <s v="升级"/>
    <s v="293.44"/>
    <s v="1.00"/>
    <s v="293.44"/>
    <m/>
    <n v="293.44"/>
    <s v="已支付"/>
    <s v="2018-07-06 17:07:19"/>
    <s v="2018-07-06 17:09:10"/>
    <s v=""/>
    <m/>
    <m/>
    <x v="0"/>
  </r>
  <r>
    <s v="taobei9988"/>
    <s v="淘贝（深圳）网络信息科技有限公司"/>
    <x v="8"/>
    <x v="2"/>
    <s v="新建"/>
    <d v="2018-03-13T00:00:00"/>
    <s v="202237242790586"/>
    <s v="对象存储OSS（按量付费）"/>
    <s v="新购"/>
    <s v="0.00"/>
    <s v="1.00"/>
    <s v="0"/>
    <m/>
    <n v="0"/>
    <s v="完成"/>
    <s v="2018-07-06 16:09:48"/>
    <s v="2018-07-06 16:09:48"/>
    <s v=""/>
    <m/>
    <m/>
    <x v="2"/>
  </r>
  <r>
    <s v="taobei9988"/>
    <s v="淘贝（深圳）网络信息科技有限公司"/>
    <x v="8"/>
    <x v="2"/>
    <s v="新建"/>
    <d v="2018-03-13T00:00:00"/>
    <s v="202238240260586"/>
    <s v="关系型数据库RDS(包月)"/>
    <s v="新购"/>
    <s v="276.00"/>
    <s v="1.00"/>
    <s v="276.00"/>
    <m/>
    <n v="276"/>
    <s v="已支付"/>
    <s v="2018-07-06 16:08:52"/>
    <s v="2018-07-06 16:12:41"/>
    <s v=""/>
    <m/>
    <m/>
    <x v="0"/>
  </r>
  <r>
    <s v="taobei9988"/>
    <s v="淘贝（深圳）网络信息科技有限公司"/>
    <x v="8"/>
    <x v="2"/>
    <s v="新建"/>
    <d v="2018-03-13T00:00:00"/>
    <s v="202238142250586"/>
    <s v="云服务器ECS(包月)"/>
    <s v="新购"/>
    <s v="328.00"/>
    <s v="1.00"/>
    <s v="328.00"/>
    <m/>
    <n v="328"/>
    <s v="已支付"/>
    <s v="2018-07-06 16:07:47"/>
    <s v="2018-07-06 16:13:01"/>
    <s v=""/>
    <m/>
    <m/>
    <x v="0"/>
  </r>
  <r>
    <s v="广州云恒信息咨询"/>
    <s v="广州云恒信息咨询有限公司"/>
    <x v="3"/>
    <x v="8"/>
    <s v="新建"/>
    <d v="2018-01-25T17:51:55"/>
    <s v="202234214350665"/>
    <s v="云服务器ECS(包月)"/>
    <s v="续费"/>
    <s v="189.00"/>
    <s v="0.97"/>
    <s v="184.20"/>
    <m/>
    <n v="184.2"/>
    <s v="已支付"/>
    <s v="2018-07-05 22:14:57"/>
    <s v="2018-07-05 22:15:11"/>
    <s v=""/>
    <m/>
    <m/>
    <x v="0"/>
  </r>
  <r>
    <s v="广州云恒信息咨询"/>
    <s v="广州云恒信息咨询有限公司"/>
    <x v="3"/>
    <x v="8"/>
    <s v="新建"/>
    <d v="2018-01-25T17:51:55"/>
    <s v="202235611660665"/>
    <s v="云服务器ECS(包月)"/>
    <s v="续费"/>
    <s v="189.00"/>
    <s v="0.97"/>
    <s v="184.20"/>
    <m/>
    <n v="184.2"/>
    <s v="已支付"/>
    <s v="2018-07-05 22:14:13"/>
    <s v="2018-07-05 22:14:30"/>
    <s v=""/>
    <m/>
    <m/>
    <x v="0"/>
  </r>
  <r>
    <s v="广州云恒信息咨询"/>
    <s v="广州云恒信息咨询有限公司"/>
    <x v="3"/>
    <x v="8"/>
    <s v="新建"/>
    <d v="2018-01-25T17:51:55"/>
    <s v="202237412090665"/>
    <s v="云服务器ECS(包月)"/>
    <s v="续费"/>
    <s v="189.00"/>
    <s v="0.97"/>
    <s v="184.20"/>
    <m/>
    <n v="184.2"/>
    <s v="已支付"/>
    <s v="2018-07-05 22:12:03"/>
    <s v="2018-07-05 22:12:23"/>
    <s v=""/>
    <m/>
    <m/>
    <x v="0"/>
  </r>
  <r>
    <s v="广州云恒信息咨询"/>
    <s v="广州云恒信息咨询有限公司"/>
    <x v="3"/>
    <x v="8"/>
    <s v="新建"/>
    <d v="2018-01-25T17:51:55"/>
    <s v="202232307280665"/>
    <s v="云服务器ECS(包月)"/>
    <s v="续费"/>
    <s v="189.00"/>
    <s v="0.97"/>
    <s v="184.20"/>
    <m/>
    <n v="184.2"/>
    <s v="已支付"/>
    <s v="2018-07-04 21:03:47"/>
    <s v="2018-07-04 21:04:01"/>
    <s v=""/>
    <m/>
    <m/>
    <x v="0"/>
  </r>
  <r>
    <s v="广州云恒信息咨询"/>
    <s v="广州云恒信息咨询有限公司"/>
    <x v="3"/>
    <x v="8"/>
    <s v="新建"/>
    <d v="2018-01-25T17:51:55"/>
    <s v="202231107300665"/>
    <s v="云服务器ECS(包月)"/>
    <s v="续费"/>
    <s v="189.00"/>
    <s v="0.97"/>
    <s v="184.20"/>
    <m/>
    <n v="184.2"/>
    <s v="已支付"/>
    <s v="2018-07-04 21:02:59"/>
    <s v="2018-07-04 21:03:18"/>
    <s v=""/>
    <m/>
    <m/>
    <x v="0"/>
  </r>
  <r>
    <s v="taobei9988"/>
    <s v="淘贝（深圳）网络信息科技有限公司"/>
    <x v="8"/>
    <x v="2"/>
    <s v="新建"/>
    <d v="2018-03-13T00:00:00"/>
    <s v="202228806530167"/>
    <s v="云数据库KVStore版（包月）"/>
    <s v="续费"/>
    <s v="96.00"/>
    <s v="1.00"/>
    <s v="96.00"/>
    <m/>
    <n v="96"/>
    <s v="已支付"/>
    <s v="2018-07-04 19:38:35"/>
    <s v="2018-07-04 19:38:40"/>
    <s v=""/>
    <m/>
    <m/>
    <x v="0"/>
  </r>
  <r>
    <s v="taobei9988"/>
    <s v="淘贝（深圳）网络信息科技有限公司"/>
    <x v="8"/>
    <x v="2"/>
    <s v="新建"/>
    <d v="2018-03-13T00:00:00"/>
    <s v="202229704540167"/>
    <s v="关系型数据库RDS(包月)"/>
    <s v="续费"/>
    <s v="276.00"/>
    <s v="1.00"/>
    <s v="276.00"/>
    <m/>
    <n v="276"/>
    <s v="已支付"/>
    <s v="2018-07-04 19:38:07"/>
    <s v="2018-07-04 19:38:11"/>
    <s v=""/>
    <m/>
    <m/>
    <x v="0"/>
  </r>
  <r>
    <s v="taobei9988"/>
    <s v="淘贝（深圳）网络信息科技有限公司"/>
    <x v="8"/>
    <x v="2"/>
    <s v="新建"/>
    <d v="2018-03-13T00:00:00"/>
    <s v="202230004230167"/>
    <s v="云服务器ECS(包月)"/>
    <s v="续费"/>
    <s v="310.00"/>
    <s v="1.00"/>
    <s v="310.00"/>
    <m/>
    <n v="310"/>
    <s v="已支付"/>
    <s v="2018-07-04 19:37:35"/>
    <s v="2018-07-04 19:37:46"/>
    <s v=""/>
    <m/>
    <m/>
    <x v="0"/>
  </r>
  <r>
    <s v="taobei9988"/>
    <s v="淘贝（深圳）网络信息科技有限公司"/>
    <x v="8"/>
    <x v="2"/>
    <s v="新建"/>
    <d v="2018-03-13T00:00:00"/>
    <s v="202225482130855"/>
    <s v="云数据库KVStore版（包月）"/>
    <s v="续费"/>
    <s v="96.00"/>
    <s v="1.00"/>
    <s v="96.00"/>
    <m/>
    <n v="96"/>
    <s v="已支付"/>
    <s v="2018-07-04 15:15:47"/>
    <s v="2018-07-04 15:15:59"/>
    <s v=""/>
    <m/>
    <m/>
    <x v="0"/>
  </r>
  <r>
    <s v="taobei9988"/>
    <s v="淘贝（深圳）网络信息科技有限公司"/>
    <x v="8"/>
    <x v="2"/>
    <s v="新建"/>
    <d v="2018-03-13T00:00:00"/>
    <s v="202226683190855"/>
    <s v="关系型数据库RDS(包月)"/>
    <s v="续费"/>
    <s v="276.00"/>
    <s v="1.00"/>
    <s v="276.00"/>
    <m/>
    <n v="276"/>
    <s v="已支付"/>
    <s v="2018-07-04 15:14:35"/>
    <s v="2018-07-04 15:15:00"/>
    <s v=""/>
    <m/>
    <m/>
    <x v="0"/>
  </r>
  <r>
    <s v="taobei9988"/>
    <s v="淘贝（深圳）网络信息科技有限公司"/>
    <x v="8"/>
    <x v="2"/>
    <s v="新建"/>
    <d v="2018-03-13T00:00:00"/>
    <s v="202224983150855"/>
    <s v="云服务器ECS(包月)"/>
    <s v="续费"/>
    <s v="310.00"/>
    <s v="1.00"/>
    <s v="310.00"/>
    <m/>
    <n v="310"/>
    <s v="已支付"/>
    <s v="2018-07-04 15:13:36"/>
    <s v="2018-07-04 15:13:57"/>
    <s v=""/>
    <m/>
    <m/>
    <x v="0"/>
  </r>
  <r>
    <s v="joncloudapp"/>
    <s v="广州隽云网络科技有限公司"/>
    <x v="8"/>
    <x v="15"/>
    <s v="新建"/>
    <d v="2018-02-09T00:00:00"/>
    <s v="202226480740800"/>
    <s v="云盾证书服务(包年)"/>
    <s v="新购"/>
    <s v="10778.00"/>
    <s v="0.70"/>
    <s v="7544.60"/>
    <m/>
    <n v="7544.6"/>
    <s v="已支付"/>
    <s v="2018-07-04 14:12:20"/>
    <s v="2018-07-04 14:13:12"/>
    <s v=""/>
    <m/>
    <m/>
    <x v="0"/>
  </r>
  <r>
    <s v="广州云恒信息咨询"/>
    <s v="广州云恒信息咨询有限公司"/>
    <x v="3"/>
    <x v="8"/>
    <s v="新建"/>
    <d v="2018-01-25T17:51:55"/>
    <s v="202223442290862"/>
    <s v="云服务器ECS(包月)"/>
    <s v="续费"/>
    <s v="42.70"/>
    <s v="1.00"/>
    <s v="42.70"/>
    <m/>
    <n v="42.7"/>
    <s v="已支付"/>
    <s v="2018-07-03 15:15:37"/>
    <s v="2018-07-03 15:15:54"/>
    <s v=""/>
    <m/>
    <m/>
    <x v="0"/>
  </r>
  <r>
    <s v="广州云恒信息咨询"/>
    <s v="广州云恒信息咨询有限公司"/>
    <x v="3"/>
    <x v="8"/>
    <s v="新建"/>
    <d v="2018-01-25T17:51:55"/>
    <s v="202223840570862"/>
    <s v="云服务器ECS(包月)"/>
    <s v="续费"/>
    <s v="42.70"/>
    <s v="1.00"/>
    <s v="42.70"/>
    <m/>
    <n v="42.7"/>
    <s v="已支付"/>
    <s v="2018-07-03 15:14:55"/>
    <s v="2018-07-03 15:15:20"/>
    <s v=""/>
    <m/>
    <m/>
    <x v="0"/>
  </r>
  <r>
    <s v="ruanjiekeji"/>
    <s v="广州市软捷网络科技有限公司"/>
    <x v="8"/>
    <x v="15"/>
    <s v="新建"/>
    <s v="-"/>
    <s v="202224235540191"/>
    <s v="云服务器ECS(包月)"/>
    <s v="新购"/>
    <s v="17724.00"/>
    <s v="0.82"/>
    <s v="14453.40"/>
    <m/>
    <n v="14453.4"/>
    <s v="已支付"/>
    <s v="2018-07-03 13:46:32"/>
    <s v="2018-07-03 13:53:38"/>
    <s v=""/>
    <m/>
    <m/>
    <x v="0"/>
  </r>
  <r>
    <s v="广东恒逸软件"/>
    <s v="肇庆恒逸软件有限公司"/>
    <x v="8"/>
    <x v="10"/>
    <s v="新建"/>
    <d v="2018-03-06T17:03:27"/>
    <s v="202219311290480"/>
    <s v="云服务器ECS(包月)"/>
    <s v="补偿续费"/>
    <s v="0.00"/>
    <s v="1.00"/>
    <s v="0.00"/>
    <m/>
    <n v="0"/>
    <s v="已支付"/>
    <s v="2018-07-02 16:41:03"/>
    <s v="2018-07-02 16:41:03"/>
    <s v=""/>
    <m/>
    <m/>
    <x v="0"/>
  </r>
  <r>
    <s v="广州云恒信息咨询"/>
    <s v="广州云恒信息咨询有限公司"/>
    <x v="3"/>
    <x v="8"/>
    <s v="新建"/>
    <d v="2018-01-25T17:51:55"/>
    <s v="202218310660665"/>
    <s v="云服务器ECS(包月)"/>
    <s v="补偿续费"/>
    <s v="0.00"/>
    <s v="1.00"/>
    <s v="0.00"/>
    <m/>
    <n v="0"/>
    <s v="已支付"/>
    <s v="2018-07-02 15:20:23"/>
    <s v="2018-07-02 15:20:24"/>
    <s v=""/>
    <m/>
    <m/>
    <x v="0"/>
  </r>
  <r>
    <s v="广州云恒信息咨询"/>
    <s v="广州云恒信息咨询有限公司"/>
    <x v="3"/>
    <x v="8"/>
    <s v="新建"/>
    <d v="2018-01-25T17:51:55"/>
    <s v="202218409200665"/>
    <s v="云服务器ECS(包月)"/>
    <s v="补偿续费"/>
    <s v="0.00"/>
    <s v="1.00"/>
    <s v="0.00"/>
    <m/>
    <n v="0"/>
    <s v="已支付"/>
    <s v="2018-07-02 15:20:23"/>
    <s v="2018-07-02 15:20:24"/>
    <s v=""/>
    <m/>
    <m/>
    <x v="0"/>
  </r>
  <r>
    <s v="广州云恒信息咨询"/>
    <s v="广州云恒信息咨询有限公司"/>
    <x v="3"/>
    <x v="8"/>
    <s v="新建"/>
    <d v="2018-01-25T17:51:55"/>
    <s v="202213173720136"/>
    <s v="云服务器ECS(包月)"/>
    <s v="续费"/>
    <s v="164.00"/>
    <s v="0.99"/>
    <s v="161.60"/>
    <m/>
    <n v="161.6"/>
    <s v="已支付"/>
    <s v="2018-07-01 18:28:24"/>
    <s v="2018-07-01 18:28:28"/>
    <s v=""/>
    <m/>
    <m/>
    <x v="0"/>
  </r>
  <r>
    <s v="广州云恒信息咨询"/>
    <s v="广州云恒信息咨询有限公司"/>
    <x v="3"/>
    <x v="8"/>
    <s v="新建"/>
    <d v="2018-01-25T17:51:55"/>
    <s v="202212674900136"/>
    <s v="云服务器ECS(包月)"/>
    <s v="续费"/>
    <s v="164.00"/>
    <s v="0.99"/>
    <s v="161.60"/>
    <m/>
    <n v="161.6"/>
    <s v="已支付"/>
    <s v="2018-07-01 18:27:51"/>
    <s v="2018-07-01 18:27:57"/>
    <s v=""/>
    <m/>
    <m/>
    <x v="0"/>
  </r>
  <r>
    <s v="广州云恒信息咨询"/>
    <s v="广州云恒信息咨询有限公司"/>
    <x v="3"/>
    <x v="8"/>
    <s v="新建"/>
    <d v="2018-01-25T17:51:55"/>
    <s v="202215769820136"/>
    <s v="云服务器ECS(包月)"/>
    <s v="续费"/>
    <s v="164.00"/>
    <s v="0.99"/>
    <s v="161.60"/>
    <m/>
    <n v="161.6"/>
    <s v="已支付"/>
    <s v="2018-07-01 18:27:18"/>
    <s v="2018-07-01 18:27:24"/>
    <s v=""/>
    <m/>
    <m/>
    <x v="0"/>
  </r>
  <r>
    <s v="广州云恒信息咨询"/>
    <s v="广州云恒信息咨询有限公司"/>
    <x v="3"/>
    <x v="8"/>
    <s v="新建"/>
    <d v="2018-01-25T17:51:55"/>
    <s v="202214871370136"/>
    <s v="云服务器ECS(包月)"/>
    <s v="续费"/>
    <s v="164.00"/>
    <s v="0.99"/>
    <s v="161.60"/>
    <m/>
    <n v="161.6"/>
    <s v="已支付"/>
    <s v="2018-07-01 18:26:18"/>
    <s v="2018-07-01 18:26:29"/>
    <s v=""/>
    <m/>
    <m/>
    <x v="0"/>
  </r>
  <r>
    <s v="广州云恒信息咨询"/>
    <s v="广州云恒信息咨询有限公司"/>
    <x v="3"/>
    <x v="8"/>
    <s v="新建"/>
    <d v="2018-01-25T17:51:55"/>
    <s v="202213672430136"/>
    <s v="云服务器ECS(包月)"/>
    <s v="续费"/>
    <s v="164.00"/>
    <s v="0.99"/>
    <s v="161.60"/>
    <m/>
    <n v="161.6"/>
    <s v="已支付"/>
    <s v="2018-07-01 18:25:23"/>
    <s v="2018-07-01 18:25:29"/>
    <s v=""/>
    <m/>
    <m/>
    <x v="0"/>
  </r>
  <r>
    <s v="广州云恒信息咨询"/>
    <s v="广州云恒信息咨询有限公司"/>
    <x v="3"/>
    <x v="8"/>
    <s v="新建"/>
    <d v="2018-01-25T17:51:55"/>
    <s v="202214172560136"/>
    <s v="云服务器ECS(包月)"/>
    <s v="续费"/>
    <s v="164.00"/>
    <s v="0.99"/>
    <s v="161.60"/>
    <m/>
    <n v="161.6"/>
    <s v="已支付"/>
    <s v="2018-07-01 18:24:51"/>
    <s v="2018-07-01 18:24:57"/>
    <s v=""/>
    <m/>
    <m/>
    <x v="0"/>
  </r>
  <r>
    <s v="广州云恒信息咨询"/>
    <s v="广州云恒信息咨询有限公司"/>
    <x v="3"/>
    <x v="8"/>
    <s v="新建"/>
    <d v="2018-01-25T17:51:55"/>
    <s v="202213075200136"/>
    <s v="云服务器ECS(包月)"/>
    <s v="续费"/>
    <s v="164.00"/>
    <s v="0.99"/>
    <s v="161.60"/>
    <m/>
    <n v="161.6"/>
    <s v="已支付"/>
    <s v="2018-07-01 18:15:35"/>
    <s v="2018-07-01 18:16:36"/>
    <s v=""/>
    <m/>
    <m/>
    <x v="0"/>
  </r>
  <r>
    <s v="胖凤上月球"/>
    <s v="深圳银链科技有限公司"/>
    <x v="3"/>
    <x v="8"/>
    <s v="新建"/>
    <d v="2018-02-08T13:03:38"/>
    <s v="202315569460978"/>
    <s v="云服务器ECS(包月)"/>
    <s v="续费"/>
    <s v="506.94"/>
    <s v="1.00"/>
    <s v="506.94"/>
    <m/>
    <n v="506.94"/>
    <s v="已支付"/>
    <s v="2018-07-28 11:28:18"/>
    <s v="2018-07-28 11:28:48"/>
    <s v=""/>
    <m/>
    <s v="分销客户"/>
    <x v="0"/>
  </r>
  <r>
    <s v="胖凤上月球"/>
    <s v="深圳银链科技有限公司"/>
    <x v="3"/>
    <x v="8"/>
    <s v="新建"/>
    <d v="2018-02-08T13:03:38"/>
    <s v="202314468000978"/>
    <s v="云服务器ECS(包月)"/>
    <s v="续费"/>
    <s v="3326.40"/>
    <s v="1.00"/>
    <s v="3326.40"/>
    <m/>
    <n v="3326.4"/>
    <s v="已支付"/>
    <s v="2018-07-28 11:26:46"/>
    <s v="2018-07-28 11:27:19"/>
    <s v=""/>
    <m/>
    <s v="分销客户"/>
    <x v="0"/>
  </r>
  <r>
    <s v="胖凤上月球"/>
    <s v="深圳银链科技有限公司"/>
    <x v="3"/>
    <x v="8"/>
    <s v="新建"/>
    <d v="2018-02-08T13:03:38"/>
    <s v="202314969300978"/>
    <s v="云服务器ECS(包月)"/>
    <s v="续费"/>
    <s v="5420.80"/>
    <s v="1.00"/>
    <s v="5420.80"/>
    <m/>
    <n v="5420.8"/>
    <s v="已支付"/>
    <s v="2018-07-28 11:23:56"/>
    <s v="2018-07-28 11:24:55"/>
    <s v=""/>
    <m/>
    <s v="分销客户"/>
    <x v="0"/>
  </r>
  <r>
    <s v="胖凤上月球"/>
    <s v="深圳银链科技有限公司"/>
    <x v="3"/>
    <x v="8"/>
    <s v="新建"/>
    <d v="2018-02-08T13:03:38"/>
    <s v="202312870960978"/>
    <s v="云服务器ECS(包月)"/>
    <s v="续费"/>
    <s v="5544.00"/>
    <s v="1.00"/>
    <s v="5544.00"/>
    <m/>
    <n v="5544"/>
    <s v="已支付"/>
    <s v="2018-07-28 11:21:33"/>
    <s v="2018-07-28 11:22:20"/>
    <s v=""/>
    <m/>
    <s v="分销客户"/>
    <x v="0"/>
  </r>
  <r>
    <s v="罗珍197805"/>
    <s v="李琦英"/>
    <x v="3"/>
    <x v="8"/>
    <s v="新建"/>
    <d v="2018-07-18T10:46:30"/>
    <s v="202273123000520"/>
    <s v="云服务器ECS(包月)"/>
    <s v="新购"/>
    <s v="1615.20"/>
    <s v="0.85"/>
    <s v="1372.92"/>
    <m/>
    <n v="1372.92"/>
    <s v="已支付"/>
    <s v="2018-07-18 11:02:49"/>
    <s v="2018-07-18 11:05:00"/>
    <s v=""/>
    <m/>
    <s v="分销客户"/>
    <x v="0"/>
  </r>
  <r>
    <s v="胖凤上月球"/>
    <s v="深圳银链科技有限公司"/>
    <x v="3"/>
    <x v="8"/>
    <s v="新建"/>
    <d v="2018-02-08T13:03:38"/>
    <s v="202268000770978"/>
    <s v="云服务器ECS(包月)"/>
    <s v="续费"/>
    <s v="1753.08"/>
    <s v="1.00"/>
    <s v="1753.08"/>
    <m/>
    <n v="1753.08"/>
    <s v="已支付"/>
    <s v="2018-07-15 16:59:17"/>
    <s v="2018-07-15 16:59:51"/>
    <s v=""/>
    <m/>
    <s v="分销客户"/>
    <x v="0"/>
  </r>
  <r>
    <s v="胖凤上月球"/>
    <s v="深圳银链科技有限公司"/>
    <x v="3"/>
    <x v="8"/>
    <s v="新建"/>
    <d v="2018-02-08T13:03:38"/>
    <s v="202265304440978"/>
    <s v="云服务器ECS(包月)"/>
    <s v="续费"/>
    <s v="3696.00"/>
    <s v="1.00"/>
    <s v="3696.00"/>
    <m/>
    <n v="3696"/>
    <s v="已支付"/>
    <s v="2018-07-15 16:55:30"/>
    <s v="2018-07-15 16:56:20"/>
    <s v=""/>
    <m/>
    <s v="分销客户"/>
    <x v="0"/>
  </r>
  <r>
    <s v="胖凤上月球"/>
    <s v="深圳银链科技有限公司"/>
    <x v="3"/>
    <x v="8"/>
    <s v="新建"/>
    <d v="2018-02-08T13:03:38"/>
    <s v="202267101710978"/>
    <s v="云服务器ECS(包月)"/>
    <s v="续费"/>
    <s v="5544.00"/>
    <s v="1.00"/>
    <s v="5544.00"/>
    <m/>
    <n v="5544"/>
    <s v="已支付"/>
    <s v="2018-07-15 16:42:47"/>
    <s v="2018-07-15 16:43:51"/>
    <s v=""/>
    <m/>
    <s v="分销客户"/>
    <x v="0"/>
  </r>
  <r>
    <s v="yaoyuandexin"/>
    <s v="深圳银链科技有限公司"/>
    <x v="3"/>
    <x v="8"/>
    <s v="新建"/>
    <d v="2018-03-30T16:32:59"/>
    <s v="202246236300663"/>
    <s v="云服务器ECS(包月)"/>
    <s v="新购"/>
    <s v="732.00"/>
    <s v="0.81"/>
    <s v="593.40"/>
    <m/>
    <n v="593.4"/>
    <s v="已支付"/>
    <s v="2018-07-10 15:36:52"/>
    <s v="2018-07-10 15:37:31"/>
    <s v=""/>
    <m/>
    <s v="分销客户"/>
    <x v="0"/>
  </r>
  <r>
    <s v="胖凤上月球"/>
    <s v="深圳银链科技有限公司"/>
    <x v="3"/>
    <x v="8"/>
    <s v="新建"/>
    <d v="2018-02-08T13:03:38"/>
    <s v="202243242230978"/>
    <s v="云服务器ECS(包月)"/>
    <s v="续费"/>
    <s v="862.40"/>
    <s v="1.00"/>
    <s v="862.40"/>
    <m/>
    <n v="862.4"/>
    <s v="已支付"/>
    <s v="2018-07-09 20:20:06"/>
    <s v="2018-07-09 20:20:34"/>
    <s v=""/>
    <m/>
    <s v="分销客户"/>
    <x v="0"/>
  </r>
  <r>
    <s v="胖凤上月球"/>
    <s v="深圳银链科技有限公司"/>
    <x v="3"/>
    <x v="8"/>
    <s v="新建"/>
    <d v="2018-02-08T13:03:38"/>
    <s v="202246501820978"/>
    <s v="云服务器ECS(包月)"/>
    <s v="续费"/>
    <s v="274.68"/>
    <s v="1.00"/>
    <s v="274.68"/>
    <m/>
    <n v="274.68"/>
    <s v="已支付"/>
    <s v="2018-07-09 20:15:03"/>
    <s v="2018-07-09 20:15:50"/>
    <s v=""/>
    <m/>
    <s v="分销客户"/>
    <x v="0"/>
  </r>
  <r>
    <s v="area338888"/>
    <s v="深圳银链科技有限公司"/>
    <x v="3"/>
    <x v="8"/>
    <s v="新建"/>
    <d v="2018-03-23T21:52:43"/>
    <s v="202241425510372"/>
    <s v="云服务器ECS(包月)"/>
    <s v="新购"/>
    <s v="10108.80"/>
    <s v="0.85"/>
    <s v="8592.48"/>
    <m/>
    <n v="8592.48"/>
    <s v="已支付"/>
    <s v="2018-07-09 10:52:54"/>
    <s v="2018-07-09 10:53:48"/>
    <s v=""/>
    <m/>
    <s v="分销客户"/>
    <x v="0"/>
  </r>
  <r>
    <s v="samuelzs01"/>
    <s v="QQ郑先生"/>
    <x v="3"/>
    <x v="8"/>
    <s v="新建"/>
    <d v="2018-06-21T16:00:06"/>
    <s v="202226269680930"/>
    <s v="云服务器ECS(包月)"/>
    <s v="新购"/>
    <s v="842.40"/>
    <s v="0.85"/>
    <s v="716.04"/>
    <m/>
    <n v="716.04"/>
    <s v="已支付"/>
    <s v="2018-07-04 09:55:29"/>
    <s v="2018-07-04 09:56:09"/>
    <s v=""/>
    <m/>
    <s v="分销客户"/>
    <x v="0"/>
  </r>
  <r>
    <m/>
    <m/>
    <x v="10"/>
    <x v="22"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4" cacheId="23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>
  <location ref="A3:B13" firstHeaderRow="1" firstDataRow="1" firstDataCol="1" rowPageCount="1" colPageCount="1"/>
  <pivotFields count="21">
    <pivotField showAll="0"/>
    <pivotField showAll="0"/>
    <pivotField axis="axisRow" showAll="0">
      <items count="12">
        <item x="6"/>
        <item x="8"/>
        <item x="2"/>
        <item x="0"/>
        <item x="5"/>
        <item x="1"/>
        <item x="3"/>
        <item x="7"/>
        <item x="4"/>
        <item x="9"/>
        <item x="10"/>
        <item t="default"/>
      </items>
    </pivotField>
    <pivotField showAll="0">
      <items count="24">
        <item x="15"/>
        <item x="10"/>
        <item x="2"/>
        <item x="0"/>
        <item x="3"/>
        <item x="16"/>
        <item x="19"/>
        <item x="17"/>
        <item x="9"/>
        <item x="8"/>
        <item x="13"/>
        <item x="11"/>
        <item x="14"/>
        <item x="4"/>
        <item x="20"/>
        <item x="5"/>
        <item x="7"/>
        <item x="21"/>
        <item x="18"/>
        <item x="12"/>
        <item x="6"/>
        <item x="1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3"/>
        <item h="1" x="5"/>
        <item h="1" x="4"/>
        <item x="0"/>
        <item h="1" x="6"/>
        <item x="1"/>
        <item h="1" x="2"/>
        <item h="1" x="7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0" hier="-1"/>
  </pageFields>
  <dataFields count="1">
    <dataField name="求和项:实付金额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3" cacheId="22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21" firstHeaderRow="1" firstDataRow="1" firstDataCol="1"/>
  <pivotFields count="21">
    <pivotField showAll="0"/>
    <pivotField showAll="0"/>
    <pivotField showAll="0"/>
    <pivotField axis="axisRow" showAll="0">
      <items count="18">
        <item x="11"/>
        <item x="5"/>
        <item x="8"/>
        <item x="1"/>
        <item x="13"/>
        <item x="12"/>
        <item x="9"/>
        <item x="10"/>
        <item x="3"/>
        <item x="14"/>
        <item x="4"/>
        <item x="6"/>
        <item x="15"/>
        <item x="7"/>
        <item x="0"/>
        <item x="2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实付金额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hw15090393@xbwl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ehw15090393@xbwl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"/>
  <sheetViews>
    <sheetView tabSelected="1" topLeftCell="A16" zoomScale="113" workbookViewId="0">
      <selection activeCell="O43" sqref="O43"/>
    </sheetView>
  </sheetViews>
  <sheetFormatPr defaultColWidth="10.77734375" defaultRowHeight="13.8"/>
  <cols>
    <col min="1" max="1" width="6.33203125" style="18" customWidth="1"/>
    <col min="2" max="2" width="11.6640625" style="18" bestFit="1" customWidth="1"/>
    <col min="3" max="3" width="9.88671875" style="18" bestFit="1" customWidth="1"/>
    <col min="4" max="4" width="7.77734375" style="18" customWidth="1"/>
    <col min="5" max="5" width="9.88671875" style="47" bestFit="1" customWidth="1"/>
    <col min="6" max="6" width="5.5546875" style="18" bestFit="1" customWidth="1"/>
    <col min="7" max="7" width="10.77734375" style="18"/>
    <col min="8" max="8" width="13.33203125" style="18" customWidth="1"/>
    <col min="9" max="10" width="10.77734375" style="18"/>
    <col min="11" max="12" width="9.109375" style="18" customWidth="1"/>
    <col min="13" max="13" width="9" style="18" customWidth="1"/>
    <col min="14" max="14" width="9.88671875" style="18" bestFit="1" customWidth="1"/>
    <col min="15" max="15" width="12.6640625" style="59" customWidth="1"/>
    <col min="16" max="16" width="5.33203125" customWidth="1"/>
    <col min="17" max="17" width="5.33203125" style="18" bestFit="1" customWidth="1"/>
    <col min="18" max="18" width="4.88671875" style="18" bestFit="1" customWidth="1"/>
    <col min="19" max="19" width="14.21875" style="18" customWidth="1"/>
    <col min="20" max="20" width="10.77734375" style="18"/>
    <col min="21" max="21" width="6" style="18" customWidth="1"/>
    <col min="22" max="23" width="10.77734375" style="18"/>
    <col min="24" max="24" width="9.6640625" style="18" customWidth="1"/>
    <col min="25" max="25" width="10.77734375" style="46"/>
    <col min="26" max="26" width="11.33203125" style="18" customWidth="1"/>
    <col min="27" max="27" width="10.44140625" style="18" customWidth="1"/>
    <col min="28" max="29" width="10.77734375" style="18"/>
    <col min="35" max="16384" width="10.77734375" style="18"/>
  </cols>
  <sheetData>
    <row r="1" spans="1:46" ht="15.6">
      <c r="A1" s="73" t="s">
        <v>11597</v>
      </c>
      <c r="B1" s="73"/>
      <c r="C1" s="73"/>
      <c r="D1" s="73"/>
      <c r="E1" s="73"/>
      <c r="G1" s="75" t="s">
        <v>11598</v>
      </c>
      <c r="H1" s="76"/>
      <c r="I1" s="76"/>
      <c r="J1" s="76"/>
      <c r="K1" s="76"/>
      <c r="L1" s="76"/>
      <c r="M1" s="76"/>
      <c r="N1" s="76"/>
      <c r="O1" s="77"/>
      <c r="R1" s="80" t="s">
        <v>11599</v>
      </c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J1" s="19" t="s">
        <v>11600</v>
      </c>
      <c r="AK1" s="19"/>
      <c r="AL1" s="19"/>
      <c r="AM1" s="19"/>
      <c r="AN1" s="19"/>
      <c r="AO1" s="19"/>
      <c r="AP1" s="19"/>
      <c r="AQ1" s="19"/>
      <c r="AR1" s="19"/>
    </row>
    <row r="2" spans="1:46" ht="15" customHeight="1">
      <c r="A2" s="74"/>
      <c r="B2" s="74"/>
      <c r="C2" s="74"/>
      <c r="D2" s="74"/>
      <c r="E2" s="74"/>
      <c r="G2" s="78"/>
      <c r="H2" s="74"/>
      <c r="I2" s="74"/>
      <c r="J2" s="74"/>
      <c r="K2" s="74"/>
      <c r="L2" s="74"/>
      <c r="M2" s="74"/>
      <c r="N2" s="74"/>
      <c r="O2" s="79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J2" s="20" t="s">
        <v>11442</v>
      </c>
      <c r="AK2" s="20" t="s">
        <v>11601</v>
      </c>
      <c r="AL2" s="21" t="s">
        <v>11602</v>
      </c>
      <c r="AM2" s="21" t="s">
        <v>11603</v>
      </c>
      <c r="AN2" s="21" t="s">
        <v>11604</v>
      </c>
      <c r="AO2" s="21" t="s">
        <v>11605</v>
      </c>
      <c r="AP2" s="21" t="s">
        <v>11606</v>
      </c>
      <c r="AQ2" s="21" t="s">
        <v>11607</v>
      </c>
      <c r="AR2" s="20" t="s">
        <v>11608</v>
      </c>
    </row>
    <row r="3" spans="1:46" ht="15">
      <c r="A3" s="22" t="s">
        <v>11609</v>
      </c>
      <c r="B3" s="22" t="s">
        <v>11610</v>
      </c>
      <c r="C3" s="22" t="s">
        <v>11611</v>
      </c>
      <c r="D3" s="22" t="s">
        <v>11444</v>
      </c>
      <c r="E3" s="23" t="s">
        <v>11612</v>
      </c>
      <c r="G3" s="22" t="s">
        <v>11609</v>
      </c>
      <c r="H3" s="22" t="s">
        <v>11610</v>
      </c>
      <c r="I3" s="22" t="s">
        <v>11611</v>
      </c>
      <c r="J3" s="22" t="s">
        <v>11444</v>
      </c>
      <c r="K3" s="22" t="s">
        <v>11613</v>
      </c>
      <c r="L3" s="22" t="s">
        <v>11614</v>
      </c>
      <c r="M3" s="24" t="s">
        <v>11615</v>
      </c>
      <c r="N3" s="23" t="s">
        <v>11612</v>
      </c>
      <c r="O3" s="23" t="s">
        <v>11616</v>
      </c>
      <c r="R3" s="22" t="s">
        <v>11609</v>
      </c>
      <c r="S3" s="22" t="s">
        <v>11442</v>
      </c>
      <c r="T3" s="22" t="s">
        <v>11601</v>
      </c>
      <c r="U3" s="22" t="s">
        <v>11617</v>
      </c>
      <c r="V3" s="22" t="s">
        <v>11613</v>
      </c>
      <c r="W3" s="22" t="s">
        <v>11618</v>
      </c>
      <c r="X3" s="22" t="s">
        <v>11619</v>
      </c>
      <c r="Y3" s="25" t="s">
        <v>11612</v>
      </c>
      <c r="Z3" s="22" t="s">
        <v>11620</v>
      </c>
      <c r="AA3" s="22" t="s">
        <v>11621</v>
      </c>
      <c r="AB3" s="26" t="s">
        <v>11622</v>
      </c>
      <c r="AC3" s="22" t="s">
        <v>11623</v>
      </c>
      <c r="AJ3" s="27" t="s">
        <v>11581</v>
      </c>
      <c r="AK3" s="27" t="s">
        <v>11462</v>
      </c>
      <c r="AL3" s="27">
        <v>4</v>
      </c>
      <c r="AM3" s="27">
        <f>AN3/12</f>
        <v>1666666.6666666667</v>
      </c>
      <c r="AN3" s="27">
        <v>20000000</v>
      </c>
      <c r="AO3" s="27">
        <v>459267.43000000005</v>
      </c>
      <c r="AP3" s="27">
        <f>(557188.82)-86905.75</f>
        <v>470283.06999999995</v>
      </c>
      <c r="AQ3" s="27">
        <v>1258285.68</v>
      </c>
      <c r="AR3" s="27">
        <f>SUM(AO3:AQ3)</f>
        <v>2187836.1799999997</v>
      </c>
      <c r="AS3" s="28">
        <v>975580.54000002635</v>
      </c>
      <c r="AT3" s="18">
        <f>AR3+AS3</f>
        <v>3163416.7200000258</v>
      </c>
    </row>
    <row r="4" spans="1:46" ht="15.6">
      <c r="A4" s="29">
        <f t="shared" ref="A4:A26" si="0">RANK(E4,$E$4:$E$26)</f>
        <v>7</v>
      </c>
      <c r="B4" s="29" t="s">
        <v>11625</v>
      </c>
      <c r="C4" s="29" t="s">
        <v>11510</v>
      </c>
      <c r="D4" s="30" t="s">
        <v>11593</v>
      </c>
      <c r="E4" s="51">
        <f t="shared" ref="E4:E17" si="1">VLOOKUP(D4,$J$4:$N$22,5,)</f>
        <v>0.28253800000000001</v>
      </c>
      <c r="G4" s="29">
        <f>RANK(N4,$N$4:$N$22)</f>
        <v>7</v>
      </c>
      <c r="H4" s="29" t="s">
        <v>11625</v>
      </c>
      <c r="I4" s="29" t="s">
        <v>11626</v>
      </c>
      <c r="J4" s="30" t="s">
        <v>11627</v>
      </c>
      <c r="K4" s="31">
        <v>7928176.1286000246</v>
      </c>
      <c r="L4" s="31">
        <v>2894723.6500000013</v>
      </c>
      <c r="M4" s="32">
        <v>1</v>
      </c>
      <c r="N4" s="33">
        <f>L4/K4</f>
        <v>0.36511848413124975</v>
      </c>
      <c r="O4" s="58">
        <v>760</v>
      </c>
      <c r="R4" s="30">
        <f t="shared" ref="R4:R9" si="2">RANK($Y4,$Y$4:$Y$9)</f>
        <v>1</v>
      </c>
      <c r="S4" s="30" t="s">
        <v>11628</v>
      </c>
      <c r="T4" s="30" t="s">
        <v>11460</v>
      </c>
      <c r="U4" s="30">
        <v>1</v>
      </c>
      <c r="V4" s="31">
        <v>719221.7771000074</v>
      </c>
      <c r="W4" s="31">
        <v>1170980.8900000004</v>
      </c>
      <c r="X4" s="34">
        <v>1</v>
      </c>
      <c r="Y4" s="35">
        <f t="shared" ref="Y4:Y9" si="3">W4/V4</f>
        <v>1.62812212767186</v>
      </c>
      <c r="Z4" s="31">
        <v>12000000</v>
      </c>
      <c r="AA4" s="31">
        <v>5340668.0180001399</v>
      </c>
      <c r="AB4" s="34">
        <f>(251/627)</f>
        <v>0.40031897926634769</v>
      </c>
      <c r="AC4" s="35">
        <f t="shared" ref="AC4:AC9" si="4">AA4/Z4</f>
        <v>0.4450556681666783</v>
      </c>
      <c r="AJ4" s="27" t="s">
        <v>11510</v>
      </c>
      <c r="AK4" s="27" t="s">
        <v>11460</v>
      </c>
      <c r="AL4" s="27">
        <v>5</v>
      </c>
      <c r="AM4" s="27">
        <f>AN4/12</f>
        <v>1800000</v>
      </c>
      <c r="AN4" s="27">
        <v>21600000</v>
      </c>
      <c r="AO4" s="27">
        <v>305473.13</v>
      </c>
      <c r="AP4" s="27">
        <v>1274819.6399999999</v>
      </c>
      <c r="AQ4" s="27">
        <v>1118640.7500000005</v>
      </c>
      <c r="AR4" s="27">
        <f t="shared" ref="AR4:AR8" si="5">SUM(AO4:AQ4)</f>
        <v>2698933.5200000005</v>
      </c>
      <c r="AS4" s="18">
        <f t="shared" ref="AS4:AS10" si="6">VLOOKUP(AJ4,S:AC,5,0)</f>
        <v>387409.25</v>
      </c>
      <c r="AT4" s="18">
        <f t="shared" ref="AT4:AT9" si="7">AR4+AS4</f>
        <v>3086342.7700000005</v>
      </c>
    </row>
    <row r="5" spans="1:46" ht="15.6">
      <c r="A5" s="29">
        <f t="shared" si="0"/>
        <v>1</v>
      </c>
      <c r="B5" s="29" t="s">
        <v>11625</v>
      </c>
      <c r="C5" s="29" t="s">
        <v>11510</v>
      </c>
      <c r="D5" s="30" t="s">
        <v>11579</v>
      </c>
      <c r="E5" s="51">
        <f t="shared" si="1"/>
        <v>0.74036366666666664</v>
      </c>
      <c r="G5" s="29">
        <f t="shared" ref="G5:G22" si="8">RANK(N5,$N$4:$N$22)</f>
        <v>12</v>
      </c>
      <c r="H5" s="29" t="s">
        <v>11625</v>
      </c>
      <c r="I5" s="29" t="s">
        <v>11576</v>
      </c>
      <c r="J5" s="30" t="s">
        <v>11575</v>
      </c>
      <c r="K5" s="31">
        <v>300000</v>
      </c>
      <c r="L5" s="31">
        <v>68147.295000000027</v>
      </c>
      <c r="M5" s="32">
        <v>1</v>
      </c>
      <c r="N5" s="33">
        <f t="shared" ref="N5:N22" si="9">L5/K5</f>
        <v>0.2271576500000001</v>
      </c>
      <c r="O5" s="58">
        <f>VLOOKUP(J5,[1]Sheet2!$J$4:$K$24,2,)</f>
        <v>59</v>
      </c>
      <c r="R5" s="30">
        <f t="shared" si="2"/>
        <v>2</v>
      </c>
      <c r="S5" s="30" t="s">
        <v>11581</v>
      </c>
      <c r="T5" s="30" t="s">
        <v>11462</v>
      </c>
      <c r="U5" s="30">
        <v>3</v>
      </c>
      <c r="V5" s="31">
        <v>1404286.1589000183</v>
      </c>
      <c r="W5" s="31">
        <v>608331.04</v>
      </c>
      <c r="X5" s="34">
        <v>1</v>
      </c>
      <c r="Y5" s="34">
        <f>W5/V5</f>
        <v>0.43319592388242839</v>
      </c>
      <c r="Z5" s="31">
        <v>20000000</v>
      </c>
      <c r="AA5" s="31">
        <v>5246651.3000001023</v>
      </c>
      <c r="AB5" s="34">
        <f t="shared" ref="AB5:AB8" si="10">(251/627)</f>
        <v>0.40031897926634769</v>
      </c>
      <c r="AC5" s="34">
        <f>AA5/Z5</f>
        <v>0.26233256500000512</v>
      </c>
      <c r="AJ5" s="27" t="s">
        <v>11629</v>
      </c>
      <c r="AK5" s="27" t="s">
        <v>11460</v>
      </c>
      <c r="AL5" s="27">
        <v>1</v>
      </c>
      <c r="AM5" s="27">
        <f>AN5/12</f>
        <v>1000000</v>
      </c>
      <c r="AN5" s="27">
        <v>12000000</v>
      </c>
      <c r="AO5" s="27">
        <v>341556.32</v>
      </c>
      <c r="AP5" s="27">
        <f>536995.99</f>
        <v>536995.99</v>
      </c>
      <c r="AQ5" s="27">
        <v>698161.75</v>
      </c>
      <c r="AR5" s="27">
        <f t="shared" si="5"/>
        <v>1576714.06</v>
      </c>
      <c r="AS5" s="18">
        <f t="shared" si="6"/>
        <v>1170980.8900000004</v>
      </c>
      <c r="AT5" s="18">
        <f t="shared" si="7"/>
        <v>2747694.95</v>
      </c>
    </row>
    <row r="6" spans="1:46" ht="15.6">
      <c r="A6" s="29">
        <f t="shared" si="0"/>
        <v>4</v>
      </c>
      <c r="B6" s="29" t="s">
        <v>11625</v>
      </c>
      <c r="C6" s="29" t="s">
        <v>11581</v>
      </c>
      <c r="D6" s="30" t="s">
        <v>11454</v>
      </c>
      <c r="E6" s="51">
        <f t="shared" si="1"/>
        <v>0.50260006666666668</v>
      </c>
      <c r="G6" s="29">
        <f t="shared" si="8"/>
        <v>2</v>
      </c>
      <c r="H6" s="29" t="s">
        <v>11625</v>
      </c>
      <c r="I6" s="29" t="s">
        <v>11510</v>
      </c>
      <c r="J6" s="30" t="s">
        <v>11579</v>
      </c>
      <c r="K6" s="31">
        <v>300000</v>
      </c>
      <c r="L6" s="31">
        <v>222109.1</v>
      </c>
      <c r="M6" s="32">
        <v>1</v>
      </c>
      <c r="N6" s="33">
        <f t="shared" si="9"/>
        <v>0.74036366666666664</v>
      </c>
      <c r="O6" s="58">
        <f>VLOOKUP(J6,[1]Sheet2!$J$4:$K$24,2,)</f>
        <v>124</v>
      </c>
      <c r="R6" s="30">
        <f t="shared" si="2"/>
        <v>3</v>
      </c>
      <c r="S6" s="30" t="s">
        <v>11630</v>
      </c>
      <c r="T6" s="30" t="s">
        <v>11488</v>
      </c>
      <c r="U6" s="30">
        <v>4</v>
      </c>
      <c r="V6" s="31">
        <v>1313205.3832000014</v>
      </c>
      <c r="W6" s="31">
        <v>520834.85000000079</v>
      </c>
      <c r="X6" s="34">
        <v>1</v>
      </c>
      <c r="Y6" s="34">
        <f>W6/V6</f>
        <v>0.39661339853088123</v>
      </c>
      <c r="Z6" s="31">
        <v>16880000</v>
      </c>
      <c r="AA6" s="31">
        <v>3734618.4110001549</v>
      </c>
      <c r="AB6" s="34">
        <f t="shared" si="10"/>
        <v>0.40031897926634769</v>
      </c>
      <c r="AC6" s="34">
        <f>AA6/Z6</f>
        <v>0.2212451665284452</v>
      </c>
      <c r="AJ6" s="27" t="s">
        <v>11630</v>
      </c>
      <c r="AK6" s="27" t="s">
        <v>11488</v>
      </c>
      <c r="AL6" s="27">
        <v>5</v>
      </c>
      <c r="AM6" s="27">
        <f>AN6/12</f>
        <v>1406666.6666666667</v>
      </c>
      <c r="AN6" s="27">
        <v>16880000</v>
      </c>
      <c r="AO6" s="27">
        <v>204734.56999999998</v>
      </c>
      <c r="AP6" s="27">
        <v>355674.56</v>
      </c>
      <c r="AQ6" s="27">
        <v>458340.25999999995</v>
      </c>
      <c r="AR6" s="27">
        <f t="shared" si="5"/>
        <v>1018749.3899999999</v>
      </c>
      <c r="AS6" s="18">
        <f t="shared" si="6"/>
        <v>520834.85000000079</v>
      </c>
      <c r="AT6" s="18">
        <f t="shared" si="7"/>
        <v>1539584.2400000007</v>
      </c>
    </row>
    <row r="7" spans="1:46" ht="15.6">
      <c r="A7" s="29">
        <f t="shared" si="0"/>
        <v>3</v>
      </c>
      <c r="B7" s="29" t="s">
        <v>11625</v>
      </c>
      <c r="C7" s="29" t="s">
        <v>11581</v>
      </c>
      <c r="D7" s="30" t="s">
        <v>11466</v>
      </c>
      <c r="E7" s="51">
        <f t="shared" si="1"/>
        <v>0.56712609999999997</v>
      </c>
      <c r="G7" s="29">
        <f t="shared" si="8"/>
        <v>10</v>
      </c>
      <c r="H7" s="29" t="s">
        <v>11632</v>
      </c>
      <c r="I7" s="29" t="s">
        <v>11510</v>
      </c>
      <c r="J7" s="30" t="s">
        <v>11593</v>
      </c>
      <c r="K7" s="31">
        <v>300000</v>
      </c>
      <c r="L7" s="31">
        <v>84761.400000000009</v>
      </c>
      <c r="M7" s="32">
        <v>1</v>
      </c>
      <c r="N7" s="33">
        <f t="shared" si="9"/>
        <v>0.28253800000000001</v>
      </c>
      <c r="O7" s="58">
        <f>VLOOKUP(J7,[1]Sheet2!$J$4:$K$24,2,)</f>
        <v>93</v>
      </c>
      <c r="R7" s="30">
        <f t="shared" si="2"/>
        <v>4</v>
      </c>
      <c r="S7" s="30" t="s">
        <v>11510</v>
      </c>
      <c r="T7" s="30" t="s">
        <v>11460</v>
      </c>
      <c r="U7" s="30">
        <v>2</v>
      </c>
      <c r="V7" s="31">
        <v>1715262.5012999997</v>
      </c>
      <c r="W7" s="31">
        <v>387409.25</v>
      </c>
      <c r="X7" s="34">
        <v>1</v>
      </c>
      <c r="Y7" s="34">
        <f t="shared" si="3"/>
        <v>0.22586003582914105</v>
      </c>
      <c r="Z7" s="31">
        <v>21600000</v>
      </c>
      <c r="AA7" s="31">
        <v>4637448.272000107</v>
      </c>
      <c r="AB7" s="34">
        <f t="shared" si="10"/>
        <v>0.40031897926634769</v>
      </c>
      <c r="AC7" s="34">
        <f t="shared" si="4"/>
        <v>0.21469667925926422</v>
      </c>
      <c r="AJ7" s="27" t="s">
        <v>11631</v>
      </c>
      <c r="AK7" s="27" t="s">
        <v>11460</v>
      </c>
      <c r="AL7" s="27">
        <v>4</v>
      </c>
      <c r="AM7" s="27">
        <f>AN7/12</f>
        <v>1500000</v>
      </c>
      <c r="AN7" s="27">
        <v>18000000</v>
      </c>
      <c r="AO7" s="27">
        <v>292711.99</v>
      </c>
      <c r="AP7" s="27">
        <v>161238.12</v>
      </c>
      <c r="AQ7" s="27">
        <v>287605.52</v>
      </c>
      <c r="AR7" s="27">
        <f t="shared" si="5"/>
        <v>741555.63</v>
      </c>
      <c r="AS7" s="18">
        <f t="shared" si="6"/>
        <v>171584.65500000014</v>
      </c>
      <c r="AT7" s="18">
        <f t="shared" si="7"/>
        <v>913140.28500000015</v>
      </c>
    </row>
    <row r="8" spans="1:46" ht="15.6">
      <c r="A8" s="29">
        <f t="shared" si="0"/>
        <v>2</v>
      </c>
      <c r="B8" s="29" t="s">
        <v>11625</v>
      </c>
      <c r="C8" s="29" t="s">
        <v>11585</v>
      </c>
      <c r="D8" s="30" t="s">
        <v>11488</v>
      </c>
      <c r="E8" s="51">
        <f t="shared" si="1"/>
        <v>0.71295878000000013</v>
      </c>
      <c r="G8" s="29">
        <f t="shared" si="8"/>
        <v>5</v>
      </c>
      <c r="H8" s="29" t="s">
        <v>11625</v>
      </c>
      <c r="I8" s="29" t="s">
        <v>11581</v>
      </c>
      <c r="J8" s="30" t="s">
        <v>11454</v>
      </c>
      <c r="K8" s="31">
        <v>300000</v>
      </c>
      <c r="L8" s="31">
        <v>150780.01999999999</v>
      </c>
      <c r="M8" s="32">
        <v>1</v>
      </c>
      <c r="N8" s="33">
        <f t="shared" si="9"/>
        <v>0.50260006666666668</v>
      </c>
      <c r="O8" s="58">
        <f>VLOOKUP(J8,[1]Sheet2!$J$4:$K$24,2,)</f>
        <v>39</v>
      </c>
      <c r="R8" s="30">
        <f t="shared" si="2"/>
        <v>5</v>
      </c>
      <c r="S8" s="30" t="s">
        <v>11631</v>
      </c>
      <c r="T8" s="30" t="s">
        <v>11460</v>
      </c>
      <c r="U8" s="30">
        <v>3</v>
      </c>
      <c r="V8" s="31">
        <v>1603992.4915999982</v>
      </c>
      <c r="W8" s="31">
        <v>171584.65500000014</v>
      </c>
      <c r="X8" s="34">
        <v>1</v>
      </c>
      <c r="Y8" s="34">
        <f>W8/V8</f>
        <v>0.10697347768058613</v>
      </c>
      <c r="Z8" s="31">
        <v>18000000</v>
      </c>
      <c r="AA8" s="31">
        <v>1967718.118000003</v>
      </c>
      <c r="AB8" s="34">
        <f t="shared" si="10"/>
        <v>0.40031897926634769</v>
      </c>
      <c r="AC8" s="34">
        <f>AA8/Z8</f>
        <v>0.1093176732222224</v>
      </c>
      <c r="AJ8" s="27" t="s">
        <v>11633</v>
      </c>
      <c r="AK8" s="27" t="s">
        <v>11634</v>
      </c>
      <c r="AL8" s="27" t="s">
        <v>11634</v>
      </c>
      <c r="AM8" s="27" t="s">
        <v>11634</v>
      </c>
      <c r="AN8" s="27" t="s">
        <v>11634</v>
      </c>
      <c r="AO8" s="27">
        <v>357513.42999999993</v>
      </c>
      <c r="AP8" s="27">
        <v>307176.21000000002</v>
      </c>
      <c r="AQ8" s="27">
        <v>433502.3</v>
      </c>
      <c r="AR8" s="27">
        <f t="shared" si="5"/>
        <v>1098191.94</v>
      </c>
      <c r="AS8" s="18">
        <f t="shared" si="6"/>
        <v>3283.82</v>
      </c>
      <c r="AT8" s="18">
        <f t="shared" si="7"/>
        <v>1101475.76</v>
      </c>
    </row>
    <row r="9" spans="1:46" ht="15.6">
      <c r="A9" s="29">
        <f t="shared" si="0"/>
        <v>12</v>
      </c>
      <c r="B9" s="29" t="s">
        <v>11625</v>
      </c>
      <c r="C9" s="29" t="s">
        <v>11583</v>
      </c>
      <c r="D9" s="30" t="s">
        <v>11582</v>
      </c>
      <c r="E9" s="51">
        <f t="shared" si="1"/>
        <v>0.14839100000000002</v>
      </c>
      <c r="G9" s="29">
        <f t="shared" si="8"/>
        <v>6</v>
      </c>
      <c r="H9" s="29" t="s">
        <v>11625</v>
      </c>
      <c r="I9" s="29" t="s">
        <v>11636</v>
      </c>
      <c r="J9" s="30" t="s">
        <v>11637</v>
      </c>
      <c r="K9" s="31">
        <v>1404286.1589000183</v>
      </c>
      <c r="L9" s="31">
        <v>604869.7899999998</v>
      </c>
      <c r="M9" s="32">
        <v>1</v>
      </c>
      <c r="N9" s="33">
        <f t="shared" si="9"/>
        <v>0.43073114846748628</v>
      </c>
      <c r="O9" s="58">
        <f>VLOOKUP(J9,[1]Sheet2!$J$4:$K$24,2,)</f>
        <v>39</v>
      </c>
      <c r="R9" s="30">
        <f t="shared" si="2"/>
        <v>6</v>
      </c>
      <c r="S9" s="30" t="s">
        <v>11635</v>
      </c>
      <c r="T9" s="30" t="s">
        <v>11460</v>
      </c>
      <c r="U9" s="30">
        <v>3</v>
      </c>
      <c r="V9" s="31">
        <v>1172207.8165</v>
      </c>
      <c r="W9" s="31">
        <v>32299.145</v>
      </c>
      <c r="X9" s="34">
        <v>1</v>
      </c>
      <c r="Y9" s="34">
        <f t="shared" si="3"/>
        <v>2.7554111604919503E-2</v>
      </c>
      <c r="Z9" s="31">
        <v>12000000</v>
      </c>
      <c r="AA9" s="31">
        <v>266791.7660000035</v>
      </c>
      <c r="AB9" s="34">
        <f>190/(627-61)</f>
        <v>0.33568904593639576</v>
      </c>
      <c r="AC9" s="34">
        <f t="shared" si="4"/>
        <v>2.2232647166666959E-2</v>
      </c>
      <c r="AJ9" s="30" t="s">
        <v>11635</v>
      </c>
      <c r="AK9" s="27"/>
      <c r="AL9" s="27"/>
      <c r="AM9" s="27"/>
      <c r="AN9" s="27"/>
      <c r="AO9" s="27"/>
      <c r="AP9" s="27"/>
      <c r="AQ9" s="27"/>
      <c r="AR9" s="27"/>
      <c r="AS9" s="18">
        <f t="shared" si="6"/>
        <v>32299.145</v>
      </c>
      <c r="AT9" s="18">
        <f t="shared" si="7"/>
        <v>32299.145</v>
      </c>
    </row>
    <row r="10" spans="1:46" ht="15.6">
      <c r="A10" s="29">
        <f t="shared" si="0"/>
        <v>5</v>
      </c>
      <c r="B10" s="29" t="s">
        <v>11625</v>
      </c>
      <c r="C10" s="29" t="s">
        <v>11583</v>
      </c>
      <c r="D10" s="30" t="s">
        <v>11543</v>
      </c>
      <c r="E10" s="51">
        <f t="shared" si="1"/>
        <v>0.29893950000000252</v>
      </c>
      <c r="G10" s="29">
        <f t="shared" si="8"/>
        <v>4</v>
      </c>
      <c r="H10" s="29" t="s">
        <v>11625</v>
      </c>
      <c r="I10" s="29" t="s">
        <v>11581</v>
      </c>
      <c r="J10" s="30" t="s">
        <v>11466</v>
      </c>
      <c r="K10" s="31">
        <v>300000</v>
      </c>
      <c r="L10" s="31">
        <v>170137.83</v>
      </c>
      <c r="M10" s="32">
        <v>1</v>
      </c>
      <c r="N10" s="33">
        <f t="shared" si="9"/>
        <v>0.56712609999999997</v>
      </c>
      <c r="O10" s="58">
        <f>VLOOKUP(J10,[1]Sheet2!$J$4:$K$24,2,)</f>
        <v>22</v>
      </c>
      <c r="R10" s="30">
        <v>7</v>
      </c>
      <c r="S10" s="30" t="s">
        <v>11638</v>
      </c>
      <c r="T10" s="30" t="s">
        <v>11639</v>
      </c>
      <c r="U10" s="30" t="s">
        <v>11640</v>
      </c>
      <c r="V10" s="31" t="s">
        <v>11640</v>
      </c>
      <c r="W10" s="31">
        <v>3283.82</v>
      </c>
      <c r="X10" s="34">
        <v>1</v>
      </c>
      <c r="Y10" s="32" t="s">
        <v>11640</v>
      </c>
      <c r="Z10" s="31" t="s">
        <v>11640</v>
      </c>
      <c r="AA10" s="31">
        <v>1492959.4280000022</v>
      </c>
      <c r="AB10" s="34" t="s">
        <v>11633</v>
      </c>
      <c r="AC10" s="32" t="s">
        <v>11633</v>
      </c>
      <c r="AJ10" s="36" t="s">
        <v>11641</v>
      </c>
      <c r="AK10" s="36"/>
      <c r="AL10" s="36"/>
      <c r="AM10" s="36"/>
      <c r="AN10" s="36"/>
      <c r="AO10" s="36">
        <f>SUM(AO3:AO8)</f>
        <v>1961256.87</v>
      </c>
      <c r="AP10" s="36">
        <f t="shared" ref="AP10:AR10" si="11">SUM(AP3:AP8)</f>
        <v>3106187.5900000003</v>
      </c>
      <c r="AQ10" s="36">
        <f t="shared" si="11"/>
        <v>4254536.2600000007</v>
      </c>
      <c r="AR10" s="36">
        <f t="shared" si="11"/>
        <v>9321980.7199999988</v>
      </c>
      <c r="AS10" s="18">
        <f t="shared" si="6"/>
        <v>2894723.6500000013</v>
      </c>
    </row>
    <row r="11" spans="1:46" ht="15.6">
      <c r="A11" s="29">
        <f t="shared" si="0"/>
        <v>9</v>
      </c>
      <c r="B11" s="29" t="s">
        <v>11625</v>
      </c>
      <c r="C11" s="29" t="s">
        <v>11576</v>
      </c>
      <c r="D11" s="30" t="s">
        <v>11575</v>
      </c>
      <c r="E11" s="51">
        <f t="shared" si="1"/>
        <v>0.2271576500000001</v>
      </c>
      <c r="G11" s="29">
        <f t="shared" si="8"/>
        <v>3</v>
      </c>
      <c r="H11" s="29" t="s">
        <v>11625</v>
      </c>
      <c r="I11" s="29" t="s">
        <v>11585</v>
      </c>
      <c r="J11" s="30" t="s">
        <v>11488</v>
      </c>
      <c r="K11" s="31">
        <v>500000</v>
      </c>
      <c r="L11" s="31">
        <v>356479.39000000007</v>
      </c>
      <c r="M11" s="32">
        <v>1</v>
      </c>
      <c r="N11" s="33">
        <f t="shared" si="9"/>
        <v>0.71295878000000013</v>
      </c>
      <c r="O11" s="58">
        <f>VLOOKUP(J11,[1]Sheet2!$J$4:$K$24,2,)</f>
        <v>59</v>
      </c>
      <c r="R11" s="37" t="s">
        <v>11634</v>
      </c>
      <c r="S11" s="37" t="s">
        <v>11641</v>
      </c>
      <c r="T11" s="37" t="s">
        <v>11460</v>
      </c>
      <c r="U11" s="37">
        <f>SUM(U4:U10)</f>
        <v>16</v>
      </c>
      <c r="V11" s="38">
        <f>SUM(V4:V9)</f>
        <v>7928176.1286000255</v>
      </c>
      <c r="W11" s="38">
        <f>SUM(W4:W10)</f>
        <v>2894723.6500000013</v>
      </c>
      <c r="X11" s="39">
        <v>1</v>
      </c>
      <c r="Y11" s="39">
        <f>W11/V11</f>
        <v>0.3651184841312497</v>
      </c>
      <c r="Z11" s="38">
        <v>88480000</v>
      </c>
      <c r="AA11" s="38">
        <f>SUM(AA4:AA10)</f>
        <v>22686855.313000515</v>
      </c>
      <c r="AB11" s="39">
        <f>(251/627)</f>
        <v>0.40031897926634769</v>
      </c>
      <c r="AC11" s="39">
        <f>AA11/Z11</f>
        <v>0.25640659259720294</v>
      </c>
    </row>
    <row r="12" spans="1:46" ht="15.6">
      <c r="A12" s="29">
        <f t="shared" si="0"/>
        <v>17</v>
      </c>
      <c r="B12" s="29" t="s">
        <v>11632</v>
      </c>
      <c r="C12" s="29" t="s">
        <v>11631</v>
      </c>
      <c r="D12" s="30" t="s">
        <v>11549</v>
      </c>
      <c r="E12" s="51">
        <f t="shared" si="1"/>
        <v>0.10052103333333333</v>
      </c>
      <c r="G12" s="29">
        <f t="shared" si="8"/>
        <v>14</v>
      </c>
      <c r="H12" s="29" t="s">
        <v>11625</v>
      </c>
      <c r="I12" s="29" t="s">
        <v>11583</v>
      </c>
      <c r="J12" s="30" t="s">
        <v>11582</v>
      </c>
      <c r="K12" s="31">
        <v>300000</v>
      </c>
      <c r="L12" s="31">
        <v>44517.3</v>
      </c>
      <c r="M12" s="32">
        <v>1</v>
      </c>
      <c r="N12" s="33">
        <f t="shared" si="9"/>
        <v>0.14839100000000002</v>
      </c>
      <c r="O12" s="58">
        <f>VLOOKUP(J12,[1]Sheet2!$J$4:$K$24,2,)</f>
        <v>14</v>
      </c>
      <c r="R12" s="37" t="s">
        <v>11642</v>
      </c>
      <c r="S12" s="37" t="s">
        <v>11643</v>
      </c>
      <c r="T12" s="37" t="s">
        <v>11644</v>
      </c>
      <c r="U12" s="37">
        <v>16</v>
      </c>
      <c r="V12" s="38"/>
      <c r="W12" s="38">
        <v>1033318.2100000001</v>
      </c>
      <c r="X12" s="39"/>
      <c r="Y12" s="39"/>
      <c r="Z12" s="38"/>
      <c r="AA12" s="38">
        <v>3103708.82</v>
      </c>
      <c r="AB12" s="39"/>
      <c r="AC12" s="39"/>
    </row>
    <row r="13" spans="1:46" ht="15.6">
      <c r="A13" s="29">
        <f t="shared" si="0"/>
        <v>14</v>
      </c>
      <c r="B13" s="29" t="s">
        <v>11625</v>
      </c>
      <c r="C13" s="29" t="s">
        <v>11589</v>
      </c>
      <c r="D13" s="30" t="s">
        <v>11478</v>
      </c>
      <c r="E13" s="51">
        <f t="shared" si="1"/>
        <v>0.1291615666666667</v>
      </c>
      <c r="G13" s="29">
        <f t="shared" si="8"/>
        <v>9</v>
      </c>
      <c r="H13" s="29" t="s">
        <v>11625</v>
      </c>
      <c r="I13" s="29" t="s">
        <v>11583</v>
      </c>
      <c r="J13" s="30" t="s">
        <v>11543</v>
      </c>
      <c r="K13" s="31">
        <v>300000</v>
      </c>
      <c r="L13" s="31">
        <v>89681.850000000763</v>
      </c>
      <c r="M13" s="32">
        <v>1</v>
      </c>
      <c r="N13" s="33">
        <f t="shared" si="9"/>
        <v>0.29893950000000252</v>
      </c>
      <c r="O13" s="58">
        <f>VLOOKUP(J13,[1]Sheet2!$J$4:$K$24,2,)</f>
        <v>18</v>
      </c>
      <c r="R13" s="30" t="s">
        <v>11645</v>
      </c>
      <c r="S13" s="30" t="s">
        <v>11646</v>
      </c>
      <c r="T13" s="30" t="s">
        <v>11647</v>
      </c>
      <c r="U13" s="30">
        <v>2</v>
      </c>
      <c r="V13" s="31" t="s">
        <v>11626</v>
      </c>
      <c r="W13" s="31">
        <v>189136.92</v>
      </c>
      <c r="X13" s="31">
        <f t="shared" ref="X13:X15" si="12">14/20</f>
        <v>0.7</v>
      </c>
      <c r="Y13" s="32" t="s">
        <v>11626</v>
      </c>
      <c r="Z13" s="31" t="s">
        <v>11626</v>
      </c>
      <c r="AA13" s="31">
        <v>2260594.6800000002</v>
      </c>
      <c r="AB13" s="31" t="s">
        <v>11626</v>
      </c>
      <c r="AC13" s="31" t="s">
        <v>11626</v>
      </c>
    </row>
    <row r="14" spans="1:46" ht="15.6">
      <c r="A14" s="29">
        <f t="shared" si="0"/>
        <v>10</v>
      </c>
      <c r="B14" s="29" t="s">
        <v>11625</v>
      </c>
      <c r="C14" s="29" t="s">
        <v>11586</v>
      </c>
      <c r="D14" s="30" t="s">
        <v>11457</v>
      </c>
      <c r="E14" s="51">
        <f t="shared" si="1"/>
        <v>0.21562963333333332</v>
      </c>
      <c r="G14" s="29">
        <f t="shared" si="8"/>
        <v>16</v>
      </c>
      <c r="H14" s="29" t="s">
        <v>11632</v>
      </c>
      <c r="I14" s="29" t="s">
        <v>11631</v>
      </c>
      <c r="J14" s="30" t="s">
        <v>11591</v>
      </c>
      <c r="K14" s="31">
        <v>300000</v>
      </c>
      <c r="L14" s="31">
        <v>30156.309999999998</v>
      </c>
      <c r="M14" s="32">
        <v>1</v>
      </c>
      <c r="N14" s="33">
        <f t="shared" si="9"/>
        <v>0.10052103333333333</v>
      </c>
      <c r="O14" s="58">
        <f>VLOOKUP(J14,[1]Sheet2!$J$4:$K$24,2,)</f>
        <v>6</v>
      </c>
      <c r="R14" s="30" t="s">
        <v>11645</v>
      </c>
      <c r="S14" s="30" t="s">
        <v>11648</v>
      </c>
      <c r="T14" s="30" t="s">
        <v>11647</v>
      </c>
      <c r="U14" s="30">
        <v>2</v>
      </c>
      <c r="V14" s="31" t="s">
        <v>11626</v>
      </c>
      <c r="W14" s="31">
        <v>198272.33000000002</v>
      </c>
      <c r="X14" s="31">
        <f t="shared" si="12"/>
        <v>0.7</v>
      </c>
      <c r="Y14" s="32" t="s">
        <v>11626</v>
      </c>
      <c r="Z14" s="31" t="s">
        <v>11626</v>
      </c>
      <c r="AA14" s="31">
        <v>2376853.5920000463</v>
      </c>
      <c r="AB14" s="31" t="s">
        <v>11626</v>
      </c>
      <c r="AC14" s="31" t="s">
        <v>11626</v>
      </c>
    </row>
    <row r="15" spans="1:46" ht="15.6">
      <c r="A15" s="29">
        <f t="shared" si="0"/>
        <v>20</v>
      </c>
      <c r="B15" s="29" t="s">
        <v>11625</v>
      </c>
      <c r="C15" s="29" t="s">
        <v>11588</v>
      </c>
      <c r="D15" s="30" t="s">
        <v>11512</v>
      </c>
      <c r="E15" s="51">
        <f t="shared" si="1"/>
        <v>6.2517400000000001E-2</v>
      </c>
      <c r="G15" s="29">
        <f t="shared" si="8"/>
        <v>15</v>
      </c>
      <c r="H15" s="29" t="s">
        <v>11625</v>
      </c>
      <c r="I15" s="29" t="s">
        <v>11589</v>
      </c>
      <c r="J15" s="30" t="s">
        <v>11478</v>
      </c>
      <c r="K15" s="31">
        <v>300000</v>
      </c>
      <c r="L15" s="31">
        <v>38748.470000000008</v>
      </c>
      <c r="M15" s="32">
        <v>1</v>
      </c>
      <c r="N15" s="33">
        <f t="shared" si="9"/>
        <v>0.1291615666666667</v>
      </c>
      <c r="O15" s="58">
        <f>VLOOKUP(J15,[1]Sheet2!$J$4:$K$24,2,)</f>
        <v>33</v>
      </c>
      <c r="R15" s="37" t="s">
        <v>11640</v>
      </c>
      <c r="S15" s="37" t="s">
        <v>11649</v>
      </c>
      <c r="T15" s="37" t="s">
        <v>11640</v>
      </c>
      <c r="U15" s="37">
        <v>2</v>
      </c>
      <c r="V15" s="38" t="s">
        <v>11626</v>
      </c>
      <c r="W15" s="38">
        <f>W13+W14</f>
        <v>387409.25</v>
      </c>
      <c r="X15" s="38">
        <f t="shared" si="12"/>
        <v>0.7</v>
      </c>
      <c r="Y15" s="41" t="s">
        <v>11626</v>
      </c>
      <c r="Z15" s="38" t="s">
        <v>11626</v>
      </c>
      <c r="AA15" s="38">
        <f>AA13+AA14</f>
        <v>4637448.2720000464</v>
      </c>
      <c r="AB15" s="38" t="s">
        <v>11626</v>
      </c>
      <c r="AC15" s="38" t="s">
        <v>11626</v>
      </c>
    </row>
    <row r="16" spans="1:46" ht="15.6">
      <c r="A16" s="29">
        <f t="shared" si="0"/>
        <v>19</v>
      </c>
      <c r="B16" s="29" t="s">
        <v>11625</v>
      </c>
      <c r="C16" s="29" t="s">
        <v>11588</v>
      </c>
      <c r="D16" s="30" t="s">
        <v>11497</v>
      </c>
      <c r="E16" s="51">
        <f t="shared" si="1"/>
        <v>6.3782800000000001E-2</v>
      </c>
      <c r="G16" s="29">
        <f t="shared" si="8"/>
        <v>13</v>
      </c>
      <c r="H16" s="29" t="s">
        <v>11625</v>
      </c>
      <c r="I16" s="29" t="s">
        <v>11586</v>
      </c>
      <c r="J16" s="30" t="s">
        <v>11650</v>
      </c>
      <c r="K16" s="31">
        <v>300000</v>
      </c>
      <c r="L16" s="31">
        <v>64688.89</v>
      </c>
      <c r="M16" s="32">
        <v>1</v>
      </c>
      <c r="N16" s="33">
        <f t="shared" si="9"/>
        <v>0.21562963333333332</v>
      </c>
      <c r="O16" s="58">
        <f>VLOOKUP(J16,[1]Sheet2!$J$4:$K$24,2,)</f>
        <v>46</v>
      </c>
      <c r="R16" s="30">
        <v>1</v>
      </c>
      <c r="S16" s="30" t="s">
        <v>11459</v>
      </c>
      <c r="T16" s="30" t="s">
        <v>11634</v>
      </c>
      <c r="U16" s="30" t="s">
        <v>11634</v>
      </c>
      <c r="V16" s="31">
        <v>65361.290322580644</v>
      </c>
      <c r="W16" s="31">
        <v>451944.88</v>
      </c>
      <c r="X16" s="34">
        <v>1</v>
      </c>
      <c r="Y16" s="35">
        <f t="shared" ref="Y16:Y20" si="13">W16/V16</f>
        <v>6.9145648405882936</v>
      </c>
      <c r="Z16" s="31">
        <v>3000000</v>
      </c>
      <c r="AA16" s="31">
        <v>1744667.88</v>
      </c>
      <c r="AB16" s="34">
        <f>(251/627)</f>
        <v>0.40031897926634769</v>
      </c>
      <c r="AC16" s="35">
        <f>AA16/Z16</f>
        <v>0.58155595999999998</v>
      </c>
    </row>
    <row r="17" spans="1:42" ht="15.6">
      <c r="A17" s="29">
        <f t="shared" si="0"/>
        <v>18</v>
      </c>
      <c r="B17" s="29" t="s">
        <v>11625</v>
      </c>
      <c r="C17" s="29" t="s">
        <v>11588</v>
      </c>
      <c r="D17" s="30" t="s">
        <v>11474</v>
      </c>
      <c r="E17" s="51">
        <f t="shared" si="1"/>
        <v>8.9027433333333336E-2</v>
      </c>
      <c r="G17" s="29">
        <f t="shared" si="8"/>
        <v>19</v>
      </c>
      <c r="H17" s="29" t="s">
        <v>11625</v>
      </c>
      <c r="I17" s="29" t="s">
        <v>11588</v>
      </c>
      <c r="J17" s="30" t="s">
        <v>11512</v>
      </c>
      <c r="K17" s="31">
        <v>150000</v>
      </c>
      <c r="L17" s="31">
        <v>9377.61</v>
      </c>
      <c r="M17" s="32">
        <v>1</v>
      </c>
      <c r="N17" s="33">
        <f t="shared" si="9"/>
        <v>6.2517400000000001E-2</v>
      </c>
      <c r="O17" s="58">
        <f>VLOOKUP(J17,[1]Sheet2!$J$4:$K$24,2,)</f>
        <v>46</v>
      </c>
      <c r="R17" s="30">
        <v>2</v>
      </c>
      <c r="S17" s="30" t="s">
        <v>11651</v>
      </c>
      <c r="T17" s="30" t="s">
        <v>11652</v>
      </c>
      <c r="U17" s="30">
        <v>3</v>
      </c>
      <c r="V17" s="31">
        <v>404709.16129032261</v>
      </c>
      <c r="W17" s="31">
        <v>111140.7</v>
      </c>
      <c r="X17" s="34">
        <v>1</v>
      </c>
      <c r="Y17" s="34">
        <f t="shared" si="13"/>
        <v>0.27461869073003758</v>
      </c>
      <c r="Z17" s="31">
        <v>4000000</v>
      </c>
      <c r="AA17" s="31">
        <v>874134.7</v>
      </c>
      <c r="AB17" s="34">
        <f t="shared" ref="AB17:AB20" si="14">(251/627)</f>
        <v>0.40031897926634769</v>
      </c>
      <c r="AC17" s="34">
        <f t="shared" ref="AC17:AC19" si="15">AA17/Z17</f>
        <v>0.21853367499999998</v>
      </c>
    </row>
    <row r="18" spans="1:42" ht="15.6">
      <c r="A18" s="29">
        <f t="shared" si="0"/>
        <v>13</v>
      </c>
      <c r="B18" s="29" t="s">
        <v>11655</v>
      </c>
      <c r="C18" s="29" t="s">
        <v>11655</v>
      </c>
      <c r="D18" s="30" t="s">
        <v>11671</v>
      </c>
      <c r="E18" s="52">
        <f>VLOOKUP(D18,'[2]7月份第五周 '!$K$24:$O$29,5,)</f>
        <v>0.13636363636363635</v>
      </c>
      <c r="G18" s="29">
        <f t="shared" si="8"/>
        <v>18</v>
      </c>
      <c r="H18" s="29" t="s">
        <v>11625</v>
      </c>
      <c r="I18" s="29" t="s">
        <v>11588</v>
      </c>
      <c r="J18" s="30" t="s">
        <v>11497</v>
      </c>
      <c r="K18" s="31">
        <v>150000</v>
      </c>
      <c r="L18" s="31">
        <v>9567.42</v>
      </c>
      <c r="M18" s="32">
        <v>1</v>
      </c>
      <c r="N18" s="33">
        <f t="shared" si="9"/>
        <v>6.3782800000000001E-2</v>
      </c>
      <c r="O18" s="58">
        <f>VLOOKUP(J18,[1]Sheet2!$J$4:$K$24,2,)</f>
        <v>43</v>
      </c>
      <c r="R18" s="30">
        <v>3</v>
      </c>
      <c r="S18" s="30" t="s">
        <v>11653</v>
      </c>
      <c r="T18" s="30" t="s">
        <v>11654</v>
      </c>
      <c r="U18" s="30" t="s">
        <v>11634</v>
      </c>
      <c r="V18" s="31">
        <v>105959.80645161289</v>
      </c>
      <c r="W18" s="31">
        <v>0</v>
      </c>
      <c r="X18" s="34">
        <v>1</v>
      </c>
      <c r="Y18" s="34">
        <f t="shared" si="13"/>
        <v>0</v>
      </c>
      <c r="Z18" s="31">
        <v>1000000</v>
      </c>
      <c r="AA18" s="31">
        <v>2106</v>
      </c>
      <c r="AB18" s="34">
        <f t="shared" si="14"/>
        <v>0.40031897926634769</v>
      </c>
      <c r="AC18" s="34">
        <f t="shared" si="15"/>
        <v>2.1059999999999998E-3</v>
      </c>
      <c r="AL18" s="18">
        <v>1</v>
      </c>
    </row>
    <row r="19" spans="1:42" ht="15.6">
      <c r="A19" s="29">
        <f t="shared" si="0"/>
        <v>15</v>
      </c>
      <c r="B19" s="29" t="s">
        <v>11655</v>
      </c>
      <c r="C19" s="29" t="s">
        <v>11655</v>
      </c>
      <c r="D19" s="30" t="s">
        <v>11672</v>
      </c>
      <c r="E19" s="52">
        <f>VLOOKUP(D19,'[2]7月份第五周 '!$K$24:$O$29,5,)</f>
        <v>0.125</v>
      </c>
      <c r="G19" s="29">
        <f t="shared" si="8"/>
        <v>17</v>
      </c>
      <c r="H19" s="29" t="s">
        <v>11625</v>
      </c>
      <c r="I19" s="29" t="s">
        <v>11588</v>
      </c>
      <c r="J19" s="30" t="s">
        <v>11474</v>
      </c>
      <c r="K19" s="31">
        <v>150000</v>
      </c>
      <c r="L19" s="31">
        <v>13354.115</v>
      </c>
      <c r="M19" s="32">
        <v>1</v>
      </c>
      <c r="N19" s="33">
        <f t="shared" si="9"/>
        <v>8.9027433333333336E-2</v>
      </c>
      <c r="O19" s="58">
        <f>VLOOKUP(J19,[1]Sheet2!$J$4:$K$24,2,)</f>
        <v>42</v>
      </c>
      <c r="R19" s="30">
        <v>4</v>
      </c>
      <c r="S19" s="30" t="s">
        <v>11657</v>
      </c>
      <c r="T19" s="30" t="s">
        <v>11654</v>
      </c>
      <c r="U19" s="30" t="s">
        <v>11634</v>
      </c>
      <c r="V19" s="31">
        <v>212903.22580645164</v>
      </c>
      <c r="W19" s="31">
        <v>0</v>
      </c>
      <c r="X19" s="34">
        <v>1</v>
      </c>
      <c r="Y19" s="34">
        <f t="shared" si="13"/>
        <v>0</v>
      </c>
      <c r="Z19" s="31">
        <v>2000000</v>
      </c>
      <c r="AA19" s="31">
        <v>0</v>
      </c>
      <c r="AB19" s="34">
        <f t="shared" si="14"/>
        <v>0.40031897926634769</v>
      </c>
      <c r="AC19" s="34">
        <f t="shared" si="15"/>
        <v>0</v>
      </c>
      <c r="AI19" s="31">
        <v>61400</v>
      </c>
      <c r="AJ19" s="31">
        <v>164803</v>
      </c>
      <c r="AK19" s="34">
        <v>1</v>
      </c>
      <c r="AL19" s="34">
        <v>2.6840879478827362</v>
      </c>
      <c r="AM19" s="31">
        <v>3000000</v>
      </c>
      <c r="AN19" s="31">
        <v>724500</v>
      </c>
      <c r="AO19" s="34">
        <v>0.23125996810207336</v>
      </c>
      <c r="AP19" s="42">
        <v>0.24149999999999999</v>
      </c>
    </row>
    <row r="20" spans="1:42" ht="15.6">
      <c r="A20" s="29">
        <f t="shared" si="0"/>
        <v>8</v>
      </c>
      <c r="B20" s="29" t="s">
        <v>11655</v>
      </c>
      <c r="C20" s="29" t="s">
        <v>11655</v>
      </c>
      <c r="D20" s="30" t="s">
        <v>11656</v>
      </c>
      <c r="E20" s="52">
        <f>VLOOKUP(D20,'[2]7月份第五周 '!$K$24:$O$29,5,)</f>
        <v>0.27272727272727271</v>
      </c>
      <c r="G20" s="29">
        <f t="shared" si="8"/>
        <v>8</v>
      </c>
      <c r="H20" s="29" t="s">
        <v>11661</v>
      </c>
      <c r="I20" s="29" t="s">
        <v>11662</v>
      </c>
      <c r="J20" s="30" t="s">
        <v>11663</v>
      </c>
      <c r="K20" s="31">
        <v>500000</v>
      </c>
      <c r="L20" s="31">
        <v>159675</v>
      </c>
      <c r="M20" s="32">
        <v>1</v>
      </c>
      <c r="N20" s="33">
        <f t="shared" si="9"/>
        <v>0.31935000000000002</v>
      </c>
      <c r="O20" s="58"/>
      <c r="R20" s="37" t="s">
        <v>11634</v>
      </c>
      <c r="S20" s="37" t="s">
        <v>11659</v>
      </c>
      <c r="T20" s="37" t="s">
        <v>11634</v>
      </c>
      <c r="U20" s="37">
        <v>3</v>
      </c>
      <c r="V20" s="38">
        <f>SUM(V16:V19)</f>
        <v>788933.48387096776</v>
      </c>
      <c r="W20" s="38">
        <f>SUM(W16:W19)</f>
        <v>563085.57999999996</v>
      </c>
      <c r="X20" s="39">
        <v>1</v>
      </c>
      <c r="Y20" s="39">
        <f t="shared" si="13"/>
        <v>0.71373010717858465</v>
      </c>
      <c r="Z20" s="38">
        <f>SUM(Z15:Z18)</f>
        <v>8000000</v>
      </c>
      <c r="AA20" s="38">
        <f>SUM(AA16:AA19)</f>
        <v>2620908.58</v>
      </c>
      <c r="AB20" s="39">
        <f t="shared" si="14"/>
        <v>0.40031897926634769</v>
      </c>
      <c r="AC20" s="39">
        <f>AA20/Z20</f>
        <v>0.32761357250000001</v>
      </c>
      <c r="AI20" s="31">
        <v>380181.33333333331</v>
      </c>
      <c r="AJ20" s="31">
        <v>28500</v>
      </c>
      <c r="AK20" s="34">
        <v>1</v>
      </c>
      <c r="AL20" s="43">
        <v>7.4964227596655636E-2</v>
      </c>
      <c r="AM20" s="31">
        <v>4000000</v>
      </c>
      <c r="AN20" s="31">
        <v>494704</v>
      </c>
      <c r="AO20" s="34">
        <v>0.23125996810207336</v>
      </c>
      <c r="AP20" s="34">
        <v>0.12367599999999999</v>
      </c>
    </row>
    <row r="21" spans="1:42" ht="15.6">
      <c r="A21" s="29">
        <f t="shared" si="0"/>
        <v>11</v>
      </c>
      <c r="B21" s="29" t="s">
        <v>11655</v>
      </c>
      <c r="C21" s="29" t="s">
        <v>11655</v>
      </c>
      <c r="D21" s="30" t="s">
        <v>11658</v>
      </c>
      <c r="E21" s="52">
        <f>VLOOKUP(D21,'[2]7月份第五周 '!$K$24:$O$29,5,)</f>
        <v>0.17045454545454544</v>
      </c>
      <c r="G21" s="29">
        <f t="shared" si="8"/>
        <v>11</v>
      </c>
      <c r="H21" s="29" t="s">
        <v>11661</v>
      </c>
      <c r="I21" s="29" t="s">
        <v>11662</v>
      </c>
      <c r="J21" s="30" t="s">
        <v>11669</v>
      </c>
      <c r="K21" s="31">
        <v>2023545.8064516131</v>
      </c>
      <c r="L21" s="31">
        <v>555703.5</v>
      </c>
      <c r="M21" s="32">
        <v>1</v>
      </c>
      <c r="N21" s="33">
        <f t="shared" si="9"/>
        <v>0.27461869073003758</v>
      </c>
      <c r="O21" s="58"/>
      <c r="R21" s="62" t="s">
        <v>11609</v>
      </c>
      <c r="S21" s="62" t="s">
        <v>11442</v>
      </c>
      <c r="T21" s="62" t="s">
        <v>11601</v>
      </c>
      <c r="U21" s="62" t="s">
        <v>11617</v>
      </c>
      <c r="V21" s="60" t="s">
        <v>11664</v>
      </c>
      <c r="W21" s="60" t="s">
        <v>11665</v>
      </c>
      <c r="X21" s="62" t="s">
        <v>11619</v>
      </c>
      <c r="Y21" s="84" t="s">
        <v>11612</v>
      </c>
      <c r="Z21" s="60" t="s">
        <v>11666</v>
      </c>
      <c r="AA21" s="60" t="s">
        <v>11667</v>
      </c>
      <c r="AB21" s="61" t="s">
        <v>11622</v>
      </c>
      <c r="AC21" s="62" t="s">
        <v>11623</v>
      </c>
      <c r="AI21" s="31">
        <v>99538</v>
      </c>
      <c r="AJ21" s="31">
        <v>270</v>
      </c>
      <c r="AK21" s="34">
        <v>1</v>
      </c>
      <c r="AL21" s="34">
        <v>2.7125318973658303E-3</v>
      </c>
      <c r="AM21" s="31">
        <v>1000000</v>
      </c>
      <c r="AN21" s="31">
        <v>2106</v>
      </c>
      <c r="AO21" s="34">
        <v>0.23125996810207336</v>
      </c>
      <c r="AP21" s="34">
        <v>2.1059999999999998E-3</v>
      </c>
    </row>
    <row r="22" spans="1:42" ht="15.6">
      <c r="A22" s="29">
        <f t="shared" si="0"/>
        <v>22</v>
      </c>
      <c r="B22" s="29" t="s">
        <v>11655</v>
      </c>
      <c r="C22" s="29" t="s">
        <v>11655</v>
      </c>
      <c r="D22" s="30" t="s">
        <v>11668</v>
      </c>
      <c r="E22" s="52">
        <f>VLOOKUP(D22,'[2]7月份第五周 '!$K$24:$O$29,5,)</f>
        <v>3.4090909090909088E-2</v>
      </c>
      <c r="G22" s="29">
        <f t="shared" si="8"/>
        <v>1</v>
      </c>
      <c r="H22" s="29" t="s">
        <v>11662</v>
      </c>
      <c r="I22" s="29" t="s">
        <v>11662</v>
      </c>
      <c r="J22" s="30" t="s">
        <v>11580</v>
      </c>
      <c r="K22" s="31">
        <v>500000</v>
      </c>
      <c r="L22" s="31">
        <v>370778.5</v>
      </c>
      <c r="M22" s="32">
        <v>1</v>
      </c>
      <c r="N22" s="33">
        <f t="shared" si="9"/>
        <v>0.74155700000000002</v>
      </c>
      <c r="O22" s="58"/>
      <c r="R22" s="62"/>
      <c r="S22" s="62"/>
      <c r="T22" s="62"/>
      <c r="U22" s="62"/>
      <c r="V22" s="60"/>
      <c r="W22" s="60"/>
      <c r="X22" s="62"/>
      <c r="Y22" s="84"/>
      <c r="Z22" s="60"/>
      <c r="AA22" s="60"/>
      <c r="AB22" s="61"/>
      <c r="AC22" s="62"/>
      <c r="AI22" s="31">
        <v>200000</v>
      </c>
      <c r="AJ22" s="31">
        <v>0</v>
      </c>
      <c r="AK22" s="34">
        <v>1</v>
      </c>
      <c r="AL22" s="34">
        <v>0</v>
      </c>
      <c r="AM22" s="31">
        <v>2000000</v>
      </c>
      <c r="AN22" s="31">
        <v>0</v>
      </c>
      <c r="AO22" s="34">
        <v>0.23125996810207336</v>
      </c>
      <c r="AP22" s="34">
        <v>0</v>
      </c>
    </row>
    <row r="23" spans="1:42" ht="15.6">
      <c r="A23" s="29">
        <f t="shared" si="0"/>
        <v>16</v>
      </c>
      <c r="B23" s="29" t="s">
        <v>11655</v>
      </c>
      <c r="C23" s="29" t="s">
        <v>11655</v>
      </c>
      <c r="D23" s="30" t="s">
        <v>11660</v>
      </c>
      <c r="E23" s="52">
        <f>VLOOKUP(D23,'[2]7月份第五周 '!$K$24:$O$29,5,)</f>
        <v>0.11363636363636363</v>
      </c>
      <c r="G23" s="63" t="s">
        <v>11683</v>
      </c>
      <c r="H23" s="64"/>
      <c r="I23" s="64"/>
      <c r="J23" s="64"/>
      <c r="K23" s="64"/>
      <c r="L23" s="64"/>
      <c r="M23" s="64"/>
      <c r="N23" s="64"/>
      <c r="O23" s="65"/>
      <c r="R23" s="37" t="s">
        <v>11634</v>
      </c>
      <c r="S23" s="37" t="s">
        <v>11655</v>
      </c>
      <c r="T23" s="37" t="s">
        <v>11670</v>
      </c>
      <c r="U23" s="37">
        <v>15</v>
      </c>
      <c r="V23" s="44">
        <f>U23*4*22</f>
        <v>1320</v>
      </c>
      <c r="W23" s="44">
        <v>75</v>
      </c>
      <c r="X23" s="39">
        <v>1</v>
      </c>
      <c r="Y23" s="39">
        <f>W23/V23</f>
        <v>5.6818181818181816E-2</v>
      </c>
      <c r="Z23" s="44">
        <v>9208</v>
      </c>
      <c r="AA23" s="44">
        <v>576</v>
      </c>
      <c r="AB23" s="39">
        <f>106/211</f>
        <v>0.50236966824644547</v>
      </c>
      <c r="AC23" s="39">
        <f>AA23/Z23</f>
        <v>6.2554300608166816E-2</v>
      </c>
    </row>
    <row r="24" spans="1:42" ht="15.6">
      <c r="A24" s="29">
        <f t="shared" si="0"/>
        <v>6</v>
      </c>
      <c r="B24" s="29" t="s">
        <v>11661</v>
      </c>
      <c r="C24" s="29" t="s">
        <v>11662</v>
      </c>
      <c r="D24" s="30" t="s">
        <v>11663</v>
      </c>
      <c r="E24" s="51">
        <v>0.28999999999999998</v>
      </c>
      <c r="G24" s="66"/>
      <c r="H24" s="67"/>
      <c r="I24" s="67"/>
      <c r="J24" s="67"/>
      <c r="K24" s="67"/>
      <c r="L24" s="67"/>
      <c r="M24" s="67"/>
      <c r="N24" s="67"/>
      <c r="O24" s="68"/>
      <c r="R24" s="72" t="s">
        <v>11708</v>
      </c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</row>
    <row r="25" spans="1:42" ht="15.6" customHeight="1">
      <c r="A25" s="29">
        <f t="shared" si="0"/>
        <v>21</v>
      </c>
      <c r="B25" s="29" t="s">
        <v>11661</v>
      </c>
      <c r="C25" s="29" t="s">
        <v>11662</v>
      </c>
      <c r="D25" s="30" t="s">
        <v>11669</v>
      </c>
      <c r="E25" s="51">
        <v>5.7583337424949095E-2</v>
      </c>
      <c r="G25" s="66"/>
      <c r="H25" s="67"/>
      <c r="I25" s="67"/>
      <c r="J25" s="67"/>
      <c r="K25" s="67"/>
      <c r="L25" s="67"/>
      <c r="M25" s="67"/>
      <c r="N25" s="67"/>
      <c r="O25" s="68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</row>
    <row r="26" spans="1:42" ht="15.6">
      <c r="A26" s="29">
        <f t="shared" si="0"/>
        <v>23</v>
      </c>
      <c r="B26" s="29" t="s">
        <v>11661</v>
      </c>
      <c r="C26" s="29" t="s">
        <v>11673</v>
      </c>
      <c r="D26" s="30" t="s">
        <v>11580</v>
      </c>
      <c r="E26" s="51">
        <v>0</v>
      </c>
      <c r="G26" s="69"/>
      <c r="H26" s="70"/>
      <c r="I26" s="70"/>
      <c r="J26" s="70"/>
      <c r="K26" s="70"/>
      <c r="L26" s="70"/>
      <c r="M26" s="70"/>
      <c r="N26" s="70"/>
      <c r="O26" s="71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</row>
    <row r="27" spans="1:42" ht="15">
      <c r="A27" s="81" t="s">
        <v>11682</v>
      </c>
      <c r="B27" s="82"/>
      <c r="C27" s="82"/>
      <c r="D27" s="82"/>
      <c r="E27" s="83"/>
      <c r="J27" s="45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</row>
    <row r="28" spans="1:42">
      <c r="A28"/>
      <c r="B28"/>
      <c r="C28"/>
      <c r="D28"/>
      <c r="E28"/>
      <c r="G28"/>
      <c r="H28"/>
      <c r="I28"/>
      <c r="J28"/>
      <c r="K28"/>
      <c r="L28"/>
      <c r="M28"/>
      <c r="N28"/>
      <c r="R28" s="40"/>
    </row>
    <row r="29" spans="1:42">
      <c r="G29"/>
      <c r="H29" t="s">
        <v>11510</v>
      </c>
      <c r="I29">
        <v>80538.75</v>
      </c>
      <c r="J29"/>
      <c r="K29"/>
      <c r="L29" s="53" t="s">
        <v>11699</v>
      </c>
      <c r="M29"/>
      <c r="N29"/>
      <c r="Q29"/>
      <c r="R29"/>
      <c r="S29"/>
    </row>
    <row r="30" spans="1:42">
      <c r="G30"/>
      <c r="H30" t="s">
        <v>11698</v>
      </c>
      <c r="I30">
        <v>222109.1</v>
      </c>
      <c r="J30"/>
      <c r="K30"/>
      <c r="L30" t="s">
        <v>11462</v>
      </c>
      <c r="M30">
        <v>451944.88</v>
      </c>
      <c r="N30"/>
      <c r="Q30"/>
      <c r="R30"/>
      <c r="S30"/>
      <c r="T30" s="46"/>
      <c r="Y30" s="18"/>
    </row>
    <row r="31" spans="1:42">
      <c r="G31"/>
      <c r="H31" t="s">
        <v>11681</v>
      </c>
      <c r="I31">
        <v>84761.400000000009</v>
      </c>
      <c r="J31"/>
      <c r="K31"/>
      <c r="L31" t="s">
        <v>11652</v>
      </c>
      <c r="M31">
        <v>5050</v>
      </c>
      <c r="N31">
        <f>M31*5</f>
        <v>25250</v>
      </c>
      <c r="Q31"/>
      <c r="R31"/>
      <c r="S31"/>
      <c r="T31" s="46"/>
      <c r="Y31" s="18"/>
    </row>
    <row r="32" spans="1:42">
      <c r="G32"/>
      <c r="H32" t="s">
        <v>11453</v>
      </c>
      <c r="I32">
        <v>3461.2499999999995</v>
      </c>
      <c r="J32"/>
      <c r="K32"/>
      <c r="L32" t="s">
        <v>11704</v>
      </c>
      <c r="M32">
        <v>31935</v>
      </c>
      <c r="N32">
        <f t="shared" ref="N32:N33" si="16">M32*5</f>
        <v>159675</v>
      </c>
      <c r="Q32"/>
      <c r="R32"/>
      <c r="S32"/>
      <c r="T32" s="46"/>
      <c r="Y32" s="18"/>
    </row>
    <row r="33" spans="7:25">
      <c r="G33"/>
      <c r="H33" t="s">
        <v>11457</v>
      </c>
      <c r="I33">
        <v>64688.89</v>
      </c>
      <c r="J33"/>
      <c r="K33"/>
      <c r="L33" t="s">
        <v>11580</v>
      </c>
      <c r="M33">
        <v>74155.7</v>
      </c>
      <c r="N33">
        <f t="shared" si="16"/>
        <v>370778.5</v>
      </c>
      <c r="Q33"/>
      <c r="R33"/>
      <c r="S33"/>
      <c r="T33" s="46"/>
      <c r="Y33" s="18"/>
    </row>
    <row r="34" spans="7:25">
      <c r="G34"/>
      <c r="H34" t="s">
        <v>11440</v>
      </c>
      <c r="I34">
        <v>3283.82</v>
      </c>
      <c r="J34"/>
      <c r="K34"/>
      <c r="L34"/>
      <c r="M34">
        <f>SUM(M31:M33)</f>
        <v>111140.7</v>
      </c>
      <c r="N34"/>
      <c r="Q34"/>
      <c r="R34"/>
      <c r="S34"/>
      <c r="T34" s="46"/>
      <c r="Y34" s="18"/>
    </row>
    <row r="35" spans="7:25">
      <c r="G35"/>
      <c r="H35" t="s">
        <v>11543</v>
      </c>
      <c r="I35">
        <v>89681.850000000763</v>
      </c>
      <c r="J35"/>
      <c r="K35"/>
      <c r="L35" t="s">
        <v>11460</v>
      </c>
      <c r="M35">
        <v>60000</v>
      </c>
      <c r="N35"/>
      <c r="Q35"/>
      <c r="R35"/>
      <c r="S35"/>
      <c r="T35" s="46"/>
      <c r="Y35" s="18"/>
    </row>
    <row r="36" spans="7:25">
      <c r="G36"/>
      <c r="H36" t="s">
        <v>11675</v>
      </c>
      <c r="I36">
        <v>44517.3</v>
      </c>
      <c r="J36"/>
      <c r="K36"/>
      <c r="L36" t="s">
        <v>11466</v>
      </c>
      <c r="M36">
        <v>10000</v>
      </c>
      <c r="N36">
        <f>M36*5</f>
        <v>50000</v>
      </c>
      <c r="Q36"/>
      <c r="R36"/>
      <c r="S36"/>
      <c r="T36" s="46"/>
      <c r="Y36" s="18"/>
    </row>
    <row r="37" spans="7:25">
      <c r="G37"/>
      <c r="H37" t="s">
        <v>11512</v>
      </c>
      <c r="I37">
        <v>9377.61</v>
      </c>
      <c r="J37"/>
      <c r="K37"/>
      <c r="L37"/>
      <c r="M37"/>
      <c r="N37"/>
      <c r="Q37"/>
      <c r="R37"/>
      <c r="S37"/>
      <c r="T37" s="46"/>
      <c r="Y37" s="18"/>
    </row>
    <row r="38" spans="7:25">
      <c r="G38"/>
      <c r="H38" t="s">
        <v>11575</v>
      </c>
      <c r="I38">
        <v>68147.295000000027</v>
      </c>
      <c r="J38"/>
      <c r="K38"/>
      <c r="L38"/>
      <c r="M38"/>
      <c r="N38"/>
      <c r="Q38"/>
      <c r="R38"/>
      <c r="S38"/>
    </row>
    <row r="39" spans="7:25">
      <c r="G39"/>
      <c r="H39"/>
      <c r="I39"/>
      <c r="J39">
        <v>1647.7649999999999</v>
      </c>
      <c r="K39">
        <f>J39*2</f>
        <v>3295.5299999999997</v>
      </c>
      <c r="L39">
        <v>0</v>
      </c>
      <c r="M39">
        <v>3283.82</v>
      </c>
      <c r="N39"/>
      <c r="Q39"/>
      <c r="R39"/>
      <c r="S39"/>
    </row>
    <row r="40" spans="7:25">
      <c r="G40"/>
      <c r="H40" t="s">
        <v>11488</v>
      </c>
      <c r="I40">
        <v>356479.39000000007</v>
      </c>
      <c r="J40"/>
      <c r="K40"/>
      <c r="L40" t="s">
        <v>11624</v>
      </c>
      <c r="M40">
        <v>189136.92</v>
      </c>
      <c r="N40"/>
      <c r="Q40"/>
      <c r="R40"/>
      <c r="S40"/>
    </row>
    <row r="41" spans="7:25">
      <c r="G41"/>
      <c r="H41" t="s">
        <v>11497</v>
      </c>
      <c r="I41">
        <v>9567.42</v>
      </c>
      <c r="J41"/>
      <c r="K41"/>
      <c r="L41" t="s">
        <v>11469</v>
      </c>
      <c r="M41">
        <v>198272.33000000002</v>
      </c>
      <c r="N41"/>
      <c r="Q41"/>
      <c r="R41"/>
      <c r="S41"/>
    </row>
    <row r="42" spans="7:25">
      <c r="G42"/>
      <c r="H42" t="s">
        <v>11462</v>
      </c>
      <c r="I42">
        <v>333951.93999999983</v>
      </c>
      <c r="J42"/>
      <c r="K42"/>
      <c r="L42" t="s">
        <v>11453</v>
      </c>
      <c r="M42">
        <v>608331.04</v>
      </c>
      <c r="N42"/>
      <c r="Q42"/>
      <c r="R42"/>
      <c r="S42"/>
    </row>
    <row r="43" spans="7:25">
      <c r="G43"/>
      <c r="H43" t="s">
        <v>11549</v>
      </c>
      <c r="I43">
        <v>30156.309999999998</v>
      </c>
      <c r="J43"/>
      <c r="K43"/>
      <c r="L43" t="s">
        <v>11487</v>
      </c>
      <c r="M43">
        <v>356718.39000000007</v>
      </c>
      <c r="N43"/>
      <c r="Q43"/>
      <c r="R43"/>
      <c r="S43"/>
    </row>
    <row r="44" spans="7:25">
      <c r="G44"/>
      <c r="H44" t="s">
        <v>11466</v>
      </c>
      <c r="I44">
        <v>120137.82999999999</v>
      </c>
      <c r="J44"/>
      <c r="K44"/>
      <c r="L44" t="s">
        <v>11459</v>
      </c>
      <c r="M44">
        <v>1170980.8900000004</v>
      </c>
      <c r="N44"/>
      <c r="Q44"/>
      <c r="R44"/>
      <c r="S44"/>
    </row>
    <row r="45" spans="7:25">
      <c r="G45"/>
      <c r="H45" t="s">
        <v>11474</v>
      </c>
      <c r="I45">
        <v>13354.115</v>
      </c>
      <c r="J45"/>
      <c r="K45"/>
      <c r="L45" t="s">
        <v>11456</v>
      </c>
      <c r="M45">
        <v>171584.65500000014</v>
      </c>
      <c r="N45"/>
      <c r="Q45"/>
      <c r="R45"/>
      <c r="S45"/>
    </row>
    <row r="46" spans="7:25">
      <c r="G46"/>
      <c r="H46" t="s">
        <v>11478</v>
      </c>
      <c r="I46">
        <v>38748.470000000008</v>
      </c>
      <c r="J46"/>
      <c r="K46"/>
      <c r="L46" t="s">
        <v>11542</v>
      </c>
      <c r="M46">
        <v>164116.46000000072</v>
      </c>
      <c r="N46"/>
      <c r="Q46"/>
      <c r="R46"/>
      <c r="S46"/>
    </row>
    <row r="47" spans="7:25">
      <c r="G47"/>
      <c r="H47" t="s">
        <v>11454</v>
      </c>
      <c r="I47">
        <v>150780.01999999999</v>
      </c>
      <c r="J47"/>
      <c r="K47"/>
      <c r="L47" t="s">
        <v>11473</v>
      </c>
      <c r="M47">
        <v>32299.145</v>
      </c>
      <c r="N47"/>
      <c r="Q47"/>
      <c r="R47"/>
      <c r="S47"/>
    </row>
    <row r="48" spans="7:25">
      <c r="G48"/>
      <c r="H48" t="s">
        <v>11460</v>
      </c>
      <c r="I48">
        <v>1170980.8900000004</v>
      </c>
      <c r="J48"/>
      <c r="K48"/>
      <c r="L48"/>
      <c r="M48"/>
      <c r="N48"/>
      <c r="Q48"/>
      <c r="R48"/>
      <c r="S48"/>
    </row>
    <row r="49" spans="8:19">
      <c r="H49" s="18" t="s">
        <v>11700</v>
      </c>
      <c r="I49" s="18">
        <f>SUM(I29:I48)</f>
        <v>2894723.6500000013</v>
      </c>
      <c r="K49"/>
      <c r="L49"/>
      <c r="M49"/>
      <c r="N49"/>
      <c r="Q49"/>
      <c r="R49"/>
      <c r="S49"/>
    </row>
  </sheetData>
  <sortState ref="A4:E26">
    <sortCondition ref="B4:B26"/>
    <sortCondition ref="C4:C26"/>
  </sortState>
  <mergeCells count="18">
    <mergeCell ref="A27:E27"/>
    <mergeCell ref="Y21:Y22"/>
    <mergeCell ref="Z21:Z22"/>
    <mergeCell ref="A1:E2"/>
    <mergeCell ref="G1:O2"/>
    <mergeCell ref="R1:AC2"/>
    <mergeCell ref="R21:R22"/>
    <mergeCell ref="S21:S22"/>
    <mergeCell ref="T21:T22"/>
    <mergeCell ref="U21:U22"/>
    <mergeCell ref="V21:V22"/>
    <mergeCell ref="W21:W22"/>
    <mergeCell ref="X21:X22"/>
    <mergeCell ref="AA21:AA22"/>
    <mergeCell ref="AB21:AB22"/>
    <mergeCell ref="AC21:AC22"/>
    <mergeCell ref="G23:O26"/>
    <mergeCell ref="R24:AC27"/>
  </mergeCells>
  <phoneticPr fontId="2" type="noConversion"/>
  <conditionalFormatting sqref="N4:N22 E4:E26">
    <cfRule type="cellIs" dxfId="0" priority="2" operator="greaterThanOrEqual">
      <formula>1</formula>
    </cfRule>
  </conditionalFormatting>
  <pageMargins left="0.7" right="0.7" top="0.75" bottom="0.75" header="0.3" footer="0.3"/>
  <ignoredErrors>
    <ignoredError sqref="M34" formulaRange="1"/>
    <ignoredError sqref="V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4" sqref="A4:B12"/>
    </sheetView>
  </sheetViews>
  <sheetFormatPr defaultRowHeight="13.8"/>
  <cols>
    <col min="1" max="1" width="10" bestFit="1" customWidth="1"/>
    <col min="2" max="2" width="16.5546875" bestFit="1" customWidth="1"/>
  </cols>
  <sheetData>
    <row r="1" spans="1:2">
      <c r="A1" s="48" t="s">
        <v>11438</v>
      </c>
      <c r="B1" t="s">
        <v>11697</v>
      </c>
    </row>
    <row r="3" spans="1:2">
      <c r="A3" s="48" t="s">
        <v>11677</v>
      </c>
      <c r="B3" t="s">
        <v>11680</v>
      </c>
    </row>
    <row r="4" spans="1:2">
      <c r="A4" s="49">
        <v>0</v>
      </c>
      <c r="B4" s="50">
        <v>3283.82</v>
      </c>
    </row>
    <row r="5" spans="1:2">
      <c r="A5" s="49" t="s">
        <v>11624</v>
      </c>
      <c r="B5" s="50">
        <v>189136.92</v>
      </c>
    </row>
    <row r="6" spans="1:2">
      <c r="A6" s="49" t="s">
        <v>11469</v>
      </c>
      <c r="B6" s="50">
        <v>198272.33000000002</v>
      </c>
    </row>
    <row r="7" spans="1:2">
      <c r="A7" s="49" t="s">
        <v>11453</v>
      </c>
      <c r="B7" s="50">
        <v>608331.04</v>
      </c>
    </row>
    <row r="8" spans="1:2">
      <c r="A8" s="49" t="s">
        <v>11487</v>
      </c>
      <c r="B8" s="50">
        <v>356718.39000000007</v>
      </c>
    </row>
    <row r="9" spans="1:2">
      <c r="A9" s="49" t="s">
        <v>11459</v>
      </c>
      <c r="B9" s="50">
        <v>1174276.4200000004</v>
      </c>
    </row>
    <row r="10" spans="1:2">
      <c r="A10" s="49" t="s">
        <v>11456</v>
      </c>
      <c r="B10" s="50">
        <v>169936.89000000013</v>
      </c>
    </row>
    <row r="11" spans="1:2">
      <c r="A11" s="49" t="s">
        <v>11542</v>
      </c>
      <c r="B11" s="50">
        <v>164116.46000000072</v>
      </c>
    </row>
    <row r="12" spans="1:2">
      <c r="A12" s="49" t="s">
        <v>11473</v>
      </c>
      <c r="B12" s="50">
        <v>30651.38</v>
      </c>
    </row>
    <row r="13" spans="1:2">
      <c r="A13" s="49" t="s">
        <v>11679</v>
      </c>
      <c r="B13" s="50">
        <v>2894723.6500000018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74"/>
  <sheetViews>
    <sheetView workbookViewId="0">
      <selection activeCell="A9" sqref="A9"/>
    </sheetView>
  </sheetViews>
  <sheetFormatPr defaultRowHeight="13.8"/>
  <cols>
    <col min="1" max="1" width="32.6640625" bestFit="1" customWidth="1"/>
    <col min="2" max="2" width="33.77734375" customWidth="1"/>
    <col min="3" max="3" width="9.33203125" bestFit="1" customWidth="1"/>
    <col min="4" max="4" width="14.6640625" bestFit="1" customWidth="1"/>
    <col min="5" max="5" width="6" bestFit="1" customWidth="1"/>
    <col min="6" max="6" width="11.109375" style="6" bestFit="1" customWidth="1"/>
    <col min="7" max="7" width="17.21875" bestFit="1" customWidth="1"/>
    <col min="8" max="8" width="32.33203125" customWidth="1"/>
    <col min="9" max="9" width="9.44140625" bestFit="1" customWidth="1"/>
    <col min="10" max="10" width="10" bestFit="1" customWidth="1"/>
    <col min="11" max="11" width="9.44140625" bestFit="1" customWidth="1"/>
    <col min="12" max="12" width="26.33203125" bestFit="1" customWidth="1"/>
    <col min="13" max="13" width="11.6640625" bestFit="1" customWidth="1"/>
    <col min="14" max="14" width="10" bestFit="1" customWidth="1"/>
    <col min="15" max="15" width="7.44140625" bestFit="1" customWidth="1"/>
    <col min="16" max="17" width="19.88671875" bestFit="1" customWidth="1"/>
    <col min="18" max="18" width="5.44140625" bestFit="1" customWidth="1"/>
    <col min="19" max="19" width="13.88671875" bestFit="1" customWidth="1"/>
    <col min="20" max="20" width="9.44140625" bestFit="1" customWidth="1"/>
  </cols>
  <sheetData>
    <row r="1" spans="1:21">
      <c r="A1" s="1" t="s">
        <v>0</v>
      </c>
      <c r="B1" s="1" t="s">
        <v>11441</v>
      </c>
      <c r="C1" s="1" t="s">
        <v>11443</v>
      </c>
      <c r="D1" s="1" t="s">
        <v>11445</v>
      </c>
      <c r="E1" s="1" t="s">
        <v>11447</v>
      </c>
      <c r="F1" s="5" t="s">
        <v>11448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3" t="s">
        <v>11439</v>
      </c>
    </row>
    <row r="2" spans="1:21">
      <c r="A2" s="1" t="s">
        <v>15</v>
      </c>
      <c r="B2" s="1" t="str">
        <f>VLOOKUP(A2,'[3]消费明细-普通账号'!$B$2:$C$10000,2,)</f>
        <v>广州娇丽芙个人护理用品有限公司</v>
      </c>
      <c r="C2" s="1" t="str">
        <f>VLOOKUP(A2,'[3]消费明细-普通账号'!$B$2:$D$10000,3,)</f>
        <v>KA-广</v>
      </c>
      <c r="D2" s="1" t="str">
        <f>VLOOKUP(A2,'[3]消费明细-普通账号'!$B$2:$L$10000,11,)</f>
        <v>KA-广</v>
      </c>
      <c r="E2" s="1" t="str">
        <f>VLOOKUP(A2,'[3]消费明细-普通账号'!$B$2:$P$10000,15,)</f>
        <v>关联</v>
      </c>
      <c r="F2" s="5">
        <f>VLOOKUP(A2,'[3]消费明细-普通账号'!$B$2:$O$10000,14,)</f>
        <v>43032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19</v>
      </c>
      <c r="M2" s="1"/>
      <c r="N2" s="1">
        <f>L2-M2</f>
        <v>201.71</v>
      </c>
      <c r="O2" s="1" t="s">
        <v>22</v>
      </c>
      <c r="P2" s="1" t="s">
        <v>23</v>
      </c>
      <c r="Q2" s="1" t="s">
        <v>24</v>
      </c>
      <c r="R2" s="1" t="s">
        <v>21</v>
      </c>
      <c r="S2" s="1"/>
      <c r="T2" s="1" t="s">
        <v>25</v>
      </c>
      <c r="U2" t="str">
        <f>VLOOKUP(H2,[4]可返佣产品!$A$2:$B$1000,2,)</f>
        <v>true</v>
      </c>
    </row>
    <row r="3" spans="1:21">
      <c r="A3" s="1" t="s">
        <v>26</v>
      </c>
      <c r="B3" s="1" t="str">
        <f>VLOOKUP(A3,'[3]消费明细-普通账号'!$B$2:$C$10000,2,)</f>
        <v>广州市十牛信息科技有限公司</v>
      </c>
      <c r="C3" s="1" t="str">
        <f>VLOOKUP(A3,'[3]消费明细-普通账号'!$B$2:$D$10000,3,)</f>
        <v>其他</v>
      </c>
      <c r="D3" s="1" t="str">
        <f>VLOOKUP(A3,'[3]消费明细-普通账号'!$B$2:$L$10000,11,)</f>
        <v>薛玲</v>
      </c>
      <c r="E3" s="1" t="str">
        <f>VLOOKUP(A3,'[3]消费明细-普通账号'!$B$2:$P$10000,15,)</f>
        <v>关联</v>
      </c>
      <c r="F3" s="5">
        <f>VLOOKUP(A3,'[3]消费明细-普通账号'!$B$2:$O$10000,14,)</f>
        <v>42909</v>
      </c>
      <c r="G3" s="1" t="s">
        <v>27</v>
      </c>
      <c r="H3" s="1" t="s">
        <v>28</v>
      </c>
      <c r="I3" s="1" t="s">
        <v>18</v>
      </c>
      <c r="J3" s="1" t="s">
        <v>29</v>
      </c>
      <c r="K3" s="1" t="s">
        <v>20</v>
      </c>
      <c r="L3" s="1" t="s">
        <v>30</v>
      </c>
      <c r="M3" s="1"/>
      <c r="N3" s="1">
        <f t="shared" ref="N3:N66" si="0">L3-M3</f>
        <v>0</v>
      </c>
      <c r="O3" s="1" t="s">
        <v>31</v>
      </c>
      <c r="P3" s="1" t="s">
        <v>32</v>
      </c>
      <c r="Q3" s="1" t="s">
        <v>32</v>
      </c>
      <c r="R3" s="1" t="s">
        <v>21</v>
      </c>
      <c r="S3" s="1"/>
      <c r="T3" s="1" t="s">
        <v>25</v>
      </c>
      <c r="U3" t="b">
        <f>VLOOKUP(H3,[4]可返佣产品!$A$2:$B$1000,2,)</f>
        <v>1</v>
      </c>
    </row>
    <row r="4" spans="1:21">
      <c r="A4" s="1" t="s">
        <v>26</v>
      </c>
      <c r="B4" s="1" t="str">
        <f>VLOOKUP(A4,'[3]消费明细-普通账号'!$B$2:$C$10000,2,)</f>
        <v>广州市十牛信息科技有限公司</v>
      </c>
      <c r="C4" s="1" t="str">
        <f>VLOOKUP(A4,'[3]消费明细-普通账号'!$B$2:$D$10000,3,)</f>
        <v>其他</v>
      </c>
      <c r="D4" s="1" t="str">
        <f>VLOOKUP(A4,'[3]消费明细-普通账号'!$B$2:$L$10000,11,)</f>
        <v>薛玲</v>
      </c>
      <c r="E4" s="1" t="str">
        <f>VLOOKUP(A4,'[3]消费明细-普通账号'!$B$2:$P$10000,15,)</f>
        <v>关联</v>
      </c>
      <c r="F4" s="5">
        <f>VLOOKUP(A4,'[3]消费明细-普通账号'!$B$2:$O$10000,14,)</f>
        <v>42909</v>
      </c>
      <c r="G4" s="1" t="s">
        <v>33</v>
      </c>
      <c r="H4" s="1" t="s">
        <v>28</v>
      </c>
      <c r="I4" s="1" t="s">
        <v>18</v>
      </c>
      <c r="J4" s="1" t="s">
        <v>29</v>
      </c>
      <c r="K4" s="1" t="s">
        <v>20</v>
      </c>
      <c r="L4" s="1" t="s">
        <v>30</v>
      </c>
      <c r="M4" s="1"/>
      <c r="N4" s="1">
        <f t="shared" si="0"/>
        <v>0</v>
      </c>
      <c r="O4" s="1" t="s">
        <v>31</v>
      </c>
      <c r="P4" s="1" t="s">
        <v>34</v>
      </c>
      <c r="Q4" s="1" t="s">
        <v>34</v>
      </c>
      <c r="R4" s="1" t="s">
        <v>21</v>
      </c>
      <c r="S4" s="1"/>
      <c r="T4" s="1" t="s">
        <v>25</v>
      </c>
      <c r="U4" t="b">
        <f>VLOOKUP(H4,[4]可返佣产品!$A$2:$B$1000,2,)</f>
        <v>1</v>
      </c>
    </row>
    <row r="5" spans="1:21">
      <c r="A5" s="1" t="s">
        <v>26</v>
      </c>
      <c r="B5" s="1" t="str">
        <f>VLOOKUP(A5,'[3]消费明细-普通账号'!$B$2:$C$10000,2,)</f>
        <v>广州市十牛信息科技有限公司</v>
      </c>
      <c r="C5" s="1" t="str">
        <f>VLOOKUP(A5,'[3]消费明细-普通账号'!$B$2:$D$10000,3,)</f>
        <v>其他</v>
      </c>
      <c r="D5" s="1" t="str">
        <f>VLOOKUP(A5,'[3]消费明细-普通账号'!$B$2:$L$10000,11,)</f>
        <v>薛玲</v>
      </c>
      <c r="E5" s="1" t="str">
        <f>VLOOKUP(A5,'[3]消费明细-普通账号'!$B$2:$P$10000,15,)</f>
        <v>关联</v>
      </c>
      <c r="F5" s="5">
        <f>VLOOKUP(A5,'[3]消费明细-普通账号'!$B$2:$O$10000,14,)</f>
        <v>42909</v>
      </c>
      <c r="G5" s="1" t="s">
        <v>35</v>
      </c>
      <c r="H5" s="1" t="s">
        <v>36</v>
      </c>
      <c r="I5" s="1" t="s">
        <v>18</v>
      </c>
      <c r="J5" s="1" t="s">
        <v>37</v>
      </c>
      <c r="K5" s="1" t="s">
        <v>38</v>
      </c>
      <c r="L5" s="1" t="s">
        <v>39</v>
      </c>
      <c r="M5" s="1"/>
      <c r="N5" s="1">
        <f t="shared" si="0"/>
        <v>156.44999999999999</v>
      </c>
      <c r="O5" s="1" t="s">
        <v>22</v>
      </c>
      <c r="P5" s="1" t="s">
        <v>40</v>
      </c>
      <c r="Q5" s="1" t="s">
        <v>41</v>
      </c>
      <c r="R5" s="1" t="s">
        <v>21</v>
      </c>
      <c r="S5" s="1"/>
      <c r="T5" s="1" t="s">
        <v>25</v>
      </c>
      <c r="U5" t="str">
        <f>VLOOKUP(H5,[4]可返佣产品!$A$2:$B$1000,2,)</f>
        <v>true</v>
      </c>
    </row>
    <row r="6" spans="1:21">
      <c r="A6" s="1" t="s">
        <v>42</v>
      </c>
      <c r="B6" s="1" t="str">
        <f>VLOOKUP(A6,'[3]消费明细-普通账号'!$B$2:$C$10000,2,)</f>
        <v>淘贝（深圳）网络信息科技有限公司</v>
      </c>
      <c r="C6" s="1" t="str">
        <f>VLOOKUP(A6,'[3]消费明细-普通账号'!$B$2:$D$10000,3,)</f>
        <v>BD伙伴</v>
      </c>
      <c r="D6" s="1" t="str">
        <f>VLOOKUP(A6,'[3]消费明细-普通账号'!$B$2:$L$10000,11,)</f>
        <v>BD团队-刘银树</v>
      </c>
      <c r="E6" s="1" t="str">
        <f>VLOOKUP(A6,'[3]消费明细-普通账号'!$B$2:$P$10000,15,)</f>
        <v>新建</v>
      </c>
      <c r="F6" s="5">
        <f>VLOOKUP(A6,'[3]消费明细-普通账号'!$B$2:$O$10000,14,)</f>
        <v>43058</v>
      </c>
      <c r="G6" s="1" t="s">
        <v>43</v>
      </c>
      <c r="H6" s="1" t="s">
        <v>17</v>
      </c>
      <c r="I6" s="1" t="s">
        <v>44</v>
      </c>
      <c r="J6" s="1" t="s">
        <v>29</v>
      </c>
      <c r="K6" s="1" t="s">
        <v>20</v>
      </c>
      <c r="L6" s="1" t="s">
        <v>29</v>
      </c>
      <c r="M6" s="1"/>
      <c r="N6" s="1">
        <f t="shared" si="0"/>
        <v>0</v>
      </c>
      <c r="O6" s="1" t="s">
        <v>22</v>
      </c>
      <c r="P6" s="1" t="s">
        <v>45</v>
      </c>
      <c r="Q6" s="1" t="s">
        <v>45</v>
      </c>
      <c r="R6" s="1" t="s">
        <v>21</v>
      </c>
      <c r="S6" s="1"/>
      <c r="T6" s="1" t="s">
        <v>25</v>
      </c>
      <c r="U6" t="str">
        <f>VLOOKUP(H6,[4]可返佣产品!$A$2:$B$1000,2,)</f>
        <v>true</v>
      </c>
    </row>
    <row r="7" spans="1:21">
      <c r="A7" s="1" t="s">
        <v>46</v>
      </c>
      <c r="B7" s="1" t="str">
        <f>VLOOKUP(A7,'[3]消费明细-普通账号'!$B$2:$C$10000,2,)</f>
        <v>云康集团</v>
      </c>
      <c r="C7" s="1" t="str">
        <f>VLOOKUP(A7,'[3]消费明细-普通账号'!$B$2:$D$10000,3,)</f>
        <v>其他</v>
      </c>
      <c r="D7" s="1" t="str">
        <f>VLOOKUP(A7,'[3]消费明细-普通账号'!$B$2:$L$10000,11,)</f>
        <v>薛玲</v>
      </c>
      <c r="E7" s="1" t="str">
        <f>VLOOKUP(A7,'[3]消费明细-普通账号'!$B$2:$P$10000,15,)</f>
        <v>关联</v>
      </c>
      <c r="F7" s="5">
        <f>VLOOKUP(A7,'[3]消费明细-普通账号'!$B$2:$O$10000,14,)</f>
        <v>42927</v>
      </c>
      <c r="G7" s="1" t="s">
        <v>47</v>
      </c>
      <c r="H7" s="1" t="s">
        <v>48</v>
      </c>
      <c r="I7" s="1" t="s">
        <v>49</v>
      </c>
      <c r="J7" s="1" t="s">
        <v>29</v>
      </c>
      <c r="K7" s="1" t="s">
        <v>20</v>
      </c>
      <c r="L7" s="1" t="s">
        <v>30</v>
      </c>
      <c r="M7" s="1"/>
      <c r="N7" s="1">
        <f t="shared" si="0"/>
        <v>0</v>
      </c>
      <c r="O7" s="1" t="s">
        <v>31</v>
      </c>
      <c r="P7" s="1" t="s">
        <v>50</v>
      </c>
      <c r="Q7" s="1" t="s">
        <v>51</v>
      </c>
      <c r="R7" s="1" t="s">
        <v>21</v>
      </c>
      <c r="S7" s="1"/>
      <c r="T7" s="1" t="s">
        <v>25</v>
      </c>
      <c r="U7" t="e">
        <f>VLOOKUP(H7,[4]可返佣产品!$A$2:$B$1000,2,)</f>
        <v>#N/A</v>
      </c>
    </row>
    <row r="8" spans="1:21">
      <c r="A8" s="1" t="s">
        <v>52</v>
      </c>
      <c r="B8" s="1" t="str">
        <f>VLOOKUP(A8,'[3]消费明细-普通账号'!$B$2:$C$10000,2,)</f>
        <v>广州一站网络科技有限公司</v>
      </c>
      <c r="C8" s="1" t="str">
        <f>VLOOKUP(A8,'[3]消费明细-普通账号'!$B$2:$D$10000,3,)</f>
        <v>铁军-广</v>
      </c>
      <c r="D8" s="1" t="str">
        <f>VLOOKUP(A8,'[3]消费明细-普通账号'!$B$2:$L$10000,11,)</f>
        <v>高乾</v>
      </c>
      <c r="E8" s="1" t="str">
        <f>VLOOKUP(A8,'[3]消费明细-普通账号'!$B$2:$P$10000,15,)</f>
        <v>关联</v>
      </c>
      <c r="F8" s="5">
        <f>VLOOKUP(A8,'[3]消费明细-普通账号'!$B$2:$O$10000,14,)</f>
        <v>43067</v>
      </c>
      <c r="G8" s="1" t="s">
        <v>53</v>
      </c>
      <c r="H8" s="1" t="s">
        <v>54</v>
      </c>
      <c r="I8" s="1" t="s">
        <v>49</v>
      </c>
      <c r="J8" s="1" t="s">
        <v>29</v>
      </c>
      <c r="K8" s="1" t="s">
        <v>20</v>
      </c>
      <c r="L8" s="1" t="s">
        <v>29</v>
      </c>
      <c r="M8" s="1"/>
      <c r="N8" s="1">
        <f t="shared" si="0"/>
        <v>0</v>
      </c>
      <c r="O8" s="1" t="s">
        <v>22</v>
      </c>
      <c r="P8" s="1" t="s">
        <v>55</v>
      </c>
      <c r="Q8" s="1" t="s">
        <v>56</v>
      </c>
      <c r="R8" s="1" t="s">
        <v>21</v>
      </c>
      <c r="S8" s="1"/>
      <c r="T8" s="1" t="s">
        <v>25</v>
      </c>
      <c r="U8" t="str">
        <f>VLOOKUP(H8,[4]可返佣产品!$A$2:$B$1000,2,)</f>
        <v>true</v>
      </c>
    </row>
    <row r="9" spans="1:21">
      <c r="A9" s="1" t="s">
        <v>57</v>
      </c>
      <c r="B9" s="1" t="str">
        <f>VLOOKUP(A9,'[3]消费明细-普通账号'!$B$2:$C$10000,2,)</f>
        <v>广州源众信息科技有限公司</v>
      </c>
      <c r="C9" s="1" t="str">
        <f>VLOOKUP(A9,'[3]消费明细-普通账号'!$B$2:$D$10000,3,)</f>
        <v>BD伙伴</v>
      </c>
      <c r="D9" s="1" t="str">
        <f>VLOOKUP(A9,'[3]消费明细-普通账号'!$B$2:$L$10000,11,)</f>
        <v>BD团队-刘银树</v>
      </c>
      <c r="E9" s="1" t="str">
        <f>VLOOKUP(A9,'[3]消费明细-普通账号'!$B$2:$P$10000,15,)</f>
        <v>新建</v>
      </c>
      <c r="F9" s="5">
        <f>VLOOKUP(A9,'[3]消费明细-普通账号'!$B$2:$O$10000,14,)</f>
        <v>43232.778703703698</v>
      </c>
      <c r="G9" s="1" t="s">
        <v>58</v>
      </c>
      <c r="H9" s="1" t="s">
        <v>17</v>
      </c>
      <c r="I9" s="1" t="s">
        <v>59</v>
      </c>
      <c r="J9" s="1" t="s">
        <v>60</v>
      </c>
      <c r="K9" s="1" t="s">
        <v>20</v>
      </c>
      <c r="L9" s="1" t="s">
        <v>60</v>
      </c>
      <c r="M9" s="1"/>
      <c r="N9" s="1">
        <f t="shared" si="0"/>
        <v>504</v>
      </c>
      <c r="O9" s="1" t="s">
        <v>22</v>
      </c>
      <c r="P9" s="1" t="s">
        <v>61</v>
      </c>
      <c r="Q9" s="1" t="s">
        <v>62</v>
      </c>
      <c r="R9" s="1" t="s">
        <v>21</v>
      </c>
      <c r="S9" s="1"/>
      <c r="T9" s="1" t="s">
        <v>25</v>
      </c>
      <c r="U9" t="str">
        <f>VLOOKUP(H9,[4]可返佣产品!$A$2:$B$1000,2,)</f>
        <v>true</v>
      </c>
    </row>
    <row r="10" spans="1:21">
      <c r="A10" s="1" t="s">
        <v>63</v>
      </c>
      <c r="B10" s="1" t="str">
        <f>VLOOKUP(A10,'[3]消费明细-普通账号'!$B$2:$C$10000,2,)</f>
        <v>广州美亚电子商务国际旅行社有限公司</v>
      </c>
      <c r="C10" s="1" t="str">
        <f>VLOOKUP(A10,'[3]消费明细-普通账号'!$B$2:$D$10000,3,)</f>
        <v>KA-广</v>
      </c>
      <c r="D10" s="1" t="str">
        <f>VLOOKUP(A10,'[3]消费明细-普通账号'!$B$2:$L$10000,11,)</f>
        <v>史玉卉</v>
      </c>
      <c r="E10" s="1" t="str">
        <f>VLOOKUP(A10,'[3]消费明细-普通账号'!$B$2:$P$10000,15,)</f>
        <v>关联</v>
      </c>
      <c r="F10" s="5">
        <f>VLOOKUP(A10,'[3]消费明细-普通账号'!$B$2:$O$10000,14,)</f>
        <v>43028</v>
      </c>
      <c r="G10" s="1" t="s">
        <v>64</v>
      </c>
      <c r="H10" s="1" t="s">
        <v>65</v>
      </c>
      <c r="I10" s="1" t="s">
        <v>49</v>
      </c>
      <c r="J10" s="1" t="s">
        <v>29</v>
      </c>
      <c r="K10" s="1" t="s">
        <v>20</v>
      </c>
      <c r="L10" s="1" t="s">
        <v>30</v>
      </c>
      <c r="M10" s="1"/>
      <c r="N10" s="1">
        <f t="shared" si="0"/>
        <v>0</v>
      </c>
      <c r="O10" s="1" t="s">
        <v>31</v>
      </c>
      <c r="P10" s="1" t="s">
        <v>66</v>
      </c>
      <c r="Q10" s="1" t="s">
        <v>66</v>
      </c>
      <c r="R10" s="1" t="s">
        <v>21</v>
      </c>
      <c r="S10" s="1"/>
      <c r="T10" s="1" t="s">
        <v>25</v>
      </c>
      <c r="U10" t="e">
        <f>VLOOKUP(H10,[4]可返佣产品!$A$2:$B$1000,2,)</f>
        <v>#N/A</v>
      </c>
    </row>
    <row r="11" spans="1:21">
      <c r="A11" s="1" t="s">
        <v>67</v>
      </c>
      <c r="B11" s="1" t="str">
        <f>VLOOKUP(A11,'[3]消费明细-普通账号'!$B$2:$C$10000,2,)</f>
        <v>广州玖的数码科技有限公司</v>
      </c>
      <c r="C11" s="1" t="str">
        <f>VLOOKUP(A11,'[3]消费明细-普通账号'!$B$2:$D$10000,3,)</f>
        <v>其他</v>
      </c>
      <c r="D11" s="1" t="str">
        <f>VLOOKUP(A11,'[3]消费明细-普通账号'!$B$2:$L$10000,11,)</f>
        <v>薛玲</v>
      </c>
      <c r="E11" s="1" t="str">
        <f>VLOOKUP(A11,'[3]消费明细-普通账号'!$B$2:$P$10000,15,)</f>
        <v>新建</v>
      </c>
      <c r="F11" s="5">
        <f>VLOOKUP(A11,'[3]消费明细-普通账号'!$B$2:$O$10000,14,)</f>
        <v>42825</v>
      </c>
      <c r="G11" s="1" t="s">
        <v>68</v>
      </c>
      <c r="H11" s="1" t="s">
        <v>17</v>
      </c>
      <c r="I11" s="1" t="s">
        <v>49</v>
      </c>
      <c r="J11" s="1" t="s">
        <v>69</v>
      </c>
      <c r="K11" s="1" t="s">
        <v>20</v>
      </c>
      <c r="L11" s="1" t="s">
        <v>69</v>
      </c>
      <c r="M11" s="1"/>
      <c r="N11" s="1">
        <f t="shared" si="0"/>
        <v>193</v>
      </c>
      <c r="O11" s="1" t="s">
        <v>22</v>
      </c>
      <c r="P11" s="1" t="s">
        <v>70</v>
      </c>
      <c r="Q11" s="1" t="s">
        <v>71</v>
      </c>
      <c r="R11" s="1" t="s">
        <v>21</v>
      </c>
      <c r="S11" s="1"/>
      <c r="T11" s="1" t="s">
        <v>25</v>
      </c>
      <c r="U11" t="str">
        <f>VLOOKUP(H11,[4]可返佣产品!$A$2:$B$1000,2,)</f>
        <v>true</v>
      </c>
    </row>
    <row r="12" spans="1:21">
      <c r="A12" s="1" t="s">
        <v>72</v>
      </c>
      <c r="B12" s="1" t="str">
        <f>VLOOKUP(A12,'[3]消费明细-普通账号'!$B$2:$C$10000,2,)</f>
        <v>深圳鼎游无限科技有限公司</v>
      </c>
      <c r="C12" s="1" t="str">
        <f>VLOOKUP(A12,'[3]消费明细-普通账号'!$B$2:$D$10000,3,)</f>
        <v>BD伙伴</v>
      </c>
      <c r="D12" s="1" t="str">
        <f>VLOOKUP(A12,'[3]消费明细-普通账号'!$B$2:$L$10000,11,)</f>
        <v>BD团队-刘银树</v>
      </c>
      <c r="E12" s="1" t="str">
        <f>VLOOKUP(A12,'[3]消费明细-普通账号'!$B$2:$P$10000,15,)</f>
        <v>新建</v>
      </c>
      <c r="F12" s="5">
        <f>VLOOKUP(A12,'[3]消费明细-普通账号'!$B$2:$O$10000,14,)</f>
        <v>43077</v>
      </c>
      <c r="G12" s="1" t="s">
        <v>73</v>
      </c>
      <c r="H12" s="1" t="s">
        <v>17</v>
      </c>
      <c r="I12" s="1" t="s">
        <v>49</v>
      </c>
      <c r="J12" s="1" t="s">
        <v>74</v>
      </c>
      <c r="K12" s="1" t="s">
        <v>20</v>
      </c>
      <c r="L12" s="1" t="s">
        <v>74</v>
      </c>
      <c r="M12" s="1"/>
      <c r="N12" s="1">
        <f t="shared" si="0"/>
        <v>443</v>
      </c>
      <c r="O12" s="1" t="s">
        <v>22</v>
      </c>
      <c r="P12" s="1" t="s">
        <v>75</v>
      </c>
      <c r="Q12" s="1" t="s">
        <v>76</v>
      </c>
      <c r="R12" s="1" t="s">
        <v>21</v>
      </c>
      <c r="S12" s="1"/>
      <c r="T12" s="1" t="s">
        <v>25</v>
      </c>
      <c r="U12" t="str">
        <f>VLOOKUP(H12,[4]可返佣产品!$A$2:$B$1000,2,)</f>
        <v>true</v>
      </c>
    </row>
    <row r="13" spans="1:21">
      <c r="A13" s="1" t="s">
        <v>77</v>
      </c>
      <c r="B13" s="1" t="str">
        <f>VLOOKUP(A13,'[3]消费明细-普通账号'!$B$2:$C$10000,2,)</f>
        <v>广州华银医学检测中心有限公司</v>
      </c>
      <c r="C13" s="1" t="str">
        <f>VLOOKUP(A13,'[3]消费明细-普通账号'!$B$2:$D$10000,3,)</f>
        <v>KA-广</v>
      </c>
      <c r="D13" s="1" t="str">
        <f>VLOOKUP(A13,'[3]消费明细-普通账号'!$B$2:$L$10000,11,)</f>
        <v>汤何</v>
      </c>
      <c r="E13" s="1" t="str">
        <f>VLOOKUP(A13,'[3]消费明细-普通账号'!$B$2:$P$10000,15,)</f>
        <v>关联</v>
      </c>
      <c r="F13" s="5">
        <f>VLOOKUP(A13,'[3]消费明细-普通账号'!$B$2:$O$10000,14,)</f>
        <v>42927</v>
      </c>
      <c r="G13" s="1" t="s">
        <v>78</v>
      </c>
      <c r="H13" s="1" t="s">
        <v>79</v>
      </c>
      <c r="I13" s="1" t="s">
        <v>49</v>
      </c>
      <c r="J13" s="1" t="s">
        <v>29</v>
      </c>
      <c r="K13" s="1" t="s">
        <v>20</v>
      </c>
      <c r="L13" s="1" t="s">
        <v>30</v>
      </c>
      <c r="M13" s="1"/>
      <c r="N13" s="1">
        <f t="shared" si="0"/>
        <v>0</v>
      </c>
      <c r="O13" s="1" t="s">
        <v>31</v>
      </c>
      <c r="P13" s="1" t="s">
        <v>80</v>
      </c>
      <c r="Q13" s="1" t="s">
        <v>80</v>
      </c>
      <c r="R13" s="1" t="s">
        <v>21</v>
      </c>
      <c r="S13" s="1"/>
      <c r="T13" s="1" t="s">
        <v>25</v>
      </c>
      <c r="U13" t="e">
        <f>VLOOKUP(H13,[4]可返佣产品!$A$2:$B$1000,2,)</f>
        <v>#N/A</v>
      </c>
    </row>
    <row r="14" spans="1:21">
      <c r="A14" s="1" t="s">
        <v>81</v>
      </c>
      <c r="B14" s="1" t="str">
        <f>VLOOKUP(A14,'[3]消费明细-普通账号'!$B$2:$C$10000,2,)</f>
        <v>欧浦智网股份有限公司</v>
      </c>
      <c r="C14" s="1" t="str">
        <f>VLOOKUP(A14,'[3]消费明细-普通账号'!$B$2:$D$10000,3,)</f>
        <v>其他</v>
      </c>
      <c r="D14" s="1" t="str">
        <f>VLOOKUP(A14,'[3]消费明细-普通账号'!$B$2:$L$10000,11,)</f>
        <v>薛玲</v>
      </c>
      <c r="E14" s="1" t="str">
        <f>VLOOKUP(A14,'[3]消费明细-普通账号'!$B$2:$P$10000,15,)</f>
        <v>新建</v>
      </c>
      <c r="F14" s="5">
        <f>VLOOKUP(A14,'[3]消费明细-普通账号'!$B$2:$O$10000,14,)</f>
        <v>43055</v>
      </c>
      <c r="G14" s="1" t="s">
        <v>82</v>
      </c>
      <c r="H14" s="1" t="s">
        <v>54</v>
      </c>
      <c r="I14" s="1" t="s">
        <v>49</v>
      </c>
      <c r="J14" s="1" t="s">
        <v>83</v>
      </c>
      <c r="K14" s="1" t="s">
        <v>84</v>
      </c>
      <c r="L14" s="1" t="s">
        <v>85</v>
      </c>
      <c r="M14" s="1"/>
      <c r="N14" s="1">
        <f t="shared" si="0"/>
        <v>5676.3</v>
      </c>
      <c r="O14" s="1" t="s">
        <v>22</v>
      </c>
      <c r="P14" s="1" t="s">
        <v>86</v>
      </c>
      <c r="Q14" s="1" t="s">
        <v>87</v>
      </c>
      <c r="R14" s="1" t="s">
        <v>21</v>
      </c>
      <c r="S14" s="1"/>
      <c r="T14" s="1" t="s">
        <v>25</v>
      </c>
      <c r="U14" t="str">
        <f>VLOOKUP(H14,[4]可返佣产品!$A$2:$B$1000,2,)</f>
        <v>true</v>
      </c>
    </row>
    <row r="15" spans="1:21">
      <c r="A15" s="1" t="s">
        <v>63</v>
      </c>
      <c r="B15" s="1" t="str">
        <f>VLOOKUP(A15,'[3]消费明细-普通账号'!$B$2:$C$10000,2,)</f>
        <v>广州美亚电子商务国际旅行社有限公司</v>
      </c>
      <c r="C15" s="1" t="str">
        <f>VLOOKUP(A15,'[3]消费明细-普通账号'!$B$2:$D$10000,3,)</f>
        <v>KA-广</v>
      </c>
      <c r="D15" s="1" t="str">
        <f>VLOOKUP(A15,'[3]消费明细-普通账号'!$B$2:$L$10000,11,)</f>
        <v>史玉卉</v>
      </c>
      <c r="E15" s="1" t="str">
        <f>VLOOKUP(A15,'[3]消费明细-普通账号'!$B$2:$P$10000,15,)</f>
        <v>关联</v>
      </c>
      <c r="F15" s="5">
        <f>VLOOKUP(A15,'[3]消费明细-普通账号'!$B$2:$O$10000,14,)</f>
        <v>43028</v>
      </c>
      <c r="G15" s="1" t="s">
        <v>88</v>
      </c>
      <c r="H15" s="1" t="s">
        <v>89</v>
      </c>
      <c r="I15" s="1" t="s">
        <v>49</v>
      </c>
      <c r="J15" s="1" t="s">
        <v>90</v>
      </c>
      <c r="K15" s="1" t="s">
        <v>91</v>
      </c>
      <c r="L15" s="1" t="s">
        <v>92</v>
      </c>
      <c r="M15" s="1"/>
      <c r="N15" s="1">
        <f t="shared" si="0"/>
        <v>999</v>
      </c>
      <c r="O15" s="1" t="s">
        <v>22</v>
      </c>
      <c r="P15" s="1" t="s">
        <v>93</v>
      </c>
      <c r="Q15" s="1" t="s">
        <v>94</v>
      </c>
      <c r="R15" s="1" t="s">
        <v>21</v>
      </c>
      <c r="S15" s="1"/>
      <c r="T15" s="1" t="s">
        <v>25</v>
      </c>
      <c r="U15" t="str">
        <f>VLOOKUP(H15,[4]可返佣产品!$A$2:$B$1000,2,)</f>
        <v>true</v>
      </c>
    </row>
    <row r="16" spans="1:21">
      <c r="A16" s="1" t="s">
        <v>77</v>
      </c>
      <c r="B16" s="1" t="str">
        <f>VLOOKUP(A16,'[3]消费明细-普通账号'!$B$2:$C$10000,2,)</f>
        <v>广州华银医学检测中心有限公司</v>
      </c>
      <c r="C16" s="1" t="str">
        <f>VLOOKUP(A16,'[3]消费明细-普通账号'!$B$2:$D$10000,3,)</f>
        <v>KA-广</v>
      </c>
      <c r="D16" s="1" t="str">
        <f>VLOOKUP(A16,'[3]消费明细-普通账号'!$B$2:$L$10000,11,)</f>
        <v>汤何</v>
      </c>
      <c r="E16" s="1" t="str">
        <f>VLOOKUP(A16,'[3]消费明细-普通账号'!$B$2:$P$10000,15,)</f>
        <v>关联</v>
      </c>
      <c r="F16" s="5">
        <f>VLOOKUP(A16,'[3]消费明细-普通账号'!$B$2:$O$10000,14,)</f>
        <v>42927</v>
      </c>
      <c r="G16" s="1" t="s">
        <v>95</v>
      </c>
      <c r="H16" s="1" t="s">
        <v>96</v>
      </c>
      <c r="I16" s="1" t="s">
        <v>18</v>
      </c>
      <c r="J16" s="1" t="s">
        <v>29</v>
      </c>
      <c r="K16" s="1" t="s">
        <v>20</v>
      </c>
      <c r="L16" s="1" t="s">
        <v>30</v>
      </c>
      <c r="M16" s="1"/>
      <c r="N16" s="1">
        <f t="shared" si="0"/>
        <v>0</v>
      </c>
      <c r="O16" s="1" t="s">
        <v>31</v>
      </c>
      <c r="P16" s="1" t="s">
        <v>97</v>
      </c>
      <c r="Q16" s="1" t="s">
        <v>97</v>
      </c>
      <c r="R16" s="1" t="s">
        <v>21</v>
      </c>
      <c r="S16" s="1"/>
      <c r="T16" s="1" t="s">
        <v>25</v>
      </c>
      <c r="U16" t="e">
        <f>VLOOKUP(H16,[4]可返佣产品!$A$2:$B$1000,2,)</f>
        <v>#N/A</v>
      </c>
    </row>
    <row r="17" spans="1:21">
      <c r="A17" s="1" t="s">
        <v>98</v>
      </c>
      <c r="B17" s="1" t="str">
        <f>VLOOKUP(A17,'[3]消费明细-普通账号'!$B$2:$C$10000,2,)</f>
        <v>广州市汇美时尚集团股份有限公司</v>
      </c>
      <c r="C17" s="1" t="str">
        <f>VLOOKUP(A17,'[3]消费明细-普通账号'!$B$2:$D$10000,3,)</f>
        <v>其他</v>
      </c>
      <c r="D17" s="1" t="str">
        <f>VLOOKUP(A17,'[3]消费明细-普通账号'!$B$2:$L$10000,11,)</f>
        <v>薛玲</v>
      </c>
      <c r="E17" s="1" t="str">
        <f>VLOOKUP(A17,'[3]消费明细-普通账号'!$B$2:$P$10000,15,)</f>
        <v>关联</v>
      </c>
      <c r="F17" s="5">
        <f>VLOOKUP(A17,'[3]消费明细-普通账号'!$B$2:$O$10000,14,)</f>
        <v>42615</v>
      </c>
      <c r="G17" s="1" t="s">
        <v>99</v>
      </c>
      <c r="H17" s="1" t="s">
        <v>100</v>
      </c>
      <c r="I17" s="1" t="s">
        <v>49</v>
      </c>
      <c r="J17" s="1" t="s">
        <v>29</v>
      </c>
      <c r="K17" s="1" t="s">
        <v>20</v>
      </c>
      <c r="L17" s="1" t="s">
        <v>29</v>
      </c>
      <c r="M17" s="1"/>
      <c r="N17" s="1">
        <f t="shared" si="0"/>
        <v>0</v>
      </c>
      <c r="O17" s="1" t="s">
        <v>22</v>
      </c>
      <c r="P17" s="1" t="s">
        <v>101</v>
      </c>
      <c r="Q17" s="1" t="s">
        <v>101</v>
      </c>
      <c r="R17" s="1" t="s">
        <v>21</v>
      </c>
      <c r="S17" s="1"/>
      <c r="T17" s="1" t="s">
        <v>25</v>
      </c>
      <c r="U17" t="e">
        <f>VLOOKUP(H17,[4]可返佣产品!$A$2:$B$1000,2,)</f>
        <v>#N/A</v>
      </c>
    </row>
    <row r="18" spans="1:21">
      <c r="A18" s="1" t="s">
        <v>98</v>
      </c>
      <c r="B18" s="1" t="str">
        <f>VLOOKUP(A18,'[3]消费明细-普通账号'!$B$2:$C$10000,2,)</f>
        <v>广州市汇美时尚集团股份有限公司</v>
      </c>
      <c r="C18" s="1" t="str">
        <f>VLOOKUP(A18,'[3]消费明细-普通账号'!$B$2:$D$10000,3,)</f>
        <v>其他</v>
      </c>
      <c r="D18" s="1" t="str">
        <f>VLOOKUP(A18,'[3]消费明细-普通账号'!$B$2:$L$10000,11,)</f>
        <v>薛玲</v>
      </c>
      <c r="E18" s="1" t="str">
        <f>VLOOKUP(A18,'[3]消费明细-普通账号'!$B$2:$P$10000,15,)</f>
        <v>关联</v>
      </c>
      <c r="F18" s="5">
        <f>VLOOKUP(A18,'[3]消费明细-普通账号'!$B$2:$O$10000,14,)</f>
        <v>42615</v>
      </c>
      <c r="G18" s="1" t="s">
        <v>102</v>
      </c>
      <c r="H18" s="1" t="s">
        <v>17</v>
      </c>
      <c r="I18" s="1" t="s">
        <v>49</v>
      </c>
      <c r="J18" s="1" t="s">
        <v>103</v>
      </c>
      <c r="K18" s="1" t="s">
        <v>104</v>
      </c>
      <c r="L18" s="1" t="s">
        <v>105</v>
      </c>
      <c r="M18" s="1"/>
      <c r="N18" s="1">
        <f t="shared" si="0"/>
        <v>942</v>
      </c>
      <c r="O18" s="1" t="s">
        <v>22</v>
      </c>
      <c r="P18" s="1" t="s">
        <v>106</v>
      </c>
      <c r="Q18" s="1" t="s">
        <v>107</v>
      </c>
      <c r="R18" s="1" t="s">
        <v>21</v>
      </c>
      <c r="S18" s="1"/>
      <c r="T18" s="1" t="s">
        <v>25</v>
      </c>
      <c r="U18" t="str">
        <f>VLOOKUP(H18,[4]可返佣产品!$A$2:$B$1000,2,)</f>
        <v>true</v>
      </c>
    </row>
    <row r="19" spans="1:21">
      <c r="A19" s="1" t="s">
        <v>98</v>
      </c>
      <c r="B19" s="1" t="str">
        <f>VLOOKUP(A19,'[3]消费明细-普通账号'!$B$2:$C$10000,2,)</f>
        <v>广州市汇美时尚集团股份有限公司</v>
      </c>
      <c r="C19" s="1" t="str">
        <f>VLOOKUP(A19,'[3]消费明细-普通账号'!$B$2:$D$10000,3,)</f>
        <v>其他</v>
      </c>
      <c r="D19" s="1" t="str">
        <f>VLOOKUP(A19,'[3]消费明细-普通账号'!$B$2:$L$10000,11,)</f>
        <v>薛玲</v>
      </c>
      <c r="E19" s="1" t="str">
        <f>VLOOKUP(A19,'[3]消费明细-普通账号'!$B$2:$P$10000,15,)</f>
        <v>关联</v>
      </c>
      <c r="F19" s="5">
        <f>VLOOKUP(A19,'[3]消费明细-普通账号'!$B$2:$O$10000,14,)</f>
        <v>42615</v>
      </c>
      <c r="G19" s="1" t="s">
        <v>108</v>
      </c>
      <c r="H19" s="1" t="s">
        <v>100</v>
      </c>
      <c r="I19" s="1" t="s">
        <v>49</v>
      </c>
      <c r="J19" s="1" t="s">
        <v>29</v>
      </c>
      <c r="K19" s="1" t="s">
        <v>20</v>
      </c>
      <c r="L19" s="1" t="s">
        <v>29</v>
      </c>
      <c r="M19" s="1"/>
      <c r="N19" s="1">
        <f t="shared" si="0"/>
        <v>0</v>
      </c>
      <c r="O19" s="1" t="s">
        <v>22</v>
      </c>
      <c r="P19" s="1" t="s">
        <v>109</v>
      </c>
      <c r="Q19" s="1" t="s">
        <v>110</v>
      </c>
      <c r="R19" s="1" t="s">
        <v>21</v>
      </c>
      <c r="S19" s="1"/>
      <c r="T19" s="1" t="s">
        <v>25</v>
      </c>
      <c r="U19" t="e">
        <f>VLOOKUP(H19,[4]可返佣产品!$A$2:$B$1000,2,)</f>
        <v>#N/A</v>
      </c>
    </row>
    <row r="20" spans="1:21">
      <c r="A20" s="1" t="s">
        <v>98</v>
      </c>
      <c r="B20" s="1" t="str">
        <f>VLOOKUP(A20,'[3]消费明细-普通账号'!$B$2:$C$10000,2,)</f>
        <v>广州市汇美时尚集团股份有限公司</v>
      </c>
      <c r="C20" s="1" t="str">
        <f>VLOOKUP(A20,'[3]消费明细-普通账号'!$B$2:$D$10000,3,)</f>
        <v>其他</v>
      </c>
      <c r="D20" s="1" t="str">
        <f>VLOOKUP(A20,'[3]消费明细-普通账号'!$B$2:$L$10000,11,)</f>
        <v>薛玲</v>
      </c>
      <c r="E20" s="1" t="str">
        <f>VLOOKUP(A20,'[3]消费明细-普通账号'!$B$2:$P$10000,15,)</f>
        <v>关联</v>
      </c>
      <c r="F20" s="5">
        <f>VLOOKUP(A20,'[3]消费明细-普通账号'!$B$2:$O$10000,14,)</f>
        <v>42615</v>
      </c>
      <c r="G20" s="1" t="s">
        <v>111</v>
      </c>
      <c r="H20" s="1" t="s">
        <v>17</v>
      </c>
      <c r="I20" s="1" t="s">
        <v>49</v>
      </c>
      <c r="J20" s="1" t="s">
        <v>112</v>
      </c>
      <c r="K20" s="1" t="s">
        <v>113</v>
      </c>
      <c r="L20" s="1" t="s">
        <v>114</v>
      </c>
      <c r="M20" s="1"/>
      <c r="N20" s="1">
        <f t="shared" si="0"/>
        <v>726</v>
      </c>
      <c r="O20" s="1" t="s">
        <v>22</v>
      </c>
      <c r="P20" s="1" t="s">
        <v>115</v>
      </c>
      <c r="Q20" s="1" t="s">
        <v>116</v>
      </c>
      <c r="R20" s="1" t="s">
        <v>21</v>
      </c>
      <c r="S20" s="1"/>
      <c r="T20" s="1" t="s">
        <v>25</v>
      </c>
      <c r="U20" t="str">
        <f>VLOOKUP(H20,[4]可返佣产品!$A$2:$B$1000,2,)</f>
        <v>true</v>
      </c>
    </row>
    <row r="21" spans="1:21">
      <c r="A21" s="1" t="s">
        <v>117</v>
      </c>
      <c r="B21" s="1" t="str">
        <f>VLOOKUP(A21,'[3]消费明细-普通账号'!$B$2:$C$10000,2,)</f>
        <v>云康健康产业集团有限公司</v>
      </c>
      <c r="C21" s="1" t="str">
        <f>VLOOKUP(A21,'[3]消费明细-普通账号'!$B$2:$D$10000,3,)</f>
        <v>其他</v>
      </c>
      <c r="D21" s="1" t="str">
        <f>VLOOKUP(A21,'[3]消费明细-普通账号'!$B$2:$L$10000,11,)</f>
        <v>薛玲</v>
      </c>
      <c r="E21" s="1" t="str">
        <f>VLOOKUP(A21,'[3]消费明细-普通账号'!$B$2:$P$10000,15,)</f>
        <v>新建</v>
      </c>
      <c r="F21" s="5">
        <f>VLOOKUP(A21,'[3]消费明细-普通账号'!$B$2:$O$10000,14,)</f>
        <v>43277.453784722224</v>
      </c>
      <c r="G21" s="1" t="s">
        <v>118</v>
      </c>
      <c r="H21" s="1" t="s">
        <v>79</v>
      </c>
      <c r="I21" s="1" t="s">
        <v>49</v>
      </c>
      <c r="J21" s="1" t="s">
        <v>29</v>
      </c>
      <c r="K21" s="1" t="s">
        <v>20</v>
      </c>
      <c r="L21" s="1" t="s">
        <v>30</v>
      </c>
      <c r="M21" s="1"/>
      <c r="N21" s="1">
        <f t="shared" si="0"/>
        <v>0</v>
      </c>
      <c r="O21" s="1" t="s">
        <v>31</v>
      </c>
      <c r="P21" s="1" t="s">
        <v>119</v>
      </c>
      <c r="Q21" s="1" t="s">
        <v>120</v>
      </c>
      <c r="R21" s="1" t="s">
        <v>21</v>
      </c>
      <c r="S21" s="1"/>
      <c r="T21" s="1" t="s">
        <v>25</v>
      </c>
      <c r="U21" t="e">
        <f>VLOOKUP(H21,[4]可返佣产品!$A$2:$B$1000,2,)</f>
        <v>#N/A</v>
      </c>
    </row>
    <row r="22" spans="1:21">
      <c r="A22" s="1" t="s">
        <v>63</v>
      </c>
      <c r="B22" s="1" t="str">
        <f>VLOOKUP(A22,'[3]消费明细-普通账号'!$B$2:$C$10000,2,)</f>
        <v>广州美亚电子商务国际旅行社有限公司</v>
      </c>
      <c r="C22" s="1" t="str">
        <f>VLOOKUP(A22,'[3]消费明细-普通账号'!$B$2:$D$10000,3,)</f>
        <v>KA-广</v>
      </c>
      <c r="D22" s="1" t="str">
        <f>VLOOKUP(A22,'[3]消费明细-普通账号'!$B$2:$L$10000,11,)</f>
        <v>史玉卉</v>
      </c>
      <c r="E22" s="1" t="str">
        <f>VLOOKUP(A22,'[3]消费明细-普通账号'!$B$2:$P$10000,15,)</f>
        <v>关联</v>
      </c>
      <c r="F22" s="5">
        <f>VLOOKUP(A22,'[3]消费明细-普通账号'!$B$2:$O$10000,14,)</f>
        <v>43028</v>
      </c>
      <c r="G22" s="1" t="s">
        <v>121</v>
      </c>
      <c r="H22" s="1" t="s">
        <v>17</v>
      </c>
      <c r="I22" s="1" t="s">
        <v>18</v>
      </c>
      <c r="J22" s="1" t="s">
        <v>122</v>
      </c>
      <c r="K22" s="1" t="s">
        <v>20</v>
      </c>
      <c r="L22" s="1" t="s">
        <v>122</v>
      </c>
      <c r="M22" s="1"/>
      <c r="N22" s="1">
        <f t="shared" si="0"/>
        <v>218.61</v>
      </c>
      <c r="O22" s="1" t="s">
        <v>22</v>
      </c>
      <c r="P22" s="1" t="s">
        <v>123</v>
      </c>
      <c r="Q22" s="1" t="s">
        <v>124</v>
      </c>
      <c r="R22" s="1" t="s">
        <v>21</v>
      </c>
      <c r="S22" s="1"/>
      <c r="T22" s="1" t="s">
        <v>25</v>
      </c>
      <c r="U22" t="str">
        <f>VLOOKUP(H22,[4]可返佣产品!$A$2:$B$1000,2,)</f>
        <v>true</v>
      </c>
    </row>
    <row r="23" spans="1:21">
      <c r="A23" s="1" t="s">
        <v>117</v>
      </c>
      <c r="B23" s="1" t="str">
        <f>VLOOKUP(A23,'[3]消费明细-普通账号'!$B$2:$C$10000,2,)</f>
        <v>云康健康产业集团有限公司</v>
      </c>
      <c r="C23" s="1" t="str">
        <f>VLOOKUP(A23,'[3]消费明细-普通账号'!$B$2:$D$10000,3,)</f>
        <v>其他</v>
      </c>
      <c r="D23" s="1" t="str">
        <f>VLOOKUP(A23,'[3]消费明细-普通账号'!$B$2:$L$10000,11,)</f>
        <v>薛玲</v>
      </c>
      <c r="E23" s="1" t="str">
        <f>VLOOKUP(A23,'[3]消费明细-普通账号'!$B$2:$P$10000,15,)</f>
        <v>新建</v>
      </c>
      <c r="F23" s="5">
        <f>VLOOKUP(A23,'[3]消费明细-普通账号'!$B$2:$O$10000,14,)</f>
        <v>43277.453784722224</v>
      </c>
      <c r="G23" s="1" t="s">
        <v>125</v>
      </c>
      <c r="H23" s="1" t="s">
        <v>79</v>
      </c>
      <c r="I23" s="1" t="s">
        <v>49</v>
      </c>
      <c r="J23" s="1" t="s">
        <v>29</v>
      </c>
      <c r="K23" s="1" t="s">
        <v>20</v>
      </c>
      <c r="L23" s="1" t="s">
        <v>30</v>
      </c>
      <c r="M23" s="1"/>
      <c r="N23" s="1">
        <f t="shared" si="0"/>
        <v>0</v>
      </c>
      <c r="O23" s="1" t="s">
        <v>31</v>
      </c>
      <c r="P23" s="1" t="s">
        <v>126</v>
      </c>
      <c r="Q23" s="1" t="s">
        <v>127</v>
      </c>
      <c r="R23" s="1" t="s">
        <v>21</v>
      </c>
      <c r="S23" s="1"/>
      <c r="T23" s="1" t="s">
        <v>25</v>
      </c>
      <c r="U23" t="e">
        <f>VLOOKUP(H23,[4]可返佣产品!$A$2:$B$1000,2,)</f>
        <v>#N/A</v>
      </c>
    </row>
    <row r="24" spans="1:21">
      <c r="A24" s="1" t="s">
        <v>128</v>
      </c>
      <c r="B24" s="1" t="str">
        <f>VLOOKUP(A24,'[3]消费明细-普通账号'!$B$2:$C$10000,2,)</f>
        <v>广州市墨锋信息科技有限公司</v>
      </c>
      <c r="C24" s="1" t="str">
        <f>VLOOKUP(A24,'[3]消费明细-普通账号'!$B$2:$D$10000,3,)</f>
        <v>BD伙伴</v>
      </c>
      <c r="D24" s="1" t="str">
        <f>VLOOKUP(A24,'[3]消费明细-普通账号'!$B$2:$L$10000,11,)</f>
        <v>BD团队-刘银树</v>
      </c>
      <c r="E24" s="1" t="str">
        <f>VLOOKUP(A24,'[3]消费明细-普通账号'!$B$2:$P$10000,15,)</f>
        <v>新建</v>
      </c>
      <c r="F24" s="5">
        <f>VLOOKUP(A24,'[3]消费明细-普通账号'!$B$2:$O$10000,14,)</f>
        <v>43270.64298611111</v>
      </c>
      <c r="G24" s="1" t="s">
        <v>129</v>
      </c>
      <c r="H24" s="1" t="s">
        <v>130</v>
      </c>
      <c r="I24" s="1" t="s">
        <v>131</v>
      </c>
      <c r="J24" s="1" t="s">
        <v>29</v>
      </c>
      <c r="K24" s="1" t="s">
        <v>20</v>
      </c>
      <c r="L24" s="1" t="s">
        <v>30</v>
      </c>
      <c r="M24" s="1"/>
      <c r="N24" s="1">
        <f t="shared" si="0"/>
        <v>0</v>
      </c>
      <c r="O24" s="1" t="s">
        <v>31</v>
      </c>
      <c r="P24" s="1" t="s">
        <v>132</v>
      </c>
      <c r="Q24" s="1" t="s">
        <v>132</v>
      </c>
      <c r="R24" s="1" t="s">
        <v>21</v>
      </c>
      <c r="S24" s="1"/>
      <c r="T24" s="1" t="s">
        <v>25</v>
      </c>
      <c r="U24" t="b">
        <f>VLOOKUP(H24,[4]可返佣产品!$A$2:$B$1000,2,)</f>
        <v>1</v>
      </c>
    </row>
    <row r="25" spans="1:21">
      <c r="A25" s="1" t="s">
        <v>128</v>
      </c>
      <c r="B25" s="1" t="str">
        <f>VLOOKUP(A25,'[3]消费明细-普通账号'!$B$2:$C$10000,2,)</f>
        <v>广州市墨锋信息科技有限公司</v>
      </c>
      <c r="C25" s="1" t="str">
        <f>VLOOKUP(A25,'[3]消费明细-普通账号'!$B$2:$D$10000,3,)</f>
        <v>BD伙伴</v>
      </c>
      <c r="D25" s="1" t="str">
        <f>VLOOKUP(A25,'[3]消费明细-普通账号'!$B$2:$L$10000,11,)</f>
        <v>BD团队-刘银树</v>
      </c>
      <c r="E25" s="1" t="str">
        <f>VLOOKUP(A25,'[3]消费明细-普通账号'!$B$2:$P$10000,15,)</f>
        <v>新建</v>
      </c>
      <c r="F25" s="5">
        <f>VLOOKUP(A25,'[3]消费明细-普通账号'!$B$2:$O$10000,14,)</f>
        <v>43270.64298611111</v>
      </c>
      <c r="G25" s="1" t="s">
        <v>133</v>
      </c>
      <c r="H25" s="1" t="s">
        <v>17</v>
      </c>
      <c r="I25" s="1" t="s">
        <v>49</v>
      </c>
      <c r="J25" s="1" t="s">
        <v>134</v>
      </c>
      <c r="K25" s="1" t="s">
        <v>20</v>
      </c>
      <c r="L25" s="1" t="s">
        <v>134</v>
      </c>
      <c r="M25" s="1"/>
      <c r="N25" s="1">
        <f t="shared" si="0"/>
        <v>186</v>
      </c>
      <c r="O25" s="1" t="s">
        <v>22</v>
      </c>
      <c r="P25" s="1" t="s">
        <v>135</v>
      </c>
      <c r="Q25" s="1" t="s">
        <v>136</v>
      </c>
      <c r="R25" s="1" t="s">
        <v>21</v>
      </c>
      <c r="S25" s="1"/>
      <c r="T25" s="1" t="s">
        <v>25</v>
      </c>
      <c r="U25" t="str">
        <f>VLOOKUP(H25,[4]可返佣产品!$A$2:$B$1000,2,)</f>
        <v>true</v>
      </c>
    </row>
    <row r="26" spans="1:21">
      <c r="A26" s="1" t="s">
        <v>137</v>
      </c>
      <c r="B26" s="1" t="str">
        <f>VLOOKUP(A26,'[3]消费明细-普通账号'!$B$2:$C$10000,2,)</f>
        <v>广州纵思网络科技股份有限公司</v>
      </c>
      <c r="C26" s="1" t="str">
        <f>VLOOKUP(A26,'[3]消费明细-普通账号'!$B$2:$D$10000,3,)</f>
        <v>KA-广</v>
      </c>
      <c r="D26" s="1" t="str">
        <f>VLOOKUP(A26,'[3]消费明细-普通账号'!$B$2:$L$10000,11,)</f>
        <v>谢晓敏</v>
      </c>
      <c r="E26" s="1" t="str">
        <f>VLOOKUP(A26,'[3]消费明细-普通账号'!$B$2:$P$10000,15,)</f>
        <v>关联</v>
      </c>
      <c r="F26" s="5">
        <f>VLOOKUP(A26,'[3]消费明细-普通账号'!$B$2:$O$10000,14,)</f>
        <v>43157.801736111098</v>
      </c>
      <c r="G26" s="1" t="s">
        <v>138</v>
      </c>
      <c r="H26" s="1" t="s">
        <v>17</v>
      </c>
      <c r="I26" s="1" t="s">
        <v>59</v>
      </c>
      <c r="J26" s="1" t="s">
        <v>139</v>
      </c>
      <c r="K26" s="1" t="s">
        <v>20</v>
      </c>
      <c r="L26" s="1" t="s">
        <v>139</v>
      </c>
      <c r="M26" s="1"/>
      <c r="N26" s="1">
        <f t="shared" si="0"/>
        <v>130</v>
      </c>
      <c r="O26" s="1" t="s">
        <v>22</v>
      </c>
      <c r="P26" s="1" t="s">
        <v>140</v>
      </c>
      <c r="Q26" s="1" t="s">
        <v>141</v>
      </c>
      <c r="R26" s="1" t="s">
        <v>21</v>
      </c>
      <c r="S26" s="1"/>
      <c r="T26" s="1" t="s">
        <v>25</v>
      </c>
      <c r="U26">
        <v>-1</v>
      </c>
    </row>
    <row r="27" spans="1:21">
      <c r="A27" s="1" t="s">
        <v>137</v>
      </c>
      <c r="B27" s="1" t="str">
        <f>VLOOKUP(A27,'[3]消费明细-普通账号'!$B$2:$C$10000,2,)</f>
        <v>广州纵思网络科技股份有限公司</v>
      </c>
      <c r="C27" s="1" t="str">
        <f>VLOOKUP(A27,'[3]消费明细-普通账号'!$B$2:$D$10000,3,)</f>
        <v>KA-广</v>
      </c>
      <c r="D27" s="1" t="str">
        <f>VLOOKUP(A27,'[3]消费明细-普通账号'!$B$2:$L$10000,11,)</f>
        <v>谢晓敏</v>
      </c>
      <c r="E27" s="1" t="str">
        <f>VLOOKUP(A27,'[3]消费明细-普通账号'!$B$2:$P$10000,15,)</f>
        <v>关联</v>
      </c>
      <c r="F27" s="5">
        <f>VLOOKUP(A27,'[3]消费明细-普通账号'!$B$2:$O$10000,14,)</f>
        <v>43157.801736111098</v>
      </c>
      <c r="G27" s="1" t="s">
        <v>142</v>
      </c>
      <c r="H27" s="1" t="s">
        <v>17</v>
      </c>
      <c r="I27" s="1" t="s">
        <v>59</v>
      </c>
      <c r="J27" s="1" t="s">
        <v>139</v>
      </c>
      <c r="K27" s="1" t="s">
        <v>20</v>
      </c>
      <c r="L27" s="1" t="s">
        <v>139</v>
      </c>
      <c r="M27" s="1"/>
      <c r="N27" s="1">
        <f t="shared" si="0"/>
        <v>130</v>
      </c>
      <c r="O27" s="1" t="s">
        <v>22</v>
      </c>
      <c r="P27" s="1" t="s">
        <v>143</v>
      </c>
      <c r="Q27" s="1" t="s">
        <v>144</v>
      </c>
      <c r="R27" s="1" t="s">
        <v>21</v>
      </c>
      <c r="S27" s="1"/>
      <c r="T27" s="1" t="s">
        <v>25</v>
      </c>
      <c r="U27">
        <v>-1</v>
      </c>
    </row>
    <row r="28" spans="1:21">
      <c r="A28" s="1" t="s">
        <v>98</v>
      </c>
      <c r="B28" s="1" t="str">
        <f>VLOOKUP(A28,'[3]消费明细-普通账号'!$B$2:$C$10000,2,)</f>
        <v>广州市汇美时尚集团股份有限公司</v>
      </c>
      <c r="C28" s="1" t="str">
        <f>VLOOKUP(A28,'[3]消费明细-普通账号'!$B$2:$D$10000,3,)</f>
        <v>其他</v>
      </c>
      <c r="D28" s="1" t="str">
        <f>VLOOKUP(A28,'[3]消费明细-普通账号'!$B$2:$L$10000,11,)</f>
        <v>薛玲</v>
      </c>
      <c r="E28" s="1" t="str">
        <f>VLOOKUP(A28,'[3]消费明细-普通账号'!$B$2:$P$10000,15,)</f>
        <v>关联</v>
      </c>
      <c r="F28" s="5">
        <f>VLOOKUP(A28,'[3]消费明细-普通账号'!$B$2:$O$10000,14,)</f>
        <v>42615</v>
      </c>
      <c r="G28" s="1" t="s">
        <v>145</v>
      </c>
      <c r="H28" s="1" t="s">
        <v>89</v>
      </c>
      <c r="I28" s="1" t="s">
        <v>49</v>
      </c>
      <c r="J28" s="1" t="s">
        <v>90</v>
      </c>
      <c r="K28" s="1" t="s">
        <v>91</v>
      </c>
      <c r="L28" s="1" t="s">
        <v>92</v>
      </c>
      <c r="M28" s="1"/>
      <c r="N28" s="1">
        <f t="shared" si="0"/>
        <v>999</v>
      </c>
      <c r="O28" s="1" t="s">
        <v>22</v>
      </c>
      <c r="P28" s="1" t="s">
        <v>146</v>
      </c>
      <c r="Q28" s="1" t="s">
        <v>147</v>
      </c>
      <c r="R28" s="1" t="s">
        <v>21</v>
      </c>
      <c r="S28" s="1"/>
      <c r="T28" s="1" t="s">
        <v>25</v>
      </c>
      <c r="U28" t="str">
        <f>VLOOKUP(H28,[4]可返佣产品!$A$2:$B$1000,2,)</f>
        <v>true</v>
      </c>
    </row>
    <row r="29" spans="1:21">
      <c r="A29" s="1" t="s">
        <v>148</v>
      </c>
      <c r="B29" s="1" t="str">
        <f>VLOOKUP(A29,'[3]消费明细-普通账号'!$B$2:$C$10000,2,)</f>
        <v>广州汇电云联互联网科技有限公司</v>
      </c>
      <c r="C29" s="1" t="str">
        <f>VLOOKUP(A29,'[3]消费明细-普通账号'!$B$2:$D$10000,3,)</f>
        <v>铁军-广</v>
      </c>
      <c r="D29" s="1" t="str">
        <f>VLOOKUP(A29,'[3]消费明细-普通账号'!$B$2:$L$10000,11,)</f>
        <v>高乾</v>
      </c>
      <c r="E29" s="1" t="str">
        <f>VLOOKUP(A29,'[3]消费明细-普通账号'!$B$2:$P$10000,15,)</f>
        <v>关联</v>
      </c>
      <c r="F29" s="5">
        <f>VLOOKUP(A29,'[3]消费明细-普通账号'!$B$2:$O$10000,14,)</f>
        <v>43155.427905092598</v>
      </c>
      <c r="G29" s="1" t="s">
        <v>149</v>
      </c>
      <c r="H29" s="1" t="s">
        <v>150</v>
      </c>
      <c r="I29" s="1" t="s">
        <v>49</v>
      </c>
      <c r="J29" s="1" t="s">
        <v>29</v>
      </c>
      <c r="K29" s="1" t="s">
        <v>20</v>
      </c>
      <c r="L29" s="1" t="s">
        <v>30</v>
      </c>
      <c r="M29" s="1"/>
      <c r="N29" s="1">
        <f t="shared" si="0"/>
        <v>0</v>
      </c>
      <c r="O29" s="1" t="s">
        <v>31</v>
      </c>
      <c r="P29" s="1" t="s">
        <v>151</v>
      </c>
      <c r="Q29" s="1" t="s">
        <v>151</v>
      </c>
      <c r="R29" s="1" t="s">
        <v>21</v>
      </c>
      <c r="S29" s="1"/>
      <c r="T29" s="1" t="s">
        <v>25</v>
      </c>
      <c r="U29" t="e">
        <f>VLOOKUP(H29,[4]可返佣产品!$A$2:$B$1000,2,)</f>
        <v>#N/A</v>
      </c>
    </row>
    <row r="30" spans="1:21">
      <c r="A30" s="1" t="s">
        <v>152</v>
      </c>
      <c r="B30" s="1" t="str">
        <f>VLOOKUP(A30,'[3]消费明细-普通账号'!$B$2:$C$10000,2,)</f>
        <v>广州市位讯信息科技有限责任公司（王颖）</v>
      </c>
      <c r="C30" s="1" t="str">
        <f>VLOOKUP(A30,'[3]消费明细-普通账号'!$B$2:$D$10000,3,)</f>
        <v>中台-广</v>
      </c>
      <c r="D30" s="1" t="str">
        <f>VLOOKUP(A30,'[3]消费明细-普通账号'!$B$2:$L$10000,11,)</f>
        <v>唐钰滢</v>
      </c>
      <c r="E30" s="1" t="str">
        <f>VLOOKUP(A30,'[3]消费明细-普通账号'!$B$2:$P$10000,15,)</f>
        <v>关联</v>
      </c>
      <c r="F30" s="5">
        <f>VLOOKUP(A30,'[3]消费明细-普通账号'!$B$2:$O$10000,14,)</f>
        <v>43031</v>
      </c>
      <c r="G30" s="1" t="s">
        <v>153</v>
      </c>
      <c r="H30" s="1" t="s">
        <v>36</v>
      </c>
      <c r="I30" s="1" t="s">
        <v>18</v>
      </c>
      <c r="J30" s="1" t="s">
        <v>154</v>
      </c>
      <c r="K30" s="1" t="s">
        <v>20</v>
      </c>
      <c r="L30" s="1" t="s">
        <v>154</v>
      </c>
      <c r="M30" s="1"/>
      <c r="N30" s="1">
        <f t="shared" si="0"/>
        <v>95.59</v>
      </c>
      <c r="O30" s="1" t="s">
        <v>22</v>
      </c>
      <c r="P30" s="1" t="s">
        <v>155</v>
      </c>
      <c r="Q30" s="1" t="s">
        <v>156</v>
      </c>
      <c r="R30" s="1" t="s">
        <v>21</v>
      </c>
      <c r="S30" s="1"/>
      <c r="T30" s="1" t="s">
        <v>25</v>
      </c>
      <c r="U30" t="str">
        <f>VLOOKUP(H30,[4]可返佣产品!$A$2:$B$1000,2,)</f>
        <v>true</v>
      </c>
    </row>
    <row r="31" spans="1:21">
      <c r="A31" s="1" t="s">
        <v>157</v>
      </c>
      <c r="B31" s="1" t="str">
        <f>VLOOKUP(A31,'[3]消费明细-普通账号'!$B$2:$C$10000,2,)</f>
        <v>东莞一颗栗</v>
      </c>
      <c r="C31" s="1" t="str">
        <f>VLOOKUP(A31,'[3]消费明细-普通账号'!$B$2:$D$10000,3,)</f>
        <v>KA-广</v>
      </c>
      <c r="D31" s="1" t="str">
        <f>VLOOKUP(A31,'[3]消费明细-普通账号'!$B$2:$L$10000,11,)</f>
        <v>谢晓敏</v>
      </c>
      <c r="E31" s="1" t="str">
        <f>VLOOKUP(A31,'[3]消费明细-普通账号'!$B$2:$P$10000,15,)</f>
        <v>新建</v>
      </c>
      <c r="F31" s="5">
        <f>VLOOKUP(A31,'[3]消费明细-普通账号'!$B$2:$O$10000,14,)</f>
        <v>42941</v>
      </c>
      <c r="G31" s="1" t="s">
        <v>158</v>
      </c>
      <c r="H31" s="1" t="s">
        <v>17</v>
      </c>
      <c r="I31" s="1" t="s">
        <v>59</v>
      </c>
      <c r="J31" s="1" t="s">
        <v>159</v>
      </c>
      <c r="K31" s="1" t="s">
        <v>20</v>
      </c>
      <c r="L31" s="1" t="s">
        <v>159</v>
      </c>
      <c r="M31" s="1"/>
      <c r="N31" s="1">
        <f t="shared" si="0"/>
        <v>1260</v>
      </c>
      <c r="O31" s="1" t="s">
        <v>22</v>
      </c>
      <c r="P31" s="1" t="s">
        <v>160</v>
      </c>
      <c r="Q31" s="1" t="s">
        <v>161</v>
      </c>
      <c r="R31" s="1" t="s">
        <v>21</v>
      </c>
      <c r="S31" s="1"/>
      <c r="T31" s="1" t="s">
        <v>25</v>
      </c>
      <c r="U31" t="str">
        <f>VLOOKUP(H31,[4]可返佣产品!$A$2:$B$1000,2,)</f>
        <v>true</v>
      </c>
    </row>
    <row r="32" spans="1:21">
      <c r="A32" s="1" t="s">
        <v>157</v>
      </c>
      <c r="B32" s="1" t="str">
        <f>VLOOKUP(A32,'[3]消费明细-普通账号'!$B$2:$C$10000,2,)</f>
        <v>东莞一颗栗</v>
      </c>
      <c r="C32" s="1" t="str">
        <f>VLOOKUP(A32,'[3]消费明细-普通账号'!$B$2:$D$10000,3,)</f>
        <v>KA-广</v>
      </c>
      <c r="D32" s="1" t="str">
        <f>VLOOKUP(A32,'[3]消费明细-普通账号'!$B$2:$L$10000,11,)</f>
        <v>谢晓敏</v>
      </c>
      <c r="E32" s="1" t="str">
        <f>VLOOKUP(A32,'[3]消费明细-普通账号'!$B$2:$P$10000,15,)</f>
        <v>新建</v>
      </c>
      <c r="F32" s="5">
        <f>VLOOKUP(A32,'[3]消费明细-普通账号'!$B$2:$O$10000,14,)</f>
        <v>42941</v>
      </c>
      <c r="G32" s="1" t="s">
        <v>162</v>
      </c>
      <c r="H32" s="1" t="s">
        <v>163</v>
      </c>
      <c r="I32" s="1" t="s">
        <v>59</v>
      </c>
      <c r="J32" s="1" t="s">
        <v>29</v>
      </c>
      <c r="K32" s="1" t="s">
        <v>20</v>
      </c>
      <c r="L32" s="1" t="s">
        <v>29</v>
      </c>
      <c r="M32" s="1"/>
      <c r="N32" s="1">
        <f t="shared" si="0"/>
        <v>0</v>
      </c>
      <c r="O32" s="1" t="s">
        <v>22</v>
      </c>
      <c r="P32" s="1" t="s">
        <v>164</v>
      </c>
      <c r="Q32" s="1" t="s">
        <v>161</v>
      </c>
      <c r="R32" s="1" t="s">
        <v>21</v>
      </c>
      <c r="S32" s="1"/>
      <c r="T32" s="1" t="s">
        <v>25</v>
      </c>
      <c r="U32" t="e">
        <f>VLOOKUP(H32,[4]可返佣产品!$A$2:$B$1000,2,)</f>
        <v>#N/A</v>
      </c>
    </row>
    <row r="33" spans="1:21">
      <c r="A33" s="1" t="s">
        <v>52</v>
      </c>
      <c r="B33" s="1" t="str">
        <f>VLOOKUP(A33,'[3]消费明细-普通账号'!$B$2:$C$10000,2,)</f>
        <v>广州一站网络科技有限公司</v>
      </c>
      <c r="C33" s="1" t="str">
        <f>VLOOKUP(A33,'[3]消费明细-普通账号'!$B$2:$D$10000,3,)</f>
        <v>铁军-广</v>
      </c>
      <c r="D33" s="1" t="str">
        <f>VLOOKUP(A33,'[3]消费明细-普通账号'!$B$2:$L$10000,11,)</f>
        <v>高乾</v>
      </c>
      <c r="E33" s="1" t="str">
        <f>VLOOKUP(A33,'[3]消费明细-普通账号'!$B$2:$P$10000,15,)</f>
        <v>关联</v>
      </c>
      <c r="F33" s="5">
        <f>VLOOKUP(A33,'[3]消费明细-普通账号'!$B$2:$O$10000,14,)</f>
        <v>43067</v>
      </c>
      <c r="G33" s="1" t="s">
        <v>165</v>
      </c>
      <c r="H33" s="1" t="s">
        <v>166</v>
      </c>
      <c r="I33" s="1" t="s">
        <v>49</v>
      </c>
      <c r="J33" s="1" t="s">
        <v>29</v>
      </c>
      <c r="K33" s="1" t="s">
        <v>20</v>
      </c>
      <c r="L33" s="1" t="s">
        <v>30</v>
      </c>
      <c r="M33" s="1"/>
      <c r="N33" s="1">
        <f t="shared" si="0"/>
        <v>0</v>
      </c>
      <c r="O33" s="1" t="s">
        <v>31</v>
      </c>
      <c r="P33" s="1" t="s">
        <v>167</v>
      </c>
      <c r="Q33" s="1" t="s">
        <v>168</v>
      </c>
      <c r="R33" s="1" t="s">
        <v>21</v>
      </c>
      <c r="S33" s="1"/>
      <c r="T33" s="1" t="s">
        <v>25</v>
      </c>
      <c r="U33" t="e">
        <f>VLOOKUP(H33,[4]可返佣产品!$A$2:$B$1000,2,)</f>
        <v>#N/A</v>
      </c>
    </row>
    <row r="34" spans="1:21">
      <c r="A34" s="1" t="s">
        <v>169</v>
      </c>
      <c r="B34" s="1" t="str">
        <f>VLOOKUP(A34,'[3]消费明细-普通账号'!$B$2:$C$10000,2,)</f>
        <v>雪松控股集团</v>
      </c>
      <c r="C34" s="1" t="str">
        <f>VLOOKUP(A34,'[3]消费明细-普通账号'!$B$2:$D$10000,3,)</f>
        <v>KA-广</v>
      </c>
      <c r="D34" s="1" t="str">
        <f>VLOOKUP(A34,'[3]消费明细-普通账号'!$B$2:$L$10000,11,)</f>
        <v>史玉卉</v>
      </c>
      <c r="E34" s="1" t="str">
        <f>VLOOKUP(A34,'[3]消费明细-普通账号'!$B$2:$P$10000,15,)</f>
        <v>新建</v>
      </c>
      <c r="F34" s="5">
        <f>VLOOKUP(A34,'[3]消费明细-普通账号'!$B$2:$O$10000,14,)</f>
        <v>42978</v>
      </c>
      <c r="G34" s="1" t="s">
        <v>170</v>
      </c>
      <c r="H34" s="1" t="s">
        <v>17</v>
      </c>
      <c r="I34" s="1" t="s">
        <v>44</v>
      </c>
      <c r="J34" s="1" t="s">
        <v>29</v>
      </c>
      <c r="K34" s="1" t="s">
        <v>20</v>
      </c>
      <c r="L34" s="1" t="s">
        <v>29</v>
      </c>
      <c r="M34" s="1"/>
      <c r="N34" s="1">
        <f t="shared" si="0"/>
        <v>0</v>
      </c>
      <c r="O34" s="1" t="s">
        <v>22</v>
      </c>
      <c r="P34" s="1" t="s">
        <v>171</v>
      </c>
      <c r="Q34" s="1" t="s">
        <v>171</v>
      </c>
      <c r="R34" s="1" t="s">
        <v>21</v>
      </c>
      <c r="S34" s="1"/>
      <c r="T34" s="1" t="s">
        <v>25</v>
      </c>
      <c r="U34" t="str">
        <f>VLOOKUP(H34,[4]可返佣产品!$A$2:$B$1000,2,)</f>
        <v>true</v>
      </c>
    </row>
    <row r="35" spans="1:21">
      <c r="A35" s="1" t="s">
        <v>172</v>
      </c>
      <c r="B35" s="1" t="str">
        <f>VLOOKUP(A35,'[3]消费明细-普通账号'!$B$2:$C$10000,2,)</f>
        <v>深圳前海金智慧科技有限公司</v>
      </c>
      <c r="C35" s="1" t="str">
        <f>VLOOKUP(A35,'[3]消费明细-普通账号'!$B$2:$D$10000,3,)</f>
        <v>铁军-广</v>
      </c>
      <c r="D35" s="1" t="str">
        <f>VLOOKUP(A35,'[3]消费明细-普通账号'!$B$2:$L$10000,11,)</f>
        <v>高乾</v>
      </c>
      <c r="E35" s="1" t="str">
        <f>VLOOKUP(A35,'[3]消费明细-普通账号'!$B$2:$P$10000,15,)</f>
        <v>关联</v>
      </c>
      <c r="F35" s="5">
        <f>VLOOKUP(A35,'[3]消费明细-普通账号'!$B$2:$O$10000,14,)</f>
        <v>43167.927858796298</v>
      </c>
      <c r="G35" s="1" t="s">
        <v>173</v>
      </c>
      <c r="H35" s="1" t="s">
        <v>174</v>
      </c>
      <c r="I35" s="1" t="s">
        <v>59</v>
      </c>
      <c r="J35" s="1" t="s">
        <v>175</v>
      </c>
      <c r="K35" s="1" t="s">
        <v>20</v>
      </c>
      <c r="L35" s="1" t="s">
        <v>175</v>
      </c>
      <c r="M35" s="1"/>
      <c r="N35" s="1">
        <f t="shared" si="0"/>
        <v>128</v>
      </c>
      <c r="O35" s="1" t="s">
        <v>22</v>
      </c>
      <c r="P35" s="1" t="s">
        <v>176</v>
      </c>
      <c r="Q35" s="1" t="s">
        <v>177</v>
      </c>
      <c r="R35" s="1" t="s">
        <v>21</v>
      </c>
      <c r="S35" s="1"/>
      <c r="T35" s="1" t="s">
        <v>25</v>
      </c>
      <c r="U35">
        <v>-1</v>
      </c>
    </row>
    <row r="36" spans="1:21">
      <c r="A36" s="1" t="s">
        <v>178</v>
      </c>
      <c r="B36" s="1" t="str">
        <f>VLOOKUP(A36,'[3]消费明细-普通账号'!$B$2:$C$10000,2,)</f>
        <v>广州源众信息科技有限公司</v>
      </c>
      <c r="C36" s="1" t="str">
        <f>VLOOKUP(A36,'[3]消费明细-普通账号'!$B$2:$D$10000,3,)</f>
        <v>BD伙伴</v>
      </c>
      <c r="D36" s="1" t="str">
        <f>VLOOKUP(A36,'[3]消费明细-普通账号'!$B$2:$L$10000,11,)</f>
        <v>BD团队-刘银树</v>
      </c>
      <c r="E36" s="1" t="str">
        <f>VLOOKUP(A36,'[3]消费明细-普通账号'!$B$2:$P$10000,15,)</f>
        <v>新建</v>
      </c>
      <c r="F36" s="5">
        <f>VLOOKUP(A36,'[3]消费明细-普通账号'!$B$2:$O$10000,14,)</f>
        <v>43211.624363425901</v>
      </c>
      <c r="G36" s="1" t="s">
        <v>179</v>
      </c>
      <c r="H36" s="1" t="s">
        <v>17</v>
      </c>
      <c r="I36" s="1" t="s">
        <v>59</v>
      </c>
      <c r="J36" s="1" t="s">
        <v>180</v>
      </c>
      <c r="K36" s="1" t="s">
        <v>20</v>
      </c>
      <c r="L36" s="1" t="s">
        <v>180</v>
      </c>
      <c r="M36" s="1"/>
      <c r="N36" s="1">
        <f t="shared" si="0"/>
        <v>402</v>
      </c>
      <c r="O36" s="1" t="s">
        <v>22</v>
      </c>
      <c r="P36" s="1" t="s">
        <v>181</v>
      </c>
      <c r="Q36" s="1" t="s">
        <v>182</v>
      </c>
      <c r="R36" s="1" t="s">
        <v>21</v>
      </c>
      <c r="S36" s="1"/>
      <c r="T36" s="1" t="s">
        <v>25</v>
      </c>
      <c r="U36" t="str">
        <f>VLOOKUP(H36,[4]可返佣产品!$A$2:$B$1000,2,)</f>
        <v>true</v>
      </c>
    </row>
    <row r="37" spans="1:21">
      <c r="A37" s="1" t="s">
        <v>183</v>
      </c>
      <c r="B37" s="1" t="str">
        <f>VLOOKUP(A37,'[3]消费明细-普通账号'!$B$2:$C$10000,2,)</f>
        <v>欧派家居集团股份有限公司</v>
      </c>
      <c r="C37" s="1" t="str">
        <f>VLOOKUP(A37,'[3]消费明细-普通账号'!$B$2:$D$10000,3,)</f>
        <v>其他</v>
      </c>
      <c r="D37" s="1" t="str">
        <f>VLOOKUP(A37,'[3]消费明细-普通账号'!$B$2:$L$10000,11,)</f>
        <v>薛玲</v>
      </c>
      <c r="E37" s="1" t="str">
        <f>VLOOKUP(A37,'[3]消费明细-普通账号'!$B$2:$P$10000,15,)</f>
        <v>新建</v>
      </c>
      <c r="F37" s="5">
        <f>VLOOKUP(A37,'[3]消费明细-普通账号'!$B$2:$O$10000,14,)</f>
        <v>42704</v>
      </c>
      <c r="G37" s="1" t="s">
        <v>184</v>
      </c>
      <c r="H37" s="1" t="s">
        <v>17</v>
      </c>
      <c r="I37" s="1" t="s">
        <v>18</v>
      </c>
      <c r="J37" s="1" t="s">
        <v>185</v>
      </c>
      <c r="K37" s="1" t="s">
        <v>20</v>
      </c>
      <c r="L37" s="1" t="s">
        <v>185</v>
      </c>
      <c r="M37" s="1"/>
      <c r="N37" s="1">
        <f t="shared" si="0"/>
        <v>4784.3599999999997</v>
      </c>
      <c r="O37" s="1" t="s">
        <v>22</v>
      </c>
      <c r="P37" s="1" t="s">
        <v>186</v>
      </c>
      <c r="Q37" s="1" t="s">
        <v>187</v>
      </c>
      <c r="R37" s="1" t="s">
        <v>21</v>
      </c>
      <c r="S37" s="1"/>
      <c r="T37" s="1" t="s">
        <v>25</v>
      </c>
      <c r="U37" t="str">
        <f>VLOOKUP(H37,[4]可返佣产品!$A$2:$B$1000,2,)</f>
        <v>true</v>
      </c>
    </row>
    <row r="38" spans="1:21">
      <c r="A38" s="1" t="s">
        <v>98</v>
      </c>
      <c r="B38" s="1" t="str">
        <f>VLOOKUP(A38,'[3]消费明细-普通账号'!$B$2:$C$10000,2,)</f>
        <v>广州市汇美时尚集团股份有限公司</v>
      </c>
      <c r="C38" s="1" t="str">
        <f>VLOOKUP(A38,'[3]消费明细-普通账号'!$B$2:$D$10000,3,)</f>
        <v>其他</v>
      </c>
      <c r="D38" s="1" t="str">
        <f>VLOOKUP(A38,'[3]消费明细-普通账号'!$B$2:$L$10000,11,)</f>
        <v>薛玲</v>
      </c>
      <c r="E38" s="1" t="str">
        <f>VLOOKUP(A38,'[3]消费明细-普通账号'!$B$2:$P$10000,15,)</f>
        <v>关联</v>
      </c>
      <c r="F38" s="5">
        <f>VLOOKUP(A38,'[3]消费明细-普通账号'!$B$2:$O$10000,14,)</f>
        <v>42615</v>
      </c>
      <c r="G38" s="1" t="s">
        <v>188</v>
      </c>
      <c r="H38" s="1" t="s">
        <v>17</v>
      </c>
      <c r="I38" s="1" t="s">
        <v>59</v>
      </c>
      <c r="J38" s="1" t="s">
        <v>189</v>
      </c>
      <c r="K38" s="1" t="s">
        <v>190</v>
      </c>
      <c r="L38" s="1" t="s">
        <v>191</v>
      </c>
      <c r="M38" s="1"/>
      <c r="N38" s="1">
        <f t="shared" si="0"/>
        <v>8040.6</v>
      </c>
      <c r="O38" s="1" t="s">
        <v>22</v>
      </c>
      <c r="P38" s="1" t="s">
        <v>192</v>
      </c>
      <c r="Q38" s="1" t="s">
        <v>193</v>
      </c>
      <c r="R38" s="1" t="s">
        <v>21</v>
      </c>
      <c r="S38" s="1"/>
      <c r="T38" s="1" t="s">
        <v>25</v>
      </c>
      <c r="U38">
        <v>-1</v>
      </c>
    </row>
    <row r="39" spans="1:21">
      <c r="A39" s="1" t="s">
        <v>194</v>
      </c>
      <c r="B39" s="1" t="str">
        <f>VLOOKUP(A39,'[3]消费明细-普通账号'!$B$2:$C$10000,2,)</f>
        <v>深圳银链科技有限公司</v>
      </c>
      <c r="C39" s="1" t="str">
        <f>VLOOKUP(A39,'[3]消费明细-普通账号'!$B$2:$D$10000,3,)</f>
        <v>铁军-广</v>
      </c>
      <c r="D39" s="1" t="str">
        <f>VLOOKUP(A39,'[3]消费明细-普通账号'!$B$2:$L$10000,11,)</f>
        <v>李达</v>
      </c>
      <c r="E39" s="1" t="str">
        <f>VLOOKUP(A39,'[3]消费明细-普通账号'!$B$2:$P$10000,15,)</f>
        <v>新建</v>
      </c>
      <c r="F39" s="5">
        <f>VLOOKUP(A39,'[3]消费明细-普通账号'!$B$2:$O$10000,14,)</f>
        <v>43161.623564814799</v>
      </c>
      <c r="G39" s="1" t="s">
        <v>195</v>
      </c>
      <c r="H39" s="1" t="s">
        <v>17</v>
      </c>
      <c r="I39" s="1" t="s">
        <v>59</v>
      </c>
      <c r="J39" s="1" t="s">
        <v>196</v>
      </c>
      <c r="K39" s="1" t="s">
        <v>20</v>
      </c>
      <c r="L39" s="1" t="s">
        <v>196</v>
      </c>
      <c r="M39" s="1"/>
      <c r="N39" s="1">
        <f t="shared" si="0"/>
        <v>87.36</v>
      </c>
      <c r="O39" s="1" t="s">
        <v>22</v>
      </c>
      <c r="P39" s="1" t="s">
        <v>197</v>
      </c>
      <c r="Q39" s="1" t="s">
        <v>198</v>
      </c>
      <c r="R39" s="1" t="s">
        <v>21</v>
      </c>
      <c r="S39" s="1"/>
      <c r="T39" s="1" t="s">
        <v>25</v>
      </c>
      <c r="U39" t="str">
        <f>VLOOKUP(H39,[4]可返佣产品!$A$2:$B$1000,2,)</f>
        <v>true</v>
      </c>
    </row>
    <row r="40" spans="1:21">
      <c r="A40" s="1" t="s">
        <v>199</v>
      </c>
      <c r="B40" s="1" t="str">
        <f>VLOOKUP(A40,'[3]消费明细-普通账号'!$B$2:$C$10000,2,)</f>
        <v>中山灯多看科技有限公司</v>
      </c>
      <c r="C40" s="1" t="str">
        <f>VLOOKUP(A40,'[3]消费明细-普通账号'!$B$2:$D$10000,3,)</f>
        <v>其他</v>
      </c>
      <c r="D40" s="1" t="str">
        <f>VLOOKUP(A40,'[3]消费明细-普通账号'!$B$2:$L$10000,11,)</f>
        <v>薛玲</v>
      </c>
      <c r="E40" s="1" t="str">
        <f>VLOOKUP(A40,'[3]消费明细-普通账号'!$B$2:$P$10000,15,)</f>
        <v>关联</v>
      </c>
      <c r="F40" s="5">
        <f>VLOOKUP(A40,'[3]消费明细-普通账号'!$B$2:$O$10000,14,)</f>
        <v>43136.993842592601</v>
      </c>
      <c r="G40" s="1" t="s">
        <v>200</v>
      </c>
      <c r="H40" s="1" t="s">
        <v>201</v>
      </c>
      <c r="I40" s="1" t="s">
        <v>49</v>
      </c>
      <c r="J40" s="1" t="s">
        <v>202</v>
      </c>
      <c r="K40" s="1" t="s">
        <v>203</v>
      </c>
      <c r="L40" s="1" t="s">
        <v>204</v>
      </c>
      <c r="M40" s="1"/>
      <c r="N40" s="1">
        <f t="shared" si="0"/>
        <v>1800</v>
      </c>
      <c r="O40" s="1" t="s">
        <v>22</v>
      </c>
      <c r="P40" s="1" t="s">
        <v>205</v>
      </c>
      <c r="Q40" s="1" t="s">
        <v>206</v>
      </c>
      <c r="R40" s="1" t="s">
        <v>21</v>
      </c>
      <c r="S40" s="1"/>
      <c r="T40" s="1" t="s">
        <v>25</v>
      </c>
      <c r="U40" t="str">
        <f>VLOOKUP(H40,[4]可返佣产品!$A$2:$B$1000,2,)</f>
        <v>true</v>
      </c>
    </row>
    <row r="41" spans="1:21">
      <c r="A41" s="1" t="s">
        <v>194</v>
      </c>
      <c r="B41" s="1" t="str">
        <f>VLOOKUP(A41,'[3]消费明细-普通账号'!$B$2:$C$10000,2,)</f>
        <v>深圳银链科技有限公司</v>
      </c>
      <c r="C41" s="1" t="str">
        <f>VLOOKUP(A41,'[3]消费明细-普通账号'!$B$2:$D$10000,3,)</f>
        <v>铁军-广</v>
      </c>
      <c r="D41" s="1" t="str">
        <f>VLOOKUP(A41,'[3]消费明细-普通账号'!$B$2:$L$10000,11,)</f>
        <v>李达</v>
      </c>
      <c r="E41" s="1" t="str">
        <f>VLOOKUP(A41,'[3]消费明细-普通账号'!$B$2:$P$10000,15,)</f>
        <v>新建</v>
      </c>
      <c r="F41" s="5">
        <f>VLOOKUP(A41,'[3]消费明细-普通账号'!$B$2:$O$10000,14,)</f>
        <v>43161.623564814799</v>
      </c>
      <c r="G41" s="1" t="s">
        <v>207</v>
      </c>
      <c r="H41" s="1" t="s">
        <v>17</v>
      </c>
      <c r="I41" s="1" t="s">
        <v>59</v>
      </c>
      <c r="J41" s="1" t="s">
        <v>196</v>
      </c>
      <c r="K41" s="1" t="s">
        <v>20</v>
      </c>
      <c r="L41" s="1" t="s">
        <v>196</v>
      </c>
      <c r="M41" s="1"/>
      <c r="N41" s="1">
        <f t="shared" si="0"/>
        <v>87.36</v>
      </c>
      <c r="O41" s="1" t="s">
        <v>22</v>
      </c>
      <c r="P41" s="1" t="s">
        <v>208</v>
      </c>
      <c r="Q41" s="1" t="s">
        <v>209</v>
      </c>
      <c r="R41" s="1" t="s">
        <v>21</v>
      </c>
      <c r="S41" s="1"/>
      <c r="T41" s="1" t="s">
        <v>25</v>
      </c>
      <c r="U41" t="str">
        <f>VLOOKUP(H41,[4]可返佣产品!$A$2:$B$1000,2,)</f>
        <v>true</v>
      </c>
    </row>
    <row r="42" spans="1:21">
      <c r="A42" s="1" t="s">
        <v>194</v>
      </c>
      <c r="B42" s="1" t="str">
        <f>VLOOKUP(A42,'[3]消费明细-普通账号'!$B$2:$C$10000,2,)</f>
        <v>深圳银链科技有限公司</v>
      </c>
      <c r="C42" s="1" t="str">
        <f>VLOOKUP(A42,'[3]消费明细-普通账号'!$B$2:$D$10000,3,)</f>
        <v>铁军-广</v>
      </c>
      <c r="D42" s="1" t="str">
        <f>VLOOKUP(A42,'[3]消费明细-普通账号'!$B$2:$L$10000,11,)</f>
        <v>李达</v>
      </c>
      <c r="E42" s="1" t="str">
        <f>VLOOKUP(A42,'[3]消费明细-普通账号'!$B$2:$P$10000,15,)</f>
        <v>新建</v>
      </c>
      <c r="F42" s="5">
        <f>VLOOKUP(A42,'[3]消费明细-普通账号'!$B$2:$O$10000,14,)</f>
        <v>43161.623564814799</v>
      </c>
      <c r="G42" s="1" t="s">
        <v>210</v>
      </c>
      <c r="H42" s="1" t="s">
        <v>17</v>
      </c>
      <c r="I42" s="1" t="s">
        <v>59</v>
      </c>
      <c r="J42" s="1" t="s">
        <v>196</v>
      </c>
      <c r="K42" s="1" t="s">
        <v>20</v>
      </c>
      <c r="L42" s="1" t="s">
        <v>196</v>
      </c>
      <c r="M42" s="1"/>
      <c r="N42" s="1">
        <f t="shared" si="0"/>
        <v>87.36</v>
      </c>
      <c r="O42" s="1" t="s">
        <v>22</v>
      </c>
      <c r="P42" s="1" t="s">
        <v>211</v>
      </c>
      <c r="Q42" s="1" t="s">
        <v>212</v>
      </c>
      <c r="R42" s="1" t="s">
        <v>21</v>
      </c>
      <c r="S42" s="1"/>
      <c r="T42" s="1" t="s">
        <v>25</v>
      </c>
      <c r="U42" t="str">
        <f>VLOOKUP(H42,[4]可返佣产品!$A$2:$B$1000,2,)</f>
        <v>true</v>
      </c>
    </row>
    <row r="43" spans="1:21">
      <c r="A43" s="1" t="s">
        <v>194</v>
      </c>
      <c r="B43" s="1" t="str">
        <f>VLOOKUP(A43,'[3]消费明细-普通账号'!$B$2:$C$10000,2,)</f>
        <v>深圳银链科技有限公司</v>
      </c>
      <c r="C43" s="1" t="str">
        <f>VLOOKUP(A43,'[3]消费明细-普通账号'!$B$2:$D$10000,3,)</f>
        <v>铁军-广</v>
      </c>
      <c r="D43" s="1" t="str">
        <f>VLOOKUP(A43,'[3]消费明细-普通账号'!$B$2:$L$10000,11,)</f>
        <v>李达</v>
      </c>
      <c r="E43" s="1" t="str">
        <f>VLOOKUP(A43,'[3]消费明细-普通账号'!$B$2:$P$10000,15,)</f>
        <v>新建</v>
      </c>
      <c r="F43" s="5">
        <f>VLOOKUP(A43,'[3]消费明细-普通账号'!$B$2:$O$10000,14,)</f>
        <v>43161.623564814799</v>
      </c>
      <c r="G43" s="1" t="s">
        <v>213</v>
      </c>
      <c r="H43" s="1" t="s">
        <v>17</v>
      </c>
      <c r="I43" s="1" t="s">
        <v>59</v>
      </c>
      <c r="J43" s="1" t="s">
        <v>196</v>
      </c>
      <c r="K43" s="1" t="s">
        <v>20</v>
      </c>
      <c r="L43" s="1" t="s">
        <v>196</v>
      </c>
      <c r="M43" s="1"/>
      <c r="N43" s="1">
        <f t="shared" si="0"/>
        <v>87.36</v>
      </c>
      <c r="O43" s="1" t="s">
        <v>22</v>
      </c>
      <c r="P43" s="1" t="s">
        <v>214</v>
      </c>
      <c r="Q43" s="1" t="s">
        <v>215</v>
      </c>
      <c r="R43" s="1" t="s">
        <v>21</v>
      </c>
      <c r="S43" s="1"/>
      <c r="T43" s="1" t="s">
        <v>25</v>
      </c>
      <c r="U43" t="str">
        <f>VLOOKUP(H43,[4]可返佣产品!$A$2:$B$1000,2,)</f>
        <v>true</v>
      </c>
    </row>
    <row r="44" spans="1:21">
      <c r="A44" s="1" t="s">
        <v>194</v>
      </c>
      <c r="B44" s="1" t="str">
        <f>VLOOKUP(A44,'[3]消费明细-普通账号'!$B$2:$C$10000,2,)</f>
        <v>深圳银链科技有限公司</v>
      </c>
      <c r="C44" s="1" t="str">
        <f>VLOOKUP(A44,'[3]消费明细-普通账号'!$B$2:$D$10000,3,)</f>
        <v>铁军-广</v>
      </c>
      <c r="D44" s="1" t="str">
        <f>VLOOKUP(A44,'[3]消费明细-普通账号'!$B$2:$L$10000,11,)</f>
        <v>李达</v>
      </c>
      <c r="E44" s="1" t="str">
        <f>VLOOKUP(A44,'[3]消费明细-普通账号'!$B$2:$P$10000,15,)</f>
        <v>新建</v>
      </c>
      <c r="F44" s="5">
        <f>VLOOKUP(A44,'[3]消费明细-普通账号'!$B$2:$O$10000,14,)</f>
        <v>43161.623564814799</v>
      </c>
      <c r="G44" s="1" t="s">
        <v>216</v>
      </c>
      <c r="H44" s="1" t="s">
        <v>17</v>
      </c>
      <c r="I44" s="1" t="s">
        <v>59</v>
      </c>
      <c r="J44" s="1" t="s">
        <v>196</v>
      </c>
      <c r="K44" s="1" t="s">
        <v>20</v>
      </c>
      <c r="L44" s="1" t="s">
        <v>196</v>
      </c>
      <c r="M44" s="1"/>
      <c r="N44" s="1">
        <f t="shared" si="0"/>
        <v>87.36</v>
      </c>
      <c r="O44" s="1" t="s">
        <v>22</v>
      </c>
      <c r="P44" s="1" t="s">
        <v>214</v>
      </c>
      <c r="Q44" s="1" t="s">
        <v>215</v>
      </c>
      <c r="R44" s="1" t="s">
        <v>21</v>
      </c>
      <c r="S44" s="1"/>
      <c r="T44" s="1" t="s">
        <v>25</v>
      </c>
      <c r="U44" t="str">
        <f>VLOOKUP(H44,[4]可返佣产品!$A$2:$B$1000,2,)</f>
        <v>true</v>
      </c>
    </row>
    <row r="45" spans="1:21">
      <c r="A45" s="1" t="s">
        <v>217</v>
      </c>
      <c r="B45" s="1" t="str">
        <f>VLOOKUP(A45,'[3]消费明细-普通账号'!$B$2:$C$10000,2,)</f>
        <v>广州市合生元生物制品有限公司</v>
      </c>
      <c r="C45" s="1" t="str">
        <f>VLOOKUP(A45,'[3]消费明细-普通账号'!$B$2:$D$10000,3,)</f>
        <v>KA-广</v>
      </c>
      <c r="D45" s="1" t="str">
        <f>VLOOKUP(A45,'[3]消费明细-普通账号'!$B$2:$L$10000,11,)</f>
        <v>史玉卉</v>
      </c>
      <c r="E45" s="1" t="str">
        <f>VLOOKUP(A45,'[3]消费明细-普通账号'!$B$2:$P$10000,15,)</f>
        <v>关联</v>
      </c>
      <c r="F45" s="5">
        <f>VLOOKUP(A45,'[3]消费明细-普通账号'!$B$2:$O$10000,14,)</f>
        <v>42620</v>
      </c>
      <c r="G45" s="1" t="s">
        <v>218</v>
      </c>
      <c r="H45" s="1" t="s">
        <v>65</v>
      </c>
      <c r="I45" s="1" t="s">
        <v>49</v>
      </c>
      <c r="J45" s="1" t="s">
        <v>29</v>
      </c>
      <c r="K45" s="1" t="s">
        <v>20</v>
      </c>
      <c r="L45" s="1" t="s">
        <v>30</v>
      </c>
      <c r="M45" s="1"/>
      <c r="N45" s="1">
        <f t="shared" si="0"/>
        <v>0</v>
      </c>
      <c r="O45" s="1" t="s">
        <v>31</v>
      </c>
      <c r="P45" s="1" t="s">
        <v>219</v>
      </c>
      <c r="Q45" s="1" t="s">
        <v>219</v>
      </c>
      <c r="R45" s="1" t="s">
        <v>21</v>
      </c>
      <c r="S45" s="1"/>
      <c r="T45" s="1" t="s">
        <v>25</v>
      </c>
      <c r="U45" t="e">
        <f>VLOOKUP(H45,[4]可返佣产品!$A$2:$B$1000,2,)</f>
        <v>#N/A</v>
      </c>
    </row>
    <row r="46" spans="1:21">
      <c r="A46" s="1" t="s">
        <v>220</v>
      </c>
      <c r="B46" s="1" t="str">
        <f>VLOOKUP(A46,'[3]消费明细-普通账号'!$B$2:$C$10000,2,)</f>
        <v>广州尚途商旅信息技术有限公司</v>
      </c>
      <c r="C46" s="1" t="str">
        <f>VLOOKUP(A46,'[3]消费明细-普通账号'!$B$2:$D$10000,3,)</f>
        <v>KA-广</v>
      </c>
      <c r="D46" s="1" t="str">
        <f>VLOOKUP(A46,'[3]消费明细-普通账号'!$B$2:$L$10000,11,)</f>
        <v>史玉卉</v>
      </c>
      <c r="E46" s="1" t="str">
        <f>VLOOKUP(A46,'[3]消费明细-普通账号'!$B$2:$P$10000,15,)</f>
        <v>关联</v>
      </c>
      <c r="F46" s="5">
        <f>VLOOKUP(A46,'[3]消费明细-普通账号'!$B$2:$O$10000,14,)</f>
        <v>42670</v>
      </c>
      <c r="G46" s="1" t="s">
        <v>221</v>
      </c>
      <c r="H46" s="1" t="s">
        <v>17</v>
      </c>
      <c r="I46" s="1" t="s">
        <v>49</v>
      </c>
      <c r="J46" s="1" t="s">
        <v>222</v>
      </c>
      <c r="K46" s="1" t="s">
        <v>84</v>
      </c>
      <c r="L46" s="1" t="s">
        <v>223</v>
      </c>
      <c r="M46" s="1"/>
      <c r="N46" s="1">
        <f t="shared" si="0"/>
        <v>8894.4</v>
      </c>
      <c r="O46" s="1" t="s">
        <v>22</v>
      </c>
      <c r="P46" s="1" t="s">
        <v>224</v>
      </c>
      <c r="Q46" s="1" t="s">
        <v>225</v>
      </c>
      <c r="R46" s="1" t="s">
        <v>21</v>
      </c>
      <c r="S46" s="1"/>
      <c r="T46" s="1" t="s">
        <v>25</v>
      </c>
      <c r="U46" t="str">
        <f>VLOOKUP(H46,[4]可返佣产品!$A$2:$B$1000,2,)</f>
        <v>true</v>
      </c>
    </row>
    <row r="47" spans="1:21">
      <c r="A47" s="1" t="s">
        <v>220</v>
      </c>
      <c r="B47" s="1" t="str">
        <f>VLOOKUP(A47,'[3]消费明细-普通账号'!$B$2:$C$10000,2,)</f>
        <v>广州尚途商旅信息技术有限公司</v>
      </c>
      <c r="C47" s="1" t="str">
        <f>VLOOKUP(A47,'[3]消费明细-普通账号'!$B$2:$D$10000,3,)</f>
        <v>KA-广</v>
      </c>
      <c r="D47" s="1" t="str">
        <f>VLOOKUP(A47,'[3]消费明细-普通账号'!$B$2:$L$10000,11,)</f>
        <v>史玉卉</v>
      </c>
      <c r="E47" s="1" t="str">
        <f>VLOOKUP(A47,'[3]消费明细-普通账号'!$B$2:$P$10000,15,)</f>
        <v>关联</v>
      </c>
      <c r="F47" s="5">
        <f>VLOOKUP(A47,'[3]消费明细-普通账号'!$B$2:$O$10000,14,)</f>
        <v>42670</v>
      </c>
      <c r="G47" s="1" t="s">
        <v>226</v>
      </c>
      <c r="H47" s="1" t="s">
        <v>17</v>
      </c>
      <c r="I47" s="1" t="s">
        <v>49</v>
      </c>
      <c r="J47" s="1" t="s">
        <v>222</v>
      </c>
      <c r="K47" s="1" t="s">
        <v>84</v>
      </c>
      <c r="L47" s="1" t="s">
        <v>223</v>
      </c>
      <c r="M47" s="1"/>
      <c r="N47" s="1">
        <f t="shared" si="0"/>
        <v>8894.4</v>
      </c>
      <c r="O47" s="1" t="s">
        <v>22</v>
      </c>
      <c r="P47" s="1" t="s">
        <v>227</v>
      </c>
      <c r="Q47" s="1" t="s">
        <v>228</v>
      </c>
      <c r="R47" s="1" t="s">
        <v>21</v>
      </c>
      <c r="S47" s="1"/>
      <c r="T47" s="1" t="s">
        <v>25</v>
      </c>
      <c r="U47" t="str">
        <f>VLOOKUP(H47,[4]可返佣产品!$A$2:$B$1000,2,)</f>
        <v>true</v>
      </c>
    </row>
    <row r="48" spans="1:21">
      <c r="A48" s="1" t="s">
        <v>148</v>
      </c>
      <c r="B48" s="1" t="str">
        <f>VLOOKUP(A48,'[3]消费明细-普通账号'!$B$2:$C$10000,2,)</f>
        <v>广州汇电云联互联网科技有限公司</v>
      </c>
      <c r="C48" s="1" t="str">
        <f>VLOOKUP(A48,'[3]消费明细-普通账号'!$B$2:$D$10000,3,)</f>
        <v>铁军-广</v>
      </c>
      <c r="D48" s="1" t="str">
        <f>VLOOKUP(A48,'[3]消费明细-普通账号'!$B$2:$L$10000,11,)</f>
        <v>高乾</v>
      </c>
      <c r="E48" s="1" t="str">
        <f>VLOOKUP(A48,'[3]消费明细-普通账号'!$B$2:$P$10000,15,)</f>
        <v>关联</v>
      </c>
      <c r="F48" s="5">
        <f>VLOOKUP(A48,'[3]消费明细-普通账号'!$B$2:$O$10000,14,)</f>
        <v>43155.427905092598</v>
      </c>
      <c r="G48" s="1" t="s">
        <v>229</v>
      </c>
      <c r="H48" s="1" t="s">
        <v>166</v>
      </c>
      <c r="I48" s="1" t="s">
        <v>49</v>
      </c>
      <c r="J48" s="1" t="s">
        <v>29</v>
      </c>
      <c r="K48" s="1" t="s">
        <v>20</v>
      </c>
      <c r="L48" s="1" t="s">
        <v>30</v>
      </c>
      <c r="M48" s="1"/>
      <c r="N48" s="1">
        <f t="shared" si="0"/>
        <v>0</v>
      </c>
      <c r="O48" s="1" t="s">
        <v>31</v>
      </c>
      <c r="P48" s="1" t="s">
        <v>230</v>
      </c>
      <c r="Q48" s="1" t="s">
        <v>230</v>
      </c>
      <c r="R48" s="1" t="s">
        <v>21</v>
      </c>
      <c r="S48" s="1"/>
      <c r="T48" s="1" t="s">
        <v>25</v>
      </c>
      <c r="U48" t="e">
        <f>VLOOKUP(H48,[4]可返佣产品!$A$2:$B$1000,2,)</f>
        <v>#N/A</v>
      </c>
    </row>
    <row r="49" spans="1:21">
      <c r="A49" s="1" t="s">
        <v>148</v>
      </c>
      <c r="B49" s="1" t="str">
        <f>VLOOKUP(A49,'[3]消费明细-普通账号'!$B$2:$C$10000,2,)</f>
        <v>广州汇电云联互联网科技有限公司</v>
      </c>
      <c r="C49" s="1" t="str">
        <f>VLOOKUP(A49,'[3]消费明细-普通账号'!$B$2:$D$10000,3,)</f>
        <v>铁军-广</v>
      </c>
      <c r="D49" s="1" t="str">
        <f>VLOOKUP(A49,'[3]消费明细-普通账号'!$B$2:$L$10000,11,)</f>
        <v>高乾</v>
      </c>
      <c r="E49" s="1" t="str">
        <f>VLOOKUP(A49,'[3]消费明细-普通账号'!$B$2:$P$10000,15,)</f>
        <v>关联</v>
      </c>
      <c r="F49" s="5">
        <f>VLOOKUP(A49,'[3]消费明细-普通账号'!$B$2:$O$10000,14,)</f>
        <v>43155.427905092598</v>
      </c>
      <c r="G49" s="1" t="s">
        <v>231</v>
      </c>
      <c r="H49" s="1" t="s">
        <v>130</v>
      </c>
      <c r="I49" s="1" t="s">
        <v>49</v>
      </c>
      <c r="J49" s="1" t="s">
        <v>29</v>
      </c>
      <c r="K49" s="1" t="s">
        <v>20</v>
      </c>
      <c r="L49" s="1" t="s">
        <v>30</v>
      </c>
      <c r="M49" s="1"/>
      <c r="N49" s="1">
        <f t="shared" si="0"/>
        <v>0</v>
      </c>
      <c r="O49" s="1" t="s">
        <v>31</v>
      </c>
      <c r="P49" s="1" t="s">
        <v>232</v>
      </c>
      <c r="Q49" s="1" t="s">
        <v>232</v>
      </c>
      <c r="R49" s="1" t="s">
        <v>21</v>
      </c>
      <c r="S49" s="1"/>
      <c r="T49" s="1" t="s">
        <v>25</v>
      </c>
      <c r="U49" t="b">
        <f>VLOOKUP(H49,[4]可返佣产品!$A$2:$B$1000,2,)</f>
        <v>1</v>
      </c>
    </row>
    <row r="50" spans="1:21">
      <c r="A50" s="1" t="s">
        <v>148</v>
      </c>
      <c r="B50" s="1" t="str">
        <f>VLOOKUP(A50,'[3]消费明细-普通账号'!$B$2:$C$10000,2,)</f>
        <v>广州汇电云联互联网科技有限公司</v>
      </c>
      <c r="C50" s="1" t="str">
        <f>VLOOKUP(A50,'[3]消费明细-普通账号'!$B$2:$D$10000,3,)</f>
        <v>铁军-广</v>
      </c>
      <c r="D50" s="1" t="str">
        <f>VLOOKUP(A50,'[3]消费明细-普通账号'!$B$2:$L$10000,11,)</f>
        <v>高乾</v>
      </c>
      <c r="E50" s="1" t="str">
        <f>VLOOKUP(A50,'[3]消费明细-普通账号'!$B$2:$P$10000,15,)</f>
        <v>关联</v>
      </c>
      <c r="F50" s="5">
        <f>VLOOKUP(A50,'[3]消费明细-普通账号'!$B$2:$O$10000,14,)</f>
        <v>43155.427905092598</v>
      </c>
      <c r="G50" s="1" t="s">
        <v>233</v>
      </c>
      <c r="H50" s="1" t="s">
        <v>79</v>
      </c>
      <c r="I50" s="1" t="s">
        <v>49</v>
      </c>
      <c r="J50" s="1" t="s">
        <v>29</v>
      </c>
      <c r="K50" s="1" t="s">
        <v>20</v>
      </c>
      <c r="L50" s="1" t="s">
        <v>30</v>
      </c>
      <c r="M50" s="1"/>
      <c r="N50" s="1">
        <f t="shared" si="0"/>
        <v>0</v>
      </c>
      <c r="O50" s="1" t="s">
        <v>31</v>
      </c>
      <c r="P50" s="1" t="s">
        <v>232</v>
      </c>
      <c r="Q50" s="1" t="s">
        <v>232</v>
      </c>
      <c r="R50" s="1" t="s">
        <v>21</v>
      </c>
      <c r="S50" s="1"/>
      <c r="T50" s="1" t="s">
        <v>25</v>
      </c>
      <c r="U50" t="e">
        <f>VLOOKUP(H50,[4]可返佣产品!$A$2:$B$1000,2,)</f>
        <v>#N/A</v>
      </c>
    </row>
    <row r="51" spans="1:21">
      <c r="A51" s="1" t="s">
        <v>148</v>
      </c>
      <c r="B51" s="1" t="str">
        <f>VLOOKUP(A51,'[3]消费明细-普通账号'!$B$2:$C$10000,2,)</f>
        <v>广州汇电云联互联网科技有限公司</v>
      </c>
      <c r="C51" s="1" t="str">
        <f>VLOOKUP(A51,'[3]消费明细-普通账号'!$B$2:$D$10000,3,)</f>
        <v>铁军-广</v>
      </c>
      <c r="D51" s="1" t="str">
        <f>VLOOKUP(A51,'[3]消费明细-普通账号'!$B$2:$L$10000,11,)</f>
        <v>高乾</v>
      </c>
      <c r="E51" s="1" t="str">
        <f>VLOOKUP(A51,'[3]消费明细-普通账号'!$B$2:$P$10000,15,)</f>
        <v>关联</v>
      </c>
      <c r="F51" s="5">
        <f>VLOOKUP(A51,'[3]消费明细-普通账号'!$B$2:$O$10000,14,)</f>
        <v>43155.427905092598</v>
      </c>
      <c r="G51" s="1" t="s">
        <v>234</v>
      </c>
      <c r="H51" s="1" t="s">
        <v>130</v>
      </c>
      <c r="I51" s="1" t="s">
        <v>49</v>
      </c>
      <c r="J51" s="1" t="s">
        <v>29</v>
      </c>
      <c r="K51" s="1" t="s">
        <v>20</v>
      </c>
      <c r="L51" s="1" t="s">
        <v>30</v>
      </c>
      <c r="M51" s="1"/>
      <c r="N51" s="1">
        <f t="shared" si="0"/>
        <v>0</v>
      </c>
      <c r="O51" s="1" t="s">
        <v>31</v>
      </c>
      <c r="P51" s="1" t="s">
        <v>235</v>
      </c>
      <c r="Q51" s="1" t="s">
        <v>232</v>
      </c>
      <c r="R51" s="1" t="s">
        <v>21</v>
      </c>
      <c r="S51" s="1"/>
      <c r="T51" s="1" t="s">
        <v>25</v>
      </c>
      <c r="U51" t="b">
        <f>VLOOKUP(H51,[4]可返佣产品!$A$2:$B$1000,2,)</f>
        <v>1</v>
      </c>
    </row>
    <row r="52" spans="1:21">
      <c r="A52" s="1" t="s">
        <v>148</v>
      </c>
      <c r="B52" s="1" t="str">
        <f>VLOOKUP(A52,'[3]消费明细-普通账号'!$B$2:$C$10000,2,)</f>
        <v>广州汇电云联互联网科技有限公司</v>
      </c>
      <c r="C52" s="1" t="str">
        <f>VLOOKUP(A52,'[3]消费明细-普通账号'!$B$2:$D$10000,3,)</f>
        <v>铁军-广</v>
      </c>
      <c r="D52" s="1" t="str">
        <f>VLOOKUP(A52,'[3]消费明细-普通账号'!$B$2:$L$10000,11,)</f>
        <v>高乾</v>
      </c>
      <c r="E52" s="1" t="str">
        <f>VLOOKUP(A52,'[3]消费明细-普通账号'!$B$2:$P$10000,15,)</f>
        <v>关联</v>
      </c>
      <c r="F52" s="5">
        <f>VLOOKUP(A52,'[3]消费明细-普通账号'!$B$2:$O$10000,14,)</f>
        <v>43155.427905092598</v>
      </c>
      <c r="G52" s="1" t="s">
        <v>236</v>
      </c>
      <c r="H52" s="1" t="s">
        <v>237</v>
      </c>
      <c r="I52" s="1" t="s">
        <v>49</v>
      </c>
      <c r="J52" s="1" t="s">
        <v>29</v>
      </c>
      <c r="K52" s="1" t="s">
        <v>20</v>
      </c>
      <c r="L52" s="1" t="s">
        <v>30</v>
      </c>
      <c r="M52" s="1"/>
      <c r="N52" s="1">
        <f t="shared" si="0"/>
        <v>0</v>
      </c>
      <c r="O52" s="1" t="s">
        <v>31</v>
      </c>
      <c r="P52" s="1" t="s">
        <v>238</v>
      </c>
      <c r="Q52" s="1" t="s">
        <v>238</v>
      </c>
      <c r="R52" s="1" t="s">
        <v>21</v>
      </c>
      <c r="S52" s="1"/>
      <c r="T52" s="1" t="s">
        <v>25</v>
      </c>
      <c r="U52" t="e">
        <f>VLOOKUP(H52,[4]可返佣产品!$A$2:$B$1000,2,)</f>
        <v>#N/A</v>
      </c>
    </row>
    <row r="53" spans="1:21">
      <c r="A53" s="1" t="s">
        <v>220</v>
      </c>
      <c r="B53" s="1" t="str">
        <f>VLOOKUP(A53,'[3]消费明细-普通账号'!$B$2:$C$10000,2,)</f>
        <v>广州尚途商旅信息技术有限公司</v>
      </c>
      <c r="C53" s="1" t="str">
        <f>VLOOKUP(A53,'[3]消费明细-普通账号'!$B$2:$D$10000,3,)</f>
        <v>KA-广</v>
      </c>
      <c r="D53" s="1" t="str">
        <f>VLOOKUP(A53,'[3]消费明细-普通账号'!$B$2:$L$10000,11,)</f>
        <v>史玉卉</v>
      </c>
      <c r="E53" s="1" t="str">
        <f>VLOOKUP(A53,'[3]消费明细-普通账号'!$B$2:$P$10000,15,)</f>
        <v>关联</v>
      </c>
      <c r="F53" s="5">
        <f>VLOOKUP(A53,'[3]消费明细-普通账号'!$B$2:$O$10000,14,)</f>
        <v>42670</v>
      </c>
      <c r="G53" s="1" t="s">
        <v>239</v>
      </c>
      <c r="H53" s="1" t="s">
        <v>240</v>
      </c>
      <c r="I53" s="1" t="s">
        <v>49</v>
      </c>
      <c r="J53" s="1" t="s">
        <v>241</v>
      </c>
      <c r="K53" s="1" t="s">
        <v>20</v>
      </c>
      <c r="L53" s="1" t="s">
        <v>241</v>
      </c>
      <c r="M53" s="1"/>
      <c r="N53" s="1">
        <f t="shared" si="0"/>
        <v>10000</v>
      </c>
      <c r="O53" s="1" t="s">
        <v>22</v>
      </c>
      <c r="P53" s="1" t="s">
        <v>242</v>
      </c>
      <c r="Q53" s="1" t="s">
        <v>243</v>
      </c>
      <c r="R53" s="1" t="s">
        <v>21</v>
      </c>
      <c r="S53" s="1"/>
      <c r="T53" s="1" t="s">
        <v>25</v>
      </c>
      <c r="U53" t="str">
        <f>VLOOKUP(H53,[4]可返佣产品!$A$2:$B$1000,2,)</f>
        <v>delete</v>
      </c>
    </row>
    <row r="54" spans="1:21">
      <c r="A54" s="1" t="s">
        <v>244</v>
      </c>
      <c r="B54" s="1" t="str">
        <f>VLOOKUP(A54,'[3]消费明细-普通账号'!$B$2:$C$10000,2,)</f>
        <v>爱换购</v>
      </c>
      <c r="C54" s="1" t="str">
        <f>VLOOKUP(A54,'[3]消费明细-普通账号'!$B$2:$D$10000,3,)</f>
        <v>中台-广</v>
      </c>
      <c r="D54" s="1" t="str">
        <f>VLOOKUP(A54,'[3]消费明细-普通账号'!$B$2:$L$10000,11,)</f>
        <v>雷馥萍</v>
      </c>
      <c r="E54" s="1" t="str">
        <f>VLOOKUP(A54,'[3]消费明细-普通账号'!$B$2:$P$10000,15,)</f>
        <v>新建</v>
      </c>
      <c r="F54" s="5">
        <f>VLOOKUP(A54,'[3]消费明细-普通账号'!$B$2:$O$10000,14,)</f>
        <v>42860</v>
      </c>
      <c r="G54" s="1" t="s">
        <v>245</v>
      </c>
      <c r="H54" s="1" t="s">
        <v>17</v>
      </c>
      <c r="I54" s="1" t="s">
        <v>59</v>
      </c>
      <c r="J54" s="1" t="s">
        <v>246</v>
      </c>
      <c r="K54" s="1" t="s">
        <v>20</v>
      </c>
      <c r="L54" s="1" t="s">
        <v>246</v>
      </c>
      <c r="M54" s="1"/>
      <c r="N54" s="1">
        <f t="shared" si="0"/>
        <v>468</v>
      </c>
      <c r="O54" s="1" t="s">
        <v>22</v>
      </c>
      <c r="P54" s="1" t="s">
        <v>247</v>
      </c>
      <c r="Q54" s="1" t="s">
        <v>248</v>
      </c>
      <c r="R54" s="1" t="s">
        <v>21</v>
      </c>
      <c r="S54" s="1"/>
      <c r="T54" s="1" t="s">
        <v>25</v>
      </c>
      <c r="U54" t="str">
        <f>VLOOKUP(H54,[4]可返佣产品!$A$2:$B$1000,2,)</f>
        <v>true</v>
      </c>
    </row>
    <row r="55" spans="1:21">
      <c r="A55" s="1" t="s">
        <v>244</v>
      </c>
      <c r="B55" s="1" t="str">
        <f>VLOOKUP(A55,'[3]消费明细-普通账号'!$B$2:$C$10000,2,)</f>
        <v>爱换购</v>
      </c>
      <c r="C55" s="1" t="str">
        <f>VLOOKUP(A55,'[3]消费明细-普通账号'!$B$2:$D$10000,3,)</f>
        <v>中台-广</v>
      </c>
      <c r="D55" s="1" t="str">
        <f>VLOOKUP(A55,'[3]消费明细-普通账号'!$B$2:$L$10000,11,)</f>
        <v>雷馥萍</v>
      </c>
      <c r="E55" s="1" t="str">
        <f>VLOOKUP(A55,'[3]消费明细-普通账号'!$B$2:$P$10000,15,)</f>
        <v>新建</v>
      </c>
      <c r="F55" s="5">
        <f>VLOOKUP(A55,'[3]消费明细-普通账号'!$B$2:$O$10000,14,)</f>
        <v>42860</v>
      </c>
      <c r="G55" s="1" t="s">
        <v>249</v>
      </c>
      <c r="H55" s="1" t="s">
        <v>250</v>
      </c>
      <c r="I55" s="1" t="s">
        <v>59</v>
      </c>
      <c r="J55" s="1" t="s">
        <v>29</v>
      </c>
      <c r="K55" s="1" t="s">
        <v>20</v>
      </c>
      <c r="L55" s="1" t="s">
        <v>29</v>
      </c>
      <c r="M55" s="1"/>
      <c r="N55" s="1">
        <f t="shared" si="0"/>
        <v>0</v>
      </c>
      <c r="O55" s="1" t="s">
        <v>22</v>
      </c>
      <c r="P55" s="1" t="s">
        <v>251</v>
      </c>
      <c r="Q55" s="1" t="s">
        <v>252</v>
      </c>
      <c r="R55" s="1" t="s">
        <v>21</v>
      </c>
      <c r="S55" s="1"/>
      <c r="T55" s="1" t="s">
        <v>25</v>
      </c>
      <c r="U55" t="str">
        <f>VLOOKUP(H55,[4]可返佣产品!$A$2:$B$1000,2,)</f>
        <v>true</v>
      </c>
    </row>
    <row r="56" spans="1:21">
      <c r="A56" s="1" t="s">
        <v>220</v>
      </c>
      <c r="B56" s="1" t="str">
        <f>VLOOKUP(A56,'[3]消费明细-普通账号'!$B$2:$C$10000,2,)</f>
        <v>广州尚途商旅信息技术有限公司</v>
      </c>
      <c r="C56" s="1" t="str">
        <f>VLOOKUP(A56,'[3]消费明细-普通账号'!$B$2:$D$10000,3,)</f>
        <v>KA-广</v>
      </c>
      <c r="D56" s="1" t="str">
        <f>VLOOKUP(A56,'[3]消费明细-普通账号'!$B$2:$L$10000,11,)</f>
        <v>史玉卉</v>
      </c>
      <c r="E56" s="1" t="str">
        <f>VLOOKUP(A56,'[3]消费明细-普通账号'!$B$2:$P$10000,15,)</f>
        <v>关联</v>
      </c>
      <c r="F56" s="5">
        <f>VLOOKUP(A56,'[3]消费明细-普通账号'!$B$2:$O$10000,14,)</f>
        <v>42670</v>
      </c>
      <c r="G56" s="1" t="s">
        <v>253</v>
      </c>
      <c r="H56" s="1" t="s">
        <v>240</v>
      </c>
      <c r="I56" s="1" t="s">
        <v>49</v>
      </c>
      <c r="J56" s="1" t="s">
        <v>241</v>
      </c>
      <c r="K56" s="1" t="s">
        <v>20</v>
      </c>
      <c r="L56" s="1" t="s">
        <v>241</v>
      </c>
      <c r="M56" s="1"/>
      <c r="N56" s="1">
        <f t="shared" si="0"/>
        <v>10000</v>
      </c>
      <c r="O56" s="1" t="s">
        <v>22</v>
      </c>
      <c r="P56" s="1" t="s">
        <v>254</v>
      </c>
      <c r="Q56" s="1" t="s">
        <v>255</v>
      </c>
      <c r="R56" s="1" t="s">
        <v>21</v>
      </c>
      <c r="S56" s="1"/>
      <c r="T56" s="1" t="s">
        <v>25</v>
      </c>
      <c r="U56" t="str">
        <f>VLOOKUP(H56,[4]可返佣产品!$A$2:$B$1000,2,)</f>
        <v>delete</v>
      </c>
    </row>
    <row r="57" spans="1:21">
      <c r="A57" s="1" t="s">
        <v>67</v>
      </c>
      <c r="B57" s="1" t="str">
        <f>VLOOKUP(A57,'[3]消费明细-普通账号'!$B$2:$C$10000,2,)</f>
        <v>广州玖的数码科技有限公司</v>
      </c>
      <c r="C57" s="1" t="str">
        <f>VLOOKUP(A57,'[3]消费明细-普通账号'!$B$2:$D$10000,3,)</f>
        <v>其他</v>
      </c>
      <c r="D57" s="1" t="str">
        <f>VLOOKUP(A57,'[3]消费明细-普通账号'!$B$2:$L$10000,11,)</f>
        <v>薛玲</v>
      </c>
      <c r="E57" s="1" t="str">
        <f>VLOOKUP(A57,'[3]消费明细-普通账号'!$B$2:$P$10000,15,)</f>
        <v>新建</v>
      </c>
      <c r="F57" s="5">
        <f>VLOOKUP(A57,'[3]消费明细-普通账号'!$B$2:$O$10000,14,)</f>
        <v>42825</v>
      </c>
      <c r="G57" s="1" t="s">
        <v>256</v>
      </c>
      <c r="H57" s="1" t="s">
        <v>79</v>
      </c>
      <c r="I57" s="1" t="s">
        <v>131</v>
      </c>
      <c r="J57" s="1" t="s">
        <v>29</v>
      </c>
      <c r="K57" s="1" t="s">
        <v>20</v>
      </c>
      <c r="L57" s="1" t="s">
        <v>30</v>
      </c>
      <c r="M57" s="1"/>
      <c r="N57" s="1">
        <f t="shared" si="0"/>
        <v>0</v>
      </c>
      <c r="O57" s="1" t="s">
        <v>31</v>
      </c>
      <c r="P57" s="1" t="s">
        <v>257</v>
      </c>
      <c r="Q57" s="1" t="s">
        <v>257</v>
      </c>
      <c r="R57" s="1" t="s">
        <v>21</v>
      </c>
      <c r="S57" s="1"/>
      <c r="T57" s="1" t="s">
        <v>25</v>
      </c>
      <c r="U57" t="e">
        <f>VLOOKUP(H57,[4]可返佣产品!$A$2:$B$1000,2,)</f>
        <v>#N/A</v>
      </c>
    </row>
    <row r="58" spans="1:21">
      <c r="A58" s="1" t="s">
        <v>67</v>
      </c>
      <c r="B58" s="1" t="str">
        <f>VLOOKUP(A58,'[3]消费明细-普通账号'!$B$2:$C$10000,2,)</f>
        <v>广州玖的数码科技有限公司</v>
      </c>
      <c r="C58" s="1" t="str">
        <f>VLOOKUP(A58,'[3]消费明细-普通账号'!$B$2:$D$10000,3,)</f>
        <v>其他</v>
      </c>
      <c r="D58" s="1" t="str">
        <f>VLOOKUP(A58,'[3]消费明细-普通账号'!$B$2:$L$10000,11,)</f>
        <v>薛玲</v>
      </c>
      <c r="E58" s="1" t="str">
        <f>VLOOKUP(A58,'[3]消费明细-普通账号'!$B$2:$P$10000,15,)</f>
        <v>新建</v>
      </c>
      <c r="F58" s="5">
        <f>VLOOKUP(A58,'[3]消费明细-普通账号'!$B$2:$O$10000,14,)</f>
        <v>42825</v>
      </c>
      <c r="G58" s="1" t="s">
        <v>258</v>
      </c>
      <c r="H58" s="1" t="s">
        <v>130</v>
      </c>
      <c r="I58" s="1" t="s">
        <v>131</v>
      </c>
      <c r="J58" s="1" t="s">
        <v>29</v>
      </c>
      <c r="K58" s="1" t="s">
        <v>20</v>
      </c>
      <c r="L58" s="1" t="s">
        <v>30</v>
      </c>
      <c r="M58" s="1"/>
      <c r="N58" s="1">
        <f t="shared" si="0"/>
        <v>0</v>
      </c>
      <c r="O58" s="1" t="s">
        <v>31</v>
      </c>
      <c r="P58" s="1" t="s">
        <v>259</v>
      </c>
      <c r="Q58" s="1" t="s">
        <v>259</v>
      </c>
      <c r="R58" s="1" t="s">
        <v>21</v>
      </c>
      <c r="S58" s="1"/>
      <c r="T58" s="1" t="s">
        <v>25</v>
      </c>
      <c r="U58" t="b">
        <f>VLOOKUP(H58,[4]可返佣产品!$A$2:$B$1000,2,)</f>
        <v>1</v>
      </c>
    </row>
    <row r="59" spans="1:21">
      <c r="A59" s="1" t="s">
        <v>244</v>
      </c>
      <c r="B59" s="1" t="str">
        <f>VLOOKUP(A59,'[3]消费明细-普通账号'!$B$2:$C$10000,2,)</f>
        <v>爱换购</v>
      </c>
      <c r="C59" s="1" t="str">
        <f>VLOOKUP(A59,'[3]消费明细-普通账号'!$B$2:$D$10000,3,)</f>
        <v>中台-广</v>
      </c>
      <c r="D59" s="1" t="str">
        <f>VLOOKUP(A59,'[3]消费明细-普通账号'!$B$2:$L$10000,11,)</f>
        <v>雷馥萍</v>
      </c>
      <c r="E59" s="1" t="str">
        <f>VLOOKUP(A59,'[3]消费明细-普通账号'!$B$2:$P$10000,15,)</f>
        <v>新建</v>
      </c>
      <c r="F59" s="5">
        <f>VLOOKUP(A59,'[3]消费明细-普通账号'!$B$2:$O$10000,14,)</f>
        <v>42860</v>
      </c>
      <c r="G59" s="1" t="s">
        <v>260</v>
      </c>
      <c r="H59" s="1" t="s">
        <v>17</v>
      </c>
      <c r="I59" s="1" t="s">
        <v>59</v>
      </c>
      <c r="J59" s="1" t="s">
        <v>261</v>
      </c>
      <c r="K59" s="1" t="s">
        <v>20</v>
      </c>
      <c r="L59" s="1" t="s">
        <v>261</v>
      </c>
      <c r="M59" s="1"/>
      <c r="N59" s="1">
        <f t="shared" si="0"/>
        <v>344</v>
      </c>
      <c r="O59" s="1" t="s">
        <v>22</v>
      </c>
      <c r="P59" s="1" t="s">
        <v>262</v>
      </c>
      <c r="Q59" s="1" t="s">
        <v>262</v>
      </c>
      <c r="R59" s="1" t="s">
        <v>21</v>
      </c>
      <c r="S59" s="1"/>
      <c r="T59" s="1" t="s">
        <v>25</v>
      </c>
      <c r="U59" t="str">
        <f>VLOOKUP(H59,[4]可返佣产品!$A$2:$B$1000,2,)</f>
        <v>true</v>
      </c>
    </row>
    <row r="60" spans="1:21">
      <c r="A60" s="1" t="s">
        <v>67</v>
      </c>
      <c r="B60" s="1" t="str">
        <f>VLOOKUP(A60,'[3]消费明细-普通账号'!$B$2:$C$10000,2,)</f>
        <v>广州玖的数码科技有限公司</v>
      </c>
      <c r="C60" s="1" t="str">
        <f>VLOOKUP(A60,'[3]消费明细-普通账号'!$B$2:$D$10000,3,)</f>
        <v>其他</v>
      </c>
      <c r="D60" s="1" t="str">
        <f>VLOOKUP(A60,'[3]消费明细-普通账号'!$B$2:$L$10000,11,)</f>
        <v>薛玲</v>
      </c>
      <c r="E60" s="1" t="str">
        <f>VLOOKUP(A60,'[3]消费明细-普通账号'!$B$2:$P$10000,15,)</f>
        <v>新建</v>
      </c>
      <c r="F60" s="5">
        <f>VLOOKUP(A60,'[3]消费明细-普通账号'!$B$2:$O$10000,14,)</f>
        <v>42825</v>
      </c>
      <c r="G60" s="1" t="s">
        <v>263</v>
      </c>
      <c r="H60" s="1" t="s">
        <v>17</v>
      </c>
      <c r="I60" s="1" t="s">
        <v>49</v>
      </c>
      <c r="J60" s="1" t="s">
        <v>264</v>
      </c>
      <c r="K60" s="1" t="s">
        <v>84</v>
      </c>
      <c r="L60" s="1" t="s">
        <v>265</v>
      </c>
      <c r="M60" s="1"/>
      <c r="N60" s="1">
        <f t="shared" si="0"/>
        <v>6491.28</v>
      </c>
      <c r="O60" s="1" t="s">
        <v>22</v>
      </c>
      <c r="P60" s="1" t="s">
        <v>266</v>
      </c>
      <c r="Q60" s="1" t="s">
        <v>267</v>
      </c>
      <c r="R60" s="1" t="s">
        <v>21</v>
      </c>
      <c r="S60" s="1"/>
      <c r="T60" s="1" t="s">
        <v>25</v>
      </c>
      <c r="U60" t="str">
        <f>VLOOKUP(H60,[4]可返佣产品!$A$2:$B$1000,2,)</f>
        <v>true</v>
      </c>
    </row>
    <row r="61" spans="1:21">
      <c r="A61" s="1" t="s">
        <v>63</v>
      </c>
      <c r="B61" s="1" t="str">
        <f>VLOOKUP(A61,'[3]消费明细-普通账号'!$B$2:$C$10000,2,)</f>
        <v>广州美亚电子商务国际旅行社有限公司</v>
      </c>
      <c r="C61" s="1" t="str">
        <f>VLOOKUP(A61,'[3]消费明细-普通账号'!$B$2:$D$10000,3,)</f>
        <v>KA-广</v>
      </c>
      <c r="D61" s="1" t="str">
        <f>VLOOKUP(A61,'[3]消费明细-普通账号'!$B$2:$L$10000,11,)</f>
        <v>史玉卉</v>
      </c>
      <c r="E61" s="1" t="str">
        <f>VLOOKUP(A61,'[3]消费明细-普通账号'!$B$2:$P$10000,15,)</f>
        <v>关联</v>
      </c>
      <c r="F61" s="5">
        <f>VLOOKUP(A61,'[3]消费明细-普通账号'!$B$2:$O$10000,14,)</f>
        <v>43028</v>
      </c>
      <c r="G61" s="1" t="s">
        <v>268</v>
      </c>
      <c r="H61" s="1" t="s">
        <v>269</v>
      </c>
      <c r="I61" s="1" t="s">
        <v>59</v>
      </c>
      <c r="J61" s="1" t="s">
        <v>270</v>
      </c>
      <c r="K61" s="1" t="s">
        <v>20</v>
      </c>
      <c r="L61" s="1" t="s">
        <v>270</v>
      </c>
      <c r="M61" s="1"/>
      <c r="N61" s="1">
        <f t="shared" si="0"/>
        <v>674</v>
      </c>
      <c r="O61" s="1" t="s">
        <v>22</v>
      </c>
      <c r="P61" s="1" t="s">
        <v>271</v>
      </c>
      <c r="Q61" s="1" t="s">
        <v>272</v>
      </c>
      <c r="R61" s="1" t="s">
        <v>21</v>
      </c>
      <c r="S61" s="1"/>
      <c r="T61" s="1" t="s">
        <v>25</v>
      </c>
      <c r="U61">
        <v>-1</v>
      </c>
    </row>
    <row r="62" spans="1:21">
      <c r="A62" s="1" t="s">
        <v>220</v>
      </c>
      <c r="B62" s="1" t="str">
        <f>VLOOKUP(A62,'[3]消费明细-普通账号'!$B$2:$C$10000,2,)</f>
        <v>广州尚途商旅信息技术有限公司</v>
      </c>
      <c r="C62" s="1" t="str">
        <f>VLOOKUP(A62,'[3]消费明细-普通账号'!$B$2:$D$10000,3,)</f>
        <v>KA-广</v>
      </c>
      <c r="D62" s="1" t="str">
        <f>VLOOKUP(A62,'[3]消费明细-普通账号'!$B$2:$L$10000,11,)</f>
        <v>史玉卉</v>
      </c>
      <c r="E62" s="1" t="str">
        <f>VLOOKUP(A62,'[3]消费明细-普通账号'!$B$2:$P$10000,15,)</f>
        <v>关联</v>
      </c>
      <c r="F62" s="5">
        <f>VLOOKUP(A62,'[3]消费明细-普通账号'!$B$2:$O$10000,14,)</f>
        <v>42670</v>
      </c>
      <c r="G62" s="1" t="s">
        <v>273</v>
      </c>
      <c r="H62" s="1" t="s">
        <v>17</v>
      </c>
      <c r="I62" s="1" t="s">
        <v>59</v>
      </c>
      <c r="J62" s="1" t="s">
        <v>274</v>
      </c>
      <c r="K62" s="1" t="s">
        <v>20</v>
      </c>
      <c r="L62" s="1" t="s">
        <v>274</v>
      </c>
      <c r="M62" s="1"/>
      <c r="N62" s="1">
        <f t="shared" si="0"/>
        <v>936</v>
      </c>
      <c r="O62" s="1" t="s">
        <v>22</v>
      </c>
      <c r="P62" s="1" t="s">
        <v>275</v>
      </c>
      <c r="Q62" s="1" t="s">
        <v>276</v>
      </c>
      <c r="R62" s="1" t="s">
        <v>21</v>
      </c>
      <c r="S62" s="1"/>
      <c r="T62" s="1" t="s">
        <v>25</v>
      </c>
      <c r="U62">
        <v>-1</v>
      </c>
    </row>
    <row r="63" spans="1:21">
      <c r="A63" s="1" t="s">
        <v>220</v>
      </c>
      <c r="B63" s="1" t="str">
        <f>VLOOKUP(A63,'[3]消费明细-普通账号'!$B$2:$C$10000,2,)</f>
        <v>广州尚途商旅信息技术有限公司</v>
      </c>
      <c r="C63" s="1" t="str">
        <f>VLOOKUP(A63,'[3]消费明细-普通账号'!$B$2:$D$10000,3,)</f>
        <v>KA-广</v>
      </c>
      <c r="D63" s="1" t="str">
        <f>VLOOKUP(A63,'[3]消费明细-普通账号'!$B$2:$L$10000,11,)</f>
        <v>史玉卉</v>
      </c>
      <c r="E63" s="1" t="str">
        <f>VLOOKUP(A63,'[3]消费明细-普通账号'!$B$2:$P$10000,15,)</f>
        <v>关联</v>
      </c>
      <c r="F63" s="5">
        <f>VLOOKUP(A63,'[3]消费明细-普通账号'!$B$2:$O$10000,14,)</f>
        <v>42670</v>
      </c>
      <c r="G63" s="1" t="s">
        <v>277</v>
      </c>
      <c r="H63" s="1" t="s">
        <v>17</v>
      </c>
      <c r="I63" s="1" t="s">
        <v>59</v>
      </c>
      <c r="J63" s="1" t="s">
        <v>278</v>
      </c>
      <c r="K63" s="1" t="s">
        <v>20</v>
      </c>
      <c r="L63" s="1" t="s">
        <v>278</v>
      </c>
      <c r="M63" s="1"/>
      <c r="N63" s="1">
        <f t="shared" si="0"/>
        <v>228</v>
      </c>
      <c r="O63" s="1" t="s">
        <v>22</v>
      </c>
      <c r="P63" s="1" t="s">
        <v>279</v>
      </c>
      <c r="Q63" s="1" t="s">
        <v>280</v>
      </c>
      <c r="R63" s="1" t="s">
        <v>21</v>
      </c>
      <c r="S63" s="1"/>
      <c r="T63" s="1" t="s">
        <v>25</v>
      </c>
      <c r="U63">
        <v>-1</v>
      </c>
    </row>
    <row r="64" spans="1:21">
      <c r="A64" s="1" t="s">
        <v>220</v>
      </c>
      <c r="B64" s="1" t="str">
        <f>VLOOKUP(A64,'[3]消费明细-普通账号'!$B$2:$C$10000,2,)</f>
        <v>广州尚途商旅信息技术有限公司</v>
      </c>
      <c r="C64" s="1" t="str">
        <f>VLOOKUP(A64,'[3]消费明细-普通账号'!$B$2:$D$10000,3,)</f>
        <v>KA-广</v>
      </c>
      <c r="D64" s="1" t="str">
        <f>VLOOKUP(A64,'[3]消费明细-普通账号'!$B$2:$L$10000,11,)</f>
        <v>史玉卉</v>
      </c>
      <c r="E64" s="1" t="str">
        <f>VLOOKUP(A64,'[3]消费明细-普通账号'!$B$2:$P$10000,15,)</f>
        <v>关联</v>
      </c>
      <c r="F64" s="5">
        <f>VLOOKUP(A64,'[3]消费明细-普通账号'!$B$2:$O$10000,14,)</f>
        <v>42670</v>
      </c>
      <c r="G64" s="1" t="s">
        <v>281</v>
      </c>
      <c r="H64" s="1" t="s">
        <v>17</v>
      </c>
      <c r="I64" s="1" t="s">
        <v>59</v>
      </c>
      <c r="J64" s="1" t="s">
        <v>282</v>
      </c>
      <c r="K64" s="1" t="s">
        <v>20</v>
      </c>
      <c r="L64" s="1" t="s">
        <v>282</v>
      </c>
      <c r="M64" s="1"/>
      <c r="N64" s="1">
        <f t="shared" si="0"/>
        <v>484</v>
      </c>
      <c r="O64" s="1" t="s">
        <v>22</v>
      </c>
      <c r="P64" s="1" t="s">
        <v>283</v>
      </c>
      <c r="Q64" s="1" t="s">
        <v>284</v>
      </c>
      <c r="R64" s="1" t="s">
        <v>21</v>
      </c>
      <c r="S64" s="1"/>
      <c r="T64" s="1" t="s">
        <v>25</v>
      </c>
      <c r="U64">
        <v>-1</v>
      </c>
    </row>
    <row r="65" spans="1:21">
      <c r="A65" s="1" t="s">
        <v>220</v>
      </c>
      <c r="B65" s="1" t="str">
        <f>VLOOKUP(A65,'[3]消费明细-普通账号'!$B$2:$C$10000,2,)</f>
        <v>广州尚途商旅信息技术有限公司</v>
      </c>
      <c r="C65" s="1" t="str">
        <f>VLOOKUP(A65,'[3]消费明细-普通账号'!$B$2:$D$10000,3,)</f>
        <v>KA-广</v>
      </c>
      <c r="D65" s="1" t="str">
        <f>VLOOKUP(A65,'[3]消费明细-普通账号'!$B$2:$L$10000,11,)</f>
        <v>史玉卉</v>
      </c>
      <c r="E65" s="1" t="str">
        <f>VLOOKUP(A65,'[3]消费明细-普通账号'!$B$2:$P$10000,15,)</f>
        <v>关联</v>
      </c>
      <c r="F65" s="5">
        <f>VLOOKUP(A65,'[3]消费明细-普通账号'!$B$2:$O$10000,14,)</f>
        <v>42670</v>
      </c>
      <c r="G65" s="1" t="s">
        <v>285</v>
      </c>
      <c r="H65" s="1" t="s">
        <v>17</v>
      </c>
      <c r="I65" s="1" t="s">
        <v>59</v>
      </c>
      <c r="J65" s="1" t="s">
        <v>278</v>
      </c>
      <c r="K65" s="1" t="s">
        <v>20</v>
      </c>
      <c r="L65" s="1" t="s">
        <v>278</v>
      </c>
      <c r="M65" s="1"/>
      <c r="N65" s="1">
        <f t="shared" si="0"/>
        <v>228</v>
      </c>
      <c r="O65" s="1" t="s">
        <v>22</v>
      </c>
      <c r="P65" s="1" t="s">
        <v>286</v>
      </c>
      <c r="Q65" s="1" t="s">
        <v>287</v>
      </c>
      <c r="R65" s="1" t="s">
        <v>21</v>
      </c>
      <c r="S65" s="1"/>
      <c r="T65" s="1" t="s">
        <v>25</v>
      </c>
      <c r="U65">
        <v>-1</v>
      </c>
    </row>
    <row r="66" spans="1:21">
      <c r="A66" s="1" t="s">
        <v>220</v>
      </c>
      <c r="B66" s="1" t="str">
        <f>VLOOKUP(A66,'[3]消费明细-普通账号'!$B$2:$C$10000,2,)</f>
        <v>广州尚途商旅信息技术有限公司</v>
      </c>
      <c r="C66" s="1" t="str">
        <f>VLOOKUP(A66,'[3]消费明细-普通账号'!$B$2:$D$10000,3,)</f>
        <v>KA-广</v>
      </c>
      <c r="D66" s="1" t="str">
        <f>VLOOKUP(A66,'[3]消费明细-普通账号'!$B$2:$L$10000,11,)</f>
        <v>史玉卉</v>
      </c>
      <c r="E66" s="1" t="str">
        <f>VLOOKUP(A66,'[3]消费明细-普通账号'!$B$2:$P$10000,15,)</f>
        <v>关联</v>
      </c>
      <c r="F66" s="5">
        <f>VLOOKUP(A66,'[3]消费明细-普通账号'!$B$2:$O$10000,14,)</f>
        <v>42670</v>
      </c>
      <c r="G66" s="1" t="s">
        <v>288</v>
      </c>
      <c r="H66" s="1" t="s">
        <v>17</v>
      </c>
      <c r="I66" s="1" t="s">
        <v>59</v>
      </c>
      <c r="J66" s="1" t="s">
        <v>282</v>
      </c>
      <c r="K66" s="1" t="s">
        <v>20</v>
      </c>
      <c r="L66" s="1" t="s">
        <v>282</v>
      </c>
      <c r="M66" s="1"/>
      <c r="N66" s="1">
        <f t="shared" si="0"/>
        <v>484</v>
      </c>
      <c r="O66" s="1" t="s">
        <v>22</v>
      </c>
      <c r="P66" s="1" t="s">
        <v>289</v>
      </c>
      <c r="Q66" s="1" t="s">
        <v>290</v>
      </c>
      <c r="R66" s="1" t="s">
        <v>21</v>
      </c>
      <c r="S66" s="1"/>
      <c r="T66" s="1" t="s">
        <v>25</v>
      </c>
      <c r="U66">
        <v>-1</v>
      </c>
    </row>
    <row r="67" spans="1:21">
      <c r="A67" s="1" t="s">
        <v>220</v>
      </c>
      <c r="B67" s="1" t="str">
        <f>VLOOKUP(A67,'[3]消费明细-普通账号'!$B$2:$C$10000,2,)</f>
        <v>广州尚途商旅信息技术有限公司</v>
      </c>
      <c r="C67" s="1" t="str">
        <f>VLOOKUP(A67,'[3]消费明细-普通账号'!$B$2:$D$10000,3,)</f>
        <v>KA-广</v>
      </c>
      <c r="D67" s="1" t="str">
        <f>VLOOKUP(A67,'[3]消费明细-普通账号'!$B$2:$L$10000,11,)</f>
        <v>史玉卉</v>
      </c>
      <c r="E67" s="1" t="str">
        <f>VLOOKUP(A67,'[3]消费明细-普通账号'!$B$2:$P$10000,15,)</f>
        <v>关联</v>
      </c>
      <c r="F67" s="5">
        <f>VLOOKUP(A67,'[3]消费明细-普通账号'!$B$2:$O$10000,14,)</f>
        <v>42670</v>
      </c>
      <c r="G67" s="1" t="s">
        <v>291</v>
      </c>
      <c r="H67" s="1" t="s">
        <v>17</v>
      </c>
      <c r="I67" s="1" t="s">
        <v>59</v>
      </c>
      <c r="J67" s="1" t="s">
        <v>278</v>
      </c>
      <c r="K67" s="1" t="s">
        <v>20</v>
      </c>
      <c r="L67" s="1" t="s">
        <v>278</v>
      </c>
      <c r="M67" s="1"/>
      <c r="N67" s="1">
        <f t="shared" ref="N67:N130" si="1">L67-M67</f>
        <v>228</v>
      </c>
      <c r="O67" s="1" t="s">
        <v>22</v>
      </c>
      <c r="P67" s="1" t="s">
        <v>292</v>
      </c>
      <c r="Q67" s="1" t="s">
        <v>293</v>
      </c>
      <c r="R67" s="1" t="s">
        <v>21</v>
      </c>
      <c r="S67" s="1"/>
      <c r="T67" s="1" t="s">
        <v>25</v>
      </c>
      <c r="U67">
        <v>-1</v>
      </c>
    </row>
    <row r="68" spans="1:21">
      <c r="A68" s="1" t="s">
        <v>294</v>
      </c>
      <c r="B68" s="1" t="str">
        <f>VLOOKUP(A68,'[3]消费明细-普通账号'!$B$2:$C$10000,2,)</f>
        <v>欧浦智网股份有限公司</v>
      </c>
      <c r="C68" s="1" t="str">
        <f>VLOOKUP(A68,'[3]消费明细-普通账号'!$B$2:$D$10000,3,)</f>
        <v>其他</v>
      </c>
      <c r="D68" s="1" t="str">
        <f>VLOOKUP(A68,'[3]消费明细-普通账号'!$B$2:$L$10000,11,)</f>
        <v>薛玲</v>
      </c>
      <c r="E68" s="1" t="str">
        <f>VLOOKUP(A68,'[3]消费明细-普通账号'!$B$2:$P$10000,15,)</f>
        <v>新建</v>
      </c>
      <c r="F68" s="5">
        <f>VLOOKUP(A68,'[3]消费明细-普通账号'!$B$2:$O$10000,14,)</f>
        <v>42874</v>
      </c>
      <c r="G68" s="1" t="s">
        <v>295</v>
      </c>
      <c r="H68" s="1" t="s">
        <v>296</v>
      </c>
      <c r="I68" s="1" t="s">
        <v>49</v>
      </c>
      <c r="J68" s="1" t="s">
        <v>29</v>
      </c>
      <c r="K68" s="1" t="s">
        <v>20</v>
      </c>
      <c r="L68" s="1" t="s">
        <v>30</v>
      </c>
      <c r="M68" s="1"/>
      <c r="N68" s="1">
        <f t="shared" si="1"/>
        <v>0</v>
      </c>
      <c r="O68" s="1" t="s">
        <v>31</v>
      </c>
      <c r="P68" s="1" t="s">
        <v>297</v>
      </c>
      <c r="Q68" s="1" t="s">
        <v>298</v>
      </c>
      <c r="R68" s="1" t="s">
        <v>21</v>
      </c>
      <c r="S68" s="1"/>
      <c r="T68" s="1" t="s">
        <v>25</v>
      </c>
      <c r="U68" t="e">
        <f>VLOOKUP(H68,[4]可返佣产品!$A$2:$B$1000,2,)</f>
        <v>#N/A</v>
      </c>
    </row>
    <row r="69" spans="1:21">
      <c r="A69" s="1" t="s">
        <v>299</v>
      </c>
      <c r="B69" s="1" t="str">
        <f>VLOOKUP(A69,'[3]消费明细-普通账号'!$B$2:$C$10000,2,)</f>
        <v>广州逗趣互动信息科技有限公司</v>
      </c>
      <c r="C69" s="1" t="str">
        <f>VLOOKUP(A69,'[3]消费明细-普通账号'!$B$2:$D$10000,3,)</f>
        <v>其他</v>
      </c>
      <c r="D69" s="1" t="str">
        <f>VLOOKUP(A69,'[3]消费明细-普通账号'!$B$2:$L$10000,11,)</f>
        <v>薛玲</v>
      </c>
      <c r="E69" s="1" t="str">
        <f>VLOOKUP(A69,'[3]消费明细-普通账号'!$B$2:$P$10000,15,)</f>
        <v>关联</v>
      </c>
      <c r="F69" s="5">
        <f>VLOOKUP(A69,'[3]消费明细-普通账号'!$B$2:$O$10000,14,)</f>
        <v>42744</v>
      </c>
      <c r="G69" s="1" t="s">
        <v>300</v>
      </c>
      <c r="H69" s="1" t="s">
        <v>17</v>
      </c>
      <c r="I69" s="1" t="s">
        <v>59</v>
      </c>
      <c r="J69" s="1" t="s">
        <v>301</v>
      </c>
      <c r="K69" s="1" t="s">
        <v>20</v>
      </c>
      <c r="L69" s="1" t="s">
        <v>301</v>
      </c>
      <c r="M69" s="1">
        <v>792</v>
      </c>
      <c r="N69" s="1">
        <f t="shared" si="1"/>
        <v>0</v>
      </c>
      <c r="O69" s="1" t="s">
        <v>22</v>
      </c>
      <c r="P69" s="1" t="s">
        <v>302</v>
      </c>
      <c r="Q69" s="1" t="s">
        <v>303</v>
      </c>
      <c r="R69" s="1" t="s">
        <v>21</v>
      </c>
      <c r="S69" s="1"/>
      <c r="T69" s="1" t="s">
        <v>25</v>
      </c>
      <c r="U69">
        <v>-1</v>
      </c>
    </row>
    <row r="70" spans="1:21">
      <c r="A70" s="1" t="s">
        <v>304</v>
      </c>
      <c r="B70" s="1" t="str">
        <f>VLOOKUP(A70,'[3]消费明细-普通账号'!$B$2:$C$10000,2,)</f>
        <v>广州远程教育中心有限公司</v>
      </c>
      <c r="C70" s="1" t="str">
        <f>VLOOKUP(A70,'[3]消费明细-普通账号'!$B$2:$D$10000,3,)</f>
        <v>KA-广</v>
      </c>
      <c r="D70" s="1" t="str">
        <f>VLOOKUP(A70,'[3]消费明细-普通账号'!$B$2:$L$10000,11,)</f>
        <v>史玉卉</v>
      </c>
      <c r="E70" s="1" t="str">
        <f>VLOOKUP(A70,'[3]消费明细-普通账号'!$B$2:$P$10000,15,)</f>
        <v>关联</v>
      </c>
      <c r="F70" s="5">
        <f>VLOOKUP(A70,'[3]消费明细-普通账号'!$B$2:$O$10000,14,)</f>
        <v>42818</v>
      </c>
      <c r="G70" s="1" t="s">
        <v>305</v>
      </c>
      <c r="H70" s="1" t="s">
        <v>306</v>
      </c>
      <c r="I70" s="1" t="s">
        <v>59</v>
      </c>
      <c r="J70" s="1" t="s">
        <v>307</v>
      </c>
      <c r="K70" s="1" t="s">
        <v>203</v>
      </c>
      <c r="L70" s="1" t="s">
        <v>308</v>
      </c>
      <c r="M70" s="1"/>
      <c r="N70" s="1">
        <f t="shared" si="1"/>
        <v>135</v>
      </c>
      <c r="O70" s="1" t="s">
        <v>22</v>
      </c>
      <c r="P70" s="1" t="s">
        <v>309</v>
      </c>
      <c r="Q70" s="1" t="s">
        <v>309</v>
      </c>
      <c r="R70" s="1" t="s">
        <v>21</v>
      </c>
      <c r="S70" s="1"/>
      <c r="T70" s="1" t="s">
        <v>25</v>
      </c>
      <c r="U70">
        <v>0</v>
      </c>
    </row>
    <row r="71" spans="1:21">
      <c r="A71" s="1" t="s">
        <v>304</v>
      </c>
      <c r="B71" s="1" t="str">
        <f>VLOOKUP(A71,'[3]消费明细-普通账号'!$B$2:$C$10000,2,)</f>
        <v>广州远程教育中心有限公司</v>
      </c>
      <c r="C71" s="1" t="str">
        <f>VLOOKUP(A71,'[3]消费明细-普通账号'!$B$2:$D$10000,3,)</f>
        <v>KA-广</v>
      </c>
      <c r="D71" s="1" t="str">
        <f>VLOOKUP(A71,'[3]消费明细-普通账号'!$B$2:$L$10000,11,)</f>
        <v>史玉卉</v>
      </c>
      <c r="E71" s="1" t="str">
        <f>VLOOKUP(A71,'[3]消费明细-普通账号'!$B$2:$P$10000,15,)</f>
        <v>关联</v>
      </c>
      <c r="F71" s="5">
        <f>VLOOKUP(A71,'[3]消费明细-普通账号'!$B$2:$O$10000,14,)</f>
        <v>42818</v>
      </c>
      <c r="G71" s="1" t="s">
        <v>310</v>
      </c>
      <c r="H71" s="1" t="s">
        <v>17</v>
      </c>
      <c r="I71" s="1" t="s">
        <v>59</v>
      </c>
      <c r="J71" s="1" t="s">
        <v>159</v>
      </c>
      <c r="K71" s="1" t="s">
        <v>203</v>
      </c>
      <c r="L71" s="1" t="s">
        <v>311</v>
      </c>
      <c r="M71" s="1"/>
      <c r="N71" s="1">
        <f t="shared" si="1"/>
        <v>945</v>
      </c>
      <c r="O71" s="1" t="s">
        <v>22</v>
      </c>
      <c r="P71" s="1" t="s">
        <v>312</v>
      </c>
      <c r="Q71" s="1" t="s">
        <v>313</v>
      </c>
      <c r="R71" s="1" t="s">
        <v>21</v>
      </c>
      <c r="S71" s="1"/>
      <c r="T71" s="1" t="s">
        <v>25</v>
      </c>
      <c r="U71">
        <v>0</v>
      </c>
    </row>
    <row r="72" spans="1:21">
      <c r="A72" s="1" t="s">
        <v>304</v>
      </c>
      <c r="B72" s="1" t="str">
        <f>VLOOKUP(A72,'[3]消费明细-普通账号'!$B$2:$C$10000,2,)</f>
        <v>广州远程教育中心有限公司</v>
      </c>
      <c r="C72" s="1" t="str">
        <f>VLOOKUP(A72,'[3]消费明细-普通账号'!$B$2:$D$10000,3,)</f>
        <v>KA-广</v>
      </c>
      <c r="D72" s="1" t="str">
        <f>VLOOKUP(A72,'[3]消费明细-普通账号'!$B$2:$L$10000,11,)</f>
        <v>史玉卉</v>
      </c>
      <c r="E72" s="1" t="str">
        <f>VLOOKUP(A72,'[3]消费明细-普通账号'!$B$2:$P$10000,15,)</f>
        <v>关联</v>
      </c>
      <c r="F72" s="5">
        <f>VLOOKUP(A72,'[3]消费明细-普通账号'!$B$2:$O$10000,14,)</f>
        <v>42818</v>
      </c>
      <c r="G72" s="1" t="s">
        <v>314</v>
      </c>
      <c r="H72" s="1" t="s">
        <v>17</v>
      </c>
      <c r="I72" s="1" t="s">
        <v>59</v>
      </c>
      <c r="J72" s="1" t="s">
        <v>315</v>
      </c>
      <c r="K72" s="1" t="s">
        <v>203</v>
      </c>
      <c r="L72" s="1" t="s">
        <v>316</v>
      </c>
      <c r="M72" s="1"/>
      <c r="N72" s="1">
        <f t="shared" si="1"/>
        <v>697.5</v>
      </c>
      <c r="O72" s="1" t="s">
        <v>22</v>
      </c>
      <c r="P72" s="1" t="s">
        <v>317</v>
      </c>
      <c r="Q72" s="1" t="s">
        <v>318</v>
      </c>
      <c r="R72" s="1" t="s">
        <v>21</v>
      </c>
      <c r="S72" s="1"/>
      <c r="T72" s="1" t="s">
        <v>25</v>
      </c>
      <c r="U72">
        <v>0</v>
      </c>
    </row>
    <row r="73" spans="1:21">
      <c r="A73" s="1" t="s">
        <v>304</v>
      </c>
      <c r="B73" s="1" t="str">
        <f>VLOOKUP(A73,'[3]消费明细-普通账号'!$B$2:$C$10000,2,)</f>
        <v>广州远程教育中心有限公司</v>
      </c>
      <c r="C73" s="1" t="str">
        <f>VLOOKUP(A73,'[3]消费明细-普通账号'!$B$2:$D$10000,3,)</f>
        <v>KA-广</v>
      </c>
      <c r="D73" s="1" t="str">
        <f>VLOOKUP(A73,'[3]消费明细-普通账号'!$B$2:$L$10000,11,)</f>
        <v>史玉卉</v>
      </c>
      <c r="E73" s="1" t="str">
        <f>VLOOKUP(A73,'[3]消费明细-普通账号'!$B$2:$P$10000,15,)</f>
        <v>关联</v>
      </c>
      <c r="F73" s="5">
        <f>VLOOKUP(A73,'[3]消费明细-普通账号'!$B$2:$O$10000,14,)</f>
        <v>42818</v>
      </c>
      <c r="G73" s="1" t="s">
        <v>319</v>
      </c>
      <c r="H73" s="1" t="s">
        <v>17</v>
      </c>
      <c r="I73" s="1" t="s">
        <v>59</v>
      </c>
      <c r="J73" s="1" t="s">
        <v>320</v>
      </c>
      <c r="K73" s="1" t="s">
        <v>203</v>
      </c>
      <c r="L73" s="1" t="s">
        <v>321</v>
      </c>
      <c r="M73" s="1"/>
      <c r="N73" s="1">
        <f t="shared" si="1"/>
        <v>399.75</v>
      </c>
      <c r="O73" s="1" t="s">
        <v>22</v>
      </c>
      <c r="P73" s="1" t="s">
        <v>322</v>
      </c>
      <c r="Q73" s="1" t="s">
        <v>323</v>
      </c>
      <c r="R73" s="1" t="s">
        <v>21</v>
      </c>
      <c r="S73" s="1"/>
      <c r="T73" s="1" t="s">
        <v>25</v>
      </c>
      <c r="U73">
        <v>0</v>
      </c>
    </row>
    <row r="74" spans="1:21">
      <c r="A74" s="1" t="s">
        <v>324</v>
      </c>
      <c r="B74" s="1" t="str">
        <f>VLOOKUP(A74,'[3]消费明细-普通账号'!$B$2:$C$10000,2,)</f>
        <v>广州普金计算机科技股份有限公司</v>
      </c>
      <c r="C74" s="1" t="str">
        <f>VLOOKUP(A74,'[3]消费明细-普通账号'!$B$2:$D$10000,3,)</f>
        <v>KA-广</v>
      </c>
      <c r="D74" s="1" t="str">
        <f>VLOOKUP(A74,'[3]消费明细-普通账号'!$B$2:$L$10000,11,)</f>
        <v>汤何</v>
      </c>
      <c r="E74" s="1" t="str">
        <f>VLOOKUP(A74,'[3]消费明细-普通账号'!$B$2:$P$10000,15,)</f>
        <v>关联</v>
      </c>
      <c r="F74" s="5">
        <f>VLOOKUP(A74,'[3]消费明细-普通账号'!$B$2:$O$10000,14,)</f>
        <v>42940</v>
      </c>
      <c r="G74" s="1" t="s">
        <v>325</v>
      </c>
      <c r="H74" s="1" t="s">
        <v>17</v>
      </c>
      <c r="I74" s="1" t="s">
        <v>59</v>
      </c>
      <c r="J74" s="1" t="s">
        <v>326</v>
      </c>
      <c r="K74" s="1" t="s">
        <v>84</v>
      </c>
      <c r="L74" s="1" t="s">
        <v>327</v>
      </c>
      <c r="M74" s="1"/>
      <c r="N74" s="1">
        <f t="shared" si="1"/>
        <v>11883</v>
      </c>
      <c r="O74" s="1" t="s">
        <v>22</v>
      </c>
      <c r="P74" s="1" t="s">
        <v>328</v>
      </c>
      <c r="Q74" s="1" t="s">
        <v>329</v>
      </c>
      <c r="R74" s="1" t="s">
        <v>21</v>
      </c>
      <c r="S74" s="1"/>
      <c r="T74" s="1" t="s">
        <v>25</v>
      </c>
      <c r="U74">
        <v>-1</v>
      </c>
    </row>
    <row r="75" spans="1:21">
      <c r="A75" s="1" t="s">
        <v>330</v>
      </c>
      <c r="B75" s="1" t="str">
        <f>VLOOKUP(A75,'[3]消费明细-普通账号'!$B$2:$C$10000,2,)</f>
        <v>广东粤财互联网金融股份有限公司</v>
      </c>
      <c r="C75" s="1" t="str">
        <f>VLOOKUP(A75,'[3]消费明细-普通账号'!$B$2:$D$10000,3,)</f>
        <v>KA-广</v>
      </c>
      <c r="D75" s="1" t="str">
        <f>VLOOKUP(A75,'[3]消费明细-普通账号'!$B$2:$L$10000,11,)</f>
        <v>史玉卉</v>
      </c>
      <c r="E75" s="1" t="str">
        <f>VLOOKUP(A75,'[3]消费明细-普通账号'!$B$2:$P$10000,15,)</f>
        <v>关联</v>
      </c>
      <c r="F75" s="5">
        <f>VLOOKUP(A75,'[3]消费明细-普通账号'!$B$2:$O$10000,14,)</f>
        <v>43098</v>
      </c>
      <c r="G75" s="1" t="s">
        <v>331</v>
      </c>
      <c r="H75" s="1" t="s">
        <v>17</v>
      </c>
      <c r="I75" s="1" t="s">
        <v>18</v>
      </c>
      <c r="J75" s="1" t="s">
        <v>29</v>
      </c>
      <c r="K75" s="1" t="s">
        <v>20</v>
      </c>
      <c r="L75" s="1" t="s">
        <v>29</v>
      </c>
      <c r="M75" s="1"/>
      <c r="N75" s="1">
        <f t="shared" si="1"/>
        <v>0</v>
      </c>
      <c r="O75" s="1" t="s">
        <v>22</v>
      </c>
      <c r="P75" s="1" t="s">
        <v>332</v>
      </c>
      <c r="Q75" s="1" t="s">
        <v>333</v>
      </c>
      <c r="R75" s="1" t="s">
        <v>21</v>
      </c>
      <c r="S75" s="1"/>
      <c r="T75" s="1" t="s">
        <v>25</v>
      </c>
      <c r="U75" t="str">
        <f>VLOOKUP(H75,[4]可返佣产品!$A$2:$B$1000,2,)</f>
        <v>true</v>
      </c>
    </row>
    <row r="76" spans="1:21">
      <c r="A76" s="1" t="s">
        <v>330</v>
      </c>
      <c r="B76" s="1" t="str">
        <f>VLOOKUP(A76,'[3]消费明细-普通账号'!$B$2:$C$10000,2,)</f>
        <v>广东粤财互联网金融股份有限公司</v>
      </c>
      <c r="C76" s="1" t="str">
        <f>VLOOKUP(A76,'[3]消费明细-普通账号'!$B$2:$D$10000,3,)</f>
        <v>KA-广</v>
      </c>
      <c r="D76" s="1" t="str">
        <f>VLOOKUP(A76,'[3]消费明细-普通账号'!$B$2:$L$10000,11,)</f>
        <v>史玉卉</v>
      </c>
      <c r="E76" s="1" t="str">
        <f>VLOOKUP(A76,'[3]消费明细-普通账号'!$B$2:$P$10000,15,)</f>
        <v>关联</v>
      </c>
      <c r="F76" s="5">
        <f>VLOOKUP(A76,'[3]消费明细-普通账号'!$B$2:$O$10000,14,)</f>
        <v>43098</v>
      </c>
      <c r="G76" s="1" t="s">
        <v>334</v>
      </c>
      <c r="H76" s="1" t="s">
        <v>17</v>
      </c>
      <c r="I76" s="1" t="s">
        <v>18</v>
      </c>
      <c r="J76" s="1" t="s">
        <v>29</v>
      </c>
      <c r="K76" s="1" t="s">
        <v>20</v>
      </c>
      <c r="L76" s="1" t="s">
        <v>29</v>
      </c>
      <c r="M76" s="1"/>
      <c r="N76" s="1">
        <f t="shared" si="1"/>
        <v>0</v>
      </c>
      <c r="O76" s="1" t="s">
        <v>22</v>
      </c>
      <c r="P76" s="1" t="s">
        <v>335</v>
      </c>
      <c r="Q76" s="1" t="s">
        <v>336</v>
      </c>
      <c r="R76" s="1" t="s">
        <v>21</v>
      </c>
      <c r="S76" s="1"/>
      <c r="T76" s="1" t="s">
        <v>25</v>
      </c>
      <c r="U76" t="str">
        <f>VLOOKUP(H76,[4]可返佣产品!$A$2:$B$1000,2,)</f>
        <v>true</v>
      </c>
    </row>
    <row r="77" spans="1:21">
      <c r="A77" s="1" t="s">
        <v>337</v>
      </c>
      <c r="B77" s="1" t="str">
        <f>VLOOKUP(A77,'[3]消费明细-普通账号'!$B$2:$C$10000,2,)</f>
        <v>广州美珑美利家居用品有限公司</v>
      </c>
      <c r="C77" s="1" t="str">
        <f>VLOOKUP(A77,'[3]消费明细-普通账号'!$B$2:$D$10000,3,)</f>
        <v>KA-广</v>
      </c>
      <c r="D77" s="1" t="str">
        <f>VLOOKUP(A77,'[3]消费明细-普通账号'!$B$2:$L$10000,11,)</f>
        <v>KA-广</v>
      </c>
      <c r="E77" s="1" t="str">
        <f>VLOOKUP(A77,'[3]消费明细-普通账号'!$B$2:$P$10000,15,)</f>
        <v>关联</v>
      </c>
      <c r="F77" s="5">
        <f>VLOOKUP(A77,'[3]消费明细-普通账号'!$B$2:$O$10000,14,)</f>
        <v>43039</v>
      </c>
      <c r="G77" s="1" t="s">
        <v>338</v>
      </c>
      <c r="H77" s="1" t="s">
        <v>17</v>
      </c>
      <c r="I77" s="1" t="s">
        <v>18</v>
      </c>
      <c r="J77" s="1" t="s">
        <v>29</v>
      </c>
      <c r="K77" s="1" t="s">
        <v>20</v>
      </c>
      <c r="L77" s="1" t="s">
        <v>29</v>
      </c>
      <c r="M77" s="1"/>
      <c r="N77" s="1">
        <f t="shared" si="1"/>
        <v>0</v>
      </c>
      <c r="O77" s="1" t="s">
        <v>22</v>
      </c>
      <c r="P77" s="1" t="s">
        <v>339</v>
      </c>
      <c r="Q77" s="1" t="s">
        <v>339</v>
      </c>
      <c r="R77" s="1" t="s">
        <v>21</v>
      </c>
      <c r="S77" s="1"/>
      <c r="T77" s="1" t="s">
        <v>25</v>
      </c>
      <c r="U77" t="str">
        <f>VLOOKUP(H77,[4]可返佣产品!$A$2:$B$1000,2,)</f>
        <v>true</v>
      </c>
    </row>
    <row r="78" spans="1:21">
      <c r="A78" s="1" t="s">
        <v>340</v>
      </c>
      <c r="B78" s="1" t="str">
        <f>VLOOKUP(A78,'[3]消费明细-普通账号'!$B$2:$C$10000,2,)</f>
        <v>深圳翼果科技有限公司</v>
      </c>
      <c r="C78" s="1" t="str">
        <f>VLOOKUP(A78,'[3]消费明细-普通账号'!$B$2:$D$10000,3,)</f>
        <v>铁军-广</v>
      </c>
      <c r="D78" s="1" t="str">
        <f>VLOOKUP(A78,'[3]消费明细-普通账号'!$B$2:$L$10000,11,)</f>
        <v>高乾</v>
      </c>
      <c r="E78" s="1" t="str">
        <f>VLOOKUP(A78,'[3]消费明细-普通账号'!$B$2:$P$10000,15,)</f>
        <v>关联</v>
      </c>
      <c r="F78" s="5">
        <f>VLOOKUP(A78,'[3]消费明细-普通账号'!$B$2:$O$10000,14,)</f>
        <v>43132</v>
      </c>
      <c r="G78" s="1" t="s">
        <v>341</v>
      </c>
      <c r="H78" s="1" t="s">
        <v>17</v>
      </c>
      <c r="I78" s="1" t="s">
        <v>59</v>
      </c>
      <c r="J78" s="1" t="s">
        <v>342</v>
      </c>
      <c r="K78" s="1" t="s">
        <v>190</v>
      </c>
      <c r="L78" s="1" t="s">
        <v>343</v>
      </c>
      <c r="M78" s="1"/>
      <c r="N78" s="1">
        <f t="shared" si="1"/>
        <v>1031.77</v>
      </c>
      <c r="O78" s="1" t="s">
        <v>22</v>
      </c>
      <c r="P78" s="1" t="s">
        <v>344</v>
      </c>
      <c r="Q78" s="1" t="s">
        <v>345</v>
      </c>
      <c r="R78" s="1" t="s">
        <v>21</v>
      </c>
      <c r="S78" s="1"/>
      <c r="T78" s="1" t="s">
        <v>25</v>
      </c>
      <c r="U78">
        <v>-1</v>
      </c>
    </row>
    <row r="79" spans="1:21">
      <c r="A79" s="1" t="s">
        <v>346</v>
      </c>
      <c r="B79" s="1" t="str">
        <f>VLOOKUP(A79,'[3]消费明细-普通账号'!$B$2:$C$10000,2,)</f>
        <v>广州火鹰信息科技有限公司</v>
      </c>
      <c r="C79" s="1" t="str">
        <f>VLOOKUP(A79,'[3]消费明细-普通账号'!$B$2:$D$10000,3,)</f>
        <v>BD伙伴</v>
      </c>
      <c r="D79" s="1" t="str">
        <f>VLOOKUP(A79,'[3]消费明细-普通账号'!$B$2:$L$10000,11,)</f>
        <v>BD团队-刘银树</v>
      </c>
      <c r="E79" s="1" t="str">
        <f>VLOOKUP(A79,'[3]消费明细-普通账号'!$B$2:$P$10000,15,)</f>
        <v>关联</v>
      </c>
      <c r="F79" s="5">
        <f>VLOOKUP(A79,'[3]消费明细-普通账号'!$B$2:$O$10000,14,)</f>
        <v>43034</v>
      </c>
      <c r="G79" s="1" t="s">
        <v>347</v>
      </c>
      <c r="H79" s="1" t="s">
        <v>17</v>
      </c>
      <c r="I79" s="1" t="s">
        <v>59</v>
      </c>
      <c r="J79" s="1" t="s">
        <v>348</v>
      </c>
      <c r="K79" s="1" t="s">
        <v>349</v>
      </c>
      <c r="L79" s="1" t="s">
        <v>350</v>
      </c>
      <c r="M79" s="1"/>
      <c r="N79" s="1">
        <f t="shared" si="1"/>
        <v>468.45</v>
      </c>
      <c r="O79" s="1" t="s">
        <v>22</v>
      </c>
      <c r="P79" s="1" t="s">
        <v>351</v>
      </c>
      <c r="Q79" s="1" t="s">
        <v>352</v>
      </c>
      <c r="R79" s="1" t="s">
        <v>21</v>
      </c>
      <c r="S79" s="1"/>
      <c r="T79" s="1" t="s">
        <v>25</v>
      </c>
      <c r="U79">
        <v>-1</v>
      </c>
    </row>
    <row r="80" spans="1:21">
      <c r="A80" s="1" t="s">
        <v>294</v>
      </c>
      <c r="B80" s="1" t="str">
        <f>VLOOKUP(A80,'[3]消费明细-普通账号'!$B$2:$C$10000,2,)</f>
        <v>欧浦智网股份有限公司</v>
      </c>
      <c r="C80" s="1" t="str">
        <f>VLOOKUP(A80,'[3]消费明细-普通账号'!$B$2:$D$10000,3,)</f>
        <v>其他</v>
      </c>
      <c r="D80" s="1" t="str">
        <f>VLOOKUP(A80,'[3]消费明细-普通账号'!$B$2:$L$10000,11,)</f>
        <v>薛玲</v>
      </c>
      <c r="E80" s="1" t="str">
        <f>VLOOKUP(A80,'[3]消费明细-普通账号'!$B$2:$P$10000,15,)</f>
        <v>新建</v>
      </c>
      <c r="F80" s="5">
        <f>VLOOKUP(A80,'[3]消费明细-普通账号'!$B$2:$O$10000,14,)</f>
        <v>42874</v>
      </c>
      <c r="G80" s="1" t="s">
        <v>353</v>
      </c>
      <c r="H80" s="1" t="s">
        <v>354</v>
      </c>
      <c r="I80" s="1" t="s">
        <v>49</v>
      </c>
      <c r="J80" s="1" t="s">
        <v>355</v>
      </c>
      <c r="K80" s="1" t="s">
        <v>29</v>
      </c>
      <c r="L80" s="1" t="s">
        <v>29</v>
      </c>
      <c r="M80" s="1"/>
      <c r="N80" s="1">
        <f t="shared" si="1"/>
        <v>0</v>
      </c>
      <c r="O80" s="1" t="s">
        <v>22</v>
      </c>
      <c r="P80" s="1" t="s">
        <v>356</v>
      </c>
      <c r="Q80" s="1" t="s">
        <v>356</v>
      </c>
      <c r="R80" s="1" t="s">
        <v>21</v>
      </c>
      <c r="S80" s="1"/>
      <c r="T80" s="1" t="s">
        <v>25</v>
      </c>
      <c r="U80" t="e">
        <f>VLOOKUP(H80,[4]可返佣产品!$A$2:$B$1000,2,)</f>
        <v>#N/A</v>
      </c>
    </row>
    <row r="81" spans="1:21">
      <c r="A81" s="1" t="s">
        <v>357</v>
      </c>
      <c r="B81" s="1" t="str">
        <f>VLOOKUP(A81,'[3]消费明细-普通账号'!$B$2:$C$10000,2,)</f>
        <v>杨先生</v>
      </c>
      <c r="C81" s="1" t="str">
        <f>VLOOKUP(A81,'[3]消费明细-普通账号'!$B$2:$D$10000,3,)</f>
        <v>KA-广</v>
      </c>
      <c r="D81" s="1" t="str">
        <f>VLOOKUP(A81,'[3]消费明细-普通账号'!$B$2:$L$10000,11,)</f>
        <v>谢晓敏</v>
      </c>
      <c r="E81" s="1" t="str">
        <f>VLOOKUP(A81,'[3]消费明细-普通账号'!$B$2:$P$10000,15,)</f>
        <v>新建</v>
      </c>
      <c r="F81" s="5">
        <f>VLOOKUP(A81,'[3]消费明细-普通账号'!$B$2:$O$10000,14,)</f>
        <v>43273.759074074071</v>
      </c>
      <c r="G81" s="1" t="s">
        <v>358</v>
      </c>
      <c r="H81" s="1" t="s">
        <v>17</v>
      </c>
      <c r="I81" s="1" t="s">
        <v>59</v>
      </c>
      <c r="J81" s="1" t="s">
        <v>359</v>
      </c>
      <c r="K81" s="1" t="s">
        <v>360</v>
      </c>
      <c r="L81" s="1" t="s">
        <v>361</v>
      </c>
      <c r="M81" s="1"/>
      <c r="N81" s="1">
        <f t="shared" si="1"/>
        <v>885.32</v>
      </c>
      <c r="O81" s="1" t="s">
        <v>22</v>
      </c>
      <c r="P81" s="1" t="s">
        <v>362</v>
      </c>
      <c r="Q81" s="1" t="s">
        <v>363</v>
      </c>
      <c r="R81" s="1" t="s">
        <v>21</v>
      </c>
      <c r="S81" s="1"/>
      <c r="T81" s="1" t="s">
        <v>25</v>
      </c>
      <c r="U81" t="str">
        <f>VLOOKUP(H81,[4]可返佣产品!$A$2:$B$1000,2,)</f>
        <v>true</v>
      </c>
    </row>
    <row r="82" spans="1:21">
      <c r="A82" s="1" t="s">
        <v>357</v>
      </c>
      <c r="B82" s="1" t="str">
        <f>VLOOKUP(A82,'[3]消费明细-普通账号'!$B$2:$C$10000,2,)</f>
        <v>杨先生</v>
      </c>
      <c r="C82" s="1" t="str">
        <f>VLOOKUP(A82,'[3]消费明细-普通账号'!$B$2:$D$10000,3,)</f>
        <v>KA-广</v>
      </c>
      <c r="D82" s="1" t="str">
        <f>VLOOKUP(A82,'[3]消费明细-普通账号'!$B$2:$L$10000,11,)</f>
        <v>谢晓敏</v>
      </c>
      <c r="E82" s="1" t="str">
        <f>VLOOKUP(A82,'[3]消费明细-普通账号'!$B$2:$P$10000,15,)</f>
        <v>新建</v>
      </c>
      <c r="F82" s="5">
        <f>VLOOKUP(A82,'[3]消费明细-普通账号'!$B$2:$O$10000,14,)</f>
        <v>43273.759074074071</v>
      </c>
      <c r="G82" s="1" t="s">
        <v>364</v>
      </c>
      <c r="H82" s="1" t="s">
        <v>17</v>
      </c>
      <c r="I82" s="1" t="s">
        <v>59</v>
      </c>
      <c r="J82" s="1" t="s">
        <v>365</v>
      </c>
      <c r="K82" s="1" t="s">
        <v>360</v>
      </c>
      <c r="L82" s="1" t="s">
        <v>366</v>
      </c>
      <c r="M82" s="1"/>
      <c r="N82" s="1">
        <f t="shared" si="1"/>
        <v>786.2</v>
      </c>
      <c r="O82" s="1" t="s">
        <v>22</v>
      </c>
      <c r="P82" s="1" t="s">
        <v>367</v>
      </c>
      <c r="Q82" s="1" t="s">
        <v>368</v>
      </c>
      <c r="R82" s="1" t="s">
        <v>21</v>
      </c>
      <c r="S82" s="1"/>
      <c r="T82" s="1" t="s">
        <v>25</v>
      </c>
      <c r="U82" t="str">
        <f>VLOOKUP(H82,[4]可返佣产品!$A$2:$B$1000,2,)</f>
        <v>true</v>
      </c>
    </row>
    <row r="83" spans="1:21">
      <c r="A83" s="1" t="s">
        <v>357</v>
      </c>
      <c r="B83" s="1" t="str">
        <f>VLOOKUP(A83,'[3]消费明细-普通账号'!$B$2:$C$10000,2,)</f>
        <v>杨先生</v>
      </c>
      <c r="C83" s="1" t="str">
        <f>VLOOKUP(A83,'[3]消费明细-普通账号'!$B$2:$D$10000,3,)</f>
        <v>KA-广</v>
      </c>
      <c r="D83" s="1" t="str">
        <f>VLOOKUP(A83,'[3]消费明细-普通账号'!$B$2:$L$10000,11,)</f>
        <v>谢晓敏</v>
      </c>
      <c r="E83" s="1" t="str">
        <f>VLOOKUP(A83,'[3]消费明细-普通账号'!$B$2:$P$10000,15,)</f>
        <v>新建</v>
      </c>
      <c r="F83" s="5">
        <f>VLOOKUP(A83,'[3]消费明细-普通账号'!$B$2:$O$10000,14,)</f>
        <v>43273.759074074071</v>
      </c>
      <c r="G83" s="1" t="s">
        <v>369</v>
      </c>
      <c r="H83" s="1" t="s">
        <v>17</v>
      </c>
      <c r="I83" s="1" t="s">
        <v>59</v>
      </c>
      <c r="J83" s="1" t="s">
        <v>370</v>
      </c>
      <c r="K83" s="1" t="s">
        <v>371</v>
      </c>
      <c r="L83" s="1" t="s">
        <v>372</v>
      </c>
      <c r="M83" s="1"/>
      <c r="N83" s="1">
        <f t="shared" si="1"/>
        <v>1094.9100000000001</v>
      </c>
      <c r="O83" s="1" t="s">
        <v>22</v>
      </c>
      <c r="P83" s="1" t="s">
        <v>373</v>
      </c>
      <c r="Q83" s="1" t="s">
        <v>374</v>
      </c>
      <c r="R83" s="1" t="s">
        <v>21</v>
      </c>
      <c r="S83" s="1"/>
      <c r="T83" s="1" t="s">
        <v>25</v>
      </c>
      <c r="U83" t="str">
        <f>VLOOKUP(H83,[4]可返佣产品!$A$2:$B$1000,2,)</f>
        <v>true</v>
      </c>
    </row>
    <row r="84" spans="1:21">
      <c r="A84" s="1" t="s">
        <v>148</v>
      </c>
      <c r="B84" s="1" t="str">
        <f>VLOOKUP(A84,'[3]消费明细-普通账号'!$B$2:$C$10000,2,)</f>
        <v>广州汇电云联互联网科技有限公司</v>
      </c>
      <c r="C84" s="1" t="str">
        <f>VLOOKUP(A84,'[3]消费明细-普通账号'!$B$2:$D$10000,3,)</f>
        <v>铁军-广</v>
      </c>
      <c r="D84" s="1" t="str">
        <f>VLOOKUP(A84,'[3]消费明细-普通账号'!$B$2:$L$10000,11,)</f>
        <v>高乾</v>
      </c>
      <c r="E84" s="1" t="str">
        <f>VLOOKUP(A84,'[3]消费明细-普通账号'!$B$2:$P$10000,15,)</f>
        <v>关联</v>
      </c>
      <c r="F84" s="5">
        <f>VLOOKUP(A84,'[3]消费明细-普通账号'!$B$2:$O$10000,14,)</f>
        <v>43155.427905092598</v>
      </c>
      <c r="G84" s="1" t="s">
        <v>375</v>
      </c>
      <c r="H84" s="1" t="s">
        <v>376</v>
      </c>
      <c r="I84" s="1" t="s">
        <v>49</v>
      </c>
      <c r="J84" s="1" t="s">
        <v>29</v>
      </c>
      <c r="K84" s="1" t="s">
        <v>20</v>
      </c>
      <c r="L84" s="1" t="s">
        <v>30</v>
      </c>
      <c r="M84" s="1"/>
      <c r="N84" s="1">
        <f t="shared" si="1"/>
        <v>0</v>
      </c>
      <c r="O84" s="1" t="s">
        <v>31</v>
      </c>
      <c r="P84" s="1" t="s">
        <v>377</v>
      </c>
      <c r="Q84" s="1" t="s">
        <v>377</v>
      </c>
      <c r="R84" s="1" t="s">
        <v>21</v>
      </c>
      <c r="S84" s="1"/>
      <c r="T84" s="1" t="s">
        <v>25</v>
      </c>
      <c r="U84" t="e">
        <f>VLOOKUP(H84,[4]可返佣产品!$A$2:$B$1000,2,)</f>
        <v>#N/A</v>
      </c>
    </row>
    <row r="85" spans="1:21">
      <c r="A85" s="1" t="s">
        <v>148</v>
      </c>
      <c r="B85" s="1" t="str">
        <f>VLOOKUP(A85,'[3]消费明细-普通账号'!$B$2:$C$10000,2,)</f>
        <v>广州汇电云联互联网科技有限公司</v>
      </c>
      <c r="C85" s="1" t="str">
        <f>VLOOKUP(A85,'[3]消费明细-普通账号'!$B$2:$D$10000,3,)</f>
        <v>铁军-广</v>
      </c>
      <c r="D85" s="1" t="str">
        <f>VLOOKUP(A85,'[3]消费明细-普通账号'!$B$2:$L$10000,11,)</f>
        <v>高乾</v>
      </c>
      <c r="E85" s="1" t="str">
        <f>VLOOKUP(A85,'[3]消费明细-普通账号'!$B$2:$P$10000,15,)</f>
        <v>关联</v>
      </c>
      <c r="F85" s="5">
        <f>VLOOKUP(A85,'[3]消费明细-普通账号'!$B$2:$O$10000,14,)</f>
        <v>43155.427905092598</v>
      </c>
      <c r="G85" s="1" t="s">
        <v>378</v>
      </c>
      <c r="H85" s="1" t="s">
        <v>130</v>
      </c>
      <c r="I85" s="1" t="s">
        <v>49</v>
      </c>
      <c r="J85" s="1" t="s">
        <v>29</v>
      </c>
      <c r="K85" s="1" t="s">
        <v>20</v>
      </c>
      <c r="L85" s="1" t="s">
        <v>30</v>
      </c>
      <c r="M85" s="1"/>
      <c r="N85" s="1">
        <f t="shared" si="1"/>
        <v>0</v>
      </c>
      <c r="O85" s="1" t="s">
        <v>31</v>
      </c>
      <c r="P85" s="1" t="s">
        <v>379</v>
      </c>
      <c r="Q85" s="1" t="s">
        <v>380</v>
      </c>
      <c r="R85" s="1" t="s">
        <v>21</v>
      </c>
      <c r="S85" s="1"/>
      <c r="T85" s="1" t="s">
        <v>25</v>
      </c>
      <c r="U85" t="b">
        <f>VLOOKUP(H85,[4]可返佣产品!$A$2:$B$1000,2,)</f>
        <v>1</v>
      </c>
    </row>
    <row r="86" spans="1:21">
      <c r="A86" s="1" t="s">
        <v>148</v>
      </c>
      <c r="B86" s="1" t="str">
        <f>VLOOKUP(A86,'[3]消费明细-普通账号'!$B$2:$C$10000,2,)</f>
        <v>广州汇电云联互联网科技有限公司</v>
      </c>
      <c r="C86" s="1" t="str">
        <f>VLOOKUP(A86,'[3]消费明细-普通账号'!$B$2:$D$10000,3,)</f>
        <v>铁军-广</v>
      </c>
      <c r="D86" s="1" t="str">
        <f>VLOOKUP(A86,'[3]消费明细-普通账号'!$B$2:$L$10000,11,)</f>
        <v>高乾</v>
      </c>
      <c r="E86" s="1" t="str">
        <f>VLOOKUP(A86,'[3]消费明细-普通账号'!$B$2:$P$10000,15,)</f>
        <v>关联</v>
      </c>
      <c r="F86" s="5">
        <f>VLOOKUP(A86,'[3]消费明细-普通账号'!$B$2:$O$10000,14,)</f>
        <v>43155.427905092598</v>
      </c>
      <c r="G86" s="1" t="s">
        <v>381</v>
      </c>
      <c r="H86" s="1" t="s">
        <v>237</v>
      </c>
      <c r="I86" s="1" t="s">
        <v>49</v>
      </c>
      <c r="J86" s="1" t="s">
        <v>29</v>
      </c>
      <c r="K86" s="1" t="s">
        <v>20</v>
      </c>
      <c r="L86" s="1" t="s">
        <v>30</v>
      </c>
      <c r="M86" s="1"/>
      <c r="N86" s="1">
        <f t="shared" si="1"/>
        <v>0</v>
      </c>
      <c r="O86" s="1" t="s">
        <v>31</v>
      </c>
      <c r="P86" s="1" t="s">
        <v>382</v>
      </c>
      <c r="Q86" s="1" t="s">
        <v>382</v>
      </c>
      <c r="R86" s="1" t="s">
        <v>21</v>
      </c>
      <c r="S86" s="1"/>
      <c r="T86" s="1" t="s">
        <v>25</v>
      </c>
      <c r="U86" t="e">
        <f>VLOOKUP(H86,[4]可返佣产品!$A$2:$B$1000,2,)</f>
        <v>#N/A</v>
      </c>
    </row>
    <row r="87" spans="1:21">
      <c r="A87" s="1" t="s">
        <v>63</v>
      </c>
      <c r="B87" s="1" t="str">
        <f>VLOOKUP(A87,'[3]消费明细-普通账号'!$B$2:$C$10000,2,)</f>
        <v>广州美亚电子商务国际旅行社有限公司</v>
      </c>
      <c r="C87" s="1" t="str">
        <f>VLOOKUP(A87,'[3]消费明细-普通账号'!$B$2:$D$10000,3,)</f>
        <v>KA-广</v>
      </c>
      <c r="D87" s="1" t="str">
        <f>VLOOKUP(A87,'[3]消费明细-普通账号'!$B$2:$L$10000,11,)</f>
        <v>史玉卉</v>
      </c>
      <c r="E87" s="1" t="str">
        <f>VLOOKUP(A87,'[3]消费明细-普通账号'!$B$2:$P$10000,15,)</f>
        <v>关联</v>
      </c>
      <c r="F87" s="5">
        <f>VLOOKUP(A87,'[3]消费明细-普通账号'!$B$2:$O$10000,14,)</f>
        <v>43028</v>
      </c>
      <c r="G87" s="1" t="s">
        <v>383</v>
      </c>
      <c r="H87" s="1" t="s">
        <v>384</v>
      </c>
      <c r="I87" s="1" t="s">
        <v>49</v>
      </c>
      <c r="J87" s="1" t="s">
        <v>385</v>
      </c>
      <c r="K87" s="1" t="s">
        <v>20</v>
      </c>
      <c r="L87" s="1" t="s">
        <v>385</v>
      </c>
      <c r="M87" s="1"/>
      <c r="N87" s="1">
        <f t="shared" si="1"/>
        <v>1299</v>
      </c>
      <c r="O87" s="1" t="s">
        <v>22</v>
      </c>
      <c r="P87" s="1" t="s">
        <v>386</v>
      </c>
      <c r="Q87" s="1" t="s">
        <v>387</v>
      </c>
      <c r="R87" s="1" t="s">
        <v>21</v>
      </c>
      <c r="S87" s="1"/>
      <c r="T87" s="1" t="s">
        <v>25</v>
      </c>
      <c r="U87" t="e">
        <f>VLOOKUP(H87,[4]可返佣产品!$A$2:$B$1000,2,)</f>
        <v>#N/A</v>
      </c>
    </row>
    <row r="88" spans="1:21">
      <c r="A88" s="1" t="s">
        <v>388</v>
      </c>
      <c r="B88" s="1" t="str">
        <f>VLOOKUP(A88,'[3]消费明细-普通账号'!$B$2:$C$10000,2,)</f>
        <v>税银科技</v>
      </c>
      <c r="C88" s="1" t="str">
        <f>VLOOKUP(A88,'[3]消费明细-普通账号'!$B$2:$D$10000,3,)</f>
        <v>KA-广</v>
      </c>
      <c r="D88" s="1" t="str">
        <f>VLOOKUP(A88,'[3]消费明细-普通账号'!$B$2:$L$10000,11,)</f>
        <v>汤何</v>
      </c>
      <c r="E88" s="1" t="str">
        <f>VLOOKUP(A88,'[3]消费明细-普通账号'!$B$2:$P$10000,15,)</f>
        <v>新建</v>
      </c>
      <c r="F88" s="5">
        <f>VLOOKUP(A88,'[3]消费明细-普通账号'!$B$2:$O$10000,14,)</f>
        <v>43264.458124999997</v>
      </c>
      <c r="G88" s="1" t="s">
        <v>389</v>
      </c>
      <c r="H88" s="1" t="s">
        <v>17</v>
      </c>
      <c r="I88" s="1" t="s">
        <v>44</v>
      </c>
      <c r="J88" s="1" t="s">
        <v>29</v>
      </c>
      <c r="K88" s="1" t="s">
        <v>20</v>
      </c>
      <c r="L88" s="1" t="s">
        <v>29</v>
      </c>
      <c r="M88" s="1"/>
      <c r="N88" s="1">
        <f t="shared" si="1"/>
        <v>0</v>
      </c>
      <c r="O88" s="1" t="s">
        <v>22</v>
      </c>
      <c r="P88" s="1" t="s">
        <v>390</v>
      </c>
      <c r="Q88" s="1" t="s">
        <v>391</v>
      </c>
      <c r="R88" s="1" t="s">
        <v>21</v>
      </c>
      <c r="S88" s="1"/>
      <c r="T88" s="1" t="s">
        <v>25</v>
      </c>
      <c r="U88" t="str">
        <f>VLOOKUP(H88,[4]可返佣产品!$A$2:$B$1000,2,)</f>
        <v>true</v>
      </c>
    </row>
    <row r="89" spans="1:21">
      <c r="A89" s="1" t="s">
        <v>392</v>
      </c>
      <c r="B89" s="1" t="str">
        <f>VLOOKUP(A89,'[3]消费明细-普通账号'!$B$2:$C$10000,2,)</f>
        <v>广州支点网络科技股份有限公司</v>
      </c>
      <c r="C89" s="1" t="str">
        <f>VLOOKUP(A89,'[3]消费明细-普通账号'!$B$2:$D$10000,3,)</f>
        <v>KA-广</v>
      </c>
      <c r="D89" s="1" t="str">
        <f>VLOOKUP(A89,'[3]消费明细-普通账号'!$B$2:$L$10000,11,)</f>
        <v>史玉卉</v>
      </c>
      <c r="E89" s="1" t="str">
        <f>VLOOKUP(A89,'[3]消费明细-普通账号'!$B$2:$P$10000,15,)</f>
        <v>关联</v>
      </c>
      <c r="F89" s="5">
        <f>VLOOKUP(A89,'[3]消费明细-普通账号'!$B$2:$O$10000,14,)</f>
        <v>42961</v>
      </c>
      <c r="G89" s="1" t="s">
        <v>393</v>
      </c>
      <c r="H89" s="1" t="s">
        <v>17</v>
      </c>
      <c r="I89" s="1" t="s">
        <v>59</v>
      </c>
      <c r="J89" s="1" t="s">
        <v>394</v>
      </c>
      <c r="K89" s="1" t="s">
        <v>20</v>
      </c>
      <c r="L89" s="1" t="s">
        <v>394</v>
      </c>
      <c r="M89" s="1"/>
      <c r="N89" s="1">
        <f t="shared" si="1"/>
        <v>1789.4</v>
      </c>
      <c r="O89" s="1" t="s">
        <v>22</v>
      </c>
      <c r="P89" s="1" t="s">
        <v>395</v>
      </c>
      <c r="Q89" s="1" t="s">
        <v>396</v>
      </c>
      <c r="R89" s="1" t="s">
        <v>21</v>
      </c>
      <c r="S89" s="1"/>
      <c r="T89" s="1" t="s">
        <v>25</v>
      </c>
      <c r="U89">
        <v>-1</v>
      </c>
    </row>
    <row r="90" spans="1:21">
      <c r="A90" s="1" t="s">
        <v>148</v>
      </c>
      <c r="B90" s="1" t="str">
        <f>VLOOKUP(A90,'[3]消费明细-普通账号'!$B$2:$C$10000,2,)</f>
        <v>广州汇电云联互联网科技有限公司</v>
      </c>
      <c r="C90" s="1" t="str">
        <f>VLOOKUP(A90,'[3]消费明细-普通账号'!$B$2:$D$10000,3,)</f>
        <v>铁军-广</v>
      </c>
      <c r="D90" s="1" t="str">
        <f>VLOOKUP(A90,'[3]消费明细-普通账号'!$B$2:$L$10000,11,)</f>
        <v>高乾</v>
      </c>
      <c r="E90" s="1" t="str">
        <f>VLOOKUP(A90,'[3]消费明细-普通账号'!$B$2:$P$10000,15,)</f>
        <v>关联</v>
      </c>
      <c r="F90" s="5">
        <f>VLOOKUP(A90,'[3]消费明细-普通账号'!$B$2:$O$10000,14,)</f>
        <v>43155.427905092598</v>
      </c>
      <c r="G90" s="1" t="s">
        <v>397</v>
      </c>
      <c r="H90" s="1" t="s">
        <v>376</v>
      </c>
      <c r="I90" s="1" t="s">
        <v>49</v>
      </c>
      <c r="J90" s="1" t="s">
        <v>29</v>
      </c>
      <c r="K90" s="1" t="s">
        <v>20</v>
      </c>
      <c r="L90" s="1" t="s">
        <v>30</v>
      </c>
      <c r="M90" s="1"/>
      <c r="N90" s="1">
        <f t="shared" si="1"/>
        <v>0</v>
      </c>
      <c r="O90" s="1" t="s">
        <v>31</v>
      </c>
      <c r="P90" s="1" t="s">
        <v>398</v>
      </c>
      <c r="Q90" s="1" t="s">
        <v>398</v>
      </c>
      <c r="R90" s="1" t="s">
        <v>21</v>
      </c>
      <c r="S90" s="1"/>
      <c r="T90" s="1" t="s">
        <v>25</v>
      </c>
      <c r="U90" t="e">
        <f>VLOOKUP(H90,[4]可返佣产品!$A$2:$B$1000,2,)</f>
        <v>#N/A</v>
      </c>
    </row>
    <row r="91" spans="1:21">
      <c r="A91" s="1" t="s">
        <v>148</v>
      </c>
      <c r="B91" s="1" t="str">
        <f>VLOOKUP(A91,'[3]消费明细-普通账号'!$B$2:$C$10000,2,)</f>
        <v>广州汇电云联互联网科技有限公司</v>
      </c>
      <c r="C91" s="1" t="str">
        <f>VLOOKUP(A91,'[3]消费明细-普通账号'!$B$2:$D$10000,3,)</f>
        <v>铁军-广</v>
      </c>
      <c r="D91" s="1" t="str">
        <f>VLOOKUP(A91,'[3]消费明细-普通账号'!$B$2:$L$10000,11,)</f>
        <v>高乾</v>
      </c>
      <c r="E91" s="1" t="str">
        <f>VLOOKUP(A91,'[3]消费明细-普通账号'!$B$2:$P$10000,15,)</f>
        <v>关联</v>
      </c>
      <c r="F91" s="5">
        <f>VLOOKUP(A91,'[3]消费明细-普通账号'!$B$2:$O$10000,14,)</f>
        <v>43155.427905092598</v>
      </c>
      <c r="G91" s="1" t="s">
        <v>399</v>
      </c>
      <c r="H91" s="1" t="s">
        <v>130</v>
      </c>
      <c r="I91" s="1" t="s">
        <v>49</v>
      </c>
      <c r="J91" s="1" t="s">
        <v>29</v>
      </c>
      <c r="K91" s="1" t="s">
        <v>20</v>
      </c>
      <c r="L91" s="1" t="s">
        <v>30</v>
      </c>
      <c r="M91" s="1"/>
      <c r="N91" s="1">
        <f t="shared" si="1"/>
        <v>0</v>
      </c>
      <c r="O91" s="1" t="s">
        <v>31</v>
      </c>
      <c r="P91" s="1" t="s">
        <v>400</v>
      </c>
      <c r="Q91" s="1" t="s">
        <v>400</v>
      </c>
      <c r="R91" s="1" t="s">
        <v>21</v>
      </c>
      <c r="S91" s="1"/>
      <c r="T91" s="1" t="s">
        <v>25</v>
      </c>
      <c r="U91" t="b">
        <f>VLOOKUP(H91,[4]可返佣产品!$A$2:$B$1000,2,)</f>
        <v>1</v>
      </c>
    </row>
    <row r="92" spans="1:21">
      <c r="A92" s="1" t="s">
        <v>148</v>
      </c>
      <c r="B92" s="1" t="str">
        <f>VLOOKUP(A92,'[3]消费明细-普通账号'!$B$2:$C$10000,2,)</f>
        <v>广州汇电云联互联网科技有限公司</v>
      </c>
      <c r="C92" s="1" t="str">
        <f>VLOOKUP(A92,'[3]消费明细-普通账号'!$B$2:$D$10000,3,)</f>
        <v>铁军-广</v>
      </c>
      <c r="D92" s="1" t="str">
        <f>VLOOKUP(A92,'[3]消费明细-普通账号'!$B$2:$L$10000,11,)</f>
        <v>高乾</v>
      </c>
      <c r="E92" s="1" t="str">
        <f>VLOOKUP(A92,'[3]消费明细-普通账号'!$B$2:$P$10000,15,)</f>
        <v>关联</v>
      </c>
      <c r="F92" s="5">
        <f>VLOOKUP(A92,'[3]消费明细-普通账号'!$B$2:$O$10000,14,)</f>
        <v>43155.427905092598</v>
      </c>
      <c r="G92" s="1" t="s">
        <v>401</v>
      </c>
      <c r="H92" s="1" t="s">
        <v>130</v>
      </c>
      <c r="I92" s="1" t="s">
        <v>49</v>
      </c>
      <c r="J92" s="1" t="s">
        <v>29</v>
      </c>
      <c r="K92" s="1" t="s">
        <v>20</v>
      </c>
      <c r="L92" s="1" t="s">
        <v>30</v>
      </c>
      <c r="M92" s="1"/>
      <c r="N92" s="1">
        <f t="shared" si="1"/>
        <v>0</v>
      </c>
      <c r="O92" s="1" t="s">
        <v>31</v>
      </c>
      <c r="P92" s="1" t="s">
        <v>400</v>
      </c>
      <c r="Q92" s="1" t="s">
        <v>400</v>
      </c>
      <c r="R92" s="1" t="s">
        <v>21</v>
      </c>
      <c r="S92" s="1"/>
      <c r="T92" s="1" t="s">
        <v>25</v>
      </c>
      <c r="U92" t="b">
        <f>VLOOKUP(H92,[4]可返佣产品!$A$2:$B$1000,2,)</f>
        <v>1</v>
      </c>
    </row>
    <row r="93" spans="1:21">
      <c r="A93" s="1" t="s">
        <v>148</v>
      </c>
      <c r="B93" s="1" t="str">
        <f>VLOOKUP(A93,'[3]消费明细-普通账号'!$B$2:$C$10000,2,)</f>
        <v>广州汇电云联互联网科技有限公司</v>
      </c>
      <c r="C93" s="1" t="str">
        <f>VLOOKUP(A93,'[3]消费明细-普通账号'!$B$2:$D$10000,3,)</f>
        <v>铁军-广</v>
      </c>
      <c r="D93" s="1" t="str">
        <f>VLOOKUP(A93,'[3]消费明细-普通账号'!$B$2:$L$10000,11,)</f>
        <v>高乾</v>
      </c>
      <c r="E93" s="1" t="str">
        <f>VLOOKUP(A93,'[3]消费明细-普通账号'!$B$2:$P$10000,15,)</f>
        <v>关联</v>
      </c>
      <c r="F93" s="5">
        <f>VLOOKUP(A93,'[3]消费明细-普通账号'!$B$2:$O$10000,14,)</f>
        <v>43155.427905092598</v>
      </c>
      <c r="G93" s="1" t="s">
        <v>402</v>
      </c>
      <c r="H93" s="1" t="s">
        <v>79</v>
      </c>
      <c r="I93" s="1" t="s">
        <v>49</v>
      </c>
      <c r="J93" s="1" t="s">
        <v>29</v>
      </c>
      <c r="K93" s="1" t="s">
        <v>20</v>
      </c>
      <c r="L93" s="1" t="s">
        <v>30</v>
      </c>
      <c r="M93" s="1"/>
      <c r="N93" s="1">
        <f t="shared" si="1"/>
        <v>0</v>
      </c>
      <c r="O93" s="1" t="s">
        <v>31</v>
      </c>
      <c r="P93" s="1" t="s">
        <v>400</v>
      </c>
      <c r="Q93" s="1" t="s">
        <v>403</v>
      </c>
      <c r="R93" s="1" t="s">
        <v>21</v>
      </c>
      <c r="S93" s="1"/>
      <c r="T93" s="1" t="s">
        <v>25</v>
      </c>
      <c r="U93" t="e">
        <f>VLOOKUP(H93,[4]可返佣产品!$A$2:$B$1000,2,)</f>
        <v>#N/A</v>
      </c>
    </row>
    <row r="94" spans="1:21">
      <c r="A94" s="1" t="s">
        <v>148</v>
      </c>
      <c r="B94" s="1" t="str">
        <f>VLOOKUP(A94,'[3]消费明细-普通账号'!$B$2:$C$10000,2,)</f>
        <v>广州汇电云联互联网科技有限公司</v>
      </c>
      <c r="C94" s="1" t="str">
        <f>VLOOKUP(A94,'[3]消费明细-普通账号'!$B$2:$D$10000,3,)</f>
        <v>铁军-广</v>
      </c>
      <c r="D94" s="1" t="str">
        <f>VLOOKUP(A94,'[3]消费明细-普通账号'!$B$2:$L$10000,11,)</f>
        <v>高乾</v>
      </c>
      <c r="E94" s="1" t="str">
        <f>VLOOKUP(A94,'[3]消费明细-普通账号'!$B$2:$P$10000,15,)</f>
        <v>关联</v>
      </c>
      <c r="F94" s="5">
        <f>VLOOKUP(A94,'[3]消费明细-普通账号'!$B$2:$O$10000,14,)</f>
        <v>43155.427905092598</v>
      </c>
      <c r="G94" s="1" t="s">
        <v>404</v>
      </c>
      <c r="H94" s="1" t="s">
        <v>237</v>
      </c>
      <c r="I94" s="1" t="s">
        <v>49</v>
      </c>
      <c r="J94" s="1" t="s">
        <v>29</v>
      </c>
      <c r="K94" s="1" t="s">
        <v>20</v>
      </c>
      <c r="L94" s="1" t="s">
        <v>30</v>
      </c>
      <c r="M94" s="1"/>
      <c r="N94" s="1">
        <f t="shared" si="1"/>
        <v>0</v>
      </c>
      <c r="O94" s="1" t="s">
        <v>31</v>
      </c>
      <c r="P94" s="1" t="s">
        <v>405</v>
      </c>
      <c r="Q94" s="1" t="s">
        <v>405</v>
      </c>
      <c r="R94" s="1" t="s">
        <v>21</v>
      </c>
      <c r="S94" s="1"/>
      <c r="T94" s="1" t="s">
        <v>25</v>
      </c>
      <c r="U94" t="e">
        <f>VLOOKUP(H94,[4]可返佣产品!$A$2:$B$1000,2,)</f>
        <v>#N/A</v>
      </c>
    </row>
    <row r="95" spans="1:21">
      <c r="A95" s="1" t="s">
        <v>294</v>
      </c>
      <c r="B95" s="1" t="str">
        <f>VLOOKUP(A95,'[3]消费明细-普通账号'!$B$2:$C$10000,2,)</f>
        <v>欧浦智网股份有限公司</v>
      </c>
      <c r="C95" s="1" t="str">
        <f>VLOOKUP(A95,'[3]消费明细-普通账号'!$B$2:$D$10000,3,)</f>
        <v>其他</v>
      </c>
      <c r="D95" s="1" t="str">
        <f>VLOOKUP(A95,'[3]消费明细-普通账号'!$B$2:$L$10000,11,)</f>
        <v>薛玲</v>
      </c>
      <c r="E95" s="1" t="str">
        <f>VLOOKUP(A95,'[3]消费明细-普通账号'!$B$2:$P$10000,15,)</f>
        <v>新建</v>
      </c>
      <c r="F95" s="5">
        <f>VLOOKUP(A95,'[3]消费明细-普通账号'!$B$2:$O$10000,14,)</f>
        <v>42874</v>
      </c>
      <c r="G95" s="1" t="s">
        <v>406</v>
      </c>
      <c r="H95" s="1" t="s">
        <v>407</v>
      </c>
      <c r="I95" s="1" t="s">
        <v>49</v>
      </c>
      <c r="J95" s="1" t="s">
        <v>408</v>
      </c>
      <c r="K95" s="1" t="s">
        <v>84</v>
      </c>
      <c r="L95" s="1" t="s">
        <v>409</v>
      </c>
      <c r="M95" s="1"/>
      <c r="N95" s="1">
        <f t="shared" si="1"/>
        <v>724.2</v>
      </c>
      <c r="O95" s="1" t="s">
        <v>22</v>
      </c>
      <c r="P95" s="1" t="s">
        <v>410</v>
      </c>
      <c r="Q95" s="1" t="s">
        <v>411</v>
      </c>
      <c r="R95" s="1" t="s">
        <v>21</v>
      </c>
      <c r="S95" s="1"/>
      <c r="T95" s="1" t="s">
        <v>25</v>
      </c>
      <c r="U95" t="str">
        <f>VLOOKUP(H95,[4]可返佣产品!$A$2:$B$1000,2,)</f>
        <v>true</v>
      </c>
    </row>
    <row r="96" spans="1:21">
      <c r="A96" s="1" t="s">
        <v>294</v>
      </c>
      <c r="B96" s="1" t="str">
        <f>VLOOKUP(A96,'[3]消费明细-普通账号'!$B$2:$C$10000,2,)</f>
        <v>欧浦智网股份有限公司</v>
      </c>
      <c r="C96" s="1" t="str">
        <f>VLOOKUP(A96,'[3]消费明细-普通账号'!$B$2:$D$10000,3,)</f>
        <v>其他</v>
      </c>
      <c r="D96" s="1" t="str">
        <f>VLOOKUP(A96,'[3]消费明细-普通账号'!$B$2:$L$10000,11,)</f>
        <v>薛玲</v>
      </c>
      <c r="E96" s="1" t="str">
        <f>VLOOKUP(A96,'[3]消费明细-普通账号'!$B$2:$P$10000,15,)</f>
        <v>新建</v>
      </c>
      <c r="F96" s="5">
        <f>VLOOKUP(A96,'[3]消费明细-普通账号'!$B$2:$O$10000,14,)</f>
        <v>42874</v>
      </c>
      <c r="G96" s="1" t="s">
        <v>412</v>
      </c>
      <c r="H96" s="1" t="s">
        <v>413</v>
      </c>
      <c r="I96" s="1" t="s">
        <v>49</v>
      </c>
      <c r="J96" s="1" t="s">
        <v>29</v>
      </c>
      <c r="K96" s="1" t="s">
        <v>20</v>
      </c>
      <c r="L96" s="1" t="s">
        <v>30</v>
      </c>
      <c r="M96" s="1"/>
      <c r="N96" s="1">
        <f t="shared" si="1"/>
        <v>0</v>
      </c>
      <c r="O96" s="1" t="s">
        <v>31</v>
      </c>
      <c r="P96" s="1" t="s">
        <v>414</v>
      </c>
      <c r="Q96" s="1" t="s">
        <v>415</v>
      </c>
      <c r="R96" s="1" t="s">
        <v>21</v>
      </c>
      <c r="S96" s="1"/>
      <c r="T96" s="1" t="s">
        <v>25</v>
      </c>
      <c r="U96" t="e">
        <f>VLOOKUP(H96,[4]可返佣产品!$A$2:$B$1000,2,)</f>
        <v>#N/A</v>
      </c>
    </row>
    <row r="97" spans="1:21">
      <c r="A97" s="1" t="s">
        <v>294</v>
      </c>
      <c r="B97" s="1" t="str">
        <f>VLOOKUP(A97,'[3]消费明细-普通账号'!$B$2:$C$10000,2,)</f>
        <v>欧浦智网股份有限公司</v>
      </c>
      <c r="C97" s="1" t="str">
        <f>VLOOKUP(A97,'[3]消费明细-普通账号'!$B$2:$D$10000,3,)</f>
        <v>其他</v>
      </c>
      <c r="D97" s="1" t="str">
        <f>VLOOKUP(A97,'[3]消费明细-普通账号'!$B$2:$L$10000,11,)</f>
        <v>薛玲</v>
      </c>
      <c r="E97" s="1" t="str">
        <f>VLOOKUP(A97,'[3]消费明细-普通账号'!$B$2:$P$10000,15,)</f>
        <v>新建</v>
      </c>
      <c r="F97" s="5">
        <f>VLOOKUP(A97,'[3]消费明细-普通账号'!$B$2:$O$10000,14,)</f>
        <v>42874</v>
      </c>
      <c r="G97" s="1" t="s">
        <v>416</v>
      </c>
      <c r="H97" s="1" t="s">
        <v>417</v>
      </c>
      <c r="I97" s="1" t="s">
        <v>49</v>
      </c>
      <c r="J97" s="1" t="s">
        <v>418</v>
      </c>
      <c r="K97" s="1" t="s">
        <v>20</v>
      </c>
      <c r="L97" s="1" t="s">
        <v>418</v>
      </c>
      <c r="M97" s="1"/>
      <c r="N97" s="1">
        <f t="shared" si="1"/>
        <v>5916</v>
      </c>
      <c r="O97" s="1" t="s">
        <v>22</v>
      </c>
      <c r="P97" s="1" t="s">
        <v>419</v>
      </c>
      <c r="Q97" s="1" t="s">
        <v>420</v>
      </c>
      <c r="R97" s="1" t="s">
        <v>21</v>
      </c>
      <c r="S97" s="1"/>
      <c r="T97" s="1" t="s">
        <v>25</v>
      </c>
      <c r="U97" t="str">
        <f>VLOOKUP(H97,[4]可返佣产品!$A$2:$B$1000,2,)</f>
        <v>true</v>
      </c>
    </row>
    <row r="98" spans="1:21">
      <c r="A98" s="1" t="s">
        <v>294</v>
      </c>
      <c r="B98" s="1" t="str">
        <f>VLOOKUP(A98,'[3]消费明细-普通账号'!$B$2:$C$10000,2,)</f>
        <v>欧浦智网股份有限公司</v>
      </c>
      <c r="C98" s="1" t="str">
        <f>VLOOKUP(A98,'[3]消费明细-普通账号'!$B$2:$D$10000,3,)</f>
        <v>其他</v>
      </c>
      <c r="D98" s="1" t="str">
        <f>VLOOKUP(A98,'[3]消费明细-普通账号'!$B$2:$L$10000,11,)</f>
        <v>薛玲</v>
      </c>
      <c r="E98" s="1" t="str">
        <f>VLOOKUP(A98,'[3]消费明细-普通账号'!$B$2:$P$10000,15,)</f>
        <v>新建</v>
      </c>
      <c r="F98" s="5">
        <f>VLOOKUP(A98,'[3]消费明细-普通账号'!$B$2:$O$10000,14,)</f>
        <v>42874</v>
      </c>
      <c r="G98" s="1" t="s">
        <v>421</v>
      </c>
      <c r="H98" s="1" t="s">
        <v>407</v>
      </c>
      <c r="I98" s="1" t="s">
        <v>49</v>
      </c>
      <c r="J98" s="1" t="s">
        <v>422</v>
      </c>
      <c r="K98" s="1" t="s">
        <v>84</v>
      </c>
      <c r="L98" s="1" t="s">
        <v>423</v>
      </c>
      <c r="M98" s="1"/>
      <c r="N98" s="1">
        <f t="shared" si="1"/>
        <v>234.6</v>
      </c>
      <c r="O98" s="1" t="s">
        <v>22</v>
      </c>
      <c r="P98" s="1" t="s">
        <v>424</v>
      </c>
      <c r="Q98" s="1" t="s">
        <v>425</v>
      </c>
      <c r="R98" s="1" t="s">
        <v>21</v>
      </c>
      <c r="S98" s="1"/>
      <c r="T98" s="1" t="s">
        <v>25</v>
      </c>
      <c r="U98" t="str">
        <f>VLOOKUP(H98,[4]可返佣产品!$A$2:$B$1000,2,)</f>
        <v>true</v>
      </c>
    </row>
    <row r="99" spans="1:21">
      <c r="A99" s="1" t="s">
        <v>426</v>
      </c>
      <c r="B99" s="1" t="str">
        <f>VLOOKUP(A99,'[3]消费明细-普通账号'!$B$2:$C$10000,2,)</f>
        <v>广州市新橙信息科技有限公司</v>
      </c>
      <c r="C99" s="1" t="str">
        <f>VLOOKUP(A99,'[3]消费明细-普通账号'!$B$2:$D$10000,3,)</f>
        <v>铁军-广</v>
      </c>
      <c r="D99" s="1" t="str">
        <f>VLOOKUP(A99,'[3]消费明细-普通账号'!$B$2:$L$10000,11,)</f>
        <v>高乾</v>
      </c>
      <c r="E99" s="1" t="str">
        <f>VLOOKUP(A99,'[3]消费明细-普通账号'!$B$2:$P$10000,15,)</f>
        <v>关联</v>
      </c>
      <c r="F99" s="5">
        <f>VLOOKUP(A99,'[3]消费明细-普通账号'!$B$2:$O$10000,14,)</f>
        <v>43034</v>
      </c>
      <c r="G99" s="1" t="s">
        <v>427</v>
      </c>
      <c r="H99" s="1" t="s">
        <v>17</v>
      </c>
      <c r="I99" s="1" t="s">
        <v>428</v>
      </c>
      <c r="J99" s="1" t="s">
        <v>429</v>
      </c>
      <c r="K99" s="1" t="s">
        <v>20</v>
      </c>
      <c r="L99" s="1" t="s">
        <v>429</v>
      </c>
      <c r="M99" s="1"/>
      <c r="N99" s="1">
        <f t="shared" si="1"/>
        <v>-47.24</v>
      </c>
      <c r="O99" s="1" t="s">
        <v>22</v>
      </c>
      <c r="P99" s="1" t="s">
        <v>430</v>
      </c>
      <c r="Q99" s="1" t="s">
        <v>431</v>
      </c>
      <c r="R99" s="1" t="s">
        <v>21</v>
      </c>
      <c r="S99" s="1"/>
      <c r="T99" s="1" t="s">
        <v>25</v>
      </c>
      <c r="U99" t="str">
        <f>VLOOKUP(H99,[4]可返佣产品!$A$2:$B$1000,2,)</f>
        <v>true</v>
      </c>
    </row>
    <row r="100" spans="1:21">
      <c r="A100" s="1" t="s">
        <v>294</v>
      </c>
      <c r="B100" s="1" t="str">
        <f>VLOOKUP(A100,'[3]消费明细-普通账号'!$B$2:$C$10000,2,)</f>
        <v>欧浦智网股份有限公司</v>
      </c>
      <c r="C100" s="1" t="str">
        <f>VLOOKUP(A100,'[3]消费明细-普通账号'!$B$2:$D$10000,3,)</f>
        <v>其他</v>
      </c>
      <c r="D100" s="1" t="str">
        <f>VLOOKUP(A100,'[3]消费明细-普通账号'!$B$2:$L$10000,11,)</f>
        <v>薛玲</v>
      </c>
      <c r="E100" s="1" t="str">
        <f>VLOOKUP(A100,'[3]消费明细-普通账号'!$B$2:$P$10000,15,)</f>
        <v>新建</v>
      </c>
      <c r="F100" s="5">
        <f>VLOOKUP(A100,'[3]消费明细-普通账号'!$B$2:$O$10000,14,)</f>
        <v>42874</v>
      </c>
      <c r="G100" s="1" t="s">
        <v>432</v>
      </c>
      <c r="H100" s="1" t="s">
        <v>433</v>
      </c>
      <c r="I100" s="1" t="s">
        <v>49</v>
      </c>
      <c r="J100" s="1" t="s">
        <v>434</v>
      </c>
      <c r="K100" s="1" t="s">
        <v>84</v>
      </c>
      <c r="L100" s="1" t="s">
        <v>435</v>
      </c>
      <c r="M100" s="1"/>
      <c r="N100" s="1">
        <f t="shared" si="1"/>
        <v>5472.5</v>
      </c>
      <c r="O100" s="1" t="s">
        <v>22</v>
      </c>
      <c r="P100" s="1" t="s">
        <v>436</v>
      </c>
      <c r="Q100" s="1" t="s">
        <v>437</v>
      </c>
      <c r="R100" s="1" t="s">
        <v>21</v>
      </c>
      <c r="S100" s="1"/>
      <c r="T100" s="1" t="s">
        <v>25</v>
      </c>
      <c r="U100" t="str">
        <f>VLOOKUP(H100,[4]可返佣产品!$A$2:$B$1000,2,)</f>
        <v>true</v>
      </c>
    </row>
    <row r="101" spans="1:21">
      <c r="A101" s="1" t="s">
        <v>294</v>
      </c>
      <c r="B101" s="1" t="str">
        <f>VLOOKUP(A101,'[3]消费明细-普通账号'!$B$2:$C$10000,2,)</f>
        <v>欧浦智网股份有限公司</v>
      </c>
      <c r="C101" s="1" t="str">
        <f>VLOOKUP(A101,'[3]消费明细-普通账号'!$B$2:$D$10000,3,)</f>
        <v>其他</v>
      </c>
      <c r="D101" s="1" t="str">
        <f>VLOOKUP(A101,'[3]消费明细-普通账号'!$B$2:$L$10000,11,)</f>
        <v>薛玲</v>
      </c>
      <c r="E101" s="1" t="str">
        <f>VLOOKUP(A101,'[3]消费明细-普通账号'!$B$2:$P$10000,15,)</f>
        <v>新建</v>
      </c>
      <c r="F101" s="5">
        <f>VLOOKUP(A101,'[3]消费明细-普通账号'!$B$2:$O$10000,14,)</f>
        <v>42874</v>
      </c>
      <c r="G101" s="1" t="s">
        <v>438</v>
      </c>
      <c r="H101" s="1" t="s">
        <v>17</v>
      </c>
      <c r="I101" s="1" t="s">
        <v>49</v>
      </c>
      <c r="J101" s="1" t="s">
        <v>439</v>
      </c>
      <c r="K101" s="1" t="s">
        <v>84</v>
      </c>
      <c r="L101" s="1" t="s">
        <v>440</v>
      </c>
      <c r="M101" s="1"/>
      <c r="N101" s="1">
        <f t="shared" si="1"/>
        <v>9108.6</v>
      </c>
      <c r="O101" s="1" t="s">
        <v>22</v>
      </c>
      <c r="P101" s="1" t="s">
        <v>441</v>
      </c>
      <c r="Q101" s="1" t="s">
        <v>442</v>
      </c>
      <c r="R101" s="1" t="s">
        <v>21</v>
      </c>
      <c r="S101" s="1"/>
      <c r="T101" s="1" t="s">
        <v>25</v>
      </c>
      <c r="U101" t="str">
        <f>VLOOKUP(H101,[4]可返佣产品!$A$2:$B$1000,2,)</f>
        <v>true</v>
      </c>
    </row>
    <row r="102" spans="1:21">
      <c r="A102" s="1" t="s">
        <v>294</v>
      </c>
      <c r="B102" s="1" t="str">
        <f>VLOOKUP(A102,'[3]消费明细-普通账号'!$B$2:$C$10000,2,)</f>
        <v>欧浦智网股份有限公司</v>
      </c>
      <c r="C102" s="1" t="str">
        <f>VLOOKUP(A102,'[3]消费明细-普通账号'!$B$2:$D$10000,3,)</f>
        <v>其他</v>
      </c>
      <c r="D102" s="1" t="str">
        <f>VLOOKUP(A102,'[3]消费明细-普通账号'!$B$2:$L$10000,11,)</f>
        <v>薛玲</v>
      </c>
      <c r="E102" s="1" t="str">
        <f>VLOOKUP(A102,'[3]消费明细-普通账号'!$B$2:$P$10000,15,)</f>
        <v>新建</v>
      </c>
      <c r="F102" s="5">
        <f>VLOOKUP(A102,'[3]消费明细-普通账号'!$B$2:$O$10000,14,)</f>
        <v>42874</v>
      </c>
      <c r="G102" s="1" t="s">
        <v>443</v>
      </c>
      <c r="H102" s="1" t="s">
        <v>17</v>
      </c>
      <c r="I102" s="1" t="s">
        <v>49</v>
      </c>
      <c r="J102" s="1" t="s">
        <v>439</v>
      </c>
      <c r="K102" s="1" t="s">
        <v>84</v>
      </c>
      <c r="L102" s="1" t="s">
        <v>440</v>
      </c>
      <c r="M102" s="1"/>
      <c r="N102" s="1">
        <f t="shared" si="1"/>
        <v>9108.6</v>
      </c>
      <c r="O102" s="1" t="s">
        <v>22</v>
      </c>
      <c r="P102" s="1" t="s">
        <v>444</v>
      </c>
      <c r="Q102" s="1" t="s">
        <v>445</v>
      </c>
      <c r="R102" s="1" t="s">
        <v>21</v>
      </c>
      <c r="S102" s="1"/>
      <c r="T102" s="1" t="s">
        <v>25</v>
      </c>
      <c r="U102" t="str">
        <f>VLOOKUP(H102,[4]可返佣产品!$A$2:$B$1000,2,)</f>
        <v>true</v>
      </c>
    </row>
    <row r="103" spans="1:21">
      <c r="A103" s="1" t="s">
        <v>26</v>
      </c>
      <c r="B103" s="1" t="str">
        <f>VLOOKUP(A103,'[3]消费明细-普通账号'!$B$2:$C$10000,2,)</f>
        <v>广州市十牛信息科技有限公司</v>
      </c>
      <c r="C103" s="1" t="str">
        <f>VLOOKUP(A103,'[3]消费明细-普通账号'!$B$2:$D$10000,3,)</f>
        <v>其他</v>
      </c>
      <c r="D103" s="1" t="str">
        <f>VLOOKUP(A103,'[3]消费明细-普通账号'!$B$2:$L$10000,11,)</f>
        <v>薛玲</v>
      </c>
      <c r="E103" s="1" t="str">
        <f>VLOOKUP(A103,'[3]消费明细-普通账号'!$B$2:$P$10000,15,)</f>
        <v>关联</v>
      </c>
      <c r="F103" s="5">
        <f>VLOOKUP(A103,'[3]消费明细-普通账号'!$B$2:$O$10000,14,)</f>
        <v>42909</v>
      </c>
      <c r="G103" s="1" t="s">
        <v>446</v>
      </c>
      <c r="H103" s="1" t="s">
        <v>17</v>
      </c>
      <c r="I103" s="1" t="s">
        <v>18</v>
      </c>
      <c r="J103" s="1" t="s">
        <v>29</v>
      </c>
      <c r="K103" s="1" t="s">
        <v>20</v>
      </c>
      <c r="L103" s="1" t="s">
        <v>29</v>
      </c>
      <c r="M103" s="1"/>
      <c r="N103" s="1">
        <f t="shared" si="1"/>
        <v>0</v>
      </c>
      <c r="O103" s="1" t="s">
        <v>22</v>
      </c>
      <c r="P103" s="1" t="s">
        <v>447</v>
      </c>
      <c r="Q103" s="1" t="s">
        <v>447</v>
      </c>
      <c r="R103" s="1" t="s">
        <v>21</v>
      </c>
      <c r="S103" s="1"/>
      <c r="T103" s="1" t="s">
        <v>25</v>
      </c>
      <c r="U103" t="str">
        <f>VLOOKUP(H103,[4]可返佣产品!$A$2:$B$1000,2,)</f>
        <v>true</v>
      </c>
    </row>
    <row r="104" spans="1:21">
      <c r="A104" s="1" t="s">
        <v>448</v>
      </c>
      <c r="B104" s="1" t="str">
        <f>VLOOKUP(A104,'[3]消费明细-普通账号'!$B$2:$C$10000,2,)</f>
        <v>越秀地产</v>
      </c>
      <c r="C104" s="1" t="str">
        <f>VLOOKUP(A104,'[3]消费明细-普通账号'!$B$2:$D$10000,3,)</f>
        <v>其他</v>
      </c>
      <c r="D104" s="1" t="str">
        <f>VLOOKUP(A104,'[3]消费明细-普通账号'!$B$2:$L$10000,11,)</f>
        <v>薛玲</v>
      </c>
      <c r="E104" s="1" t="str">
        <f>VLOOKUP(A104,'[3]消费明细-普通账号'!$B$2:$P$10000,15,)</f>
        <v>新建</v>
      </c>
      <c r="F104" s="5">
        <f>VLOOKUP(A104,'[3]消费明细-普通账号'!$B$2:$O$10000,14,)</f>
        <v>42556</v>
      </c>
      <c r="G104" s="1" t="s">
        <v>449</v>
      </c>
      <c r="H104" s="1" t="s">
        <v>450</v>
      </c>
      <c r="I104" s="1" t="s">
        <v>49</v>
      </c>
      <c r="J104" s="1" t="s">
        <v>29</v>
      </c>
      <c r="K104" s="1" t="s">
        <v>20</v>
      </c>
      <c r="L104" s="1" t="s">
        <v>30</v>
      </c>
      <c r="M104" s="1"/>
      <c r="N104" s="1">
        <f t="shared" si="1"/>
        <v>0</v>
      </c>
      <c r="O104" s="1" t="s">
        <v>31</v>
      </c>
      <c r="P104" s="1" t="s">
        <v>451</v>
      </c>
      <c r="Q104" s="1" t="s">
        <v>451</v>
      </c>
      <c r="R104" s="1" t="s">
        <v>21</v>
      </c>
      <c r="S104" s="1"/>
      <c r="T104" s="1" t="s">
        <v>25</v>
      </c>
      <c r="U104" t="e">
        <f>VLOOKUP(H104,[4]可返佣产品!$A$2:$B$1000,2,)</f>
        <v>#N/A</v>
      </c>
    </row>
    <row r="105" spans="1:21">
      <c r="A105" s="1" t="s">
        <v>220</v>
      </c>
      <c r="B105" s="1" t="str">
        <f>VLOOKUP(A105,'[3]消费明细-普通账号'!$B$2:$C$10000,2,)</f>
        <v>广州尚途商旅信息技术有限公司</v>
      </c>
      <c r="C105" s="1" t="str">
        <f>VLOOKUP(A105,'[3]消费明细-普通账号'!$B$2:$D$10000,3,)</f>
        <v>KA-广</v>
      </c>
      <c r="D105" s="1" t="str">
        <f>VLOOKUP(A105,'[3]消费明细-普通账号'!$B$2:$L$10000,11,)</f>
        <v>史玉卉</v>
      </c>
      <c r="E105" s="1" t="str">
        <f>VLOOKUP(A105,'[3]消费明细-普通账号'!$B$2:$P$10000,15,)</f>
        <v>关联</v>
      </c>
      <c r="F105" s="5">
        <f>VLOOKUP(A105,'[3]消费明细-普通账号'!$B$2:$O$10000,14,)</f>
        <v>42670</v>
      </c>
      <c r="G105" s="1" t="s">
        <v>452</v>
      </c>
      <c r="H105" s="1" t="s">
        <v>240</v>
      </c>
      <c r="I105" s="1" t="s">
        <v>49</v>
      </c>
      <c r="J105" s="1" t="s">
        <v>241</v>
      </c>
      <c r="K105" s="1" t="s">
        <v>20</v>
      </c>
      <c r="L105" s="1" t="s">
        <v>241</v>
      </c>
      <c r="M105" s="1"/>
      <c r="N105" s="1">
        <f t="shared" si="1"/>
        <v>10000</v>
      </c>
      <c r="O105" s="1" t="s">
        <v>22</v>
      </c>
      <c r="P105" s="1" t="s">
        <v>453</v>
      </c>
      <c r="Q105" s="1" t="s">
        <v>454</v>
      </c>
      <c r="R105" s="1" t="s">
        <v>21</v>
      </c>
      <c r="S105" s="1"/>
      <c r="T105" s="1" t="s">
        <v>25</v>
      </c>
      <c r="U105" t="str">
        <f>VLOOKUP(H105,[4]可返佣产品!$A$2:$B$1000,2,)</f>
        <v>delete</v>
      </c>
    </row>
    <row r="106" spans="1:21">
      <c r="A106" s="1" t="s">
        <v>455</v>
      </c>
      <c r="B106" s="1" t="str">
        <f>VLOOKUP(A106,'[3]消费明细-普通账号'!$B$2:$C$10000,2,)</f>
        <v>广州南方网景网络科技有限公司</v>
      </c>
      <c r="C106" s="1" t="str">
        <f>VLOOKUP(A106,'[3]消费明细-普通账号'!$B$2:$D$10000,3,)</f>
        <v>BD伙伴</v>
      </c>
      <c r="D106" s="1" t="str">
        <f>VLOOKUP(A106,'[3]消费明细-普通账号'!$B$2:$L$10000,11,)</f>
        <v>BD团队-黄政源</v>
      </c>
      <c r="E106" s="1" t="str">
        <f>VLOOKUP(A106,'[3]消费明细-普通账号'!$B$2:$P$10000,15,)</f>
        <v>新建</v>
      </c>
      <c r="F106" s="5">
        <f>VLOOKUP(A106,'[3]消费明细-普通账号'!$B$2:$O$10000,14,)</f>
        <v>43194.641608796301</v>
      </c>
      <c r="G106" s="1" t="s">
        <v>456</v>
      </c>
      <c r="H106" s="1" t="s">
        <v>17</v>
      </c>
      <c r="I106" s="1" t="s">
        <v>59</v>
      </c>
      <c r="J106" s="1" t="s">
        <v>457</v>
      </c>
      <c r="K106" s="1" t="s">
        <v>20</v>
      </c>
      <c r="L106" s="1" t="s">
        <v>457</v>
      </c>
      <c r="M106" s="1"/>
      <c r="N106" s="1">
        <f t="shared" si="1"/>
        <v>918</v>
      </c>
      <c r="O106" s="1" t="s">
        <v>22</v>
      </c>
      <c r="P106" s="1" t="s">
        <v>458</v>
      </c>
      <c r="Q106" s="1" t="s">
        <v>459</v>
      </c>
      <c r="R106" s="1" t="s">
        <v>21</v>
      </c>
      <c r="S106" s="1"/>
      <c r="T106" s="1" t="s">
        <v>25</v>
      </c>
      <c r="U106" t="str">
        <f>VLOOKUP(H106,[4]可返佣产品!$A$2:$B$1000,2,)</f>
        <v>true</v>
      </c>
    </row>
    <row r="107" spans="1:21">
      <c r="A107" s="1" t="s">
        <v>460</v>
      </c>
      <c r="B107" s="1" t="str">
        <f>VLOOKUP(A107,'[3]消费明细-普通账号'!$B$2:$C$10000,2,)</f>
        <v>深圳原上科技技术有限公司</v>
      </c>
      <c r="C107" s="1" t="str">
        <f>VLOOKUP(A107,'[3]消费明细-普通账号'!$B$2:$D$10000,3,)</f>
        <v>BD伙伴</v>
      </c>
      <c r="D107" s="1" t="str">
        <f>VLOOKUP(A107,'[3]消费明细-普通账号'!$B$2:$L$10000,11,)</f>
        <v>BD团队-黄政源</v>
      </c>
      <c r="E107" s="1" t="str">
        <f>VLOOKUP(A107,'[3]消费明细-普通账号'!$B$2:$P$10000,15,)</f>
        <v>新建</v>
      </c>
      <c r="F107" s="5">
        <f>VLOOKUP(A107,'[3]消费明细-普通账号'!$B$2:$O$10000,14,)</f>
        <v>43112.575011574103</v>
      </c>
      <c r="G107" s="1" t="s">
        <v>461</v>
      </c>
      <c r="H107" s="1" t="s">
        <v>54</v>
      </c>
      <c r="I107" s="1" t="s">
        <v>49</v>
      </c>
      <c r="J107" s="1" t="s">
        <v>29</v>
      </c>
      <c r="K107" s="1" t="s">
        <v>20</v>
      </c>
      <c r="L107" s="1" t="s">
        <v>29</v>
      </c>
      <c r="M107" s="1"/>
      <c r="N107" s="1">
        <f t="shared" si="1"/>
        <v>0</v>
      </c>
      <c r="O107" s="1" t="s">
        <v>22</v>
      </c>
      <c r="P107" s="1" t="s">
        <v>462</v>
      </c>
      <c r="Q107" s="1" t="s">
        <v>463</v>
      </c>
      <c r="R107" s="1" t="s">
        <v>21</v>
      </c>
      <c r="S107" s="1"/>
      <c r="T107" s="1" t="s">
        <v>25</v>
      </c>
      <c r="U107" t="str">
        <f>VLOOKUP(H107,[4]可返佣产品!$A$2:$B$1000,2,)</f>
        <v>true</v>
      </c>
    </row>
    <row r="108" spans="1:21">
      <c r="A108" s="1" t="s">
        <v>464</v>
      </c>
      <c r="B108" s="1" t="str">
        <f>VLOOKUP(A108,'[3]消费明细-普通账号'!$B$2:$C$10000,2,)</f>
        <v>广州为想互联网科技有限公司</v>
      </c>
      <c r="C108" s="1" t="str">
        <f>VLOOKUP(A108,'[3]消费明细-普通账号'!$B$2:$D$10000,3,)</f>
        <v>中台-广</v>
      </c>
      <c r="D108" s="1" t="str">
        <f>VLOOKUP(A108,'[3]消费明细-普通账号'!$B$2:$L$10000,11,)</f>
        <v>唐钰滢</v>
      </c>
      <c r="E108" s="1" t="str">
        <f>VLOOKUP(A108,'[3]消费明细-普通账号'!$B$2:$P$10000,15,)</f>
        <v>关联</v>
      </c>
      <c r="F108" s="5">
        <f>VLOOKUP(A108,'[3]消费明细-普通账号'!$B$2:$O$10000,14,)</f>
        <v>43073</v>
      </c>
      <c r="G108" s="1" t="s">
        <v>465</v>
      </c>
      <c r="H108" s="1" t="s">
        <v>89</v>
      </c>
      <c r="I108" s="1" t="s">
        <v>59</v>
      </c>
      <c r="J108" s="1" t="s">
        <v>466</v>
      </c>
      <c r="K108" s="1" t="s">
        <v>203</v>
      </c>
      <c r="L108" s="1" t="s">
        <v>467</v>
      </c>
      <c r="M108" s="1"/>
      <c r="N108" s="1">
        <f t="shared" si="1"/>
        <v>1989</v>
      </c>
      <c r="O108" s="1" t="s">
        <v>22</v>
      </c>
      <c r="P108" s="1" t="s">
        <v>468</v>
      </c>
      <c r="Q108" s="1" t="s">
        <v>469</v>
      </c>
      <c r="R108" s="1" t="s">
        <v>21</v>
      </c>
      <c r="S108" s="1"/>
      <c r="T108" s="1" t="s">
        <v>25</v>
      </c>
      <c r="U108">
        <v>-1</v>
      </c>
    </row>
    <row r="109" spans="1:21">
      <c r="A109" s="1" t="s">
        <v>470</v>
      </c>
      <c r="B109" s="1" t="str">
        <f>VLOOKUP(A109,'[3]消费明细-普通账号'!$B$2:$C$10000,2,)</f>
        <v>广州简乐网络科技有限公司</v>
      </c>
      <c r="C109" s="1" t="str">
        <f>VLOOKUP(A109,'[3]消费明细-普通账号'!$B$2:$D$10000,3,)</f>
        <v>铁军-广</v>
      </c>
      <c r="D109" s="1" t="str">
        <f>VLOOKUP(A109,'[3]消费明细-普通账号'!$B$2:$L$10000,11,)</f>
        <v>高乾</v>
      </c>
      <c r="E109" s="1" t="str">
        <f>VLOOKUP(A109,'[3]消费明细-普通账号'!$B$2:$P$10000,15,)</f>
        <v>关联</v>
      </c>
      <c r="F109" s="5">
        <f>VLOOKUP(A109,'[3]消费明细-普通账号'!$B$2:$O$10000,14,)</f>
        <v>42914</v>
      </c>
      <c r="G109" s="1" t="s">
        <v>471</v>
      </c>
      <c r="H109" s="1" t="s">
        <v>306</v>
      </c>
      <c r="I109" s="1" t="s">
        <v>49</v>
      </c>
      <c r="J109" s="1" t="s">
        <v>472</v>
      </c>
      <c r="K109" s="1" t="s">
        <v>20</v>
      </c>
      <c r="L109" s="1" t="s">
        <v>472</v>
      </c>
      <c r="M109" s="1"/>
      <c r="N109" s="1">
        <f t="shared" si="1"/>
        <v>400</v>
      </c>
      <c r="O109" s="1" t="s">
        <v>22</v>
      </c>
      <c r="P109" s="1" t="s">
        <v>473</v>
      </c>
      <c r="Q109" s="1" t="s">
        <v>474</v>
      </c>
      <c r="R109" s="1" t="s">
        <v>21</v>
      </c>
      <c r="S109" s="1"/>
      <c r="T109" s="1" t="s">
        <v>25</v>
      </c>
      <c r="U109" t="str">
        <f>VLOOKUP(H109,[4]可返佣产品!$A$2:$B$1000,2,)</f>
        <v>true</v>
      </c>
    </row>
    <row r="110" spans="1:21">
      <c r="A110" s="1" t="s">
        <v>475</v>
      </c>
      <c r="B110" s="1" t="str">
        <f>VLOOKUP(A110,'[3]消费明细-普通账号'!$B$2:$C$10000,2,)</f>
        <v>广州娇兰佳人化妆品连锁有限公司</v>
      </c>
      <c r="C110" s="1" t="str">
        <f>VLOOKUP(A110,'[3]消费明细-普通账号'!$B$2:$D$10000,3,)</f>
        <v>其他</v>
      </c>
      <c r="D110" s="1" t="str">
        <f>VLOOKUP(A110,'[3]消费明细-普通账号'!$B$2:$L$10000,11,)</f>
        <v>薛玲</v>
      </c>
      <c r="E110" s="1" t="str">
        <f>VLOOKUP(A110,'[3]消费明细-普通账号'!$B$2:$P$10000,15,)</f>
        <v>新建</v>
      </c>
      <c r="F110" s="5">
        <f>VLOOKUP(A110,'[3]消费明细-普通账号'!$B$2:$O$10000,14,)</f>
        <v>42915</v>
      </c>
      <c r="G110" s="1" t="s">
        <v>476</v>
      </c>
      <c r="H110" s="1" t="s">
        <v>17</v>
      </c>
      <c r="I110" s="1" t="s">
        <v>49</v>
      </c>
      <c r="J110" s="1" t="s">
        <v>477</v>
      </c>
      <c r="K110" s="1" t="s">
        <v>20</v>
      </c>
      <c r="L110" s="1" t="s">
        <v>477</v>
      </c>
      <c r="M110" s="1">
        <v>2183</v>
      </c>
      <c r="N110" s="1">
        <f t="shared" si="1"/>
        <v>0</v>
      </c>
      <c r="O110" s="1" t="s">
        <v>22</v>
      </c>
      <c r="P110" s="1" t="s">
        <v>478</v>
      </c>
      <c r="Q110" s="1" t="s">
        <v>479</v>
      </c>
      <c r="R110" s="1" t="s">
        <v>21</v>
      </c>
      <c r="S110" s="1"/>
      <c r="T110" s="1" t="s">
        <v>25</v>
      </c>
      <c r="U110" t="str">
        <f>VLOOKUP(H110,[4]可返佣产品!$A$2:$B$1000,2,)</f>
        <v>true</v>
      </c>
    </row>
    <row r="111" spans="1:21">
      <c r="A111" s="1" t="s">
        <v>475</v>
      </c>
      <c r="B111" s="1" t="str">
        <f>VLOOKUP(A111,'[3]消费明细-普通账号'!$B$2:$C$10000,2,)</f>
        <v>广州娇兰佳人化妆品连锁有限公司</v>
      </c>
      <c r="C111" s="1" t="str">
        <f>VLOOKUP(A111,'[3]消费明细-普通账号'!$B$2:$D$10000,3,)</f>
        <v>其他</v>
      </c>
      <c r="D111" s="1" t="str">
        <f>VLOOKUP(A111,'[3]消费明细-普通账号'!$B$2:$L$10000,11,)</f>
        <v>薛玲</v>
      </c>
      <c r="E111" s="1" t="str">
        <f>VLOOKUP(A111,'[3]消费明细-普通账号'!$B$2:$P$10000,15,)</f>
        <v>新建</v>
      </c>
      <c r="F111" s="5">
        <f>VLOOKUP(A111,'[3]消费明细-普通账号'!$B$2:$O$10000,14,)</f>
        <v>42915</v>
      </c>
      <c r="G111" s="1" t="s">
        <v>480</v>
      </c>
      <c r="H111" s="1" t="s">
        <v>481</v>
      </c>
      <c r="I111" s="1" t="s">
        <v>49</v>
      </c>
      <c r="J111" s="1" t="s">
        <v>29</v>
      </c>
      <c r="K111" s="1" t="s">
        <v>20</v>
      </c>
      <c r="L111" s="1" t="s">
        <v>29</v>
      </c>
      <c r="M111" s="1"/>
      <c r="N111" s="1">
        <f t="shared" si="1"/>
        <v>0</v>
      </c>
      <c r="O111" s="1" t="s">
        <v>22</v>
      </c>
      <c r="P111" s="1" t="s">
        <v>482</v>
      </c>
      <c r="Q111" s="1" t="s">
        <v>479</v>
      </c>
      <c r="R111" s="1" t="s">
        <v>21</v>
      </c>
      <c r="S111" s="1"/>
      <c r="T111" s="1" t="s">
        <v>25</v>
      </c>
      <c r="U111" t="e">
        <f>VLOOKUP(H111,[4]可返佣产品!$A$2:$B$1000,2,)</f>
        <v>#N/A</v>
      </c>
    </row>
    <row r="112" spans="1:21">
      <c r="A112" s="1" t="s">
        <v>483</v>
      </c>
      <c r="B112" s="1" t="str">
        <f>VLOOKUP(A112,'[3]消费明细-普通账号'!$B$2:$C$10000,2,)</f>
        <v>雪松控股集团</v>
      </c>
      <c r="C112" s="1" t="str">
        <f>VLOOKUP(A112,'[3]消费明细-普通账号'!$B$2:$D$10000,3,)</f>
        <v>KA-广</v>
      </c>
      <c r="D112" s="1" t="str">
        <f>VLOOKUP(A112,'[3]消费明细-普通账号'!$B$2:$L$10000,11,)</f>
        <v>史玉卉</v>
      </c>
      <c r="E112" s="1" t="str">
        <f>VLOOKUP(A112,'[3]消费明细-普通账号'!$B$2:$P$10000,15,)</f>
        <v>关联</v>
      </c>
      <c r="F112" s="5">
        <f>VLOOKUP(A112,'[3]消费明细-普通账号'!$B$2:$O$10000,14,)</f>
        <v>42709</v>
      </c>
      <c r="G112" s="1" t="s">
        <v>484</v>
      </c>
      <c r="H112" s="1" t="s">
        <v>17</v>
      </c>
      <c r="I112" s="1" t="s">
        <v>59</v>
      </c>
      <c r="J112" s="1" t="s">
        <v>485</v>
      </c>
      <c r="K112" s="1" t="s">
        <v>20</v>
      </c>
      <c r="L112" s="1" t="s">
        <v>485</v>
      </c>
      <c r="M112" s="1"/>
      <c r="N112" s="1">
        <f t="shared" si="1"/>
        <v>1622</v>
      </c>
      <c r="O112" s="1" t="s">
        <v>22</v>
      </c>
      <c r="P112" s="1" t="s">
        <v>486</v>
      </c>
      <c r="Q112" s="1" t="s">
        <v>487</v>
      </c>
      <c r="R112" s="1" t="s">
        <v>21</v>
      </c>
      <c r="S112" s="1"/>
      <c r="T112" s="1" t="s">
        <v>25</v>
      </c>
      <c r="U112">
        <v>-1</v>
      </c>
    </row>
    <row r="113" spans="1:21">
      <c r="A113" s="1" t="s">
        <v>483</v>
      </c>
      <c r="B113" s="1" t="str">
        <f>VLOOKUP(A113,'[3]消费明细-普通账号'!$B$2:$C$10000,2,)</f>
        <v>雪松控股集团</v>
      </c>
      <c r="C113" s="1" t="str">
        <f>VLOOKUP(A113,'[3]消费明细-普通账号'!$B$2:$D$10000,3,)</f>
        <v>KA-广</v>
      </c>
      <c r="D113" s="1" t="str">
        <f>VLOOKUP(A113,'[3]消费明细-普通账号'!$B$2:$L$10000,11,)</f>
        <v>史玉卉</v>
      </c>
      <c r="E113" s="1" t="str">
        <f>VLOOKUP(A113,'[3]消费明细-普通账号'!$B$2:$P$10000,15,)</f>
        <v>关联</v>
      </c>
      <c r="F113" s="5">
        <f>VLOOKUP(A113,'[3]消费明细-普通账号'!$B$2:$O$10000,14,)</f>
        <v>42709</v>
      </c>
      <c r="G113" s="1" t="s">
        <v>488</v>
      </c>
      <c r="H113" s="1" t="s">
        <v>17</v>
      </c>
      <c r="I113" s="1" t="s">
        <v>59</v>
      </c>
      <c r="J113" s="1" t="s">
        <v>489</v>
      </c>
      <c r="K113" s="1" t="s">
        <v>20</v>
      </c>
      <c r="L113" s="1" t="s">
        <v>489</v>
      </c>
      <c r="M113" s="1"/>
      <c r="N113" s="1">
        <f t="shared" si="1"/>
        <v>965</v>
      </c>
      <c r="O113" s="1" t="s">
        <v>22</v>
      </c>
      <c r="P113" s="1" t="s">
        <v>490</v>
      </c>
      <c r="Q113" s="1" t="s">
        <v>491</v>
      </c>
      <c r="R113" s="1" t="s">
        <v>21</v>
      </c>
      <c r="S113" s="1"/>
      <c r="T113" s="1" t="s">
        <v>25</v>
      </c>
      <c r="U113">
        <v>-1</v>
      </c>
    </row>
    <row r="114" spans="1:21">
      <c r="A114" s="1" t="s">
        <v>217</v>
      </c>
      <c r="B114" s="1" t="str">
        <f>VLOOKUP(A114,'[3]消费明细-普通账号'!$B$2:$C$10000,2,)</f>
        <v>广州市合生元生物制品有限公司</v>
      </c>
      <c r="C114" s="1" t="str">
        <f>VLOOKUP(A114,'[3]消费明细-普通账号'!$B$2:$D$10000,3,)</f>
        <v>KA-广</v>
      </c>
      <c r="D114" s="1" t="str">
        <f>VLOOKUP(A114,'[3]消费明细-普通账号'!$B$2:$L$10000,11,)</f>
        <v>史玉卉</v>
      </c>
      <c r="E114" s="1" t="str">
        <f>VLOOKUP(A114,'[3]消费明细-普通账号'!$B$2:$P$10000,15,)</f>
        <v>关联</v>
      </c>
      <c r="F114" s="5">
        <f>VLOOKUP(A114,'[3]消费明细-普通账号'!$B$2:$O$10000,14,)</f>
        <v>42620</v>
      </c>
      <c r="G114" s="1" t="s">
        <v>492</v>
      </c>
      <c r="H114" s="1" t="s">
        <v>65</v>
      </c>
      <c r="I114" s="1" t="s">
        <v>49</v>
      </c>
      <c r="J114" s="1" t="s">
        <v>29</v>
      </c>
      <c r="K114" s="1" t="s">
        <v>20</v>
      </c>
      <c r="L114" s="1" t="s">
        <v>30</v>
      </c>
      <c r="M114" s="1"/>
      <c r="N114" s="1">
        <f t="shared" si="1"/>
        <v>0</v>
      </c>
      <c r="O114" s="1" t="s">
        <v>31</v>
      </c>
      <c r="P114" s="1" t="s">
        <v>493</v>
      </c>
      <c r="Q114" s="1" t="s">
        <v>493</v>
      </c>
      <c r="R114" s="1" t="s">
        <v>21</v>
      </c>
      <c r="S114" s="1"/>
      <c r="T114" s="1" t="s">
        <v>25</v>
      </c>
      <c r="U114" t="e">
        <f>VLOOKUP(H114,[4]可返佣产品!$A$2:$B$1000,2,)</f>
        <v>#N/A</v>
      </c>
    </row>
    <row r="115" spans="1:21">
      <c r="A115" s="1" t="s">
        <v>483</v>
      </c>
      <c r="B115" s="1" t="str">
        <f>VLOOKUP(A115,'[3]消费明细-普通账号'!$B$2:$C$10000,2,)</f>
        <v>雪松控股集团</v>
      </c>
      <c r="C115" s="1" t="str">
        <f>VLOOKUP(A115,'[3]消费明细-普通账号'!$B$2:$D$10000,3,)</f>
        <v>KA-广</v>
      </c>
      <c r="D115" s="1" t="str">
        <f>VLOOKUP(A115,'[3]消费明细-普通账号'!$B$2:$L$10000,11,)</f>
        <v>史玉卉</v>
      </c>
      <c r="E115" s="1" t="str">
        <f>VLOOKUP(A115,'[3]消费明细-普通账号'!$B$2:$P$10000,15,)</f>
        <v>关联</v>
      </c>
      <c r="F115" s="5">
        <f>VLOOKUP(A115,'[3]消费明细-普通账号'!$B$2:$O$10000,14,)</f>
        <v>42709</v>
      </c>
      <c r="G115" s="1" t="s">
        <v>494</v>
      </c>
      <c r="H115" s="1" t="s">
        <v>17</v>
      </c>
      <c r="I115" s="1" t="s">
        <v>59</v>
      </c>
      <c r="J115" s="1" t="s">
        <v>495</v>
      </c>
      <c r="K115" s="1" t="s">
        <v>20</v>
      </c>
      <c r="L115" s="1" t="s">
        <v>495</v>
      </c>
      <c r="M115" s="1"/>
      <c r="N115" s="1">
        <f t="shared" si="1"/>
        <v>390</v>
      </c>
      <c r="O115" s="1" t="s">
        <v>22</v>
      </c>
      <c r="P115" s="1" t="s">
        <v>496</v>
      </c>
      <c r="Q115" s="1" t="s">
        <v>497</v>
      </c>
      <c r="R115" s="1" t="s">
        <v>21</v>
      </c>
      <c r="S115" s="1"/>
      <c r="T115" s="1" t="s">
        <v>25</v>
      </c>
      <c r="U115">
        <v>-1</v>
      </c>
    </row>
    <row r="116" spans="1:21">
      <c r="A116" s="1" t="s">
        <v>217</v>
      </c>
      <c r="B116" s="1" t="str">
        <f>VLOOKUP(A116,'[3]消费明细-普通账号'!$B$2:$C$10000,2,)</f>
        <v>广州市合生元生物制品有限公司</v>
      </c>
      <c r="C116" s="1" t="str">
        <f>VLOOKUP(A116,'[3]消费明细-普通账号'!$B$2:$D$10000,3,)</f>
        <v>KA-广</v>
      </c>
      <c r="D116" s="1" t="str">
        <f>VLOOKUP(A116,'[3]消费明细-普通账号'!$B$2:$L$10000,11,)</f>
        <v>史玉卉</v>
      </c>
      <c r="E116" s="1" t="str">
        <f>VLOOKUP(A116,'[3]消费明细-普通账号'!$B$2:$P$10000,15,)</f>
        <v>关联</v>
      </c>
      <c r="F116" s="5">
        <f>VLOOKUP(A116,'[3]消费明细-普通账号'!$B$2:$O$10000,14,)</f>
        <v>42620</v>
      </c>
      <c r="G116" s="1" t="s">
        <v>498</v>
      </c>
      <c r="H116" s="1" t="s">
        <v>65</v>
      </c>
      <c r="I116" s="1" t="s">
        <v>49</v>
      </c>
      <c r="J116" s="1" t="s">
        <v>29</v>
      </c>
      <c r="K116" s="1" t="s">
        <v>20</v>
      </c>
      <c r="L116" s="1" t="s">
        <v>30</v>
      </c>
      <c r="M116" s="1"/>
      <c r="N116" s="1">
        <f t="shared" si="1"/>
        <v>0</v>
      </c>
      <c r="O116" s="1" t="s">
        <v>31</v>
      </c>
      <c r="P116" s="1" t="s">
        <v>499</v>
      </c>
      <c r="Q116" s="1" t="s">
        <v>499</v>
      </c>
      <c r="R116" s="1" t="s">
        <v>21</v>
      </c>
      <c r="S116" s="1"/>
      <c r="T116" s="1" t="s">
        <v>25</v>
      </c>
      <c r="U116" t="e">
        <f>VLOOKUP(H116,[4]可返佣产品!$A$2:$B$1000,2,)</f>
        <v>#N/A</v>
      </c>
    </row>
    <row r="117" spans="1:21">
      <c r="A117" s="1" t="s">
        <v>217</v>
      </c>
      <c r="B117" s="1" t="str">
        <f>VLOOKUP(A117,'[3]消费明细-普通账号'!$B$2:$C$10000,2,)</f>
        <v>广州市合生元生物制品有限公司</v>
      </c>
      <c r="C117" s="1" t="str">
        <f>VLOOKUP(A117,'[3]消费明细-普通账号'!$B$2:$D$10000,3,)</f>
        <v>KA-广</v>
      </c>
      <c r="D117" s="1" t="str">
        <f>VLOOKUP(A117,'[3]消费明细-普通账号'!$B$2:$L$10000,11,)</f>
        <v>史玉卉</v>
      </c>
      <c r="E117" s="1" t="str">
        <f>VLOOKUP(A117,'[3]消费明细-普通账号'!$B$2:$P$10000,15,)</f>
        <v>关联</v>
      </c>
      <c r="F117" s="5">
        <f>VLOOKUP(A117,'[3]消费明细-普通账号'!$B$2:$O$10000,14,)</f>
        <v>42620</v>
      </c>
      <c r="G117" s="1" t="s">
        <v>500</v>
      </c>
      <c r="H117" s="1" t="s">
        <v>65</v>
      </c>
      <c r="I117" s="1" t="s">
        <v>49</v>
      </c>
      <c r="J117" s="1" t="s">
        <v>29</v>
      </c>
      <c r="K117" s="1" t="s">
        <v>20</v>
      </c>
      <c r="L117" s="1" t="s">
        <v>30</v>
      </c>
      <c r="M117" s="1"/>
      <c r="N117" s="1">
        <f t="shared" si="1"/>
        <v>0</v>
      </c>
      <c r="O117" s="1" t="s">
        <v>31</v>
      </c>
      <c r="P117" s="1" t="s">
        <v>501</v>
      </c>
      <c r="Q117" s="1" t="s">
        <v>502</v>
      </c>
      <c r="R117" s="1" t="s">
        <v>21</v>
      </c>
      <c r="S117" s="1"/>
      <c r="T117" s="1" t="s">
        <v>25</v>
      </c>
      <c r="U117" t="e">
        <f>VLOOKUP(H117,[4]可返佣产品!$A$2:$B$1000,2,)</f>
        <v>#N/A</v>
      </c>
    </row>
    <row r="118" spans="1:21">
      <c r="A118" s="1" t="s">
        <v>503</v>
      </c>
      <c r="B118" s="1" t="str">
        <f>VLOOKUP(A118,'[3]消费明细-普通账号'!$B$2:$C$10000,2,)</f>
        <v>火柴建筑设计咨询有限公司（徐锋）</v>
      </c>
      <c r="C118" s="1" t="str">
        <f>VLOOKUP(A118,'[3]消费明细-普通账号'!$B$2:$D$10000,3,)</f>
        <v>其他</v>
      </c>
      <c r="D118" s="1" t="str">
        <f>VLOOKUP(A118,'[3]消费明细-普通账号'!$B$2:$L$10000,11,)</f>
        <v>薛玲</v>
      </c>
      <c r="E118" s="1" t="str">
        <f>VLOOKUP(A118,'[3]消费明细-普通账号'!$B$2:$P$10000,15,)</f>
        <v>关联</v>
      </c>
      <c r="F118" s="5">
        <f>VLOOKUP(A118,'[3]消费明细-普通账号'!$B$2:$O$10000,14,)</f>
        <v>42971</v>
      </c>
      <c r="G118" s="1" t="s">
        <v>504</v>
      </c>
      <c r="H118" s="1" t="s">
        <v>17</v>
      </c>
      <c r="I118" s="1" t="s">
        <v>49</v>
      </c>
      <c r="J118" s="1" t="s">
        <v>505</v>
      </c>
      <c r="K118" s="1" t="s">
        <v>20</v>
      </c>
      <c r="L118" s="1" t="s">
        <v>505</v>
      </c>
      <c r="M118" s="1"/>
      <c r="N118" s="1">
        <f t="shared" si="1"/>
        <v>213</v>
      </c>
      <c r="O118" s="1" t="s">
        <v>22</v>
      </c>
      <c r="P118" s="1" t="s">
        <v>506</v>
      </c>
      <c r="Q118" s="1" t="s">
        <v>507</v>
      </c>
      <c r="R118" s="1" t="s">
        <v>21</v>
      </c>
      <c r="S118" s="1"/>
      <c r="T118" s="1" t="s">
        <v>25</v>
      </c>
      <c r="U118" t="str">
        <f>VLOOKUP(H118,[4]可返佣产品!$A$2:$B$1000,2,)</f>
        <v>true</v>
      </c>
    </row>
    <row r="119" spans="1:21">
      <c r="A119" s="1" t="s">
        <v>508</v>
      </c>
      <c r="B119" s="1" t="str">
        <f>VLOOKUP(A119,'[3]消费明细-普通账号'!$B$2:$C$10000,2,)</f>
        <v>贵州贵人大数据区块链产业发展股份有限公司</v>
      </c>
      <c r="C119" s="1" t="str">
        <f>VLOOKUP(A119,'[3]消费明细-普通账号'!$B$2:$D$10000,3,)</f>
        <v>KA-深</v>
      </c>
      <c r="D119" s="1" t="str">
        <f>VLOOKUP(A119,'[3]消费明细-普通账号'!$B$2:$L$10000,11,)</f>
        <v>李申政</v>
      </c>
      <c r="E119" s="1" t="str">
        <f>VLOOKUP(A119,'[3]消费明细-普通账号'!$B$2:$P$10000,15,)</f>
        <v>新建</v>
      </c>
      <c r="F119" s="5">
        <f>VLOOKUP(A119,'[3]消费明细-普通账号'!$B$2:$O$10000,14,)</f>
        <v>43028</v>
      </c>
      <c r="G119" s="1" t="s">
        <v>509</v>
      </c>
      <c r="H119" s="1" t="s">
        <v>510</v>
      </c>
      <c r="I119" s="1" t="s">
        <v>49</v>
      </c>
      <c r="J119" s="1" t="s">
        <v>29</v>
      </c>
      <c r="K119" s="1" t="s">
        <v>20</v>
      </c>
      <c r="L119" s="1" t="s">
        <v>30</v>
      </c>
      <c r="M119" s="1"/>
      <c r="N119" s="1">
        <f t="shared" si="1"/>
        <v>0</v>
      </c>
      <c r="O119" s="1" t="s">
        <v>31</v>
      </c>
      <c r="P119" s="1" t="s">
        <v>511</v>
      </c>
      <c r="Q119" s="1" t="s">
        <v>511</v>
      </c>
      <c r="R119" s="1" t="s">
        <v>21</v>
      </c>
      <c r="S119" s="1"/>
      <c r="T119" s="1" t="s">
        <v>25</v>
      </c>
      <c r="U119" t="e">
        <f>VLOOKUP(H119,[4]可返佣产品!$A$2:$B$1000,2,)</f>
        <v>#N/A</v>
      </c>
    </row>
    <row r="120" spans="1:21">
      <c r="A120" s="1" t="s">
        <v>512</v>
      </c>
      <c r="B120" s="1" t="str">
        <f>VLOOKUP(A120,'[3]消费明细-普通账号'!$B$2:$C$10000,2,)</f>
        <v>广州合立正通信息科技有限公司</v>
      </c>
      <c r="C120" s="1" t="str">
        <f>VLOOKUP(A120,'[3]消费明细-普通账号'!$B$2:$D$10000,3,)</f>
        <v>KA-广</v>
      </c>
      <c r="D120" s="1" t="str">
        <f>VLOOKUP(A120,'[3]消费明细-普通账号'!$B$2:$L$10000,11,)</f>
        <v>史玉卉</v>
      </c>
      <c r="E120" s="1" t="str">
        <f>VLOOKUP(A120,'[3]消费明细-普通账号'!$B$2:$P$10000,15,)</f>
        <v>关联</v>
      </c>
      <c r="F120" s="5">
        <f>VLOOKUP(A120,'[3]消费明细-普通账号'!$B$2:$O$10000,14,)</f>
        <v>42786</v>
      </c>
      <c r="G120" s="1" t="s">
        <v>513</v>
      </c>
      <c r="H120" s="1" t="s">
        <v>17</v>
      </c>
      <c r="I120" s="1" t="s">
        <v>59</v>
      </c>
      <c r="J120" s="1" t="s">
        <v>514</v>
      </c>
      <c r="K120" s="1" t="s">
        <v>20</v>
      </c>
      <c r="L120" s="1" t="s">
        <v>514</v>
      </c>
      <c r="M120" s="1"/>
      <c r="N120" s="1">
        <f t="shared" si="1"/>
        <v>197.4</v>
      </c>
      <c r="O120" s="1" t="s">
        <v>22</v>
      </c>
      <c r="P120" s="1" t="s">
        <v>515</v>
      </c>
      <c r="Q120" s="1" t="s">
        <v>516</v>
      </c>
      <c r="R120" s="1" t="s">
        <v>21</v>
      </c>
      <c r="S120" s="1"/>
      <c r="T120" s="1" t="s">
        <v>25</v>
      </c>
      <c r="U120">
        <v>-1</v>
      </c>
    </row>
    <row r="121" spans="1:21">
      <c r="A121" s="1" t="s">
        <v>512</v>
      </c>
      <c r="B121" s="1" t="str">
        <f>VLOOKUP(A121,'[3]消费明细-普通账号'!$B$2:$C$10000,2,)</f>
        <v>广州合立正通信息科技有限公司</v>
      </c>
      <c r="C121" s="1" t="str">
        <f>VLOOKUP(A121,'[3]消费明细-普通账号'!$B$2:$D$10000,3,)</f>
        <v>KA-广</v>
      </c>
      <c r="D121" s="1" t="str">
        <f>VLOOKUP(A121,'[3]消费明细-普通账号'!$B$2:$L$10000,11,)</f>
        <v>史玉卉</v>
      </c>
      <c r="E121" s="1" t="str">
        <f>VLOOKUP(A121,'[3]消费明细-普通账号'!$B$2:$P$10000,15,)</f>
        <v>关联</v>
      </c>
      <c r="F121" s="5">
        <f>VLOOKUP(A121,'[3]消费明细-普通账号'!$B$2:$O$10000,14,)</f>
        <v>42786</v>
      </c>
      <c r="G121" s="1" t="s">
        <v>517</v>
      </c>
      <c r="H121" s="1" t="s">
        <v>17</v>
      </c>
      <c r="I121" s="1" t="s">
        <v>59</v>
      </c>
      <c r="J121" s="1" t="s">
        <v>514</v>
      </c>
      <c r="K121" s="1" t="s">
        <v>20</v>
      </c>
      <c r="L121" s="1" t="s">
        <v>514</v>
      </c>
      <c r="M121" s="1"/>
      <c r="N121" s="1">
        <f t="shared" si="1"/>
        <v>197.4</v>
      </c>
      <c r="O121" s="1" t="s">
        <v>22</v>
      </c>
      <c r="P121" s="1" t="s">
        <v>518</v>
      </c>
      <c r="Q121" s="1" t="s">
        <v>519</v>
      </c>
      <c r="R121" s="1" t="s">
        <v>21</v>
      </c>
      <c r="S121" s="1"/>
      <c r="T121" s="1" t="s">
        <v>25</v>
      </c>
      <c r="U121">
        <v>-1</v>
      </c>
    </row>
    <row r="122" spans="1:21">
      <c r="A122" s="1" t="s">
        <v>512</v>
      </c>
      <c r="B122" s="1" t="str">
        <f>VLOOKUP(A122,'[3]消费明细-普通账号'!$B$2:$C$10000,2,)</f>
        <v>广州合立正通信息科技有限公司</v>
      </c>
      <c r="C122" s="1" t="str">
        <f>VLOOKUP(A122,'[3]消费明细-普通账号'!$B$2:$D$10000,3,)</f>
        <v>KA-广</v>
      </c>
      <c r="D122" s="1" t="str">
        <f>VLOOKUP(A122,'[3]消费明细-普通账号'!$B$2:$L$10000,11,)</f>
        <v>史玉卉</v>
      </c>
      <c r="E122" s="1" t="str">
        <f>VLOOKUP(A122,'[3]消费明细-普通账号'!$B$2:$P$10000,15,)</f>
        <v>关联</v>
      </c>
      <c r="F122" s="5">
        <f>VLOOKUP(A122,'[3]消费明细-普通账号'!$B$2:$O$10000,14,)</f>
        <v>42786</v>
      </c>
      <c r="G122" s="1" t="s">
        <v>520</v>
      </c>
      <c r="H122" s="1" t="s">
        <v>17</v>
      </c>
      <c r="I122" s="1" t="s">
        <v>49</v>
      </c>
      <c r="J122" s="1" t="s">
        <v>521</v>
      </c>
      <c r="K122" s="1" t="s">
        <v>20</v>
      </c>
      <c r="L122" s="1" t="s">
        <v>521</v>
      </c>
      <c r="M122" s="1"/>
      <c r="N122" s="1">
        <f t="shared" si="1"/>
        <v>1025.0999999999999</v>
      </c>
      <c r="O122" s="1" t="s">
        <v>22</v>
      </c>
      <c r="P122" s="1" t="s">
        <v>522</v>
      </c>
      <c r="Q122" s="1" t="s">
        <v>523</v>
      </c>
      <c r="R122" s="1" t="s">
        <v>21</v>
      </c>
      <c r="S122" s="1"/>
      <c r="T122" s="1" t="s">
        <v>25</v>
      </c>
      <c r="U122" t="str">
        <f>VLOOKUP(H122,[4]可返佣产品!$A$2:$B$1000,2,)</f>
        <v>true</v>
      </c>
    </row>
    <row r="123" spans="1:21">
      <c r="A123" s="1" t="s">
        <v>524</v>
      </c>
      <c r="B123" s="1" t="str">
        <f>VLOOKUP(A123,'[3]消费明细-普通账号'!$B$2:$C$10000,2,)</f>
        <v>广州宏峰信息科技有限公司</v>
      </c>
      <c r="C123" s="1" t="str">
        <f>VLOOKUP(A123,'[3]消费明细-普通账号'!$B$2:$D$10000,3,)</f>
        <v>铁军-广</v>
      </c>
      <c r="D123" s="1" t="str">
        <f>VLOOKUP(A123,'[3]消费明细-普通账号'!$B$2:$L$10000,11,)</f>
        <v>吴发能</v>
      </c>
      <c r="E123" s="1" t="str">
        <f>VLOOKUP(A123,'[3]消费明细-普通账号'!$B$2:$P$10000,15,)</f>
        <v>关联</v>
      </c>
      <c r="F123" s="5">
        <f>VLOOKUP(A123,'[3]消费明细-普通账号'!$B$2:$O$10000,14,)</f>
        <v>43018</v>
      </c>
      <c r="G123" s="1" t="s">
        <v>525</v>
      </c>
      <c r="H123" s="1" t="s">
        <v>17</v>
      </c>
      <c r="I123" s="1" t="s">
        <v>59</v>
      </c>
      <c r="J123" s="1" t="s">
        <v>526</v>
      </c>
      <c r="K123" s="1" t="s">
        <v>20</v>
      </c>
      <c r="L123" s="1" t="s">
        <v>526</v>
      </c>
      <c r="M123" s="1"/>
      <c r="N123" s="1">
        <f t="shared" si="1"/>
        <v>37.24</v>
      </c>
      <c r="O123" s="1" t="s">
        <v>22</v>
      </c>
      <c r="P123" s="1" t="s">
        <v>527</v>
      </c>
      <c r="Q123" s="1" t="s">
        <v>528</v>
      </c>
      <c r="R123" s="1" t="s">
        <v>21</v>
      </c>
      <c r="S123" s="1"/>
      <c r="T123" s="1" t="s">
        <v>25</v>
      </c>
      <c r="U123">
        <v>-1</v>
      </c>
    </row>
    <row r="124" spans="1:21">
      <c r="A124" s="1" t="s">
        <v>529</v>
      </c>
      <c r="B124" s="1" t="str">
        <f>VLOOKUP(A124,'[3]消费明细-普通账号'!$B$2:$C$10000,2,)</f>
        <v>广州慕可生物科技有限公司</v>
      </c>
      <c r="C124" s="1" t="str">
        <f>VLOOKUP(A124,'[3]消费明细-普通账号'!$B$2:$D$10000,3,)</f>
        <v>KA-广</v>
      </c>
      <c r="D124" s="1" t="str">
        <f>VLOOKUP(A124,'[3]消费明细-普通账号'!$B$2:$L$10000,11,)</f>
        <v>汤何</v>
      </c>
      <c r="E124" s="1" t="str">
        <f>VLOOKUP(A124,'[3]消费明细-普通账号'!$B$2:$P$10000,15,)</f>
        <v>关联</v>
      </c>
      <c r="F124" s="5">
        <f>VLOOKUP(A124,'[3]消费明细-普通账号'!$B$2:$O$10000,14,)</f>
        <v>42991</v>
      </c>
      <c r="G124" s="1" t="s">
        <v>530</v>
      </c>
      <c r="H124" s="1" t="s">
        <v>531</v>
      </c>
      <c r="I124" s="1" t="s">
        <v>18</v>
      </c>
      <c r="J124" s="1" t="s">
        <v>532</v>
      </c>
      <c r="K124" s="1" t="s">
        <v>20</v>
      </c>
      <c r="L124" s="1" t="s">
        <v>532</v>
      </c>
      <c r="M124" s="1"/>
      <c r="N124" s="1">
        <f t="shared" si="1"/>
        <v>15.56</v>
      </c>
      <c r="O124" s="1" t="s">
        <v>22</v>
      </c>
      <c r="P124" s="1" t="s">
        <v>533</v>
      </c>
      <c r="Q124" s="1" t="s">
        <v>534</v>
      </c>
      <c r="R124" s="1" t="s">
        <v>21</v>
      </c>
      <c r="S124" s="1"/>
      <c r="T124" s="1" t="s">
        <v>25</v>
      </c>
      <c r="U124" t="str">
        <f>VLOOKUP(H124,[4]可返佣产品!$A$2:$B$1000,2,)</f>
        <v>true</v>
      </c>
    </row>
    <row r="125" spans="1:21">
      <c r="A125" s="1" t="s">
        <v>148</v>
      </c>
      <c r="B125" s="1" t="str">
        <f>VLOOKUP(A125,'[3]消费明细-普通账号'!$B$2:$C$10000,2,)</f>
        <v>广州汇电云联互联网科技有限公司</v>
      </c>
      <c r="C125" s="1" t="str">
        <f>VLOOKUP(A125,'[3]消费明细-普通账号'!$B$2:$D$10000,3,)</f>
        <v>铁军-广</v>
      </c>
      <c r="D125" s="1" t="str">
        <f>VLOOKUP(A125,'[3]消费明细-普通账号'!$B$2:$L$10000,11,)</f>
        <v>高乾</v>
      </c>
      <c r="E125" s="1" t="str">
        <f>VLOOKUP(A125,'[3]消费明细-普通账号'!$B$2:$P$10000,15,)</f>
        <v>关联</v>
      </c>
      <c r="F125" s="5">
        <f>VLOOKUP(A125,'[3]消费明细-普通账号'!$B$2:$O$10000,14,)</f>
        <v>43155.427905092598</v>
      </c>
      <c r="G125" s="1" t="s">
        <v>535</v>
      </c>
      <c r="H125" s="1" t="s">
        <v>166</v>
      </c>
      <c r="I125" s="1" t="s">
        <v>49</v>
      </c>
      <c r="J125" s="1" t="s">
        <v>29</v>
      </c>
      <c r="K125" s="1" t="s">
        <v>20</v>
      </c>
      <c r="L125" s="1" t="s">
        <v>30</v>
      </c>
      <c r="M125" s="1"/>
      <c r="N125" s="1">
        <f t="shared" si="1"/>
        <v>0</v>
      </c>
      <c r="O125" s="1" t="s">
        <v>31</v>
      </c>
      <c r="P125" s="1" t="s">
        <v>536</v>
      </c>
      <c r="Q125" s="1" t="s">
        <v>536</v>
      </c>
      <c r="R125" s="1" t="s">
        <v>21</v>
      </c>
      <c r="S125" s="1"/>
      <c r="T125" s="1" t="s">
        <v>25</v>
      </c>
      <c r="U125" t="e">
        <f>VLOOKUP(H125,[4]可返佣产品!$A$2:$B$1000,2,)</f>
        <v>#N/A</v>
      </c>
    </row>
    <row r="126" spans="1:21">
      <c r="A126" s="1" t="s">
        <v>148</v>
      </c>
      <c r="B126" s="1" t="str">
        <f>VLOOKUP(A126,'[3]消费明细-普通账号'!$B$2:$C$10000,2,)</f>
        <v>广州汇电云联互联网科技有限公司</v>
      </c>
      <c r="C126" s="1" t="str">
        <f>VLOOKUP(A126,'[3]消费明细-普通账号'!$B$2:$D$10000,3,)</f>
        <v>铁军-广</v>
      </c>
      <c r="D126" s="1" t="str">
        <f>VLOOKUP(A126,'[3]消费明细-普通账号'!$B$2:$L$10000,11,)</f>
        <v>高乾</v>
      </c>
      <c r="E126" s="1" t="str">
        <f>VLOOKUP(A126,'[3]消费明细-普通账号'!$B$2:$P$10000,15,)</f>
        <v>关联</v>
      </c>
      <c r="F126" s="5">
        <f>VLOOKUP(A126,'[3]消费明细-普通账号'!$B$2:$O$10000,14,)</f>
        <v>43155.427905092598</v>
      </c>
      <c r="G126" s="1" t="s">
        <v>537</v>
      </c>
      <c r="H126" s="1" t="s">
        <v>79</v>
      </c>
      <c r="I126" s="1" t="s">
        <v>49</v>
      </c>
      <c r="J126" s="1" t="s">
        <v>29</v>
      </c>
      <c r="K126" s="1" t="s">
        <v>20</v>
      </c>
      <c r="L126" s="1" t="s">
        <v>30</v>
      </c>
      <c r="M126" s="1"/>
      <c r="N126" s="1">
        <f t="shared" si="1"/>
        <v>0</v>
      </c>
      <c r="O126" s="1" t="s">
        <v>31</v>
      </c>
      <c r="P126" s="1" t="s">
        <v>538</v>
      </c>
      <c r="Q126" s="1" t="s">
        <v>538</v>
      </c>
      <c r="R126" s="1" t="s">
        <v>21</v>
      </c>
      <c r="S126" s="1"/>
      <c r="T126" s="1" t="s">
        <v>25</v>
      </c>
      <c r="U126" t="e">
        <f>VLOOKUP(H126,[4]可返佣产品!$A$2:$B$1000,2,)</f>
        <v>#N/A</v>
      </c>
    </row>
    <row r="127" spans="1:21">
      <c r="A127" s="1" t="s">
        <v>148</v>
      </c>
      <c r="B127" s="1" t="str">
        <f>VLOOKUP(A127,'[3]消费明细-普通账号'!$B$2:$C$10000,2,)</f>
        <v>广州汇电云联互联网科技有限公司</v>
      </c>
      <c r="C127" s="1" t="str">
        <f>VLOOKUP(A127,'[3]消费明细-普通账号'!$B$2:$D$10000,3,)</f>
        <v>铁军-广</v>
      </c>
      <c r="D127" s="1" t="str">
        <f>VLOOKUP(A127,'[3]消费明细-普通账号'!$B$2:$L$10000,11,)</f>
        <v>高乾</v>
      </c>
      <c r="E127" s="1" t="str">
        <f>VLOOKUP(A127,'[3]消费明细-普通账号'!$B$2:$P$10000,15,)</f>
        <v>关联</v>
      </c>
      <c r="F127" s="5">
        <f>VLOOKUP(A127,'[3]消费明细-普通账号'!$B$2:$O$10000,14,)</f>
        <v>43155.427905092598</v>
      </c>
      <c r="G127" s="1" t="s">
        <v>539</v>
      </c>
      <c r="H127" s="1" t="s">
        <v>130</v>
      </c>
      <c r="I127" s="1" t="s">
        <v>49</v>
      </c>
      <c r="J127" s="1" t="s">
        <v>29</v>
      </c>
      <c r="K127" s="1" t="s">
        <v>20</v>
      </c>
      <c r="L127" s="1" t="s">
        <v>30</v>
      </c>
      <c r="M127" s="1"/>
      <c r="N127" s="1">
        <f t="shared" si="1"/>
        <v>0</v>
      </c>
      <c r="O127" s="1" t="s">
        <v>31</v>
      </c>
      <c r="P127" s="1" t="s">
        <v>540</v>
      </c>
      <c r="Q127" s="1" t="s">
        <v>540</v>
      </c>
      <c r="R127" s="1" t="s">
        <v>21</v>
      </c>
      <c r="S127" s="1"/>
      <c r="T127" s="1" t="s">
        <v>25</v>
      </c>
      <c r="U127" t="b">
        <f>VLOOKUP(H127,[4]可返佣产品!$A$2:$B$1000,2,)</f>
        <v>1</v>
      </c>
    </row>
    <row r="128" spans="1:21">
      <c r="A128" s="1" t="s">
        <v>148</v>
      </c>
      <c r="B128" s="1" t="str">
        <f>VLOOKUP(A128,'[3]消费明细-普通账号'!$B$2:$C$10000,2,)</f>
        <v>广州汇电云联互联网科技有限公司</v>
      </c>
      <c r="C128" s="1" t="str">
        <f>VLOOKUP(A128,'[3]消费明细-普通账号'!$B$2:$D$10000,3,)</f>
        <v>铁军-广</v>
      </c>
      <c r="D128" s="1" t="str">
        <f>VLOOKUP(A128,'[3]消费明细-普通账号'!$B$2:$L$10000,11,)</f>
        <v>高乾</v>
      </c>
      <c r="E128" s="1" t="str">
        <f>VLOOKUP(A128,'[3]消费明细-普通账号'!$B$2:$P$10000,15,)</f>
        <v>关联</v>
      </c>
      <c r="F128" s="5">
        <f>VLOOKUP(A128,'[3]消费明细-普通账号'!$B$2:$O$10000,14,)</f>
        <v>43155.427905092598</v>
      </c>
      <c r="G128" s="1" t="s">
        <v>541</v>
      </c>
      <c r="H128" s="1" t="s">
        <v>79</v>
      </c>
      <c r="I128" s="1" t="s">
        <v>49</v>
      </c>
      <c r="J128" s="1" t="s">
        <v>29</v>
      </c>
      <c r="K128" s="1" t="s">
        <v>20</v>
      </c>
      <c r="L128" s="1" t="s">
        <v>30</v>
      </c>
      <c r="M128" s="1"/>
      <c r="N128" s="1">
        <f t="shared" si="1"/>
        <v>0</v>
      </c>
      <c r="O128" s="1" t="s">
        <v>31</v>
      </c>
      <c r="P128" s="1" t="s">
        <v>540</v>
      </c>
      <c r="Q128" s="1" t="s">
        <v>538</v>
      </c>
      <c r="R128" s="1" t="s">
        <v>21</v>
      </c>
      <c r="S128" s="1"/>
      <c r="T128" s="1" t="s">
        <v>25</v>
      </c>
      <c r="U128" t="e">
        <f>VLOOKUP(H128,[4]可返佣产品!$A$2:$B$1000,2,)</f>
        <v>#N/A</v>
      </c>
    </row>
    <row r="129" spans="1:21">
      <c r="A129" s="1" t="s">
        <v>148</v>
      </c>
      <c r="B129" s="1" t="str">
        <f>VLOOKUP(A129,'[3]消费明细-普通账号'!$B$2:$C$10000,2,)</f>
        <v>广州汇电云联互联网科技有限公司</v>
      </c>
      <c r="C129" s="1" t="str">
        <f>VLOOKUP(A129,'[3]消费明细-普通账号'!$B$2:$D$10000,3,)</f>
        <v>铁军-广</v>
      </c>
      <c r="D129" s="1" t="str">
        <f>VLOOKUP(A129,'[3]消费明细-普通账号'!$B$2:$L$10000,11,)</f>
        <v>高乾</v>
      </c>
      <c r="E129" s="1" t="str">
        <f>VLOOKUP(A129,'[3]消费明细-普通账号'!$B$2:$P$10000,15,)</f>
        <v>关联</v>
      </c>
      <c r="F129" s="5">
        <f>VLOOKUP(A129,'[3]消费明细-普通账号'!$B$2:$O$10000,14,)</f>
        <v>43155.427905092598</v>
      </c>
      <c r="G129" s="1" t="s">
        <v>542</v>
      </c>
      <c r="H129" s="1" t="s">
        <v>237</v>
      </c>
      <c r="I129" s="1" t="s">
        <v>49</v>
      </c>
      <c r="J129" s="1" t="s">
        <v>29</v>
      </c>
      <c r="K129" s="1" t="s">
        <v>20</v>
      </c>
      <c r="L129" s="1" t="s">
        <v>30</v>
      </c>
      <c r="M129" s="1"/>
      <c r="N129" s="1">
        <f t="shared" si="1"/>
        <v>0</v>
      </c>
      <c r="O129" s="1" t="s">
        <v>31</v>
      </c>
      <c r="P129" s="1" t="s">
        <v>543</v>
      </c>
      <c r="Q129" s="1" t="s">
        <v>544</v>
      </c>
      <c r="R129" s="1" t="s">
        <v>21</v>
      </c>
      <c r="S129" s="1"/>
      <c r="T129" s="1" t="s">
        <v>25</v>
      </c>
      <c r="U129" t="e">
        <f>VLOOKUP(H129,[4]可返佣产品!$A$2:$B$1000,2,)</f>
        <v>#N/A</v>
      </c>
    </row>
    <row r="130" spans="1:21">
      <c r="A130" s="1" t="s">
        <v>183</v>
      </c>
      <c r="B130" s="1" t="str">
        <f>VLOOKUP(A130,'[3]消费明细-普通账号'!$B$2:$C$10000,2,)</f>
        <v>欧派家居集团股份有限公司</v>
      </c>
      <c r="C130" s="1" t="str">
        <f>VLOOKUP(A130,'[3]消费明细-普通账号'!$B$2:$D$10000,3,)</f>
        <v>其他</v>
      </c>
      <c r="D130" s="1" t="str">
        <f>VLOOKUP(A130,'[3]消费明细-普通账号'!$B$2:$L$10000,11,)</f>
        <v>薛玲</v>
      </c>
      <c r="E130" s="1" t="str">
        <f>VLOOKUP(A130,'[3]消费明细-普通账号'!$B$2:$P$10000,15,)</f>
        <v>新建</v>
      </c>
      <c r="F130" s="5">
        <f>VLOOKUP(A130,'[3]消费明细-普通账号'!$B$2:$O$10000,14,)</f>
        <v>42704</v>
      </c>
      <c r="G130" s="1" t="s">
        <v>545</v>
      </c>
      <c r="H130" s="1" t="s">
        <v>546</v>
      </c>
      <c r="I130" s="1" t="s">
        <v>49</v>
      </c>
      <c r="J130" s="1" t="s">
        <v>29</v>
      </c>
      <c r="K130" s="1" t="s">
        <v>20</v>
      </c>
      <c r="L130" s="1" t="s">
        <v>30</v>
      </c>
      <c r="M130" s="1"/>
      <c r="N130" s="1">
        <f t="shared" si="1"/>
        <v>0</v>
      </c>
      <c r="O130" s="1" t="s">
        <v>31</v>
      </c>
      <c r="P130" s="1" t="s">
        <v>547</v>
      </c>
      <c r="Q130" s="1" t="s">
        <v>547</v>
      </c>
      <c r="R130" s="1" t="s">
        <v>21</v>
      </c>
      <c r="S130" s="1"/>
      <c r="T130" s="1" t="s">
        <v>25</v>
      </c>
      <c r="U130" t="e">
        <f>VLOOKUP(H130,[4]可返佣产品!$A$2:$B$1000,2,)</f>
        <v>#N/A</v>
      </c>
    </row>
    <row r="131" spans="1:21">
      <c r="A131" s="1" t="s">
        <v>548</v>
      </c>
      <c r="B131" s="1" t="str">
        <f>VLOOKUP(A131,'[3]消费明细-普通账号'!$B$2:$C$10000,2,)</f>
        <v>易起行科技</v>
      </c>
      <c r="C131" s="1" t="str">
        <f>VLOOKUP(A131,'[3]消费明细-普通账号'!$B$2:$D$10000,3,)</f>
        <v>KA-广</v>
      </c>
      <c r="D131" s="1" t="str">
        <f>VLOOKUP(A131,'[3]消费明细-普通账号'!$B$2:$L$10000,11,)</f>
        <v>KA-广</v>
      </c>
      <c r="E131" s="1" t="str">
        <f>VLOOKUP(A131,'[3]消费明细-普通账号'!$B$2:$P$10000,15,)</f>
        <v>新建</v>
      </c>
      <c r="F131" s="5">
        <f>VLOOKUP(A131,'[3]消费明细-普通账号'!$B$2:$O$10000,14,)</f>
        <v>43035</v>
      </c>
      <c r="G131" s="1" t="s">
        <v>549</v>
      </c>
      <c r="H131" s="1" t="s">
        <v>550</v>
      </c>
      <c r="I131" s="1" t="s">
        <v>18</v>
      </c>
      <c r="J131" s="1" t="s">
        <v>551</v>
      </c>
      <c r="K131" s="1" t="s">
        <v>20</v>
      </c>
      <c r="L131" s="1" t="s">
        <v>551</v>
      </c>
      <c r="M131" s="1"/>
      <c r="N131" s="1">
        <f t="shared" ref="N131:N194" si="2">L131-M131</f>
        <v>207.22</v>
      </c>
      <c r="O131" s="1" t="s">
        <v>22</v>
      </c>
      <c r="P131" s="1" t="s">
        <v>552</v>
      </c>
      <c r="Q131" s="1" t="s">
        <v>553</v>
      </c>
      <c r="R131" s="1" t="s">
        <v>21</v>
      </c>
      <c r="S131" s="1"/>
      <c r="T131" s="1" t="s">
        <v>25</v>
      </c>
      <c r="U131" t="str">
        <f>VLOOKUP(H131,[4]可返佣产品!$A$2:$B$1000,2,)</f>
        <v>true</v>
      </c>
    </row>
    <row r="132" spans="1:21">
      <c r="A132" s="1" t="s">
        <v>63</v>
      </c>
      <c r="B132" s="1" t="str">
        <f>VLOOKUP(A132,'[3]消费明细-普通账号'!$B$2:$C$10000,2,)</f>
        <v>广州美亚电子商务国际旅行社有限公司</v>
      </c>
      <c r="C132" s="1" t="str">
        <f>VLOOKUP(A132,'[3]消费明细-普通账号'!$B$2:$D$10000,3,)</f>
        <v>KA-广</v>
      </c>
      <c r="D132" s="1" t="str">
        <f>VLOOKUP(A132,'[3]消费明细-普通账号'!$B$2:$L$10000,11,)</f>
        <v>史玉卉</v>
      </c>
      <c r="E132" s="1" t="str">
        <f>VLOOKUP(A132,'[3]消费明细-普通账号'!$B$2:$P$10000,15,)</f>
        <v>关联</v>
      </c>
      <c r="F132" s="5">
        <f>VLOOKUP(A132,'[3]消费明细-普通账号'!$B$2:$O$10000,14,)</f>
        <v>43028</v>
      </c>
      <c r="G132" s="1" t="s">
        <v>554</v>
      </c>
      <c r="H132" s="1" t="s">
        <v>17</v>
      </c>
      <c r="I132" s="1" t="s">
        <v>59</v>
      </c>
      <c r="J132" s="1" t="s">
        <v>555</v>
      </c>
      <c r="K132" s="1" t="s">
        <v>20</v>
      </c>
      <c r="L132" s="1" t="s">
        <v>555</v>
      </c>
      <c r="M132" s="1"/>
      <c r="N132" s="1">
        <f t="shared" si="2"/>
        <v>218</v>
      </c>
      <c r="O132" s="1" t="s">
        <v>22</v>
      </c>
      <c r="P132" s="1" t="s">
        <v>556</v>
      </c>
      <c r="Q132" s="1" t="s">
        <v>557</v>
      </c>
      <c r="R132" s="1" t="s">
        <v>21</v>
      </c>
      <c r="S132" s="1"/>
      <c r="T132" s="1" t="s">
        <v>25</v>
      </c>
      <c r="U132">
        <v>-1</v>
      </c>
    </row>
    <row r="133" spans="1:21">
      <c r="A133" s="1" t="s">
        <v>63</v>
      </c>
      <c r="B133" s="1" t="str">
        <f>VLOOKUP(A133,'[3]消费明细-普通账号'!$B$2:$C$10000,2,)</f>
        <v>广州美亚电子商务国际旅行社有限公司</v>
      </c>
      <c r="C133" s="1" t="str">
        <f>VLOOKUP(A133,'[3]消费明细-普通账号'!$B$2:$D$10000,3,)</f>
        <v>KA-广</v>
      </c>
      <c r="D133" s="1" t="str">
        <f>VLOOKUP(A133,'[3]消费明细-普通账号'!$B$2:$L$10000,11,)</f>
        <v>史玉卉</v>
      </c>
      <c r="E133" s="1" t="str">
        <f>VLOOKUP(A133,'[3]消费明细-普通账号'!$B$2:$P$10000,15,)</f>
        <v>关联</v>
      </c>
      <c r="F133" s="5">
        <f>VLOOKUP(A133,'[3]消费明细-普通账号'!$B$2:$O$10000,14,)</f>
        <v>43028</v>
      </c>
      <c r="G133" s="1" t="s">
        <v>558</v>
      </c>
      <c r="H133" s="1" t="s">
        <v>17</v>
      </c>
      <c r="I133" s="1" t="s">
        <v>59</v>
      </c>
      <c r="J133" s="1" t="s">
        <v>559</v>
      </c>
      <c r="K133" s="1" t="s">
        <v>20</v>
      </c>
      <c r="L133" s="1" t="s">
        <v>559</v>
      </c>
      <c r="M133" s="1"/>
      <c r="N133" s="1">
        <f t="shared" si="2"/>
        <v>98</v>
      </c>
      <c r="O133" s="1" t="s">
        <v>22</v>
      </c>
      <c r="P133" s="1" t="s">
        <v>560</v>
      </c>
      <c r="Q133" s="1" t="s">
        <v>561</v>
      </c>
      <c r="R133" s="1" t="s">
        <v>21</v>
      </c>
      <c r="S133" s="1"/>
      <c r="T133" s="1" t="s">
        <v>25</v>
      </c>
      <c r="U133">
        <v>-1</v>
      </c>
    </row>
    <row r="134" spans="1:21">
      <c r="A134" s="1" t="s">
        <v>217</v>
      </c>
      <c r="B134" s="1" t="str">
        <f>VLOOKUP(A134,'[3]消费明细-普通账号'!$B$2:$C$10000,2,)</f>
        <v>广州市合生元生物制品有限公司</v>
      </c>
      <c r="C134" s="1" t="str">
        <f>VLOOKUP(A134,'[3]消费明细-普通账号'!$B$2:$D$10000,3,)</f>
        <v>KA-广</v>
      </c>
      <c r="D134" s="1" t="str">
        <f>VLOOKUP(A134,'[3]消费明细-普通账号'!$B$2:$L$10000,11,)</f>
        <v>史玉卉</v>
      </c>
      <c r="E134" s="1" t="str">
        <f>VLOOKUP(A134,'[3]消费明细-普通账号'!$B$2:$P$10000,15,)</f>
        <v>关联</v>
      </c>
      <c r="F134" s="5">
        <f>VLOOKUP(A134,'[3]消费明细-普通账号'!$B$2:$O$10000,14,)</f>
        <v>42620</v>
      </c>
      <c r="G134" s="1" t="s">
        <v>562</v>
      </c>
      <c r="H134" s="1" t="s">
        <v>17</v>
      </c>
      <c r="I134" s="1" t="s">
        <v>59</v>
      </c>
      <c r="J134" s="1" t="s">
        <v>563</v>
      </c>
      <c r="K134" s="1" t="s">
        <v>564</v>
      </c>
      <c r="L134" s="1" t="s">
        <v>565</v>
      </c>
      <c r="M134" s="1"/>
      <c r="N134" s="1">
        <f t="shared" si="2"/>
        <v>557.4</v>
      </c>
      <c r="O134" s="1" t="s">
        <v>22</v>
      </c>
      <c r="P134" s="1" t="s">
        <v>566</v>
      </c>
      <c r="Q134" s="1" t="s">
        <v>567</v>
      </c>
      <c r="R134" s="1" t="s">
        <v>21</v>
      </c>
      <c r="S134" s="1"/>
      <c r="T134" s="1" t="s">
        <v>25</v>
      </c>
      <c r="U134">
        <v>-1</v>
      </c>
    </row>
    <row r="135" spans="1:21">
      <c r="A135" s="1" t="s">
        <v>217</v>
      </c>
      <c r="B135" s="1" t="str">
        <f>VLOOKUP(A135,'[3]消费明细-普通账号'!$B$2:$C$10000,2,)</f>
        <v>广州市合生元生物制品有限公司</v>
      </c>
      <c r="C135" s="1" t="str">
        <f>VLOOKUP(A135,'[3]消费明细-普通账号'!$B$2:$D$10000,3,)</f>
        <v>KA-广</v>
      </c>
      <c r="D135" s="1" t="str">
        <f>VLOOKUP(A135,'[3]消费明细-普通账号'!$B$2:$L$10000,11,)</f>
        <v>史玉卉</v>
      </c>
      <c r="E135" s="1" t="str">
        <f>VLOOKUP(A135,'[3]消费明细-普通账号'!$B$2:$P$10000,15,)</f>
        <v>关联</v>
      </c>
      <c r="F135" s="5">
        <f>VLOOKUP(A135,'[3]消费明细-普通账号'!$B$2:$O$10000,14,)</f>
        <v>42620</v>
      </c>
      <c r="G135" s="1" t="s">
        <v>568</v>
      </c>
      <c r="H135" s="1" t="s">
        <v>17</v>
      </c>
      <c r="I135" s="1" t="s">
        <v>59</v>
      </c>
      <c r="J135" s="1" t="s">
        <v>563</v>
      </c>
      <c r="K135" s="1" t="s">
        <v>564</v>
      </c>
      <c r="L135" s="1" t="s">
        <v>565</v>
      </c>
      <c r="M135" s="1"/>
      <c r="N135" s="1">
        <f t="shared" si="2"/>
        <v>557.4</v>
      </c>
      <c r="O135" s="1" t="s">
        <v>22</v>
      </c>
      <c r="P135" s="1" t="s">
        <v>569</v>
      </c>
      <c r="Q135" s="1" t="s">
        <v>570</v>
      </c>
      <c r="R135" s="1" t="s">
        <v>21</v>
      </c>
      <c r="S135" s="1"/>
      <c r="T135" s="1" t="s">
        <v>25</v>
      </c>
      <c r="U135">
        <v>-1</v>
      </c>
    </row>
    <row r="136" spans="1:21">
      <c r="A136" s="1" t="s">
        <v>217</v>
      </c>
      <c r="B136" s="1" t="str">
        <f>VLOOKUP(A136,'[3]消费明细-普通账号'!$B$2:$C$10000,2,)</f>
        <v>广州市合生元生物制品有限公司</v>
      </c>
      <c r="C136" s="1" t="str">
        <f>VLOOKUP(A136,'[3]消费明细-普通账号'!$B$2:$D$10000,3,)</f>
        <v>KA-广</v>
      </c>
      <c r="D136" s="1" t="str">
        <f>VLOOKUP(A136,'[3]消费明细-普通账号'!$B$2:$L$10000,11,)</f>
        <v>史玉卉</v>
      </c>
      <c r="E136" s="1" t="str">
        <f>VLOOKUP(A136,'[3]消费明细-普通账号'!$B$2:$P$10000,15,)</f>
        <v>关联</v>
      </c>
      <c r="F136" s="5">
        <f>VLOOKUP(A136,'[3]消费明细-普通账号'!$B$2:$O$10000,14,)</f>
        <v>42620</v>
      </c>
      <c r="G136" s="1" t="s">
        <v>571</v>
      </c>
      <c r="H136" s="1" t="s">
        <v>17</v>
      </c>
      <c r="I136" s="1" t="s">
        <v>59</v>
      </c>
      <c r="J136" s="1" t="s">
        <v>563</v>
      </c>
      <c r="K136" s="1" t="s">
        <v>564</v>
      </c>
      <c r="L136" s="1" t="s">
        <v>565</v>
      </c>
      <c r="M136" s="1"/>
      <c r="N136" s="1">
        <f t="shared" si="2"/>
        <v>557.4</v>
      </c>
      <c r="O136" s="1" t="s">
        <v>22</v>
      </c>
      <c r="P136" s="1" t="s">
        <v>572</v>
      </c>
      <c r="Q136" s="1" t="s">
        <v>573</v>
      </c>
      <c r="R136" s="1" t="s">
        <v>21</v>
      </c>
      <c r="S136" s="1"/>
      <c r="T136" s="1" t="s">
        <v>25</v>
      </c>
      <c r="U136">
        <v>-1</v>
      </c>
    </row>
    <row r="137" spans="1:21">
      <c r="A137" s="1" t="s">
        <v>217</v>
      </c>
      <c r="B137" s="1" t="str">
        <f>VLOOKUP(A137,'[3]消费明细-普通账号'!$B$2:$C$10000,2,)</f>
        <v>广州市合生元生物制品有限公司</v>
      </c>
      <c r="C137" s="1" t="str">
        <f>VLOOKUP(A137,'[3]消费明细-普通账号'!$B$2:$D$10000,3,)</f>
        <v>KA-广</v>
      </c>
      <c r="D137" s="1" t="str">
        <f>VLOOKUP(A137,'[3]消费明细-普通账号'!$B$2:$L$10000,11,)</f>
        <v>史玉卉</v>
      </c>
      <c r="E137" s="1" t="str">
        <f>VLOOKUP(A137,'[3]消费明细-普通账号'!$B$2:$P$10000,15,)</f>
        <v>关联</v>
      </c>
      <c r="F137" s="5">
        <f>VLOOKUP(A137,'[3]消费明细-普通账号'!$B$2:$O$10000,14,)</f>
        <v>42620</v>
      </c>
      <c r="G137" s="1" t="s">
        <v>574</v>
      </c>
      <c r="H137" s="1" t="s">
        <v>17</v>
      </c>
      <c r="I137" s="1" t="s">
        <v>59</v>
      </c>
      <c r="J137" s="1" t="s">
        <v>563</v>
      </c>
      <c r="K137" s="1" t="s">
        <v>564</v>
      </c>
      <c r="L137" s="1" t="s">
        <v>565</v>
      </c>
      <c r="M137" s="1"/>
      <c r="N137" s="1">
        <f t="shared" si="2"/>
        <v>557.4</v>
      </c>
      <c r="O137" s="1" t="s">
        <v>22</v>
      </c>
      <c r="P137" s="1" t="s">
        <v>575</v>
      </c>
      <c r="Q137" s="1" t="s">
        <v>576</v>
      </c>
      <c r="R137" s="1" t="s">
        <v>21</v>
      </c>
      <c r="S137" s="1"/>
      <c r="T137" s="1" t="s">
        <v>25</v>
      </c>
      <c r="U137">
        <v>-1</v>
      </c>
    </row>
    <row r="138" spans="1:21">
      <c r="A138" s="1" t="s">
        <v>577</v>
      </c>
      <c r="B138" s="1" t="str">
        <f>VLOOKUP(A138,'[3]消费明细-普通账号'!$B$2:$C$10000,2,)</f>
        <v>快尚时装（广州）有限公司</v>
      </c>
      <c r="C138" s="1" t="str">
        <f>VLOOKUP(A138,'[3]消费明细-普通账号'!$B$2:$D$10000,3,)</f>
        <v>其他</v>
      </c>
      <c r="D138" s="1" t="str">
        <f>VLOOKUP(A138,'[3]消费明细-普通账号'!$B$2:$L$10000,11,)</f>
        <v>薛玲</v>
      </c>
      <c r="E138" s="1" t="str">
        <f>VLOOKUP(A138,'[3]消费明细-普通账号'!$B$2:$P$10000,15,)</f>
        <v>新建</v>
      </c>
      <c r="F138" s="5">
        <f>VLOOKUP(A138,'[3]消费明细-普通账号'!$B$2:$O$10000,14,)</f>
        <v>42683</v>
      </c>
      <c r="G138" s="1" t="s">
        <v>578</v>
      </c>
      <c r="H138" s="1" t="s">
        <v>36</v>
      </c>
      <c r="I138" s="1" t="s">
        <v>59</v>
      </c>
      <c r="J138" s="1" t="s">
        <v>579</v>
      </c>
      <c r="K138" s="1" t="s">
        <v>20</v>
      </c>
      <c r="L138" s="1" t="s">
        <v>579</v>
      </c>
      <c r="M138" s="1"/>
      <c r="N138" s="1">
        <f t="shared" si="2"/>
        <v>94</v>
      </c>
      <c r="O138" s="1" t="s">
        <v>22</v>
      </c>
      <c r="P138" s="1" t="s">
        <v>580</v>
      </c>
      <c r="Q138" s="1" t="s">
        <v>581</v>
      </c>
      <c r="R138" s="1" t="s">
        <v>21</v>
      </c>
      <c r="S138" s="1"/>
      <c r="T138" s="1" t="s">
        <v>25</v>
      </c>
      <c r="U138" t="str">
        <f>VLOOKUP(H138,[4]可返佣产品!$A$2:$B$1000,2,)</f>
        <v>true</v>
      </c>
    </row>
    <row r="139" spans="1:21">
      <c r="A139" s="1" t="s">
        <v>582</v>
      </c>
      <c r="B139" s="1" t="str">
        <f>VLOOKUP(A139,'[3]消费明细-普通账号'!$B$2:$C$10000,2,)</f>
        <v>广州尚途商旅信息技术有限公司</v>
      </c>
      <c r="C139" s="1" t="str">
        <f>VLOOKUP(A139,'[3]消费明细-普通账号'!$B$2:$D$10000,3,)</f>
        <v>KA-广</v>
      </c>
      <c r="D139" s="1" t="str">
        <f>VLOOKUP(A139,'[3]消费明细-普通账号'!$B$2:$L$10000,11,)</f>
        <v>史玉卉</v>
      </c>
      <c r="E139" s="1" t="str">
        <f>VLOOKUP(A139,'[3]消费明细-普通账号'!$B$2:$P$10000,15,)</f>
        <v>关联</v>
      </c>
      <c r="F139" s="5">
        <f>VLOOKUP(A139,'[3]消费明细-普通账号'!$B$2:$O$10000,14,)</f>
        <v>42670</v>
      </c>
      <c r="G139" s="1" t="s">
        <v>583</v>
      </c>
      <c r="H139" s="1" t="s">
        <v>17</v>
      </c>
      <c r="I139" s="1" t="s">
        <v>59</v>
      </c>
      <c r="J139" s="1" t="s">
        <v>584</v>
      </c>
      <c r="K139" s="1" t="s">
        <v>20</v>
      </c>
      <c r="L139" s="1" t="s">
        <v>584</v>
      </c>
      <c r="M139" s="1"/>
      <c r="N139" s="1">
        <f t="shared" si="2"/>
        <v>606</v>
      </c>
      <c r="O139" s="1" t="s">
        <v>22</v>
      </c>
      <c r="P139" s="1" t="s">
        <v>585</v>
      </c>
      <c r="Q139" s="1" t="s">
        <v>586</v>
      </c>
      <c r="R139" s="1" t="s">
        <v>21</v>
      </c>
      <c r="S139" s="1"/>
      <c r="T139" s="1" t="s">
        <v>25</v>
      </c>
      <c r="U139">
        <v>-1</v>
      </c>
    </row>
    <row r="140" spans="1:21">
      <c r="A140" s="1" t="s">
        <v>512</v>
      </c>
      <c r="B140" s="1" t="str">
        <f>VLOOKUP(A140,'[3]消费明细-普通账号'!$B$2:$C$10000,2,)</f>
        <v>广州合立正通信息科技有限公司</v>
      </c>
      <c r="C140" s="1" t="str">
        <f>VLOOKUP(A140,'[3]消费明细-普通账号'!$B$2:$D$10000,3,)</f>
        <v>KA-广</v>
      </c>
      <c r="D140" s="1" t="str">
        <f>VLOOKUP(A140,'[3]消费明细-普通账号'!$B$2:$L$10000,11,)</f>
        <v>史玉卉</v>
      </c>
      <c r="E140" s="1" t="str">
        <f>VLOOKUP(A140,'[3]消费明细-普通账号'!$B$2:$P$10000,15,)</f>
        <v>关联</v>
      </c>
      <c r="F140" s="5">
        <f>VLOOKUP(A140,'[3]消费明细-普通账号'!$B$2:$O$10000,14,)</f>
        <v>42786</v>
      </c>
      <c r="G140" s="1" t="s">
        <v>587</v>
      </c>
      <c r="H140" s="1" t="s">
        <v>17</v>
      </c>
      <c r="I140" s="1" t="s">
        <v>59</v>
      </c>
      <c r="J140" s="1" t="s">
        <v>588</v>
      </c>
      <c r="K140" s="1" t="s">
        <v>20</v>
      </c>
      <c r="L140" s="1" t="s">
        <v>588</v>
      </c>
      <c r="M140" s="1"/>
      <c r="N140" s="1">
        <f t="shared" si="2"/>
        <v>330.9</v>
      </c>
      <c r="O140" s="1" t="s">
        <v>22</v>
      </c>
      <c r="P140" s="1" t="s">
        <v>589</v>
      </c>
      <c r="Q140" s="1" t="s">
        <v>590</v>
      </c>
      <c r="R140" s="1" t="s">
        <v>21</v>
      </c>
      <c r="S140" s="1"/>
      <c r="T140" s="1" t="s">
        <v>25</v>
      </c>
      <c r="U140">
        <v>-1</v>
      </c>
    </row>
    <row r="141" spans="1:21">
      <c r="A141" s="1" t="s">
        <v>591</v>
      </c>
      <c r="B141" s="1" t="str">
        <f>VLOOKUP(A141,'[3]消费明细-普通账号'!$B$2:$C$10000,2,)</f>
        <v>深圳市中科研拓科技有限公司</v>
      </c>
      <c r="C141" s="1" t="str">
        <f>VLOOKUP(A141,'[3]消费明细-普通账号'!$B$2:$D$10000,3,)</f>
        <v>BD伙伴</v>
      </c>
      <c r="D141" s="1" t="str">
        <f>VLOOKUP(A141,'[3]消费明细-普通账号'!$B$2:$L$10000,11,)</f>
        <v>BD团队-黄政源</v>
      </c>
      <c r="E141" s="1" t="str">
        <f>VLOOKUP(A141,'[3]消费明细-普通账号'!$B$2:$P$10000,15,)</f>
        <v>新建</v>
      </c>
      <c r="F141" s="5">
        <f>VLOOKUP(A141,'[3]消费明细-普通账号'!$B$2:$O$10000,14,)</f>
        <v>43063</v>
      </c>
      <c r="G141" s="1" t="s">
        <v>592</v>
      </c>
      <c r="H141" s="1" t="s">
        <v>17</v>
      </c>
      <c r="I141" s="1" t="s">
        <v>59</v>
      </c>
      <c r="J141" s="1" t="s">
        <v>593</v>
      </c>
      <c r="K141" s="1" t="s">
        <v>371</v>
      </c>
      <c r="L141" s="1" t="s">
        <v>594</v>
      </c>
      <c r="M141" s="1"/>
      <c r="N141" s="1">
        <f t="shared" si="2"/>
        <v>36.799999999999997</v>
      </c>
      <c r="O141" s="1" t="s">
        <v>22</v>
      </c>
      <c r="P141" s="1" t="s">
        <v>595</v>
      </c>
      <c r="Q141" s="1" t="s">
        <v>596</v>
      </c>
      <c r="R141" s="1" t="s">
        <v>21</v>
      </c>
      <c r="S141" s="1"/>
      <c r="T141" s="1" t="s">
        <v>25</v>
      </c>
      <c r="U141" t="str">
        <f>VLOOKUP(H141,[4]可返佣产品!$A$2:$B$1000,2,)</f>
        <v>true</v>
      </c>
    </row>
    <row r="142" spans="1:21">
      <c r="A142" s="1" t="s">
        <v>299</v>
      </c>
      <c r="B142" s="1" t="str">
        <f>VLOOKUP(A142,'[3]消费明细-普通账号'!$B$2:$C$10000,2,)</f>
        <v>广州逗趣互动信息科技有限公司</v>
      </c>
      <c r="C142" s="1" t="str">
        <f>VLOOKUP(A142,'[3]消费明细-普通账号'!$B$2:$D$10000,3,)</f>
        <v>其他</v>
      </c>
      <c r="D142" s="1" t="str">
        <f>VLOOKUP(A142,'[3]消费明细-普通账号'!$B$2:$L$10000,11,)</f>
        <v>薛玲</v>
      </c>
      <c r="E142" s="1" t="str">
        <f>VLOOKUP(A142,'[3]消费明细-普通账号'!$B$2:$P$10000,15,)</f>
        <v>关联</v>
      </c>
      <c r="F142" s="5">
        <f>VLOOKUP(A142,'[3]消费明细-普通账号'!$B$2:$O$10000,14,)</f>
        <v>42744</v>
      </c>
      <c r="G142" s="1" t="s">
        <v>597</v>
      </c>
      <c r="H142" s="1" t="s">
        <v>17</v>
      </c>
      <c r="I142" s="1" t="s">
        <v>59</v>
      </c>
      <c r="J142" s="1" t="s">
        <v>598</v>
      </c>
      <c r="K142" s="1" t="s">
        <v>20</v>
      </c>
      <c r="L142" s="1" t="s">
        <v>598</v>
      </c>
      <c r="M142" s="1">
        <v>296</v>
      </c>
      <c r="N142" s="1">
        <f t="shared" si="2"/>
        <v>0</v>
      </c>
      <c r="O142" s="1" t="s">
        <v>22</v>
      </c>
      <c r="P142" s="1" t="s">
        <v>599</v>
      </c>
      <c r="Q142" s="1" t="s">
        <v>600</v>
      </c>
      <c r="R142" s="1" t="s">
        <v>21</v>
      </c>
      <c r="S142" s="1"/>
      <c r="T142" s="1" t="s">
        <v>25</v>
      </c>
      <c r="U142">
        <v>-1</v>
      </c>
    </row>
    <row r="143" spans="1:21">
      <c r="A143" s="1" t="s">
        <v>299</v>
      </c>
      <c r="B143" s="1" t="str">
        <f>VLOOKUP(A143,'[3]消费明细-普通账号'!$B$2:$C$10000,2,)</f>
        <v>广州逗趣互动信息科技有限公司</v>
      </c>
      <c r="C143" s="1" t="str">
        <f>VLOOKUP(A143,'[3]消费明细-普通账号'!$B$2:$D$10000,3,)</f>
        <v>其他</v>
      </c>
      <c r="D143" s="1" t="str">
        <f>VLOOKUP(A143,'[3]消费明细-普通账号'!$B$2:$L$10000,11,)</f>
        <v>薛玲</v>
      </c>
      <c r="E143" s="1" t="str">
        <f>VLOOKUP(A143,'[3]消费明细-普通账号'!$B$2:$P$10000,15,)</f>
        <v>关联</v>
      </c>
      <c r="F143" s="5">
        <f>VLOOKUP(A143,'[3]消费明细-普通账号'!$B$2:$O$10000,14,)</f>
        <v>42744</v>
      </c>
      <c r="G143" s="1" t="s">
        <v>601</v>
      </c>
      <c r="H143" s="1" t="s">
        <v>17</v>
      </c>
      <c r="I143" s="1" t="s">
        <v>59</v>
      </c>
      <c r="J143" s="1" t="s">
        <v>602</v>
      </c>
      <c r="K143" s="1" t="s">
        <v>20</v>
      </c>
      <c r="L143" s="1" t="s">
        <v>602</v>
      </c>
      <c r="M143" s="1">
        <v>428</v>
      </c>
      <c r="N143" s="1">
        <f t="shared" si="2"/>
        <v>0</v>
      </c>
      <c r="O143" s="1" t="s">
        <v>22</v>
      </c>
      <c r="P143" s="1" t="s">
        <v>603</v>
      </c>
      <c r="Q143" s="1" t="s">
        <v>604</v>
      </c>
      <c r="R143" s="1" t="s">
        <v>21</v>
      </c>
      <c r="S143" s="1"/>
      <c r="T143" s="1" t="s">
        <v>25</v>
      </c>
      <c r="U143">
        <v>-1</v>
      </c>
    </row>
    <row r="144" spans="1:21">
      <c r="A144" s="1" t="s">
        <v>605</v>
      </c>
      <c r="B144" s="1" t="str">
        <f>VLOOKUP(A144,'[3]消费明细-普通账号'!$B$2:$C$10000,2,)</f>
        <v>广州智野软件科技有限公司</v>
      </c>
      <c r="C144" s="1" t="str">
        <f>VLOOKUP(A144,'[3]消费明细-普通账号'!$B$2:$D$10000,3,)</f>
        <v>其他</v>
      </c>
      <c r="D144" s="1" t="str">
        <f>VLOOKUP(A144,'[3]消费明细-普通账号'!$B$2:$L$10000,11,)</f>
        <v>薛玲</v>
      </c>
      <c r="E144" s="1" t="str">
        <f>VLOOKUP(A144,'[3]消费明细-普通账号'!$B$2:$P$10000,15,)</f>
        <v>关联</v>
      </c>
      <c r="F144" s="5">
        <f>VLOOKUP(A144,'[3]消费明细-普通账号'!$B$2:$O$10000,14,)</f>
        <v>43138.408611111103</v>
      </c>
      <c r="G144" s="1" t="s">
        <v>606</v>
      </c>
      <c r="H144" s="1" t="s">
        <v>17</v>
      </c>
      <c r="I144" s="1" t="s">
        <v>59</v>
      </c>
      <c r="J144" s="1" t="s">
        <v>607</v>
      </c>
      <c r="K144" s="1" t="s">
        <v>20</v>
      </c>
      <c r="L144" s="1" t="s">
        <v>607</v>
      </c>
      <c r="M144" s="1"/>
      <c r="N144" s="1">
        <f t="shared" si="2"/>
        <v>211</v>
      </c>
      <c r="O144" s="1" t="s">
        <v>22</v>
      </c>
      <c r="P144" s="1" t="s">
        <v>608</v>
      </c>
      <c r="Q144" s="1" t="s">
        <v>609</v>
      </c>
      <c r="R144" s="1" t="s">
        <v>21</v>
      </c>
      <c r="S144" s="1"/>
      <c r="T144" s="1" t="s">
        <v>25</v>
      </c>
      <c r="U144">
        <v>-1</v>
      </c>
    </row>
    <row r="145" spans="1:21">
      <c r="A145" s="1" t="s">
        <v>470</v>
      </c>
      <c r="B145" s="1" t="str">
        <f>VLOOKUP(A145,'[3]消费明细-普通账号'!$B$2:$C$10000,2,)</f>
        <v>广州简乐网络科技有限公司</v>
      </c>
      <c r="C145" s="1" t="str">
        <f>VLOOKUP(A145,'[3]消费明细-普通账号'!$B$2:$D$10000,3,)</f>
        <v>铁军-广</v>
      </c>
      <c r="D145" s="1" t="str">
        <f>VLOOKUP(A145,'[3]消费明细-普通账号'!$B$2:$L$10000,11,)</f>
        <v>高乾</v>
      </c>
      <c r="E145" s="1" t="str">
        <f>VLOOKUP(A145,'[3]消费明细-普通账号'!$B$2:$P$10000,15,)</f>
        <v>关联</v>
      </c>
      <c r="F145" s="5">
        <f>VLOOKUP(A145,'[3]消费明细-普通账号'!$B$2:$O$10000,14,)</f>
        <v>42914</v>
      </c>
      <c r="G145" s="1" t="s">
        <v>610</v>
      </c>
      <c r="H145" s="1" t="s">
        <v>17</v>
      </c>
      <c r="I145" s="1" t="s">
        <v>59</v>
      </c>
      <c r="J145" s="1" t="s">
        <v>611</v>
      </c>
      <c r="K145" s="1" t="s">
        <v>20</v>
      </c>
      <c r="L145" s="1" t="s">
        <v>611</v>
      </c>
      <c r="M145" s="1"/>
      <c r="N145" s="1">
        <f t="shared" si="2"/>
        <v>324</v>
      </c>
      <c r="O145" s="1" t="s">
        <v>22</v>
      </c>
      <c r="P145" s="1" t="s">
        <v>612</v>
      </c>
      <c r="Q145" s="1" t="s">
        <v>613</v>
      </c>
      <c r="R145" s="1" t="s">
        <v>21</v>
      </c>
      <c r="S145" s="1"/>
      <c r="T145" s="1" t="s">
        <v>25</v>
      </c>
      <c r="U145">
        <v>-1</v>
      </c>
    </row>
    <row r="146" spans="1:21">
      <c r="A146" s="1" t="s">
        <v>304</v>
      </c>
      <c r="B146" s="1" t="str">
        <f>VLOOKUP(A146,'[3]消费明细-普通账号'!$B$2:$C$10000,2,)</f>
        <v>广州远程教育中心有限公司</v>
      </c>
      <c r="C146" s="1" t="str">
        <f>VLOOKUP(A146,'[3]消费明细-普通账号'!$B$2:$D$10000,3,)</f>
        <v>KA-广</v>
      </c>
      <c r="D146" s="1" t="str">
        <f>VLOOKUP(A146,'[3]消费明细-普通账号'!$B$2:$L$10000,11,)</f>
        <v>史玉卉</v>
      </c>
      <c r="E146" s="1" t="str">
        <f>VLOOKUP(A146,'[3]消费明细-普通账号'!$B$2:$P$10000,15,)</f>
        <v>关联</v>
      </c>
      <c r="F146" s="5">
        <f>VLOOKUP(A146,'[3]消费明细-普通账号'!$B$2:$O$10000,14,)</f>
        <v>42818</v>
      </c>
      <c r="G146" s="1" t="s">
        <v>614</v>
      </c>
      <c r="H146" s="1" t="s">
        <v>17</v>
      </c>
      <c r="I146" s="1" t="s">
        <v>59</v>
      </c>
      <c r="J146" s="1" t="s">
        <v>615</v>
      </c>
      <c r="K146" s="1" t="s">
        <v>203</v>
      </c>
      <c r="L146" s="1" t="s">
        <v>616</v>
      </c>
      <c r="M146" s="1"/>
      <c r="N146" s="1">
        <f t="shared" si="2"/>
        <v>376.5</v>
      </c>
      <c r="O146" s="1" t="s">
        <v>22</v>
      </c>
      <c r="P146" s="1" t="s">
        <v>617</v>
      </c>
      <c r="Q146" s="1" t="s">
        <v>618</v>
      </c>
      <c r="R146" s="1" t="s">
        <v>21</v>
      </c>
      <c r="S146" s="1"/>
      <c r="T146" s="1" t="s">
        <v>25</v>
      </c>
      <c r="U146">
        <v>0</v>
      </c>
    </row>
    <row r="147" spans="1:21">
      <c r="A147" s="1" t="s">
        <v>42</v>
      </c>
      <c r="B147" s="1" t="str">
        <f>VLOOKUP(A147,'[3]消费明细-普通账号'!$B$2:$C$10000,2,)</f>
        <v>淘贝（深圳）网络信息科技有限公司</v>
      </c>
      <c r="C147" s="1" t="str">
        <f>VLOOKUP(A147,'[3]消费明细-普通账号'!$B$2:$D$10000,3,)</f>
        <v>BD伙伴</v>
      </c>
      <c r="D147" s="1" t="str">
        <f>VLOOKUP(A147,'[3]消费明细-普通账号'!$B$2:$L$10000,11,)</f>
        <v>BD团队-刘银树</v>
      </c>
      <c r="E147" s="1" t="str">
        <f>VLOOKUP(A147,'[3]消费明细-普通账号'!$B$2:$P$10000,15,)</f>
        <v>新建</v>
      </c>
      <c r="F147" s="5">
        <f>VLOOKUP(A147,'[3]消费明细-普通账号'!$B$2:$O$10000,14,)</f>
        <v>43058</v>
      </c>
      <c r="G147" s="1" t="s">
        <v>619</v>
      </c>
      <c r="H147" s="1" t="s">
        <v>36</v>
      </c>
      <c r="I147" s="1" t="s">
        <v>59</v>
      </c>
      <c r="J147" s="1" t="s">
        <v>422</v>
      </c>
      <c r="K147" s="1" t="s">
        <v>20</v>
      </c>
      <c r="L147" s="1" t="s">
        <v>422</v>
      </c>
      <c r="M147" s="1"/>
      <c r="N147" s="1">
        <f t="shared" si="2"/>
        <v>276</v>
      </c>
      <c r="O147" s="1" t="s">
        <v>22</v>
      </c>
      <c r="P147" s="1" t="s">
        <v>620</v>
      </c>
      <c r="Q147" s="1" t="s">
        <v>621</v>
      </c>
      <c r="R147" s="1" t="s">
        <v>21</v>
      </c>
      <c r="S147" s="1"/>
      <c r="T147" s="1" t="s">
        <v>25</v>
      </c>
      <c r="U147" t="str">
        <f>VLOOKUP(H147,[4]可返佣产品!$A$2:$B$1000,2,)</f>
        <v>true</v>
      </c>
    </row>
    <row r="148" spans="1:21">
      <c r="A148" s="1" t="s">
        <v>622</v>
      </c>
      <c r="B148" s="1" t="str">
        <f>VLOOKUP(A148,'[3]消费明细-普通账号'!$B$2:$C$10000,2,)</f>
        <v>广州吉纷贸易</v>
      </c>
      <c r="C148" s="1" t="str">
        <f>VLOOKUP(A148,'[3]消费明细-普通账号'!$B$2:$D$10000,3,)</f>
        <v>铁军-广</v>
      </c>
      <c r="D148" s="1" t="str">
        <f>VLOOKUP(A148,'[3]消费明细-普通账号'!$B$2:$L$10000,11,)</f>
        <v>吴发能</v>
      </c>
      <c r="E148" s="1" t="str">
        <f>VLOOKUP(A148,'[3]消费明细-普通账号'!$B$2:$P$10000,15,)</f>
        <v>新建</v>
      </c>
      <c r="F148" s="5">
        <f>VLOOKUP(A148,'[3]消费明细-普通账号'!$B$2:$O$10000,14,)</f>
        <v>43174.578541666699</v>
      </c>
      <c r="G148" s="1" t="s">
        <v>623</v>
      </c>
      <c r="H148" s="1" t="s">
        <v>17</v>
      </c>
      <c r="I148" s="1" t="s">
        <v>59</v>
      </c>
      <c r="J148" s="1" t="s">
        <v>624</v>
      </c>
      <c r="K148" s="1" t="s">
        <v>20</v>
      </c>
      <c r="L148" s="1" t="s">
        <v>624</v>
      </c>
      <c r="M148" s="1"/>
      <c r="N148" s="1">
        <f t="shared" si="2"/>
        <v>105.28</v>
      </c>
      <c r="O148" s="1" t="s">
        <v>22</v>
      </c>
      <c r="P148" s="1" t="s">
        <v>625</v>
      </c>
      <c r="Q148" s="1" t="s">
        <v>626</v>
      </c>
      <c r="R148" s="1" t="s">
        <v>21</v>
      </c>
      <c r="S148" s="1"/>
      <c r="T148" s="1" t="s">
        <v>25</v>
      </c>
      <c r="U148" t="str">
        <f>VLOOKUP(H148,[4]可返佣产品!$A$2:$B$1000,2,)</f>
        <v>true</v>
      </c>
    </row>
    <row r="149" spans="1:21">
      <c r="A149" s="1" t="s">
        <v>627</v>
      </c>
      <c r="B149" s="1" t="str">
        <f>VLOOKUP(A149,'[3]消费明细-普通账号'!$B$2:$C$10000,2,)</f>
        <v>深圳庆丰裕信息科技有限公司</v>
      </c>
      <c r="C149" s="1" t="str">
        <f>VLOOKUP(A149,'[3]消费明细-普通账号'!$B$2:$D$10000,3,)</f>
        <v>BD伙伴</v>
      </c>
      <c r="D149" s="1" t="str">
        <f>VLOOKUP(A149,'[3]消费明细-普通账号'!$B$2:$L$10000,11,)</f>
        <v>BD团队-黄政源</v>
      </c>
      <c r="E149" s="1" t="str">
        <f>VLOOKUP(A149,'[3]消费明细-普通账号'!$B$2:$P$10000,15,)</f>
        <v>新建</v>
      </c>
      <c r="F149" s="5">
        <f>VLOOKUP(A149,'[3]消费明细-普通账号'!$B$2:$O$10000,14,)</f>
        <v>43087</v>
      </c>
      <c r="G149" s="1" t="s">
        <v>628</v>
      </c>
      <c r="H149" s="1" t="s">
        <v>531</v>
      </c>
      <c r="I149" s="1" t="s">
        <v>18</v>
      </c>
      <c r="J149" s="1" t="s">
        <v>629</v>
      </c>
      <c r="K149" s="1" t="s">
        <v>20</v>
      </c>
      <c r="L149" s="1" t="s">
        <v>629</v>
      </c>
      <c r="M149" s="1"/>
      <c r="N149" s="1">
        <f t="shared" si="2"/>
        <v>169.97</v>
      </c>
      <c r="O149" s="1" t="s">
        <v>22</v>
      </c>
      <c r="P149" s="1" t="s">
        <v>630</v>
      </c>
      <c r="Q149" s="1" t="s">
        <v>631</v>
      </c>
      <c r="R149" s="1" t="s">
        <v>21</v>
      </c>
      <c r="S149" s="1"/>
      <c r="T149" s="1" t="s">
        <v>25</v>
      </c>
      <c r="U149" t="str">
        <f>VLOOKUP(H149,[4]可返佣产品!$A$2:$B$1000,2,)</f>
        <v>true</v>
      </c>
    </row>
    <row r="150" spans="1:21">
      <c r="A150" s="1" t="s">
        <v>627</v>
      </c>
      <c r="B150" s="1" t="str">
        <f>VLOOKUP(A150,'[3]消费明细-普通账号'!$B$2:$C$10000,2,)</f>
        <v>深圳庆丰裕信息科技有限公司</v>
      </c>
      <c r="C150" s="1" t="str">
        <f>VLOOKUP(A150,'[3]消费明细-普通账号'!$B$2:$D$10000,3,)</f>
        <v>BD伙伴</v>
      </c>
      <c r="D150" s="1" t="str">
        <f>VLOOKUP(A150,'[3]消费明细-普通账号'!$B$2:$L$10000,11,)</f>
        <v>BD团队-黄政源</v>
      </c>
      <c r="E150" s="1" t="str">
        <f>VLOOKUP(A150,'[3]消费明细-普通账号'!$B$2:$P$10000,15,)</f>
        <v>新建</v>
      </c>
      <c r="F150" s="5">
        <f>VLOOKUP(A150,'[3]消费明细-普通账号'!$B$2:$O$10000,14,)</f>
        <v>43087</v>
      </c>
      <c r="G150" s="1" t="s">
        <v>632</v>
      </c>
      <c r="H150" s="1" t="s">
        <v>531</v>
      </c>
      <c r="I150" s="1" t="s">
        <v>18</v>
      </c>
      <c r="J150" s="1" t="s">
        <v>633</v>
      </c>
      <c r="K150" s="1" t="s">
        <v>20</v>
      </c>
      <c r="L150" s="1" t="s">
        <v>633</v>
      </c>
      <c r="M150" s="1"/>
      <c r="N150" s="1">
        <f t="shared" si="2"/>
        <v>194.87</v>
      </c>
      <c r="O150" s="1" t="s">
        <v>22</v>
      </c>
      <c r="P150" s="1" t="s">
        <v>634</v>
      </c>
      <c r="Q150" s="1" t="s">
        <v>635</v>
      </c>
      <c r="R150" s="1" t="s">
        <v>21</v>
      </c>
      <c r="S150" s="1"/>
      <c r="T150" s="1" t="s">
        <v>25</v>
      </c>
      <c r="U150" t="str">
        <f>VLOOKUP(H150,[4]可返佣产品!$A$2:$B$1000,2,)</f>
        <v>true</v>
      </c>
    </row>
    <row r="151" spans="1:21">
      <c r="A151" s="1" t="s">
        <v>636</v>
      </c>
      <c r="B151" s="1" t="str">
        <f>VLOOKUP(A151,'[3]消费明细-普通账号'!$B$2:$C$10000,2,)</f>
        <v>广州实地房地产开发有限公司</v>
      </c>
      <c r="C151" s="1" t="str">
        <f>VLOOKUP(A151,'[3]消费明细-普通账号'!$B$2:$D$10000,3,)</f>
        <v>其他</v>
      </c>
      <c r="D151" s="1" t="str">
        <f>VLOOKUP(A151,'[3]消费明细-普通账号'!$B$2:$L$10000,11,)</f>
        <v>薛玲</v>
      </c>
      <c r="E151" s="1" t="str">
        <f>VLOOKUP(A151,'[3]消费明细-普通账号'!$B$2:$P$10000,15,)</f>
        <v>关联</v>
      </c>
      <c r="F151" s="5">
        <f>VLOOKUP(A151,'[3]消费明细-普通账号'!$B$2:$O$10000,14,)</f>
        <v>43078</v>
      </c>
      <c r="G151" s="1" t="s">
        <v>637</v>
      </c>
      <c r="H151" s="1" t="s">
        <v>17</v>
      </c>
      <c r="I151" s="1" t="s">
        <v>49</v>
      </c>
      <c r="J151" s="1" t="s">
        <v>638</v>
      </c>
      <c r="K151" s="1" t="s">
        <v>84</v>
      </c>
      <c r="L151" s="1" t="s">
        <v>639</v>
      </c>
      <c r="M151" s="1"/>
      <c r="N151" s="1">
        <f t="shared" si="2"/>
        <v>4151.3999999999996</v>
      </c>
      <c r="O151" s="1" t="s">
        <v>22</v>
      </c>
      <c r="P151" s="1" t="s">
        <v>640</v>
      </c>
      <c r="Q151" s="1" t="s">
        <v>641</v>
      </c>
      <c r="R151" s="1" t="s">
        <v>21</v>
      </c>
      <c r="S151" s="1"/>
      <c r="T151" s="1" t="s">
        <v>25</v>
      </c>
      <c r="U151" t="str">
        <f>VLOOKUP(H151,[4]可返佣产品!$A$2:$B$1000,2,)</f>
        <v>true</v>
      </c>
    </row>
    <row r="152" spans="1:21">
      <c r="A152" s="1" t="s">
        <v>642</v>
      </c>
      <c r="B152" s="1" t="str">
        <f>VLOOKUP(A152,'[3]消费明细-普通账号'!$B$2:$C$10000,2,)</f>
        <v>深圳云网联合手机通讯有限公司</v>
      </c>
      <c r="C152" s="1" t="str">
        <f>VLOOKUP(A152,'[3]消费明细-普通账号'!$B$2:$D$10000,3,)</f>
        <v>KA-深</v>
      </c>
      <c r="D152" s="1" t="str">
        <f>VLOOKUP(A152,'[3]消费明细-普通账号'!$B$2:$L$10000,11,)</f>
        <v>李申政</v>
      </c>
      <c r="E152" s="1" t="str">
        <f>VLOOKUP(A152,'[3]消费明细-普通账号'!$B$2:$P$10000,15,)</f>
        <v>新建</v>
      </c>
      <c r="F152" s="5">
        <f>VLOOKUP(A152,'[3]消费明细-普通账号'!$B$2:$O$10000,14,)</f>
        <v>43042</v>
      </c>
      <c r="G152" s="1" t="s">
        <v>643</v>
      </c>
      <c r="H152" s="1" t="s">
        <v>644</v>
      </c>
      <c r="I152" s="1" t="s">
        <v>49</v>
      </c>
      <c r="J152" s="1" t="s">
        <v>645</v>
      </c>
      <c r="K152" s="1" t="s">
        <v>20</v>
      </c>
      <c r="L152" s="1" t="s">
        <v>645</v>
      </c>
      <c r="M152" s="1"/>
      <c r="N152" s="1">
        <f t="shared" si="2"/>
        <v>2000</v>
      </c>
      <c r="O152" s="1" t="s">
        <v>22</v>
      </c>
      <c r="P152" s="1" t="s">
        <v>646</v>
      </c>
      <c r="Q152" s="1" t="s">
        <v>647</v>
      </c>
      <c r="R152" s="1" t="s">
        <v>21</v>
      </c>
      <c r="S152" s="1"/>
      <c r="T152" s="1" t="s">
        <v>25</v>
      </c>
      <c r="U152" t="b">
        <f>VLOOKUP(H152,[4]可返佣产品!$A$2:$B$1000,2,)</f>
        <v>1</v>
      </c>
    </row>
    <row r="153" spans="1:21">
      <c r="A153" s="1" t="s">
        <v>148</v>
      </c>
      <c r="B153" s="1" t="str">
        <f>VLOOKUP(A153,'[3]消费明细-普通账号'!$B$2:$C$10000,2,)</f>
        <v>广州汇电云联互联网科技有限公司</v>
      </c>
      <c r="C153" s="1" t="str">
        <f>VLOOKUP(A153,'[3]消费明细-普通账号'!$B$2:$D$10000,3,)</f>
        <v>铁军-广</v>
      </c>
      <c r="D153" s="1" t="str">
        <f>VLOOKUP(A153,'[3]消费明细-普通账号'!$B$2:$L$10000,11,)</f>
        <v>高乾</v>
      </c>
      <c r="E153" s="1" t="str">
        <f>VLOOKUP(A153,'[3]消费明细-普通账号'!$B$2:$P$10000,15,)</f>
        <v>关联</v>
      </c>
      <c r="F153" s="5">
        <f>VLOOKUP(A153,'[3]消费明细-普通账号'!$B$2:$O$10000,14,)</f>
        <v>43155.427905092598</v>
      </c>
      <c r="G153" s="1" t="s">
        <v>648</v>
      </c>
      <c r="H153" s="1" t="s">
        <v>166</v>
      </c>
      <c r="I153" s="1" t="s">
        <v>49</v>
      </c>
      <c r="J153" s="1" t="s">
        <v>29</v>
      </c>
      <c r="K153" s="1" t="s">
        <v>20</v>
      </c>
      <c r="L153" s="1" t="s">
        <v>30</v>
      </c>
      <c r="M153" s="1"/>
      <c r="N153" s="1">
        <f t="shared" si="2"/>
        <v>0</v>
      </c>
      <c r="O153" s="1" t="s">
        <v>31</v>
      </c>
      <c r="P153" s="1" t="s">
        <v>649</v>
      </c>
      <c r="Q153" s="1" t="s">
        <v>650</v>
      </c>
      <c r="R153" s="1" t="s">
        <v>21</v>
      </c>
      <c r="S153" s="1"/>
      <c r="T153" s="1" t="s">
        <v>25</v>
      </c>
      <c r="U153" t="e">
        <f>VLOOKUP(H153,[4]可返佣产品!$A$2:$B$1000,2,)</f>
        <v>#N/A</v>
      </c>
    </row>
    <row r="154" spans="1:21">
      <c r="A154" s="1" t="s">
        <v>148</v>
      </c>
      <c r="B154" s="1" t="str">
        <f>VLOOKUP(A154,'[3]消费明细-普通账号'!$B$2:$C$10000,2,)</f>
        <v>广州汇电云联互联网科技有限公司</v>
      </c>
      <c r="C154" s="1" t="str">
        <f>VLOOKUP(A154,'[3]消费明细-普通账号'!$B$2:$D$10000,3,)</f>
        <v>铁军-广</v>
      </c>
      <c r="D154" s="1" t="str">
        <f>VLOOKUP(A154,'[3]消费明细-普通账号'!$B$2:$L$10000,11,)</f>
        <v>高乾</v>
      </c>
      <c r="E154" s="1" t="str">
        <f>VLOOKUP(A154,'[3]消费明细-普通账号'!$B$2:$P$10000,15,)</f>
        <v>关联</v>
      </c>
      <c r="F154" s="5">
        <f>VLOOKUP(A154,'[3]消费明细-普通账号'!$B$2:$O$10000,14,)</f>
        <v>43155.427905092598</v>
      </c>
      <c r="G154" s="1" t="s">
        <v>651</v>
      </c>
      <c r="H154" s="1" t="s">
        <v>130</v>
      </c>
      <c r="I154" s="1" t="s">
        <v>49</v>
      </c>
      <c r="J154" s="1" t="s">
        <v>29</v>
      </c>
      <c r="K154" s="1" t="s">
        <v>20</v>
      </c>
      <c r="L154" s="1" t="s">
        <v>30</v>
      </c>
      <c r="M154" s="1"/>
      <c r="N154" s="1">
        <f t="shared" si="2"/>
        <v>0</v>
      </c>
      <c r="O154" s="1" t="s">
        <v>31</v>
      </c>
      <c r="P154" s="1" t="s">
        <v>652</v>
      </c>
      <c r="Q154" s="1" t="s">
        <v>652</v>
      </c>
      <c r="R154" s="1" t="s">
        <v>21</v>
      </c>
      <c r="S154" s="1"/>
      <c r="T154" s="1" t="s">
        <v>25</v>
      </c>
      <c r="U154" t="b">
        <f>VLOOKUP(H154,[4]可返佣产品!$A$2:$B$1000,2,)</f>
        <v>1</v>
      </c>
    </row>
    <row r="155" spans="1:21">
      <c r="A155" s="1" t="s">
        <v>148</v>
      </c>
      <c r="B155" s="1" t="str">
        <f>VLOOKUP(A155,'[3]消费明细-普通账号'!$B$2:$C$10000,2,)</f>
        <v>广州汇电云联互联网科技有限公司</v>
      </c>
      <c r="C155" s="1" t="str">
        <f>VLOOKUP(A155,'[3]消费明细-普通账号'!$B$2:$D$10000,3,)</f>
        <v>铁军-广</v>
      </c>
      <c r="D155" s="1" t="str">
        <f>VLOOKUP(A155,'[3]消费明细-普通账号'!$B$2:$L$10000,11,)</f>
        <v>高乾</v>
      </c>
      <c r="E155" s="1" t="str">
        <f>VLOOKUP(A155,'[3]消费明细-普通账号'!$B$2:$P$10000,15,)</f>
        <v>关联</v>
      </c>
      <c r="F155" s="5">
        <f>VLOOKUP(A155,'[3]消费明细-普通账号'!$B$2:$O$10000,14,)</f>
        <v>43155.427905092598</v>
      </c>
      <c r="G155" s="1" t="s">
        <v>653</v>
      </c>
      <c r="H155" s="1" t="s">
        <v>79</v>
      </c>
      <c r="I155" s="1" t="s">
        <v>49</v>
      </c>
      <c r="J155" s="1" t="s">
        <v>29</v>
      </c>
      <c r="K155" s="1" t="s">
        <v>20</v>
      </c>
      <c r="L155" s="1" t="s">
        <v>30</v>
      </c>
      <c r="M155" s="1"/>
      <c r="N155" s="1">
        <f t="shared" si="2"/>
        <v>0</v>
      </c>
      <c r="O155" s="1" t="s">
        <v>31</v>
      </c>
      <c r="P155" s="1" t="s">
        <v>652</v>
      </c>
      <c r="Q155" s="1" t="s">
        <v>652</v>
      </c>
      <c r="R155" s="1" t="s">
        <v>21</v>
      </c>
      <c r="S155" s="1"/>
      <c r="T155" s="1" t="s">
        <v>25</v>
      </c>
      <c r="U155" t="e">
        <f>VLOOKUP(H155,[4]可返佣产品!$A$2:$B$1000,2,)</f>
        <v>#N/A</v>
      </c>
    </row>
    <row r="156" spans="1:21">
      <c r="A156" s="1" t="s">
        <v>148</v>
      </c>
      <c r="B156" s="1" t="str">
        <f>VLOOKUP(A156,'[3]消费明细-普通账号'!$B$2:$C$10000,2,)</f>
        <v>广州汇电云联互联网科技有限公司</v>
      </c>
      <c r="C156" s="1" t="str">
        <f>VLOOKUP(A156,'[3]消费明细-普通账号'!$B$2:$D$10000,3,)</f>
        <v>铁军-广</v>
      </c>
      <c r="D156" s="1" t="str">
        <f>VLOOKUP(A156,'[3]消费明细-普通账号'!$B$2:$L$10000,11,)</f>
        <v>高乾</v>
      </c>
      <c r="E156" s="1" t="str">
        <f>VLOOKUP(A156,'[3]消费明细-普通账号'!$B$2:$P$10000,15,)</f>
        <v>关联</v>
      </c>
      <c r="F156" s="5">
        <f>VLOOKUP(A156,'[3]消费明细-普通账号'!$B$2:$O$10000,14,)</f>
        <v>43155.427905092598</v>
      </c>
      <c r="G156" s="1" t="s">
        <v>654</v>
      </c>
      <c r="H156" s="1" t="s">
        <v>79</v>
      </c>
      <c r="I156" s="1" t="s">
        <v>49</v>
      </c>
      <c r="J156" s="1" t="s">
        <v>29</v>
      </c>
      <c r="K156" s="1" t="s">
        <v>20</v>
      </c>
      <c r="L156" s="1" t="s">
        <v>30</v>
      </c>
      <c r="M156" s="1"/>
      <c r="N156" s="1">
        <f t="shared" si="2"/>
        <v>0</v>
      </c>
      <c r="O156" s="1" t="s">
        <v>31</v>
      </c>
      <c r="P156" s="1" t="s">
        <v>652</v>
      </c>
      <c r="Q156" s="1" t="s">
        <v>655</v>
      </c>
      <c r="R156" s="1" t="s">
        <v>21</v>
      </c>
      <c r="S156" s="1"/>
      <c r="T156" s="1" t="s">
        <v>25</v>
      </c>
      <c r="U156" t="e">
        <f>VLOOKUP(H156,[4]可返佣产品!$A$2:$B$1000,2,)</f>
        <v>#N/A</v>
      </c>
    </row>
    <row r="157" spans="1:21">
      <c r="A157" s="1" t="s">
        <v>148</v>
      </c>
      <c r="B157" s="1" t="str">
        <f>VLOOKUP(A157,'[3]消费明细-普通账号'!$B$2:$C$10000,2,)</f>
        <v>广州汇电云联互联网科技有限公司</v>
      </c>
      <c r="C157" s="1" t="str">
        <f>VLOOKUP(A157,'[3]消费明细-普通账号'!$B$2:$D$10000,3,)</f>
        <v>铁军-广</v>
      </c>
      <c r="D157" s="1" t="str">
        <f>VLOOKUP(A157,'[3]消费明细-普通账号'!$B$2:$L$10000,11,)</f>
        <v>高乾</v>
      </c>
      <c r="E157" s="1" t="str">
        <f>VLOOKUP(A157,'[3]消费明细-普通账号'!$B$2:$P$10000,15,)</f>
        <v>关联</v>
      </c>
      <c r="F157" s="5">
        <f>VLOOKUP(A157,'[3]消费明细-普通账号'!$B$2:$O$10000,14,)</f>
        <v>43155.427905092598</v>
      </c>
      <c r="G157" s="1" t="s">
        <v>656</v>
      </c>
      <c r="H157" s="1" t="s">
        <v>237</v>
      </c>
      <c r="I157" s="1" t="s">
        <v>49</v>
      </c>
      <c r="J157" s="1" t="s">
        <v>29</v>
      </c>
      <c r="K157" s="1" t="s">
        <v>20</v>
      </c>
      <c r="L157" s="1" t="s">
        <v>30</v>
      </c>
      <c r="M157" s="1"/>
      <c r="N157" s="1">
        <f t="shared" si="2"/>
        <v>0</v>
      </c>
      <c r="O157" s="1" t="s">
        <v>31</v>
      </c>
      <c r="P157" s="1" t="s">
        <v>657</v>
      </c>
      <c r="Q157" s="1" t="s">
        <v>657</v>
      </c>
      <c r="R157" s="1" t="s">
        <v>21</v>
      </c>
      <c r="S157" s="1"/>
      <c r="T157" s="1" t="s">
        <v>25</v>
      </c>
      <c r="U157" t="e">
        <f>VLOOKUP(H157,[4]可返佣产品!$A$2:$B$1000,2,)</f>
        <v>#N/A</v>
      </c>
    </row>
    <row r="158" spans="1:21">
      <c r="A158" s="1" t="s">
        <v>148</v>
      </c>
      <c r="B158" s="1" t="str">
        <f>VLOOKUP(A158,'[3]消费明细-普通账号'!$B$2:$C$10000,2,)</f>
        <v>广州汇电云联互联网科技有限公司</v>
      </c>
      <c r="C158" s="1" t="str">
        <f>VLOOKUP(A158,'[3]消费明细-普通账号'!$B$2:$D$10000,3,)</f>
        <v>铁军-广</v>
      </c>
      <c r="D158" s="1" t="str">
        <f>VLOOKUP(A158,'[3]消费明细-普通账号'!$B$2:$L$10000,11,)</f>
        <v>高乾</v>
      </c>
      <c r="E158" s="1" t="str">
        <f>VLOOKUP(A158,'[3]消费明细-普通账号'!$B$2:$P$10000,15,)</f>
        <v>关联</v>
      </c>
      <c r="F158" s="5">
        <f>VLOOKUP(A158,'[3]消费明细-普通账号'!$B$2:$O$10000,14,)</f>
        <v>43155.427905092598</v>
      </c>
      <c r="G158" s="1" t="s">
        <v>658</v>
      </c>
      <c r="H158" s="1" t="s">
        <v>166</v>
      </c>
      <c r="I158" s="1" t="s">
        <v>49</v>
      </c>
      <c r="J158" s="1" t="s">
        <v>29</v>
      </c>
      <c r="K158" s="1" t="s">
        <v>20</v>
      </c>
      <c r="L158" s="1" t="s">
        <v>30</v>
      </c>
      <c r="M158" s="1"/>
      <c r="N158" s="1">
        <f t="shared" si="2"/>
        <v>0</v>
      </c>
      <c r="O158" s="1" t="s">
        <v>31</v>
      </c>
      <c r="P158" s="1" t="s">
        <v>659</v>
      </c>
      <c r="Q158" s="1" t="s">
        <v>659</v>
      </c>
      <c r="R158" s="1" t="s">
        <v>21</v>
      </c>
      <c r="S158" s="1"/>
      <c r="T158" s="1" t="s">
        <v>25</v>
      </c>
      <c r="U158" t="e">
        <f>VLOOKUP(H158,[4]可返佣产品!$A$2:$B$1000,2,)</f>
        <v>#N/A</v>
      </c>
    </row>
    <row r="159" spans="1:21">
      <c r="A159" s="1" t="s">
        <v>148</v>
      </c>
      <c r="B159" s="1" t="str">
        <f>VLOOKUP(A159,'[3]消费明细-普通账号'!$B$2:$C$10000,2,)</f>
        <v>广州汇电云联互联网科技有限公司</v>
      </c>
      <c r="C159" s="1" t="str">
        <f>VLOOKUP(A159,'[3]消费明细-普通账号'!$B$2:$D$10000,3,)</f>
        <v>铁军-广</v>
      </c>
      <c r="D159" s="1" t="str">
        <f>VLOOKUP(A159,'[3]消费明细-普通账号'!$B$2:$L$10000,11,)</f>
        <v>高乾</v>
      </c>
      <c r="E159" s="1" t="str">
        <f>VLOOKUP(A159,'[3]消费明细-普通账号'!$B$2:$P$10000,15,)</f>
        <v>关联</v>
      </c>
      <c r="F159" s="5">
        <f>VLOOKUP(A159,'[3]消费明细-普通账号'!$B$2:$O$10000,14,)</f>
        <v>43155.427905092598</v>
      </c>
      <c r="G159" s="1" t="s">
        <v>660</v>
      </c>
      <c r="H159" s="1" t="s">
        <v>130</v>
      </c>
      <c r="I159" s="1" t="s">
        <v>49</v>
      </c>
      <c r="J159" s="1" t="s">
        <v>29</v>
      </c>
      <c r="K159" s="1" t="s">
        <v>20</v>
      </c>
      <c r="L159" s="1" t="s">
        <v>30</v>
      </c>
      <c r="M159" s="1"/>
      <c r="N159" s="1">
        <f t="shared" si="2"/>
        <v>0</v>
      </c>
      <c r="O159" s="1" t="s">
        <v>31</v>
      </c>
      <c r="P159" s="1" t="s">
        <v>661</v>
      </c>
      <c r="Q159" s="1" t="s">
        <v>661</v>
      </c>
      <c r="R159" s="1" t="s">
        <v>21</v>
      </c>
      <c r="S159" s="1"/>
      <c r="T159" s="1" t="s">
        <v>25</v>
      </c>
      <c r="U159" t="b">
        <f>VLOOKUP(H159,[4]可返佣产品!$A$2:$B$1000,2,)</f>
        <v>1</v>
      </c>
    </row>
    <row r="160" spans="1:21">
      <c r="A160" s="1" t="s">
        <v>148</v>
      </c>
      <c r="B160" s="1" t="str">
        <f>VLOOKUP(A160,'[3]消费明细-普通账号'!$B$2:$C$10000,2,)</f>
        <v>广州汇电云联互联网科技有限公司</v>
      </c>
      <c r="C160" s="1" t="str">
        <f>VLOOKUP(A160,'[3]消费明细-普通账号'!$B$2:$D$10000,3,)</f>
        <v>铁军-广</v>
      </c>
      <c r="D160" s="1" t="str">
        <f>VLOOKUP(A160,'[3]消费明细-普通账号'!$B$2:$L$10000,11,)</f>
        <v>高乾</v>
      </c>
      <c r="E160" s="1" t="str">
        <f>VLOOKUP(A160,'[3]消费明细-普通账号'!$B$2:$P$10000,15,)</f>
        <v>关联</v>
      </c>
      <c r="F160" s="5">
        <f>VLOOKUP(A160,'[3]消费明细-普通账号'!$B$2:$O$10000,14,)</f>
        <v>43155.427905092598</v>
      </c>
      <c r="G160" s="1" t="s">
        <v>662</v>
      </c>
      <c r="H160" s="1" t="s">
        <v>79</v>
      </c>
      <c r="I160" s="1" t="s">
        <v>49</v>
      </c>
      <c r="J160" s="1" t="s">
        <v>29</v>
      </c>
      <c r="K160" s="1" t="s">
        <v>20</v>
      </c>
      <c r="L160" s="1" t="s">
        <v>30</v>
      </c>
      <c r="M160" s="1"/>
      <c r="N160" s="1">
        <f t="shared" si="2"/>
        <v>0</v>
      </c>
      <c r="O160" s="1" t="s">
        <v>31</v>
      </c>
      <c r="P160" s="1" t="s">
        <v>661</v>
      </c>
      <c r="Q160" s="1" t="s">
        <v>661</v>
      </c>
      <c r="R160" s="1" t="s">
        <v>21</v>
      </c>
      <c r="S160" s="1"/>
      <c r="T160" s="1" t="s">
        <v>25</v>
      </c>
      <c r="U160" t="e">
        <f>VLOOKUP(H160,[4]可返佣产品!$A$2:$B$1000,2,)</f>
        <v>#N/A</v>
      </c>
    </row>
    <row r="161" spans="1:21">
      <c r="A161" s="1" t="s">
        <v>148</v>
      </c>
      <c r="B161" s="1" t="str">
        <f>VLOOKUP(A161,'[3]消费明细-普通账号'!$B$2:$C$10000,2,)</f>
        <v>广州汇电云联互联网科技有限公司</v>
      </c>
      <c r="C161" s="1" t="str">
        <f>VLOOKUP(A161,'[3]消费明细-普通账号'!$B$2:$D$10000,3,)</f>
        <v>铁军-广</v>
      </c>
      <c r="D161" s="1" t="str">
        <f>VLOOKUP(A161,'[3]消费明细-普通账号'!$B$2:$L$10000,11,)</f>
        <v>高乾</v>
      </c>
      <c r="E161" s="1" t="str">
        <f>VLOOKUP(A161,'[3]消费明细-普通账号'!$B$2:$P$10000,15,)</f>
        <v>关联</v>
      </c>
      <c r="F161" s="5">
        <f>VLOOKUP(A161,'[3]消费明细-普通账号'!$B$2:$O$10000,14,)</f>
        <v>43155.427905092598</v>
      </c>
      <c r="G161" s="1" t="s">
        <v>663</v>
      </c>
      <c r="H161" s="1" t="s">
        <v>130</v>
      </c>
      <c r="I161" s="1" t="s">
        <v>49</v>
      </c>
      <c r="J161" s="1" t="s">
        <v>29</v>
      </c>
      <c r="K161" s="1" t="s">
        <v>20</v>
      </c>
      <c r="L161" s="1" t="s">
        <v>30</v>
      </c>
      <c r="M161" s="1"/>
      <c r="N161" s="1">
        <f t="shared" si="2"/>
        <v>0</v>
      </c>
      <c r="O161" s="1" t="s">
        <v>31</v>
      </c>
      <c r="P161" s="1" t="s">
        <v>661</v>
      </c>
      <c r="Q161" s="1" t="s">
        <v>664</v>
      </c>
      <c r="R161" s="1" t="s">
        <v>21</v>
      </c>
      <c r="S161" s="1"/>
      <c r="T161" s="1" t="s">
        <v>25</v>
      </c>
      <c r="U161" t="b">
        <f>VLOOKUP(H161,[4]可返佣产品!$A$2:$B$1000,2,)</f>
        <v>1</v>
      </c>
    </row>
    <row r="162" spans="1:21">
      <c r="A162" s="1" t="s">
        <v>148</v>
      </c>
      <c r="B162" s="1" t="str">
        <f>VLOOKUP(A162,'[3]消费明细-普通账号'!$B$2:$C$10000,2,)</f>
        <v>广州汇电云联互联网科技有限公司</v>
      </c>
      <c r="C162" s="1" t="str">
        <f>VLOOKUP(A162,'[3]消费明细-普通账号'!$B$2:$D$10000,3,)</f>
        <v>铁军-广</v>
      </c>
      <c r="D162" s="1" t="str">
        <f>VLOOKUP(A162,'[3]消费明细-普通账号'!$B$2:$L$10000,11,)</f>
        <v>高乾</v>
      </c>
      <c r="E162" s="1" t="str">
        <f>VLOOKUP(A162,'[3]消费明细-普通账号'!$B$2:$P$10000,15,)</f>
        <v>关联</v>
      </c>
      <c r="F162" s="5">
        <f>VLOOKUP(A162,'[3]消费明细-普通账号'!$B$2:$O$10000,14,)</f>
        <v>43155.427905092598</v>
      </c>
      <c r="G162" s="1" t="s">
        <v>665</v>
      </c>
      <c r="H162" s="1" t="s">
        <v>237</v>
      </c>
      <c r="I162" s="1" t="s">
        <v>49</v>
      </c>
      <c r="J162" s="1" t="s">
        <v>29</v>
      </c>
      <c r="K162" s="1" t="s">
        <v>20</v>
      </c>
      <c r="L162" s="1" t="s">
        <v>30</v>
      </c>
      <c r="M162" s="1"/>
      <c r="N162" s="1">
        <f t="shared" si="2"/>
        <v>0</v>
      </c>
      <c r="O162" s="1" t="s">
        <v>31</v>
      </c>
      <c r="P162" s="1" t="s">
        <v>666</v>
      </c>
      <c r="Q162" s="1" t="s">
        <v>666</v>
      </c>
      <c r="R162" s="1" t="s">
        <v>21</v>
      </c>
      <c r="S162" s="1"/>
      <c r="T162" s="1" t="s">
        <v>25</v>
      </c>
      <c r="U162" t="e">
        <f>VLOOKUP(H162,[4]可返佣产品!$A$2:$B$1000,2,)</f>
        <v>#N/A</v>
      </c>
    </row>
    <row r="163" spans="1:21">
      <c r="A163" s="1" t="s">
        <v>667</v>
      </c>
      <c r="B163" s="1" t="str">
        <f>VLOOKUP(A163,'[3]消费明细-普通账号'!$B$2:$C$10000,2,)</f>
        <v>深圳市驰骋网络技术有限公司</v>
      </c>
      <c r="C163" s="1" t="str">
        <f>VLOOKUP(A163,'[3]消费明细-普通账号'!$B$2:$D$10000,3,)</f>
        <v>BD伙伴</v>
      </c>
      <c r="D163" s="1" t="str">
        <f>VLOOKUP(A163,'[3]消费明细-普通账号'!$B$2:$L$10000,11,)</f>
        <v>BD团队-刘银树</v>
      </c>
      <c r="E163" s="1" t="str">
        <f>VLOOKUP(A163,'[3]消费明细-普通账号'!$B$2:$P$10000,15,)</f>
        <v>新建</v>
      </c>
      <c r="F163" s="5">
        <f>VLOOKUP(A163,'[3]消费明细-普通账号'!$B$2:$O$10000,14,)</f>
        <v>43307.719965277778</v>
      </c>
      <c r="G163" s="1" t="s">
        <v>668</v>
      </c>
      <c r="H163" s="1" t="s">
        <v>17</v>
      </c>
      <c r="I163" s="1" t="s">
        <v>49</v>
      </c>
      <c r="J163" s="1" t="s">
        <v>669</v>
      </c>
      <c r="K163" s="1" t="s">
        <v>670</v>
      </c>
      <c r="L163" s="1" t="s">
        <v>671</v>
      </c>
      <c r="M163" s="1"/>
      <c r="N163" s="1">
        <f t="shared" si="2"/>
        <v>7362.6</v>
      </c>
      <c r="O163" s="1" t="s">
        <v>22</v>
      </c>
      <c r="P163" s="1" t="s">
        <v>672</v>
      </c>
      <c r="Q163" s="1" t="s">
        <v>673</v>
      </c>
      <c r="R163" s="1" t="s">
        <v>21</v>
      </c>
      <c r="S163" s="1"/>
      <c r="T163" s="1" t="s">
        <v>25</v>
      </c>
      <c r="U163" t="str">
        <f>VLOOKUP(H163,[4]可返佣产品!$A$2:$B$1000,2,)</f>
        <v>true</v>
      </c>
    </row>
    <row r="164" spans="1:21">
      <c r="A164" s="1" t="s">
        <v>667</v>
      </c>
      <c r="B164" s="1" t="str">
        <f>VLOOKUP(A164,'[3]消费明细-普通账号'!$B$2:$C$10000,2,)</f>
        <v>深圳市驰骋网络技术有限公司</v>
      </c>
      <c r="C164" s="1" t="str">
        <f>VLOOKUP(A164,'[3]消费明细-普通账号'!$B$2:$D$10000,3,)</f>
        <v>BD伙伴</v>
      </c>
      <c r="D164" s="1" t="str">
        <f>VLOOKUP(A164,'[3]消费明细-普通账号'!$B$2:$L$10000,11,)</f>
        <v>BD团队-刘银树</v>
      </c>
      <c r="E164" s="1" t="str">
        <f>VLOOKUP(A164,'[3]消费明细-普通账号'!$B$2:$P$10000,15,)</f>
        <v>新建</v>
      </c>
      <c r="F164" s="5">
        <f>VLOOKUP(A164,'[3]消费明细-普通账号'!$B$2:$O$10000,14,)</f>
        <v>43307.719965277778</v>
      </c>
      <c r="G164" s="1" t="s">
        <v>674</v>
      </c>
      <c r="H164" s="1" t="s">
        <v>675</v>
      </c>
      <c r="I164" s="1" t="s">
        <v>49</v>
      </c>
      <c r="J164" s="1" t="s">
        <v>29</v>
      </c>
      <c r="K164" s="1" t="s">
        <v>20</v>
      </c>
      <c r="L164" s="1" t="s">
        <v>29</v>
      </c>
      <c r="M164" s="1"/>
      <c r="N164" s="1">
        <f t="shared" si="2"/>
        <v>0</v>
      </c>
      <c r="O164" s="1" t="s">
        <v>22</v>
      </c>
      <c r="P164" s="1" t="s">
        <v>676</v>
      </c>
      <c r="Q164" s="1" t="s">
        <v>673</v>
      </c>
      <c r="R164" s="1" t="s">
        <v>21</v>
      </c>
      <c r="S164" s="1"/>
      <c r="T164" s="1" t="s">
        <v>25</v>
      </c>
      <c r="U164" t="e">
        <f>VLOOKUP(H164,[4]可返佣产品!$A$2:$B$1000,2,)</f>
        <v>#N/A</v>
      </c>
    </row>
    <row r="165" spans="1:21">
      <c r="A165" s="1" t="s">
        <v>677</v>
      </c>
      <c r="B165" s="1" t="str">
        <f>VLOOKUP(A165,'[3]消费明细-普通账号'!$B$2:$C$10000,2,)</f>
        <v>广东幸美化妆品股份有限公司</v>
      </c>
      <c r="C165" s="1" t="str">
        <f>VLOOKUP(A165,'[3]消费明细-普通账号'!$B$2:$D$10000,3,)</f>
        <v>其他</v>
      </c>
      <c r="D165" s="1" t="str">
        <f>VLOOKUP(A165,'[3]消费明细-普通账号'!$B$2:$L$10000,11,)</f>
        <v>薛玲</v>
      </c>
      <c r="E165" s="1" t="str">
        <f>VLOOKUP(A165,'[3]消费明细-普通账号'!$B$2:$P$10000,15,)</f>
        <v>关联</v>
      </c>
      <c r="F165" s="5">
        <f>VLOOKUP(A165,'[3]消费明细-普通账号'!$B$2:$O$10000,14,)</f>
        <v>42930</v>
      </c>
      <c r="G165" s="1" t="s">
        <v>678</v>
      </c>
      <c r="H165" s="1" t="s">
        <v>679</v>
      </c>
      <c r="I165" s="1" t="s">
        <v>59</v>
      </c>
      <c r="J165" s="1" t="s">
        <v>680</v>
      </c>
      <c r="K165" s="1" t="s">
        <v>20</v>
      </c>
      <c r="L165" s="1" t="s">
        <v>680</v>
      </c>
      <c r="M165" s="1"/>
      <c r="N165" s="1">
        <f t="shared" si="2"/>
        <v>306</v>
      </c>
      <c r="O165" s="1" t="s">
        <v>22</v>
      </c>
      <c r="P165" s="1" t="s">
        <v>681</v>
      </c>
      <c r="Q165" s="1" t="s">
        <v>682</v>
      </c>
      <c r="R165" s="1" t="s">
        <v>21</v>
      </c>
      <c r="S165" s="1"/>
      <c r="T165" s="1" t="s">
        <v>25</v>
      </c>
      <c r="U165">
        <v>-1</v>
      </c>
    </row>
    <row r="166" spans="1:21">
      <c r="A166" s="1" t="s">
        <v>148</v>
      </c>
      <c r="B166" s="1" t="str">
        <f>VLOOKUP(A166,'[3]消费明细-普通账号'!$B$2:$C$10000,2,)</f>
        <v>广州汇电云联互联网科技有限公司</v>
      </c>
      <c r="C166" s="1" t="str">
        <f>VLOOKUP(A166,'[3]消费明细-普通账号'!$B$2:$D$10000,3,)</f>
        <v>铁军-广</v>
      </c>
      <c r="D166" s="1" t="str">
        <f>VLOOKUP(A166,'[3]消费明细-普通账号'!$B$2:$L$10000,11,)</f>
        <v>高乾</v>
      </c>
      <c r="E166" s="1" t="str">
        <f>VLOOKUP(A166,'[3]消费明细-普通账号'!$B$2:$P$10000,15,)</f>
        <v>关联</v>
      </c>
      <c r="F166" s="5">
        <f>VLOOKUP(A166,'[3]消费明细-普通账号'!$B$2:$O$10000,14,)</f>
        <v>43155.427905092598</v>
      </c>
      <c r="G166" s="1" t="s">
        <v>683</v>
      </c>
      <c r="H166" s="1" t="s">
        <v>166</v>
      </c>
      <c r="I166" s="1" t="s">
        <v>49</v>
      </c>
      <c r="J166" s="1" t="s">
        <v>29</v>
      </c>
      <c r="K166" s="1" t="s">
        <v>20</v>
      </c>
      <c r="L166" s="1" t="s">
        <v>30</v>
      </c>
      <c r="M166" s="1"/>
      <c r="N166" s="1">
        <f t="shared" si="2"/>
        <v>0</v>
      </c>
      <c r="O166" s="1" t="s">
        <v>31</v>
      </c>
      <c r="P166" s="1" t="s">
        <v>684</v>
      </c>
      <c r="Q166" s="1" t="s">
        <v>684</v>
      </c>
      <c r="R166" s="1" t="s">
        <v>21</v>
      </c>
      <c r="S166" s="1"/>
      <c r="T166" s="1" t="s">
        <v>25</v>
      </c>
      <c r="U166" t="e">
        <f>VLOOKUP(H166,[4]可返佣产品!$A$2:$B$1000,2,)</f>
        <v>#N/A</v>
      </c>
    </row>
    <row r="167" spans="1:21">
      <c r="A167" s="1" t="s">
        <v>148</v>
      </c>
      <c r="B167" s="1" t="str">
        <f>VLOOKUP(A167,'[3]消费明细-普通账号'!$B$2:$C$10000,2,)</f>
        <v>广州汇电云联互联网科技有限公司</v>
      </c>
      <c r="C167" s="1" t="str">
        <f>VLOOKUP(A167,'[3]消费明细-普通账号'!$B$2:$D$10000,3,)</f>
        <v>铁军-广</v>
      </c>
      <c r="D167" s="1" t="str">
        <f>VLOOKUP(A167,'[3]消费明细-普通账号'!$B$2:$L$10000,11,)</f>
        <v>高乾</v>
      </c>
      <c r="E167" s="1" t="str">
        <f>VLOOKUP(A167,'[3]消费明细-普通账号'!$B$2:$P$10000,15,)</f>
        <v>关联</v>
      </c>
      <c r="F167" s="5">
        <f>VLOOKUP(A167,'[3]消费明细-普通账号'!$B$2:$O$10000,14,)</f>
        <v>43155.427905092598</v>
      </c>
      <c r="G167" s="1" t="s">
        <v>685</v>
      </c>
      <c r="H167" s="1" t="s">
        <v>130</v>
      </c>
      <c r="I167" s="1" t="s">
        <v>49</v>
      </c>
      <c r="J167" s="1" t="s">
        <v>29</v>
      </c>
      <c r="K167" s="1" t="s">
        <v>20</v>
      </c>
      <c r="L167" s="1" t="s">
        <v>30</v>
      </c>
      <c r="M167" s="1"/>
      <c r="N167" s="1">
        <f t="shared" si="2"/>
        <v>0</v>
      </c>
      <c r="O167" s="1" t="s">
        <v>31</v>
      </c>
      <c r="P167" s="1" t="s">
        <v>686</v>
      </c>
      <c r="Q167" s="1" t="s">
        <v>686</v>
      </c>
      <c r="R167" s="1" t="s">
        <v>21</v>
      </c>
      <c r="S167" s="1"/>
      <c r="T167" s="1" t="s">
        <v>25</v>
      </c>
      <c r="U167" t="b">
        <f>VLOOKUP(H167,[4]可返佣产品!$A$2:$B$1000,2,)</f>
        <v>1</v>
      </c>
    </row>
    <row r="168" spans="1:21">
      <c r="A168" s="1" t="s">
        <v>148</v>
      </c>
      <c r="B168" s="1" t="str">
        <f>VLOOKUP(A168,'[3]消费明细-普通账号'!$B$2:$C$10000,2,)</f>
        <v>广州汇电云联互联网科技有限公司</v>
      </c>
      <c r="C168" s="1" t="str">
        <f>VLOOKUP(A168,'[3]消费明细-普通账号'!$B$2:$D$10000,3,)</f>
        <v>铁军-广</v>
      </c>
      <c r="D168" s="1" t="str">
        <f>VLOOKUP(A168,'[3]消费明细-普通账号'!$B$2:$L$10000,11,)</f>
        <v>高乾</v>
      </c>
      <c r="E168" s="1" t="str">
        <f>VLOOKUP(A168,'[3]消费明细-普通账号'!$B$2:$P$10000,15,)</f>
        <v>关联</v>
      </c>
      <c r="F168" s="5">
        <f>VLOOKUP(A168,'[3]消费明细-普通账号'!$B$2:$O$10000,14,)</f>
        <v>43155.427905092598</v>
      </c>
      <c r="G168" s="1" t="s">
        <v>687</v>
      </c>
      <c r="H168" s="1" t="s">
        <v>79</v>
      </c>
      <c r="I168" s="1" t="s">
        <v>49</v>
      </c>
      <c r="J168" s="1" t="s">
        <v>29</v>
      </c>
      <c r="K168" s="1" t="s">
        <v>20</v>
      </c>
      <c r="L168" s="1" t="s">
        <v>30</v>
      </c>
      <c r="M168" s="1"/>
      <c r="N168" s="1">
        <f t="shared" si="2"/>
        <v>0</v>
      </c>
      <c r="O168" s="1" t="s">
        <v>31</v>
      </c>
      <c r="P168" s="1" t="s">
        <v>686</v>
      </c>
      <c r="Q168" s="1" t="s">
        <v>686</v>
      </c>
      <c r="R168" s="1" t="s">
        <v>21</v>
      </c>
      <c r="S168" s="1"/>
      <c r="T168" s="1" t="s">
        <v>25</v>
      </c>
      <c r="U168" t="e">
        <f>VLOOKUP(H168,[4]可返佣产品!$A$2:$B$1000,2,)</f>
        <v>#N/A</v>
      </c>
    </row>
    <row r="169" spans="1:21">
      <c r="A169" s="1" t="s">
        <v>148</v>
      </c>
      <c r="B169" s="1" t="str">
        <f>VLOOKUP(A169,'[3]消费明细-普通账号'!$B$2:$C$10000,2,)</f>
        <v>广州汇电云联互联网科技有限公司</v>
      </c>
      <c r="C169" s="1" t="str">
        <f>VLOOKUP(A169,'[3]消费明细-普通账号'!$B$2:$D$10000,3,)</f>
        <v>铁军-广</v>
      </c>
      <c r="D169" s="1" t="str">
        <f>VLOOKUP(A169,'[3]消费明细-普通账号'!$B$2:$L$10000,11,)</f>
        <v>高乾</v>
      </c>
      <c r="E169" s="1" t="str">
        <f>VLOOKUP(A169,'[3]消费明细-普通账号'!$B$2:$P$10000,15,)</f>
        <v>关联</v>
      </c>
      <c r="F169" s="5">
        <f>VLOOKUP(A169,'[3]消费明细-普通账号'!$B$2:$O$10000,14,)</f>
        <v>43155.427905092598</v>
      </c>
      <c r="G169" s="1" t="s">
        <v>688</v>
      </c>
      <c r="H169" s="1" t="s">
        <v>130</v>
      </c>
      <c r="I169" s="1" t="s">
        <v>49</v>
      </c>
      <c r="J169" s="1" t="s">
        <v>29</v>
      </c>
      <c r="K169" s="1" t="s">
        <v>20</v>
      </c>
      <c r="L169" s="1" t="s">
        <v>30</v>
      </c>
      <c r="M169" s="1"/>
      <c r="N169" s="1">
        <f t="shared" si="2"/>
        <v>0</v>
      </c>
      <c r="O169" s="1" t="s">
        <v>31</v>
      </c>
      <c r="P169" s="1" t="s">
        <v>686</v>
      </c>
      <c r="Q169" s="1" t="s">
        <v>686</v>
      </c>
      <c r="R169" s="1" t="s">
        <v>21</v>
      </c>
      <c r="S169" s="1"/>
      <c r="T169" s="1" t="s">
        <v>25</v>
      </c>
      <c r="U169" t="b">
        <f>VLOOKUP(H169,[4]可返佣产品!$A$2:$B$1000,2,)</f>
        <v>1</v>
      </c>
    </row>
    <row r="170" spans="1:21">
      <c r="A170" s="1" t="s">
        <v>148</v>
      </c>
      <c r="B170" s="1" t="str">
        <f>VLOOKUP(A170,'[3]消费明细-普通账号'!$B$2:$C$10000,2,)</f>
        <v>广州汇电云联互联网科技有限公司</v>
      </c>
      <c r="C170" s="1" t="str">
        <f>VLOOKUP(A170,'[3]消费明细-普通账号'!$B$2:$D$10000,3,)</f>
        <v>铁军-广</v>
      </c>
      <c r="D170" s="1" t="str">
        <f>VLOOKUP(A170,'[3]消费明细-普通账号'!$B$2:$L$10000,11,)</f>
        <v>高乾</v>
      </c>
      <c r="E170" s="1" t="str">
        <f>VLOOKUP(A170,'[3]消费明细-普通账号'!$B$2:$P$10000,15,)</f>
        <v>关联</v>
      </c>
      <c r="F170" s="5">
        <f>VLOOKUP(A170,'[3]消费明细-普通账号'!$B$2:$O$10000,14,)</f>
        <v>43155.427905092598</v>
      </c>
      <c r="G170" s="1" t="s">
        <v>689</v>
      </c>
      <c r="H170" s="1" t="s">
        <v>237</v>
      </c>
      <c r="I170" s="1" t="s">
        <v>49</v>
      </c>
      <c r="J170" s="1" t="s">
        <v>29</v>
      </c>
      <c r="K170" s="1" t="s">
        <v>20</v>
      </c>
      <c r="L170" s="1" t="s">
        <v>30</v>
      </c>
      <c r="M170" s="1"/>
      <c r="N170" s="1">
        <f t="shared" si="2"/>
        <v>0</v>
      </c>
      <c r="O170" s="1" t="s">
        <v>31</v>
      </c>
      <c r="P170" s="1" t="s">
        <v>690</v>
      </c>
      <c r="Q170" s="1" t="s">
        <v>690</v>
      </c>
      <c r="R170" s="1" t="s">
        <v>21</v>
      </c>
      <c r="S170" s="1"/>
      <c r="T170" s="1" t="s">
        <v>25</v>
      </c>
      <c r="U170" t="e">
        <f>VLOOKUP(H170,[4]可返佣产品!$A$2:$B$1000,2,)</f>
        <v>#N/A</v>
      </c>
    </row>
    <row r="171" spans="1:21">
      <c r="A171" s="1" t="s">
        <v>691</v>
      </c>
      <c r="B171" s="1" t="str">
        <f>VLOOKUP(A171,'[3]消费明细-普通账号'!$B$2:$C$10000,2,)</f>
        <v>广州东品网络科技有限公司</v>
      </c>
      <c r="C171" s="1" t="str">
        <f>VLOOKUP(A171,'[3]消费明细-普通账号'!$B$2:$D$10000,3,)</f>
        <v>中台-广</v>
      </c>
      <c r="D171" s="1" t="str">
        <f>VLOOKUP(A171,'[3]消费明细-普通账号'!$B$2:$L$10000,11,)</f>
        <v>唐钰滢</v>
      </c>
      <c r="E171" s="1" t="str">
        <f>VLOOKUP(A171,'[3]消费明细-普通账号'!$B$2:$P$10000,15,)</f>
        <v>关联</v>
      </c>
      <c r="F171" s="5">
        <f>VLOOKUP(A171,'[3]消费明细-普通账号'!$B$2:$O$10000,14,)</f>
        <v>43045</v>
      </c>
      <c r="G171" s="1" t="s">
        <v>692</v>
      </c>
      <c r="H171" s="1" t="s">
        <v>89</v>
      </c>
      <c r="I171" s="1" t="s">
        <v>49</v>
      </c>
      <c r="J171" s="1" t="s">
        <v>693</v>
      </c>
      <c r="K171" s="1" t="s">
        <v>203</v>
      </c>
      <c r="L171" s="1" t="s">
        <v>694</v>
      </c>
      <c r="M171" s="1"/>
      <c r="N171" s="1">
        <f t="shared" si="2"/>
        <v>9</v>
      </c>
      <c r="O171" s="1" t="s">
        <v>22</v>
      </c>
      <c r="P171" s="1" t="s">
        <v>695</v>
      </c>
      <c r="Q171" s="1" t="s">
        <v>696</v>
      </c>
      <c r="R171" s="1" t="s">
        <v>21</v>
      </c>
      <c r="S171" s="1"/>
      <c r="T171" s="1" t="s">
        <v>25</v>
      </c>
      <c r="U171" t="str">
        <f>VLOOKUP(H171,[4]可返佣产品!$A$2:$B$1000,2,)</f>
        <v>true</v>
      </c>
    </row>
    <row r="172" spans="1:21">
      <c r="A172" s="1" t="s">
        <v>697</v>
      </c>
      <c r="B172" s="1" t="str">
        <f>VLOOKUP(A172,'[3]消费明细-普通账号'!$B$2:$C$10000,2,)</f>
        <v>绵泽信息技术有限公司</v>
      </c>
      <c r="C172" s="1" t="str">
        <f>VLOOKUP(A172,'[3]消费明细-普通账号'!$B$2:$D$10000,3,)</f>
        <v>KA-广</v>
      </c>
      <c r="D172" s="1" t="str">
        <f>VLOOKUP(A172,'[3]消费明细-普通账号'!$B$2:$L$10000,11,)</f>
        <v>汤何</v>
      </c>
      <c r="E172" s="1" t="str">
        <f>VLOOKUP(A172,'[3]消费明细-普通账号'!$B$2:$P$10000,15,)</f>
        <v>新建</v>
      </c>
      <c r="F172" s="5">
        <f>VLOOKUP(A172,'[3]消费明细-普通账号'!$B$2:$O$10000,14,)</f>
        <v>43028</v>
      </c>
      <c r="G172" s="1" t="s">
        <v>698</v>
      </c>
      <c r="H172" s="1" t="s">
        <v>699</v>
      </c>
      <c r="I172" s="1" t="s">
        <v>49</v>
      </c>
      <c r="J172" s="1" t="s">
        <v>700</v>
      </c>
      <c r="K172" s="1" t="s">
        <v>20</v>
      </c>
      <c r="L172" s="1" t="s">
        <v>700</v>
      </c>
      <c r="M172" s="1"/>
      <c r="N172" s="1">
        <f t="shared" si="2"/>
        <v>210</v>
      </c>
      <c r="O172" s="1" t="s">
        <v>22</v>
      </c>
      <c r="P172" s="1" t="s">
        <v>701</v>
      </c>
      <c r="Q172" s="1" t="s">
        <v>702</v>
      </c>
      <c r="R172" s="1" t="s">
        <v>21</v>
      </c>
      <c r="S172" s="1"/>
      <c r="T172" s="1" t="s">
        <v>25</v>
      </c>
      <c r="U172" t="e">
        <f>VLOOKUP(H172,[4]可返佣产品!$A$2:$B$1000,2,)</f>
        <v>#N/A</v>
      </c>
    </row>
    <row r="173" spans="1:21">
      <c r="A173" s="1" t="s">
        <v>697</v>
      </c>
      <c r="B173" s="1" t="str">
        <f>VLOOKUP(A173,'[3]消费明细-普通账号'!$B$2:$C$10000,2,)</f>
        <v>绵泽信息技术有限公司</v>
      </c>
      <c r="C173" s="1" t="str">
        <f>VLOOKUP(A173,'[3]消费明细-普通账号'!$B$2:$D$10000,3,)</f>
        <v>KA-广</v>
      </c>
      <c r="D173" s="1" t="str">
        <f>VLOOKUP(A173,'[3]消费明细-普通账号'!$B$2:$L$10000,11,)</f>
        <v>汤何</v>
      </c>
      <c r="E173" s="1" t="str">
        <f>VLOOKUP(A173,'[3]消费明细-普通账号'!$B$2:$P$10000,15,)</f>
        <v>新建</v>
      </c>
      <c r="F173" s="5">
        <f>VLOOKUP(A173,'[3]消费明细-普通账号'!$B$2:$O$10000,14,)</f>
        <v>43028</v>
      </c>
      <c r="G173" s="1" t="s">
        <v>703</v>
      </c>
      <c r="H173" s="1" t="s">
        <v>704</v>
      </c>
      <c r="I173" s="1" t="s">
        <v>49</v>
      </c>
      <c r="J173" s="1" t="s">
        <v>705</v>
      </c>
      <c r="K173" s="1" t="s">
        <v>20</v>
      </c>
      <c r="L173" s="1" t="s">
        <v>705</v>
      </c>
      <c r="M173" s="1"/>
      <c r="N173" s="1">
        <f t="shared" si="2"/>
        <v>59</v>
      </c>
      <c r="O173" s="1" t="s">
        <v>22</v>
      </c>
      <c r="P173" s="1" t="s">
        <v>706</v>
      </c>
      <c r="Q173" s="1" t="s">
        <v>707</v>
      </c>
      <c r="R173" s="1" t="s">
        <v>21</v>
      </c>
      <c r="S173" s="1"/>
      <c r="T173" s="1" t="s">
        <v>25</v>
      </c>
      <c r="U173" t="e">
        <f>VLOOKUP(H173,[4]可返佣产品!$A$2:$B$1000,2,)</f>
        <v>#N/A</v>
      </c>
    </row>
    <row r="174" spans="1:21">
      <c r="A174" s="1" t="s">
        <v>708</v>
      </c>
      <c r="B174" s="1" t="str">
        <f>VLOOKUP(A174,'[3]消费明细-普通账号'!$B$2:$C$10000,2,)</f>
        <v>dw10066</v>
      </c>
      <c r="C174" s="1" t="str">
        <f>VLOOKUP(A174,'[3]消费明细-普通账号'!$B$2:$D$10000,3,)</f>
        <v>铁军-广</v>
      </c>
      <c r="D174" s="1" t="str">
        <f>VLOOKUP(A174,'[3]消费明细-普通账号'!$B$2:$L$10000,11,)</f>
        <v>吴发能</v>
      </c>
      <c r="E174" s="1" t="str">
        <f>VLOOKUP(A174,'[3]消费明细-普通账号'!$B$2:$P$10000,15,)</f>
        <v>关联</v>
      </c>
      <c r="F174" s="5">
        <f>VLOOKUP(A174,'[3]消费明细-普通账号'!$B$2:$O$10000,14,)</f>
        <v>43021</v>
      </c>
      <c r="G174" s="1" t="s">
        <v>709</v>
      </c>
      <c r="H174" s="1" t="s">
        <v>17</v>
      </c>
      <c r="I174" s="1" t="s">
        <v>59</v>
      </c>
      <c r="J174" s="1" t="s">
        <v>710</v>
      </c>
      <c r="K174" s="1" t="s">
        <v>20</v>
      </c>
      <c r="L174" s="1" t="s">
        <v>710</v>
      </c>
      <c r="M174" s="1"/>
      <c r="N174" s="1">
        <f t="shared" si="2"/>
        <v>3999</v>
      </c>
      <c r="O174" s="1" t="s">
        <v>22</v>
      </c>
      <c r="P174" s="1" t="s">
        <v>711</v>
      </c>
      <c r="Q174" s="1" t="s">
        <v>712</v>
      </c>
      <c r="R174" s="1" t="s">
        <v>21</v>
      </c>
      <c r="S174" s="1"/>
      <c r="T174" s="1" t="s">
        <v>25</v>
      </c>
      <c r="U174">
        <v>-1</v>
      </c>
    </row>
    <row r="175" spans="1:21">
      <c r="A175" s="1" t="s">
        <v>63</v>
      </c>
      <c r="B175" s="1" t="str">
        <f>VLOOKUP(A175,'[3]消费明细-普通账号'!$B$2:$C$10000,2,)</f>
        <v>广州美亚电子商务国际旅行社有限公司</v>
      </c>
      <c r="C175" s="1" t="str">
        <f>VLOOKUP(A175,'[3]消费明细-普通账号'!$B$2:$D$10000,3,)</f>
        <v>KA-广</v>
      </c>
      <c r="D175" s="1" t="str">
        <f>VLOOKUP(A175,'[3]消费明细-普通账号'!$B$2:$L$10000,11,)</f>
        <v>史玉卉</v>
      </c>
      <c r="E175" s="1" t="str">
        <f>VLOOKUP(A175,'[3]消费明细-普通账号'!$B$2:$P$10000,15,)</f>
        <v>关联</v>
      </c>
      <c r="F175" s="5">
        <f>VLOOKUP(A175,'[3]消费明细-普通账号'!$B$2:$O$10000,14,)</f>
        <v>43028</v>
      </c>
      <c r="G175" s="1" t="s">
        <v>713</v>
      </c>
      <c r="H175" s="1" t="s">
        <v>17</v>
      </c>
      <c r="I175" s="1" t="s">
        <v>59</v>
      </c>
      <c r="J175" s="1" t="s">
        <v>714</v>
      </c>
      <c r="K175" s="1" t="s">
        <v>20</v>
      </c>
      <c r="L175" s="1" t="s">
        <v>714</v>
      </c>
      <c r="M175" s="1"/>
      <c r="N175" s="1">
        <f t="shared" si="2"/>
        <v>82</v>
      </c>
      <c r="O175" s="1" t="s">
        <v>22</v>
      </c>
      <c r="P175" s="1" t="s">
        <v>715</v>
      </c>
      <c r="Q175" s="1" t="s">
        <v>716</v>
      </c>
      <c r="R175" s="1" t="s">
        <v>21</v>
      </c>
      <c r="S175" s="1"/>
      <c r="T175" s="1" t="s">
        <v>25</v>
      </c>
      <c r="U175">
        <v>-1</v>
      </c>
    </row>
    <row r="176" spans="1:21">
      <c r="A176" s="1" t="s">
        <v>717</v>
      </c>
      <c r="B176" s="1" t="str">
        <f>VLOOKUP(A176,'[3]消费明细-普通账号'!$B$2:$C$10000,2,)</f>
        <v>广州科亚信息科技有限公司</v>
      </c>
      <c r="C176" s="1" t="str">
        <f>VLOOKUP(A176,'[3]消费明细-普通账号'!$B$2:$D$10000,3,)</f>
        <v>中台-广</v>
      </c>
      <c r="D176" s="1" t="str">
        <f>VLOOKUP(A176,'[3]消费明细-普通账号'!$B$2:$L$10000,11,)</f>
        <v>唐钰滢</v>
      </c>
      <c r="E176" s="1" t="str">
        <f>VLOOKUP(A176,'[3]消费明细-普通账号'!$B$2:$P$10000,15,)</f>
        <v>关联</v>
      </c>
      <c r="F176" s="5">
        <f>VLOOKUP(A176,'[3]消费明细-普通账号'!$B$2:$O$10000,14,)</f>
        <v>42809</v>
      </c>
      <c r="G176" s="1" t="s">
        <v>718</v>
      </c>
      <c r="H176" s="1" t="s">
        <v>36</v>
      </c>
      <c r="I176" s="1" t="s">
        <v>59</v>
      </c>
      <c r="J176" s="1" t="s">
        <v>719</v>
      </c>
      <c r="K176" s="1" t="s">
        <v>20</v>
      </c>
      <c r="L176" s="1" t="s">
        <v>719</v>
      </c>
      <c r="M176" s="1"/>
      <c r="N176" s="1">
        <f t="shared" si="2"/>
        <v>272</v>
      </c>
      <c r="O176" s="1" t="s">
        <v>22</v>
      </c>
      <c r="P176" s="1" t="s">
        <v>720</v>
      </c>
      <c r="Q176" s="1" t="s">
        <v>721</v>
      </c>
      <c r="R176" s="1" t="s">
        <v>21</v>
      </c>
      <c r="S176" s="1"/>
      <c r="T176" s="1" t="s">
        <v>25</v>
      </c>
      <c r="U176">
        <v>-1</v>
      </c>
    </row>
    <row r="177" spans="1:21">
      <c r="A177" s="1" t="s">
        <v>299</v>
      </c>
      <c r="B177" s="1" t="str">
        <f>VLOOKUP(A177,'[3]消费明细-普通账号'!$B$2:$C$10000,2,)</f>
        <v>广州逗趣互动信息科技有限公司</v>
      </c>
      <c r="C177" s="1" t="str">
        <f>VLOOKUP(A177,'[3]消费明细-普通账号'!$B$2:$D$10000,3,)</f>
        <v>其他</v>
      </c>
      <c r="D177" s="1" t="str">
        <f>VLOOKUP(A177,'[3]消费明细-普通账号'!$B$2:$L$10000,11,)</f>
        <v>薛玲</v>
      </c>
      <c r="E177" s="1" t="str">
        <f>VLOOKUP(A177,'[3]消费明细-普通账号'!$B$2:$P$10000,15,)</f>
        <v>关联</v>
      </c>
      <c r="F177" s="5">
        <f>VLOOKUP(A177,'[3]消费明细-普通账号'!$B$2:$O$10000,14,)</f>
        <v>42744</v>
      </c>
      <c r="G177" s="1" t="s">
        <v>722</v>
      </c>
      <c r="H177" s="1" t="s">
        <v>306</v>
      </c>
      <c r="I177" s="1" t="s">
        <v>59</v>
      </c>
      <c r="J177" s="1" t="s">
        <v>723</v>
      </c>
      <c r="K177" s="1" t="s">
        <v>20</v>
      </c>
      <c r="L177" s="1" t="s">
        <v>723</v>
      </c>
      <c r="M177" s="1"/>
      <c r="N177" s="1">
        <f t="shared" si="2"/>
        <v>1300</v>
      </c>
      <c r="O177" s="1" t="s">
        <v>22</v>
      </c>
      <c r="P177" s="1" t="s">
        <v>724</v>
      </c>
      <c r="Q177" s="1" t="s">
        <v>724</v>
      </c>
      <c r="R177" s="1" t="s">
        <v>21</v>
      </c>
      <c r="S177" s="1"/>
      <c r="T177" s="1" t="s">
        <v>25</v>
      </c>
      <c r="U177">
        <v>-1</v>
      </c>
    </row>
    <row r="178" spans="1:21">
      <c r="A178" s="1" t="s">
        <v>299</v>
      </c>
      <c r="B178" s="1" t="str">
        <f>VLOOKUP(A178,'[3]消费明细-普通账号'!$B$2:$C$10000,2,)</f>
        <v>广州逗趣互动信息科技有限公司</v>
      </c>
      <c r="C178" s="1" t="str">
        <f>VLOOKUP(A178,'[3]消费明细-普通账号'!$B$2:$D$10000,3,)</f>
        <v>其他</v>
      </c>
      <c r="D178" s="1" t="str">
        <f>VLOOKUP(A178,'[3]消费明细-普通账号'!$B$2:$L$10000,11,)</f>
        <v>薛玲</v>
      </c>
      <c r="E178" s="1" t="str">
        <f>VLOOKUP(A178,'[3]消费明细-普通账号'!$B$2:$P$10000,15,)</f>
        <v>关联</v>
      </c>
      <c r="F178" s="5">
        <f>VLOOKUP(A178,'[3]消费明细-普通账号'!$B$2:$O$10000,14,)</f>
        <v>42744</v>
      </c>
      <c r="G178" s="1" t="s">
        <v>725</v>
      </c>
      <c r="H178" s="1" t="s">
        <v>36</v>
      </c>
      <c r="I178" s="1" t="s">
        <v>59</v>
      </c>
      <c r="J178" s="1" t="s">
        <v>726</v>
      </c>
      <c r="K178" s="1" t="s">
        <v>20</v>
      </c>
      <c r="L178" s="1" t="s">
        <v>726</v>
      </c>
      <c r="M178" s="1"/>
      <c r="N178" s="1">
        <f t="shared" si="2"/>
        <v>1880</v>
      </c>
      <c r="O178" s="1" t="s">
        <v>22</v>
      </c>
      <c r="P178" s="1" t="s">
        <v>727</v>
      </c>
      <c r="Q178" s="1" t="s">
        <v>728</v>
      </c>
      <c r="R178" s="1" t="s">
        <v>21</v>
      </c>
      <c r="S178" s="1"/>
      <c r="T178" s="1" t="s">
        <v>25</v>
      </c>
      <c r="U178">
        <v>-1</v>
      </c>
    </row>
    <row r="179" spans="1:21">
      <c r="A179" s="1" t="s">
        <v>299</v>
      </c>
      <c r="B179" s="1" t="str">
        <f>VLOOKUP(A179,'[3]消费明细-普通账号'!$B$2:$C$10000,2,)</f>
        <v>广州逗趣互动信息科技有限公司</v>
      </c>
      <c r="C179" s="1" t="str">
        <f>VLOOKUP(A179,'[3]消费明细-普通账号'!$B$2:$D$10000,3,)</f>
        <v>其他</v>
      </c>
      <c r="D179" s="1" t="str">
        <f>VLOOKUP(A179,'[3]消费明细-普通账号'!$B$2:$L$10000,11,)</f>
        <v>薛玲</v>
      </c>
      <c r="E179" s="1" t="str">
        <f>VLOOKUP(A179,'[3]消费明细-普通账号'!$B$2:$P$10000,15,)</f>
        <v>关联</v>
      </c>
      <c r="F179" s="5">
        <f>VLOOKUP(A179,'[3]消费明细-普通账号'!$B$2:$O$10000,14,)</f>
        <v>42744</v>
      </c>
      <c r="G179" s="1" t="s">
        <v>729</v>
      </c>
      <c r="H179" s="1" t="s">
        <v>17</v>
      </c>
      <c r="I179" s="1" t="s">
        <v>59</v>
      </c>
      <c r="J179" s="1" t="s">
        <v>730</v>
      </c>
      <c r="K179" s="1" t="s">
        <v>20</v>
      </c>
      <c r="L179" s="1" t="s">
        <v>730</v>
      </c>
      <c r="M179" s="1">
        <v>148</v>
      </c>
      <c r="N179" s="1">
        <f t="shared" si="2"/>
        <v>0</v>
      </c>
      <c r="O179" s="1" t="s">
        <v>22</v>
      </c>
      <c r="P179" s="1" t="s">
        <v>731</v>
      </c>
      <c r="Q179" s="1" t="s">
        <v>731</v>
      </c>
      <c r="R179" s="1" t="s">
        <v>21</v>
      </c>
      <c r="S179" s="1"/>
      <c r="T179" s="1" t="s">
        <v>25</v>
      </c>
      <c r="U179">
        <v>-1</v>
      </c>
    </row>
    <row r="180" spans="1:21">
      <c r="A180" s="1" t="s">
        <v>304</v>
      </c>
      <c r="B180" s="1" t="str">
        <f>VLOOKUP(A180,'[3]消费明细-普通账号'!$B$2:$C$10000,2,)</f>
        <v>广州远程教育中心有限公司</v>
      </c>
      <c r="C180" s="1" t="str">
        <f>VLOOKUP(A180,'[3]消费明细-普通账号'!$B$2:$D$10000,3,)</f>
        <v>KA-广</v>
      </c>
      <c r="D180" s="1" t="str">
        <f>VLOOKUP(A180,'[3]消费明细-普通账号'!$B$2:$L$10000,11,)</f>
        <v>史玉卉</v>
      </c>
      <c r="E180" s="1" t="str">
        <f>VLOOKUP(A180,'[3]消费明细-普通账号'!$B$2:$P$10000,15,)</f>
        <v>关联</v>
      </c>
      <c r="F180" s="5">
        <f>VLOOKUP(A180,'[3]消费明细-普通账号'!$B$2:$O$10000,14,)</f>
        <v>42818</v>
      </c>
      <c r="G180" s="1" t="s">
        <v>732</v>
      </c>
      <c r="H180" s="1" t="s">
        <v>36</v>
      </c>
      <c r="I180" s="1" t="s">
        <v>59</v>
      </c>
      <c r="J180" s="1" t="s">
        <v>733</v>
      </c>
      <c r="K180" s="1" t="s">
        <v>203</v>
      </c>
      <c r="L180" s="1" t="s">
        <v>734</v>
      </c>
      <c r="M180" s="1"/>
      <c r="N180" s="1">
        <f t="shared" si="2"/>
        <v>892.5</v>
      </c>
      <c r="O180" s="1" t="s">
        <v>22</v>
      </c>
      <c r="P180" s="1" t="s">
        <v>735</v>
      </c>
      <c r="Q180" s="1" t="s">
        <v>736</v>
      </c>
      <c r="R180" s="1" t="s">
        <v>21</v>
      </c>
      <c r="S180" s="1"/>
      <c r="T180" s="1" t="s">
        <v>25</v>
      </c>
      <c r="U180">
        <v>0</v>
      </c>
    </row>
    <row r="181" spans="1:21">
      <c r="A181" s="1" t="s">
        <v>26</v>
      </c>
      <c r="B181" s="1" t="str">
        <f>VLOOKUP(A181,'[3]消费明细-普通账号'!$B$2:$C$10000,2,)</f>
        <v>广州市十牛信息科技有限公司</v>
      </c>
      <c r="C181" s="1" t="str">
        <f>VLOOKUP(A181,'[3]消费明细-普通账号'!$B$2:$D$10000,3,)</f>
        <v>其他</v>
      </c>
      <c r="D181" s="1" t="str">
        <f>VLOOKUP(A181,'[3]消费明细-普通账号'!$B$2:$L$10000,11,)</f>
        <v>薛玲</v>
      </c>
      <c r="E181" s="1" t="str">
        <f>VLOOKUP(A181,'[3]消费明细-普通账号'!$B$2:$P$10000,15,)</f>
        <v>关联</v>
      </c>
      <c r="F181" s="5">
        <f>VLOOKUP(A181,'[3]消费明细-普通账号'!$B$2:$O$10000,14,)</f>
        <v>42909</v>
      </c>
      <c r="G181" s="1" t="s">
        <v>737</v>
      </c>
      <c r="H181" s="1" t="s">
        <v>738</v>
      </c>
      <c r="I181" s="1" t="s">
        <v>49</v>
      </c>
      <c r="J181" s="1" t="s">
        <v>29</v>
      </c>
      <c r="K181" s="1" t="s">
        <v>20</v>
      </c>
      <c r="L181" s="1" t="s">
        <v>30</v>
      </c>
      <c r="M181" s="1"/>
      <c r="N181" s="1">
        <f t="shared" si="2"/>
        <v>0</v>
      </c>
      <c r="O181" s="1" t="s">
        <v>31</v>
      </c>
      <c r="P181" s="1" t="s">
        <v>739</v>
      </c>
      <c r="Q181" s="1" t="s">
        <v>739</v>
      </c>
      <c r="R181" s="1" t="s">
        <v>21</v>
      </c>
      <c r="S181" s="1"/>
      <c r="T181" s="1" t="s">
        <v>25</v>
      </c>
      <c r="U181" t="e">
        <f>VLOOKUP(H181,[4]可返佣产品!$A$2:$B$1000,2,)</f>
        <v>#N/A</v>
      </c>
    </row>
    <row r="182" spans="1:21">
      <c r="A182" s="1" t="s">
        <v>148</v>
      </c>
      <c r="B182" s="1" t="str">
        <f>VLOOKUP(A182,'[3]消费明细-普通账号'!$B$2:$C$10000,2,)</f>
        <v>广州汇电云联互联网科技有限公司</v>
      </c>
      <c r="C182" s="1" t="str">
        <f>VLOOKUP(A182,'[3]消费明细-普通账号'!$B$2:$D$10000,3,)</f>
        <v>铁军-广</v>
      </c>
      <c r="D182" s="1" t="str">
        <f>VLOOKUP(A182,'[3]消费明细-普通账号'!$B$2:$L$10000,11,)</f>
        <v>高乾</v>
      </c>
      <c r="E182" s="1" t="str">
        <f>VLOOKUP(A182,'[3]消费明细-普通账号'!$B$2:$P$10000,15,)</f>
        <v>关联</v>
      </c>
      <c r="F182" s="5">
        <f>VLOOKUP(A182,'[3]消费明细-普通账号'!$B$2:$O$10000,14,)</f>
        <v>43155.427905092598</v>
      </c>
      <c r="G182" s="1" t="s">
        <v>740</v>
      </c>
      <c r="H182" s="1" t="s">
        <v>166</v>
      </c>
      <c r="I182" s="1" t="s">
        <v>49</v>
      </c>
      <c r="J182" s="1" t="s">
        <v>29</v>
      </c>
      <c r="K182" s="1" t="s">
        <v>20</v>
      </c>
      <c r="L182" s="1" t="s">
        <v>30</v>
      </c>
      <c r="M182" s="1"/>
      <c r="N182" s="1">
        <f t="shared" si="2"/>
        <v>0</v>
      </c>
      <c r="O182" s="1" t="s">
        <v>31</v>
      </c>
      <c r="P182" s="1" t="s">
        <v>741</v>
      </c>
      <c r="Q182" s="1" t="s">
        <v>741</v>
      </c>
      <c r="R182" s="1" t="s">
        <v>21</v>
      </c>
      <c r="S182" s="1"/>
      <c r="T182" s="1" t="s">
        <v>25</v>
      </c>
      <c r="U182" t="e">
        <f>VLOOKUP(H182,[4]可返佣产品!$A$2:$B$1000,2,)</f>
        <v>#N/A</v>
      </c>
    </row>
    <row r="183" spans="1:21">
      <c r="A183" s="1" t="s">
        <v>148</v>
      </c>
      <c r="B183" s="1" t="str">
        <f>VLOOKUP(A183,'[3]消费明细-普通账号'!$B$2:$C$10000,2,)</f>
        <v>广州汇电云联互联网科技有限公司</v>
      </c>
      <c r="C183" s="1" t="str">
        <f>VLOOKUP(A183,'[3]消费明细-普通账号'!$B$2:$D$10000,3,)</f>
        <v>铁军-广</v>
      </c>
      <c r="D183" s="1" t="str">
        <f>VLOOKUP(A183,'[3]消费明细-普通账号'!$B$2:$L$10000,11,)</f>
        <v>高乾</v>
      </c>
      <c r="E183" s="1" t="str">
        <f>VLOOKUP(A183,'[3]消费明细-普通账号'!$B$2:$P$10000,15,)</f>
        <v>关联</v>
      </c>
      <c r="F183" s="5">
        <f>VLOOKUP(A183,'[3]消费明细-普通账号'!$B$2:$O$10000,14,)</f>
        <v>43155.427905092598</v>
      </c>
      <c r="G183" s="1" t="s">
        <v>742</v>
      </c>
      <c r="H183" s="1" t="s">
        <v>79</v>
      </c>
      <c r="I183" s="1" t="s">
        <v>49</v>
      </c>
      <c r="J183" s="1" t="s">
        <v>29</v>
      </c>
      <c r="K183" s="1" t="s">
        <v>20</v>
      </c>
      <c r="L183" s="1" t="s">
        <v>30</v>
      </c>
      <c r="M183" s="1"/>
      <c r="N183" s="1">
        <f t="shared" si="2"/>
        <v>0</v>
      </c>
      <c r="O183" s="1" t="s">
        <v>31</v>
      </c>
      <c r="P183" s="1" t="s">
        <v>743</v>
      </c>
      <c r="Q183" s="1" t="s">
        <v>743</v>
      </c>
      <c r="R183" s="1" t="s">
        <v>21</v>
      </c>
      <c r="S183" s="1"/>
      <c r="T183" s="1" t="s">
        <v>25</v>
      </c>
      <c r="U183" t="e">
        <f>VLOOKUP(H183,[4]可返佣产品!$A$2:$B$1000,2,)</f>
        <v>#N/A</v>
      </c>
    </row>
    <row r="184" spans="1:21">
      <c r="A184" s="1" t="s">
        <v>148</v>
      </c>
      <c r="B184" s="1" t="str">
        <f>VLOOKUP(A184,'[3]消费明细-普通账号'!$B$2:$C$10000,2,)</f>
        <v>广州汇电云联互联网科技有限公司</v>
      </c>
      <c r="C184" s="1" t="str">
        <f>VLOOKUP(A184,'[3]消费明细-普通账号'!$B$2:$D$10000,3,)</f>
        <v>铁军-广</v>
      </c>
      <c r="D184" s="1" t="str">
        <f>VLOOKUP(A184,'[3]消费明细-普通账号'!$B$2:$L$10000,11,)</f>
        <v>高乾</v>
      </c>
      <c r="E184" s="1" t="str">
        <f>VLOOKUP(A184,'[3]消费明细-普通账号'!$B$2:$P$10000,15,)</f>
        <v>关联</v>
      </c>
      <c r="F184" s="5">
        <f>VLOOKUP(A184,'[3]消费明细-普通账号'!$B$2:$O$10000,14,)</f>
        <v>43155.427905092598</v>
      </c>
      <c r="G184" s="1" t="s">
        <v>744</v>
      </c>
      <c r="H184" s="1" t="s">
        <v>130</v>
      </c>
      <c r="I184" s="1" t="s">
        <v>49</v>
      </c>
      <c r="J184" s="1" t="s">
        <v>29</v>
      </c>
      <c r="K184" s="1" t="s">
        <v>20</v>
      </c>
      <c r="L184" s="1" t="s">
        <v>30</v>
      </c>
      <c r="M184" s="1"/>
      <c r="N184" s="1">
        <f t="shared" si="2"/>
        <v>0</v>
      </c>
      <c r="O184" s="1" t="s">
        <v>31</v>
      </c>
      <c r="P184" s="1" t="s">
        <v>743</v>
      </c>
      <c r="Q184" s="1" t="s">
        <v>743</v>
      </c>
      <c r="R184" s="1" t="s">
        <v>21</v>
      </c>
      <c r="S184" s="1"/>
      <c r="T184" s="1" t="s">
        <v>25</v>
      </c>
      <c r="U184" t="b">
        <f>VLOOKUP(H184,[4]可返佣产品!$A$2:$B$1000,2,)</f>
        <v>1</v>
      </c>
    </row>
    <row r="185" spans="1:21">
      <c r="A185" s="1" t="s">
        <v>148</v>
      </c>
      <c r="B185" s="1" t="str">
        <f>VLOOKUP(A185,'[3]消费明细-普通账号'!$B$2:$C$10000,2,)</f>
        <v>广州汇电云联互联网科技有限公司</v>
      </c>
      <c r="C185" s="1" t="str">
        <f>VLOOKUP(A185,'[3]消费明细-普通账号'!$B$2:$D$10000,3,)</f>
        <v>铁军-广</v>
      </c>
      <c r="D185" s="1" t="str">
        <f>VLOOKUP(A185,'[3]消费明细-普通账号'!$B$2:$L$10000,11,)</f>
        <v>高乾</v>
      </c>
      <c r="E185" s="1" t="str">
        <f>VLOOKUP(A185,'[3]消费明细-普通账号'!$B$2:$P$10000,15,)</f>
        <v>关联</v>
      </c>
      <c r="F185" s="5">
        <f>VLOOKUP(A185,'[3]消费明细-普通账号'!$B$2:$O$10000,14,)</f>
        <v>43155.427905092598</v>
      </c>
      <c r="G185" s="1" t="s">
        <v>745</v>
      </c>
      <c r="H185" s="1" t="s">
        <v>79</v>
      </c>
      <c r="I185" s="1" t="s">
        <v>49</v>
      </c>
      <c r="J185" s="1" t="s">
        <v>29</v>
      </c>
      <c r="K185" s="1" t="s">
        <v>20</v>
      </c>
      <c r="L185" s="1" t="s">
        <v>30</v>
      </c>
      <c r="M185" s="1"/>
      <c r="N185" s="1">
        <f t="shared" si="2"/>
        <v>0</v>
      </c>
      <c r="O185" s="1" t="s">
        <v>31</v>
      </c>
      <c r="P185" s="1" t="s">
        <v>743</v>
      </c>
      <c r="Q185" s="1" t="s">
        <v>743</v>
      </c>
      <c r="R185" s="1" t="s">
        <v>21</v>
      </c>
      <c r="S185" s="1"/>
      <c r="T185" s="1" t="s">
        <v>25</v>
      </c>
      <c r="U185" t="e">
        <f>VLOOKUP(H185,[4]可返佣产品!$A$2:$B$1000,2,)</f>
        <v>#N/A</v>
      </c>
    </row>
    <row r="186" spans="1:21">
      <c r="A186" s="1" t="s">
        <v>148</v>
      </c>
      <c r="B186" s="1" t="str">
        <f>VLOOKUP(A186,'[3]消费明细-普通账号'!$B$2:$C$10000,2,)</f>
        <v>广州汇电云联互联网科技有限公司</v>
      </c>
      <c r="C186" s="1" t="str">
        <f>VLOOKUP(A186,'[3]消费明细-普通账号'!$B$2:$D$10000,3,)</f>
        <v>铁军-广</v>
      </c>
      <c r="D186" s="1" t="str">
        <f>VLOOKUP(A186,'[3]消费明细-普通账号'!$B$2:$L$10000,11,)</f>
        <v>高乾</v>
      </c>
      <c r="E186" s="1" t="str">
        <f>VLOOKUP(A186,'[3]消费明细-普通账号'!$B$2:$P$10000,15,)</f>
        <v>关联</v>
      </c>
      <c r="F186" s="5">
        <f>VLOOKUP(A186,'[3]消费明细-普通账号'!$B$2:$O$10000,14,)</f>
        <v>43155.427905092598</v>
      </c>
      <c r="G186" s="1" t="s">
        <v>746</v>
      </c>
      <c r="H186" s="1" t="s">
        <v>237</v>
      </c>
      <c r="I186" s="1" t="s">
        <v>49</v>
      </c>
      <c r="J186" s="1" t="s">
        <v>29</v>
      </c>
      <c r="K186" s="1" t="s">
        <v>20</v>
      </c>
      <c r="L186" s="1" t="s">
        <v>30</v>
      </c>
      <c r="M186" s="1"/>
      <c r="N186" s="1">
        <f t="shared" si="2"/>
        <v>0</v>
      </c>
      <c r="O186" s="1" t="s">
        <v>31</v>
      </c>
      <c r="P186" s="1" t="s">
        <v>747</v>
      </c>
      <c r="Q186" s="1" t="s">
        <v>748</v>
      </c>
      <c r="R186" s="1" t="s">
        <v>21</v>
      </c>
      <c r="S186" s="1"/>
      <c r="T186" s="1" t="s">
        <v>25</v>
      </c>
      <c r="U186" t="e">
        <f>VLOOKUP(H186,[4]可返佣产品!$A$2:$B$1000,2,)</f>
        <v>#N/A</v>
      </c>
    </row>
    <row r="187" spans="1:21">
      <c r="A187" s="1" t="s">
        <v>137</v>
      </c>
      <c r="B187" s="1" t="str">
        <f>VLOOKUP(A187,'[3]消费明细-普通账号'!$B$2:$C$10000,2,)</f>
        <v>广州纵思网络科技股份有限公司</v>
      </c>
      <c r="C187" s="1" t="str">
        <f>VLOOKUP(A187,'[3]消费明细-普通账号'!$B$2:$D$10000,3,)</f>
        <v>KA-广</v>
      </c>
      <c r="D187" s="1" t="str">
        <f>VLOOKUP(A187,'[3]消费明细-普通账号'!$B$2:$L$10000,11,)</f>
        <v>谢晓敏</v>
      </c>
      <c r="E187" s="1" t="str">
        <f>VLOOKUP(A187,'[3]消费明细-普通账号'!$B$2:$P$10000,15,)</f>
        <v>关联</v>
      </c>
      <c r="F187" s="5">
        <f>VLOOKUP(A187,'[3]消费明细-普通账号'!$B$2:$O$10000,14,)</f>
        <v>43157.801736111098</v>
      </c>
      <c r="G187" s="1" t="s">
        <v>749</v>
      </c>
      <c r="H187" s="1" t="s">
        <v>17</v>
      </c>
      <c r="I187" s="1" t="s">
        <v>59</v>
      </c>
      <c r="J187" s="1" t="s">
        <v>139</v>
      </c>
      <c r="K187" s="1" t="s">
        <v>20</v>
      </c>
      <c r="L187" s="1" t="s">
        <v>139</v>
      </c>
      <c r="M187" s="1"/>
      <c r="N187" s="1">
        <f t="shared" si="2"/>
        <v>130</v>
      </c>
      <c r="O187" s="1" t="s">
        <v>22</v>
      </c>
      <c r="P187" s="1" t="s">
        <v>750</v>
      </c>
      <c r="Q187" s="1" t="s">
        <v>751</v>
      </c>
      <c r="R187" s="1" t="s">
        <v>21</v>
      </c>
      <c r="S187" s="1"/>
      <c r="T187" s="1" t="s">
        <v>25</v>
      </c>
      <c r="U187">
        <v>-1</v>
      </c>
    </row>
    <row r="188" spans="1:21">
      <c r="A188" s="1" t="s">
        <v>148</v>
      </c>
      <c r="B188" s="1" t="str">
        <f>VLOOKUP(A188,'[3]消费明细-普通账号'!$B$2:$C$10000,2,)</f>
        <v>广州汇电云联互联网科技有限公司</v>
      </c>
      <c r="C188" s="1" t="str">
        <f>VLOOKUP(A188,'[3]消费明细-普通账号'!$B$2:$D$10000,3,)</f>
        <v>铁军-广</v>
      </c>
      <c r="D188" s="1" t="str">
        <f>VLOOKUP(A188,'[3]消费明细-普通账号'!$B$2:$L$10000,11,)</f>
        <v>高乾</v>
      </c>
      <c r="E188" s="1" t="str">
        <f>VLOOKUP(A188,'[3]消费明细-普通账号'!$B$2:$P$10000,15,)</f>
        <v>关联</v>
      </c>
      <c r="F188" s="5">
        <f>VLOOKUP(A188,'[3]消费明细-普通账号'!$B$2:$O$10000,14,)</f>
        <v>43155.427905092598</v>
      </c>
      <c r="G188" s="1" t="s">
        <v>752</v>
      </c>
      <c r="H188" s="1" t="s">
        <v>166</v>
      </c>
      <c r="I188" s="1" t="s">
        <v>49</v>
      </c>
      <c r="J188" s="1" t="s">
        <v>29</v>
      </c>
      <c r="K188" s="1" t="s">
        <v>20</v>
      </c>
      <c r="L188" s="1" t="s">
        <v>30</v>
      </c>
      <c r="M188" s="1"/>
      <c r="N188" s="1">
        <f t="shared" si="2"/>
        <v>0</v>
      </c>
      <c r="O188" s="1" t="s">
        <v>31</v>
      </c>
      <c r="P188" s="1" t="s">
        <v>753</v>
      </c>
      <c r="Q188" s="1" t="s">
        <v>753</v>
      </c>
      <c r="R188" s="1" t="s">
        <v>21</v>
      </c>
      <c r="S188" s="1"/>
      <c r="T188" s="1" t="s">
        <v>25</v>
      </c>
      <c r="U188" t="e">
        <f>VLOOKUP(H188,[4]可返佣产品!$A$2:$B$1000,2,)</f>
        <v>#N/A</v>
      </c>
    </row>
    <row r="189" spans="1:21">
      <c r="A189" s="1" t="s">
        <v>148</v>
      </c>
      <c r="B189" s="1" t="str">
        <f>VLOOKUP(A189,'[3]消费明细-普通账号'!$B$2:$C$10000,2,)</f>
        <v>广州汇电云联互联网科技有限公司</v>
      </c>
      <c r="C189" s="1" t="str">
        <f>VLOOKUP(A189,'[3]消费明细-普通账号'!$B$2:$D$10000,3,)</f>
        <v>铁军-广</v>
      </c>
      <c r="D189" s="1" t="str">
        <f>VLOOKUP(A189,'[3]消费明细-普通账号'!$B$2:$L$10000,11,)</f>
        <v>高乾</v>
      </c>
      <c r="E189" s="1" t="str">
        <f>VLOOKUP(A189,'[3]消费明细-普通账号'!$B$2:$P$10000,15,)</f>
        <v>关联</v>
      </c>
      <c r="F189" s="5">
        <f>VLOOKUP(A189,'[3]消费明细-普通账号'!$B$2:$O$10000,14,)</f>
        <v>43155.427905092598</v>
      </c>
      <c r="G189" s="1" t="s">
        <v>754</v>
      </c>
      <c r="H189" s="1" t="s">
        <v>79</v>
      </c>
      <c r="I189" s="1" t="s">
        <v>49</v>
      </c>
      <c r="J189" s="1" t="s">
        <v>29</v>
      </c>
      <c r="K189" s="1" t="s">
        <v>20</v>
      </c>
      <c r="L189" s="1" t="s">
        <v>30</v>
      </c>
      <c r="M189" s="1"/>
      <c r="N189" s="1">
        <f t="shared" si="2"/>
        <v>0</v>
      </c>
      <c r="O189" s="1" t="s">
        <v>31</v>
      </c>
      <c r="P189" s="1" t="s">
        <v>755</v>
      </c>
      <c r="Q189" s="1" t="s">
        <v>756</v>
      </c>
      <c r="R189" s="1" t="s">
        <v>21</v>
      </c>
      <c r="S189" s="1"/>
      <c r="T189" s="1" t="s">
        <v>25</v>
      </c>
      <c r="U189" t="e">
        <f>VLOOKUP(H189,[4]可返佣产品!$A$2:$B$1000,2,)</f>
        <v>#N/A</v>
      </c>
    </row>
    <row r="190" spans="1:21">
      <c r="A190" s="1" t="s">
        <v>148</v>
      </c>
      <c r="B190" s="1" t="str">
        <f>VLOOKUP(A190,'[3]消费明细-普通账号'!$B$2:$C$10000,2,)</f>
        <v>广州汇电云联互联网科技有限公司</v>
      </c>
      <c r="C190" s="1" t="str">
        <f>VLOOKUP(A190,'[3]消费明细-普通账号'!$B$2:$D$10000,3,)</f>
        <v>铁军-广</v>
      </c>
      <c r="D190" s="1" t="str">
        <f>VLOOKUP(A190,'[3]消费明细-普通账号'!$B$2:$L$10000,11,)</f>
        <v>高乾</v>
      </c>
      <c r="E190" s="1" t="str">
        <f>VLOOKUP(A190,'[3]消费明细-普通账号'!$B$2:$P$10000,15,)</f>
        <v>关联</v>
      </c>
      <c r="F190" s="5">
        <f>VLOOKUP(A190,'[3]消费明细-普通账号'!$B$2:$O$10000,14,)</f>
        <v>43155.427905092598</v>
      </c>
      <c r="G190" s="1" t="s">
        <v>757</v>
      </c>
      <c r="H190" s="1" t="s">
        <v>79</v>
      </c>
      <c r="I190" s="1" t="s">
        <v>49</v>
      </c>
      <c r="J190" s="1" t="s">
        <v>29</v>
      </c>
      <c r="K190" s="1" t="s">
        <v>20</v>
      </c>
      <c r="L190" s="1" t="s">
        <v>30</v>
      </c>
      <c r="M190" s="1"/>
      <c r="N190" s="1">
        <f t="shared" si="2"/>
        <v>0</v>
      </c>
      <c r="O190" s="1" t="s">
        <v>31</v>
      </c>
      <c r="P190" s="1" t="s">
        <v>755</v>
      </c>
      <c r="Q190" s="1" t="s">
        <v>755</v>
      </c>
      <c r="R190" s="1" t="s">
        <v>21</v>
      </c>
      <c r="S190" s="1"/>
      <c r="T190" s="1" t="s">
        <v>25</v>
      </c>
      <c r="U190" t="e">
        <f>VLOOKUP(H190,[4]可返佣产品!$A$2:$B$1000,2,)</f>
        <v>#N/A</v>
      </c>
    </row>
    <row r="191" spans="1:21">
      <c r="A191" s="1" t="s">
        <v>148</v>
      </c>
      <c r="B191" s="1" t="str">
        <f>VLOOKUP(A191,'[3]消费明细-普通账号'!$B$2:$C$10000,2,)</f>
        <v>广州汇电云联互联网科技有限公司</v>
      </c>
      <c r="C191" s="1" t="str">
        <f>VLOOKUP(A191,'[3]消费明细-普通账号'!$B$2:$D$10000,3,)</f>
        <v>铁军-广</v>
      </c>
      <c r="D191" s="1" t="str">
        <f>VLOOKUP(A191,'[3]消费明细-普通账号'!$B$2:$L$10000,11,)</f>
        <v>高乾</v>
      </c>
      <c r="E191" s="1" t="str">
        <f>VLOOKUP(A191,'[3]消费明细-普通账号'!$B$2:$P$10000,15,)</f>
        <v>关联</v>
      </c>
      <c r="F191" s="5">
        <f>VLOOKUP(A191,'[3]消费明细-普通账号'!$B$2:$O$10000,14,)</f>
        <v>43155.427905092598</v>
      </c>
      <c r="G191" s="1" t="s">
        <v>758</v>
      </c>
      <c r="H191" s="1" t="s">
        <v>79</v>
      </c>
      <c r="I191" s="1" t="s">
        <v>49</v>
      </c>
      <c r="J191" s="1" t="s">
        <v>29</v>
      </c>
      <c r="K191" s="1" t="s">
        <v>20</v>
      </c>
      <c r="L191" s="1" t="s">
        <v>30</v>
      </c>
      <c r="M191" s="1"/>
      <c r="N191" s="1">
        <f t="shared" si="2"/>
        <v>0</v>
      </c>
      <c r="O191" s="1" t="s">
        <v>31</v>
      </c>
      <c r="P191" s="1" t="s">
        <v>755</v>
      </c>
      <c r="Q191" s="1" t="s">
        <v>756</v>
      </c>
      <c r="R191" s="1" t="s">
        <v>21</v>
      </c>
      <c r="S191" s="1"/>
      <c r="T191" s="1" t="s">
        <v>25</v>
      </c>
      <c r="U191" t="e">
        <f>VLOOKUP(H191,[4]可返佣产品!$A$2:$B$1000,2,)</f>
        <v>#N/A</v>
      </c>
    </row>
    <row r="192" spans="1:21">
      <c r="A192" s="1" t="s">
        <v>148</v>
      </c>
      <c r="B192" s="1" t="str">
        <f>VLOOKUP(A192,'[3]消费明细-普通账号'!$B$2:$C$10000,2,)</f>
        <v>广州汇电云联互联网科技有限公司</v>
      </c>
      <c r="C192" s="1" t="str">
        <f>VLOOKUP(A192,'[3]消费明细-普通账号'!$B$2:$D$10000,3,)</f>
        <v>铁军-广</v>
      </c>
      <c r="D192" s="1" t="str">
        <f>VLOOKUP(A192,'[3]消费明细-普通账号'!$B$2:$L$10000,11,)</f>
        <v>高乾</v>
      </c>
      <c r="E192" s="1" t="str">
        <f>VLOOKUP(A192,'[3]消费明细-普通账号'!$B$2:$P$10000,15,)</f>
        <v>关联</v>
      </c>
      <c r="F192" s="5">
        <f>VLOOKUP(A192,'[3]消费明细-普通账号'!$B$2:$O$10000,14,)</f>
        <v>43155.427905092598</v>
      </c>
      <c r="G192" s="1" t="s">
        <v>759</v>
      </c>
      <c r="H192" s="1" t="s">
        <v>237</v>
      </c>
      <c r="I192" s="1" t="s">
        <v>49</v>
      </c>
      <c r="J192" s="1" t="s">
        <v>29</v>
      </c>
      <c r="K192" s="1" t="s">
        <v>20</v>
      </c>
      <c r="L192" s="1" t="s">
        <v>30</v>
      </c>
      <c r="M192" s="1"/>
      <c r="N192" s="1">
        <f t="shared" si="2"/>
        <v>0</v>
      </c>
      <c r="O192" s="1" t="s">
        <v>31</v>
      </c>
      <c r="P192" s="1" t="s">
        <v>760</v>
      </c>
      <c r="Q192" s="1" t="s">
        <v>761</v>
      </c>
      <c r="R192" s="1" t="s">
        <v>21</v>
      </c>
      <c r="S192" s="1"/>
      <c r="T192" s="1" t="s">
        <v>25</v>
      </c>
      <c r="U192" t="e">
        <f>VLOOKUP(H192,[4]可返佣产品!$A$2:$B$1000,2,)</f>
        <v>#N/A</v>
      </c>
    </row>
    <row r="193" spans="1:21">
      <c r="A193" s="1" t="s">
        <v>762</v>
      </c>
      <c r="B193" s="1" t="str">
        <f>VLOOKUP(A193,'[3]消费明细-普通账号'!$B$2:$C$10000,2,)</f>
        <v>广州鸟邦电子商务有限公司</v>
      </c>
      <c r="C193" s="1" t="str">
        <f>VLOOKUP(A193,'[3]消费明细-普通账号'!$B$2:$D$10000,3,)</f>
        <v>中台-广</v>
      </c>
      <c r="D193" s="1" t="str">
        <f>VLOOKUP(A193,'[3]消费明细-普通账号'!$B$2:$L$10000,11,)</f>
        <v>雷馥萍</v>
      </c>
      <c r="E193" s="1" t="str">
        <f>VLOOKUP(A193,'[3]消费明细-普通账号'!$B$2:$P$10000,15,)</f>
        <v>关联</v>
      </c>
      <c r="F193" s="5">
        <f>VLOOKUP(A193,'[3]消费明细-普通账号'!$B$2:$O$10000,14,)</f>
        <v>42968</v>
      </c>
      <c r="G193" s="1" t="s">
        <v>763</v>
      </c>
      <c r="H193" s="1" t="s">
        <v>17</v>
      </c>
      <c r="I193" s="1" t="s">
        <v>18</v>
      </c>
      <c r="J193" s="1" t="s">
        <v>764</v>
      </c>
      <c r="K193" s="1" t="s">
        <v>20</v>
      </c>
      <c r="L193" s="1" t="s">
        <v>764</v>
      </c>
      <c r="M193" s="1"/>
      <c r="N193" s="1">
        <f t="shared" si="2"/>
        <v>62.51</v>
      </c>
      <c r="O193" s="1" t="s">
        <v>22</v>
      </c>
      <c r="P193" s="1" t="s">
        <v>765</v>
      </c>
      <c r="Q193" s="1" t="s">
        <v>766</v>
      </c>
      <c r="R193" s="1" t="s">
        <v>21</v>
      </c>
      <c r="S193" s="1"/>
      <c r="T193" s="1" t="s">
        <v>25</v>
      </c>
      <c r="U193" t="str">
        <f>VLOOKUP(H193,[4]可返佣产品!$A$2:$B$1000,2,)</f>
        <v>true</v>
      </c>
    </row>
    <row r="194" spans="1:21">
      <c r="A194" s="1" t="s">
        <v>762</v>
      </c>
      <c r="B194" s="1" t="str">
        <f>VLOOKUP(A194,'[3]消费明细-普通账号'!$B$2:$C$10000,2,)</f>
        <v>广州鸟邦电子商务有限公司</v>
      </c>
      <c r="C194" s="1" t="str">
        <f>VLOOKUP(A194,'[3]消费明细-普通账号'!$B$2:$D$10000,3,)</f>
        <v>中台-广</v>
      </c>
      <c r="D194" s="1" t="str">
        <f>VLOOKUP(A194,'[3]消费明细-普通账号'!$B$2:$L$10000,11,)</f>
        <v>雷馥萍</v>
      </c>
      <c r="E194" s="1" t="str">
        <f>VLOOKUP(A194,'[3]消费明细-普通账号'!$B$2:$P$10000,15,)</f>
        <v>关联</v>
      </c>
      <c r="F194" s="5">
        <f>VLOOKUP(A194,'[3]消费明细-普通账号'!$B$2:$O$10000,14,)</f>
        <v>42968</v>
      </c>
      <c r="G194" s="1" t="s">
        <v>767</v>
      </c>
      <c r="H194" s="1" t="s">
        <v>768</v>
      </c>
      <c r="I194" s="1" t="s">
        <v>18</v>
      </c>
      <c r="J194" s="1" t="s">
        <v>29</v>
      </c>
      <c r="K194" s="1" t="s">
        <v>20</v>
      </c>
      <c r="L194" s="1" t="s">
        <v>29</v>
      </c>
      <c r="M194" s="1"/>
      <c r="N194" s="1">
        <f t="shared" si="2"/>
        <v>0</v>
      </c>
      <c r="O194" s="1" t="s">
        <v>22</v>
      </c>
      <c r="P194" s="1" t="s">
        <v>769</v>
      </c>
      <c r="Q194" s="1" t="s">
        <v>766</v>
      </c>
      <c r="R194" s="1" t="s">
        <v>21</v>
      </c>
      <c r="S194" s="1"/>
      <c r="T194" s="1" t="s">
        <v>25</v>
      </c>
      <c r="U194" t="e">
        <f>VLOOKUP(H194,[4]可返佣产品!$A$2:$B$1000,2,)</f>
        <v>#N/A</v>
      </c>
    </row>
    <row r="195" spans="1:21">
      <c r="A195" s="1" t="s">
        <v>770</v>
      </c>
      <c r="B195" s="1" t="str">
        <f>VLOOKUP(A195,'[3]消费明细-普通账号'!$B$2:$C$10000,2,)</f>
        <v>广东去买票科技股份有限公司</v>
      </c>
      <c r="C195" s="1" t="str">
        <f>VLOOKUP(A195,'[3]消费明细-普通账号'!$B$2:$D$10000,3,)</f>
        <v>KA-广</v>
      </c>
      <c r="D195" s="1" t="str">
        <f>VLOOKUP(A195,'[3]消费明细-普通账号'!$B$2:$L$10000,11,)</f>
        <v>谢晓敏</v>
      </c>
      <c r="E195" s="1" t="str">
        <f>VLOOKUP(A195,'[3]消费明细-普通账号'!$B$2:$P$10000,15,)</f>
        <v>关联</v>
      </c>
      <c r="F195" s="5">
        <f>VLOOKUP(A195,'[3]消费明细-普通账号'!$B$2:$O$10000,14,)</f>
        <v>43103</v>
      </c>
      <c r="G195" s="1" t="s">
        <v>771</v>
      </c>
      <c r="H195" s="1" t="s">
        <v>89</v>
      </c>
      <c r="I195" s="1" t="s">
        <v>49</v>
      </c>
      <c r="J195" s="1" t="s">
        <v>772</v>
      </c>
      <c r="K195" s="1" t="s">
        <v>773</v>
      </c>
      <c r="L195" s="1" t="s">
        <v>774</v>
      </c>
      <c r="M195" s="1"/>
      <c r="N195" s="1">
        <f t="shared" ref="N195:N258" si="3">L195-M195</f>
        <v>5</v>
      </c>
      <c r="O195" s="1" t="s">
        <v>22</v>
      </c>
      <c r="P195" s="1" t="s">
        <v>775</v>
      </c>
      <c r="Q195" s="1" t="s">
        <v>776</v>
      </c>
      <c r="R195" s="1" t="s">
        <v>21</v>
      </c>
      <c r="S195" s="1"/>
      <c r="T195" s="1" t="s">
        <v>25</v>
      </c>
      <c r="U195" t="str">
        <f>VLOOKUP(H195,[4]可返佣产品!$A$2:$B$1000,2,)</f>
        <v>true</v>
      </c>
    </row>
    <row r="196" spans="1:21">
      <c r="A196" s="1" t="s">
        <v>777</v>
      </c>
      <c r="B196" s="1" t="str">
        <f>VLOOKUP(A196,'[3]消费明细-普通账号'!$B$2:$C$10000,2,)</f>
        <v>广东万集电子商务科技有限公司</v>
      </c>
      <c r="C196" s="1" t="str">
        <f>VLOOKUP(A196,'[3]消费明细-普通账号'!$B$2:$D$10000,3,)</f>
        <v>其他</v>
      </c>
      <c r="D196" s="1" t="str">
        <f>VLOOKUP(A196,'[3]消费明细-普通账号'!$B$2:$L$10000,11,)</f>
        <v>李达-唐钰滢</v>
      </c>
      <c r="E196" s="1" t="str">
        <f>VLOOKUP(A196,'[3]消费明细-普通账号'!$B$2:$P$10000,15,)</f>
        <v>新建</v>
      </c>
      <c r="F196" s="5">
        <f>VLOOKUP(A196,'[3]消费明细-普通账号'!$B$2:$O$10000,14,)</f>
        <v>43276.679074074076</v>
      </c>
      <c r="G196" s="1" t="s">
        <v>778</v>
      </c>
      <c r="H196" s="1" t="s">
        <v>407</v>
      </c>
      <c r="I196" s="1" t="s">
        <v>59</v>
      </c>
      <c r="J196" s="1" t="s">
        <v>779</v>
      </c>
      <c r="K196" s="1" t="s">
        <v>20</v>
      </c>
      <c r="L196" s="1" t="s">
        <v>779</v>
      </c>
      <c r="M196" s="1"/>
      <c r="N196" s="1">
        <f t="shared" si="3"/>
        <v>125</v>
      </c>
      <c r="O196" s="1" t="s">
        <v>22</v>
      </c>
      <c r="P196" s="1" t="s">
        <v>780</v>
      </c>
      <c r="Q196" s="1" t="s">
        <v>781</v>
      </c>
      <c r="R196" s="1" t="s">
        <v>21</v>
      </c>
      <c r="S196" s="1"/>
      <c r="T196" s="1" t="s">
        <v>25</v>
      </c>
      <c r="U196" t="str">
        <f>VLOOKUP(H196,[4]可返佣产品!$A$2:$B$1000,2,)</f>
        <v>true</v>
      </c>
    </row>
    <row r="197" spans="1:21">
      <c r="A197" s="1" t="s">
        <v>777</v>
      </c>
      <c r="B197" s="1" t="str">
        <f>VLOOKUP(A197,'[3]消费明细-普通账号'!$B$2:$C$10000,2,)</f>
        <v>广东万集电子商务科技有限公司</v>
      </c>
      <c r="C197" s="1" t="str">
        <f>VLOOKUP(A197,'[3]消费明细-普通账号'!$B$2:$D$10000,3,)</f>
        <v>其他</v>
      </c>
      <c r="D197" s="1" t="str">
        <f>VLOOKUP(A197,'[3]消费明细-普通账号'!$B$2:$L$10000,11,)</f>
        <v>李达-唐钰滢</v>
      </c>
      <c r="E197" s="1" t="str">
        <f>VLOOKUP(A197,'[3]消费明细-普通账号'!$B$2:$P$10000,15,)</f>
        <v>新建</v>
      </c>
      <c r="F197" s="5">
        <f>VLOOKUP(A197,'[3]消费明细-普通账号'!$B$2:$O$10000,14,)</f>
        <v>43276.679074074076</v>
      </c>
      <c r="G197" s="1" t="s">
        <v>782</v>
      </c>
      <c r="H197" s="1" t="s">
        <v>407</v>
      </c>
      <c r="I197" s="1" t="s">
        <v>18</v>
      </c>
      <c r="J197" s="1" t="s">
        <v>783</v>
      </c>
      <c r="K197" s="1" t="s">
        <v>20</v>
      </c>
      <c r="L197" s="1" t="s">
        <v>783</v>
      </c>
      <c r="M197" s="1"/>
      <c r="N197" s="1">
        <f t="shared" si="3"/>
        <v>1.95</v>
      </c>
      <c r="O197" s="1" t="s">
        <v>22</v>
      </c>
      <c r="P197" s="1" t="s">
        <v>784</v>
      </c>
      <c r="Q197" s="1" t="s">
        <v>785</v>
      </c>
      <c r="R197" s="1" t="s">
        <v>21</v>
      </c>
      <c r="S197" s="1"/>
      <c r="T197" s="1" t="s">
        <v>25</v>
      </c>
      <c r="U197" t="str">
        <f>VLOOKUP(H197,[4]可返佣产品!$A$2:$B$1000,2,)</f>
        <v>true</v>
      </c>
    </row>
    <row r="198" spans="1:21">
      <c r="A198" s="1" t="s">
        <v>786</v>
      </c>
      <c r="B198" s="1" t="str">
        <f>VLOOKUP(A198,'[3]消费明细-普通账号'!$B$2:$C$10000,2,)</f>
        <v>广州远程教育中心有限公司</v>
      </c>
      <c r="C198" s="1" t="str">
        <f>VLOOKUP(A198,'[3]消费明细-普通账号'!$B$2:$D$10000,3,)</f>
        <v>KA-广</v>
      </c>
      <c r="D198" s="1" t="str">
        <f>VLOOKUP(A198,'[3]消费明细-普通账号'!$B$2:$L$10000,11,)</f>
        <v>史玉卉</v>
      </c>
      <c r="E198" s="1" t="str">
        <f>VLOOKUP(A198,'[3]消费明细-普通账号'!$B$2:$P$10000,15,)</f>
        <v>关联</v>
      </c>
      <c r="F198" s="5">
        <f>VLOOKUP(A198,'[3]消费明细-普通账号'!$B$2:$O$10000,14,)</f>
        <v>43119.384583333303</v>
      </c>
      <c r="G198" s="1" t="s">
        <v>787</v>
      </c>
      <c r="H198" s="1" t="s">
        <v>17</v>
      </c>
      <c r="I198" s="1" t="s">
        <v>59</v>
      </c>
      <c r="J198" s="1" t="s">
        <v>74</v>
      </c>
      <c r="K198" s="1" t="s">
        <v>203</v>
      </c>
      <c r="L198" s="1" t="s">
        <v>788</v>
      </c>
      <c r="M198" s="1"/>
      <c r="N198" s="1">
        <f t="shared" si="3"/>
        <v>332.25</v>
      </c>
      <c r="O198" s="1" t="s">
        <v>22</v>
      </c>
      <c r="P198" s="1" t="s">
        <v>789</v>
      </c>
      <c r="Q198" s="1" t="s">
        <v>790</v>
      </c>
      <c r="R198" s="1" t="s">
        <v>21</v>
      </c>
      <c r="S198" s="1"/>
      <c r="T198" s="1" t="s">
        <v>25</v>
      </c>
      <c r="U198">
        <v>0</v>
      </c>
    </row>
    <row r="199" spans="1:21">
      <c r="A199" s="1" t="s">
        <v>786</v>
      </c>
      <c r="B199" s="1" t="str">
        <f>VLOOKUP(A199,'[3]消费明细-普通账号'!$B$2:$C$10000,2,)</f>
        <v>广州远程教育中心有限公司</v>
      </c>
      <c r="C199" s="1" t="str">
        <f>VLOOKUP(A199,'[3]消费明细-普通账号'!$B$2:$D$10000,3,)</f>
        <v>KA-广</v>
      </c>
      <c r="D199" s="1" t="str">
        <f>VLOOKUP(A199,'[3]消费明细-普通账号'!$B$2:$L$10000,11,)</f>
        <v>史玉卉</v>
      </c>
      <c r="E199" s="1" t="str">
        <f>VLOOKUP(A199,'[3]消费明细-普通账号'!$B$2:$P$10000,15,)</f>
        <v>关联</v>
      </c>
      <c r="F199" s="5">
        <f>VLOOKUP(A199,'[3]消费明细-普通账号'!$B$2:$O$10000,14,)</f>
        <v>43119.384583333303</v>
      </c>
      <c r="G199" s="1" t="s">
        <v>791</v>
      </c>
      <c r="H199" s="1" t="s">
        <v>17</v>
      </c>
      <c r="I199" s="1" t="s">
        <v>59</v>
      </c>
      <c r="J199" s="1" t="s">
        <v>74</v>
      </c>
      <c r="K199" s="1" t="s">
        <v>203</v>
      </c>
      <c r="L199" s="1" t="s">
        <v>788</v>
      </c>
      <c r="M199" s="1"/>
      <c r="N199" s="1">
        <f t="shared" si="3"/>
        <v>332.25</v>
      </c>
      <c r="O199" s="1" t="s">
        <v>22</v>
      </c>
      <c r="P199" s="1" t="s">
        <v>792</v>
      </c>
      <c r="Q199" s="1" t="s">
        <v>793</v>
      </c>
      <c r="R199" s="1" t="s">
        <v>21</v>
      </c>
      <c r="S199" s="1"/>
      <c r="T199" s="1" t="s">
        <v>25</v>
      </c>
      <c r="U199">
        <v>0</v>
      </c>
    </row>
    <row r="200" spans="1:21">
      <c r="A200" s="1" t="s">
        <v>72</v>
      </c>
      <c r="B200" s="1" t="str">
        <f>VLOOKUP(A200,'[3]消费明细-普通账号'!$B$2:$C$10000,2,)</f>
        <v>深圳鼎游无限科技有限公司</v>
      </c>
      <c r="C200" s="1" t="str">
        <f>VLOOKUP(A200,'[3]消费明细-普通账号'!$B$2:$D$10000,3,)</f>
        <v>BD伙伴</v>
      </c>
      <c r="D200" s="1" t="str">
        <f>VLOOKUP(A200,'[3]消费明细-普通账号'!$B$2:$L$10000,11,)</f>
        <v>BD团队-刘银树</v>
      </c>
      <c r="E200" s="1" t="str">
        <f>VLOOKUP(A200,'[3]消费明细-普通账号'!$B$2:$P$10000,15,)</f>
        <v>新建</v>
      </c>
      <c r="F200" s="5">
        <f>VLOOKUP(A200,'[3]消费明细-普通账号'!$B$2:$O$10000,14,)</f>
        <v>43077</v>
      </c>
      <c r="G200" s="1" t="s">
        <v>794</v>
      </c>
      <c r="H200" s="1" t="s">
        <v>17</v>
      </c>
      <c r="I200" s="1" t="s">
        <v>59</v>
      </c>
      <c r="J200" s="1" t="s">
        <v>795</v>
      </c>
      <c r="K200" s="1" t="s">
        <v>20</v>
      </c>
      <c r="L200" s="1" t="s">
        <v>795</v>
      </c>
      <c r="M200" s="1"/>
      <c r="N200" s="1">
        <f t="shared" si="3"/>
        <v>458</v>
      </c>
      <c r="O200" s="1" t="s">
        <v>22</v>
      </c>
      <c r="P200" s="1" t="s">
        <v>796</v>
      </c>
      <c r="Q200" s="1" t="s">
        <v>797</v>
      </c>
      <c r="R200" s="1" t="s">
        <v>21</v>
      </c>
      <c r="S200" s="1"/>
      <c r="T200" s="1" t="s">
        <v>25</v>
      </c>
      <c r="U200" t="str">
        <f>VLOOKUP(H200,[4]可返佣产品!$A$2:$B$1000,2,)</f>
        <v>true</v>
      </c>
    </row>
    <row r="201" spans="1:21">
      <c r="A201" s="1" t="s">
        <v>798</v>
      </c>
      <c r="B201" s="1" t="str">
        <f>VLOOKUP(A201,'[3]消费明细-普通账号'!$B$2:$C$10000,2,)</f>
        <v>海货电子商务有限公司</v>
      </c>
      <c r="C201" s="1" t="str">
        <f>VLOOKUP(A201,'[3]消费明细-普通账号'!$B$2:$D$10000,3,)</f>
        <v>KA-广</v>
      </c>
      <c r="D201" s="1" t="str">
        <f>VLOOKUP(A201,'[3]消费明细-普通账号'!$B$2:$L$10000,11,)</f>
        <v>谢晓敏</v>
      </c>
      <c r="E201" s="1" t="str">
        <f>VLOOKUP(A201,'[3]消费明细-普通账号'!$B$2:$P$10000,15,)</f>
        <v>新建</v>
      </c>
      <c r="F201" s="5">
        <f>VLOOKUP(A201,'[3]消费明细-普通账号'!$B$2:$O$10000,14,)</f>
        <v>43136.563506944403</v>
      </c>
      <c r="G201" s="1" t="s">
        <v>799</v>
      </c>
      <c r="H201" s="1" t="s">
        <v>17</v>
      </c>
      <c r="I201" s="1" t="s">
        <v>59</v>
      </c>
      <c r="J201" s="1" t="s">
        <v>800</v>
      </c>
      <c r="K201" s="1" t="s">
        <v>20</v>
      </c>
      <c r="L201" s="1" t="s">
        <v>800</v>
      </c>
      <c r="M201" s="1"/>
      <c r="N201" s="1">
        <f t="shared" si="3"/>
        <v>1064.5</v>
      </c>
      <c r="O201" s="1" t="s">
        <v>22</v>
      </c>
      <c r="P201" s="1" t="s">
        <v>801</v>
      </c>
      <c r="Q201" s="1" t="s">
        <v>801</v>
      </c>
      <c r="R201" s="1" t="s">
        <v>21</v>
      </c>
      <c r="S201" s="1"/>
      <c r="T201" s="1" t="s">
        <v>25</v>
      </c>
      <c r="U201" t="str">
        <f>VLOOKUP(H201,[4]可返佣产品!$A$2:$B$1000,2,)</f>
        <v>true</v>
      </c>
    </row>
    <row r="202" spans="1:21">
      <c r="A202" s="1" t="s">
        <v>798</v>
      </c>
      <c r="B202" s="1" t="str">
        <f>VLOOKUP(A202,'[3]消费明细-普通账号'!$B$2:$C$10000,2,)</f>
        <v>海货电子商务有限公司</v>
      </c>
      <c r="C202" s="1" t="str">
        <f>VLOOKUP(A202,'[3]消费明细-普通账号'!$B$2:$D$10000,3,)</f>
        <v>KA-广</v>
      </c>
      <c r="D202" s="1" t="str">
        <f>VLOOKUP(A202,'[3]消费明细-普通账号'!$B$2:$L$10000,11,)</f>
        <v>谢晓敏</v>
      </c>
      <c r="E202" s="1" t="str">
        <f>VLOOKUP(A202,'[3]消费明细-普通账号'!$B$2:$P$10000,15,)</f>
        <v>新建</v>
      </c>
      <c r="F202" s="5">
        <f>VLOOKUP(A202,'[3]消费明细-普通账号'!$B$2:$O$10000,14,)</f>
        <v>43136.563506944403</v>
      </c>
      <c r="G202" s="1" t="s">
        <v>802</v>
      </c>
      <c r="H202" s="1" t="s">
        <v>17</v>
      </c>
      <c r="I202" s="1" t="s">
        <v>59</v>
      </c>
      <c r="J202" s="1" t="s">
        <v>803</v>
      </c>
      <c r="K202" s="1" t="s">
        <v>371</v>
      </c>
      <c r="L202" s="1" t="s">
        <v>804</v>
      </c>
      <c r="M202" s="1"/>
      <c r="N202" s="1">
        <f t="shared" si="3"/>
        <v>842.9</v>
      </c>
      <c r="O202" s="1" t="s">
        <v>22</v>
      </c>
      <c r="P202" s="1" t="s">
        <v>805</v>
      </c>
      <c r="Q202" s="1" t="s">
        <v>805</v>
      </c>
      <c r="R202" s="1" t="s">
        <v>21</v>
      </c>
      <c r="S202" s="1"/>
      <c r="T202" s="1" t="s">
        <v>25</v>
      </c>
      <c r="U202" t="str">
        <f>VLOOKUP(H202,[4]可返佣产品!$A$2:$B$1000,2,)</f>
        <v>true</v>
      </c>
    </row>
    <row r="203" spans="1:21">
      <c r="A203" s="1" t="s">
        <v>798</v>
      </c>
      <c r="B203" s="1" t="str">
        <f>VLOOKUP(A203,'[3]消费明细-普通账号'!$B$2:$C$10000,2,)</f>
        <v>海货电子商务有限公司</v>
      </c>
      <c r="C203" s="1" t="str">
        <f>VLOOKUP(A203,'[3]消费明细-普通账号'!$B$2:$D$10000,3,)</f>
        <v>KA-广</v>
      </c>
      <c r="D203" s="1" t="str">
        <f>VLOOKUP(A203,'[3]消费明细-普通账号'!$B$2:$L$10000,11,)</f>
        <v>谢晓敏</v>
      </c>
      <c r="E203" s="1" t="str">
        <f>VLOOKUP(A203,'[3]消费明细-普通账号'!$B$2:$P$10000,15,)</f>
        <v>新建</v>
      </c>
      <c r="F203" s="5">
        <f>VLOOKUP(A203,'[3]消费明细-普通账号'!$B$2:$O$10000,14,)</f>
        <v>43136.563506944403</v>
      </c>
      <c r="G203" s="1" t="s">
        <v>806</v>
      </c>
      <c r="H203" s="1" t="s">
        <v>17</v>
      </c>
      <c r="I203" s="1" t="s">
        <v>59</v>
      </c>
      <c r="J203" s="1" t="s">
        <v>807</v>
      </c>
      <c r="K203" s="1" t="s">
        <v>20</v>
      </c>
      <c r="L203" s="1" t="s">
        <v>807</v>
      </c>
      <c r="M203" s="1"/>
      <c r="N203" s="1">
        <f t="shared" si="3"/>
        <v>1087.5</v>
      </c>
      <c r="O203" s="1" t="s">
        <v>22</v>
      </c>
      <c r="P203" s="1" t="s">
        <v>808</v>
      </c>
      <c r="Q203" s="1" t="s">
        <v>809</v>
      </c>
      <c r="R203" s="1" t="s">
        <v>21</v>
      </c>
      <c r="S203" s="1"/>
      <c r="T203" s="1" t="s">
        <v>25</v>
      </c>
      <c r="U203" t="str">
        <f>VLOOKUP(H203,[4]可返佣产品!$A$2:$B$1000,2,)</f>
        <v>true</v>
      </c>
    </row>
    <row r="204" spans="1:21">
      <c r="A204" s="1" t="s">
        <v>244</v>
      </c>
      <c r="B204" s="1" t="str">
        <f>VLOOKUP(A204,'[3]消费明细-普通账号'!$B$2:$C$10000,2,)</f>
        <v>爱换购</v>
      </c>
      <c r="C204" s="1" t="str">
        <f>VLOOKUP(A204,'[3]消费明细-普通账号'!$B$2:$D$10000,3,)</f>
        <v>中台-广</v>
      </c>
      <c r="D204" s="1" t="str">
        <f>VLOOKUP(A204,'[3]消费明细-普通账号'!$B$2:$L$10000,11,)</f>
        <v>雷馥萍</v>
      </c>
      <c r="E204" s="1" t="str">
        <f>VLOOKUP(A204,'[3]消费明细-普通账号'!$B$2:$P$10000,15,)</f>
        <v>新建</v>
      </c>
      <c r="F204" s="5">
        <f>VLOOKUP(A204,'[3]消费明细-普通账号'!$B$2:$O$10000,14,)</f>
        <v>42860</v>
      </c>
      <c r="G204" s="1" t="s">
        <v>810</v>
      </c>
      <c r="H204" s="1" t="s">
        <v>17</v>
      </c>
      <c r="I204" s="1" t="s">
        <v>59</v>
      </c>
      <c r="J204" s="1" t="s">
        <v>811</v>
      </c>
      <c r="K204" s="1" t="s">
        <v>20</v>
      </c>
      <c r="L204" s="1" t="s">
        <v>811</v>
      </c>
      <c r="M204" s="1"/>
      <c r="N204" s="1">
        <f t="shared" si="3"/>
        <v>268</v>
      </c>
      <c r="O204" s="1" t="s">
        <v>22</v>
      </c>
      <c r="P204" s="1" t="s">
        <v>812</v>
      </c>
      <c r="Q204" s="1" t="s">
        <v>813</v>
      </c>
      <c r="R204" s="1" t="s">
        <v>21</v>
      </c>
      <c r="S204" s="1"/>
      <c r="T204" s="1" t="s">
        <v>25</v>
      </c>
      <c r="U204" t="str">
        <f>VLOOKUP(H204,[4]可返佣产品!$A$2:$B$1000,2,)</f>
        <v>true</v>
      </c>
    </row>
    <row r="205" spans="1:21">
      <c r="A205" s="1" t="s">
        <v>244</v>
      </c>
      <c r="B205" s="1" t="str">
        <f>VLOOKUP(A205,'[3]消费明细-普通账号'!$B$2:$C$10000,2,)</f>
        <v>爱换购</v>
      </c>
      <c r="C205" s="1" t="str">
        <f>VLOOKUP(A205,'[3]消费明细-普通账号'!$B$2:$D$10000,3,)</f>
        <v>中台-广</v>
      </c>
      <c r="D205" s="1" t="str">
        <f>VLOOKUP(A205,'[3]消费明细-普通账号'!$B$2:$L$10000,11,)</f>
        <v>雷馥萍</v>
      </c>
      <c r="E205" s="1" t="str">
        <f>VLOOKUP(A205,'[3]消费明细-普通账号'!$B$2:$P$10000,15,)</f>
        <v>新建</v>
      </c>
      <c r="F205" s="5">
        <f>VLOOKUP(A205,'[3]消费明细-普通账号'!$B$2:$O$10000,14,)</f>
        <v>42860</v>
      </c>
      <c r="G205" s="1" t="s">
        <v>814</v>
      </c>
      <c r="H205" s="1" t="s">
        <v>815</v>
      </c>
      <c r="I205" s="1" t="s">
        <v>59</v>
      </c>
      <c r="J205" s="1" t="s">
        <v>29</v>
      </c>
      <c r="K205" s="1" t="s">
        <v>20</v>
      </c>
      <c r="L205" s="1" t="s">
        <v>29</v>
      </c>
      <c r="M205" s="1"/>
      <c r="N205" s="1">
        <f t="shared" si="3"/>
        <v>0</v>
      </c>
      <c r="O205" s="1" t="s">
        <v>22</v>
      </c>
      <c r="P205" s="1" t="s">
        <v>816</v>
      </c>
      <c r="Q205" s="1" t="s">
        <v>813</v>
      </c>
      <c r="R205" s="1" t="s">
        <v>21</v>
      </c>
      <c r="S205" s="1"/>
      <c r="T205" s="1" t="s">
        <v>25</v>
      </c>
      <c r="U205" t="e">
        <f>VLOOKUP(H205,[4]可返佣产品!$A$2:$B$1000,2,)</f>
        <v>#N/A</v>
      </c>
    </row>
    <row r="206" spans="1:21">
      <c r="A206" s="1" t="s">
        <v>220</v>
      </c>
      <c r="B206" s="1" t="str">
        <f>VLOOKUP(A206,'[3]消费明细-普通账号'!$B$2:$C$10000,2,)</f>
        <v>广州尚途商旅信息技术有限公司</v>
      </c>
      <c r="C206" s="1" t="str">
        <f>VLOOKUP(A206,'[3]消费明细-普通账号'!$B$2:$D$10000,3,)</f>
        <v>KA-广</v>
      </c>
      <c r="D206" s="1" t="str">
        <f>VLOOKUP(A206,'[3]消费明细-普通账号'!$B$2:$L$10000,11,)</f>
        <v>史玉卉</v>
      </c>
      <c r="E206" s="1" t="str">
        <f>VLOOKUP(A206,'[3]消费明细-普通账号'!$B$2:$P$10000,15,)</f>
        <v>关联</v>
      </c>
      <c r="F206" s="5">
        <f>VLOOKUP(A206,'[3]消费明细-普通账号'!$B$2:$O$10000,14,)</f>
        <v>42670</v>
      </c>
      <c r="G206" s="1" t="s">
        <v>817</v>
      </c>
      <c r="H206" s="1" t="s">
        <v>17</v>
      </c>
      <c r="I206" s="1" t="s">
        <v>59</v>
      </c>
      <c r="J206" s="1" t="s">
        <v>818</v>
      </c>
      <c r="K206" s="1" t="s">
        <v>20</v>
      </c>
      <c r="L206" s="1" t="s">
        <v>818</v>
      </c>
      <c r="M206" s="1"/>
      <c r="N206" s="1">
        <f t="shared" si="3"/>
        <v>288</v>
      </c>
      <c r="O206" s="1" t="s">
        <v>22</v>
      </c>
      <c r="P206" s="1" t="s">
        <v>819</v>
      </c>
      <c r="Q206" s="1" t="s">
        <v>820</v>
      </c>
      <c r="R206" s="1" t="s">
        <v>21</v>
      </c>
      <c r="S206" s="1"/>
      <c r="T206" s="1" t="s">
        <v>25</v>
      </c>
      <c r="U206">
        <v>-1</v>
      </c>
    </row>
    <row r="207" spans="1:21">
      <c r="A207" s="1" t="s">
        <v>220</v>
      </c>
      <c r="B207" s="1" t="str">
        <f>VLOOKUP(A207,'[3]消费明细-普通账号'!$B$2:$C$10000,2,)</f>
        <v>广州尚途商旅信息技术有限公司</v>
      </c>
      <c r="C207" s="1" t="str">
        <f>VLOOKUP(A207,'[3]消费明细-普通账号'!$B$2:$D$10000,3,)</f>
        <v>KA-广</v>
      </c>
      <c r="D207" s="1" t="str">
        <f>VLOOKUP(A207,'[3]消费明细-普通账号'!$B$2:$L$10000,11,)</f>
        <v>史玉卉</v>
      </c>
      <c r="E207" s="1" t="str">
        <f>VLOOKUP(A207,'[3]消费明细-普通账号'!$B$2:$P$10000,15,)</f>
        <v>关联</v>
      </c>
      <c r="F207" s="5">
        <f>VLOOKUP(A207,'[3]消费明细-普通账号'!$B$2:$O$10000,14,)</f>
        <v>42670</v>
      </c>
      <c r="G207" s="1" t="s">
        <v>821</v>
      </c>
      <c r="H207" s="1" t="s">
        <v>17</v>
      </c>
      <c r="I207" s="1" t="s">
        <v>59</v>
      </c>
      <c r="J207" s="1" t="s">
        <v>818</v>
      </c>
      <c r="K207" s="1" t="s">
        <v>20</v>
      </c>
      <c r="L207" s="1" t="s">
        <v>818</v>
      </c>
      <c r="M207" s="1"/>
      <c r="N207" s="1">
        <f t="shared" si="3"/>
        <v>288</v>
      </c>
      <c r="O207" s="1" t="s">
        <v>22</v>
      </c>
      <c r="P207" s="1" t="s">
        <v>822</v>
      </c>
      <c r="Q207" s="1" t="s">
        <v>823</v>
      </c>
      <c r="R207" s="1" t="s">
        <v>21</v>
      </c>
      <c r="S207" s="1"/>
      <c r="T207" s="1" t="s">
        <v>25</v>
      </c>
      <c r="U207">
        <v>-1</v>
      </c>
    </row>
    <row r="208" spans="1:21">
      <c r="A208" s="1" t="s">
        <v>220</v>
      </c>
      <c r="B208" s="1" t="str">
        <f>VLOOKUP(A208,'[3]消费明细-普通账号'!$B$2:$C$10000,2,)</f>
        <v>广州尚途商旅信息技术有限公司</v>
      </c>
      <c r="C208" s="1" t="str">
        <f>VLOOKUP(A208,'[3]消费明细-普通账号'!$B$2:$D$10000,3,)</f>
        <v>KA-广</v>
      </c>
      <c r="D208" s="1" t="str">
        <f>VLOOKUP(A208,'[3]消费明细-普通账号'!$B$2:$L$10000,11,)</f>
        <v>史玉卉</v>
      </c>
      <c r="E208" s="1" t="str">
        <f>VLOOKUP(A208,'[3]消费明细-普通账号'!$B$2:$P$10000,15,)</f>
        <v>关联</v>
      </c>
      <c r="F208" s="5">
        <f>VLOOKUP(A208,'[3]消费明细-普通账号'!$B$2:$O$10000,14,)</f>
        <v>42670</v>
      </c>
      <c r="G208" s="1" t="s">
        <v>824</v>
      </c>
      <c r="H208" s="1" t="s">
        <v>17</v>
      </c>
      <c r="I208" s="1" t="s">
        <v>59</v>
      </c>
      <c r="J208" s="1" t="s">
        <v>818</v>
      </c>
      <c r="K208" s="1" t="s">
        <v>20</v>
      </c>
      <c r="L208" s="1" t="s">
        <v>818</v>
      </c>
      <c r="M208" s="1"/>
      <c r="N208" s="1">
        <f t="shared" si="3"/>
        <v>288</v>
      </c>
      <c r="O208" s="1" t="s">
        <v>22</v>
      </c>
      <c r="P208" s="1" t="s">
        <v>825</v>
      </c>
      <c r="Q208" s="1" t="s">
        <v>825</v>
      </c>
      <c r="R208" s="1" t="s">
        <v>21</v>
      </c>
      <c r="S208" s="1"/>
      <c r="T208" s="1" t="s">
        <v>25</v>
      </c>
      <c r="U208">
        <v>-1</v>
      </c>
    </row>
    <row r="209" spans="1:21">
      <c r="A209" s="1" t="s">
        <v>220</v>
      </c>
      <c r="B209" s="1" t="str">
        <f>VLOOKUP(A209,'[3]消费明细-普通账号'!$B$2:$C$10000,2,)</f>
        <v>广州尚途商旅信息技术有限公司</v>
      </c>
      <c r="C209" s="1" t="str">
        <f>VLOOKUP(A209,'[3]消费明细-普通账号'!$B$2:$D$10000,3,)</f>
        <v>KA-广</v>
      </c>
      <c r="D209" s="1" t="str">
        <f>VLOOKUP(A209,'[3]消费明细-普通账号'!$B$2:$L$10000,11,)</f>
        <v>史玉卉</v>
      </c>
      <c r="E209" s="1" t="str">
        <f>VLOOKUP(A209,'[3]消费明细-普通账号'!$B$2:$P$10000,15,)</f>
        <v>关联</v>
      </c>
      <c r="F209" s="5">
        <f>VLOOKUP(A209,'[3]消费明细-普通账号'!$B$2:$O$10000,14,)</f>
        <v>42670</v>
      </c>
      <c r="G209" s="1" t="s">
        <v>826</v>
      </c>
      <c r="H209" s="1" t="s">
        <v>17</v>
      </c>
      <c r="I209" s="1" t="s">
        <v>59</v>
      </c>
      <c r="J209" s="1" t="s">
        <v>818</v>
      </c>
      <c r="K209" s="1" t="s">
        <v>20</v>
      </c>
      <c r="L209" s="1" t="s">
        <v>818</v>
      </c>
      <c r="M209" s="1"/>
      <c r="N209" s="1">
        <f t="shared" si="3"/>
        <v>288</v>
      </c>
      <c r="O209" s="1" t="s">
        <v>22</v>
      </c>
      <c r="P209" s="1" t="s">
        <v>827</v>
      </c>
      <c r="Q209" s="1" t="s">
        <v>828</v>
      </c>
      <c r="R209" s="1" t="s">
        <v>21</v>
      </c>
      <c r="S209" s="1"/>
      <c r="T209" s="1" t="s">
        <v>25</v>
      </c>
      <c r="U209">
        <v>-1</v>
      </c>
    </row>
    <row r="210" spans="1:21">
      <c r="A210" s="1" t="s">
        <v>829</v>
      </c>
      <c r="B210" s="1" t="str">
        <f>VLOOKUP(A210,'[3]消费明细-普通账号'!$B$2:$C$10000,2,)</f>
        <v>广州京雍府电子商务有限公司</v>
      </c>
      <c r="C210" s="1" t="str">
        <f>VLOOKUP(A210,'[3]消费明细-普通账号'!$B$2:$D$10000,3,)</f>
        <v>铁军-广</v>
      </c>
      <c r="D210" s="1" t="str">
        <f>VLOOKUP(A210,'[3]消费明细-普通账号'!$B$2:$L$10000,11,)</f>
        <v>吴发能</v>
      </c>
      <c r="E210" s="1" t="str">
        <f>VLOOKUP(A210,'[3]消费明细-普通账号'!$B$2:$P$10000,15,)</f>
        <v>关联</v>
      </c>
      <c r="F210" s="5">
        <f>VLOOKUP(A210,'[3]消费明细-普通账号'!$B$2:$O$10000,14,)</f>
        <v>43004</v>
      </c>
      <c r="G210" s="1" t="s">
        <v>830</v>
      </c>
      <c r="H210" s="1" t="s">
        <v>306</v>
      </c>
      <c r="I210" s="1" t="s">
        <v>59</v>
      </c>
      <c r="J210" s="1" t="s">
        <v>831</v>
      </c>
      <c r="K210" s="1" t="s">
        <v>20</v>
      </c>
      <c r="L210" s="1" t="s">
        <v>831</v>
      </c>
      <c r="M210" s="1"/>
      <c r="N210" s="1">
        <f t="shared" si="3"/>
        <v>100</v>
      </c>
      <c r="O210" s="1" t="s">
        <v>22</v>
      </c>
      <c r="P210" s="1" t="s">
        <v>832</v>
      </c>
      <c r="Q210" s="1" t="s">
        <v>832</v>
      </c>
      <c r="R210" s="1" t="s">
        <v>21</v>
      </c>
      <c r="S210" s="1"/>
      <c r="T210" s="1" t="s">
        <v>25</v>
      </c>
      <c r="U210">
        <v>-1</v>
      </c>
    </row>
    <row r="211" spans="1:21">
      <c r="A211" s="1" t="s">
        <v>833</v>
      </c>
      <c r="B211" s="1" t="str">
        <f>VLOOKUP(A211,'[3]消费明细-普通账号'!$B$2:$C$10000,2,)</f>
        <v>广东全娱科技有限公司</v>
      </c>
      <c r="C211" s="1" t="str">
        <f>VLOOKUP(A211,'[3]消费明细-普通账号'!$B$2:$D$10000,3,)</f>
        <v>KA-广</v>
      </c>
      <c r="D211" s="1" t="str">
        <f>VLOOKUP(A211,'[3]消费明细-普通账号'!$B$2:$L$10000,11,)</f>
        <v>KA-广</v>
      </c>
      <c r="E211" s="1" t="str">
        <f>VLOOKUP(A211,'[3]消费明细-普通账号'!$B$2:$P$10000,15,)</f>
        <v>关联</v>
      </c>
      <c r="F211" s="5">
        <f>VLOOKUP(A211,'[3]消费明细-普通账号'!$B$2:$O$10000,14,)</f>
        <v>43050</v>
      </c>
      <c r="G211" s="1" t="s">
        <v>834</v>
      </c>
      <c r="H211" s="1" t="s">
        <v>17</v>
      </c>
      <c r="I211" s="1" t="s">
        <v>59</v>
      </c>
      <c r="J211" s="1" t="s">
        <v>835</v>
      </c>
      <c r="K211" s="1" t="s">
        <v>360</v>
      </c>
      <c r="L211" s="1" t="s">
        <v>836</v>
      </c>
      <c r="M211" s="1"/>
      <c r="N211" s="1">
        <f t="shared" si="3"/>
        <v>664.4</v>
      </c>
      <c r="O211" s="1" t="s">
        <v>22</v>
      </c>
      <c r="P211" s="1" t="s">
        <v>837</v>
      </c>
      <c r="Q211" s="1" t="s">
        <v>838</v>
      </c>
      <c r="R211" s="1" t="s">
        <v>21</v>
      </c>
      <c r="S211" s="1"/>
      <c r="T211" s="1" t="s">
        <v>25</v>
      </c>
      <c r="U211">
        <v>-1</v>
      </c>
    </row>
    <row r="212" spans="1:21">
      <c r="A212" s="1" t="s">
        <v>833</v>
      </c>
      <c r="B212" s="1" t="str">
        <f>VLOOKUP(A212,'[3]消费明细-普通账号'!$B$2:$C$10000,2,)</f>
        <v>广东全娱科技有限公司</v>
      </c>
      <c r="C212" s="1" t="str">
        <f>VLOOKUP(A212,'[3]消费明细-普通账号'!$B$2:$D$10000,3,)</f>
        <v>KA-广</v>
      </c>
      <c r="D212" s="1" t="str">
        <f>VLOOKUP(A212,'[3]消费明细-普通账号'!$B$2:$L$10000,11,)</f>
        <v>KA-广</v>
      </c>
      <c r="E212" s="1" t="str">
        <f>VLOOKUP(A212,'[3]消费明细-普通账号'!$B$2:$P$10000,15,)</f>
        <v>关联</v>
      </c>
      <c r="F212" s="5">
        <f>VLOOKUP(A212,'[3]消费明细-普通账号'!$B$2:$O$10000,14,)</f>
        <v>43050</v>
      </c>
      <c r="G212" s="1" t="s">
        <v>839</v>
      </c>
      <c r="H212" s="1" t="s">
        <v>17</v>
      </c>
      <c r="I212" s="1" t="s">
        <v>59</v>
      </c>
      <c r="J212" s="1" t="s">
        <v>835</v>
      </c>
      <c r="K212" s="1" t="s">
        <v>360</v>
      </c>
      <c r="L212" s="1" t="s">
        <v>836</v>
      </c>
      <c r="M212" s="1"/>
      <c r="N212" s="1">
        <f t="shared" si="3"/>
        <v>664.4</v>
      </c>
      <c r="O212" s="1" t="s">
        <v>22</v>
      </c>
      <c r="P212" s="1" t="s">
        <v>840</v>
      </c>
      <c r="Q212" s="1" t="s">
        <v>841</v>
      </c>
      <c r="R212" s="1" t="s">
        <v>21</v>
      </c>
      <c r="S212" s="1"/>
      <c r="T212" s="1" t="s">
        <v>25</v>
      </c>
      <c r="U212">
        <v>-1</v>
      </c>
    </row>
    <row r="213" spans="1:21">
      <c r="A213" s="1" t="s">
        <v>842</v>
      </c>
      <c r="B213" s="1" t="str">
        <f>VLOOKUP(A213,'[3]消费明细-普通账号'!$B$2:$C$10000,2,)</f>
        <v>深圳超富资产管理有限公司</v>
      </c>
      <c r="C213" s="1" t="str">
        <f>VLOOKUP(A213,'[3]消费明细-普通账号'!$B$2:$D$10000,3,)</f>
        <v>KA-深</v>
      </c>
      <c r="D213" s="1" t="str">
        <f>VLOOKUP(A213,'[3]消费明细-普通账号'!$B$2:$L$10000,11,)</f>
        <v>李申政</v>
      </c>
      <c r="E213" s="1" t="str">
        <f>VLOOKUP(A213,'[3]消费明细-普通账号'!$B$2:$P$10000,15,)</f>
        <v>关联</v>
      </c>
      <c r="F213" s="5">
        <f>VLOOKUP(A213,'[3]消费明细-普通账号'!$B$2:$O$10000,14,)</f>
        <v>42810</v>
      </c>
      <c r="G213" s="1" t="s">
        <v>843</v>
      </c>
      <c r="H213" s="1" t="s">
        <v>17</v>
      </c>
      <c r="I213" s="1" t="s">
        <v>59</v>
      </c>
      <c r="J213" s="1" t="s">
        <v>844</v>
      </c>
      <c r="K213" s="1" t="s">
        <v>20</v>
      </c>
      <c r="L213" s="1" t="s">
        <v>844</v>
      </c>
      <c r="M213" s="1"/>
      <c r="N213" s="1">
        <f t="shared" si="3"/>
        <v>790</v>
      </c>
      <c r="O213" s="1" t="s">
        <v>22</v>
      </c>
      <c r="P213" s="1" t="s">
        <v>845</v>
      </c>
      <c r="Q213" s="1" t="s">
        <v>846</v>
      </c>
      <c r="R213" s="1" t="s">
        <v>21</v>
      </c>
      <c r="S213" s="1"/>
      <c r="T213" s="1" t="s">
        <v>25</v>
      </c>
      <c r="U213">
        <v>-1</v>
      </c>
    </row>
    <row r="214" spans="1:21">
      <c r="A214" s="1" t="s">
        <v>304</v>
      </c>
      <c r="B214" s="1" t="str">
        <f>VLOOKUP(A214,'[3]消费明细-普通账号'!$B$2:$C$10000,2,)</f>
        <v>广州远程教育中心有限公司</v>
      </c>
      <c r="C214" s="1" t="str">
        <f>VLOOKUP(A214,'[3]消费明细-普通账号'!$B$2:$D$10000,3,)</f>
        <v>KA-广</v>
      </c>
      <c r="D214" s="1" t="str">
        <f>VLOOKUP(A214,'[3]消费明细-普通账号'!$B$2:$L$10000,11,)</f>
        <v>史玉卉</v>
      </c>
      <c r="E214" s="1" t="str">
        <f>VLOOKUP(A214,'[3]消费明细-普通账号'!$B$2:$P$10000,15,)</f>
        <v>关联</v>
      </c>
      <c r="F214" s="5">
        <f>VLOOKUP(A214,'[3]消费明细-普通账号'!$B$2:$O$10000,14,)</f>
        <v>42818</v>
      </c>
      <c r="G214" s="1" t="s">
        <v>847</v>
      </c>
      <c r="H214" s="1" t="s">
        <v>17</v>
      </c>
      <c r="I214" s="1" t="s">
        <v>59</v>
      </c>
      <c r="J214" s="1" t="s">
        <v>848</v>
      </c>
      <c r="K214" s="1" t="s">
        <v>203</v>
      </c>
      <c r="L214" s="1" t="s">
        <v>849</v>
      </c>
      <c r="M214" s="1"/>
      <c r="N214" s="1">
        <f t="shared" si="3"/>
        <v>257.25</v>
      </c>
      <c r="O214" s="1" t="s">
        <v>22</v>
      </c>
      <c r="P214" s="1" t="s">
        <v>850</v>
      </c>
      <c r="Q214" s="1" t="s">
        <v>851</v>
      </c>
      <c r="R214" s="1" t="s">
        <v>21</v>
      </c>
      <c r="S214" s="1"/>
      <c r="T214" s="1" t="s">
        <v>25</v>
      </c>
      <c r="U214">
        <v>0</v>
      </c>
    </row>
    <row r="215" spans="1:21">
      <c r="A215" s="1" t="s">
        <v>324</v>
      </c>
      <c r="B215" s="1" t="str">
        <f>VLOOKUP(A215,'[3]消费明细-普通账号'!$B$2:$C$10000,2,)</f>
        <v>广州普金计算机科技股份有限公司</v>
      </c>
      <c r="C215" s="1" t="str">
        <f>VLOOKUP(A215,'[3]消费明细-普通账号'!$B$2:$D$10000,3,)</f>
        <v>KA-广</v>
      </c>
      <c r="D215" s="1" t="str">
        <f>VLOOKUP(A215,'[3]消费明细-普通账号'!$B$2:$L$10000,11,)</f>
        <v>汤何</v>
      </c>
      <c r="E215" s="1" t="str">
        <f>VLOOKUP(A215,'[3]消费明细-普通账号'!$B$2:$P$10000,15,)</f>
        <v>关联</v>
      </c>
      <c r="F215" s="5">
        <f>VLOOKUP(A215,'[3]消费明细-普通账号'!$B$2:$O$10000,14,)</f>
        <v>42940</v>
      </c>
      <c r="G215" s="1" t="s">
        <v>852</v>
      </c>
      <c r="H215" s="1" t="s">
        <v>36</v>
      </c>
      <c r="I215" s="1" t="s">
        <v>59</v>
      </c>
      <c r="J215" s="1" t="s">
        <v>853</v>
      </c>
      <c r="K215" s="1" t="s">
        <v>84</v>
      </c>
      <c r="L215" s="1" t="s">
        <v>854</v>
      </c>
      <c r="M215" s="1">
        <v>38.6</v>
      </c>
      <c r="N215" s="1">
        <f t="shared" si="3"/>
        <v>7713.4</v>
      </c>
      <c r="O215" s="1" t="s">
        <v>22</v>
      </c>
      <c r="P215" s="1" t="s">
        <v>855</v>
      </c>
      <c r="Q215" s="1" t="s">
        <v>856</v>
      </c>
      <c r="R215" s="1" t="s">
        <v>21</v>
      </c>
      <c r="S215" s="1"/>
      <c r="T215" s="1" t="s">
        <v>25</v>
      </c>
      <c r="U215">
        <v>-1</v>
      </c>
    </row>
    <row r="216" spans="1:21">
      <c r="A216" s="1" t="s">
        <v>72</v>
      </c>
      <c r="B216" s="1" t="str">
        <f>VLOOKUP(A216,'[3]消费明细-普通账号'!$B$2:$C$10000,2,)</f>
        <v>深圳鼎游无限科技有限公司</v>
      </c>
      <c r="C216" s="1" t="str">
        <f>VLOOKUP(A216,'[3]消费明细-普通账号'!$B$2:$D$10000,3,)</f>
        <v>BD伙伴</v>
      </c>
      <c r="D216" s="1" t="str">
        <f>VLOOKUP(A216,'[3]消费明细-普通账号'!$B$2:$L$10000,11,)</f>
        <v>BD团队-刘银树</v>
      </c>
      <c r="E216" s="1" t="str">
        <f>VLOOKUP(A216,'[3]消费明细-普通账号'!$B$2:$P$10000,15,)</f>
        <v>新建</v>
      </c>
      <c r="F216" s="5">
        <f>VLOOKUP(A216,'[3]消费明细-普通账号'!$B$2:$O$10000,14,)</f>
        <v>43077</v>
      </c>
      <c r="G216" s="1" t="s">
        <v>857</v>
      </c>
      <c r="H216" s="1" t="s">
        <v>17</v>
      </c>
      <c r="I216" s="1" t="s">
        <v>59</v>
      </c>
      <c r="J216" s="1" t="s">
        <v>858</v>
      </c>
      <c r="K216" s="1" t="s">
        <v>20</v>
      </c>
      <c r="L216" s="1" t="s">
        <v>858</v>
      </c>
      <c r="M216" s="1"/>
      <c r="N216" s="1">
        <f t="shared" si="3"/>
        <v>152.32</v>
      </c>
      <c r="O216" s="1" t="s">
        <v>22</v>
      </c>
      <c r="P216" s="1" t="s">
        <v>859</v>
      </c>
      <c r="Q216" s="1" t="s">
        <v>860</v>
      </c>
      <c r="R216" s="1" t="s">
        <v>21</v>
      </c>
      <c r="S216" s="1"/>
      <c r="T216" s="1" t="s">
        <v>25</v>
      </c>
      <c r="U216" t="str">
        <f>VLOOKUP(H216,[4]可返佣产品!$A$2:$B$1000,2,)</f>
        <v>true</v>
      </c>
    </row>
    <row r="217" spans="1:21">
      <c r="A217" s="1" t="s">
        <v>392</v>
      </c>
      <c r="B217" s="1" t="str">
        <f>VLOOKUP(A217,'[3]消费明细-普通账号'!$B$2:$C$10000,2,)</f>
        <v>广州支点网络科技股份有限公司</v>
      </c>
      <c r="C217" s="1" t="str">
        <f>VLOOKUP(A217,'[3]消费明细-普通账号'!$B$2:$D$10000,3,)</f>
        <v>KA-广</v>
      </c>
      <c r="D217" s="1" t="str">
        <f>VLOOKUP(A217,'[3]消费明细-普通账号'!$B$2:$L$10000,11,)</f>
        <v>史玉卉</v>
      </c>
      <c r="E217" s="1" t="str">
        <f>VLOOKUP(A217,'[3]消费明细-普通账号'!$B$2:$P$10000,15,)</f>
        <v>关联</v>
      </c>
      <c r="F217" s="5">
        <f>VLOOKUP(A217,'[3]消费明细-普通账号'!$B$2:$O$10000,14,)</f>
        <v>42961</v>
      </c>
      <c r="G217" s="1" t="s">
        <v>861</v>
      </c>
      <c r="H217" s="1" t="s">
        <v>36</v>
      </c>
      <c r="I217" s="1" t="s">
        <v>59</v>
      </c>
      <c r="J217" s="1" t="s">
        <v>862</v>
      </c>
      <c r="K217" s="1" t="s">
        <v>20</v>
      </c>
      <c r="L217" s="1" t="s">
        <v>862</v>
      </c>
      <c r="M217" s="1"/>
      <c r="N217" s="1">
        <f t="shared" si="3"/>
        <v>913</v>
      </c>
      <c r="O217" s="1" t="s">
        <v>22</v>
      </c>
      <c r="P217" s="1" t="s">
        <v>863</v>
      </c>
      <c r="Q217" s="1" t="s">
        <v>864</v>
      </c>
      <c r="R217" s="1" t="s">
        <v>21</v>
      </c>
      <c r="S217" s="1"/>
      <c r="T217" s="1" t="s">
        <v>25</v>
      </c>
      <c r="U217">
        <v>-1</v>
      </c>
    </row>
    <row r="218" spans="1:21">
      <c r="A218" s="1" t="s">
        <v>392</v>
      </c>
      <c r="B218" s="1" t="str">
        <f>VLOOKUP(A218,'[3]消费明细-普通账号'!$B$2:$C$10000,2,)</f>
        <v>广州支点网络科技股份有限公司</v>
      </c>
      <c r="C218" s="1" t="str">
        <f>VLOOKUP(A218,'[3]消费明细-普通账号'!$B$2:$D$10000,3,)</f>
        <v>KA-广</v>
      </c>
      <c r="D218" s="1" t="str">
        <f>VLOOKUP(A218,'[3]消费明细-普通账号'!$B$2:$L$10000,11,)</f>
        <v>史玉卉</v>
      </c>
      <c r="E218" s="1" t="str">
        <f>VLOOKUP(A218,'[3]消费明细-普通账号'!$B$2:$P$10000,15,)</f>
        <v>关联</v>
      </c>
      <c r="F218" s="5">
        <f>VLOOKUP(A218,'[3]消费明细-普通账号'!$B$2:$O$10000,14,)</f>
        <v>42961</v>
      </c>
      <c r="G218" s="1" t="s">
        <v>865</v>
      </c>
      <c r="H218" s="1" t="s">
        <v>17</v>
      </c>
      <c r="I218" s="1" t="s">
        <v>59</v>
      </c>
      <c r="J218" s="1" t="s">
        <v>866</v>
      </c>
      <c r="K218" s="1" t="s">
        <v>20</v>
      </c>
      <c r="L218" s="1" t="s">
        <v>866</v>
      </c>
      <c r="M218" s="1"/>
      <c r="N218" s="1">
        <f t="shared" si="3"/>
        <v>2020</v>
      </c>
      <c r="O218" s="1" t="s">
        <v>22</v>
      </c>
      <c r="P218" s="1" t="s">
        <v>867</v>
      </c>
      <c r="Q218" s="1" t="s">
        <v>868</v>
      </c>
      <c r="R218" s="1" t="s">
        <v>21</v>
      </c>
      <c r="S218" s="1"/>
      <c r="T218" s="1" t="s">
        <v>25</v>
      </c>
      <c r="U218">
        <v>-1</v>
      </c>
    </row>
    <row r="219" spans="1:21">
      <c r="A219" s="1" t="s">
        <v>869</v>
      </c>
      <c r="B219" s="1" t="str">
        <f>VLOOKUP(A219,'[3]消费明细-普通账号'!$B$2:$C$10000,2,)</f>
        <v>广州市熙励教育信息咨询有限公司</v>
      </c>
      <c r="C219" s="1" t="str">
        <f>VLOOKUP(A219,'[3]消费明细-普通账号'!$B$2:$D$10000,3,)</f>
        <v>KA-广</v>
      </c>
      <c r="D219" s="1" t="str">
        <f>VLOOKUP(A219,'[3]消费明细-普通账号'!$B$2:$L$10000,11,)</f>
        <v>谢晓敏</v>
      </c>
      <c r="E219" s="1" t="str">
        <f>VLOOKUP(A219,'[3]消费明细-普通账号'!$B$2:$P$10000,15,)</f>
        <v>关联</v>
      </c>
      <c r="F219" s="5">
        <f>VLOOKUP(A219,'[3]消费明细-普通账号'!$B$2:$O$10000,14,)</f>
        <v>43115.892326388901</v>
      </c>
      <c r="G219" s="1" t="s">
        <v>870</v>
      </c>
      <c r="H219" s="1" t="s">
        <v>17</v>
      </c>
      <c r="I219" s="1" t="s">
        <v>59</v>
      </c>
      <c r="J219" s="1" t="s">
        <v>871</v>
      </c>
      <c r="K219" s="1" t="s">
        <v>20</v>
      </c>
      <c r="L219" s="1" t="s">
        <v>871</v>
      </c>
      <c r="M219" s="1"/>
      <c r="N219" s="1">
        <f t="shared" si="3"/>
        <v>359</v>
      </c>
      <c r="O219" s="1" t="s">
        <v>22</v>
      </c>
      <c r="P219" s="1" t="s">
        <v>872</v>
      </c>
      <c r="Q219" s="1" t="s">
        <v>873</v>
      </c>
      <c r="R219" s="1" t="s">
        <v>21</v>
      </c>
      <c r="S219" s="1"/>
      <c r="T219" s="1" t="s">
        <v>25</v>
      </c>
      <c r="U219">
        <v>-1</v>
      </c>
    </row>
    <row r="220" spans="1:21">
      <c r="A220" s="1" t="s">
        <v>691</v>
      </c>
      <c r="B220" s="1" t="str">
        <f>VLOOKUP(A220,'[3]消费明细-普通账号'!$B$2:$C$10000,2,)</f>
        <v>广州东品网络科技有限公司</v>
      </c>
      <c r="C220" s="1" t="str">
        <f>VLOOKUP(A220,'[3]消费明细-普通账号'!$B$2:$D$10000,3,)</f>
        <v>中台-广</v>
      </c>
      <c r="D220" s="1" t="str">
        <f>VLOOKUP(A220,'[3]消费明细-普通账号'!$B$2:$L$10000,11,)</f>
        <v>唐钰滢</v>
      </c>
      <c r="E220" s="1" t="str">
        <f>VLOOKUP(A220,'[3]消费明细-普通账号'!$B$2:$P$10000,15,)</f>
        <v>关联</v>
      </c>
      <c r="F220" s="5">
        <f>VLOOKUP(A220,'[3]消费明细-普通账号'!$B$2:$O$10000,14,)</f>
        <v>43045</v>
      </c>
      <c r="G220" s="1" t="s">
        <v>874</v>
      </c>
      <c r="H220" s="1" t="s">
        <v>79</v>
      </c>
      <c r="I220" s="1" t="s">
        <v>49</v>
      </c>
      <c r="J220" s="1" t="s">
        <v>29</v>
      </c>
      <c r="K220" s="1" t="s">
        <v>20</v>
      </c>
      <c r="L220" s="1" t="s">
        <v>30</v>
      </c>
      <c r="M220" s="1"/>
      <c r="N220" s="1">
        <f t="shared" si="3"/>
        <v>0</v>
      </c>
      <c r="O220" s="1" t="s">
        <v>31</v>
      </c>
      <c r="P220" s="1" t="s">
        <v>875</v>
      </c>
      <c r="Q220" s="1" t="s">
        <v>875</v>
      </c>
      <c r="R220" s="1" t="s">
        <v>21</v>
      </c>
      <c r="S220" s="1"/>
      <c r="T220" s="1" t="s">
        <v>25</v>
      </c>
      <c r="U220" t="e">
        <f>VLOOKUP(H220,[4]可返佣产品!$A$2:$B$1000,2,)</f>
        <v>#N/A</v>
      </c>
    </row>
    <row r="221" spans="1:21">
      <c r="A221" s="1" t="s">
        <v>691</v>
      </c>
      <c r="B221" s="1" t="str">
        <f>VLOOKUP(A221,'[3]消费明细-普通账号'!$B$2:$C$10000,2,)</f>
        <v>广州东品网络科技有限公司</v>
      </c>
      <c r="C221" s="1" t="str">
        <f>VLOOKUP(A221,'[3]消费明细-普通账号'!$B$2:$D$10000,3,)</f>
        <v>中台-广</v>
      </c>
      <c r="D221" s="1" t="str">
        <f>VLOOKUP(A221,'[3]消费明细-普通账号'!$B$2:$L$10000,11,)</f>
        <v>唐钰滢</v>
      </c>
      <c r="E221" s="1" t="str">
        <f>VLOOKUP(A221,'[3]消费明细-普通账号'!$B$2:$P$10000,15,)</f>
        <v>关联</v>
      </c>
      <c r="F221" s="5">
        <f>VLOOKUP(A221,'[3]消费明细-普通账号'!$B$2:$O$10000,14,)</f>
        <v>43045</v>
      </c>
      <c r="G221" s="1" t="s">
        <v>876</v>
      </c>
      <c r="H221" s="1" t="s">
        <v>17</v>
      </c>
      <c r="I221" s="1" t="s">
        <v>49</v>
      </c>
      <c r="J221" s="1" t="s">
        <v>877</v>
      </c>
      <c r="K221" s="1" t="s">
        <v>878</v>
      </c>
      <c r="L221" s="1" t="s">
        <v>879</v>
      </c>
      <c r="M221" s="1"/>
      <c r="N221" s="1">
        <f t="shared" si="3"/>
        <v>1009</v>
      </c>
      <c r="O221" s="1" t="s">
        <v>22</v>
      </c>
      <c r="P221" s="1" t="s">
        <v>880</v>
      </c>
      <c r="Q221" s="1" t="s">
        <v>881</v>
      </c>
      <c r="R221" s="1" t="s">
        <v>21</v>
      </c>
      <c r="S221" s="1"/>
      <c r="T221" s="1" t="s">
        <v>25</v>
      </c>
      <c r="U221" t="str">
        <f>VLOOKUP(H221,[4]可返佣产品!$A$2:$B$1000,2,)</f>
        <v>true</v>
      </c>
    </row>
    <row r="222" spans="1:21">
      <c r="A222" s="1" t="s">
        <v>137</v>
      </c>
      <c r="B222" s="1" t="str">
        <f>VLOOKUP(A222,'[3]消费明细-普通账号'!$B$2:$C$10000,2,)</f>
        <v>广州纵思网络科技股份有限公司</v>
      </c>
      <c r="C222" s="1" t="str">
        <f>VLOOKUP(A222,'[3]消费明细-普通账号'!$B$2:$D$10000,3,)</f>
        <v>KA-广</v>
      </c>
      <c r="D222" s="1" t="str">
        <f>VLOOKUP(A222,'[3]消费明细-普通账号'!$B$2:$L$10000,11,)</f>
        <v>谢晓敏</v>
      </c>
      <c r="E222" s="1" t="str">
        <f>VLOOKUP(A222,'[3]消费明细-普通账号'!$B$2:$P$10000,15,)</f>
        <v>关联</v>
      </c>
      <c r="F222" s="5">
        <f>VLOOKUP(A222,'[3]消费明细-普通账号'!$B$2:$O$10000,14,)</f>
        <v>43157.801736111098</v>
      </c>
      <c r="G222" s="1" t="s">
        <v>882</v>
      </c>
      <c r="H222" s="1" t="s">
        <v>17</v>
      </c>
      <c r="I222" s="1" t="s">
        <v>49</v>
      </c>
      <c r="J222" s="1" t="s">
        <v>883</v>
      </c>
      <c r="K222" s="1" t="s">
        <v>20</v>
      </c>
      <c r="L222" s="1" t="s">
        <v>883</v>
      </c>
      <c r="M222" s="1"/>
      <c r="N222" s="1">
        <f t="shared" si="3"/>
        <v>650</v>
      </c>
      <c r="O222" s="1" t="s">
        <v>22</v>
      </c>
      <c r="P222" s="1" t="s">
        <v>884</v>
      </c>
      <c r="Q222" s="1" t="s">
        <v>885</v>
      </c>
      <c r="R222" s="1" t="s">
        <v>21</v>
      </c>
      <c r="S222" s="1"/>
      <c r="T222" s="1" t="s">
        <v>25</v>
      </c>
      <c r="U222" t="str">
        <f>VLOOKUP(H222,[4]可返佣产品!$A$2:$B$1000,2,)</f>
        <v>true</v>
      </c>
    </row>
    <row r="223" spans="1:21">
      <c r="A223" s="1" t="s">
        <v>137</v>
      </c>
      <c r="B223" s="1" t="str">
        <f>VLOOKUP(A223,'[3]消费明细-普通账号'!$B$2:$C$10000,2,)</f>
        <v>广州纵思网络科技股份有限公司</v>
      </c>
      <c r="C223" s="1" t="str">
        <f>VLOOKUP(A223,'[3]消费明细-普通账号'!$B$2:$D$10000,3,)</f>
        <v>KA-广</v>
      </c>
      <c r="D223" s="1" t="str">
        <f>VLOOKUP(A223,'[3]消费明细-普通账号'!$B$2:$L$10000,11,)</f>
        <v>谢晓敏</v>
      </c>
      <c r="E223" s="1" t="str">
        <f>VLOOKUP(A223,'[3]消费明细-普通账号'!$B$2:$P$10000,15,)</f>
        <v>关联</v>
      </c>
      <c r="F223" s="5">
        <f>VLOOKUP(A223,'[3]消费明细-普通账号'!$B$2:$O$10000,14,)</f>
        <v>43157.801736111098</v>
      </c>
      <c r="G223" s="1" t="s">
        <v>886</v>
      </c>
      <c r="H223" s="1" t="s">
        <v>17</v>
      </c>
      <c r="I223" s="1" t="s">
        <v>59</v>
      </c>
      <c r="J223" s="1" t="s">
        <v>139</v>
      </c>
      <c r="K223" s="1" t="s">
        <v>20</v>
      </c>
      <c r="L223" s="1" t="s">
        <v>139</v>
      </c>
      <c r="M223" s="1"/>
      <c r="N223" s="1">
        <f t="shared" si="3"/>
        <v>130</v>
      </c>
      <c r="O223" s="1" t="s">
        <v>22</v>
      </c>
      <c r="P223" s="1" t="s">
        <v>887</v>
      </c>
      <c r="Q223" s="1" t="s">
        <v>888</v>
      </c>
      <c r="R223" s="1" t="s">
        <v>21</v>
      </c>
      <c r="S223" s="1"/>
      <c r="T223" s="1" t="s">
        <v>25</v>
      </c>
      <c r="U223">
        <v>-1</v>
      </c>
    </row>
    <row r="224" spans="1:21">
      <c r="A224" s="1" t="s">
        <v>137</v>
      </c>
      <c r="B224" s="1" t="str">
        <f>VLOOKUP(A224,'[3]消费明细-普通账号'!$B$2:$C$10000,2,)</f>
        <v>广州纵思网络科技股份有限公司</v>
      </c>
      <c r="C224" s="1" t="str">
        <f>VLOOKUP(A224,'[3]消费明细-普通账号'!$B$2:$D$10000,3,)</f>
        <v>KA-广</v>
      </c>
      <c r="D224" s="1" t="str">
        <f>VLOOKUP(A224,'[3]消费明细-普通账号'!$B$2:$L$10000,11,)</f>
        <v>谢晓敏</v>
      </c>
      <c r="E224" s="1" t="str">
        <f>VLOOKUP(A224,'[3]消费明细-普通账号'!$B$2:$P$10000,15,)</f>
        <v>关联</v>
      </c>
      <c r="F224" s="5">
        <f>VLOOKUP(A224,'[3]消费明细-普通账号'!$B$2:$O$10000,14,)</f>
        <v>43157.801736111098</v>
      </c>
      <c r="G224" s="1" t="s">
        <v>889</v>
      </c>
      <c r="H224" s="1" t="s">
        <v>17</v>
      </c>
      <c r="I224" s="1" t="s">
        <v>59</v>
      </c>
      <c r="J224" s="1" t="s">
        <v>139</v>
      </c>
      <c r="K224" s="1" t="s">
        <v>20</v>
      </c>
      <c r="L224" s="1" t="s">
        <v>139</v>
      </c>
      <c r="M224" s="1"/>
      <c r="N224" s="1">
        <f t="shared" si="3"/>
        <v>130</v>
      </c>
      <c r="O224" s="1" t="s">
        <v>22</v>
      </c>
      <c r="P224" s="1" t="s">
        <v>890</v>
      </c>
      <c r="Q224" s="1" t="s">
        <v>891</v>
      </c>
      <c r="R224" s="1" t="s">
        <v>21</v>
      </c>
      <c r="S224" s="1"/>
      <c r="T224" s="1" t="s">
        <v>25</v>
      </c>
      <c r="U224">
        <v>-1</v>
      </c>
    </row>
    <row r="225" spans="1:21">
      <c r="A225" s="1" t="s">
        <v>892</v>
      </c>
      <c r="B225" s="1" t="str">
        <f>VLOOKUP(A225,'[3]消费明细-普通账号'!$B$2:$C$10000,2,)</f>
        <v>广州中天云计算科技有限公司</v>
      </c>
      <c r="C225" s="1" t="str">
        <f>VLOOKUP(A225,'[3]消费明细-普通账号'!$B$2:$D$10000,3,)</f>
        <v>BD伙伴</v>
      </c>
      <c r="D225" s="1" t="str">
        <f>VLOOKUP(A225,'[3]消费明细-普通账号'!$B$2:$L$10000,11,)</f>
        <v>BD团队-刘银树</v>
      </c>
      <c r="E225" s="1" t="str">
        <f>VLOOKUP(A225,'[3]消费明细-普通账号'!$B$2:$P$10000,15,)</f>
        <v>新建</v>
      </c>
      <c r="F225" s="5">
        <f>VLOOKUP(A225,'[3]消费明细-普通账号'!$B$2:$O$10000,14,)</f>
        <v>43049</v>
      </c>
      <c r="G225" s="1" t="s">
        <v>893</v>
      </c>
      <c r="H225" s="1" t="s">
        <v>894</v>
      </c>
      <c r="I225" s="1" t="s">
        <v>49</v>
      </c>
      <c r="J225" s="1" t="s">
        <v>895</v>
      </c>
      <c r="K225" s="1" t="s">
        <v>20</v>
      </c>
      <c r="L225" s="1" t="s">
        <v>895</v>
      </c>
      <c r="M225" s="1"/>
      <c r="N225" s="1">
        <f t="shared" si="3"/>
        <v>45</v>
      </c>
      <c r="O225" s="1" t="s">
        <v>22</v>
      </c>
      <c r="P225" s="1" t="s">
        <v>896</v>
      </c>
      <c r="Q225" s="1" t="s">
        <v>897</v>
      </c>
      <c r="R225" s="1" t="s">
        <v>21</v>
      </c>
      <c r="S225" s="1"/>
      <c r="T225" s="1" t="s">
        <v>25</v>
      </c>
      <c r="U225" t="str">
        <f>VLOOKUP(H225,[4]可返佣产品!$A$2:$B$1000,2,)</f>
        <v>true</v>
      </c>
    </row>
    <row r="226" spans="1:21">
      <c r="A226" s="1" t="s">
        <v>898</v>
      </c>
      <c r="B226" s="1" t="str">
        <f>VLOOKUP(A226,'[3]消费明细-普通账号'!$B$2:$C$10000,2,)</f>
        <v>广东树华智慧环保系统有限公司</v>
      </c>
      <c r="C226" s="1" t="str">
        <f>VLOOKUP(A226,'[3]消费明细-普通账号'!$B$2:$D$10000,3,)</f>
        <v>铁军-广</v>
      </c>
      <c r="D226" s="1" t="str">
        <f>VLOOKUP(A226,'[3]消费明细-普通账号'!$B$2:$L$10000,11,)</f>
        <v>吴发能</v>
      </c>
      <c r="E226" s="1" t="str">
        <f>VLOOKUP(A226,'[3]消费明细-普通账号'!$B$2:$P$10000,15,)</f>
        <v>关联</v>
      </c>
      <c r="F226" s="5">
        <f>VLOOKUP(A226,'[3]消费明细-普通账号'!$B$2:$O$10000,14,)</f>
        <v>43094</v>
      </c>
      <c r="G226" s="1" t="s">
        <v>899</v>
      </c>
      <c r="H226" s="1" t="s">
        <v>17</v>
      </c>
      <c r="I226" s="1" t="s">
        <v>49</v>
      </c>
      <c r="J226" s="1" t="s">
        <v>900</v>
      </c>
      <c r="K226" s="1" t="s">
        <v>360</v>
      </c>
      <c r="L226" s="1" t="s">
        <v>901</v>
      </c>
      <c r="M226" s="1"/>
      <c r="N226" s="1">
        <f t="shared" si="3"/>
        <v>688.4</v>
      </c>
      <c r="O226" s="1" t="s">
        <v>22</v>
      </c>
      <c r="P226" s="1" t="s">
        <v>902</v>
      </c>
      <c r="Q226" s="1" t="s">
        <v>903</v>
      </c>
      <c r="R226" s="1" t="s">
        <v>21</v>
      </c>
      <c r="S226" s="1"/>
      <c r="T226" s="1" t="s">
        <v>25</v>
      </c>
      <c r="U226" t="str">
        <f>VLOOKUP(H226,[4]可返佣产品!$A$2:$B$1000,2,)</f>
        <v>true</v>
      </c>
    </row>
    <row r="227" spans="1:21">
      <c r="A227" s="1" t="s">
        <v>904</v>
      </c>
      <c r="B227" s="1" t="str">
        <f>VLOOKUP(A227,'[3]消费明细-普通账号'!$B$2:$C$10000,2,)</f>
        <v>广州市大象飞信息科技有限公司</v>
      </c>
      <c r="C227" s="1" t="str">
        <f>VLOOKUP(A227,'[3]消费明细-普通账号'!$B$2:$D$10000,3,)</f>
        <v>中台-广</v>
      </c>
      <c r="D227" s="1" t="str">
        <f>VLOOKUP(A227,'[3]消费明细-普通账号'!$B$2:$L$10000,11,)</f>
        <v>雷馥萍</v>
      </c>
      <c r="E227" s="1" t="str">
        <f>VLOOKUP(A227,'[3]消费明细-普通账号'!$B$2:$P$10000,15,)</f>
        <v>新建</v>
      </c>
      <c r="F227" s="5">
        <f>VLOOKUP(A227,'[3]消费明细-普通账号'!$B$2:$O$10000,14,)</f>
        <v>43048</v>
      </c>
      <c r="G227" s="1" t="s">
        <v>905</v>
      </c>
      <c r="H227" s="1" t="s">
        <v>89</v>
      </c>
      <c r="I227" s="1" t="s">
        <v>49</v>
      </c>
      <c r="J227" s="1" t="s">
        <v>906</v>
      </c>
      <c r="K227" s="1" t="s">
        <v>203</v>
      </c>
      <c r="L227" s="1" t="s">
        <v>907</v>
      </c>
      <c r="M227" s="1"/>
      <c r="N227" s="1">
        <f t="shared" si="3"/>
        <v>117</v>
      </c>
      <c r="O227" s="1" t="s">
        <v>22</v>
      </c>
      <c r="P227" s="1" t="s">
        <v>908</v>
      </c>
      <c r="Q227" s="1" t="s">
        <v>909</v>
      </c>
      <c r="R227" s="1" t="s">
        <v>21</v>
      </c>
      <c r="S227" s="1"/>
      <c r="T227" s="1" t="s">
        <v>25</v>
      </c>
      <c r="U227" t="str">
        <f>VLOOKUP(H227,[4]可返佣产品!$A$2:$B$1000,2,)</f>
        <v>true</v>
      </c>
    </row>
    <row r="228" spans="1:21">
      <c r="A228" s="1" t="s">
        <v>26</v>
      </c>
      <c r="B228" s="1" t="str">
        <f>VLOOKUP(A228,'[3]消费明细-普通账号'!$B$2:$C$10000,2,)</f>
        <v>广州市十牛信息科技有限公司</v>
      </c>
      <c r="C228" s="1" t="str">
        <f>VLOOKUP(A228,'[3]消费明细-普通账号'!$B$2:$D$10000,3,)</f>
        <v>其他</v>
      </c>
      <c r="D228" s="1" t="str">
        <f>VLOOKUP(A228,'[3]消费明细-普通账号'!$B$2:$L$10000,11,)</f>
        <v>薛玲</v>
      </c>
      <c r="E228" s="1" t="str">
        <f>VLOOKUP(A228,'[3]消费明细-普通账号'!$B$2:$P$10000,15,)</f>
        <v>关联</v>
      </c>
      <c r="F228" s="5">
        <f>VLOOKUP(A228,'[3]消费明细-普通账号'!$B$2:$O$10000,14,)</f>
        <v>42909</v>
      </c>
      <c r="G228" s="1" t="s">
        <v>910</v>
      </c>
      <c r="H228" s="1" t="s">
        <v>130</v>
      </c>
      <c r="I228" s="1" t="s">
        <v>49</v>
      </c>
      <c r="J228" s="1" t="s">
        <v>29</v>
      </c>
      <c r="K228" s="1" t="s">
        <v>20</v>
      </c>
      <c r="L228" s="1" t="s">
        <v>30</v>
      </c>
      <c r="M228" s="1"/>
      <c r="N228" s="1">
        <f t="shared" si="3"/>
        <v>0</v>
      </c>
      <c r="O228" s="1" t="s">
        <v>31</v>
      </c>
      <c r="P228" s="1" t="s">
        <v>911</v>
      </c>
      <c r="Q228" s="1" t="s">
        <v>911</v>
      </c>
      <c r="R228" s="1" t="s">
        <v>21</v>
      </c>
      <c r="S228" s="1"/>
      <c r="T228" s="1" t="s">
        <v>25</v>
      </c>
      <c r="U228" t="b">
        <f>VLOOKUP(H228,[4]可返佣产品!$A$2:$B$1000,2,)</f>
        <v>1</v>
      </c>
    </row>
    <row r="229" spans="1:21">
      <c r="A229" s="1" t="s">
        <v>512</v>
      </c>
      <c r="B229" s="1" t="str">
        <f>VLOOKUP(A229,'[3]消费明细-普通账号'!$B$2:$C$10000,2,)</f>
        <v>广州合立正通信息科技有限公司</v>
      </c>
      <c r="C229" s="1" t="str">
        <f>VLOOKUP(A229,'[3]消费明细-普通账号'!$B$2:$D$10000,3,)</f>
        <v>KA-广</v>
      </c>
      <c r="D229" s="1" t="str">
        <f>VLOOKUP(A229,'[3]消费明细-普通账号'!$B$2:$L$10000,11,)</f>
        <v>史玉卉</v>
      </c>
      <c r="E229" s="1" t="str">
        <f>VLOOKUP(A229,'[3]消费明细-普通账号'!$B$2:$P$10000,15,)</f>
        <v>关联</v>
      </c>
      <c r="F229" s="5">
        <f>VLOOKUP(A229,'[3]消费明细-普通账号'!$B$2:$O$10000,14,)</f>
        <v>42786</v>
      </c>
      <c r="G229" s="1" t="s">
        <v>912</v>
      </c>
      <c r="H229" s="1" t="s">
        <v>17</v>
      </c>
      <c r="I229" s="1" t="s">
        <v>18</v>
      </c>
      <c r="J229" s="1" t="s">
        <v>913</v>
      </c>
      <c r="K229" s="1" t="s">
        <v>20</v>
      </c>
      <c r="L229" s="1" t="s">
        <v>913</v>
      </c>
      <c r="M229" s="1"/>
      <c r="N229" s="1">
        <f t="shared" si="3"/>
        <v>248.07</v>
      </c>
      <c r="O229" s="1" t="s">
        <v>22</v>
      </c>
      <c r="P229" s="1" t="s">
        <v>914</v>
      </c>
      <c r="Q229" s="1" t="s">
        <v>915</v>
      </c>
      <c r="R229" s="1" t="s">
        <v>21</v>
      </c>
      <c r="S229" s="1"/>
      <c r="T229" s="1" t="s">
        <v>25</v>
      </c>
      <c r="U229" t="str">
        <f>VLOOKUP(H229,[4]可返佣产品!$A$2:$B$1000,2,)</f>
        <v>true</v>
      </c>
    </row>
    <row r="230" spans="1:21">
      <c r="A230" s="1" t="s">
        <v>916</v>
      </c>
      <c r="B230" s="1" t="str">
        <f>VLOOKUP(A230,'[3]消费明细-普通账号'!$B$2:$C$10000,2,)</f>
        <v>广东天泽阳光康众医疗投资管理有限公司</v>
      </c>
      <c r="C230" s="1" t="str">
        <f>VLOOKUP(A230,'[3]消费明细-普通账号'!$B$2:$D$10000,3,)</f>
        <v>铁军-广</v>
      </c>
      <c r="D230" s="1" t="str">
        <f>VLOOKUP(A230,'[3]消费明细-普通账号'!$B$2:$L$10000,11,)</f>
        <v>李达</v>
      </c>
      <c r="E230" s="1" t="str">
        <f>VLOOKUP(A230,'[3]消费明细-普通账号'!$B$2:$P$10000,15,)</f>
        <v>新建</v>
      </c>
      <c r="F230" s="5">
        <f>VLOOKUP(A230,'[3]消费明细-普通账号'!$B$2:$O$10000,14,)</f>
        <v>43262.467164351852</v>
      </c>
      <c r="G230" s="1" t="s">
        <v>917</v>
      </c>
      <c r="H230" s="1" t="s">
        <v>65</v>
      </c>
      <c r="I230" s="1" t="s">
        <v>49</v>
      </c>
      <c r="J230" s="1" t="s">
        <v>29</v>
      </c>
      <c r="K230" s="1" t="s">
        <v>20</v>
      </c>
      <c r="L230" s="1" t="s">
        <v>30</v>
      </c>
      <c r="M230" s="1"/>
      <c r="N230" s="1">
        <f t="shared" si="3"/>
        <v>0</v>
      </c>
      <c r="O230" s="1" t="s">
        <v>31</v>
      </c>
      <c r="P230" s="1" t="s">
        <v>918</v>
      </c>
      <c r="Q230" s="1" t="s">
        <v>918</v>
      </c>
      <c r="R230" s="1" t="s">
        <v>21</v>
      </c>
      <c r="S230" s="1"/>
      <c r="T230" s="1" t="s">
        <v>25</v>
      </c>
      <c r="U230" t="e">
        <f>VLOOKUP(H230,[4]可返佣产品!$A$2:$B$1000,2,)</f>
        <v>#N/A</v>
      </c>
    </row>
    <row r="231" spans="1:21">
      <c r="A231" s="1" t="s">
        <v>919</v>
      </c>
      <c r="B231" s="1" t="str">
        <f>VLOOKUP(A231,'[3]消费明细-普通账号'!$B$2:$C$10000,2,)</f>
        <v>佛山市科瑞森科技有限公司</v>
      </c>
      <c r="C231" s="1" t="str">
        <f>VLOOKUP(A231,'[3]消费明细-普通账号'!$B$2:$D$10000,3,)</f>
        <v>KA-广</v>
      </c>
      <c r="D231" s="1" t="str">
        <f>VLOOKUP(A231,'[3]消费明细-普通账号'!$B$2:$L$10000,11,)</f>
        <v>谢晓敏</v>
      </c>
      <c r="E231" s="1" t="str">
        <f>VLOOKUP(A231,'[3]消费明细-普通账号'!$B$2:$P$10000,15,)</f>
        <v>关联</v>
      </c>
      <c r="F231" s="5">
        <f>VLOOKUP(A231,'[3]消费明细-普通账号'!$B$2:$O$10000,14,)</f>
        <v>42940</v>
      </c>
      <c r="G231" s="1" t="s">
        <v>920</v>
      </c>
      <c r="H231" s="1" t="s">
        <v>17</v>
      </c>
      <c r="I231" s="1" t="s">
        <v>59</v>
      </c>
      <c r="J231" s="1" t="s">
        <v>921</v>
      </c>
      <c r="K231" s="1" t="s">
        <v>84</v>
      </c>
      <c r="L231" s="1" t="s">
        <v>922</v>
      </c>
      <c r="M231" s="1"/>
      <c r="N231" s="1">
        <f t="shared" si="3"/>
        <v>92656.8</v>
      </c>
      <c r="O231" s="1" t="s">
        <v>22</v>
      </c>
      <c r="P231" s="1" t="s">
        <v>923</v>
      </c>
      <c r="Q231" s="1" t="s">
        <v>924</v>
      </c>
      <c r="R231" s="1" t="s">
        <v>21</v>
      </c>
      <c r="S231" s="1"/>
      <c r="T231" s="1" t="s">
        <v>25</v>
      </c>
      <c r="U231">
        <v>-1</v>
      </c>
    </row>
    <row r="232" spans="1:21">
      <c r="A232" s="1" t="s">
        <v>925</v>
      </c>
      <c r="B232" s="1" t="str">
        <f>VLOOKUP(A232,'[3]消费明细-普通账号'!$B$2:$C$10000,2,)</f>
        <v>广东马上信息科技有限公司</v>
      </c>
      <c r="C232" s="1" t="str">
        <f>VLOOKUP(A232,'[3]消费明细-普通账号'!$B$2:$D$10000,3,)</f>
        <v>铁军-广</v>
      </c>
      <c r="D232" s="1" t="str">
        <f>VLOOKUP(A232,'[3]消费明细-普通账号'!$B$2:$L$10000,11,)</f>
        <v>吴发能</v>
      </c>
      <c r="E232" s="1" t="str">
        <f>VLOOKUP(A232,'[3]消费明细-普通账号'!$B$2:$P$10000,15,)</f>
        <v>新建</v>
      </c>
      <c r="F232" s="5">
        <f>VLOOKUP(A232,'[3]消费明细-普通账号'!$B$2:$O$10000,14,)</f>
        <v>43108.7284953704</v>
      </c>
      <c r="G232" s="1" t="s">
        <v>926</v>
      </c>
      <c r="H232" s="1" t="s">
        <v>531</v>
      </c>
      <c r="I232" s="1" t="s">
        <v>18</v>
      </c>
      <c r="J232" s="1" t="s">
        <v>927</v>
      </c>
      <c r="K232" s="1" t="s">
        <v>20</v>
      </c>
      <c r="L232" s="1" t="s">
        <v>927</v>
      </c>
      <c r="M232" s="1"/>
      <c r="N232" s="1">
        <f t="shared" si="3"/>
        <v>3617.86</v>
      </c>
      <c r="O232" s="1" t="s">
        <v>22</v>
      </c>
      <c r="P232" s="1" t="s">
        <v>928</v>
      </c>
      <c r="Q232" s="1" t="s">
        <v>929</v>
      </c>
      <c r="R232" s="1" t="s">
        <v>21</v>
      </c>
      <c r="S232" s="1"/>
      <c r="T232" s="1" t="s">
        <v>25</v>
      </c>
      <c r="U232" t="str">
        <f>VLOOKUP(H232,[4]可返佣产品!$A$2:$B$1000,2,)</f>
        <v>true</v>
      </c>
    </row>
    <row r="233" spans="1:21">
      <c r="A233" s="1" t="s">
        <v>26</v>
      </c>
      <c r="B233" s="1" t="str">
        <f>VLOOKUP(A233,'[3]消费明细-普通账号'!$B$2:$C$10000,2,)</f>
        <v>广州市十牛信息科技有限公司</v>
      </c>
      <c r="C233" s="1" t="str">
        <f>VLOOKUP(A233,'[3]消费明细-普通账号'!$B$2:$D$10000,3,)</f>
        <v>其他</v>
      </c>
      <c r="D233" s="1" t="str">
        <f>VLOOKUP(A233,'[3]消费明细-普通账号'!$B$2:$L$10000,11,)</f>
        <v>薛玲</v>
      </c>
      <c r="E233" s="1" t="str">
        <f>VLOOKUP(A233,'[3]消费明细-普通账号'!$B$2:$P$10000,15,)</f>
        <v>关联</v>
      </c>
      <c r="F233" s="5">
        <f>VLOOKUP(A233,'[3]消费明细-普通账号'!$B$2:$O$10000,14,)</f>
        <v>42909</v>
      </c>
      <c r="G233" s="1" t="s">
        <v>930</v>
      </c>
      <c r="H233" s="1" t="s">
        <v>130</v>
      </c>
      <c r="I233" s="1" t="s">
        <v>49</v>
      </c>
      <c r="J233" s="1" t="s">
        <v>29</v>
      </c>
      <c r="K233" s="1" t="s">
        <v>20</v>
      </c>
      <c r="L233" s="1" t="s">
        <v>30</v>
      </c>
      <c r="M233" s="1"/>
      <c r="N233" s="1">
        <f t="shared" si="3"/>
        <v>0</v>
      </c>
      <c r="O233" s="1" t="s">
        <v>31</v>
      </c>
      <c r="P233" s="1" t="s">
        <v>931</v>
      </c>
      <c r="Q233" s="1" t="s">
        <v>932</v>
      </c>
      <c r="R233" s="1" t="s">
        <v>21</v>
      </c>
      <c r="S233" s="1"/>
      <c r="T233" s="1" t="s">
        <v>25</v>
      </c>
      <c r="U233" t="b">
        <f>VLOOKUP(H233,[4]可返佣产品!$A$2:$B$1000,2,)</f>
        <v>1</v>
      </c>
    </row>
    <row r="234" spans="1:21">
      <c r="A234" s="1" t="s">
        <v>933</v>
      </c>
      <c r="B234" s="1" t="str">
        <f>VLOOKUP(A234,'[3]消费明细-普通账号'!$B$2:$C$10000,2,)</f>
        <v>珠海源洋科技</v>
      </c>
      <c r="C234" s="1" t="str">
        <f>VLOOKUP(A234,'[3]消费明细-普通账号'!$B$2:$D$10000,3,)</f>
        <v>BD伙伴</v>
      </c>
      <c r="D234" s="1" t="str">
        <f>VLOOKUP(A234,'[3]消费明细-普通账号'!$B$2:$L$10000,11,)</f>
        <v>BD团队-黄政源</v>
      </c>
      <c r="E234" s="1" t="str">
        <f>VLOOKUP(A234,'[3]消费明细-普通账号'!$B$2:$P$10000,15,)</f>
        <v>新建</v>
      </c>
      <c r="F234" s="5">
        <f>VLOOKUP(A234,'[3]消费明细-普通账号'!$B$2:$O$10000,14,)</f>
        <v>43308.482627314814</v>
      </c>
      <c r="G234" s="1" t="s">
        <v>934</v>
      </c>
      <c r="H234" s="1" t="s">
        <v>17</v>
      </c>
      <c r="I234" s="1" t="s">
        <v>49</v>
      </c>
      <c r="J234" s="1" t="s">
        <v>935</v>
      </c>
      <c r="K234" s="1" t="s">
        <v>936</v>
      </c>
      <c r="L234" s="1" t="s">
        <v>937</v>
      </c>
      <c r="M234" s="1"/>
      <c r="N234" s="1">
        <f t="shared" si="3"/>
        <v>15091.2</v>
      </c>
      <c r="O234" s="1" t="s">
        <v>22</v>
      </c>
      <c r="P234" s="1" t="s">
        <v>938</v>
      </c>
      <c r="Q234" s="1" t="s">
        <v>939</v>
      </c>
      <c r="R234" s="1" t="s">
        <v>21</v>
      </c>
      <c r="S234" s="1"/>
      <c r="T234" s="1" t="s">
        <v>25</v>
      </c>
      <c r="U234" t="str">
        <f>VLOOKUP(H234,[4]可返佣产品!$A$2:$B$1000,2,)</f>
        <v>true</v>
      </c>
    </row>
    <row r="235" spans="1:21">
      <c r="A235" s="1" t="s">
        <v>582</v>
      </c>
      <c r="B235" s="1" t="str">
        <f>VLOOKUP(A235,'[3]消费明细-普通账号'!$B$2:$C$10000,2,)</f>
        <v>广州尚途商旅信息技术有限公司</v>
      </c>
      <c r="C235" s="1" t="str">
        <f>VLOOKUP(A235,'[3]消费明细-普通账号'!$B$2:$D$10000,3,)</f>
        <v>KA-广</v>
      </c>
      <c r="D235" s="1" t="str">
        <f>VLOOKUP(A235,'[3]消费明细-普通账号'!$B$2:$L$10000,11,)</f>
        <v>史玉卉</v>
      </c>
      <c r="E235" s="1" t="str">
        <f>VLOOKUP(A235,'[3]消费明细-普通账号'!$B$2:$P$10000,15,)</f>
        <v>关联</v>
      </c>
      <c r="F235" s="5">
        <f>VLOOKUP(A235,'[3]消费明细-普通账号'!$B$2:$O$10000,14,)</f>
        <v>42670</v>
      </c>
      <c r="G235" s="1" t="s">
        <v>940</v>
      </c>
      <c r="H235" s="1" t="s">
        <v>48</v>
      </c>
      <c r="I235" s="1" t="s">
        <v>49</v>
      </c>
      <c r="J235" s="1" t="s">
        <v>29</v>
      </c>
      <c r="K235" s="1" t="s">
        <v>20</v>
      </c>
      <c r="L235" s="1" t="s">
        <v>30</v>
      </c>
      <c r="M235" s="1"/>
      <c r="N235" s="1">
        <f t="shared" si="3"/>
        <v>0</v>
      </c>
      <c r="O235" s="1" t="s">
        <v>31</v>
      </c>
      <c r="P235" s="1" t="s">
        <v>941</v>
      </c>
      <c r="Q235" s="1" t="s">
        <v>941</v>
      </c>
      <c r="R235" s="1" t="s">
        <v>21</v>
      </c>
      <c r="S235" s="1"/>
      <c r="T235" s="1" t="s">
        <v>25</v>
      </c>
      <c r="U235" t="e">
        <f>VLOOKUP(H235,[4]可返佣产品!$A$2:$B$1000,2,)</f>
        <v>#N/A</v>
      </c>
    </row>
    <row r="236" spans="1:21">
      <c r="A236" s="1" t="s">
        <v>524</v>
      </c>
      <c r="B236" s="1" t="str">
        <f>VLOOKUP(A236,'[3]消费明细-普通账号'!$B$2:$C$10000,2,)</f>
        <v>广州宏峰信息科技有限公司</v>
      </c>
      <c r="C236" s="1" t="str">
        <f>VLOOKUP(A236,'[3]消费明细-普通账号'!$B$2:$D$10000,3,)</f>
        <v>铁军-广</v>
      </c>
      <c r="D236" s="1" t="str">
        <f>VLOOKUP(A236,'[3]消费明细-普通账号'!$B$2:$L$10000,11,)</f>
        <v>吴发能</v>
      </c>
      <c r="E236" s="1" t="str">
        <f>VLOOKUP(A236,'[3]消费明细-普通账号'!$B$2:$P$10000,15,)</f>
        <v>关联</v>
      </c>
      <c r="F236" s="5">
        <f>VLOOKUP(A236,'[3]消费明细-普通账号'!$B$2:$O$10000,14,)</f>
        <v>43018</v>
      </c>
      <c r="G236" s="1" t="s">
        <v>942</v>
      </c>
      <c r="H236" s="1" t="s">
        <v>17</v>
      </c>
      <c r="I236" s="1" t="s">
        <v>59</v>
      </c>
      <c r="J236" s="1" t="s">
        <v>526</v>
      </c>
      <c r="K236" s="1" t="s">
        <v>20</v>
      </c>
      <c r="L236" s="1" t="s">
        <v>526</v>
      </c>
      <c r="M236" s="1"/>
      <c r="N236" s="1">
        <f t="shared" si="3"/>
        <v>37.24</v>
      </c>
      <c r="O236" s="1" t="s">
        <v>22</v>
      </c>
      <c r="P236" s="1" t="s">
        <v>943</v>
      </c>
      <c r="Q236" s="1" t="s">
        <v>944</v>
      </c>
      <c r="R236" s="1" t="s">
        <v>21</v>
      </c>
      <c r="S236" s="1"/>
      <c r="T236" s="1" t="s">
        <v>25</v>
      </c>
      <c r="U236">
        <v>-1</v>
      </c>
    </row>
    <row r="237" spans="1:21">
      <c r="A237" s="1" t="s">
        <v>524</v>
      </c>
      <c r="B237" s="1" t="str">
        <f>VLOOKUP(A237,'[3]消费明细-普通账号'!$B$2:$C$10000,2,)</f>
        <v>广州宏峰信息科技有限公司</v>
      </c>
      <c r="C237" s="1" t="str">
        <f>VLOOKUP(A237,'[3]消费明细-普通账号'!$B$2:$D$10000,3,)</f>
        <v>铁军-广</v>
      </c>
      <c r="D237" s="1" t="str">
        <f>VLOOKUP(A237,'[3]消费明细-普通账号'!$B$2:$L$10000,11,)</f>
        <v>吴发能</v>
      </c>
      <c r="E237" s="1" t="str">
        <f>VLOOKUP(A237,'[3]消费明细-普通账号'!$B$2:$P$10000,15,)</f>
        <v>关联</v>
      </c>
      <c r="F237" s="5">
        <f>VLOOKUP(A237,'[3]消费明细-普通账号'!$B$2:$O$10000,14,)</f>
        <v>43018</v>
      </c>
      <c r="G237" s="1" t="s">
        <v>945</v>
      </c>
      <c r="H237" s="1" t="s">
        <v>17</v>
      </c>
      <c r="I237" s="1" t="s">
        <v>59</v>
      </c>
      <c r="J237" s="1" t="s">
        <v>946</v>
      </c>
      <c r="K237" s="1" t="s">
        <v>20</v>
      </c>
      <c r="L237" s="1" t="s">
        <v>946</v>
      </c>
      <c r="M237" s="1"/>
      <c r="N237" s="1">
        <f t="shared" si="3"/>
        <v>139.16</v>
      </c>
      <c r="O237" s="1" t="s">
        <v>22</v>
      </c>
      <c r="P237" s="1" t="s">
        <v>947</v>
      </c>
      <c r="Q237" s="1" t="s">
        <v>948</v>
      </c>
      <c r="R237" s="1" t="s">
        <v>21</v>
      </c>
      <c r="S237" s="1"/>
      <c r="T237" s="1" t="s">
        <v>25</v>
      </c>
      <c r="U237">
        <v>-1</v>
      </c>
    </row>
    <row r="238" spans="1:21">
      <c r="A238" s="1" t="s">
        <v>172</v>
      </c>
      <c r="B238" s="1" t="str">
        <f>VLOOKUP(A238,'[3]消费明细-普通账号'!$B$2:$C$10000,2,)</f>
        <v>深圳前海金智慧科技有限公司</v>
      </c>
      <c r="C238" s="1" t="str">
        <f>VLOOKUP(A238,'[3]消费明细-普通账号'!$B$2:$D$10000,3,)</f>
        <v>铁军-广</v>
      </c>
      <c r="D238" s="1" t="str">
        <f>VLOOKUP(A238,'[3]消费明细-普通账号'!$B$2:$L$10000,11,)</f>
        <v>高乾</v>
      </c>
      <c r="E238" s="1" t="str">
        <f>VLOOKUP(A238,'[3]消费明细-普通账号'!$B$2:$P$10000,15,)</f>
        <v>关联</v>
      </c>
      <c r="F238" s="5">
        <f>VLOOKUP(A238,'[3]消费明细-普通账号'!$B$2:$O$10000,14,)</f>
        <v>43167.927858796298</v>
      </c>
      <c r="G238" s="1" t="s">
        <v>949</v>
      </c>
      <c r="H238" s="1" t="s">
        <v>950</v>
      </c>
      <c r="I238" s="1" t="s">
        <v>18</v>
      </c>
      <c r="J238" s="1" t="s">
        <v>29</v>
      </c>
      <c r="K238" s="1" t="s">
        <v>20</v>
      </c>
      <c r="L238" s="1" t="s">
        <v>30</v>
      </c>
      <c r="M238" s="1"/>
      <c r="N238" s="1">
        <f t="shared" si="3"/>
        <v>0</v>
      </c>
      <c r="O238" s="1" t="s">
        <v>31</v>
      </c>
      <c r="P238" s="1" t="s">
        <v>951</v>
      </c>
      <c r="Q238" s="1" t="s">
        <v>951</v>
      </c>
      <c r="R238" s="1" t="s">
        <v>21</v>
      </c>
      <c r="S238" s="1"/>
      <c r="T238" s="1" t="s">
        <v>25</v>
      </c>
      <c r="U238" t="e">
        <f>VLOOKUP(H238,[4]可返佣产品!$A$2:$B$1000,2,)</f>
        <v>#N/A</v>
      </c>
    </row>
    <row r="239" spans="1:21">
      <c r="A239" s="1" t="s">
        <v>952</v>
      </c>
      <c r="B239" s="1" t="str">
        <f>VLOOKUP(A239,'[3]消费明细-普通账号'!$B$2:$C$10000,2,)</f>
        <v>广州好莱客创意家居股份有限公司</v>
      </c>
      <c r="C239" s="1" t="str">
        <f>VLOOKUP(A239,'[3]消费明细-普通账号'!$B$2:$D$10000,3,)</f>
        <v>其他</v>
      </c>
      <c r="D239" s="1" t="str">
        <f>VLOOKUP(A239,'[3]消费明细-普通账号'!$B$2:$L$10000,11,)</f>
        <v>薛玲</v>
      </c>
      <c r="E239" s="1" t="str">
        <f>VLOOKUP(A239,'[3]消费明细-普通账号'!$B$2:$P$10000,15,)</f>
        <v>关联</v>
      </c>
      <c r="F239" s="5">
        <f>VLOOKUP(A239,'[3]消费明细-普通账号'!$B$2:$O$10000,14,)</f>
        <v>42618</v>
      </c>
      <c r="G239" s="1" t="s">
        <v>953</v>
      </c>
      <c r="H239" s="1" t="s">
        <v>954</v>
      </c>
      <c r="I239" s="1" t="s">
        <v>59</v>
      </c>
      <c r="J239" s="1" t="s">
        <v>955</v>
      </c>
      <c r="K239" s="1" t="s">
        <v>20</v>
      </c>
      <c r="L239" s="1" t="s">
        <v>955</v>
      </c>
      <c r="M239" s="1"/>
      <c r="N239" s="1">
        <f t="shared" si="3"/>
        <v>150</v>
      </c>
      <c r="O239" s="1" t="s">
        <v>22</v>
      </c>
      <c r="P239" s="1" t="s">
        <v>956</v>
      </c>
      <c r="Q239" s="1" t="s">
        <v>957</v>
      </c>
      <c r="R239" s="1" t="s">
        <v>21</v>
      </c>
      <c r="S239" s="1"/>
      <c r="T239" s="1" t="s">
        <v>25</v>
      </c>
      <c r="U239">
        <v>-1</v>
      </c>
    </row>
    <row r="240" spans="1:21">
      <c r="A240" s="1" t="s">
        <v>952</v>
      </c>
      <c r="B240" s="1" t="str">
        <f>VLOOKUP(A240,'[3]消费明细-普通账号'!$B$2:$C$10000,2,)</f>
        <v>广州好莱客创意家居股份有限公司</v>
      </c>
      <c r="C240" s="1" t="str">
        <f>VLOOKUP(A240,'[3]消费明细-普通账号'!$B$2:$D$10000,3,)</f>
        <v>其他</v>
      </c>
      <c r="D240" s="1" t="str">
        <f>VLOOKUP(A240,'[3]消费明细-普通账号'!$B$2:$L$10000,11,)</f>
        <v>薛玲</v>
      </c>
      <c r="E240" s="1" t="str">
        <f>VLOOKUP(A240,'[3]消费明细-普通账号'!$B$2:$P$10000,15,)</f>
        <v>关联</v>
      </c>
      <c r="F240" s="5">
        <f>VLOOKUP(A240,'[3]消费明细-普通账号'!$B$2:$O$10000,14,)</f>
        <v>42618</v>
      </c>
      <c r="G240" s="1" t="s">
        <v>958</v>
      </c>
      <c r="H240" s="1" t="s">
        <v>954</v>
      </c>
      <c r="I240" s="1" t="s">
        <v>59</v>
      </c>
      <c r="J240" s="1" t="s">
        <v>959</v>
      </c>
      <c r="K240" s="1" t="s">
        <v>20</v>
      </c>
      <c r="L240" s="1" t="s">
        <v>959</v>
      </c>
      <c r="M240" s="1"/>
      <c r="N240" s="1">
        <f t="shared" si="3"/>
        <v>829</v>
      </c>
      <c r="O240" s="1" t="s">
        <v>22</v>
      </c>
      <c r="P240" s="1" t="s">
        <v>960</v>
      </c>
      <c r="Q240" s="1" t="s">
        <v>961</v>
      </c>
      <c r="R240" s="1" t="s">
        <v>21</v>
      </c>
      <c r="S240" s="1"/>
      <c r="T240" s="1" t="s">
        <v>25</v>
      </c>
      <c r="U240">
        <v>-1</v>
      </c>
    </row>
    <row r="241" spans="1:21">
      <c r="A241" s="1" t="s">
        <v>962</v>
      </c>
      <c r="B241" s="1" t="str">
        <f>VLOOKUP(A241,'[3]消费明细-普通账号'!$B$2:$C$10000,2,)</f>
        <v>广州奔步电脑有限公司</v>
      </c>
      <c r="C241" s="1" t="str">
        <f>VLOOKUP(A241,'[3]消费明细-普通账号'!$B$2:$D$10000,3,)</f>
        <v>KA-广</v>
      </c>
      <c r="D241" s="1" t="str">
        <f>VLOOKUP(A241,'[3]消费明细-普通账号'!$B$2:$L$10000,11,)</f>
        <v>史玉卉</v>
      </c>
      <c r="E241" s="1" t="str">
        <f>VLOOKUP(A241,'[3]消费明细-普通账号'!$B$2:$P$10000,15,)</f>
        <v>关联</v>
      </c>
      <c r="F241" s="5">
        <f>VLOOKUP(A241,'[3]消费明细-普通账号'!$B$2:$O$10000,14,)</f>
        <v>42873</v>
      </c>
      <c r="G241" s="1" t="s">
        <v>963</v>
      </c>
      <c r="H241" s="1" t="s">
        <v>964</v>
      </c>
      <c r="I241" s="1" t="s">
        <v>49</v>
      </c>
      <c r="J241" s="1" t="s">
        <v>29</v>
      </c>
      <c r="K241" s="1" t="s">
        <v>20</v>
      </c>
      <c r="L241" s="1" t="s">
        <v>30</v>
      </c>
      <c r="M241" s="1"/>
      <c r="N241" s="1">
        <f t="shared" si="3"/>
        <v>0</v>
      </c>
      <c r="O241" s="1" t="s">
        <v>31</v>
      </c>
      <c r="P241" s="1" t="s">
        <v>965</v>
      </c>
      <c r="Q241" s="1" t="s">
        <v>966</v>
      </c>
      <c r="R241" s="1" t="s">
        <v>21</v>
      </c>
      <c r="S241" s="1"/>
      <c r="T241" s="1" t="s">
        <v>25</v>
      </c>
      <c r="U241" t="b">
        <f>VLOOKUP(H241,[4]可返佣产品!$A$2:$B$1000,2,)</f>
        <v>1</v>
      </c>
    </row>
    <row r="242" spans="1:21">
      <c r="A242" s="1" t="s">
        <v>967</v>
      </c>
      <c r="B242" s="1" t="str">
        <f>VLOOKUP(A242,'[3]消费明细-普通账号'!$B$2:$C$10000,2,)</f>
        <v>路劲地产集团</v>
      </c>
      <c r="C242" s="1" t="str">
        <f>VLOOKUP(A242,'[3]消费明细-普通账号'!$B$2:$D$10000,3,)</f>
        <v>其他</v>
      </c>
      <c r="D242" s="1" t="str">
        <f>VLOOKUP(A242,'[3]消费明细-普通账号'!$B$2:$L$10000,11,)</f>
        <v>薛玲</v>
      </c>
      <c r="E242" s="1" t="str">
        <f>VLOOKUP(A242,'[3]消费明细-普通账号'!$B$2:$P$10000,15,)</f>
        <v>新建</v>
      </c>
      <c r="F242" s="5">
        <f>VLOOKUP(A242,'[3]消费明细-普通账号'!$B$2:$O$10000,14,)</f>
        <v>43087</v>
      </c>
      <c r="G242" s="1" t="s">
        <v>968</v>
      </c>
      <c r="H242" s="1" t="s">
        <v>407</v>
      </c>
      <c r="I242" s="1" t="s">
        <v>49</v>
      </c>
      <c r="J242" s="1" t="s">
        <v>969</v>
      </c>
      <c r="K242" s="1" t="s">
        <v>84</v>
      </c>
      <c r="L242" s="1" t="s">
        <v>970</v>
      </c>
      <c r="M242" s="1"/>
      <c r="N242" s="1">
        <f t="shared" si="3"/>
        <v>979.2</v>
      </c>
      <c r="O242" s="1" t="s">
        <v>22</v>
      </c>
      <c r="P242" s="1" t="s">
        <v>971</v>
      </c>
      <c r="Q242" s="1" t="s">
        <v>972</v>
      </c>
      <c r="R242" s="1" t="s">
        <v>21</v>
      </c>
      <c r="S242" s="1"/>
      <c r="T242" s="1" t="s">
        <v>25</v>
      </c>
      <c r="U242" t="str">
        <f>VLOOKUP(H242,[4]可返佣产品!$A$2:$B$1000,2,)</f>
        <v>true</v>
      </c>
    </row>
    <row r="243" spans="1:21">
      <c r="A243" s="1" t="s">
        <v>448</v>
      </c>
      <c r="B243" s="1" t="str">
        <f>VLOOKUP(A243,'[3]消费明细-普通账号'!$B$2:$C$10000,2,)</f>
        <v>越秀地产</v>
      </c>
      <c r="C243" s="1" t="str">
        <f>VLOOKUP(A243,'[3]消费明细-普通账号'!$B$2:$D$10000,3,)</f>
        <v>其他</v>
      </c>
      <c r="D243" s="1" t="str">
        <f>VLOOKUP(A243,'[3]消费明细-普通账号'!$B$2:$L$10000,11,)</f>
        <v>薛玲</v>
      </c>
      <c r="E243" s="1" t="str">
        <f>VLOOKUP(A243,'[3]消费明细-普通账号'!$B$2:$P$10000,15,)</f>
        <v>新建</v>
      </c>
      <c r="F243" s="5">
        <f>VLOOKUP(A243,'[3]消费明细-普通账号'!$B$2:$O$10000,14,)</f>
        <v>42556</v>
      </c>
      <c r="G243" s="1" t="s">
        <v>973</v>
      </c>
      <c r="H243" s="1" t="s">
        <v>36</v>
      </c>
      <c r="I243" s="1" t="s">
        <v>49</v>
      </c>
      <c r="J243" s="1" t="s">
        <v>974</v>
      </c>
      <c r="K243" s="1" t="s">
        <v>84</v>
      </c>
      <c r="L243" s="1" t="s">
        <v>975</v>
      </c>
      <c r="M243" s="1"/>
      <c r="N243" s="1">
        <f t="shared" si="3"/>
        <v>18972</v>
      </c>
      <c r="O243" s="1" t="s">
        <v>22</v>
      </c>
      <c r="P243" s="1" t="s">
        <v>976</v>
      </c>
      <c r="Q243" s="1" t="s">
        <v>977</v>
      </c>
      <c r="R243" s="1" t="s">
        <v>21</v>
      </c>
      <c r="S243" s="1"/>
      <c r="T243" s="1" t="s">
        <v>25</v>
      </c>
      <c r="U243" t="str">
        <f>VLOOKUP(H243,[4]可返佣产品!$A$2:$B$1000,2,)</f>
        <v>true</v>
      </c>
    </row>
    <row r="244" spans="1:21">
      <c r="A244" s="1" t="s">
        <v>967</v>
      </c>
      <c r="B244" s="1" t="str">
        <f>VLOOKUP(A244,'[3]消费明细-普通账号'!$B$2:$C$10000,2,)</f>
        <v>路劲地产集团</v>
      </c>
      <c r="C244" s="1" t="str">
        <f>VLOOKUP(A244,'[3]消费明细-普通账号'!$B$2:$D$10000,3,)</f>
        <v>其他</v>
      </c>
      <c r="D244" s="1" t="str">
        <f>VLOOKUP(A244,'[3]消费明细-普通账号'!$B$2:$L$10000,11,)</f>
        <v>薛玲</v>
      </c>
      <c r="E244" s="1" t="str">
        <f>VLOOKUP(A244,'[3]消费明细-普通账号'!$B$2:$P$10000,15,)</f>
        <v>新建</v>
      </c>
      <c r="F244" s="5">
        <f>VLOOKUP(A244,'[3]消费明细-普通账号'!$B$2:$O$10000,14,)</f>
        <v>43087</v>
      </c>
      <c r="G244" s="1" t="s">
        <v>978</v>
      </c>
      <c r="H244" s="1" t="s">
        <v>17</v>
      </c>
      <c r="I244" s="1" t="s">
        <v>49</v>
      </c>
      <c r="J244" s="1" t="s">
        <v>979</v>
      </c>
      <c r="K244" s="1" t="s">
        <v>980</v>
      </c>
      <c r="L244" s="1" t="s">
        <v>981</v>
      </c>
      <c r="M244" s="1"/>
      <c r="N244" s="1">
        <f t="shared" si="3"/>
        <v>7081.8</v>
      </c>
      <c r="O244" s="1" t="s">
        <v>22</v>
      </c>
      <c r="P244" s="1" t="s">
        <v>982</v>
      </c>
      <c r="Q244" s="1" t="s">
        <v>983</v>
      </c>
      <c r="R244" s="1" t="s">
        <v>21</v>
      </c>
      <c r="S244" s="1"/>
      <c r="T244" s="1" t="s">
        <v>25</v>
      </c>
      <c r="U244" t="str">
        <f>VLOOKUP(H244,[4]可返佣产品!$A$2:$B$1000,2,)</f>
        <v>true</v>
      </c>
    </row>
    <row r="245" spans="1:21">
      <c r="A245" s="1" t="s">
        <v>448</v>
      </c>
      <c r="B245" s="1" t="str">
        <f>VLOOKUP(A245,'[3]消费明细-普通账号'!$B$2:$C$10000,2,)</f>
        <v>越秀地产</v>
      </c>
      <c r="C245" s="1" t="str">
        <f>VLOOKUP(A245,'[3]消费明细-普通账号'!$B$2:$D$10000,3,)</f>
        <v>其他</v>
      </c>
      <c r="D245" s="1" t="str">
        <f>VLOOKUP(A245,'[3]消费明细-普通账号'!$B$2:$L$10000,11,)</f>
        <v>薛玲</v>
      </c>
      <c r="E245" s="1" t="str">
        <f>VLOOKUP(A245,'[3]消费明细-普通账号'!$B$2:$P$10000,15,)</f>
        <v>新建</v>
      </c>
      <c r="F245" s="5">
        <f>VLOOKUP(A245,'[3]消费明细-普通账号'!$B$2:$O$10000,14,)</f>
        <v>42556</v>
      </c>
      <c r="G245" s="1" t="s">
        <v>984</v>
      </c>
      <c r="H245" s="1" t="s">
        <v>407</v>
      </c>
      <c r="I245" s="1" t="s">
        <v>49</v>
      </c>
      <c r="J245" s="1" t="s">
        <v>985</v>
      </c>
      <c r="K245" s="1" t="s">
        <v>84</v>
      </c>
      <c r="L245" s="1" t="s">
        <v>986</v>
      </c>
      <c r="M245" s="1"/>
      <c r="N245" s="1">
        <f t="shared" si="3"/>
        <v>5355</v>
      </c>
      <c r="O245" s="1" t="s">
        <v>22</v>
      </c>
      <c r="P245" s="1" t="s">
        <v>987</v>
      </c>
      <c r="Q245" s="1" t="s">
        <v>977</v>
      </c>
      <c r="R245" s="1" t="s">
        <v>21</v>
      </c>
      <c r="S245" s="1"/>
      <c r="T245" s="1" t="s">
        <v>25</v>
      </c>
      <c r="U245" t="str">
        <f>VLOOKUP(H245,[4]可返佣产品!$A$2:$B$1000,2,)</f>
        <v>true</v>
      </c>
    </row>
    <row r="246" spans="1:21">
      <c r="A246" s="1" t="s">
        <v>448</v>
      </c>
      <c r="B246" s="1" t="str">
        <f>VLOOKUP(A246,'[3]消费明细-普通账号'!$B$2:$C$10000,2,)</f>
        <v>越秀地产</v>
      </c>
      <c r="C246" s="1" t="str">
        <f>VLOOKUP(A246,'[3]消费明细-普通账号'!$B$2:$D$10000,3,)</f>
        <v>其他</v>
      </c>
      <c r="D246" s="1" t="str">
        <f>VLOOKUP(A246,'[3]消费明细-普通账号'!$B$2:$L$10000,11,)</f>
        <v>薛玲</v>
      </c>
      <c r="E246" s="1" t="str">
        <f>VLOOKUP(A246,'[3]消费明细-普通账号'!$B$2:$P$10000,15,)</f>
        <v>新建</v>
      </c>
      <c r="F246" s="5">
        <f>VLOOKUP(A246,'[3]消费明细-普通账号'!$B$2:$O$10000,14,)</f>
        <v>42556</v>
      </c>
      <c r="G246" s="1" t="s">
        <v>988</v>
      </c>
      <c r="H246" s="1" t="s">
        <v>17</v>
      </c>
      <c r="I246" s="1" t="s">
        <v>49</v>
      </c>
      <c r="J246" s="1" t="s">
        <v>989</v>
      </c>
      <c r="K246" s="1" t="s">
        <v>84</v>
      </c>
      <c r="L246" s="1" t="s">
        <v>990</v>
      </c>
      <c r="M246" s="1"/>
      <c r="N246" s="1">
        <f t="shared" si="3"/>
        <v>9843</v>
      </c>
      <c r="O246" s="1" t="s">
        <v>22</v>
      </c>
      <c r="P246" s="1" t="s">
        <v>991</v>
      </c>
      <c r="Q246" s="1" t="s">
        <v>977</v>
      </c>
      <c r="R246" s="1" t="s">
        <v>21</v>
      </c>
      <c r="S246" s="1"/>
      <c r="T246" s="1" t="s">
        <v>25</v>
      </c>
      <c r="U246" t="str">
        <f>VLOOKUP(H246,[4]可返佣产品!$A$2:$B$1000,2,)</f>
        <v>true</v>
      </c>
    </row>
    <row r="247" spans="1:21">
      <c r="A247" s="1" t="s">
        <v>137</v>
      </c>
      <c r="B247" s="1" t="str">
        <f>VLOOKUP(A247,'[3]消费明细-普通账号'!$B$2:$C$10000,2,)</f>
        <v>广州纵思网络科技股份有限公司</v>
      </c>
      <c r="C247" s="1" t="str">
        <f>VLOOKUP(A247,'[3]消费明细-普通账号'!$B$2:$D$10000,3,)</f>
        <v>KA-广</v>
      </c>
      <c r="D247" s="1" t="str">
        <f>VLOOKUP(A247,'[3]消费明细-普通账号'!$B$2:$L$10000,11,)</f>
        <v>谢晓敏</v>
      </c>
      <c r="E247" s="1" t="str">
        <f>VLOOKUP(A247,'[3]消费明细-普通账号'!$B$2:$P$10000,15,)</f>
        <v>关联</v>
      </c>
      <c r="F247" s="5">
        <f>VLOOKUP(A247,'[3]消费明细-普通账号'!$B$2:$O$10000,14,)</f>
        <v>43157.801736111098</v>
      </c>
      <c r="G247" s="1" t="s">
        <v>992</v>
      </c>
      <c r="H247" s="1" t="s">
        <v>17</v>
      </c>
      <c r="I247" s="1" t="s">
        <v>49</v>
      </c>
      <c r="J247" s="1" t="s">
        <v>993</v>
      </c>
      <c r="K247" s="1" t="s">
        <v>994</v>
      </c>
      <c r="L247" s="1" t="s">
        <v>995</v>
      </c>
      <c r="M247" s="1"/>
      <c r="N247" s="1">
        <f t="shared" si="3"/>
        <v>2800.32</v>
      </c>
      <c r="O247" s="1" t="s">
        <v>22</v>
      </c>
      <c r="P247" s="1" t="s">
        <v>996</v>
      </c>
      <c r="Q247" s="1" t="s">
        <v>997</v>
      </c>
      <c r="R247" s="1" t="s">
        <v>21</v>
      </c>
      <c r="S247" s="1"/>
      <c r="T247" s="1" t="s">
        <v>25</v>
      </c>
      <c r="U247" t="str">
        <f>VLOOKUP(H247,[4]可返佣产品!$A$2:$B$1000,2,)</f>
        <v>true</v>
      </c>
    </row>
    <row r="248" spans="1:21">
      <c r="A248" s="1" t="s">
        <v>916</v>
      </c>
      <c r="B248" s="1" t="str">
        <f>VLOOKUP(A248,'[3]消费明细-普通账号'!$B$2:$C$10000,2,)</f>
        <v>广东天泽阳光康众医疗投资管理有限公司</v>
      </c>
      <c r="C248" s="1" t="str">
        <f>VLOOKUP(A248,'[3]消费明细-普通账号'!$B$2:$D$10000,3,)</f>
        <v>铁军-广</v>
      </c>
      <c r="D248" s="1" t="str">
        <f>VLOOKUP(A248,'[3]消费明细-普通账号'!$B$2:$L$10000,11,)</f>
        <v>李达</v>
      </c>
      <c r="E248" s="1" t="str">
        <f>VLOOKUP(A248,'[3]消费明细-普通账号'!$B$2:$P$10000,15,)</f>
        <v>新建</v>
      </c>
      <c r="F248" s="5">
        <f>VLOOKUP(A248,'[3]消费明细-普通账号'!$B$2:$O$10000,14,)</f>
        <v>43262.467164351852</v>
      </c>
      <c r="G248" s="1" t="s">
        <v>998</v>
      </c>
      <c r="H248" s="1" t="s">
        <v>65</v>
      </c>
      <c r="I248" s="1" t="s">
        <v>49</v>
      </c>
      <c r="J248" s="1" t="s">
        <v>29</v>
      </c>
      <c r="K248" s="1" t="s">
        <v>20</v>
      </c>
      <c r="L248" s="1" t="s">
        <v>30</v>
      </c>
      <c r="M248" s="1"/>
      <c r="N248" s="1">
        <f t="shared" si="3"/>
        <v>0</v>
      </c>
      <c r="O248" s="1" t="s">
        <v>31</v>
      </c>
      <c r="P248" s="1" t="s">
        <v>999</v>
      </c>
      <c r="Q248" s="1" t="s">
        <v>1000</v>
      </c>
      <c r="R248" s="1" t="s">
        <v>21</v>
      </c>
      <c r="S248" s="1"/>
      <c r="T248" s="1" t="s">
        <v>25</v>
      </c>
      <c r="U248" t="e">
        <f>VLOOKUP(H248,[4]可返佣产品!$A$2:$B$1000,2,)</f>
        <v>#N/A</v>
      </c>
    </row>
    <row r="249" spans="1:21">
      <c r="A249" s="1" t="s">
        <v>1001</v>
      </c>
      <c r="B249" s="1" t="str">
        <f>VLOOKUP(A249,'[3]消费明细-普通账号'!$B$2:$C$10000,2,)</f>
        <v>广州棒谷网络科技有限公司</v>
      </c>
      <c r="C249" s="1" t="str">
        <f>VLOOKUP(A249,'[3]消费明细-普通账号'!$B$2:$D$10000,3,)</f>
        <v>KA-广</v>
      </c>
      <c r="D249" s="1" t="str">
        <f>VLOOKUP(A249,'[3]消费明细-普通账号'!$B$2:$L$10000,11,)</f>
        <v>KA-广</v>
      </c>
      <c r="E249" s="1" t="str">
        <f>VLOOKUP(A249,'[3]消费明细-普通账号'!$B$2:$P$10000,15,)</f>
        <v>关联</v>
      </c>
      <c r="F249" s="5">
        <f>VLOOKUP(A249,'[3]消费明细-普通账号'!$B$2:$O$10000,14,)</f>
        <v>42810</v>
      </c>
      <c r="G249" s="1" t="s">
        <v>1002</v>
      </c>
      <c r="H249" s="1" t="s">
        <v>130</v>
      </c>
      <c r="I249" s="1" t="s">
        <v>49</v>
      </c>
      <c r="J249" s="1" t="s">
        <v>29</v>
      </c>
      <c r="K249" s="1" t="s">
        <v>20</v>
      </c>
      <c r="L249" s="1" t="s">
        <v>30</v>
      </c>
      <c r="M249" s="1"/>
      <c r="N249" s="1">
        <f t="shared" si="3"/>
        <v>0</v>
      </c>
      <c r="O249" s="1" t="s">
        <v>31</v>
      </c>
      <c r="P249" s="1" t="s">
        <v>1003</v>
      </c>
      <c r="Q249" s="1" t="s">
        <v>1003</v>
      </c>
      <c r="R249" s="1" t="s">
        <v>21</v>
      </c>
      <c r="S249" s="1"/>
      <c r="T249" s="1" t="s">
        <v>25</v>
      </c>
      <c r="U249" t="b">
        <f>VLOOKUP(H249,[4]可返佣产品!$A$2:$B$1000,2,)</f>
        <v>1</v>
      </c>
    </row>
    <row r="250" spans="1:21">
      <c r="A250" s="1" t="s">
        <v>1004</v>
      </c>
      <c r="B250" s="1" t="str">
        <f>VLOOKUP(A250,'[3]消费明细-普通账号'!$B$2:$C$10000,2,)</f>
        <v>广州凯创商务投资有限公司</v>
      </c>
      <c r="C250" s="1" t="str">
        <f>VLOOKUP(A250,'[3]消费明细-普通账号'!$B$2:$D$10000,3,)</f>
        <v>其他</v>
      </c>
      <c r="D250" s="1" t="str">
        <f>VLOOKUP(A250,'[3]消费明细-普通账号'!$B$2:$L$10000,11,)</f>
        <v>薛玲</v>
      </c>
      <c r="E250" s="1" t="str">
        <f>VLOOKUP(A250,'[3]消费明细-普通账号'!$B$2:$P$10000,15,)</f>
        <v>关联</v>
      </c>
      <c r="F250" s="5">
        <f>VLOOKUP(A250,'[3]消费明细-普通账号'!$B$2:$O$10000,14,)</f>
        <v>43087</v>
      </c>
      <c r="G250" s="1" t="s">
        <v>1005</v>
      </c>
      <c r="H250" s="1" t="s">
        <v>1006</v>
      </c>
      <c r="I250" s="1" t="s">
        <v>49</v>
      </c>
      <c r="J250" s="1" t="s">
        <v>29</v>
      </c>
      <c r="K250" s="1" t="s">
        <v>20</v>
      </c>
      <c r="L250" s="1" t="s">
        <v>30</v>
      </c>
      <c r="M250" s="1"/>
      <c r="N250" s="1">
        <f t="shared" si="3"/>
        <v>0</v>
      </c>
      <c r="O250" s="1" t="s">
        <v>31</v>
      </c>
      <c r="P250" s="1" t="s">
        <v>1007</v>
      </c>
      <c r="Q250" s="1" t="s">
        <v>1008</v>
      </c>
      <c r="R250" s="1" t="s">
        <v>21</v>
      </c>
      <c r="S250" s="1"/>
      <c r="T250" s="1" t="s">
        <v>25</v>
      </c>
      <c r="U250" t="b">
        <f>VLOOKUP(H250,[4]可返佣产品!$A$2:$B$1000,2,)</f>
        <v>1</v>
      </c>
    </row>
    <row r="251" spans="1:21">
      <c r="A251" s="1" t="s">
        <v>1009</v>
      </c>
      <c r="B251" s="1" t="str">
        <f>VLOOKUP(A251,'[3]消费明细-普通账号'!$B$2:$C$10000,2,)</f>
        <v>深圳市富安娜家居用品股份有限公司</v>
      </c>
      <c r="C251" s="1" t="str">
        <f>VLOOKUP(A251,'[3]消费明细-普通账号'!$B$2:$D$10000,3,)</f>
        <v>KA-深</v>
      </c>
      <c r="D251" s="1" t="str">
        <f>VLOOKUP(A251,'[3]消费明细-普通账号'!$B$2:$L$10000,11,)</f>
        <v>李申政</v>
      </c>
      <c r="E251" s="1" t="str">
        <f>VLOOKUP(A251,'[3]消费明细-普通账号'!$B$2:$P$10000,15,)</f>
        <v>关联</v>
      </c>
      <c r="F251" s="5">
        <f>VLOOKUP(A251,'[3]消费明细-普通账号'!$B$2:$O$10000,14,)</f>
        <v>42776</v>
      </c>
      <c r="G251" s="1" t="s">
        <v>1010</v>
      </c>
      <c r="H251" s="1" t="s">
        <v>531</v>
      </c>
      <c r="I251" s="1" t="s">
        <v>18</v>
      </c>
      <c r="J251" s="1" t="s">
        <v>1011</v>
      </c>
      <c r="K251" s="1" t="s">
        <v>20</v>
      </c>
      <c r="L251" s="1" t="s">
        <v>1011</v>
      </c>
      <c r="M251" s="1"/>
      <c r="N251" s="1">
        <f t="shared" si="3"/>
        <v>19.579999999999998</v>
      </c>
      <c r="O251" s="1" t="s">
        <v>22</v>
      </c>
      <c r="P251" s="1" t="s">
        <v>1012</v>
      </c>
      <c r="Q251" s="1" t="s">
        <v>1013</v>
      </c>
      <c r="R251" s="1" t="s">
        <v>21</v>
      </c>
      <c r="S251" s="1"/>
      <c r="T251" s="1" t="s">
        <v>25</v>
      </c>
      <c r="U251" t="str">
        <f>VLOOKUP(H251,[4]可返佣产品!$A$2:$B$1000,2,)</f>
        <v>true</v>
      </c>
    </row>
    <row r="252" spans="1:21">
      <c r="A252" s="1" t="s">
        <v>622</v>
      </c>
      <c r="B252" s="1" t="str">
        <f>VLOOKUP(A252,'[3]消费明细-普通账号'!$B$2:$C$10000,2,)</f>
        <v>广州吉纷贸易</v>
      </c>
      <c r="C252" s="1" t="str">
        <f>VLOOKUP(A252,'[3]消费明细-普通账号'!$B$2:$D$10000,3,)</f>
        <v>铁军-广</v>
      </c>
      <c r="D252" s="1" t="str">
        <f>VLOOKUP(A252,'[3]消费明细-普通账号'!$B$2:$L$10000,11,)</f>
        <v>吴发能</v>
      </c>
      <c r="E252" s="1" t="str">
        <f>VLOOKUP(A252,'[3]消费明细-普通账号'!$B$2:$P$10000,15,)</f>
        <v>新建</v>
      </c>
      <c r="F252" s="5">
        <f>VLOOKUP(A252,'[3]消费明细-普通账号'!$B$2:$O$10000,14,)</f>
        <v>43174.578541666699</v>
      </c>
      <c r="G252" s="1" t="s">
        <v>1014</v>
      </c>
      <c r="H252" s="1" t="s">
        <v>17</v>
      </c>
      <c r="I252" s="1" t="s">
        <v>59</v>
      </c>
      <c r="J252" s="1" t="s">
        <v>1015</v>
      </c>
      <c r="K252" s="1" t="s">
        <v>20</v>
      </c>
      <c r="L252" s="1" t="s">
        <v>1015</v>
      </c>
      <c r="M252" s="1"/>
      <c r="N252" s="1">
        <f t="shared" si="3"/>
        <v>672</v>
      </c>
      <c r="O252" s="1" t="s">
        <v>22</v>
      </c>
      <c r="P252" s="1" t="s">
        <v>1016</v>
      </c>
      <c r="Q252" s="1" t="s">
        <v>1017</v>
      </c>
      <c r="R252" s="1" t="s">
        <v>21</v>
      </c>
      <c r="S252" s="1"/>
      <c r="T252" s="1" t="s">
        <v>25</v>
      </c>
      <c r="U252" t="str">
        <f>VLOOKUP(H252,[4]可返佣产品!$A$2:$B$1000,2,)</f>
        <v>true</v>
      </c>
    </row>
    <row r="253" spans="1:21">
      <c r="A253" s="1" t="s">
        <v>217</v>
      </c>
      <c r="B253" s="1" t="str">
        <f>VLOOKUP(A253,'[3]消费明细-普通账号'!$B$2:$C$10000,2,)</f>
        <v>广州市合生元生物制品有限公司</v>
      </c>
      <c r="C253" s="1" t="str">
        <f>VLOOKUP(A253,'[3]消费明细-普通账号'!$B$2:$D$10000,3,)</f>
        <v>KA-广</v>
      </c>
      <c r="D253" s="1" t="str">
        <f>VLOOKUP(A253,'[3]消费明细-普通账号'!$B$2:$L$10000,11,)</f>
        <v>史玉卉</v>
      </c>
      <c r="E253" s="1" t="str">
        <f>VLOOKUP(A253,'[3]消费明细-普通账号'!$B$2:$P$10000,15,)</f>
        <v>关联</v>
      </c>
      <c r="F253" s="5">
        <f>VLOOKUP(A253,'[3]消费明细-普通账号'!$B$2:$O$10000,14,)</f>
        <v>42620</v>
      </c>
      <c r="G253" s="1" t="s">
        <v>1018</v>
      </c>
      <c r="H253" s="1" t="s">
        <v>65</v>
      </c>
      <c r="I253" s="1" t="s">
        <v>49</v>
      </c>
      <c r="J253" s="1" t="s">
        <v>29</v>
      </c>
      <c r="K253" s="1" t="s">
        <v>20</v>
      </c>
      <c r="L253" s="1" t="s">
        <v>30</v>
      </c>
      <c r="M253" s="1"/>
      <c r="N253" s="1">
        <f t="shared" si="3"/>
        <v>0</v>
      </c>
      <c r="O253" s="1" t="s">
        <v>31</v>
      </c>
      <c r="P253" s="1" t="s">
        <v>1019</v>
      </c>
      <c r="Q253" s="1" t="s">
        <v>1019</v>
      </c>
      <c r="R253" s="1" t="s">
        <v>21</v>
      </c>
      <c r="S253" s="1"/>
      <c r="T253" s="1" t="s">
        <v>25</v>
      </c>
      <c r="U253" t="e">
        <f>VLOOKUP(H253,[4]可返佣产品!$A$2:$B$1000,2,)</f>
        <v>#N/A</v>
      </c>
    </row>
    <row r="254" spans="1:21">
      <c r="A254" s="1" t="s">
        <v>529</v>
      </c>
      <c r="B254" s="1" t="str">
        <f>VLOOKUP(A254,'[3]消费明细-普通账号'!$B$2:$C$10000,2,)</f>
        <v>广州慕可生物科技有限公司</v>
      </c>
      <c r="C254" s="1" t="str">
        <f>VLOOKUP(A254,'[3]消费明细-普通账号'!$B$2:$D$10000,3,)</f>
        <v>KA-广</v>
      </c>
      <c r="D254" s="1" t="str">
        <f>VLOOKUP(A254,'[3]消费明细-普通账号'!$B$2:$L$10000,11,)</f>
        <v>汤何</v>
      </c>
      <c r="E254" s="1" t="str">
        <f>VLOOKUP(A254,'[3]消费明细-普通账号'!$B$2:$P$10000,15,)</f>
        <v>关联</v>
      </c>
      <c r="F254" s="5">
        <f>VLOOKUP(A254,'[3]消费明细-普通账号'!$B$2:$O$10000,14,)</f>
        <v>42991</v>
      </c>
      <c r="G254" s="1" t="s">
        <v>1020</v>
      </c>
      <c r="H254" s="1" t="s">
        <v>531</v>
      </c>
      <c r="I254" s="1" t="s">
        <v>18</v>
      </c>
      <c r="J254" s="1" t="s">
        <v>1021</v>
      </c>
      <c r="K254" s="1" t="s">
        <v>20</v>
      </c>
      <c r="L254" s="1" t="s">
        <v>1021</v>
      </c>
      <c r="M254" s="1"/>
      <c r="N254" s="1">
        <f t="shared" si="3"/>
        <v>43.69</v>
      </c>
      <c r="O254" s="1" t="s">
        <v>22</v>
      </c>
      <c r="P254" s="1" t="s">
        <v>1022</v>
      </c>
      <c r="Q254" s="1" t="s">
        <v>1023</v>
      </c>
      <c r="R254" s="1" t="s">
        <v>21</v>
      </c>
      <c r="S254" s="1"/>
      <c r="T254" s="1" t="s">
        <v>25</v>
      </c>
      <c r="U254" t="str">
        <f>VLOOKUP(H254,[4]可返佣产品!$A$2:$B$1000,2,)</f>
        <v>true</v>
      </c>
    </row>
    <row r="255" spans="1:21">
      <c r="A255" s="1" t="s">
        <v>1024</v>
      </c>
      <c r="B255" s="1" t="str">
        <f>VLOOKUP(A255,'[3]消费明细-普通账号'!$B$2:$C$10000,2,)</f>
        <v>广州市灵信软件有限公司</v>
      </c>
      <c r="C255" s="1" t="str">
        <f>VLOOKUP(A255,'[3]消费明细-普通账号'!$B$2:$D$10000,3,)</f>
        <v>BD伙伴</v>
      </c>
      <c r="D255" s="1" t="str">
        <f>VLOOKUP(A255,'[3]消费明细-普通账号'!$B$2:$L$10000,11,)</f>
        <v>BD团队-黄政源</v>
      </c>
      <c r="E255" s="1" t="str">
        <f>VLOOKUP(A255,'[3]消费明细-普通账号'!$B$2:$P$10000,15,)</f>
        <v>新建</v>
      </c>
      <c r="F255" s="5">
        <f>VLOOKUP(A255,'[3]消费明细-普通账号'!$B$2:$O$10000,14,)</f>
        <v>43040</v>
      </c>
      <c r="G255" s="1" t="s">
        <v>1025</v>
      </c>
      <c r="H255" s="1" t="s">
        <v>36</v>
      </c>
      <c r="I255" s="1" t="s">
        <v>59</v>
      </c>
      <c r="J255" s="1" t="s">
        <v>422</v>
      </c>
      <c r="K255" s="1" t="s">
        <v>20</v>
      </c>
      <c r="L255" s="1" t="s">
        <v>422</v>
      </c>
      <c r="M255" s="1"/>
      <c r="N255" s="1">
        <f t="shared" si="3"/>
        <v>276</v>
      </c>
      <c r="O255" s="1" t="s">
        <v>22</v>
      </c>
      <c r="P255" s="1" t="s">
        <v>1026</v>
      </c>
      <c r="Q255" s="1" t="s">
        <v>1027</v>
      </c>
      <c r="R255" s="1" t="s">
        <v>21</v>
      </c>
      <c r="S255" s="1"/>
      <c r="T255" s="1" t="s">
        <v>25</v>
      </c>
      <c r="U255" t="str">
        <f>VLOOKUP(H255,[4]可返佣产品!$A$2:$B$1000,2,)</f>
        <v>true</v>
      </c>
    </row>
    <row r="256" spans="1:21">
      <c r="A256" s="1" t="s">
        <v>1024</v>
      </c>
      <c r="B256" s="1" t="str">
        <f>VLOOKUP(A256,'[3]消费明细-普通账号'!$B$2:$C$10000,2,)</f>
        <v>广州市灵信软件有限公司</v>
      </c>
      <c r="C256" s="1" t="str">
        <f>VLOOKUP(A256,'[3]消费明细-普通账号'!$B$2:$D$10000,3,)</f>
        <v>BD伙伴</v>
      </c>
      <c r="D256" s="1" t="str">
        <f>VLOOKUP(A256,'[3]消费明细-普通账号'!$B$2:$L$10000,11,)</f>
        <v>BD团队-黄政源</v>
      </c>
      <c r="E256" s="1" t="str">
        <f>VLOOKUP(A256,'[3]消费明细-普通账号'!$B$2:$P$10000,15,)</f>
        <v>新建</v>
      </c>
      <c r="F256" s="5">
        <f>VLOOKUP(A256,'[3]消费明细-普通账号'!$B$2:$O$10000,14,)</f>
        <v>43040</v>
      </c>
      <c r="G256" s="1" t="s">
        <v>1028</v>
      </c>
      <c r="H256" s="1" t="s">
        <v>17</v>
      </c>
      <c r="I256" s="1" t="s">
        <v>59</v>
      </c>
      <c r="J256" s="1" t="s">
        <v>1029</v>
      </c>
      <c r="K256" s="1" t="s">
        <v>20</v>
      </c>
      <c r="L256" s="1" t="s">
        <v>1029</v>
      </c>
      <c r="M256" s="1"/>
      <c r="N256" s="1">
        <f t="shared" si="3"/>
        <v>239</v>
      </c>
      <c r="O256" s="1" t="s">
        <v>22</v>
      </c>
      <c r="P256" s="1" t="s">
        <v>1030</v>
      </c>
      <c r="Q256" s="1" t="s">
        <v>1031</v>
      </c>
      <c r="R256" s="1" t="s">
        <v>21</v>
      </c>
      <c r="S256" s="1"/>
      <c r="T256" s="1" t="s">
        <v>25</v>
      </c>
      <c r="U256" t="str">
        <f>VLOOKUP(H256,[4]可返佣产品!$A$2:$B$1000,2,)</f>
        <v>true</v>
      </c>
    </row>
    <row r="257" spans="1:21">
      <c r="A257" s="1" t="s">
        <v>217</v>
      </c>
      <c r="B257" s="1" t="str">
        <f>VLOOKUP(A257,'[3]消费明细-普通账号'!$B$2:$C$10000,2,)</f>
        <v>广州市合生元生物制品有限公司</v>
      </c>
      <c r="C257" s="1" t="str">
        <f>VLOOKUP(A257,'[3]消费明细-普通账号'!$B$2:$D$10000,3,)</f>
        <v>KA-广</v>
      </c>
      <c r="D257" s="1" t="str">
        <f>VLOOKUP(A257,'[3]消费明细-普通账号'!$B$2:$L$10000,11,)</f>
        <v>史玉卉</v>
      </c>
      <c r="E257" s="1" t="str">
        <f>VLOOKUP(A257,'[3]消费明细-普通账号'!$B$2:$P$10000,15,)</f>
        <v>关联</v>
      </c>
      <c r="F257" s="5">
        <f>VLOOKUP(A257,'[3]消费明细-普通账号'!$B$2:$O$10000,14,)</f>
        <v>42620</v>
      </c>
      <c r="G257" s="1" t="s">
        <v>1032</v>
      </c>
      <c r="H257" s="1" t="s">
        <v>65</v>
      </c>
      <c r="I257" s="1" t="s">
        <v>49</v>
      </c>
      <c r="J257" s="1" t="s">
        <v>29</v>
      </c>
      <c r="K257" s="1" t="s">
        <v>20</v>
      </c>
      <c r="L257" s="1" t="s">
        <v>30</v>
      </c>
      <c r="M257" s="1"/>
      <c r="N257" s="1">
        <f t="shared" si="3"/>
        <v>0</v>
      </c>
      <c r="O257" s="1" t="s">
        <v>31</v>
      </c>
      <c r="P257" s="1" t="s">
        <v>1033</v>
      </c>
      <c r="Q257" s="1" t="s">
        <v>1033</v>
      </c>
      <c r="R257" s="1" t="s">
        <v>21</v>
      </c>
      <c r="S257" s="1"/>
      <c r="T257" s="1" t="s">
        <v>25</v>
      </c>
      <c r="U257" t="e">
        <f>VLOOKUP(H257,[4]可返佣产品!$A$2:$B$1000,2,)</f>
        <v>#N/A</v>
      </c>
    </row>
    <row r="258" spans="1:21">
      <c r="A258" s="1" t="s">
        <v>148</v>
      </c>
      <c r="B258" s="1" t="str">
        <f>VLOOKUP(A258,'[3]消费明细-普通账号'!$B$2:$C$10000,2,)</f>
        <v>广州汇电云联互联网科技有限公司</v>
      </c>
      <c r="C258" s="1" t="str">
        <f>VLOOKUP(A258,'[3]消费明细-普通账号'!$B$2:$D$10000,3,)</f>
        <v>铁军-广</v>
      </c>
      <c r="D258" s="1" t="str">
        <f>VLOOKUP(A258,'[3]消费明细-普通账号'!$B$2:$L$10000,11,)</f>
        <v>高乾</v>
      </c>
      <c r="E258" s="1" t="str">
        <f>VLOOKUP(A258,'[3]消费明细-普通账号'!$B$2:$P$10000,15,)</f>
        <v>关联</v>
      </c>
      <c r="F258" s="5">
        <f>VLOOKUP(A258,'[3]消费明细-普通账号'!$B$2:$O$10000,14,)</f>
        <v>43155.427905092598</v>
      </c>
      <c r="G258" s="1" t="s">
        <v>1034</v>
      </c>
      <c r="H258" s="1" t="s">
        <v>166</v>
      </c>
      <c r="I258" s="1" t="s">
        <v>49</v>
      </c>
      <c r="J258" s="1" t="s">
        <v>29</v>
      </c>
      <c r="K258" s="1" t="s">
        <v>20</v>
      </c>
      <c r="L258" s="1" t="s">
        <v>30</v>
      </c>
      <c r="M258" s="1"/>
      <c r="N258" s="1">
        <f t="shared" si="3"/>
        <v>0</v>
      </c>
      <c r="O258" s="1" t="s">
        <v>31</v>
      </c>
      <c r="P258" s="1" t="s">
        <v>1035</v>
      </c>
      <c r="Q258" s="1" t="s">
        <v>1035</v>
      </c>
      <c r="R258" s="1" t="s">
        <v>21</v>
      </c>
      <c r="S258" s="1"/>
      <c r="T258" s="1" t="s">
        <v>25</v>
      </c>
      <c r="U258" t="e">
        <f>VLOOKUP(H258,[4]可返佣产品!$A$2:$B$1000,2,)</f>
        <v>#N/A</v>
      </c>
    </row>
    <row r="259" spans="1:21">
      <c r="A259" s="1" t="s">
        <v>148</v>
      </c>
      <c r="B259" s="1" t="str">
        <f>VLOOKUP(A259,'[3]消费明细-普通账号'!$B$2:$C$10000,2,)</f>
        <v>广州汇电云联互联网科技有限公司</v>
      </c>
      <c r="C259" s="1" t="str">
        <f>VLOOKUP(A259,'[3]消费明细-普通账号'!$B$2:$D$10000,3,)</f>
        <v>铁军-广</v>
      </c>
      <c r="D259" s="1" t="str">
        <f>VLOOKUP(A259,'[3]消费明细-普通账号'!$B$2:$L$10000,11,)</f>
        <v>高乾</v>
      </c>
      <c r="E259" s="1" t="str">
        <f>VLOOKUP(A259,'[3]消费明细-普通账号'!$B$2:$P$10000,15,)</f>
        <v>关联</v>
      </c>
      <c r="F259" s="5">
        <f>VLOOKUP(A259,'[3]消费明细-普通账号'!$B$2:$O$10000,14,)</f>
        <v>43155.427905092598</v>
      </c>
      <c r="G259" s="1" t="s">
        <v>1036</v>
      </c>
      <c r="H259" s="1" t="s">
        <v>79</v>
      </c>
      <c r="I259" s="1" t="s">
        <v>49</v>
      </c>
      <c r="J259" s="1" t="s">
        <v>29</v>
      </c>
      <c r="K259" s="1" t="s">
        <v>20</v>
      </c>
      <c r="L259" s="1" t="s">
        <v>30</v>
      </c>
      <c r="M259" s="1"/>
      <c r="N259" s="1">
        <f t="shared" ref="N259:N322" si="4">L259-M259</f>
        <v>0</v>
      </c>
      <c r="O259" s="1" t="s">
        <v>31</v>
      </c>
      <c r="P259" s="1" t="s">
        <v>1037</v>
      </c>
      <c r="Q259" s="1" t="s">
        <v>1037</v>
      </c>
      <c r="R259" s="1" t="s">
        <v>21</v>
      </c>
      <c r="S259" s="1"/>
      <c r="T259" s="1" t="s">
        <v>25</v>
      </c>
      <c r="U259" t="e">
        <f>VLOOKUP(H259,[4]可返佣产品!$A$2:$B$1000,2,)</f>
        <v>#N/A</v>
      </c>
    </row>
    <row r="260" spans="1:21">
      <c r="A260" s="1" t="s">
        <v>148</v>
      </c>
      <c r="B260" s="1" t="str">
        <f>VLOOKUP(A260,'[3]消费明细-普通账号'!$B$2:$C$10000,2,)</f>
        <v>广州汇电云联互联网科技有限公司</v>
      </c>
      <c r="C260" s="1" t="str">
        <f>VLOOKUP(A260,'[3]消费明细-普通账号'!$B$2:$D$10000,3,)</f>
        <v>铁军-广</v>
      </c>
      <c r="D260" s="1" t="str">
        <f>VLOOKUP(A260,'[3]消费明细-普通账号'!$B$2:$L$10000,11,)</f>
        <v>高乾</v>
      </c>
      <c r="E260" s="1" t="str">
        <f>VLOOKUP(A260,'[3]消费明细-普通账号'!$B$2:$P$10000,15,)</f>
        <v>关联</v>
      </c>
      <c r="F260" s="5">
        <f>VLOOKUP(A260,'[3]消费明细-普通账号'!$B$2:$O$10000,14,)</f>
        <v>43155.427905092598</v>
      </c>
      <c r="G260" s="1" t="s">
        <v>1038</v>
      </c>
      <c r="H260" s="1" t="s">
        <v>130</v>
      </c>
      <c r="I260" s="1" t="s">
        <v>49</v>
      </c>
      <c r="J260" s="1" t="s">
        <v>29</v>
      </c>
      <c r="K260" s="1" t="s">
        <v>20</v>
      </c>
      <c r="L260" s="1" t="s">
        <v>30</v>
      </c>
      <c r="M260" s="1"/>
      <c r="N260" s="1">
        <f t="shared" si="4"/>
        <v>0</v>
      </c>
      <c r="O260" s="1" t="s">
        <v>31</v>
      </c>
      <c r="P260" s="1" t="s">
        <v>1037</v>
      </c>
      <c r="Q260" s="1" t="s">
        <v>1037</v>
      </c>
      <c r="R260" s="1" t="s">
        <v>21</v>
      </c>
      <c r="S260" s="1"/>
      <c r="T260" s="1" t="s">
        <v>25</v>
      </c>
      <c r="U260" t="b">
        <f>VLOOKUP(H260,[4]可返佣产品!$A$2:$B$1000,2,)</f>
        <v>1</v>
      </c>
    </row>
    <row r="261" spans="1:21">
      <c r="A261" s="1" t="s">
        <v>148</v>
      </c>
      <c r="B261" s="1" t="str">
        <f>VLOOKUP(A261,'[3]消费明细-普通账号'!$B$2:$C$10000,2,)</f>
        <v>广州汇电云联互联网科技有限公司</v>
      </c>
      <c r="C261" s="1" t="str">
        <f>VLOOKUP(A261,'[3]消费明细-普通账号'!$B$2:$D$10000,3,)</f>
        <v>铁军-广</v>
      </c>
      <c r="D261" s="1" t="str">
        <f>VLOOKUP(A261,'[3]消费明细-普通账号'!$B$2:$L$10000,11,)</f>
        <v>高乾</v>
      </c>
      <c r="E261" s="1" t="str">
        <f>VLOOKUP(A261,'[3]消费明细-普通账号'!$B$2:$P$10000,15,)</f>
        <v>关联</v>
      </c>
      <c r="F261" s="5">
        <f>VLOOKUP(A261,'[3]消费明细-普通账号'!$B$2:$O$10000,14,)</f>
        <v>43155.427905092598</v>
      </c>
      <c r="G261" s="1" t="s">
        <v>1039</v>
      </c>
      <c r="H261" s="1" t="s">
        <v>130</v>
      </c>
      <c r="I261" s="1" t="s">
        <v>49</v>
      </c>
      <c r="J261" s="1" t="s">
        <v>29</v>
      </c>
      <c r="K261" s="1" t="s">
        <v>20</v>
      </c>
      <c r="L261" s="1" t="s">
        <v>30</v>
      </c>
      <c r="M261" s="1"/>
      <c r="N261" s="1">
        <f t="shared" si="4"/>
        <v>0</v>
      </c>
      <c r="O261" s="1" t="s">
        <v>31</v>
      </c>
      <c r="P261" s="1" t="s">
        <v>1040</v>
      </c>
      <c r="Q261" s="1" t="s">
        <v>1037</v>
      </c>
      <c r="R261" s="1" t="s">
        <v>21</v>
      </c>
      <c r="S261" s="1"/>
      <c r="T261" s="1" t="s">
        <v>25</v>
      </c>
      <c r="U261" t="b">
        <f>VLOOKUP(H261,[4]可返佣产品!$A$2:$B$1000,2,)</f>
        <v>1</v>
      </c>
    </row>
    <row r="262" spans="1:21">
      <c r="A262" s="1" t="s">
        <v>148</v>
      </c>
      <c r="B262" s="1" t="str">
        <f>VLOOKUP(A262,'[3]消费明细-普通账号'!$B$2:$C$10000,2,)</f>
        <v>广州汇电云联互联网科技有限公司</v>
      </c>
      <c r="C262" s="1" t="str">
        <f>VLOOKUP(A262,'[3]消费明细-普通账号'!$B$2:$D$10000,3,)</f>
        <v>铁军-广</v>
      </c>
      <c r="D262" s="1" t="str">
        <f>VLOOKUP(A262,'[3]消费明细-普通账号'!$B$2:$L$10000,11,)</f>
        <v>高乾</v>
      </c>
      <c r="E262" s="1" t="str">
        <f>VLOOKUP(A262,'[3]消费明细-普通账号'!$B$2:$P$10000,15,)</f>
        <v>关联</v>
      </c>
      <c r="F262" s="5">
        <f>VLOOKUP(A262,'[3]消费明细-普通账号'!$B$2:$O$10000,14,)</f>
        <v>43155.427905092598</v>
      </c>
      <c r="G262" s="1" t="s">
        <v>1041</v>
      </c>
      <c r="H262" s="1" t="s">
        <v>237</v>
      </c>
      <c r="I262" s="1" t="s">
        <v>49</v>
      </c>
      <c r="J262" s="1" t="s">
        <v>29</v>
      </c>
      <c r="K262" s="1" t="s">
        <v>20</v>
      </c>
      <c r="L262" s="1" t="s">
        <v>30</v>
      </c>
      <c r="M262" s="1"/>
      <c r="N262" s="1">
        <f t="shared" si="4"/>
        <v>0</v>
      </c>
      <c r="O262" s="1" t="s">
        <v>31</v>
      </c>
      <c r="P262" s="1" t="s">
        <v>1042</v>
      </c>
      <c r="Q262" s="1" t="s">
        <v>1042</v>
      </c>
      <c r="R262" s="1" t="s">
        <v>21</v>
      </c>
      <c r="S262" s="1"/>
      <c r="T262" s="1" t="s">
        <v>25</v>
      </c>
      <c r="U262" t="e">
        <f>VLOOKUP(H262,[4]可返佣产品!$A$2:$B$1000,2,)</f>
        <v>#N/A</v>
      </c>
    </row>
    <row r="263" spans="1:21">
      <c r="A263" s="1" t="s">
        <v>1043</v>
      </c>
      <c r="B263" s="1" t="str">
        <f>VLOOKUP(A263,'[3]消费明细-普通账号'!$B$2:$C$10000,2,)</f>
        <v>广州富辰网络科技有限公司</v>
      </c>
      <c r="C263" s="1" t="str">
        <f>VLOOKUP(A263,'[3]消费明细-普通账号'!$B$2:$D$10000,3,)</f>
        <v>中台-广</v>
      </c>
      <c r="D263" s="1" t="str">
        <f>VLOOKUP(A263,'[3]消费明细-普通账号'!$B$2:$L$10000,11,)</f>
        <v>林海菊</v>
      </c>
      <c r="E263" s="1" t="str">
        <f>VLOOKUP(A263,'[3]消费明细-普通账号'!$B$2:$P$10000,15,)</f>
        <v>新建</v>
      </c>
      <c r="F263" s="5">
        <f>VLOOKUP(A263,'[3]消费明细-普通账号'!$B$2:$O$10000,14,)</f>
        <v>42788</v>
      </c>
      <c r="G263" s="1" t="s">
        <v>1044</v>
      </c>
      <c r="H263" s="1" t="s">
        <v>17</v>
      </c>
      <c r="I263" s="1" t="s">
        <v>59</v>
      </c>
      <c r="J263" s="1" t="s">
        <v>1045</v>
      </c>
      <c r="K263" s="1" t="s">
        <v>20</v>
      </c>
      <c r="L263" s="1" t="s">
        <v>1045</v>
      </c>
      <c r="M263" s="1"/>
      <c r="N263" s="1">
        <f t="shared" si="4"/>
        <v>638</v>
      </c>
      <c r="O263" s="1" t="s">
        <v>22</v>
      </c>
      <c r="P263" s="1" t="s">
        <v>1046</v>
      </c>
      <c r="Q263" s="1" t="s">
        <v>1047</v>
      </c>
      <c r="R263" s="1" t="s">
        <v>21</v>
      </c>
      <c r="S263" s="1"/>
      <c r="T263" s="1" t="s">
        <v>25</v>
      </c>
      <c r="U263" t="str">
        <f>VLOOKUP(H263,[4]可返佣产品!$A$2:$B$1000,2,)</f>
        <v>true</v>
      </c>
    </row>
    <row r="264" spans="1:21">
      <c r="A264" s="1" t="s">
        <v>967</v>
      </c>
      <c r="B264" s="1" t="str">
        <f>VLOOKUP(A264,'[3]消费明细-普通账号'!$B$2:$C$10000,2,)</f>
        <v>路劲地产集团</v>
      </c>
      <c r="C264" s="1" t="str">
        <f>VLOOKUP(A264,'[3]消费明细-普通账号'!$B$2:$D$10000,3,)</f>
        <v>其他</v>
      </c>
      <c r="D264" s="1" t="str">
        <f>VLOOKUP(A264,'[3]消费明细-普通账号'!$B$2:$L$10000,11,)</f>
        <v>薛玲</v>
      </c>
      <c r="E264" s="1" t="str">
        <f>VLOOKUP(A264,'[3]消费明细-普通账号'!$B$2:$P$10000,15,)</f>
        <v>新建</v>
      </c>
      <c r="F264" s="5">
        <f>VLOOKUP(A264,'[3]消费明细-普通账号'!$B$2:$O$10000,14,)</f>
        <v>43087</v>
      </c>
      <c r="G264" s="1" t="s">
        <v>1048</v>
      </c>
      <c r="H264" s="1" t="s">
        <v>550</v>
      </c>
      <c r="I264" s="1" t="s">
        <v>18</v>
      </c>
      <c r="J264" s="1" t="s">
        <v>1049</v>
      </c>
      <c r="K264" s="1" t="s">
        <v>20</v>
      </c>
      <c r="L264" s="1" t="s">
        <v>1049</v>
      </c>
      <c r="M264" s="1"/>
      <c r="N264" s="1">
        <f t="shared" si="4"/>
        <v>1444.53</v>
      </c>
      <c r="O264" s="1" t="s">
        <v>22</v>
      </c>
      <c r="P264" s="1" t="s">
        <v>1050</v>
      </c>
      <c r="Q264" s="1" t="s">
        <v>1051</v>
      </c>
      <c r="R264" s="1" t="s">
        <v>21</v>
      </c>
      <c r="S264" s="1"/>
      <c r="T264" s="1" t="s">
        <v>25</v>
      </c>
      <c r="U264" t="str">
        <f>VLOOKUP(H264,[4]可返佣产品!$A$2:$B$1000,2,)</f>
        <v>true</v>
      </c>
    </row>
    <row r="265" spans="1:21">
      <c r="A265" s="1" t="s">
        <v>426</v>
      </c>
      <c r="B265" s="1" t="str">
        <f>VLOOKUP(A265,'[3]消费明细-普通账号'!$B$2:$C$10000,2,)</f>
        <v>广州市新橙信息科技有限公司</v>
      </c>
      <c r="C265" s="1" t="str">
        <f>VLOOKUP(A265,'[3]消费明细-普通账号'!$B$2:$D$10000,3,)</f>
        <v>铁军-广</v>
      </c>
      <c r="D265" s="1" t="str">
        <f>VLOOKUP(A265,'[3]消费明细-普通账号'!$B$2:$L$10000,11,)</f>
        <v>高乾</v>
      </c>
      <c r="E265" s="1" t="str">
        <f>VLOOKUP(A265,'[3]消费明细-普通账号'!$B$2:$P$10000,15,)</f>
        <v>关联</v>
      </c>
      <c r="F265" s="5">
        <f>VLOOKUP(A265,'[3]消费明细-普通账号'!$B$2:$O$10000,14,)</f>
        <v>43034</v>
      </c>
      <c r="G265" s="1" t="s">
        <v>1052</v>
      </c>
      <c r="H265" s="1" t="s">
        <v>130</v>
      </c>
      <c r="I265" s="1" t="s">
        <v>18</v>
      </c>
      <c r="J265" s="1" t="s">
        <v>29</v>
      </c>
      <c r="K265" s="1" t="s">
        <v>20</v>
      </c>
      <c r="L265" s="1" t="s">
        <v>30</v>
      </c>
      <c r="M265" s="1"/>
      <c r="N265" s="1">
        <f t="shared" si="4"/>
        <v>0</v>
      </c>
      <c r="O265" s="1" t="s">
        <v>31</v>
      </c>
      <c r="P265" s="1" t="s">
        <v>1053</v>
      </c>
      <c r="Q265" s="1" t="s">
        <v>1053</v>
      </c>
      <c r="R265" s="1" t="s">
        <v>21</v>
      </c>
      <c r="S265" s="1"/>
      <c r="T265" s="1" t="s">
        <v>25</v>
      </c>
      <c r="U265" t="b">
        <f>VLOOKUP(H265,[4]可返佣产品!$A$2:$B$1000,2,)</f>
        <v>1</v>
      </c>
    </row>
    <row r="266" spans="1:21">
      <c r="A266" s="1" t="s">
        <v>137</v>
      </c>
      <c r="B266" s="1" t="str">
        <f>VLOOKUP(A266,'[3]消费明细-普通账号'!$B$2:$C$10000,2,)</f>
        <v>广州纵思网络科技股份有限公司</v>
      </c>
      <c r="C266" s="1" t="str">
        <f>VLOOKUP(A266,'[3]消费明细-普通账号'!$B$2:$D$10000,3,)</f>
        <v>KA-广</v>
      </c>
      <c r="D266" s="1" t="str">
        <f>VLOOKUP(A266,'[3]消费明细-普通账号'!$B$2:$L$10000,11,)</f>
        <v>谢晓敏</v>
      </c>
      <c r="E266" s="1" t="str">
        <f>VLOOKUP(A266,'[3]消费明细-普通账号'!$B$2:$P$10000,15,)</f>
        <v>关联</v>
      </c>
      <c r="F266" s="5">
        <f>VLOOKUP(A266,'[3]消费明细-普通账号'!$B$2:$O$10000,14,)</f>
        <v>43157.801736111098</v>
      </c>
      <c r="G266" s="1" t="s">
        <v>1054</v>
      </c>
      <c r="H266" s="1" t="s">
        <v>17</v>
      </c>
      <c r="I266" s="1" t="s">
        <v>59</v>
      </c>
      <c r="J266" s="1" t="s">
        <v>1055</v>
      </c>
      <c r="K266" s="1" t="s">
        <v>20</v>
      </c>
      <c r="L266" s="1" t="s">
        <v>1055</v>
      </c>
      <c r="M266" s="1"/>
      <c r="N266" s="1">
        <f t="shared" si="4"/>
        <v>72.8</v>
      </c>
      <c r="O266" s="1" t="s">
        <v>22</v>
      </c>
      <c r="P266" s="1" t="s">
        <v>1056</v>
      </c>
      <c r="Q266" s="1" t="s">
        <v>1057</v>
      </c>
      <c r="R266" s="1" t="s">
        <v>21</v>
      </c>
      <c r="S266" s="1"/>
      <c r="T266" s="1" t="s">
        <v>25</v>
      </c>
      <c r="U266">
        <v>-1</v>
      </c>
    </row>
    <row r="267" spans="1:21">
      <c r="A267" s="1" t="s">
        <v>137</v>
      </c>
      <c r="B267" s="1" t="str">
        <f>VLOOKUP(A267,'[3]消费明细-普通账号'!$B$2:$C$10000,2,)</f>
        <v>广州纵思网络科技股份有限公司</v>
      </c>
      <c r="C267" s="1" t="str">
        <f>VLOOKUP(A267,'[3]消费明细-普通账号'!$B$2:$D$10000,3,)</f>
        <v>KA-广</v>
      </c>
      <c r="D267" s="1" t="str">
        <f>VLOOKUP(A267,'[3]消费明细-普通账号'!$B$2:$L$10000,11,)</f>
        <v>谢晓敏</v>
      </c>
      <c r="E267" s="1" t="str">
        <f>VLOOKUP(A267,'[3]消费明细-普通账号'!$B$2:$P$10000,15,)</f>
        <v>关联</v>
      </c>
      <c r="F267" s="5">
        <f>VLOOKUP(A267,'[3]消费明细-普通账号'!$B$2:$O$10000,14,)</f>
        <v>43157.801736111098</v>
      </c>
      <c r="G267" s="1" t="s">
        <v>1058</v>
      </c>
      <c r="H267" s="1" t="s">
        <v>17</v>
      </c>
      <c r="I267" s="1" t="s">
        <v>59</v>
      </c>
      <c r="J267" s="1" t="s">
        <v>1055</v>
      </c>
      <c r="K267" s="1" t="s">
        <v>20</v>
      </c>
      <c r="L267" s="1" t="s">
        <v>1055</v>
      </c>
      <c r="M267" s="1"/>
      <c r="N267" s="1">
        <f t="shared" si="4"/>
        <v>72.8</v>
      </c>
      <c r="O267" s="1" t="s">
        <v>22</v>
      </c>
      <c r="P267" s="1" t="s">
        <v>1059</v>
      </c>
      <c r="Q267" s="1" t="s">
        <v>1060</v>
      </c>
      <c r="R267" s="1" t="s">
        <v>21</v>
      </c>
      <c r="S267" s="1"/>
      <c r="T267" s="1" t="s">
        <v>25</v>
      </c>
      <c r="U267">
        <v>-1</v>
      </c>
    </row>
    <row r="268" spans="1:21">
      <c r="A268" s="1" t="s">
        <v>137</v>
      </c>
      <c r="B268" s="1" t="str">
        <f>VLOOKUP(A268,'[3]消费明细-普通账号'!$B$2:$C$10000,2,)</f>
        <v>广州纵思网络科技股份有限公司</v>
      </c>
      <c r="C268" s="1" t="str">
        <f>VLOOKUP(A268,'[3]消费明细-普通账号'!$B$2:$D$10000,3,)</f>
        <v>KA-广</v>
      </c>
      <c r="D268" s="1" t="str">
        <f>VLOOKUP(A268,'[3]消费明细-普通账号'!$B$2:$L$10000,11,)</f>
        <v>谢晓敏</v>
      </c>
      <c r="E268" s="1" t="str">
        <f>VLOOKUP(A268,'[3]消费明细-普通账号'!$B$2:$P$10000,15,)</f>
        <v>关联</v>
      </c>
      <c r="F268" s="5">
        <f>VLOOKUP(A268,'[3]消费明细-普通账号'!$B$2:$O$10000,14,)</f>
        <v>43157.801736111098</v>
      </c>
      <c r="G268" s="1" t="s">
        <v>1061</v>
      </c>
      <c r="H268" s="1" t="s">
        <v>17</v>
      </c>
      <c r="I268" s="1" t="s">
        <v>59</v>
      </c>
      <c r="J268" s="1" t="s">
        <v>1055</v>
      </c>
      <c r="K268" s="1" t="s">
        <v>20</v>
      </c>
      <c r="L268" s="1" t="s">
        <v>1055</v>
      </c>
      <c r="M268" s="1"/>
      <c r="N268" s="1">
        <f t="shared" si="4"/>
        <v>72.8</v>
      </c>
      <c r="O268" s="1" t="s">
        <v>22</v>
      </c>
      <c r="P268" s="1" t="s">
        <v>1062</v>
      </c>
      <c r="Q268" s="1" t="s">
        <v>1063</v>
      </c>
      <c r="R268" s="1" t="s">
        <v>21</v>
      </c>
      <c r="S268" s="1"/>
      <c r="T268" s="1" t="s">
        <v>25</v>
      </c>
      <c r="U268">
        <v>-1</v>
      </c>
    </row>
    <row r="269" spans="1:21">
      <c r="A269" s="1" t="s">
        <v>137</v>
      </c>
      <c r="B269" s="1" t="str">
        <f>VLOOKUP(A269,'[3]消费明细-普通账号'!$B$2:$C$10000,2,)</f>
        <v>广州纵思网络科技股份有限公司</v>
      </c>
      <c r="C269" s="1" t="str">
        <f>VLOOKUP(A269,'[3]消费明细-普通账号'!$B$2:$D$10000,3,)</f>
        <v>KA-广</v>
      </c>
      <c r="D269" s="1" t="str">
        <f>VLOOKUP(A269,'[3]消费明细-普通账号'!$B$2:$L$10000,11,)</f>
        <v>谢晓敏</v>
      </c>
      <c r="E269" s="1" t="str">
        <f>VLOOKUP(A269,'[3]消费明细-普通账号'!$B$2:$P$10000,15,)</f>
        <v>关联</v>
      </c>
      <c r="F269" s="5">
        <f>VLOOKUP(A269,'[3]消费明细-普通账号'!$B$2:$O$10000,14,)</f>
        <v>43157.801736111098</v>
      </c>
      <c r="G269" s="1" t="s">
        <v>1064</v>
      </c>
      <c r="H269" s="1" t="s">
        <v>17</v>
      </c>
      <c r="I269" s="1" t="s">
        <v>59</v>
      </c>
      <c r="J269" s="1" t="s">
        <v>1055</v>
      </c>
      <c r="K269" s="1" t="s">
        <v>20</v>
      </c>
      <c r="L269" s="1" t="s">
        <v>1055</v>
      </c>
      <c r="M269" s="1"/>
      <c r="N269" s="1">
        <f t="shared" si="4"/>
        <v>72.8</v>
      </c>
      <c r="O269" s="1" t="s">
        <v>22</v>
      </c>
      <c r="P269" s="1" t="s">
        <v>1065</v>
      </c>
      <c r="Q269" s="1" t="s">
        <v>1066</v>
      </c>
      <c r="R269" s="1" t="s">
        <v>21</v>
      </c>
      <c r="S269" s="1"/>
      <c r="T269" s="1" t="s">
        <v>25</v>
      </c>
      <c r="U269">
        <v>-1</v>
      </c>
    </row>
    <row r="270" spans="1:21">
      <c r="A270" s="1" t="s">
        <v>137</v>
      </c>
      <c r="B270" s="1" t="str">
        <f>VLOOKUP(A270,'[3]消费明细-普通账号'!$B$2:$C$10000,2,)</f>
        <v>广州纵思网络科技股份有限公司</v>
      </c>
      <c r="C270" s="1" t="str">
        <f>VLOOKUP(A270,'[3]消费明细-普通账号'!$B$2:$D$10000,3,)</f>
        <v>KA-广</v>
      </c>
      <c r="D270" s="1" t="str">
        <f>VLOOKUP(A270,'[3]消费明细-普通账号'!$B$2:$L$10000,11,)</f>
        <v>谢晓敏</v>
      </c>
      <c r="E270" s="1" t="str">
        <f>VLOOKUP(A270,'[3]消费明细-普通账号'!$B$2:$P$10000,15,)</f>
        <v>关联</v>
      </c>
      <c r="F270" s="5">
        <f>VLOOKUP(A270,'[3]消费明细-普通账号'!$B$2:$O$10000,14,)</f>
        <v>43157.801736111098</v>
      </c>
      <c r="G270" s="1" t="s">
        <v>1067</v>
      </c>
      <c r="H270" s="1" t="s">
        <v>17</v>
      </c>
      <c r="I270" s="1" t="s">
        <v>59</v>
      </c>
      <c r="J270" s="1" t="s">
        <v>1055</v>
      </c>
      <c r="K270" s="1" t="s">
        <v>20</v>
      </c>
      <c r="L270" s="1" t="s">
        <v>1055</v>
      </c>
      <c r="M270" s="1"/>
      <c r="N270" s="1">
        <f t="shared" si="4"/>
        <v>72.8</v>
      </c>
      <c r="O270" s="1" t="s">
        <v>22</v>
      </c>
      <c r="P270" s="1" t="s">
        <v>1068</v>
      </c>
      <c r="Q270" s="1" t="s">
        <v>1069</v>
      </c>
      <c r="R270" s="1" t="s">
        <v>21</v>
      </c>
      <c r="S270" s="1"/>
      <c r="T270" s="1" t="s">
        <v>25</v>
      </c>
      <c r="U270">
        <v>-1</v>
      </c>
    </row>
    <row r="271" spans="1:21">
      <c r="A271" s="1" t="s">
        <v>137</v>
      </c>
      <c r="B271" s="1" t="str">
        <f>VLOOKUP(A271,'[3]消费明细-普通账号'!$B$2:$C$10000,2,)</f>
        <v>广州纵思网络科技股份有限公司</v>
      </c>
      <c r="C271" s="1" t="str">
        <f>VLOOKUP(A271,'[3]消费明细-普通账号'!$B$2:$D$10000,3,)</f>
        <v>KA-广</v>
      </c>
      <c r="D271" s="1" t="str">
        <f>VLOOKUP(A271,'[3]消费明细-普通账号'!$B$2:$L$10000,11,)</f>
        <v>谢晓敏</v>
      </c>
      <c r="E271" s="1" t="str">
        <f>VLOOKUP(A271,'[3]消费明细-普通账号'!$B$2:$P$10000,15,)</f>
        <v>关联</v>
      </c>
      <c r="F271" s="5">
        <f>VLOOKUP(A271,'[3]消费明细-普通账号'!$B$2:$O$10000,14,)</f>
        <v>43157.801736111098</v>
      </c>
      <c r="G271" s="1" t="s">
        <v>1070</v>
      </c>
      <c r="H271" s="1" t="s">
        <v>17</v>
      </c>
      <c r="I271" s="1" t="s">
        <v>59</v>
      </c>
      <c r="J271" s="1" t="s">
        <v>1055</v>
      </c>
      <c r="K271" s="1" t="s">
        <v>20</v>
      </c>
      <c r="L271" s="1" t="s">
        <v>1055</v>
      </c>
      <c r="M271" s="1"/>
      <c r="N271" s="1">
        <f t="shared" si="4"/>
        <v>72.8</v>
      </c>
      <c r="O271" s="1" t="s">
        <v>22</v>
      </c>
      <c r="P271" s="1" t="s">
        <v>1071</v>
      </c>
      <c r="Q271" s="1" t="s">
        <v>1072</v>
      </c>
      <c r="R271" s="1" t="s">
        <v>21</v>
      </c>
      <c r="S271" s="1"/>
      <c r="T271" s="1" t="s">
        <v>25</v>
      </c>
      <c r="U271">
        <v>-1</v>
      </c>
    </row>
    <row r="272" spans="1:21">
      <c r="A272" s="1" t="s">
        <v>137</v>
      </c>
      <c r="B272" s="1" t="str">
        <f>VLOOKUP(A272,'[3]消费明细-普通账号'!$B$2:$C$10000,2,)</f>
        <v>广州纵思网络科技股份有限公司</v>
      </c>
      <c r="C272" s="1" t="str">
        <f>VLOOKUP(A272,'[3]消费明细-普通账号'!$B$2:$D$10000,3,)</f>
        <v>KA-广</v>
      </c>
      <c r="D272" s="1" t="str">
        <f>VLOOKUP(A272,'[3]消费明细-普通账号'!$B$2:$L$10000,11,)</f>
        <v>谢晓敏</v>
      </c>
      <c r="E272" s="1" t="str">
        <f>VLOOKUP(A272,'[3]消费明细-普通账号'!$B$2:$P$10000,15,)</f>
        <v>关联</v>
      </c>
      <c r="F272" s="5">
        <f>VLOOKUP(A272,'[3]消费明细-普通账号'!$B$2:$O$10000,14,)</f>
        <v>43157.801736111098</v>
      </c>
      <c r="G272" s="1" t="s">
        <v>1073</v>
      </c>
      <c r="H272" s="1" t="s">
        <v>17</v>
      </c>
      <c r="I272" s="1" t="s">
        <v>59</v>
      </c>
      <c r="J272" s="1" t="s">
        <v>1055</v>
      </c>
      <c r="K272" s="1" t="s">
        <v>20</v>
      </c>
      <c r="L272" s="1" t="s">
        <v>1055</v>
      </c>
      <c r="M272" s="1"/>
      <c r="N272" s="1">
        <f t="shared" si="4"/>
        <v>72.8</v>
      </c>
      <c r="O272" s="1" t="s">
        <v>22</v>
      </c>
      <c r="P272" s="1" t="s">
        <v>1074</v>
      </c>
      <c r="Q272" s="1" t="s">
        <v>1075</v>
      </c>
      <c r="R272" s="1" t="s">
        <v>21</v>
      </c>
      <c r="S272" s="1"/>
      <c r="T272" s="1" t="s">
        <v>25</v>
      </c>
      <c r="U272">
        <v>-1</v>
      </c>
    </row>
    <row r="273" spans="1:21">
      <c r="A273" s="1" t="s">
        <v>137</v>
      </c>
      <c r="B273" s="1" t="str">
        <f>VLOOKUP(A273,'[3]消费明细-普通账号'!$B$2:$C$10000,2,)</f>
        <v>广州纵思网络科技股份有限公司</v>
      </c>
      <c r="C273" s="1" t="str">
        <f>VLOOKUP(A273,'[3]消费明细-普通账号'!$B$2:$D$10000,3,)</f>
        <v>KA-广</v>
      </c>
      <c r="D273" s="1" t="str">
        <f>VLOOKUP(A273,'[3]消费明细-普通账号'!$B$2:$L$10000,11,)</f>
        <v>谢晓敏</v>
      </c>
      <c r="E273" s="1" t="str">
        <f>VLOOKUP(A273,'[3]消费明细-普通账号'!$B$2:$P$10000,15,)</f>
        <v>关联</v>
      </c>
      <c r="F273" s="5">
        <f>VLOOKUP(A273,'[3]消费明细-普通账号'!$B$2:$O$10000,14,)</f>
        <v>43157.801736111098</v>
      </c>
      <c r="G273" s="1" t="s">
        <v>1076</v>
      </c>
      <c r="H273" s="1" t="s">
        <v>17</v>
      </c>
      <c r="I273" s="1" t="s">
        <v>59</v>
      </c>
      <c r="J273" s="1" t="s">
        <v>1055</v>
      </c>
      <c r="K273" s="1" t="s">
        <v>20</v>
      </c>
      <c r="L273" s="1" t="s">
        <v>1055</v>
      </c>
      <c r="M273" s="1"/>
      <c r="N273" s="1">
        <f t="shared" si="4"/>
        <v>72.8</v>
      </c>
      <c r="O273" s="1" t="s">
        <v>22</v>
      </c>
      <c r="P273" s="1" t="s">
        <v>1077</v>
      </c>
      <c r="Q273" s="1" t="s">
        <v>1078</v>
      </c>
      <c r="R273" s="1" t="s">
        <v>21</v>
      </c>
      <c r="S273" s="1"/>
      <c r="T273" s="1" t="s">
        <v>25</v>
      </c>
      <c r="U273">
        <v>-1</v>
      </c>
    </row>
    <row r="274" spans="1:21">
      <c r="A274" s="1" t="s">
        <v>137</v>
      </c>
      <c r="B274" s="1" t="str">
        <f>VLOOKUP(A274,'[3]消费明细-普通账号'!$B$2:$C$10000,2,)</f>
        <v>广州纵思网络科技股份有限公司</v>
      </c>
      <c r="C274" s="1" t="str">
        <f>VLOOKUP(A274,'[3]消费明细-普通账号'!$B$2:$D$10000,3,)</f>
        <v>KA-广</v>
      </c>
      <c r="D274" s="1" t="str">
        <f>VLOOKUP(A274,'[3]消费明细-普通账号'!$B$2:$L$10000,11,)</f>
        <v>谢晓敏</v>
      </c>
      <c r="E274" s="1" t="str">
        <f>VLOOKUP(A274,'[3]消费明细-普通账号'!$B$2:$P$10000,15,)</f>
        <v>关联</v>
      </c>
      <c r="F274" s="5">
        <f>VLOOKUP(A274,'[3]消费明细-普通账号'!$B$2:$O$10000,14,)</f>
        <v>43157.801736111098</v>
      </c>
      <c r="G274" s="1" t="s">
        <v>1079</v>
      </c>
      <c r="H274" s="1" t="s">
        <v>17</v>
      </c>
      <c r="I274" s="1" t="s">
        <v>59</v>
      </c>
      <c r="J274" s="1" t="s">
        <v>1055</v>
      </c>
      <c r="K274" s="1" t="s">
        <v>20</v>
      </c>
      <c r="L274" s="1" t="s">
        <v>1055</v>
      </c>
      <c r="M274" s="1"/>
      <c r="N274" s="1">
        <f t="shared" si="4"/>
        <v>72.8</v>
      </c>
      <c r="O274" s="1" t="s">
        <v>22</v>
      </c>
      <c r="P274" s="1" t="s">
        <v>1080</v>
      </c>
      <c r="Q274" s="1" t="s">
        <v>1081</v>
      </c>
      <c r="R274" s="1" t="s">
        <v>21</v>
      </c>
      <c r="S274" s="1"/>
      <c r="T274" s="1" t="s">
        <v>25</v>
      </c>
      <c r="U274">
        <v>-1</v>
      </c>
    </row>
    <row r="275" spans="1:21">
      <c r="A275" s="1" t="s">
        <v>217</v>
      </c>
      <c r="B275" s="1" t="str">
        <f>VLOOKUP(A275,'[3]消费明细-普通账号'!$B$2:$C$10000,2,)</f>
        <v>广州市合生元生物制品有限公司</v>
      </c>
      <c r="C275" s="1" t="str">
        <f>VLOOKUP(A275,'[3]消费明细-普通账号'!$B$2:$D$10000,3,)</f>
        <v>KA-广</v>
      </c>
      <c r="D275" s="1" t="str">
        <f>VLOOKUP(A275,'[3]消费明细-普通账号'!$B$2:$L$10000,11,)</f>
        <v>史玉卉</v>
      </c>
      <c r="E275" s="1" t="str">
        <f>VLOOKUP(A275,'[3]消费明细-普通账号'!$B$2:$P$10000,15,)</f>
        <v>关联</v>
      </c>
      <c r="F275" s="5">
        <f>VLOOKUP(A275,'[3]消费明细-普通账号'!$B$2:$O$10000,14,)</f>
        <v>42620</v>
      </c>
      <c r="G275" s="1" t="s">
        <v>1082</v>
      </c>
      <c r="H275" s="1" t="s">
        <v>738</v>
      </c>
      <c r="I275" s="1" t="s">
        <v>49</v>
      </c>
      <c r="J275" s="1" t="s">
        <v>29</v>
      </c>
      <c r="K275" s="1" t="s">
        <v>20</v>
      </c>
      <c r="L275" s="1" t="s">
        <v>30</v>
      </c>
      <c r="M275" s="1"/>
      <c r="N275" s="1">
        <f t="shared" si="4"/>
        <v>0</v>
      </c>
      <c r="O275" s="1" t="s">
        <v>31</v>
      </c>
      <c r="P275" s="1" t="s">
        <v>1083</v>
      </c>
      <c r="Q275" s="1" t="s">
        <v>1083</v>
      </c>
      <c r="R275" s="1" t="s">
        <v>21</v>
      </c>
      <c r="S275" s="1"/>
      <c r="T275" s="1" t="s">
        <v>25</v>
      </c>
      <c r="U275" t="e">
        <f>VLOOKUP(H275,[4]可返佣产品!$A$2:$B$1000,2,)</f>
        <v>#N/A</v>
      </c>
    </row>
    <row r="276" spans="1:21">
      <c r="A276" s="1" t="s">
        <v>194</v>
      </c>
      <c r="B276" s="1" t="str">
        <f>VLOOKUP(A276,'[3]消费明细-普通账号'!$B$2:$C$10000,2,)</f>
        <v>深圳银链科技有限公司</v>
      </c>
      <c r="C276" s="1" t="str">
        <f>VLOOKUP(A276,'[3]消费明细-普通账号'!$B$2:$D$10000,3,)</f>
        <v>铁军-广</v>
      </c>
      <c r="D276" s="1" t="str">
        <f>VLOOKUP(A276,'[3]消费明细-普通账号'!$B$2:$L$10000,11,)</f>
        <v>李达</v>
      </c>
      <c r="E276" s="1" t="str">
        <f>VLOOKUP(A276,'[3]消费明细-普通账号'!$B$2:$P$10000,15,)</f>
        <v>新建</v>
      </c>
      <c r="F276" s="5">
        <f>VLOOKUP(A276,'[3]消费明细-普通账号'!$B$2:$O$10000,14,)</f>
        <v>43161.623564814799</v>
      </c>
      <c r="G276" s="1" t="s">
        <v>1084</v>
      </c>
      <c r="H276" s="1" t="s">
        <v>17</v>
      </c>
      <c r="I276" s="1" t="s">
        <v>59</v>
      </c>
      <c r="J276" s="1" t="s">
        <v>1085</v>
      </c>
      <c r="K276" s="1" t="s">
        <v>20</v>
      </c>
      <c r="L276" s="1" t="s">
        <v>1085</v>
      </c>
      <c r="M276" s="1"/>
      <c r="N276" s="1">
        <f t="shared" si="4"/>
        <v>92.6</v>
      </c>
      <c r="O276" s="1" t="s">
        <v>22</v>
      </c>
      <c r="P276" s="1" t="s">
        <v>1086</v>
      </c>
      <c r="Q276" s="1" t="s">
        <v>1087</v>
      </c>
      <c r="R276" s="1" t="s">
        <v>21</v>
      </c>
      <c r="S276" s="1"/>
      <c r="T276" s="1" t="s">
        <v>25</v>
      </c>
      <c r="U276" t="str">
        <f>VLOOKUP(H276,[4]可返佣产品!$A$2:$B$1000,2,)</f>
        <v>true</v>
      </c>
    </row>
    <row r="277" spans="1:21">
      <c r="A277" s="1" t="s">
        <v>194</v>
      </c>
      <c r="B277" s="1" t="str">
        <f>VLOOKUP(A277,'[3]消费明细-普通账号'!$B$2:$C$10000,2,)</f>
        <v>深圳银链科技有限公司</v>
      </c>
      <c r="C277" s="1" t="str">
        <f>VLOOKUP(A277,'[3]消费明细-普通账号'!$B$2:$D$10000,3,)</f>
        <v>铁军-广</v>
      </c>
      <c r="D277" s="1" t="str">
        <f>VLOOKUP(A277,'[3]消费明细-普通账号'!$B$2:$L$10000,11,)</f>
        <v>李达</v>
      </c>
      <c r="E277" s="1" t="str">
        <f>VLOOKUP(A277,'[3]消费明细-普通账号'!$B$2:$P$10000,15,)</f>
        <v>新建</v>
      </c>
      <c r="F277" s="5">
        <f>VLOOKUP(A277,'[3]消费明细-普通账号'!$B$2:$O$10000,14,)</f>
        <v>43161.623564814799</v>
      </c>
      <c r="G277" s="1" t="s">
        <v>1088</v>
      </c>
      <c r="H277" s="1" t="s">
        <v>17</v>
      </c>
      <c r="I277" s="1" t="s">
        <v>59</v>
      </c>
      <c r="J277" s="1" t="s">
        <v>1085</v>
      </c>
      <c r="K277" s="1" t="s">
        <v>20</v>
      </c>
      <c r="L277" s="1" t="s">
        <v>1085</v>
      </c>
      <c r="M277" s="1"/>
      <c r="N277" s="1">
        <f t="shared" si="4"/>
        <v>92.6</v>
      </c>
      <c r="O277" s="1" t="s">
        <v>22</v>
      </c>
      <c r="P277" s="1" t="s">
        <v>1089</v>
      </c>
      <c r="Q277" s="1" t="s">
        <v>1090</v>
      </c>
      <c r="R277" s="1" t="s">
        <v>21</v>
      </c>
      <c r="S277" s="1"/>
      <c r="T277" s="1" t="s">
        <v>25</v>
      </c>
      <c r="U277" t="str">
        <f>VLOOKUP(H277,[4]可返佣产品!$A$2:$B$1000,2,)</f>
        <v>true</v>
      </c>
    </row>
    <row r="278" spans="1:21">
      <c r="A278" s="1" t="s">
        <v>194</v>
      </c>
      <c r="B278" s="1" t="str">
        <f>VLOOKUP(A278,'[3]消费明细-普通账号'!$B$2:$C$10000,2,)</f>
        <v>深圳银链科技有限公司</v>
      </c>
      <c r="C278" s="1" t="str">
        <f>VLOOKUP(A278,'[3]消费明细-普通账号'!$B$2:$D$10000,3,)</f>
        <v>铁军-广</v>
      </c>
      <c r="D278" s="1" t="str">
        <f>VLOOKUP(A278,'[3]消费明细-普通账号'!$B$2:$L$10000,11,)</f>
        <v>李达</v>
      </c>
      <c r="E278" s="1" t="str">
        <f>VLOOKUP(A278,'[3]消费明细-普通账号'!$B$2:$P$10000,15,)</f>
        <v>新建</v>
      </c>
      <c r="F278" s="5">
        <f>VLOOKUP(A278,'[3]消费明细-普通账号'!$B$2:$O$10000,14,)</f>
        <v>43161.623564814799</v>
      </c>
      <c r="G278" s="1" t="s">
        <v>1091</v>
      </c>
      <c r="H278" s="1" t="s">
        <v>17</v>
      </c>
      <c r="I278" s="1" t="s">
        <v>59</v>
      </c>
      <c r="J278" s="1" t="s">
        <v>1085</v>
      </c>
      <c r="K278" s="1" t="s">
        <v>20</v>
      </c>
      <c r="L278" s="1" t="s">
        <v>1085</v>
      </c>
      <c r="M278" s="1"/>
      <c r="N278" s="1">
        <f t="shared" si="4"/>
        <v>92.6</v>
      </c>
      <c r="O278" s="1" t="s">
        <v>22</v>
      </c>
      <c r="P278" s="1" t="s">
        <v>1092</v>
      </c>
      <c r="Q278" s="1" t="s">
        <v>1093</v>
      </c>
      <c r="R278" s="1" t="s">
        <v>21</v>
      </c>
      <c r="S278" s="1"/>
      <c r="T278" s="1" t="s">
        <v>25</v>
      </c>
      <c r="U278" t="str">
        <f>VLOOKUP(H278,[4]可返佣产品!$A$2:$B$1000,2,)</f>
        <v>true</v>
      </c>
    </row>
    <row r="279" spans="1:21">
      <c r="A279" s="1" t="s">
        <v>194</v>
      </c>
      <c r="B279" s="1" t="str">
        <f>VLOOKUP(A279,'[3]消费明细-普通账号'!$B$2:$C$10000,2,)</f>
        <v>深圳银链科技有限公司</v>
      </c>
      <c r="C279" s="1" t="str">
        <f>VLOOKUP(A279,'[3]消费明细-普通账号'!$B$2:$D$10000,3,)</f>
        <v>铁军-广</v>
      </c>
      <c r="D279" s="1" t="str">
        <f>VLOOKUP(A279,'[3]消费明细-普通账号'!$B$2:$L$10000,11,)</f>
        <v>李达</v>
      </c>
      <c r="E279" s="1" t="str">
        <f>VLOOKUP(A279,'[3]消费明细-普通账号'!$B$2:$P$10000,15,)</f>
        <v>新建</v>
      </c>
      <c r="F279" s="5">
        <f>VLOOKUP(A279,'[3]消费明细-普通账号'!$B$2:$O$10000,14,)</f>
        <v>43161.623564814799</v>
      </c>
      <c r="G279" s="1" t="s">
        <v>1094</v>
      </c>
      <c r="H279" s="1" t="s">
        <v>17</v>
      </c>
      <c r="I279" s="1" t="s">
        <v>59</v>
      </c>
      <c r="J279" s="1" t="s">
        <v>1085</v>
      </c>
      <c r="K279" s="1" t="s">
        <v>20</v>
      </c>
      <c r="L279" s="1" t="s">
        <v>1085</v>
      </c>
      <c r="M279" s="1"/>
      <c r="N279" s="1">
        <f t="shared" si="4"/>
        <v>92.6</v>
      </c>
      <c r="O279" s="1" t="s">
        <v>22</v>
      </c>
      <c r="P279" s="1" t="s">
        <v>1095</v>
      </c>
      <c r="Q279" s="1" t="s">
        <v>1096</v>
      </c>
      <c r="R279" s="1" t="s">
        <v>21</v>
      </c>
      <c r="S279" s="1"/>
      <c r="T279" s="1" t="s">
        <v>25</v>
      </c>
      <c r="U279" t="str">
        <f>VLOOKUP(H279,[4]可返佣产品!$A$2:$B$1000,2,)</f>
        <v>true</v>
      </c>
    </row>
    <row r="280" spans="1:21">
      <c r="A280" s="1" t="s">
        <v>194</v>
      </c>
      <c r="B280" s="1" t="str">
        <f>VLOOKUP(A280,'[3]消费明细-普通账号'!$B$2:$C$10000,2,)</f>
        <v>深圳银链科技有限公司</v>
      </c>
      <c r="C280" s="1" t="str">
        <f>VLOOKUP(A280,'[3]消费明细-普通账号'!$B$2:$D$10000,3,)</f>
        <v>铁军-广</v>
      </c>
      <c r="D280" s="1" t="str">
        <f>VLOOKUP(A280,'[3]消费明细-普通账号'!$B$2:$L$10000,11,)</f>
        <v>李达</v>
      </c>
      <c r="E280" s="1" t="str">
        <f>VLOOKUP(A280,'[3]消费明细-普通账号'!$B$2:$P$10000,15,)</f>
        <v>新建</v>
      </c>
      <c r="F280" s="5">
        <f>VLOOKUP(A280,'[3]消费明细-普通账号'!$B$2:$O$10000,14,)</f>
        <v>43161.623564814799</v>
      </c>
      <c r="G280" s="1" t="s">
        <v>1097</v>
      </c>
      <c r="H280" s="1" t="s">
        <v>17</v>
      </c>
      <c r="I280" s="1" t="s">
        <v>59</v>
      </c>
      <c r="J280" s="1" t="s">
        <v>1085</v>
      </c>
      <c r="K280" s="1" t="s">
        <v>20</v>
      </c>
      <c r="L280" s="1" t="s">
        <v>1085</v>
      </c>
      <c r="M280" s="1"/>
      <c r="N280" s="1">
        <f t="shared" si="4"/>
        <v>92.6</v>
      </c>
      <c r="O280" s="1" t="s">
        <v>22</v>
      </c>
      <c r="P280" s="1" t="s">
        <v>1098</v>
      </c>
      <c r="Q280" s="1" t="s">
        <v>1099</v>
      </c>
      <c r="R280" s="1" t="s">
        <v>21</v>
      </c>
      <c r="S280" s="1"/>
      <c r="T280" s="1" t="s">
        <v>25</v>
      </c>
      <c r="U280" t="str">
        <f>VLOOKUP(H280,[4]可返佣产品!$A$2:$B$1000,2,)</f>
        <v>true</v>
      </c>
    </row>
    <row r="281" spans="1:21">
      <c r="A281" s="1" t="s">
        <v>952</v>
      </c>
      <c r="B281" s="1" t="str">
        <f>VLOOKUP(A281,'[3]消费明细-普通账号'!$B$2:$C$10000,2,)</f>
        <v>广州好莱客创意家居股份有限公司</v>
      </c>
      <c r="C281" s="1" t="str">
        <f>VLOOKUP(A281,'[3]消费明细-普通账号'!$B$2:$D$10000,3,)</f>
        <v>其他</v>
      </c>
      <c r="D281" s="1" t="str">
        <f>VLOOKUP(A281,'[3]消费明细-普通账号'!$B$2:$L$10000,11,)</f>
        <v>薛玲</v>
      </c>
      <c r="E281" s="1" t="str">
        <f>VLOOKUP(A281,'[3]消费明细-普通账号'!$B$2:$P$10000,15,)</f>
        <v>关联</v>
      </c>
      <c r="F281" s="5">
        <f>VLOOKUP(A281,'[3]消费明细-普通账号'!$B$2:$O$10000,14,)</f>
        <v>42618</v>
      </c>
      <c r="G281" s="1" t="s">
        <v>1100</v>
      </c>
      <c r="H281" s="1" t="s">
        <v>17</v>
      </c>
      <c r="I281" s="1" t="s">
        <v>59</v>
      </c>
      <c r="J281" s="1" t="s">
        <v>1101</v>
      </c>
      <c r="K281" s="1" t="s">
        <v>20</v>
      </c>
      <c r="L281" s="1" t="s">
        <v>1101</v>
      </c>
      <c r="M281" s="1"/>
      <c r="N281" s="1">
        <f t="shared" si="4"/>
        <v>4899</v>
      </c>
      <c r="O281" s="1" t="s">
        <v>22</v>
      </c>
      <c r="P281" s="1" t="s">
        <v>1102</v>
      </c>
      <c r="Q281" s="1" t="s">
        <v>1103</v>
      </c>
      <c r="R281" s="1" t="s">
        <v>21</v>
      </c>
      <c r="S281" s="1"/>
      <c r="T281" s="1" t="s">
        <v>25</v>
      </c>
      <c r="U281">
        <v>-1</v>
      </c>
    </row>
    <row r="282" spans="1:21">
      <c r="A282" s="1" t="s">
        <v>1104</v>
      </c>
      <c r="B282" s="1" t="str">
        <f>VLOOKUP(A282,'[3]消费明细-普通账号'!$B$2:$C$10000,2,)</f>
        <v>深圳前海融通科技有限公司</v>
      </c>
      <c r="C282" s="1" t="str">
        <f>VLOOKUP(A282,'[3]消费明细-普通账号'!$B$2:$D$10000,3,)</f>
        <v>铁军-广</v>
      </c>
      <c r="D282" s="1" t="str">
        <f>VLOOKUP(A282,'[3]消费明细-普通账号'!$B$2:$L$10000,11,)</f>
        <v>高乾</v>
      </c>
      <c r="E282" s="1" t="str">
        <f>VLOOKUP(A282,'[3]消费明细-普通账号'!$B$2:$P$10000,15,)</f>
        <v>新建</v>
      </c>
      <c r="F282" s="5">
        <f>VLOOKUP(A282,'[3]消费明细-普通账号'!$B$2:$O$10000,14,)</f>
        <v>43119.456261574102</v>
      </c>
      <c r="G282" s="1" t="s">
        <v>1105</v>
      </c>
      <c r="H282" s="1" t="s">
        <v>28</v>
      </c>
      <c r="I282" s="1" t="s">
        <v>49</v>
      </c>
      <c r="J282" s="1" t="s">
        <v>29</v>
      </c>
      <c r="K282" s="1" t="s">
        <v>20</v>
      </c>
      <c r="L282" s="1" t="s">
        <v>30</v>
      </c>
      <c r="M282" s="1"/>
      <c r="N282" s="1">
        <f t="shared" si="4"/>
        <v>0</v>
      </c>
      <c r="O282" s="1" t="s">
        <v>31</v>
      </c>
      <c r="P282" s="1" t="s">
        <v>1106</v>
      </c>
      <c r="Q282" s="1" t="s">
        <v>1106</v>
      </c>
      <c r="R282" s="1" t="s">
        <v>21</v>
      </c>
      <c r="S282" s="1"/>
      <c r="T282" s="1" t="s">
        <v>25</v>
      </c>
      <c r="U282" t="b">
        <f>VLOOKUP(H282,[4]可返佣产品!$A$2:$B$1000,2,)</f>
        <v>1</v>
      </c>
    </row>
    <row r="283" spans="1:21">
      <c r="A283" s="1" t="s">
        <v>244</v>
      </c>
      <c r="B283" s="1" t="str">
        <f>VLOOKUP(A283,'[3]消费明细-普通账号'!$B$2:$C$10000,2,)</f>
        <v>爱换购</v>
      </c>
      <c r="C283" s="1" t="str">
        <f>VLOOKUP(A283,'[3]消费明细-普通账号'!$B$2:$D$10000,3,)</f>
        <v>中台-广</v>
      </c>
      <c r="D283" s="1" t="str">
        <f>VLOOKUP(A283,'[3]消费明细-普通账号'!$B$2:$L$10000,11,)</f>
        <v>雷馥萍</v>
      </c>
      <c r="E283" s="1" t="str">
        <f>VLOOKUP(A283,'[3]消费明细-普通账号'!$B$2:$P$10000,15,)</f>
        <v>新建</v>
      </c>
      <c r="F283" s="5">
        <f>VLOOKUP(A283,'[3]消费明细-普通账号'!$B$2:$O$10000,14,)</f>
        <v>42860</v>
      </c>
      <c r="G283" s="1" t="s">
        <v>1107</v>
      </c>
      <c r="H283" s="1" t="s">
        <v>36</v>
      </c>
      <c r="I283" s="1" t="s">
        <v>59</v>
      </c>
      <c r="J283" s="1" t="s">
        <v>1108</v>
      </c>
      <c r="K283" s="1" t="s">
        <v>20</v>
      </c>
      <c r="L283" s="1" t="s">
        <v>1108</v>
      </c>
      <c r="M283" s="1"/>
      <c r="N283" s="1">
        <f t="shared" si="4"/>
        <v>164</v>
      </c>
      <c r="O283" s="1" t="s">
        <v>22</v>
      </c>
      <c r="P283" s="1" t="s">
        <v>1109</v>
      </c>
      <c r="Q283" s="1" t="s">
        <v>1109</v>
      </c>
      <c r="R283" s="1" t="s">
        <v>21</v>
      </c>
      <c r="S283" s="1"/>
      <c r="T283" s="1" t="s">
        <v>25</v>
      </c>
      <c r="U283" t="str">
        <f>VLOOKUP(H283,[4]可返佣产品!$A$2:$B$1000,2,)</f>
        <v>true</v>
      </c>
    </row>
    <row r="284" spans="1:21">
      <c r="A284" s="1" t="s">
        <v>1110</v>
      </c>
      <c r="B284" s="1" t="str">
        <f>VLOOKUP(A284,'[3]消费明细-普通账号'!$B$2:$C$10000,2,)</f>
        <v>深圳市帝馨软件有限公司</v>
      </c>
      <c r="C284" s="1" t="str">
        <f>VLOOKUP(A284,'[3]消费明细-普通账号'!$B$2:$D$10000,3,)</f>
        <v>BD伙伴</v>
      </c>
      <c r="D284" s="1" t="str">
        <f>VLOOKUP(A284,'[3]消费明细-普通账号'!$B$2:$L$10000,11,)</f>
        <v>BD团队-刘银树</v>
      </c>
      <c r="E284" s="1" t="str">
        <f>VLOOKUP(A284,'[3]消费明细-普通账号'!$B$2:$P$10000,15,)</f>
        <v>新建</v>
      </c>
      <c r="F284" s="5">
        <f>VLOOKUP(A284,'[3]消费明细-普通账号'!$B$2:$O$10000,14,)</f>
        <v>43055</v>
      </c>
      <c r="G284" s="1" t="s">
        <v>1111</v>
      </c>
      <c r="H284" s="1" t="s">
        <v>17</v>
      </c>
      <c r="I284" s="1" t="s">
        <v>59</v>
      </c>
      <c r="J284" s="1" t="s">
        <v>1112</v>
      </c>
      <c r="K284" s="1" t="s">
        <v>84</v>
      </c>
      <c r="L284" s="1" t="s">
        <v>1113</v>
      </c>
      <c r="M284" s="1"/>
      <c r="N284" s="1">
        <f t="shared" si="4"/>
        <v>11322</v>
      </c>
      <c r="O284" s="1" t="s">
        <v>22</v>
      </c>
      <c r="P284" s="1" t="s">
        <v>1114</v>
      </c>
      <c r="Q284" s="1" t="s">
        <v>1115</v>
      </c>
      <c r="R284" s="1" t="s">
        <v>21</v>
      </c>
      <c r="S284" s="1"/>
      <c r="T284" s="1" t="s">
        <v>25</v>
      </c>
      <c r="U284" t="str">
        <f>VLOOKUP(H284,[4]可返佣产品!$A$2:$B$1000,2,)</f>
        <v>true</v>
      </c>
    </row>
    <row r="285" spans="1:21">
      <c r="A285" s="1" t="s">
        <v>63</v>
      </c>
      <c r="B285" s="1" t="str">
        <f>VLOOKUP(A285,'[3]消费明细-普通账号'!$B$2:$C$10000,2,)</f>
        <v>广州美亚电子商务国际旅行社有限公司</v>
      </c>
      <c r="C285" s="1" t="str">
        <f>VLOOKUP(A285,'[3]消费明细-普通账号'!$B$2:$D$10000,3,)</f>
        <v>KA-广</v>
      </c>
      <c r="D285" s="1" t="str">
        <f>VLOOKUP(A285,'[3]消费明细-普通账号'!$B$2:$L$10000,11,)</f>
        <v>史玉卉</v>
      </c>
      <c r="E285" s="1" t="str">
        <f>VLOOKUP(A285,'[3]消费明细-普通账号'!$B$2:$P$10000,15,)</f>
        <v>关联</v>
      </c>
      <c r="F285" s="5">
        <f>VLOOKUP(A285,'[3]消费明细-普通账号'!$B$2:$O$10000,14,)</f>
        <v>43028</v>
      </c>
      <c r="G285" s="1" t="s">
        <v>1116</v>
      </c>
      <c r="H285" s="1" t="s">
        <v>17</v>
      </c>
      <c r="I285" s="1" t="s">
        <v>59</v>
      </c>
      <c r="J285" s="1" t="s">
        <v>1117</v>
      </c>
      <c r="K285" s="1" t="s">
        <v>20</v>
      </c>
      <c r="L285" s="1" t="s">
        <v>1117</v>
      </c>
      <c r="M285" s="1"/>
      <c r="N285" s="1">
        <f t="shared" si="4"/>
        <v>262</v>
      </c>
      <c r="O285" s="1" t="s">
        <v>22</v>
      </c>
      <c r="P285" s="1" t="s">
        <v>1118</v>
      </c>
      <c r="Q285" s="1" t="s">
        <v>1119</v>
      </c>
      <c r="R285" s="1" t="s">
        <v>21</v>
      </c>
      <c r="S285" s="1"/>
      <c r="T285" s="1" t="s">
        <v>25</v>
      </c>
      <c r="U285">
        <v>-1</v>
      </c>
    </row>
    <row r="286" spans="1:21">
      <c r="A286" s="1" t="s">
        <v>63</v>
      </c>
      <c r="B286" s="1" t="str">
        <f>VLOOKUP(A286,'[3]消费明细-普通账号'!$B$2:$C$10000,2,)</f>
        <v>广州美亚电子商务国际旅行社有限公司</v>
      </c>
      <c r="C286" s="1" t="str">
        <f>VLOOKUP(A286,'[3]消费明细-普通账号'!$B$2:$D$10000,3,)</f>
        <v>KA-广</v>
      </c>
      <c r="D286" s="1" t="str">
        <f>VLOOKUP(A286,'[3]消费明细-普通账号'!$B$2:$L$10000,11,)</f>
        <v>史玉卉</v>
      </c>
      <c r="E286" s="1" t="str">
        <f>VLOOKUP(A286,'[3]消费明细-普通账号'!$B$2:$P$10000,15,)</f>
        <v>关联</v>
      </c>
      <c r="F286" s="5">
        <f>VLOOKUP(A286,'[3]消费明细-普通账号'!$B$2:$O$10000,14,)</f>
        <v>43028</v>
      </c>
      <c r="G286" s="1" t="s">
        <v>1120</v>
      </c>
      <c r="H286" s="1" t="s">
        <v>269</v>
      </c>
      <c r="I286" s="1" t="s">
        <v>59</v>
      </c>
      <c r="J286" s="1" t="s">
        <v>1121</v>
      </c>
      <c r="K286" s="1" t="s">
        <v>20</v>
      </c>
      <c r="L286" s="1" t="s">
        <v>1121</v>
      </c>
      <c r="M286" s="1"/>
      <c r="N286" s="1">
        <f t="shared" si="4"/>
        <v>1272</v>
      </c>
      <c r="O286" s="1" t="s">
        <v>22</v>
      </c>
      <c r="P286" s="1" t="s">
        <v>1122</v>
      </c>
      <c r="Q286" s="1" t="s">
        <v>1122</v>
      </c>
      <c r="R286" s="1" t="s">
        <v>21</v>
      </c>
      <c r="S286" s="1"/>
      <c r="T286" s="1" t="s">
        <v>25</v>
      </c>
      <c r="U286">
        <v>-1</v>
      </c>
    </row>
    <row r="287" spans="1:21">
      <c r="A287" s="1" t="s">
        <v>1123</v>
      </c>
      <c r="B287" s="1" t="str">
        <f>VLOOKUP(A287,'[3]消费明细-普通账号'!$B$2:$C$10000,2,)</f>
        <v>广州随行信息科技有限公司</v>
      </c>
      <c r="C287" s="1" t="str">
        <f>VLOOKUP(A287,'[3]消费明细-普通账号'!$B$2:$D$10000,3,)</f>
        <v>铁军-广</v>
      </c>
      <c r="D287" s="1" t="str">
        <f>VLOOKUP(A287,'[3]消费明细-普通账号'!$B$2:$L$10000,11,)</f>
        <v>吴发能</v>
      </c>
      <c r="E287" s="1" t="str">
        <f>VLOOKUP(A287,'[3]消费明细-普通账号'!$B$2:$P$10000,15,)</f>
        <v>关联</v>
      </c>
      <c r="F287" s="5">
        <f>VLOOKUP(A287,'[3]消费明细-普通账号'!$B$2:$O$10000,14,)</f>
        <v>43038</v>
      </c>
      <c r="G287" s="1" t="s">
        <v>1124</v>
      </c>
      <c r="H287" s="1" t="s">
        <v>17</v>
      </c>
      <c r="I287" s="1" t="s">
        <v>59</v>
      </c>
      <c r="J287" s="1" t="s">
        <v>1125</v>
      </c>
      <c r="K287" s="1" t="s">
        <v>20</v>
      </c>
      <c r="L287" s="1" t="s">
        <v>1125</v>
      </c>
      <c r="M287" s="1"/>
      <c r="N287" s="1">
        <f t="shared" si="4"/>
        <v>350</v>
      </c>
      <c r="O287" s="1" t="s">
        <v>22</v>
      </c>
      <c r="P287" s="1" t="s">
        <v>1126</v>
      </c>
      <c r="Q287" s="1" t="s">
        <v>1127</v>
      </c>
      <c r="R287" s="1" t="s">
        <v>21</v>
      </c>
      <c r="S287" s="1"/>
      <c r="T287" s="1" t="s">
        <v>25</v>
      </c>
      <c r="U287">
        <v>-1</v>
      </c>
    </row>
    <row r="288" spans="1:21">
      <c r="A288" s="1" t="s">
        <v>1123</v>
      </c>
      <c r="B288" s="1" t="str">
        <f>VLOOKUP(A288,'[3]消费明细-普通账号'!$B$2:$C$10000,2,)</f>
        <v>广州随行信息科技有限公司</v>
      </c>
      <c r="C288" s="1" t="str">
        <f>VLOOKUP(A288,'[3]消费明细-普通账号'!$B$2:$D$10000,3,)</f>
        <v>铁军-广</v>
      </c>
      <c r="D288" s="1" t="str">
        <f>VLOOKUP(A288,'[3]消费明细-普通账号'!$B$2:$L$10000,11,)</f>
        <v>吴发能</v>
      </c>
      <c r="E288" s="1" t="str">
        <f>VLOOKUP(A288,'[3]消费明细-普通账号'!$B$2:$P$10000,15,)</f>
        <v>关联</v>
      </c>
      <c r="F288" s="5">
        <f>VLOOKUP(A288,'[3]消费明细-普通账号'!$B$2:$O$10000,14,)</f>
        <v>43038</v>
      </c>
      <c r="G288" s="1" t="s">
        <v>1128</v>
      </c>
      <c r="H288" s="1" t="s">
        <v>36</v>
      </c>
      <c r="I288" s="1" t="s">
        <v>59</v>
      </c>
      <c r="J288" s="1" t="s">
        <v>811</v>
      </c>
      <c r="K288" s="1" t="s">
        <v>20</v>
      </c>
      <c r="L288" s="1" t="s">
        <v>811</v>
      </c>
      <c r="M288" s="1"/>
      <c r="N288" s="1">
        <f t="shared" si="4"/>
        <v>268</v>
      </c>
      <c r="O288" s="1" t="s">
        <v>22</v>
      </c>
      <c r="P288" s="1" t="s">
        <v>1129</v>
      </c>
      <c r="Q288" s="1" t="s">
        <v>1129</v>
      </c>
      <c r="R288" s="1" t="s">
        <v>21</v>
      </c>
      <c r="S288" s="1"/>
      <c r="T288" s="1" t="s">
        <v>25</v>
      </c>
      <c r="U288">
        <v>-1</v>
      </c>
    </row>
    <row r="289" spans="1:21">
      <c r="A289" s="1" t="s">
        <v>304</v>
      </c>
      <c r="B289" s="1" t="str">
        <f>VLOOKUP(A289,'[3]消费明细-普通账号'!$B$2:$C$10000,2,)</f>
        <v>广州远程教育中心有限公司</v>
      </c>
      <c r="C289" s="1" t="str">
        <f>VLOOKUP(A289,'[3]消费明细-普通账号'!$B$2:$D$10000,3,)</f>
        <v>KA-广</v>
      </c>
      <c r="D289" s="1" t="str">
        <f>VLOOKUP(A289,'[3]消费明细-普通账号'!$B$2:$L$10000,11,)</f>
        <v>史玉卉</v>
      </c>
      <c r="E289" s="1" t="str">
        <f>VLOOKUP(A289,'[3]消费明细-普通账号'!$B$2:$P$10000,15,)</f>
        <v>关联</v>
      </c>
      <c r="F289" s="5">
        <f>VLOOKUP(A289,'[3]消费明细-普通账号'!$B$2:$O$10000,14,)</f>
        <v>42818</v>
      </c>
      <c r="G289" s="1" t="s">
        <v>1130</v>
      </c>
      <c r="H289" s="1" t="s">
        <v>17</v>
      </c>
      <c r="I289" s="1" t="s">
        <v>59</v>
      </c>
      <c r="J289" s="1" t="s">
        <v>1131</v>
      </c>
      <c r="K289" s="1" t="s">
        <v>203</v>
      </c>
      <c r="L289" s="1" t="s">
        <v>1132</v>
      </c>
      <c r="M289" s="1"/>
      <c r="N289" s="1">
        <f t="shared" si="4"/>
        <v>918.75</v>
      </c>
      <c r="O289" s="1" t="s">
        <v>22</v>
      </c>
      <c r="P289" s="1" t="s">
        <v>1133</v>
      </c>
      <c r="Q289" s="1" t="s">
        <v>1134</v>
      </c>
      <c r="R289" s="1" t="s">
        <v>21</v>
      </c>
      <c r="S289" s="1"/>
      <c r="T289" s="1" t="s">
        <v>25</v>
      </c>
      <c r="U289">
        <v>0</v>
      </c>
    </row>
    <row r="290" spans="1:21">
      <c r="A290" s="1" t="s">
        <v>304</v>
      </c>
      <c r="B290" s="1" t="str">
        <f>VLOOKUP(A290,'[3]消费明细-普通账号'!$B$2:$C$10000,2,)</f>
        <v>广州远程教育中心有限公司</v>
      </c>
      <c r="C290" s="1" t="str">
        <f>VLOOKUP(A290,'[3]消费明细-普通账号'!$B$2:$D$10000,3,)</f>
        <v>KA-广</v>
      </c>
      <c r="D290" s="1" t="str">
        <f>VLOOKUP(A290,'[3]消费明细-普通账号'!$B$2:$L$10000,11,)</f>
        <v>史玉卉</v>
      </c>
      <c r="E290" s="1" t="str">
        <f>VLOOKUP(A290,'[3]消费明细-普通账号'!$B$2:$P$10000,15,)</f>
        <v>关联</v>
      </c>
      <c r="F290" s="5">
        <f>VLOOKUP(A290,'[3]消费明细-普通账号'!$B$2:$O$10000,14,)</f>
        <v>42818</v>
      </c>
      <c r="G290" s="1" t="s">
        <v>1135</v>
      </c>
      <c r="H290" s="1" t="s">
        <v>17</v>
      </c>
      <c r="I290" s="1" t="s">
        <v>59</v>
      </c>
      <c r="J290" s="1" t="s">
        <v>1131</v>
      </c>
      <c r="K290" s="1" t="s">
        <v>203</v>
      </c>
      <c r="L290" s="1" t="s">
        <v>1132</v>
      </c>
      <c r="M290" s="1"/>
      <c r="N290" s="1">
        <f t="shared" si="4"/>
        <v>918.75</v>
      </c>
      <c r="O290" s="1" t="s">
        <v>22</v>
      </c>
      <c r="P290" s="1" t="s">
        <v>1136</v>
      </c>
      <c r="Q290" s="1" t="s">
        <v>1137</v>
      </c>
      <c r="R290" s="1" t="s">
        <v>21</v>
      </c>
      <c r="S290" s="1"/>
      <c r="T290" s="1" t="s">
        <v>25</v>
      </c>
      <c r="U290">
        <v>0</v>
      </c>
    </row>
    <row r="291" spans="1:21">
      <c r="A291" s="1" t="s">
        <v>304</v>
      </c>
      <c r="B291" s="1" t="str">
        <f>VLOOKUP(A291,'[3]消费明细-普通账号'!$B$2:$C$10000,2,)</f>
        <v>广州远程教育中心有限公司</v>
      </c>
      <c r="C291" s="1" t="str">
        <f>VLOOKUP(A291,'[3]消费明细-普通账号'!$B$2:$D$10000,3,)</f>
        <v>KA-广</v>
      </c>
      <c r="D291" s="1" t="str">
        <f>VLOOKUP(A291,'[3]消费明细-普通账号'!$B$2:$L$10000,11,)</f>
        <v>史玉卉</v>
      </c>
      <c r="E291" s="1" t="str">
        <f>VLOOKUP(A291,'[3]消费明细-普通账号'!$B$2:$P$10000,15,)</f>
        <v>关联</v>
      </c>
      <c r="F291" s="5">
        <f>VLOOKUP(A291,'[3]消费明细-普通账号'!$B$2:$O$10000,14,)</f>
        <v>42818</v>
      </c>
      <c r="G291" s="1" t="s">
        <v>1138</v>
      </c>
      <c r="H291" s="1" t="s">
        <v>17</v>
      </c>
      <c r="I291" s="1" t="s">
        <v>59</v>
      </c>
      <c r="J291" s="1" t="s">
        <v>1139</v>
      </c>
      <c r="K291" s="1" t="s">
        <v>203</v>
      </c>
      <c r="L291" s="1" t="s">
        <v>1140</v>
      </c>
      <c r="M291" s="1"/>
      <c r="N291" s="1">
        <f t="shared" si="4"/>
        <v>414.75</v>
      </c>
      <c r="O291" s="1" t="s">
        <v>22</v>
      </c>
      <c r="P291" s="1" t="s">
        <v>1141</v>
      </c>
      <c r="Q291" s="1" t="s">
        <v>1142</v>
      </c>
      <c r="R291" s="1" t="s">
        <v>21</v>
      </c>
      <c r="S291" s="1"/>
      <c r="T291" s="1" t="s">
        <v>25</v>
      </c>
      <c r="U291">
        <v>0</v>
      </c>
    </row>
    <row r="292" spans="1:21">
      <c r="A292" s="1" t="s">
        <v>304</v>
      </c>
      <c r="B292" s="1" t="str">
        <f>VLOOKUP(A292,'[3]消费明细-普通账号'!$B$2:$C$10000,2,)</f>
        <v>广州远程教育中心有限公司</v>
      </c>
      <c r="C292" s="1" t="str">
        <f>VLOOKUP(A292,'[3]消费明细-普通账号'!$B$2:$D$10000,3,)</f>
        <v>KA-广</v>
      </c>
      <c r="D292" s="1" t="str">
        <f>VLOOKUP(A292,'[3]消费明细-普通账号'!$B$2:$L$10000,11,)</f>
        <v>史玉卉</v>
      </c>
      <c r="E292" s="1" t="str">
        <f>VLOOKUP(A292,'[3]消费明细-普通账号'!$B$2:$P$10000,15,)</f>
        <v>关联</v>
      </c>
      <c r="F292" s="5">
        <f>VLOOKUP(A292,'[3]消费明细-普通账号'!$B$2:$O$10000,14,)</f>
        <v>42818</v>
      </c>
      <c r="G292" s="1" t="s">
        <v>1143</v>
      </c>
      <c r="H292" s="1" t="s">
        <v>17</v>
      </c>
      <c r="I292" s="1" t="s">
        <v>59</v>
      </c>
      <c r="J292" s="1" t="s">
        <v>1131</v>
      </c>
      <c r="K292" s="1" t="s">
        <v>203</v>
      </c>
      <c r="L292" s="1" t="s">
        <v>1132</v>
      </c>
      <c r="M292" s="1"/>
      <c r="N292" s="1">
        <f t="shared" si="4"/>
        <v>918.75</v>
      </c>
      <c r="O292" s="1" t="s">
        <v>22</v>
      </c>
      <c r="P292" s="1" t="s">
        <v>1144</v>
      </c>
      <c r="Q292" s="1" t="s">
        <v>1141</v>
      </c>
      <c r="R292" s="1" t="s">
        <v>21</v>
      </c>
      <c r="S292" s="1"/>
      <c r="T292" s="1" t="s">
        <v>25</v>
      </c>
      <c r="U292">
        <v>0</v>
      </c>
    </row>
    <row r="293" spans="1:21">
      <c r="A293" s="1" t="s">
        <v>26</v>
      </c>
      <c r="B293" s="1" t="str">
        <f>VLOOKUP(A293,'[3]消费明细-普通账号'!$B$2:$C$10000,2,)</f>
        <v>广州市十牛信息科技有限公司</v>
      </c>
      <c r="C293" s="1" t="str">
        <f>VLOOKUP(A293,'[3]消费明细-普通账号'!$B$2:$D$10000,3,)</f>
        <v>其他</v>
      </c>
      <c r="D293" s="1" t="str">
        <f>VLOOKUP(A293,'[3]消费明细-普通账号'!$B$2:$L$10000,11,)</f>
        <v>薛玲</v>
      </c>
      <c r="E293" s="1" t="str">
        <f>VLOOKUP(A293,'[3]消费明细-普通账号'!$B$2:$P$10000,15,)</f>
        <v>关联</v>
      </c>
      <c r="F293" s="5">
        <f>VLOOKUP(A293,'[3]消费明细-普通账号'!$B$2:$O$10000,14,)</f>
        <v>42909</v>
      </c>
      <c r="G293" s="1" t="s">
        <v>1145</v>
      </c>
      <c r="H293" s="1" t="s">
        <v>130</v>
      </c>
      <c r="I293" s="1" t="s">
        <v>49</v>
      </c>
      <c r="J293" s="1" t="s">
        <v>29</v>
      </c>
      <c r="K293" s="1" t="s">
        <v>20</v>
      </c>
      <c r="L293" s="1" t="s">
        <v>30</v>
      </c>
      <c r="M293" s="1"/>
      <c r="N293" s="1">
        <f t="shared" si="4"/>
        <v>0</v>
      </c>
      <c r="O293" s="1" t="s">
        <v>31</v>
      </c>
      <c r="P293" s="1" t="s">
        <v>1146</v>
      </c>
      <c r="Q293" s="1" t="s">
        <v>1146</v>
      </c>
      <c r="R293" s="1" t="s">
        <v>21</v>
      </c>
      <c r="S293" s="1"/>
      <c r="T293" s="1" t="s">
        <v>25</v>
      </c>
      <c r="U293" t="b">
        <f>VLOOKUP(H293,[4]可返佣产品!$A$2:$B$1000,2,)</f>
        <v>1</v>
      </c>
    </row>
    <row r="294" spans="1:21">
      <c r="A294" s="1" t="s">
        <v>26</v>
      </c>
      <c r="B294" s="1" t="str">
        <f>VLOOKUP(A294,'[3]消费明细-普通账号'!$B$2:$C$10000,2,)</f>
        <v>广州市十牛信息科技有限公司</v>
      </c>
      <c r="C294" s="1" t="str">
        <f>VLOOKUP(A294,'[3]消费明细-普通账号'!$B$2:$D$10000,3,)</f>
        <v>其他</v>
      </c>
      <c r="D294" s="1" t="str">
        <f>VLOOKUP(A294,'[3]消费明细-普通账号'!$B$2:$L$10000,11,)</f>
        <v>薛玲</v>
      </c>
      <c r="E294" s="1" t="str">
        <f>VLOOKUP(A294,'[3]消费明细-普通账号'!$B$2:$P$10000,15,)</f>
        <v>关联</v>
      </c>
      <c r="F294" s="5">
        <f>VLOOKUP(A294,'[3]消费明细-普通账号'!$B$2:$O$10000,14,)</f>
        <v>42909</v>
      </c>
      <c r="G294" s="1" t="s">
        <v>1147</v>
      </c>
      <c r="H294" s="1" t="s">
        <v>130</v>
      </c>
      <c r="I294" s="1" t="s">
        <v>49</v>
      </c>
      <c r="J294" s="1" t="s">
        <v>29</v>
      </c>
      <c r="K294" s="1" t="s">
        <v>20</v>
      </c>
      <c r="L294" s="1" t="s">
        <v>30</v>
      </c>
      <c r="M294" s="1"/>
      <c r="N294" s="1">
        <f t="shared" si="4"/>
        <v>0</v>
      </c>
      <c r="O294" s="1" t="s">
        <v>31</v>
      </c>
      <c r="P294" s="1" t="s">
        <v>1148</v>
      </c>
      <c r="Q294" s="1" t="s">
        <v>1148</v>
      </c>
      <c r="R294" s="1" t="s">
        <v>21</v>
      </c>
      <c r="S294" s="1"/>
      <c r="T294" s="1" t="s">
        <v>25</v>
      </c>
      <c r="U294" t="b">
        <f>VLOOKUP(H294,[4]可返佣产品!$A$2:$B$1000,2,)</f>
        <v>1</v>
      </c>
    </row>
    <row r="295" spans="1:21">
      <c r="A295" s="1" t="s">
        <v>512</v>
      </c>
      <c r="B295" s="1" t="str">
        <f>VLOOKUP(A295,'[3]消费明细-普通账号'!$B$2:$C$10000,2,)</f>
        <v>广州合立正通信息科技有限公司</v>
      </c>
      <c r="C295" s="1" t="str">
        <f>VLOOKUP(A295,'[3]消费明细-普通账号'!$B$2:$D$10000,3,)</f>
        <v>KA-广</v>
      </c>
      <c r="D295" s="1" t="str">
        <f>VLOOKUP(A295,'[3]消费明细-普通账号'!$B$2:$L$10000,11,)</f>
        <v>史玉卉</v>
      </c>
      <c r="E295" s="1" t="str">
        <f>VLOOKUP(A295,'[3]消费明细-普通账号'!$B$2:$P$10000,15,)</f>
        <v>关联</v>
      </c>
      <c r="F295" s="5">
        <f>VLOOKUP(A295,'[3]消费明细-普通账号'!$B$2:$O$10000,14,)</f>
        <v>42786</v>
      </c>
      <c r="G295" s="1" t="s">
        <v>1149</v>
      </c>
      <c r="H295" s="1" t="s">
        <v>65</v>
      </c>
      <c r="I295" s="1" t="s">
        <v>49</v>
      </c>
      <c r="J295" s="1" t="s">
        <v>29</v>
      </c>
      <c r="K295" s="1" t="s">
        <v>20</v>
      </c>
      <c r="L295" s="1" t="s">
        <v>30</v>
      </c>
      <c r="M295" s="1"/>
      <c r="N295" s="1">
        <f t="shared" si="4"/>
        <v>0</v>
      </c>
      <c r="O295" s="1" t="s">
        <v>31</v>
      </c>
      <c r="P295" s="1" t="s">
        <v>1150</v>
      </c>
      <c r="Q295" s="1" t="s">
        <v>1151</v>
      </c>
      <c r="R295" s="1" t="s">
        <v>21</v>
      </c>
      <c r="S295" s="1"/>
      <c r="T295" s="1" t="s">
        <v>25</v>
      </c>
      <c r="U295" t="e">
        <f>VLOOKUP(H295,[4]可返佣产品!$A$2:$B$1000,2,)</f>
        <v>#N/A</v>
      </c>
    </row>
    <row r="296" spans="1:21">
      <c r="A296" s="1" t="s">
        <v>172</v>
      </c>
      <c r="B296" s="1" t="str">
        <f>VLOOKUP(A296,'[3]消费明细-普通账号'!$B$2:$C$10000,2,)</f>
        <v>深圳前海金智慧科技有限公司</v>
      </c>
      <c r="C296" s="1" t="str">
        <f>VLOOKUP(A296,'[3]消费明细-普通账号'!$B$2:$D$10000,3,)</f>
        <v>铁军-广</v>
      </c>
      <c r="D296" s="1" t="str">
        <f>VLOOKUP(A296,'[3]消费明细-普通账号'!$B$2:$L$10000,11,)</f>
        <v>高乾</v>
      </c>
      <c r="E296" s="1" t="str">
        <f>VLOOKUP(A296,'[3]消费明细-普通账号'!$B$2:$P$10000,15,)</f>
        <v>关联</v>
      </c>
      <c r="F296" s="5">
        <f>VLOOKUP(A296,'[3]消费明细-普通账号'!$B$2:$O$10000,14,)</f>
        <v>43167.927858796298</v>
      </c>
      <c r="G296" s="1" t="s">
        <v>1152</v>
      </c>
      <c r="H296" s="1" t="s">
        <v>36</v>
      </c>
      <c r="I296" s="1" t="s">
        <v>59</v>
      </c>
      <c r="J296" s="1" t="s">
        <v>1153</v>
      </c>
      <c r="K296" s="1" t="s">
        <v>20</v>
      </c>
      <c r="L296" s="1" t="s">
        <v>1153</v>
      </c>
      <c r="M296" s="1"/>
      <c r="N296" s="1">
        <f t="shared" si="4"/>
        <v>3800</v>
      </c>
      <c r="O296" s="1" t="s">
        <v>22</v>
      </c>
      <c r="P296" s="1" t="s">
        <v>1154</v>
      </c>
      <c r="Q296" s="1" t="s">
        <v>1155</v>
      </c>
      <c r="R296" s="1" t="s">
        <v>21</v>
      </c>
      <c r="S296" s="1"/>
      <c r="T296" s="1" t="s">
        <v>25</v>
      </c>
      <c r="U296">
        <v>-1</v>
      </c>
    </row>
    <row r="297" spans="1:21">
      <c r="A297" s="1" t="s">
        <v>172</v>
      </c>
      <c r="B297" s="1" t="str">
        <f>VLOOKUP(A297,'[3]消费明细-普通账号'!$B$2:$C$10000,2,)</f>
        <v>深圳前海金智慧科技有限公司</v>
      </c>
      <c r="C297" s="1" t="str">
        <f>VLOOKUP(A297,'[3]消费明细-普通账号'!$B$2:$D$10000,3,)</f>
        <v>铁军-广</v>
      </c>
      <c r="D297" s="1" t="str">
        <f>VLOOKUP(A297,'[3]消费明细-普通账号'!$B$2:$L$10000,11,)</f>
        <v>高乾</v>
      </c>
      <c r="E297" s="1" t="str">
        <f>VLOOKUP(A297,'[3]消费明细-普通账号'!$B$2:$P$10000,15,)</f>
        <v>关联</v>
      </c>
      <c r="F297" s="5">
        <f>VLOOKUP(A297,'[3]消费明细-普通账号'!$B$2:$O$10000,14,)</f>
        <v>43167.927858796298</v>
      </c>
      <c r="G297" s="1" t="s">
        <v>1156</v>
      </c>
      <c r="H297" s="1" t="s">
        <v>17</v>
      </c>
      <c r="I297" s="1" t="s">
        <v>59</v>
      </c>
      <c r="J297" s="1" t="s">
        <v>1157</v>
      </c>
      <c r="K297" s="1" t="s">
        <v>20</v>
      </c>
      <c r="L297" s="1" t="s">
        <v>1157</v>
      </c>
      <c r="M297" s="1"/>
      <c r="N297" s="1">
        <f t="shared" si="4"/>
        <v>234</v>
      </c>
      <c r="O297" s="1" t="s">
        <v>22</v>
      </c>
      <c r="P297" s="1" t="s">
        <v>1158</v>
      </c>
      <c r="Q297" s="1" t="s">
        <v>1159</v>
      </c>
      <c r="R297" s="1" t="s">
        <v>21</v>
      </c>
      <c r="S297" s="1"/>
      <c r="T297" s="1" t="s">
        <v>25</v>
      </c>
      <c r="U297">
        <v>-1</v>
      </c>
    </row>
    <row r="298" spans="1:21">
      <c r="A298" s="1" t="s">
        <v>172</v>
      </c>
      <c r="B298" s="1" t="str">
        <f>VLOOKUP(A298,'[3]消费明细-普通账号'!$B$2:$C$10000,2,)</f>
        <v>深圳前海金智慧科技有限公司</v>
      </c>
      <c r="C298" s="1" t="str">
        <f>VLOOKUP(A298,'[3]消费明细-普通账号'!$B$2:$D$10000,3,)</f>
        <v>铁军-广</v>
      </c>
      <c r="D298" s="1" t="str">
        <f>VLOOKUP(A298,'[3]消费明细-普通账号'!$B$2:$L$10000,11,)</f>
        <v>高乾</v>
      </c>
      <c r="E298" s="1" t="str">
        <f>VLOOKUP(A298,'[3]消费明细-普通账号'!$B$2:$P$10000,15,)</f>
        <v>关联</v>
      </c>
      <c r="F298" s="5">
        <f>VLOOKUP(A298,'[3]消费明细-普通账号'!$B$2:$O$10000,14,)</f>
        <v>43167.927858796298</v>
      </c>
      <c r="G298" s="1" t="s">
        <v>1160</v>
      </c>
      <c r="H298" s="1" t="s">
        <v>17</v>
      </c>
      <c r="I298" s="1" t="s">
        <v>59</v>
      </c>
      <c r="J298" s="1" t="s">
        <v>1161</v>
      </c>
      <c r="K298" s="1" t="s">
        <v>360</v>
      </c>
      <c r="L298" s="1" t="s">
        <v>1162</v>
      </c>
      <c r="M298" s="1"/>
      <c r="N298" s="1">
        <f t="shared" si="4"/>
        <v>808.2</v>
      </c>
      <c r="O298" s="1" t="s">
        <v>22</v>
      </c>
      <c r="P298" s="1" t="s">
        <v>1163</v>
      </c>
      <c r="Q298" s="1" t="s">
        <v>1164</v>
      </c>
      <c r="R298" s="1" t="s">
        <v>21</v>
      </c>
      <c r="S298" s="1"/>
      <c r="T298" s="1" t="s">
        <v>25</v>
      </c>
      <c r="U298">
        <v>-1</v>
      </c>
    </row>
    <row r="299" spans="1:21">
      <c r="A299" s="1" t="s">
        <v>172</v>
      </c>
      <c r="B299" s="1" t="str">
        <f>VLOOKUP(A299,'[3]消费明细-普通账号'!$B$2:$C$10000,2,)</f>
        <v>深圳前海金智慧科技有限公司</v>
      </c>
      <c r="C299" s="1" t="str">
        <f>VLOOKUP(A299,'[3]消费明细-普通账号'!$B$2:$D$10000,3,)</f>
        <v>铁军-广</v>
      </c>
      <c r="D299" s="1" t="str">
        <f>VLOOKUP(A299,'[3]消费明细-普通账号'!$B$2:$L$10000,11,)</f>
        <v>高乾</v>
      </c>
      <c r="E299" s="1" t="str">
        <f>VLOOKUP(A299,'[3]消费明细-普通账号'!$B$2:$P$10000,15,)</f>
        <v>关联</v>
      </c>
      <c r="F299" s="5">
        <f>VLOOKUP(A299,'[3]消费明细-普通账号'!$B$2:$O$10000,14,)</f>
        <v>43167.927858796298</v>
      </c>
      <c r="G299" s="1" t="s">
        <v>1165</v>
      </c>
      <c r="H299" s="1" t="s">
        <v>17</v>
      </c>
      <c r="I299" s="1" t="s">
        <v>59</v>
      </c>
      <c r="J299" s="1" t="s">
        <v>1166</v>
      </c>
      <c r="K299" s="1" t="s">
        <v>371</v>
      </c>
      <c r="L299" s="1" t="s">
        <v>1167</v>
      </c>
      <c r="M299" s="1"/>
      <c r="N299" s="1">
        <f t="shared" si="4"/>
        <v>922.4</v>
      </c>
      <c r="O299" s="1" t="s">
        <v>22</v>
      </c>
      <c r="P299" s="1" t="s">
        <v>1168</v>
      </c>
      <c r="Q299" s="1" t="s">
        <v>1169</v>
      </c>
      <c r="R299" s="1" t="s">
        <v>21</v>
      </c>
      <c r="S299" s="1"/>
      <c r="T299" s="1" t="s">
        <v>25</v>
      </c>
      <c r="U299">
        <v>-1</v>
      </c>
    </row>
    <row r="300" spans="1:21">
      <c r="A300" s="1" t="s">
        <v>172</v>
      </c>
      <c r="B300" s="1" t="str">
        <f>VLOOKUP(A300,'[3]消费明细-普通账号'!$B$2:$C$10000,2,)</f>
        <v>深圳前海金智慧科技有限公司</v>
      </c>
      <c r="C300" s="1" t="str">
        <f>VLOOKUP(A300,'[3]消费明细-普通账号'!$B$2:$D$10000,3,)</f>
        <v>铁军-广</v>
      </c>
      <c r="D300" s="1" t="str">
        <f>VLOOKUP(A300,'[3]消费明细-普通账号'!$B$2:$L$10000,11,)</f>
        <v>高乾</v>
      </c>
      <c r="E300" s="1" t="str">
        <f>VLOOKUP(A300,'[3]消费明细-普通账号'!$B$2:$P$10000,15,)</f>
        <v>关联</v>
      </c>
      <c r="F300" s="5">
        <f>VLOOKUP(A300,'[3]消费明细-普通账号'!$B$2:$O$10000,14,)</f>
        <v>43167.927858796298</v>
      </c>
      <c r="G300" s="1" t="s">
        <v>1170</v>
      </c>
      <c r="H300" s="1" t="s">
        <v>17</v>
      </c>
      <c r="I300" s="1" t="s">
        <v>59</v>
      </c>
      <c r="J300" s="1" t="s">
        <v>563</v>
      </c>
      <c r="K300" s="1" t="s">
        <v>20</v>
      </c>
      <c r="L300" s="1" t="s">
        <v>563</v>
      </c>
      <c r="M300" s="1"/>
      <c r="N300" s="1">
        <f t="shared" si="4"/>
        <v>586</v>
      </c>
      <c r="O300" s="1" t="s">
        <v>22</v>
      </c>
      <c r="P300" s="1" t="s">
        <v>1171</v>
      </c>
      <c r="Q300" s="1" t="s">
        <v>1172</v>
      </c>
      <c r="R300" s="1" t="s">
        <v>21</v>
      </c>
      <c r="S300" s="1"/>
      <c r="T300" s="1" t="s">
        <v>25</v>
      </c>
      <c r="U300">
        <v>-1</v>
      </c>
    </row>
    <row r="301" spans="1:21">
      <c r="A301" s="1" t="s">
        <v>172</v>
      </c>
      <c r="B301" s="1" t="str">
        <f>VLOOKUP(A301,'[3]消费明细-普通账号'!$B$2:$C$10000,2,)</f>
        <v>深圳前海金智慧科技有限公司</v>
      </c>
      <c r="C301" s="1" t="str">
        <f>VLOOKUP(A301,'[3]消费明细-普通账号'!$B$2:$D$10000,3,)</f>
        <v>铁军-广</v>
      </c>
      <c r="D301" s="1" t="str">
        <f>VLOOKUP(A301,'[3]消费明细-普通账号'!$B$2:$L$10000,11,)</f>
        <v>高乾</v>
      </c>
      <c r="E301" s="1" t="str">
        <f>VLOOKUP(A301,'[3]消费明细-普通账号'!$B$2:$P$10000,15,)</f>
        <v>关联</v>
      </c>
      <c r="F301" s="5">
        <f>VLOOKUP(A301,'[3]消费明细-普通账号'!$B$2:$O$10000,14,)</f>
        <v>43167.927858796298</v>
      </c>
      <c r="G301" s="1" t="s">
        <v>1173</v>
      </c>
      <c r="H301" s="1" t="s">
        <v>17</v>
      </c>
      <c r="I301" s="1" t="s">
        <v>59</v>
      </c>
      <c r="J301" s="1" t="s">
        <v>1174</v>
      </c>
      <c r="K301" s="1" t="s">
        <v>20</v>
      </c>
      <c r="L301" s="1" t="s">
        <v>1174</v>
      </c>
      <c r="M301" s="1"/>
      <c r="N301" s="1">
        <f t="shared" si="4"/>
        <v>727</v>
      </c>
      <c r="O301" s="1" t="s">
        <v>22</v>
      </c>
      <c r="P301" s="1" t="s">
        <v>1175</v>
      </c>
      <c r="Q301" s="1" t="s">
        <v>1176</v>
      </c>
      <c r="R301" s="1" t="s">
        <v>21</v>
      </c>
      <c r="S301" s="1"/>
      <c r="T301" s="1" t="s">
        <v>25</v>
      </c>
      <c r="U301">
        <v>-1</v>
      </c>
    </row>
    <row r="302" spans="1:21">
      <c r="A302" s="1" t="s">
        <v>172</v>
      </c>
      <c r="B302" s="1" t="str">
        <f>VLOOKUP(A302,'[3]消费明细-普通账号'!$B$2:$C$10000,2,)</f>
        <v>深圳前海金智慧科技有限公司</v>
      </c>
      <c r="C302" s="1" t="str">
        <f>VLOOKUP(A302,'[3]消费明细-普通账号'!$B$2:$D$10000,3,)</f>
        <v>铁军-广</v>
      </c>
      <c r="D302" s="1" t="str">
        <f>VLOOKUP(A302,'[3]消费明细-普通账号'!$B$2:$L$10000,11,)</f>
        <v>高乾</v>
      </c>
      <c r="E302" s="1" t="str">
        <f>VLOOKUP(A302,'[3]消费明细-普通账号'!$B$2:$P$10000,15,)</f>
        <v>关联</v>
      </c>
      <c r="F302" s="5">
        <f>VLOOKUP(A302,'[3]消费明细-普通账号'!$B$2:$O$10000,14,)</f>
        <v>43167.927858796298</v>
      </c>
      <c r="G302" s="1" t="s">
        <v>1177</v>
      </c>
      <c r="H302" s="1" t="s">
        <v>17</v>
      </c>
      <c r="I302" s="1" t="s">
        <v>59</v>
      </c>
      <c r="J302" s="1" t="s">
        <v>1178</v>
      </c>
      <c r="K302" s="1" t="s">
        <v>20</v>
      </c>
      <c r="L302" s="1" t="s">
        <v>1178</v>
      </c>
      <c r="M302" s="1"/>
      <c r="N302" s="1">
        <f t="shared" si="4"/>
        <v>241</v>
      </c>
      <c r="O302" s="1" t="s">
        <v>22</v>
      </c>
      <c r="P302" s="1" t="s">
        <v>1179</v>
      </c>
      <c r="Q302" s="1" t="s">
        <v>1180</v>
      </c>
      <c r="R302" s="1" t="s">
        <v>21</v>
      </c>
      <c r="S302" s="1"/>
      <c r="T302" s="1" t="s">
        <v>25</v>
      </c>
      <c r="U302">
        <v>-1</v>
      </c>
    </row>
    <row r="303" spans="1:21">
      <c r="A303" s="1" t="s">
        <v>172</v>
      </c>
      <c r="B303" s="1" t="str">
        <f>VLOOKUP(A303,'[3]消费明细-普通账号'!$B$2:$C$10000,2,)</f>
        <v>深圳前海金智慧科技有限公司</v>
      </c>
      <c r="C303" s="1" t="str">
        <f>VLOOKUP(A303,'[3]消费明细-普通账号'!$B$2:$D$10000,3,)</f>
        <v>铁军-广</v>
      </c>
      <c r="D303" s="1" t="str">
        <f>VLOOKUP(A303,'[3]消费明细-普通账号'!$B$2:$L$10000,11,)</f>
        <v>高乾</v>
      </c>
      <c r="E303" s="1" t="str">
        <f>VLOOKUP(A303,'[3]消费明细-普通账号'!$B$2:$P$10000,15,)</f>
        <v>关联</v>
      </c>
      <c r="F303" s="5">
        <f>VLOOKUP(A303,'[3]消费明细-普通账号'!$B$2:$O$10000,14,)</f>
        <v>43167.927858796298</v>
      </c>
      <c r="G303" s="1" t="s">
        <v>1181</v>
      </c>
      <c r="H303" s="1" t="s">
        <v>17</v>
      </c>
      <c r="I303" s="1" t="s">
        <v>59</v>
      </c>
      <c r="J303" s="1" t="s">
        <v>1182</v>
      </c>
      <c r="K303" s="1" t="s">
        <v>20</v>
      </c>
      <c r="L303" s="1" t="s">
        <v>1182</v>
      </c>
      <c r="M303" s="1"/>
      <c r="N303" s="1">
        <f t="shared" si="4"/>
        <v>711</v>
      </c>
      <c r="O303" s="1" t="s">
        <v>22</v>
      </c>
      <c r="P303" s="1" t="s">
        <v>1183</v>
      </c>
      <c r="Q303" s="1" t="s">
        <v>1184</v>
      </c>
      <c r="R303" s="1" t="s">
        <v>21</v>
      </c>
      <c r="S303" s="1"/>
      <c r="T303" s="1" t="s">
        <v>25</v>
      </c>
      <c r="U303">
        <v>-1</v>
      </c>
    </row>
    <row r="304" spans="1:21">
      <c r="A304" s="1" t="s">
        <v>172</v>
      </c>
      <c r="B304" s="1" t="str">
        <f>VLOOKUP(A304,'[3]消费明细-普通账号'!$B$2:$C$10000,2,)</f>
        <v>深圳前海金智慧科技有限公司</v>
      </c>
      <c r="C304" s="1" t="str">
        <f>VLOOKUP(A304,'[3]消费明细-普通账号'!$B$2:$D$10000,3,)</f>
        <v>铁军-广</v>
      </c>
      <c r="D304" s="1" t="str">
        <f>VLOOKUP(A304,'[3]消费明细-普通账号'!$B$2:$L$10000,11,)</f>
        <v>高乾</v>
      </c>
      <c r="E304" s="1" t="str">
        <f>VLOOKUP(A304,'[3]消费明细-普通账号'!$B$2:$P$10000,15,)</f>
        <v>关联</v>
      </c>
      <c r="F304" s="5">
        <f>VLOOKUP(A304,'[3]消费明细-普通账号'!$B$2:$O$10000,14,)</f>
        <v>43167.927858796298</v>
      </c>
      <c r="G304" s="1" t="s">
        <v>1185</v>
      </c>
      <c r="H304" s="1" t="s">
        <v>17</v>
      </c>
      <c r="I304" s="1" t="s">
        <v>59</v>
      </c>
      <c r="J304" s="1" t="s">
        <v>563</v>
      </c>
      <c r="K304" s="1" t="s">
        <v>20</v>
      </c>
      <c r="L304" s="1" t="s">
        <v>563</v>
      </c>
      <c r="M304" s="1"/>
      <c r="N304" s="1">
        <f t="shared" si="4"/>
        <v>586</v>
      </c>
      <c r="O304" s="1" t="s">
        <v>22</v>
      </c>
      <c r="P304" s="1" t="s">
        <v>1186</v>
      </c>
      <c r="Q304" s="1" t="s">
        <v>1187</v>
      </c>
      <c r="R304" s="1" t="s">
        <v>21</v>
      </c>
      <c r="S304" s="1"/>
      <c r="T304" s="1" t="s">
        <v>25</v>
      </c>
      <c r="U304">
        <v>-1</v>
      </c>
    </row>
    <row r="305" spans="1:21">
      <c r="A305" s="1" t="s">
        <v>172</v>
      </c>
      <c r="B305" s="1" t="str">
        <f>VLOOKUP(A305,'[3]消费明细-普通账号'!$B$2:$C$10000,2,)</f>
        <v>深圳前海金智慧科技有限公司</v>
      </c>
      <c r="C305" s="1" t="str">
        <f>VLOOKUP(A305,'[3]消费明细-普通账号'!$B$2:$D$10000,3,)</f>
        <v>铁军-广</v>
      </c>
      <c r="D305" s="1" t="str">
        <f>VLOOKUP(A305,'[3]消费明细-普通账号'!$B$2:$L$10000,11,)</f>
        <v>高乾</v>
      </c>
      <c r="E305" s="1" t="str">
        <f>VLOOKUP(A305,'[3]消费明细-普通账号'!$B$2:$P$10000,15,)</f>
        <v>关联</v>
      </c>
      <c r="F305" s="5">
        <f>VLOOKUP(A305,'[3]消费明细-普通账号'!$B$2:$O$10000,14,)</f>
        <v>43167.927858796298</v>
      </c>
      <c r="G305" s="1" t="s">
        <v>1188</v>
      </c>
      <c r="H305" s="1" t="s">
        <v>17</v>
      </c>
      <c r="I305" s="1" t="s">
        <v>59</v>
      </c>
      <c r="J305" s="1" t="s">
        <v>563</v>
      </c>
      <c r="K305" s="1" t="s">
        <v>20</v>
      </c>
      <c r="L305" s="1" t="s">
        <v>563</v>
      </c>
      <c r="M305" s="1"/>
      <c r="N305" s="1">
        <f t="shared" si="4"/>
        <v>586</v>
      </c>
      <c r="O305" s="1" t="s">
        <v>22</v>
      </c>
      <c r="P305" s="1" t="s">
        <v>1189</v>
      </c>
      <c r="Q305" s="1" t="s">
        <v>1190</v>
      </c>
      <c r="R305" s="1" t="s">
        <v>21</v>
      </c>
      <c r="S305" s="1"/>
      <c r="T305" s="1" t="s">
        <v>25</v>
      </c>
      <c r="U305">
        <v>-1</v>
      </c>
    </row>
    <row r="306" spans="1:21">
      <c r="A306" s="1" t="s">
        <v>1191</v>
      </c>
      <c r="B306" s="1" t="str">
        <f>VLOOKUP(A306,'[3]消费明细-普通账号'!$B$2:$C$10000,2,)</f>
        <v>中油碧辟石油有限公司</v>
      </c>
      <c r="C306" s="1" t="str">
        <f>VLOOKUP(A306,'[3]消费明细-普通账号'!$B$2:$D$10000,3,)</f>
        <v>其他</v>
      </c>
      <c r="D306" s="1" t="str">
        <f>VLOOKUP(A306,'[3]消费明细-普通账号'!$B$2:$L$10000,11,)</f>
        <v>薛玲</v>
      </c>
      <c r="E306" s="1" t="str">
        <f>VLOOKUP(A306,'[3]消费明细-普通账号'!$B$2:$P$10000,15,)</f>
        <v>关联</v>
      </c>
      <c r="F306" s="5">
        <f>VLOOKUP(A306,'[3]消费明细-普通账号'!$B$2:$O$10000,14,)</f>
        <v>42990</v>
      </c>
      <c r="G306" s="1" t="s">
        <v>1192</v>
      </c>
      <c r="H306" s="1" t="s">
        <v>36</v>
      </c>
      <c r="I306" s="1" t="s">
        <v>59</v>
      </c>
      <c r="J306" s="1" t="s">
        <v>1193</v>
      </c>
      <c r="K306" s="1" t="s">
        <v>20</v>
      </c>
      <c r="L306" s="1" t="s">
        <v>1193</v>
      </c>
      <c r="M306" s="1"/>
      <c r="N306" s="1">
        <f t="shared" si="4"/>
        <v>1960</v>
      </c>
      <c r="O306" s="1" t="s">
        <v>22</v>
      </c>
      <c r="P306" s="1" t="s">
        <v>1194</v>
      </c>
      <c r="Q306" s="1" t="s">
        <v>1195</v>
      </c>
      <c r="R306" s="1" t="s">
        <v>21</v>
      </c>
      <c r="S306" s="1"/>
      <c r="T306" s="1" t="s">
        <v>25</v>
      </c>
      <c r="U306">
        <v>-1</v>
      </c>
    </row>
    <row r="307" spans="1:21">
      <c r="A307" s="1" t="s">
        <v>1196</v>
      </c>
      <c r="B307" s="1" t="str">
        <f>VLOOKUP(A307,'[3]消费明细-普通账号'!$B$2:$C$10000,2,)</f>
        <v>广州留余香信息科技有限公司</v>
      </c>
      <c r="C307" s="1" t="str">
        <f>VLOOKUP(A307,'[3]消费明细-普通账号'!$B$2:$D$10000,3,)</f>
        <v>BD伙伴</v>
      </c>
      <c r="D307" s="1" t="str">
        <f>VLOOKUP(A307,'[3]消费明细-普通账号'!$B$2:$L$10000,11,)</f>
        <v>BD团队-黄政源</v>
      </c>
      <c r="E307" s="1" t="str">
        <f>VLOOKUP(A307,'[3]消费明细-普通账号'!$B$2:$P$10000,15,)</f>
        <v>新建</v>
      </c>
      <c r="F307" s="5">
        <f>VLOOKUP(A307,'[3]消费明细-普通账号'!$B$2:$O$10000,14,)</f>
        <v>43032</v>
      </c>
      <c r="G307" s="1" t="s">
        <v>1197</v>
      </c>
      <c r="H307" s="1" t="s">
        <v>17</v>
      </c>
      <c r="I307" s="1" t="s">
        <v>59</v>
      </c>
      <c r="J307" s="1" t="s">
        <v>1198</v>
      </c>
      <c r="K307" s="1" t="s">
        <v>564</v>
      </c>
      <c r="L307" s="1" t="s">
        <v>1199</v>
      </c>
      <c r="M307" s="1"/>
      <c r="N307" s="1">
        <f t="shared" si="4"/>
        <v>361.59</v>
      </c>
      <c r="O307" s="1" t="s">
        <v>22</v>
      </c>
      <c r="P307" s="1" t="s">
        <v>1200</v>
      </c>
      <c r="Q307" s="1" t="s">
        <v>1201</v>
      </c>
      <c r="R307" s="1" t="s">
        <v>21</v>
      </c>
      <c r="S307" s="1"/>
      <c r="T307" s="1" t="s">
        <v>25</v>
      </c>
      <c r="U307" t="str">
        <f>VLOOKUP(H307,[4]可返佣产品!$A$2:$B$1000,2,)</f>
        <v>true</v>
      </c>
    </row>
    <row r="308" spans="1:21">
      <c r="A308" s="1" t="s">
        <v>1196</v>
      </c>
      <c r="B308" s="1" t="str">
        <f>VLOOKUP(A308,'[3]消费明细-普通账号'!$B$2:$C$10000,2,)</f>
        <v>广州留余香信息科技有限公司</v>
      </c>
      <c r="C308" s="1" t="str">
        <f>VLOOKUP(A308,'[3]消费明细-普通账号'!$B$2:$D$10000,3,)</f>
        <v>BD伙伴</v>
      </c>
      <c r="D308" s="1" t="str">
        <f>VLOOKUP(A308,'[3]消费明细-普通账号'!$B$2:$L$10000,11,)</f>
        <v>BD团队-黄政源</v>
      </c>
      <c r="E308" s="1" t="str">
        <f>VLOOKUP(A308,'[3]消费明细-普通账号'!$B$2:$P$10000,15,)</f>
        <v>新建</v>
      </c>
      <c r="F308" s="5">
        <f>VLOOKUP(A308,'[3]消费明细-普通账号'!$B$2:$O$10000,14,)</f>
        <v>43032</v>
      </c>
      <c r="G308" s="1" t="s">
        <v>1202</v>
      </c>
      <c r="H308" s="1" t="s">
        <v>17</v>
      </c>
      <c r="I308" s="1" t="s">
        <v>59</v>
      </c>
      <c r="J308" s="1" t="s">
        <v>848</v>
      </c>
      <c r="K308" s="1" t="s">
        <v>20</v>
      </c>
      <c r="L308" s="1" t="s">
        <v>848</v>
      </c>
      <c r="M308" s="1"/>
      <c r="N308" s="1">
        <f t="shared" si="4"/>
        <v>343</v>
      </c>
      <c r="O308" s="1" t="s">
        <v>22</v>
      </c>
      <c r="P308" s="1" t="s">
        <v>1203</v>
      </c>
      <c r="Q308" s="1" t="s">
        <v>1204</v>
      </c>
      <c r="R308" s="1" t="s">
        <v>21</v>
      </c>
      <c r="S308" s="1"/>
      <c r="T308" s="1" t="s">
        <v>25</v>
      </c>
      <c r="U308" t="str">
        <f>VLOOKUP(H308,[4]可返佣产品!$A$2:$B$1000,2,)</f>
        <v>true</v>
      </c>
    </row>
    <row r="309" spans="1:21">
      <c r="A309" s="1" t="s">
        <v>916</v>
      </c>
      <c r="B309" s="1" t="str">
        <f>VLOOKUP(A309,'[3]消费明细-普通账号'!$B$2:$C$10000,2,)</f>
        <v>广东天泽阳光康众医疗投资管理有限公司</v>
      </c>
      <c r="C309" s="1" t="str">
        <f>VLOOKUP(A309,'[3]消费明细-普通账号'!$B$2:$D$10000,3,)</f>
        <v>铁军-广</v>
      </c>
      <c r="D309" s="1" t="str">
        <f>VLOOKUP(A309,'[3]消费明细-普通账号'!$B$2:$L$10000,11,)</f>
        <v>李达</v>
      </c>
      <c r="E309" s="1" t="str">
        <f>VLOOKUP(A309,'[3]消费明细-普通账号'!$B$2:$P$10000,15,)</f>
        <v>新建</v>
      </c>
      <c r="F309" s="5">
        <f>VLOOKUP(A309,'[3]消费明细-普通账号'!$B$2:$O$10000,14,)</f>
        <v>43262.467164351852</v>
      </c>
      <c r="G309" s="1" t="s">
        <v>1205</v>
      </c>
      <c r="H309" s="1" t="s">
        <v>1206</v>
      </c>
      <c r="I309" s="1" t="s">
        <v>131</v>
      </c>
      <c r="J309" s="1" t="s">
        <v>1207</v>
      </c>
      <c r="K309" s="1" t="s">
        <v>20</v>
      </c>
      <c r="L309" s="1" t="s">
        <v>1207</v>
      </c>
      <c r="M309" s="1"/>
      <c r="N309" s="1">
        <f t="shared" si="4"/>
        <v>-12088.12</v>
      </c>
      <c r="O309" s="1" t="s">
        <v>22</v>
      </c>
      <c r="P309" s="1" t="s">
        <v>1208</v>
      </c>
      <c r="Q309" s="1" t="s">
        <v>1208</v>
      </c>
      <c r="R309" s="1" t="s">
        <v>21</v>
      </c>
      <c r="S309" s="1"/>
      <c r="T309" s="1" t="s">
        <v>25</v>
      </c>
      <c r="U309" t="b">
        <f>VLOOKUP(H309,[4]可返佣产品!$A$2:$B$1000,2,)</f>
        <v>1</v>
      </c>
    </row>
    <row r="310" spans="1:21">
      <c r="A310" s="1" t="s">
        <v>1191</v>
      </c>
      <c r="B310" s="1" t="str">
        <f>VLOOKUP(A310,'[3]消费明细-普通账号'!$B$2:$C$10000,2,)</f>
        <v>中油碧辟石油有限公司</v>
      </c>
      <c r="C310" s="1" t="str">
        <f>VLOOKUP(A310,'[3]消费明细-普通账号'!$B$2:$D$10000,3,)</f>
        <v>其他</v>
      </c>
      <c r="D310" s="1" t="str">
        <f>VLOOKUP(A310,'[3]消费明细-普通账号'!$B$2:$L$10000,11,)</f>
        <v>薛玲</v>
      </c>
      <c r="E310" s="1" t="str">
        <f>VLOOKUP(A310,'[3]消费明细-普通账号'!$B$2:$P$10000,15,)</f>
        <v>关联</v>
      </c>
      <c r="F310" s="5">
        <f>VLOOKUP(A310,'[3]消费明细-普通账号'!$B$2:$O$10000,14,)</f>
        <v>42990</v>
      </c>
      <c r="G310" s="1" t="s">
        <v>1209</v>
      </c>
      <c r="H310" s="1" t="s">
        <v>1210</v>
      </c>
      <c r="I310" s="1" t="s">
        <v>49</v>
      </c>
      <c r="J310" s="1" t="s">
        <v>29</v>
      </c>
      <c r="K310" s="1" t="s">
        <v>20</v>
      </c>
      <c r="L310" s="1" t="s">
        <v>30</v>
      </c>
      <c r="M310" s="1"/>
      <c r="N310" s="1">
        <f t="shared" si="4"/>
        <v>0</v>
      </c>
      <c r="O310" s="1" t="s">
        <v>31</v>
      </c>
      <c r="P310" s="1" t="s">
        <v>1211</v>
      </c>
      <c r="Q310" s="1" t="s">
        <v>1211</v>
      </c>
      <c r="R310" s="1" t="s">
        <v>21</v>
      </c>
      <c r="S310" s="1"/>
      <c r="T310" s="1" t="s">
        <v>25</v>
      </c>
      <c r="U310" t="e">
        <f>VLOOKUP(H310,[4]可返佣产品!$A$2:$B$1000,2,)</f>
        <v>#N/A</v>
      </c>
    </row>
    <row r="311" spans="1:21">
      <c r="A311" s="1" t="s">
        <v>46</v>
      </c>
      <c r="B311" s="1" t="str">
        <f>VLOOKUP(A311,'[3]消费明细-普通账号'!$B$2:$C$10000,2,)</f>
        <v>云康集团</v>
      </c>
      <c r="C311" s="1" t="str">
        <f>VLOOKUP(A311,'[3]消费明细-普通账号'!$B$2:$D$10000,3,)</f>
        <v>其他</v>
      </c>
      <c r="D311" s="1" t="str">
        <f>VLOOKUP(A311,'[3]消费明细-普通账号'!$B$2:$L$10000,11,)</f>
        <v>薛玲</v>
      </c>
      <c r="E311" s="1" t="str">
        <f>VLOOKUP(A311,'[3]消费明细-普通账号'!$B$2:$P$10000,15,)</f>
        <v>关联</v>
      </c>
      <c r="F311" s="5">
        <f>VLOOKUP(A311,'[3]消费明细-普通账号'!$B$2:$O$10000,14,)</f>
        <v>42927</v>
      </c>
      <c r="G311" s="1" t="s">
        <v>1212</v>
      </c>
      <c r="H311" s="1" t="s">
        <v>17</v>
      </c>
      <c r="I311" s="1" t="s">
        <v>59</v>
      </c>
      <c r="J311" s="1" t="s">
        <v>1213</v>
      </c>
      <c r="K311" s="1" t="s">
        <v>20</v>
      </c>
      <c r="L311" s="1" t="s">
        <v>1213</v>
      </c>
      <c r="M311" s="1">
        <v>2235</v>
      </c>
      <c r="N311" s="1">
        <f t="shared" si="4"/>
        <v>0</v>
      </c>
      <c r="O311" s="1" t="s">
        <v>22</v>
      </c>
      <c r="P311" s="1" t="s">
        <v>1214</v>
      </c>
      <c r="Q311" s="1" t="s">
        <v>1215</v>
      </c>
      <c r="R311" s="1" t="s">
        <v>21</v>
      </c>
      <c r="S311" s="1"/>
      <c r="T311" s="1" t="s">
        <v>25</v>
      </c>
      <c r="U311">
        <v>-1</v>
      </c>
    </row>
    <row r="312" spans="1:21">
      <c r="A312" s="1" t="s">
        <v>46</v>
      </c>
      <c r="B312" s="1" t="str">
        <f>VLOOKUP(A312,'[3]消费明细-普通账号'!$B$2:$C$10000,2,)</f>
        <v>云康集团</v>
      </c>
      <c r="C312" s="1" t="str">
        <f>VLOOKUP(A312,'[3]消费明细-普通账号'!$B$2:$D$10000,3,)</f>
        <v>其他</v>
      </c>
      <c r="D312" s="1" t="str">
        <f>VLOOKUP(A312,'[3]消费明细-普通账号'!$B$2:$L$10000,11,)</f>
        <v>薛玲</v>
      </c>
      <c r="E312" s="1" t="str">
        <f>VLOOKUP(A312,'[3]消费明细-普通账号'!$B$2:$P$10000,15,)</f>
        <v>关联</v>
      </c>
      <c r="F312" s="5">
        <f>VLOOKUP(A312,'[3]消费明细-普通账号'!$B$2:$O$10000,14,)</f>
        <v>42927</v>
      </c>
      <c r="G312" s="1" t="s">
        <v>1216</v>
      </c>
      <c r="H312" s="1" t="s">
        <v>17</v>
      </c>
      <c r="I312" s="1" t="s">
        <v>59</v>
      </c>
      <c r="J312" s="1" t="s">
        <v>1217</v>
      </c>
      <c r="K312" s="1" t="s">
        <v>20</v>
      </c>
      <c r="L312" s="1" t="s">
        <v>1217</v>
      </c>
      <c r="M312" s="1">
        <v>5370</v>
      </c>
      <c r="N312" s="1">
        <f t="shared" si="4"/>
        <v>0</v>
      </c>
      <c r="O312" s="1" t="s">
        <v>22</v>
      </c>
      <c r="P312" s="1" t="s">
        <v>1218</v>
      </c>
      <c r="Q312" s="1" t="s">
        <v>1219</v>
      </c>
      <c r="R312" s="1" t="s">
        <v>21</v>
      </c>
      <c r="S312" s="1"/>
      <c r="T312" s="1" t="s">
        <v>25</v>
      </c>
      <c r="U312">
        <v>-1</v>
      </c>
    </row>
    <row r="313" spans="1:21">
      <c r="A313" s="1" t="s">
        <v>1220</v>
      </c>
      <c r="B313" s="1" t="str">
        <f>VLOOKUP(A313,'[3]消费明细-普通账号'!$B$2:$C$10000,2,)</f>
        <v>广东益邦物流有限公司</v>
      </c>
      <c r="C313" s="1" t="str">
        <f>VLOOKUP(A313,'[3]消费明细-普通账号'!$B$2:$D$10000,3,)</f>
        <v>KA-广</v>
      </c>
      <c r="D313" s="1" t="str">
        <f>VLOOKUP(A313,'[3]消费明细-普通账号'!$B$2:$L$10000,11,)</f>
        <v>汤何</v>
      </c>
      <c r="E313" s="1" t="str">
        <f>VLOOKUP(A313,'[3]消费明细-普通账号'!$B$2:$P$10000,15,)</f>
        <v>关联</v>
      </c>
      <c r="F313" s="5">
        <f>VLOOKUP(A313,'[3]消费明细-普通账号'!$B$2:$O$10000,14,)</f>
        <v>43132.933981481503</v>
      </c>
      <c r="G313" s="1" t="s">
        <v>1221</v>
      </c>
      <c r="H313" s="1" t="s">
        <v>17</v>
      </c>
      <c r="I313" s="1" t="s">
        <v>18</v>
      </c>
      <c r="J313" s="1" t="s">
        <v>1222</v>
      </c>
      <c r="K313" s="1" t="s">
        <v>104</v>
      </c>
      <c r="L313" s="1" t="s">
        <v>1223</v>
      </c>
      <c r="M313" s="1"/>
      <c r="N313" s="1">
        <f t="shared" si="4"/>
        <v>1240.22</v>
      </c>
      <c r="O313" s="1" t="s">
        <v>22</v>
      </c>
      <c r="P313" s="1" t="s">
        <v>1224</v>
      </c>
      <c r="Q313" s="1" t="s">
        <v>1225</v>
      </c>
      <c r="R313" s="1" t="s">
        <v>21</v>
      </c>
      <c r="S313" s="1"/>
      <c r="T313" s="1" t="s">
        <v>25</v>
      </c>
      <c r="U313" t="str">
        <f>VLOOKUP(H313,[4]可返佣产品!$A$2:$B$1000,2,)</f>
        <v>true</v>
      </c>
    </row>
    <row r="314" spans="1:21">
      <c r="A314" s="1" t="s">
        <v>137</v>
      </c>
      <c r="B314" s="1" t="str">
        <f>VLOOKUP(A314,'[3]消费明细-普通账号'!$B$2:$C$10000,2,)</f>
        <v>广州纵思网络科技股份有限公司</v>
      </c>
      <c r="C314" s="1" t="str">
        <f>VLOOKUP(A314,'[3]消费明细-普通账号'!$B$2:$D$10000,3,)</f>
        <v>KA-广</v>
      </c>
      <c r="D314" s="1" t="str">
        <f>VLOOKUP(A314,'[3]消费明细-普通账号'!$B$2:$L$10000,11,)</f>
        <v>谢晓敏</v>
      </c>
      <c r="E314" s="1" t="str">
        <f>VLOOKUP(A314,'[3]消费明细-普通账号'!$B$2:$P$10000,15,)</f>
        <v>关联</v>
      </c>
      <c r="F314" s="5">
        <f>VLOOKUP(A314,'[3]消费明细-普通账号'!$B$2:$O$10000,14,)</f>
        <v>43157.801736111098</v>
      </c>
      <c r="G314" s="1" t="s">
        <v>1226</v>
      </c>
      <c r="H314" s="1" t="s">
        <v>89</v>
      </c>
      <c r="I314" s="1" t="s">
        <v>49</v>
      </c>
      <c r="J314" s="1" t="s">
        <v>1227</v>
      </c>
      <c r="K314" s="1" t="s">
        <v>203</v>
      </c>
      <c r="L314" s="1" t="s">
        <v>1228</v>
      </c>
      <c r="M314" s="1"/>
      <c r="N314" s="1">
        <f t="shared" si="4"/>
        <v>108</v>
      </c>
      <c r="O314" s="1" t="s">
        <v>22</v>
      </c>
      <c r="P314" s="1" t="s">
        <v>1229</v>
      </c>
      <c r="Q314" s="1" t="s">
        <v>1230</v>
      </c>
      <c r="R314" s="1" t="s">
        <v>21</v>
      </c>
      <c r="S314" s="1"/>
      <c r="T314" s="1" t="s">
        <v>25</v>
      </c>
      <c r="U314" t="str">
        <f>VLOOKUP(H314,[4]可返佣产品!$A$2:$B$1000,2,)</f>
        <v>true</v>
      </c>
    </row>
    <row r="315" spans="1:21">
      <c r="A315" s="1" t="s">
        <v>42</v>
      </c>
      <c r="B315" s="1" t="str">
        <f>VLOOKUP(A315,'[3]消费明细-普通账号'!$B$2:$C$10000,2,)</f>
        <v>淘贝（深圳）网络信息科技有限公司</v>
      </c>
      <c r="C315" s="1" t="str">
        <f>VLOOKUP(A315,'[3]消费明细-普通账号'!$B$2:$D$10000,3,)</f>
        <v>BD伙伴</v>
      </c>
      <c r="D315" s="1" t="str">
        <f>VLOOKUP(A315,'[3]消费明细-普通账号'!$B$2:$L$10000,11,)</f>
        <v>BD团队-刘银树</v>
      </c>
      <c r="E315" s="1" t="str">
        <f>VLOOKUP(A315,'[3]消费明细-普通账号'!$B$2:$P$10000,15,)</f>
        <v>新建</v>
      </c>
      <c r="F315" s="5">
        <f>VLOOKUP(A315,'[3]消费明细-普通账号'!$B$2:$O$10000,14,)</f>
        <v>43058</v>
      </c>
      <c r="G315" s="1" t="s">
        <v>1231</v>
      </c>
      <c r="H315" s="1" t="s">
        <v>17</v>
      </c>
      <c r="I315" s="1" t="s">
        <v>59</v>
      </c>
      <c r="J315" s="1" t="s">
        <v>1232</v>
      </c>
      <c r="K315" s="1" t="s">
        <v>20</v>
      </c>
      <c r="L315" s="1" t="s">
        <v>1232</v>
      </c>
      <c r="M315" s="1"/>
      <c r="N315" s="1">
        <f t="shared" si="4"/>
        <v>478</v>
      </c>
      <c r="O315" s="1" t="s">
        <v>22</v>
      </c>
      <c r="P315" s="1" t="s">
        <v>1233</v>
      </c>
      <c r="Q315" s="1" t="s">
        <v>1234</v>
      </c>
      <c r="R315" s="1" t="s">
        <v>21</v>
      </c>
      <c r="S315" s="1"/>
      <c r="T315" s="1" t="s">
        <v>25</v>
      </c>
      <c r="U315" t="str">
        <f>VLOOKUP(H315,[4]可返佣产品!$A$2:$B$1000,2,)</f>
        <v>true</v>
      </c>
    </row>
    <row r="316" spans="1:21">
      <c r="A316" s="1" t="s">
        <v>199</v>
      </c>
      <c r="B316" s="1" t="str">
        <f>VLOOKUP(A316,'[3]消费明细-普通账号'!$B$2:$C$10000,2,)</f>
        <v>中山灯多看科技有限公司</v>
      </c>
      <c r="C316" s="1" t="str">
        <f>VLOOKUP(A316,'[3]消费明细-普通账号'!$B$2:$D$10000,3,)</f>
        <v>其他</v>
      </c>
      <c r="D316" s="1" t="str">
        <f>VLOOKUP(A316,'[3]消费明细-普通账号'!$B$2:$L$10000,11,)</f>
        <v>薛玲</v>
      </c>
      <c r="E316" s="1" t="str">
        <f>VLOOKUP(A316,'[3]消费明细-普通账号'!$B$2:$P$10000,15,)</f>
        <v>关联</v>
      </c>
      <c r="F316" s="5">
        <f>VLOOKUP(A316,'[3]消费明细-普通账号'!$B$2:$O$10000,14,)</f>
        <v>43136.993842592601</v>
      </c>
      <c r="G316" s="1" t="s">
        <v>1235</v>
      </c>
      <c r="H316" s="1" t="s">
        <v>17</v>
      </c>
      <c r="I316" s="1" t="s">
        <v>59</v>
      </c>
      <c r="J316" s="1" t="s">
        <v>1236</v>
      </c>
      <c r="K316" s="1" t="s">
        <v>20</v>
      </c>
      <c r="L316" s="1" t="s">
        <v>1236</v>
      </c>
      <c r="M316" s="1"/>
      <c r="N316" s="1">
        <f t="shared" si="4"/>
        <v>351.68</v>
      </c>
      <c r="O316" s="1" t="s">
        <v>22</v>
      </c>
      <c r="P316" s="1" t="s">
        <v>1237</v>
      </c>
      <c r="Q316" s="1" t="s">
        <v>1238</v>
      </c>
      <c r="R316" s="1" t="s">
        <v>21</v>
      </c>
      <c r="S316" s="1"/>
      <c r="T316" s="1" t="s">
        <v>25</v>
      </c>
      <c r="U316">
        <v>-1</v>
      </c>
    </row>
    <row r="317" spans="1:21">
      <c r="A317" s="1" t="s">
        <v>199</v>
      </c>
      <c r="B317" s="1" t="str">
        <f>VLOOKUP(A317,'[3]消费明细-普通账号'!$B$2:$C$10000,2,)</f>
        <v>中山灯多看科技有限公司</v>
      </c>
      <c r="C317" s="1" t="str">
        <f>VLOOKUP(A317,'[3]消费明细-普通账号'!$B$2:$D$10000,3,)</f>
        <v>其他</v>
      </c>
      <c r="D317" s="1" t="str">
        <f>VLOOKUP(A317,'[3]消费明细-普通账号'!$B$2:$L$10000,11,)</f>
        <v>薛玲</v>
      </c>
      <c r="E317" s="1" t="str">
        <f>VLOOKUP(A317,'[3]消费明细-普通账号'!$B$2:$P$10000,15,)</f>
        <v>关联</v>
      </c>
      <c r="F317" s="5">
        <f>VLOOKUP(A317,'[3]消费明细-普通账号'!$B$2:$O$10000,14,)</f>
        <v>43136.993842592601</v>
      </c>
      <c r="G317" s="1" t="s">
        <v>1239</v>
      </c>
      <c r="H317" s="1" t="s">
        <v>130</v>
      </c>
      <c r="I317" s="1" t="s">
        <v>131</v>
      </c>
      <c r="J317" s="1" t="s">
        <v>29</v>
      </c>
      <c r="K317" s="1" t="s">
        <v>20</v>
      </c>
      <c r="L317" s="1" t="s">
        <v>30</v>
      </c>
      <c r="M317" s="1"/>
      <c r="N317" s="1">
        <f t="shared" si="4"/>
        <v>0</v>
      </c>
      <c r="O317" s="1" t="s">
        <v>31</v>
      </c>
      <c r="P317" s="1" t="s">
        <v>1240</v>
      </c>
      <c r="Q317" s="1" t="s">
        <v>1240</v>
      </c>
      <c r="R317" s="1" t="s">
        <v>21</v>
      </c>
      <c r="S317" s="1"/>
      <c r="T317" s="1" t="s">
        <v>25</v>
      </c>
      <c r="U317" t="b">
        <f>VLOOKUP(H317,[4]可返佣产品!$A$2:$B$1000,2,)</f>
        <v>1</v>
      </c>
    </row>
    <row r="318" spans="1:21">
      <c r="A318" s="1" t="s">
        <v>199</v>
      </c>
      <c r="B318" s="1" t="str">
        <f>VLOOKUP(A318,'[3]消费明细-普通账号'!$B$2:$C$10000,2,)</f>
        <v>中山灯多看科技有限公司</v>
      </c>
      <c r="C318" s="1" t="str">
        <f>VLOOKUP(A318,'[3]消费明细-普通账号'!$B$2:$D$10000,3,)</f>
        <v>其他</v>
      </c>
      <c r="D318" s="1" t="str">
        <f>VLOOKUP(A318,'[3]消费明细-普通账号'!$B$2:$L$10000,11,)</f>
        <v>薛玲</v>
      </c>
      <c r="E318" s="1" t="str">
        <f>VLOOKUP(A318,'[3]消费明细-普通账号'!$B$2:$P$10000,15,)</f>
        <v>关联</v>
      </c>
      <c r="F318" s="5">
        <f>VLOOKUP(A318,'[3]消费明细-普通账号'!$B$2:$O$10000,14,)</f>
        <v>43136.993842592601</v>
      </c>
      <c r="G318" s="1" t="s">
        <v>1241</v>
      </c>
      <c r="H318" s="1" t="s">
        <v>130</v>
      </c>
      <c r="I318" s="1" t="s">
        <v>131</v>
      </c>
      <c r="J318" s="1" t="s">
        <v>29</v>
      </c>
      <c r="K318" s="1" t="s">
        <v>20</v>
      </c>
      <c r="L318" s="1" t="s">
        <v>30</v>
      </c>
      <c r="M318" s="1"/>
      <c r="N318" s="1">
        <f t="shared" si="4"/>
        <v>0</v>
      </c>
      <c r="O318" s="1" t="s">
        <v>31</v>
      </c>
      <c r="P318" s="1" t="s">
        <v>1240</v>
      </c>
      <c r="Q318" s="1" t="s">
        <v>1240</v>
      </c>
      <c r="R318" s="1" t="s">
        <v>21</v>
      </c>
      <c r="S318" s="1"/>
      <c r="T318" s="1" t="s">
        <v>25</v>
      </c>
      <c r="U318" t="b">
        <f>VLOOKUP(H318,[4]可返佣产品!$A$2:$B$1000,2,)</f>
        <v>1</v>
      </c>
    </row>
    <row r="319" spans="1:21">
      <c r="A319" s="1" t="s">
        <v>199</v>
      </c>
      <c r="B319" s="1" t="str">
        <f>VLOOKUP(A319,'[3]消费明细-普通账号'!$B$2:$C$10000,2,)</f>
        <v>中山灯多看科技有限公司</v>
      </c>
      <c r="C319" s="1" t="str">
        <f>VLOOKUP(A319,'[3]消费明细-普通账号'!$B$2:$D$10000,3,)</f>
        <v>其他</v>
      </c>
      <c r="D319" s="1" t="str">
        <f>VLOOKUP(A319,'[3]消费明细-普通账号'!$B$2:$L$10000,11,)</f>
        <v>薛玲</v>
      </c>
      <c r="E319" s="1" t="str">
        <f>VLOOKUP(A319,'[3]消费明细-普通账号'!$B$2:$P$10000,15,)</f>
        <v>关联</v>
      </c>
      <c r="F319" s="5">
        <f>VLOOKUP(A319,'[3]消费明细-普通账号'!$B$2:$O$10000,14,)</f>
        <v>43136.993842592601</v>
      </c>
      <c r="G319" s="1" t="s">
        <v>1242</v>
      </c>
      <c r="H319" s="1" t="s">
        <v>79</v>
      </c>
      <c r="I319" s="1" t="s">
        <v>131</v>
      </c>
      <c r="J319" s="1" t="s">
        <v>29</v>
      </c>
      <c r="K319" s="1" t="s">
        <v>20</v>
      </c>
      <c r="L319" s="1" t="s">
        <v>30</v>
      </c>
      <c r="M319" s="1"/>
      <c r="N319" s="1">
        <f t="shared" si="4"/>
        <v>0</v>
      </c>
      <c r="O319" s="1" t="s">
        <v>31</v>
      </c>
      <c r="P319" s="1" t="s">
        <v>1240</v>
      </c>
      <c r="Q319" s="1" t="s">
        <v>1240</v>
      </c>
      <c r="R319" s="1" t="s">
        <v>21</v>
      </c>
      <c r="S319" s="1"/>
      <c r="T319" s="1" t="s">
        <v>25</v>
      </c>
      <c r="U319" t="e">
        <f>VLOOKUP(H319,[4]可返佣产品!$A$2:$B$1000,2,)</f>
        <v>#N/A</v>
      </c>
    </row>
    <row r="320" spans="1:21">
      <c r="A320" s="1" t="s">
        <v>199</v>
      </c>
      <c r="B320" s="1" t="str">
        <f>VLOOKUP(A320,'[3]消费明细-普通账号'!$B$2:$C$10000,2,)</f>
        <v>中山灯多看科技有限公司</v>
      </c>
      <c r="C320" s="1" t="str">
        <f>VLOOKUP(A320,'[3]消费明细-普通账号'!$B$2:$D$10000,3,)</f>
        <v>其他</v>
      </c>
      <c r="D320" s="1" t="str">
        <f>VLOOKUP(A320,'[3]消费明细-普通账号'!$B$2:$L$10000,11,)</f>
        <v>薛玲</v>
      </c>
      <c r="E320" s="1" t="str">
        <f>VLOOKUP(A320,'[3]消费明细-普通账号'!$B$2:$P$10000,15,)</f>
        <v>关联</v>
      </c>
      <c r="F320" s="5">
        <f>VLOOKUP(A320,'[3]消费明细-普通账号'!$B$2:$O$10000,14,)</f>
        <v>43136.993842592601</v>
      </c>
      <c r="G320" s="1" t="s">
        <v>1243</v>
      </c>
      <c r="H320" s="1" t="s">
        <v>79</v>
      </c>
      <c r="I320" s="1" t="s">
        <v>131</v>
      </c>
      <c r="J320" s="1" t="s">
        <v>29</v>
      </c>
      <c r="K320" s="1" t="s">
        <v>20</v>
      </c>
      <c r="L320" s="1" t="s">
        <v>30</v>
      </c>
      <c r="M320" s="1"/>
      <c r="N320" s="1">
        <f t="shared" si="4"/>
        <v>0</v>
      </c>
      <c r="O320" s="1" t="s">
        <v>31</v>
      </c>
      <c r="P320" s="1" t="s">
        <v>1240</v>
      </c>
      <c r="Q320" s="1" t="s">
        <v>1240</v>
      </c>
      <c r="R320" s="1" t="s">
        <v>21</v>
      </c>
      <c r="S320" s="1"/>
      <c r="T320" s="1" t="s">
        <v>25</v>
      </c>
      <c r="U320" t="e">
        <f>VLOOKUP(H320,[4]可返佣产品!$A$2:$B$1000,2,)</f>
        <v>#N/A</v>
      </c>
    </row>
    <row r="321" spans="1:21">
      <c r="A321" s="1" t="s">
        <v>199</v>
      </c>
      <c r="B321" s="1" t="str">
        <f>VLOOKUP(A321,'[3]消费明细-普通账号'!$B$2:$C$10000,2,)</f>
        <v>中山灯多看科技有限公司</v>
      </c>
      <c r="C321" s="1" t="str">
        <f>VLOOKUP(A321,'[3]消费明细-普通账号'!$B$2:$D$10000,3,)</f>
        <v>其他</v>
      </c>
      <c r="D321" s="1" t="str">
        <f>VLOOKUP(A321,'[3]消费明细-普通账号'!$B$2:$L$10000,11,)</f>
        <v>薛玲</v>
      </c>
      <c r="E321" s="1" t="str">
        <f>VLOOKUP(A321,'[3]消费明细-普通账号'!$B$2:$P$10000,15,)</f>
        <v>关联</v>
      </c>
      <c r="F321" s="5">
        <f>VLOOKUP(A321,'[3]消费明细-普通账号'!$B$2:$O$10000,14,)</f>
        <v>43136.993842592601</v>
      </c>
      <c r="G321" s="1" t="s">
        <v>1244</v>
      </c>
      <c r="H321" s="1" t="s">
        <v>17</v>
      </c>
      <c r="I321" s="1" t="s">
        <v>49</v>
      </c>
      <c r="J321" s="1" t="s">
        <v>1245</v>
      </c>
      <c r="K321" s="1" t="s">
        <v>20</v>
      </c>
      <c r="L321" s="1" t="s">
        <v>1245</v>
      </c>
      <c r="M321" s="1"/>
      <c r="N321" s="1">
        <f t="shared" si="4"/>
        <v>1256</v>
      </c>
      <c r="O321" s="1" t="s">
        <v>22</v>
      </c>
      <c r="P321" s="1" t="s">
        <v>1246</v>
      </c>
      <c r="Q321" s="1" t="s">
        <v>1247</v>
      </c>
      <c r="R321" s="1" t="s">
        <v>21</v>
      </c>
      <c r="S321" s="1"/>
      <c r="T321" s="1" t="s">
        <v>25</v>
      </c>
      <c r="U321" t="str">
        <f>VLOOKUP(H321,[4]可返佣产品!$A$2:$B$1000,2,)</f>
        <v>true</v>
      </c>
    </row>
    <row r="322" spans="1:21">
      <c r="A322" s="1" t="s">
        <v>199</v>
      </c>
      <c r="B322" s="1" t="str">
        <f>VLOOKUP(A322,'[3]消费明细-普通账号'!$B$2:$C$10000,2,)</f>
        <v>中山灯多看科技有限公司</v>
      </c>
      <c r="C322" s="1" t="str">
        <f>VLOOKUP(A322,'[3]消费明细-普通账号'!$B$2:$D$10000,3,)</f>
        <v>其他</v>
      </c>
      <c r="D322" s="1" t="str">
        <f>VLOOKUP(A322,'[3]消费明细-普通账号'!$B$2:$L$10000,11,)</f>
        <v>薛玲</v>
      </c>
      <c r="E322" s="1" t="str">
        <f>VLOOKUP(A322,'[3]消费明细-普通账号'!$B$2:$P$10000,15,)</f>
        <v>关联</v>
      </c>
      <c r="F322" s="5">
        <f>VLOOKUP(A322,'[3]消费明细-普通账号'!$B$2:$O$10000,14,)</f>
        <v>43136.993842592601</v>
      </c>
      <c r="G322" s="1" t="s">
        <v>1248</v>
      </c>
      <c r="H322" s="1" t="s">
        <v>17</v>
      </c>
      <c r="I322" s="1" t="s">
        <v>59</v>
      </c>
      <c r="J322" s="1" t="s">
        <v>1249</v>
      </c>
      <c r="K322" s="1" t="s">
        <v>371</v>
      </c>
      <c r="L322" s="1" t="s">
        <v>1250</v>
      </c>
      <c r="M322" s="1"/>
      <c r="N322" s="1">
        <f t="shared" si="4"/>
        <v>2587.35</v>
      </c>
      <c r="O322" s="1" t="s">
        <v>22</v>
      </c>
      <c r="P322" s="1" t="s">
        <v>1251</v>
      </c>
      <c r="Q322" s="1" t="s">
        <v>1252</v>
      </c>
      <c r="R322" s="1" t="s">
        <v>21</v>
      </c>
      <c r="S322" s="1"/>
      <c r="T322" s="1" t="s">
        <v>25</v>
      </c>
      <c r="U322">
        <v>-1</v>
      </c>
    </row>
    <row r="323" spans="1:21">
      <c r="A323" s="1" t="s">
        <v>199</v>
      </c>
      <c r="B323" s="1" t="str">
        <f>VLOOKUP(A323,'[3]消费明细-普通账号'!$B$2:$C$10000,2,)</f>
        <v>中山灯多看科技有限公司</v>
      </c>
      <c r="C323" s="1" t="str">
        <f>VLOOKUP(A323,'[3]消费明细-普通账号'!$B$2:$D$10000,3,)</f>
        <v>其他</v>
      </c>
      <c r="D323" s="1" t="str">
        <f>VLOOKUP(A323,'[3]消费明细-普通账号'!$B$2:$L$10000,11,)</f>
        <v>薛玲</v>
      </c>
      <c r="E323" s="1" t="str">
        <f>VLOOKUP(A323,'[3]消费明细-普通账号'!$B$2:$P$10000,15,)</f>
        <v>关联</v>
      </c>
      <c r="F323" s="5">
        <f>VLOOKUP(A323,'[3]消费明细-普通账号'!$B$2:$O$10000,14,)</f>
        <v>43136.993842592601</v>
      </c>
      <c r="G323" s="1" t="s">
        <v>1253</v>
      </c>
      <c r="H323" s="1" t="s">
        <v>306</v>
      </c>
      <c r="I323" s="1" t="s">
        <v>59</v>
      </c>
      <c r="J323" s="1" t="s">
        <v>723</v>
      </c>
      <c r="K323" s="1" t="s">
        <v>20</v>
      </c>
      <c r="L323" s="1" t="s">
        <v>723</v>
      </c>
      <c r="M323" s="1"/>
      <c r="N323" s="1">
        <f t="shared" ref="N323:N386" si="5">L323-M323</f>
        <v>1300</v>
      </c>
      <c r="O323" s="1" t="s">
        <v>22</v>
      </c>
      <c r="P323" s="1" t="s">
        <v>1254</v>
      </c>
      <c r="Q323" s="1" t="s">
        <v>1255</v>
      </c>
      <c r="R323" s="1" t="s">
        <v>21</v>
      </c>
      <c r="S323" s="1"/>
      <c r="T323" s="1" t="s">
        <v>25</v>
      </c>
      <c r="U323">
        <v>-1</v>
      </c>
    </row>
    <row r="324" spans="1:21">
      <c r="A324" s="1" t="s">
        <v>199</v>
      </c>
      <c r="B324" s="1" t="str">
        <f>VLOOKUP(A324,'[3]消费明细-普通账号'!$B$2:$C$10000,2,)</f>
        <v>中山灯多看科技有限公司</v>
      </c>
      <c r="C324" s="1" t="str">
        <f>VLOOKUP(A324,'[3]消费明细-普通账号'!$B$2:$D$10000,3,)</f>
        <v>其他</v>
      </c>
      <c r="D324" s="1" t="str">
        <f>VLOOKUP(A324,'[3]消费明细-普通账号'!$B$2:$L$10000,11,)</f>
        <v>薛玲</v>
      </c>
      <c r="E324" s="1" t="str">
        <f>VLOOKUP(A324,'[3]消费明细-普通账号'!$B$2:$P$10000,15,)</f>
        <v>关联</v>
      </c>
      <c r="F324" s="5">
        <f>VLOOKUP(A324,'[3]消费明细-普通账号'!$B$2:$O$10000,14,)</f>
        <v>43136.993842592601</v>
      </c>
      <c r="G324" s="1" t="s">
        <v>1256</v>
      </c>
      <c r="H324" s="1" t="s">
        <v>1257</v>
      </c>
      <c r="I324" s="1" t="s">
        <v>59</v>
      </c>
      <c r="J324" s="1" t="s">
        <v>726</v>
      </c>
      <c r="K324" s="1" t="s">
        <v>20</v>
      </c>
      <c r="L324" s="1" t="s">
        <v>726</v>
      </c>
      <c r="M324" s="1"/>
      <c r="N324" s="1">
        <f t="shared" si="5"/>
        <v>1880</v>
      </c>
      <c r="O324" s="1" t="s">
        <v>22</v>
      </c>
      <c r="P324" s="1" t="s">
        <v>1258</v>
      </c>
      <c r="Q324" s="1" t="s">
        <v>1259</v>
      </c>
      <c r="R324" s="1" t="s">
        <v>21</v>
      </c>
      <c r="S324" s="1"/>
      <c r="T324" s="1" t="s">
        <v>25</v>
      </c>
      <c r="U324">
        <v>-1</v>
      </c>
    </row>
    <row r="325" spans="1:21">
      <c r="A325" s="1" t="s">
        <v>199</v>
      </c>
      <c r="B325" s="1" t="str">
        <f>VLOOKUP(A325,'[3]消费明细-普通账号'!$B$2:$C$10000,2,)</f>
        <v>中山灯多看科技有限公司</v>
      </c>
      <c r="C325" s="1" t="str">
        <f>VLOOKUP(A325,'[3]消费明细-普通账号'!$B$2:$D$10000,3,)</f>
        <v>其他</v>
      </c>
      <c r="D325" s="1" t="str">
        <f>VLOOKUP(A325,'[3]消费明细-普通账号'!$B$2:$L$10000,11,)</f>
        <v>薛玲</v>
      </c>
      <c r="E325" s="1" t="str">
        <f>VLOOKUP(A325,'[3]消费明细-普通账号'!$B$2:$P$10000,15,)</f>
        <v>关联</v>
      </c>
      <c r="F325" s="5">
        <f>VLOOKUP(A325,'[3]消费明细-普通账号'!$B$2:$O$10000,14,)</f>
        <v>43136.993842592601</v>
      </c>
      <c r="G325" s="1" t="s">
        <v>1260</v>
      </c>
      <c r="H325" s="1" t="s">
        <v>36</v>
      </c>
      <c r="I325" s="1" t="s">
        <v>59</v>
      </c>
      <c r="J325" s="1" t="s">
        <v>1193</v>
      </c>
      <c r="K325" s="1" t="s">
        <v>20</v>
      </c>
      <c r="L325" s="1" t="s">
        <v>1193</v>
      </c>
      <c r="M325" s="1"/>
      <c r="N325" s="1">
        <f t="shared" si="5"/>
        <v>1960</v>
      </c>
      <c r="O325" s="1" t="s">
        <v>22</v>
      </c>
      <c r="P325" s="1" t="s">
        <v>1261</v>
      </c>
      <c r="Q325" s="1" t="s">
        <v>1262</v>
      </c>
      <c r="R325" s="1" t="s">
        <v>21</v>
      </c>
      <c r="S325" s="1"/>
      <c r="T325" s="1" t="s">
        <v>25</v>
      </c>
      <c r="U325">
        <v>-1</v>
      </c>
    </row>
    <row r="326" spans="1:21">
      <c r="A326" s="1" t="s">
        <v>199</v>
      </c>
      <c r="B326" s="1" t="str">
        <f>VLOOKUP(A326,'[3]消费明细-普通账号'!$B$2:$C$10000,2,)</f>
        <v>中山灯多看科技有限公司</v>
      </c>
      <c r="C326" s="1" t="str">
        <f>VLOOKUP(A326,'[3]消费明细-普通账号'!$B$2:$D$10000,3,)</f>
        <v>其他</v>
      </c>
      <c r="D326" s="1" t="str">
        <f>VLOOKUP(A326,'[3]消费明细-普通账号'!$B$2:$L$10000,11,)</f>
        <v>薛玲</v>
      </c>
      <c r="E326" s="1" t="str">
        <f>VLOOKUP(A326,'[3]消费明细-普通账号'!$B$2:$P$10000,15,)</f>
        <v>关联</v>
      </c>
      <c r="F326" s="5">
        <f>VLOOKUP(A326,'[3]消费明细-普通账号'!$B$2:$O$10000,14,)</f>
        <v>43136.993842592601</v>
      </c>
      <c r="G326" s="1" t="s">
        <v>1263</v>
      </c>
      <c r="H326" s="1" t="s">
        <v>17</v>
      </c>
      <c r="I326" s="1" t="s">
        <v>59</v>
      </c>
      <c r="J326" s="1" t="s">
        <v>1264</v>
      </c>
      <c r="K326" s="1" t="s">
        <v>20</v>
      </c>
      <c r="L326" s="1" t="s">
        <v>1264</v>
      </c>
      <c r="M326" s="1"/>
      <c r="N326" s="1">
        <f t="shared" si="5"/>
        <v>1114</v>
      </c>
      <c r="O326" s="1" t="s">
        <v>22</v>
      </c>
      <c r="P326" s="1" t="s">
        <v>1265</v>
      </c>
      <c r="Q326" s="1" t="s">
        <v>1266</v>
      </c>
      <c r="R326" s="1" t="s">
        <v>21</v>
      </c>
      <c r="S326" s="1"/>
      <c r="T326" s="1" t="s">
        <v>25</v>
      </c>
      <c r="U326">
        <v>-1</v>
      </c>
    </row>
    <row r="327" spans="1:21">
      <c r="A327" s="1" t="s">
        <v>199</v>
      </c>
      <c r="B327" s="1" t="str">
        <f>VLOOKUP(A327,'[3]消费明细-普通账号'!$B$2:$C$10000,2,)</f>
        <v>中山灯多看科技有限公司</v>
      </c>
      <c r="C327" s="1" t="str">
        <f>VLOOKUP(A327,'[3]消费明细-普通账号'!$B$2:$D$10000,3,)</f>
        <v>其他</v>
      </c>
      <c r="D327" s="1" t="str">
        <f>VLOOKUP(A327,'[3]消费明细-普通账号'!$B$2:$L$10000,11,)</f>
        <v>薛玲</v>
      </c>
      <c r="E327" s="1" t="str">
        <f>VLOOKUP(A327,'[3]消费明细-普通账号'!$B$2:$P$10000,15,)</f>
        <v>关联</v>
      </c>
      <c r="F327" s="5">
        <f>VLOOKUP(A327,'[3]消费明细-普通账号'!$B$2:$O$10000,14,)</f>
        <v>43136.993842592601</v>
      </c>
      <c r="G327" s="1" t="s">
        <v>1267</v>
      </c>
      <c r="H327" s="1" t="s">
        <v>17</v>
      </c>
      <c r="I327" s="1" t="s">
        <v>59</v>
      </c>
      <c r="J327" s="1" t="s">
        <v>1268</v>
      </c>
      <c r="K327" s="1" t="s">
        <v>360</v>
      </c>
      <c r="L327" s="1" t="s">
        <v>1269</v>
      </c>
      <c r="M327" s="1"/>
      <c r="N327" s="1">
        <f t="shared" si="5"/>
        <v>771.4</v>
      </c>
      <c r="O327" s="1" t="s">
        <v>22</v>
      </c>
      <c r="P327" s="1" t="s">
        <v>1270</v>
      </c>
      <c r="Q327" s="1" t="s">
        <v>1271</v>
      </c>
      <c r="R327" s="1" t="s">
        <v>21</v>
      </c>
      <c r="S327" s="1"/>
      <c r="T327" s="1" t="s">
        <v>25</v>
      </c>
      <c r="U327">
        <v>-1</v>
      </c>
    </row>
    <row r="328" spans="1:21">
      <c r="A328" s="1" t="s">
        <v>26</v>
      </c>
      <c r="B328" s="1" t="str">
        <f>VLOOKUP(A328,'[3]消费明细-普通账号'!$B$2:$C$10000,2,)</f>
        <v>广州市十牛信息科技有限公司</v>
      </c>
      <c r="C328" s="1" t="str">
        <f>VLOOKUP(A328,'[3]消费明细-普通账号'!$B$2:$D$10000,3,)</f>
        <v>其他</v>
      </c>
      <c r="D328" s="1" t="str">
        <f>VLOOKUP(A328,'[3]消费明细-普通账号'!$B$2:$L$10000,11,)</f>
        <v>薛玲</v>
      </c>
      <c r="E328" s="1" t="str">
        <f>VLOOKUP(A328,'[3]消费明细-普通账号'!$B$2:$P$10000,15,)</f>
        <v>关联</v>
      </c>
      <c r="F328" s="5">
        <f>VLOOKUP(A328,'[3]消费明细-普通账号'!$B$2:$O$10000,14,)</f>
        <v>42909</v>
      </c>
      <c r="G328" s="1" t="s">
        <v>1272</v>
      </c>
      <c r="H328" s="1" t="s">
        <v>130</v>
      </c>
      <c r="I328" s="1" t="s">
        <v>49</v>
      </c>
      <c r="J328" s="1" t="s">
        <v>29</v>
      </c>
      <c r="K328" s="1" t="s">
        <v>20</v>
      </c>
      <c r="L328" s="1" t="s">
        <v>30</v>
      </c>
      <c r="M328" s="1"/>
      <c r="N328" s="1">
        <f t="shared" si="5"/>
        <v>0</v>
      </c>
      <c r="O328" s="1" t="s">
        <v>31</v>
      </c>
      <c r="P328" s="1" t="s">
        <v>1273</v>
      </c>
      <c r="Q328" s="1" t="s">
        <v>1273</v>
      </c>
      <c r="R328" s="1" t="s">
        <v>21</v>
      </c>
      <c r="S328" s="1"/>
      <c r="T328" s="1" t="s">
        <v>25</v>
      </c>
      <c r="U328" t="b">
        <f>VLOOKUP(H328,[4]可返佣产品!$A$2:$B$1000,2,)</f>
        <v>1</v>
      </c>
    </row>
    <row r="329" spans="1:21">
      <c r="A329" s="1" t="s">
        <v>26</v>
      </c>
      <c r="B329" s="1" t="str">
        <f>VLOOKUP(A329,'[3]消费明细-普通账号'!$B$2:$C$10000,2,)</f>
        <v>广州市十牛信息科技有限公司</v>
      </c>
      <c r="C329" s="1" t="str">
        <f>VLOOKUP(A329,'[3]消费明细-普通账号'!$B$2:$D$10000,3,)</f>
        <v>其他</v>
      </c>
      <c r="D329" s="1" t="str">
        <f>VLOOKUP(A329,'[3]消费明细-普通账号'!$B$2:$L$10000,11,)</f>
        <v>薛玲</v>
      </c>
      <c r="E329" s="1" t="str">
        <f>VLOOKUP(A329,'[3]消费明细-普通账号'!$B$2:$P$10000,15,)</f>
        <v>关联</v>
      </c>
      <c r="F329" s="5">
        <f>VLOOKUP(A329,'[3]消费明细-普通账号'!$B$2:$O$10000,14,)</f>
        <v>42909</v>
      </c>
      <c r="G329" s="1" t="s">
        <v>1274</v>
      </c>
      <c r="H329" s="1" t="s">
        <v>130</v>
      </c>
      <c r="I329" s="1" t="s">
        <v>49</v>
      </c>
      <c r="J329" s="1" t="s">
        <v>29</v>
      </c>
      <c r="K329" s="1" t="s">
        <v>20</v>
      </c>
      <c r="L329" s="1" t="s">
        <v>30</v>
      </c>
      <c r="M329" s="1"/>
      <c r="N329" s="1">
        <f t="shared" si="5"/>
        <v>0</v>
      </c>
      <c r="O329" s="1" t="s">
        <v>31</v>
      </c>
      <c r="P329" s="1" t="s">
        <v>1275</v>
      </c>
      <c r="Q329" s="1" t="s">
        <v>1275</v>
      </c>
      <c r="R329" s="1" t="s">
        <v>21</v>
      </c>
      <c r="S329" s="1"/>
      <c r="T329" s="1" t="s">
        <v>25</v>
      </c>
      <c r="U329" t="b">
        <f>VLOOKUP(H329,[4]可返佣产品!$A$2:$B$1000,2,)</f>
        <v>1</v>
      </c>
    </row>
    <row r="330" spans="1:21">
      <c r="A330" s="1" t="s">
        <v>1276</v>
      </c>
      <c r="B330" s="1" t="str">
        <f>VLOOKUP(A330,'[3]消费明细-普通账号'!$B$2:$C$10000,2,)</f>
        <v>广东猪兼强互联网科技有限公司</v>
      </c>
      <c r="C330" s="1" t="str">
        <f>VLOOKUP(A330,'[3]消费明细-普通账号'!$B$2:$D$10000,3,)</f>
        <v>其他</v>
      </c>
      <c r="D330" s="1" t="str">
        <f>VLOOKUP(A330,'[3]消费明细-普通账号'!$B$2:$L$10000,11,)</f>
        <v>薛玲</v>
      </c>
      <c r="E330" s="1" t="str">
        <f>VLOOKUP(A330,'[3]消费明细-普通账号'!$B$2:$P$10000,15,)</f>
        <v>新建</v>
      </c>
      <c r="F330" s="5">
        <f>VLOOKUP(A330,'[3]消费明细-普通账号'!$B$2:$O$10000,14,)</f>
        <v>42826</v>
      </c>
      <c r="G330" s="1" t="s">
        <v>1277</v>
      </c>
      <c r="H330" s="1" t="s">
        <v>17</v>
      </c>
      <c r="I330" s="1" t="s">
        <v>59</v>
      </c>
      <c r="J330" s="1" t="s">
        <v>1278</v>
      </c>
      <c r="K330" s="1" t="s">
        <v>84</v>
      </c>
      <c r="L330" s="1" t="s">
        <v>1279</v>
      </c>
      <c r="M330" s="1"/>
      <c r="N330" s="1">
        <f t="shared" si="5"/>
        <v>9761.4</v>
      </c>
      <c r="O330" s="1" t="s">
        <v>22</v>
      </c>
      <c r="P330" s="1" t="s">
        <v>1280</v>
      </c>
      <c r="Q330" s="1" t="s">
        <v>1281</v>
      </c>
      <c r="R330" s="1" t="s">
        <v>21</v>
      </c>
      <c r="S330" s="1"/>
      <c r="T330" s="1" t="s">
        <v>25</v>
      </c>
      <c r="U330" t="str">
        <f>VLOOKUP(H330,[4]可返佣产品!$A$2:$B$1000,2,)</f>
        <v>true</v>
      </c>
    </row>
    <row r="331" spans="1:21">
      <c r="A331" s="1" t="s">
        <v>762</v>
      </c>
      <c r="B331" s="1" t="str">
        <f>VLOOKUP(A331,'[3]消费明细-普通账号'!$B$2:$C$10000,2,)</f>
        <v>广州鸟邦电子商务有限公司</v>
      </c>
      <c r="C331" s="1" t="str">
        <f>VLOOKUP(A331,'[3]消费明细-普通账号'!$B$2:$D$10000,3,)</f>
        <v>中台-广</v>
      </c>
      <c r="D331" s="1" t="str">
        <f>VLOOKUP(A331,'[3]消费明细-普通账号'!$B$2:$L$10000,11,)</f>
        <v>雷馥萍</v>
      </c>
      <c r="E331" s="1" t="str">
        <f>VLOOKUP(A331,'[3]消费明细-普通账号'!$B$2:$P$10000,15,)</f>
        <v>关联</v>
      </c>
      <c r="F331" s="5">
        <f>VLOOKUP(A331,'[3]消费明细-普通账号'!$B$2:$O$10000,14,)</f>
        <v>42968</v>
      </c>
      <c r="G331" s="1" t="s">
        <v>1282</v>
      </c>
      <c r="H331" s="1" t="s">
        <v>1283</v>
      </c>
      <c r="I331" s="1" t="s">
        <v>18</v>
      </c>
      <c r="J331" s="1" t="s">
        <v>1284</v>
      </c>
      <c r="K331" s="1" t="s">
        <v>20</v>
      </c>
      <c r="L331" s="1" t="s">
        <v>1284</v>
      </c>
      <c r="M331" s="1"/>
      <c r="N331" s="1">
        <f t="shared" si="5"/>
        <v>74.430000000000007</v>
      </c>
      <c r="O331" s="1" t="s">
        <v>22</v>
      </c>
      <c r="P331" s="1" t="s">
        <v>1285</v>
      </c>
      <c r="Q331" s="1" t="s">
        <v>1286</v>
      </c>
      <c r="R331" s="1" t="s">
        <v>21</v>
      </c>
      <c r="S331" s="1"/>
      <c r="T331" s="1" t="s">
        <v>25</v>
      </c>
      <c r="U331" t="b">
        <f>VLOOKUP(H331,[4]可返佣产品!$A$2:$B$1000,2,)</f>
        <v>0</v>
      </c>
    </row>
    <row r="332" spans="1:21">
      <c r="A332" s="1" t="s">
        <v>26</v>
      </c>
      <c r="B332" s="1" t="str">
        <f>VLOOKUP(A332,'[3]消费明细-普通账号'!$B$2:$C$10000,2,)</f>
        <v>广州市十牛信息科技有限公司</v>
      </c>
      <c r="C332" s="1" t="str">
        <f>VLOOKUP(A332,'[3]消费明细-普通账号'!$B$2:$D$10000,3,)</f>
        <v>其他</v>
      </c>
      <c r="D332" s="1" t="str">
        <f>VLOOKUP(A332,'[3]消费明细-普通账号'!$B$2:$L$10000,11,)</f>
        <v>薛玲</v>
      </c>
      <c r="E332" s="1" t="str">
        <f>VLOOKUP(A332,'[3]消费明细-普通账号'!$B$2:$P$10000,15,)</f>
        <v>关联</v>
      </c>
      <c r="F332" s="5">
        <f>VLOOKUP(A332,'[3]消费明细-普通账号'!$B$2:$O$10000,14,)</f>
        <v>42909</v>
      </c>
      <c r="G332" s="1" t="s">
        <v>1287</v>
      </c>
      <c r="H332" s="1" t="s">
        <v>36</v>
      </c>
      <c r="I332" s="1" t="s">
        <v>59</v>
      </c>
      <c r="J332" s="1" t="s">
        <v>1288</v>
      </c>
      <c r="K332" s="1" t="s">
        <v>20</v>
      </c>
      <c r="L332" s="1" t="s">
        <v>1288</v>
      </c>
      <c r="M332" s="1"/>
      <c r="N332" s="1">
        <f t="shared" si="5"/>
        <v>152</v>
      </c>
      <c r="O332" s="1" t="s">
        <v>22</v>
      </c>
      <c r="P332" s="1" t="s">
        <v>1289</v>
      </c>
      <c r="Q332" s="1" t="s">
        <v>1290</v>
      </c>
      <c r="R332" s="1" t="s">
        <v>21</v>
      </c>
      <c r="S332" s="1"/>
      <c r="T332" s="1" t="s">
        <v>25</v>
      </c>
      <c r="U332">
        <v>-1</v>
      </c>
    </row>
    <row r="333" spans="1:21">
      <c r="A333" s="1" t="s">
        <v>26</v>
      </c>
      <c r="B333" s="1" t="str">
        <f>VLOOKUP(A333,'[3]消费明细-普通账号'!$B$2:$C$10000,2,)</f>
        <v>广州市十牛信息科技有限公司</v>
      </c>
      <c r="C333" s="1" t="str">
        <f>VLOOKUP(A333,'[3]消费明细-普通账号'!$B$2:$D$10000,3,)</f>
        <v>其他</v>
      </c>
      <c r="D333" s="1" t="str">
        <f>VLOOKUP(A333,'[3]消费明细-普通账号'!$B$2:$L$10000,11,)</f>
        <v>薛玲</v>
      </c>
      <c r="E333" s="1" t="str">
        <f>VLOOKUP(A333,'[3]消费明细-普通账号'!$B$2:$P$10000,15,)</f>
        <v>关联</v>
      </c>
      <c r="F333" s="5">
        <f>VLOOKUP(A333,'[3]消费明细-普通账号'!$B$2:$O$10000,14,)</f>
        <v>42909</v>
      </c>
      <c r="G333" s="1" t="s">
        <v>1291</v>
      </c>
      <c r="H333" s="1" t="s">
        <v>306</v>
      </c>
      <c r="I333" s="1" t="s">
        <v>49</v>
      </c>
      <c r="J333" s="1" t="s">
        <v>831</v>
      </c>
      <c r="K333" s="1" t="s">
        <v>20</v>
      </c>
      <c r="L333" s="1" t="s">
        <v>831</v>
      </c>
      <c r="M333" s="1"/>
      <c r="N333" s="1">
        <f t="shared" si="5"/>
        <v>100</v>
      </c>
      <c r="O333" s="1" t="s">
        <v>22</v>
      </c>
      <c r="P333" s="1" t="s">
        <v>1292</v>
      </c>
      <c r="Q333" s="1" t="s">
        <v>1293</v>
      </c>
      <c r="R333" s="1" t="s">
        <v>21</v>
      </c>
      <c r="S333" s="1"/>
      <c r="T333" s="1" t="s">
        <v>25</v>
      </c>
      <c r="U333" t="str">
        <f>VLOOKUP(H333,[4]可返佣产品!$A$2:$B$1000,2,)</f>
        <v>true</v>
      </c>
    </row>
    <row r="334" spans="1:21">
      <c r="A334" s="1" t="s">
        <v>26</v>
      </c>
      <c r="B334" s="1" t="str">
        <f>VLOOKUP(A334,'[3]消费明细-普通账号'!$B$2:$C$10000,2,)</f>
        <v>广州市十牛信息科技有限公司</v>
      </c>
      <c r="C334" s="1" t="str">
        <f>VLOOKUP(A334,'[3]消费明细-普通账号'!$B$2:$D$10000,3,)</f>
        <v>其他</v>
      </c>
      <c r="D334" s="1" t="str">
        <f>VLOOKUP(A334,'[3]消费明细-普通账号'!$B$2:$L$10000,11,)</f>
        <v>薛玲</v>
      </c>
      <c r="E334" s="1" t="str">
        <f>VLOOKUP(A334,'[3]消费明细-普通账号'!$B$2:$P$10000,15,)</f>
        <v>关联</v>
      </c>
      <c r="F334" s="5">
        <f>VLOOKUP(A334,'[3]消费明细-普通账号'!$B$2:$O$10000,14,)</f>
        <v>42909</v>
      </c>
      <c r="G334" s="1" t="s">
        <v>1294</v>
      </c>
      <c r="H334" s="1" t="s">
        <v>130</v>
      </c>
      <c r="I334" s="1" t="s">
        <v>49</v>
      </c>
      <c r="J334" s="1" t="s">
        <v>29</v>
      </c>
      <c r="K334" s="1" t="s">
        <v>20</v>
      </c>
      <c r="L334" s="1" t="s">
        <v>30</v>
      </c>
      <c r="M334" s="1"/>
      <c r="N334" s="1">
        <f t="shared" si="5"/>
        <v>0</v>
      </c>
      <c r="O334" s="1" t="s">
        <v>31</v>
      </c>
      <c r="P334" s="1" t="s">
        <v>1295</v>
      </c>
      <c r="Q334" s="1" t="s">
        <v>1296</v>
      </c>
      <c r="R334" s="1" t="s">
        <v>21</v>
      </c>
      <c r="S334" s="1"/>
      <c r="T334" s="1" t="s">
        <v>25</v>
      </c>
      <c r="U334" t="b">
        <f>VLOOKUP(H334,[4]可返佣产品!$A$2:$B$1000,2,)</f>
        <v>1</v>
      </c>
    </row>
    <row r="335" spans="1:21">
      <c r="A335" s="1" t="s">
        <v>299</v>
      </c>
      <c r="B335" s="1" t="str">
        <f>VLOOKUP(A335,'[3]消费明细-普通账号'!$B$2:$C$10000,2,)</f>
        <v>广州逗趣互动信息科技有限公司</v>
      </c>
      <c r="C335" s="1" t="str">
        <f>VLOOKUP(A335,'[3]消费明细-普通账号'!$B$2:$D$10000,3,)</f>
        <v>其他</v>
      </c>
      <c r="D335" s="1" t="str">
        <f>VLOOKUP(A335,'[3]消费明细-普通账号'!$B$2:$L$10000,11,)</f>
        <v>薛玲</v>
      </c>
      <c r="E335" s="1" t="str">
        <f>VLOOKUP(A335,'[3]消费明细-普通账号'!$B$2:$P$10000,15,)</f>
        <v>关联</v>
      </c>
      <c r="F335" s="5">
        <f>VLOOKUP(A335,'[3]消费明细-普通账号'!$B$2:$O$10000,14,)</f>
        <v>42744</v>
      </c>
      <c r="G335" s="1" t="s">
        <v>1297</v>
      </c>
      <c r="H335" s="1" t="s">
        <v>17</v>
      </c>
      <c r="I335" s="1" t="s">
        <v>44</v>
      </c>
      <c r="J335" s="1" t="s">
        <v>29</v>
      </c>
      <c r="K335" s="1" t="s">
        <v>20</v>
      </c>
      <c r="L335" s="1" t="s">
        <v>29</v>
      </c>
      <c r="M335" s="1">
        <v>0</v>
      </c>
      <c r="N335" s="1">
        <f t="shared" si="5"/>
        <v>0</v>
      </c>
      <c r="O335" s="1" t="s">
        <v>22</v>
      </c>
      <c r="P335" s="1" t="s">
        <v>1298</v>
      </c>
      <c r="Q335" s="1" t="s">
        <v>1298</v>
      </c>
      <c r="R335" s="1" t="s">
        <v>21</v>
      </c>
      <c r="S335" s="1"/>
      <c r="T335" s="1" t="s">
        <v>25</v>
      </c>
      <c r="U335">
        <v>-1</v>
      </c>
    </row>
    <row r="336" spans="1:21">
      <c r="A336" s="1" t="s">
        <v>26</v>
      </c>
      <c r="B336" s="1" t="str">
        <f>VLOOKUP(A336,'[3]消费明细-普通账号'!$B$2:$C$10000,2,)</f>
        <v>广州市十牛信息科技有限公司</v>
      </c>
      <c r="C336" s="1" t="str">
        <f>VLOOKUP(A336,'[3]消费明细-普通账号'!$B$2:$D$10000,3,)</f>
        <v>其他</v>
      </c>
      <c r="D336" s="1" t="str">
        <f>VLOOKUP(A336,'[3]消费明细-普通账号'!$B$2:$L$10000,11,)</f>
        <v>薛玲</v>
      </c>
      <c r="E336" s="1" t="str">
        <f>VLOOKUP(A336,'[3]消费明细-普通账号'!$B$2:$P$10000,15,)</f>
        <v>关联</v>
      </c>
      <c r="F336" s="5">
        <f>VLOOKUP(A336,'[3]消费明细-普通账号'!$B$2:$O$10000,14,)</f>
        <v>42909</v>
      </c>
      <c r="G336" s="1" t="s">
        <v>1299</v>
      </c>
      <c r="H336" s="1" t="s">
        <v>48</v>
      </c>
      <c r="I336" s="1" t="s">
        <v>49</v>
      </c>
      <c r="J336" s="1" t="s">
        <v>29</v>
      </c>
      <c r="K336" s="1" t="s">
        <v>20</v>
      </c>
      <c r="L336" s="1" t="s">
        <v>30</v>
      </c>
      <c r="M336" s="1"/>
      <c r="N336" s="1">
        <f t="shared" si="5"/>
        <v>0</v>
      </c>
      <c r="O336" s="1" t="s">
        <v>31</v>
      </c>
      <c r="P336" s="1" t="s">
        <v>1300</v>
      </c>
      <c r="Q336" s="1" t="s">
        <v>1301</v>
      </c>
      <c r="R336" s="1" t="s">
        <v>21</v>
      </c>
      <c r="S336" s="1"/>
      <c r="T336" s="1" t="s">
        <v>25</v>
      </c>
      <c r="U336" t="e">
        <f>VLOOKUP(H336,[4]可返佣产品!$A$2:$B$1000,2,)</f>
        <v>#N/A</v>
      </c>
    </row>
    <row r="337" spans="1:21">
      <c r="A337" s="1" t="s">
        <v>217</v>
      </c>
      <c r="B337" s="1" t="str">
        <f>VLOOKUP(A337,'[3]消费明细-普通账号'!$B$2:$C$10000,2,)</f>
        <v>广州市合生元生物制品有限公司</v>
      </c>
      <c r="C337" s="1" t="str">
        <f>VLOOKUP(A337,'[3]消费明细-普通账号'!$B$2:$D$10000,3,)</f>
        <v>KA-广</v>
      </c>
      <c r="D337" s="1" t="str">
        <f>VLOOKUP(A337,'[3]消费明细-普通账号'!$B$2:$L$10000,11,)</f>
        <v>史玉卉</v>
      </c>
      <c r="E337" s="1" t="str">
        <f>VLOOKUP(A337,'[3]消费明细-普通账号'!$B$2:$P$10000,15,)</f>
        <v>关联</v>
      </c>
      <c r="F337" s="5">
        <f>VLOOKUP(A337,'[3]消费明细-普通账号'!$B$2:$O$10000,14,)</f>
        <v>42620</v>
      </c>
      <c r="G337" s="1" t="s">
        <v>1302</v>
      </c>
      <c r="H337" s="1" t="s">
        <v>65</v>
      </c>
      <c r="I337" s="1" t="s">
        <v>49</v>
      </c>
      <c r="J337" s="1" t="s">
        <v>29</v>
      </c>
      <c r="K337" s="1" t="s">
        <v>20</v>
      </c>
      <c r="L337" s="1" t="s">
        <v>30</v>
      </c>
      <c r="M337" s="1"/>
      <c r="N337" s="1">
        <f t="shared" si="5"/>
        <v>0</v>
      </c>
      <c r="O337" s="1" t="s">
        <v>31</v>
      </c>
      <c r="P337" s="1" t="s">
        <v>1303</v>
      </c>
      <c r="Q337" s="1" t="s">
        <v>1304</v>
      </c>
      <c r="R337" s="1" t="s">
        <v>21</v>
      </c>
      <c r="S337" s="1"/>
      <c r="T337" s="1" t="s">
        <v>25</v>
      </c>
      <c r="U337" t="e">
        <f>VLOOKUP(H337,[4]可返佣产品!$A$2:$B$1000,2,)</f>
        <v>#N/A</v>
      </c>
    </row>
    <row r="338" spans="1:21">
      <c r="A338" s="1" t="s">
        <v>1001</v>
      </c>
      <c r="B338" s="1" t="str">
        <f>VLOOKUP(A338,'[3]消费明细-普通账号'!$B$2:$C$10000,2,)</f>
        <v>广州棒谷网络科技有限公司</v>
      </c>
      <c r="C338" s="1" t="str">
        <f>VLOOKUP(A338,'[3]消费明细-普通账号'!$B$2:$D$10000,3,)</f>
        <v>KA-广</v>
      </c>
      <c r="D338" s="1" t="str">
        <f>VLOOKUP(A338,'[3]消费明细-普通账号'!$B$2:$L$10000,11,)</f>
        <v>KA-广</v>
      </c>
      <c r="E338" s="1" t="str">
        <f>VLOOKUP(A338,'[3]消费明细-普通账号'!$B$2:$P$10000,15,)</f>
        <v>关联</v>
      </c>
      <c r="F338" s="5">
        <f>VLOOKUP(A338,'[3]消费明细-普通账号'!$B$2:$O$10000,14,)</f>
        <v>42810</v>
      </c>
      <c r="G338" s="1" t="s">
        <v>1305</v>
      </c>
      <c r="H338" s="1" t="s">
        <v>130</v>
      </c>
      <c r="I338" s="1" t="s">
        <v>49</v>
      </c>
      <c r="J338" s="1" t="s">
        <v>29</v>
      </c>
      <c r="K338" s="1" t="s">
        <v>20</v>
      </c>
      <c r="L338" s="1" t="s">
        <v>30</v>
      </c>
      <c r="M338" s="1"/>
      <c r="N338" s="1">
        <f t="shared" si="5"/>
        <v>0</v>
      </c>
      <c r="O338" s="1" t="s">
        <v>31</v>
      </c>
      <c r="P338" s="1" t="s">
        <v>1306</v>
      </c>
      <c r="Q338" s="1" t="s">
        <v>1306</v>
      </c>
      <c r="R338" s="1" t="s">
        <v>21</v>
      </c>
      <c r="S338" s="1"/>
      <c r="T338" s="1" t="s">
        <v>25</v>
      </c>
      <c r="U338" t="b">
        <f>VLOOKUP(H338,[4]可返佣产品!$A$2:$B$1000,2,)</f>
        <v>1</v>
      </c>
    </row>
    <row r="339" spans="1:21">
      <c r="A339" s="1" t="s">
        <v>67</v>
      </c>
      <c r="B339" s="1" t="str">
        <f>VLOOKUP(A339,'[3]消费明细-普通账号'!$B$2:$C$10000,2,)</f>
        <v>广州玖的数码科技有限公司</v>
      </c>
      <c r="C339" s="1" t="str">
        <f>VLOOKUP(A339,'[3]消费明细-普通账号'!$B$2:$D$10000,3,)</f>
        <v>其他</v>
      </c>
      <c r="D339" s="1" t="str">
        <f>VLOOKUP(A339,'[3]消费明细-普通账号'!$B$2:$L$10000,11,)</f>
        <v>薛玲</v>
      </c>
      <c r="E339" s="1" t="str">
        <f>VLOOKUP(A339,'[3]消费明细-普通账号'!$B$2:$P$10000,15,)</f>
        <v>新建</v>
      </c>
      <c r="F339" s="5">
        <f>VLOOKUP(A339,'[3]消费明细-普通账号'!$B$2:$O$10000,14,)</f>
        <v>42825</v>
      </c>
      <c r="G339" s="1" t="s">
        <v>1307</v>
      </c>
      <c r="H339" s="1" t="s">
        <v>54</v>
      </c>
      <c r="I339" s="1" t="s">
        <v>49</v>
      </c>
      <c r="J339" s="1" t="s">
        <v>29</v>
      </c>
      <c r="K339" s="1" t="s">
        <v>20</v>
      </c>
      <c r="L339" s="1" t="s">
        <v>29</v>
      </c>
      <c r="M339" s="1"/>
      <c r="N339" s="1">
        <f t="shared" si="5"/>
        <v>0</v>
      </c>
      <c r="O339" s="1" t="s">
        <v>22</v>
      </c>
      <c r="P339" s="1" t="s">
        <v>1308</v>
      </c>
      <c r="Q339" s="1" t="s">
        <v>1309</v>
      </c>
      <c r="R339" s="1" t="s">
        <v>21</v>
      </c>
      <c r="S339" s="1"/>
      <c r="T339" s="1" t="s">
        <v>25</v>
      </c>
      <c r="U339" t="str">
        <f>VLOOKUP(H339,[4]可返佣产品!$A$2:$B$1000,2,)</f>
        <v>true</v>
      </c>
    </row>
    <row r="340" spans="1:21">
      <c r="A340" s="1" t="s">
        <v>1310</v>
      </c>
      <c r="B340" s="1" t="str">
        <f>VLOOKUP(A340,'[3]消费明细-普通账号'!$B$2:$C$10000,2,)</f>
        <v>广州格风服饰有限公司</v>
      </c>
      <c r="C340" s="1" t="str">
        <f>VLOOKUP(A340,'[3]消费明细-普通账号'!$B$2:$D$10000,3,)</f>
        <v>其他</v>
      </c>
      <c r="D340" s="1" t="str">
        <f>VLOOKUP(A340,'[3]消费明细-普通账号'!$B$2:$L$10000,11,)</f>
        <v>薛玲</v>
      </c>
      <c r="E340" s="1" t="str">
        <f>VLOOKUP(A340,'[3]消费明细-普通账号'!$B$2:$P$10000,15,)</f>
        <v>新建</v>
      </c>
      <c r="F340" s="5">
        <f>VLOOKUP(A340,'[3]消费明细-普通账号'!$B$2:$O$10000,14,)</f>
        <v>42853</v>
      </c>
      <c r="G340" s="1" t="s">
        <v>1311</v>
      </c>
      <c r="H340" s="1" t="s">
        <v>17</v>
      </c>
      <c r="I340" s="1" t="s">
        <v>59</v>
      </c>
      <c r="J340" s="1" t="s">
        <v>1312</v>
      </c>
      <c r="K340" s="1" t="s">
        <v>20</v>
      </c>
      <c r="L340" s="1" t="s">
        <v>1312</v>
      </c>
      <c r="M340" s="1"/>
      <c r="N340" s="1">
        <f t="shared" si="5"/>
        <v>6051</v>
      </c>
      <c r="O340" s="1" t="s">
        <v>22</v>
      </c>
      <c r="P340" s="1" t="s">
        <v>1313</v>
      </c>
      <c r="Q340" s="1" t="s">
        <v>1314</v>
      </c>
      <c r="R340" s="1" t="s">
        <v>21</v>
      </c>
      <c r="S340" s="1"/>
      <c r="T340" s="1" t="s">
        <v>25</v>
      </c>
      <c r="U340" t="str">
        <f>VLOOKUP(H340,[4]可返佣产品!$A$2:$B$1000,2,)</f>
        <v>true</v>
      </c>
    </row>
    <row r="341" spans="1:21">
      <c r="A341" s="1" t="s">
        <v>1315</v>
      </c>
      <c r="B341" s="1" t="str">
        <f>VLOOKUP(A341,'[3]消费明细-普通账号'!$B$2:$C$10000,2,)</f>
        <v>广州花镇教育咨询有限公司</v>
      </c>
      <c r="C341" s="1" t="str">
        <f>VLOOKUP(A341,'[3]消费明细-普通账号'!$B$2:$D$10000,3,)</f>
        <v>铁军-广</v>
      </c>
      <c r="D341" s="1" t="str">
        <f>VLOOKUP(A341,'[3]消费明细-普通账号'!$B$2:$L$10000,11,)</f>
        <v>高乾</v>
      </c>
      <c r="E341" s="1" t="str">
        <f>VLOOKUP(A341,'[3]消费明细-普通账号'!$B$2:$P$10000,15,)</f>
        <v>关联</v>
      </c>
      <c r="F341" s="5">
        <f>VLOOKUP(A341,'[3]消费明细-普通账号'!$B$2:$O$10000,14,)</f>
        <v>42956</v>
      </c>
      <c r="G341" s="1" t="s">
        <v>1316</v>
      </c>
      <c r="H341" s="1" t="s">
        <v>65</v>
      </c>
      <c r="I341" s="1" t="s">
        <v>49</v>
      </c>
      <c r="J341" s="1" t="s">
        <v>29</v>
      </c>
      <c r="K341" s="1" t="s">
        <v>20</v>
      </c>
      <c r="L341" s="1" t="s">
        <v>30</v>
      </c>
      <c r="M341" s="1"/>
      <c r="N341" s="1">
        <f t="shared" si="5"/>
        <v>0</v>
      </c>
      <c r="O341" s="1" t="s">
        <v>31</v>
      </c>
      <c r="P341" s="1" t="s">
        <v>1317</v>
      </c>
      <c r="Q341" s="1" t="s">
        <v>1317</v>
      </c>
      <c r="R341" s="1" t="s">
        <v>21</v>
      </c>
      <c r="S341" s="1"/>
      <c r="T341" s="1" t="s">
        <v>25</v>
      </c>
      <c r="U341" t="e">
        <f>VLOOKUP(H341,[4]可返佣产品!$A$2:$B$1000,2,)</f>
        <v>#N/A</v>
      </c>
    </row>
    <row r="342" spans="1:21">
      <c r="A342" s="1" t="s">
        <v>1318</v>
      </c>
      <c r="B342" s="1" t="str">
        <f>VLOOKUP(A342,'[3]消费明细-普通账号'!$B$2:$C$10000,2,)</f>
        <v>广东省傲智创新科技有限公司</v>
      </c>
      <c r="C342" s="1" t="str">
        <f>VLOOKUP(A342,'[3]消费明细-普通账号'!$B$2:$D$10000,3,)</f>
        <v>BD伙伴</v>
      </c>
      <c r="D342" s="1" t="str">
        <f>VLOOKUP(A342,'[3]消费明细-普通账号'!$B$2:$L$10000,11,)</f>
        <v>BD团队-黄政源</v>
      </c>
      <c r="E342" s="1" t="str">
        <f>VLOOKUP(A342,'[3]消费明细-普通账号'!$B$2:$P$10000,15,)</f>
        <v>新建</v>
      </c>
      <c r="F342" s="5">
        <f>VLOOKUP(A342,'[3]消费明细-普通账号'!$B$2:$O$10000,14,)</f>
        <v>43105</v>
      </c>
      <c r="G342" s="1" t="s">
        <v>1319</v>
      </c>
      <c r="H342" s="1" t="s">
        <v>166</v>
      </c>
      <c r="I342" s="1" t="s">
        <v>18</v>
      </c>
      <c r="J342" s="1" t="s">
        <v>29</v>
      </c>
      <c r="K342" s="1" t="s">
        <v>20</v>
      </c>
      <c r="L342" s="1" t="s">
        <v>30</v>
      </c>
      <c r="M342" s="1"/>
      <c r="N342" s="1">
        <f t="shared" si="5"/>
        <v>0</v>
      </c>
      <c r="O342" s="1" t="s">
        <v>31</v>
      </c>
      <c r="P342" s="1" t="s">
        <v>1320</v>
      </c>
      <c r="Q342" s="1" t="s">
        <v>1320</v>
      </c>
      <c r="R342" s="1" t="s">
        <v>21</v>
      </c>
      <c r="S342" s="1"/>
      <c r="T342" s="1" t="s">
        <v>25</v>
      </c>
      <c r="U342" t="e">
        <f>VLOOKUP(H342,[4]可返佣产品!$A$2:$B$1000,2,)</f>
        <v>#N/A</v>
      </c>
    </row>
    <row r="343" spans="1:21">
      <c r="A343" s="1" t="s">
        <v>217</v>
      </c>
      <c r="B343" s="1" t="str">
        <f>VLOOKUP(A343,'[3]消费明细-普通账号'!$B$2:$C$10000,2,)</f>
        <v>广州市合生元生物制品有限公司</v>
      </c>
      <c r="C343" s="1" t="str">
        <f>VLOOKUP(A343,'[3]消费明细-普通账号'!$B$2:$D$10000,3,)</f>
        <v>KA-广</v>
      </c>
      <c r="D343" s="1" t="str">
        <f>VLOOKUP(A343,'[3]消费明细-普通账号'!$B$2:$L$10000,11,)</f>
        <v>史玉卉</v>
      </c>
      <c r="E343" s="1" t="str">
        <f>VLOOKUP(A343,'[3]消费明细-普通账号'!$B$2:$P$10000,15,)</f>
        <v>关联</v>
      </c>
      <c r="F343" s="5">
        <f>VLOOKUP(A343,'[3]消费明细-普通账号'!$B$2:$O$10000,14,)</f>
        <v>42620</v>
      </c>
      <c r="G343" s="1" t="s">
        <v>1321</v>
      </c>
      <c r="H343" s="1" t="s">
        <v>36</v>
      </c>
      <c r="I343" s="1" t="s">
        <v>59</v>
      </c>
      <c r="J343" s="1" t="s">
        <v>1322</v>
      </c>
      <c r="K343" s="1" t="s">
        <v>20</v>
      </c>
      <c r="L343" s="1" t="s">
        <v>1322</v>
      </c>
      <c r="M343" s="1"/>
      <c r="N343" s="1">
        <f t="shared" si="5"/>
        <v>3584</v>
      </c>
      <c r="O343" s="1" t="s">
        <v>22</v>
      </c>
      <c r="P343" s="1" t="s">
        <v>1323</v>
      </c>
      <c r="Q343" s="1" t="s">
        <v>1324</v>
      </c>
      <c r="R343" s="1" t="s">
        <v>21</v>
      </c>
      <c r="S343" s="1"/>
      <c r="T343" s="1" t="s">
        <v>25</v>
      </c>
      <c r="U343">
        <v>-1</v>
      </c>
    </row>
    <row r="344" spans="1:21">
      <c r="A344" s="1" t="s">
        <v>304</v>
      </c>
      <c r="B344" s="1" t="str">
        <f>VLOOKUP(A344,'[3]消费明细-普通账号'!$B$2:$C$10000,2,)</f>
        <v>广州远程教育中心有限公司</v>
      </c>
      <c r="C344" s="1" t="str">
        <f>VLOOKUP(A344,'[3]消费明细-普通账号'!$B$2:$D$10000,3,)</f>
        <v>KA-广</v>
      </c>
      <c r="D344" s="1" t="str">
        <f>VLOOKUP(A344,'[3]消费明细-普通账号'!$B$2:$L$10000,11,)</f>
        <v>史玉卉</v>
      </c>
      <c r="E344" s="1" t="str">
        <f>VLOOKUP(A344,'[3]消费明细-普通账号'!$B$2:$P$10000,15,)</f>
        <v>关联</v>
      </c>
      <c r="F344" s="5">
        <f>VLOOKUP(A344,'[3]消费明细-普通账号'!$B$2:$O$10000,14,)</f>
        <v>42818</v>
      </c>
      <c r="G344" s="1" t="s">
        <v>1325</v>
      </c>
      <c r="H344" s="1" t="s">
        <v>17</v>
      </c>
      <c r="I344" s="1" t="s">
        <v>44</v>
      </c>
      <c r="J344" s="1" t="s">
        <v>29</v>
      </c>
      <c r="K344" s="1" t="s">
        <v>20</v>
      </c>
      <c r="L344" s="1" t="s">
        <v>29</v>
      </c>
      <c r="M344" s="1"/>
      <c r="N344" s="1">
        <f t="shared" si="5"/>
        <v>0</v>
      </c>
      <c r="O344" s="1" t="s">
        <v>22</v>
      </c>
      <c r="P344" s="1" t="s">
        <v>1326</v>
      </c>
      <c r="Q344" s="1" t="s">
        <v>1326</v>
      </c>
      <c r="R344" s="1" t="s">
        <v>21</v>
      </c>
      <c r="S344" s="1"/>
      <c r="T344" s="1" t="s">
        <v>25</v>
      </c>
      <c r="U344">
        <v>0</v>
      </c>
    </row>
    <row r="345" spans="1:21">
      <c r="A345" s="1" t="s">
        <v>1327</v>
      </c>
      <c r="B345" s="1" t="str">
        <f>VLOOKUP(A345,'[3]消费明细-普通账号'!$B$2:$C$10000,2,)</f>
        <v>广州牧通信息科技有限公司</v>
      </c>
      <c r="C345" s="1" t="str">
        <f>VLOOKUP(A345,'[3]消费明细-普通账号'!$B$2:$D$10000,3,)</f>
        <v>铁军-广</v>
      </c>
      <c r="D345" s="1" t="str">
        <f>VLOOKUP(A345,'[3]消费明细-普通账号'!$B$2:$L$10000,11,)</f>
        <v>吴发能</v>
      </c>
      <c r="E345" s="1" t="str">
        <f>VLOOKUP(A345,'[3]消费明细-普通账号'!$B$2:$P$10000,15,)</f>
        <v>关联</v>
      </c>
      <c r="F345" s="5">
        <f>VLOOKUP(A345,'[3]消费明细-普通账号'!$B$2:$O$10000,14,)</f>
        <v>43042</v>
      </c>
      <c r="G345" s="1" t="s">
        <v>1328</v>
      </c>
      <c r="H345" s="1" t="s">
        <v>1329</v>
      </c>
      <c r="I345" s="1" t="s">
        <v>49</v>
      </c>
      <c r="J345" s="1" t="s">
        <v>1330</v>
      </c>
      <c r="K345" s="1" t="s">
        <v>1331</v>
      </c>
      <c r="L345" s="1" t="s">
        <v>1332</v>
      </c>
      <c r="M345" s="1"/>
      <c r="N345" s="1">
        <f t="shared" si="5"/>
        <v>298</v>
      </c>
      <c r="O345" s="1" t="s">
        <v>22</v>
      </c>
      <c r="P345" s="1" t="s">
        <v>1333</v>
      </c>
      <c r="Q345" s="1" t="s">
        <v>1334</v>
      </c>
      <c r="R345" s="1" t="s">
        <v>21</v>
      </c>
      <c r="S345" s="1"/>
      <c r="T345" s="1" t="s">
        <v>25</v>
      </c>
      <c r="U345" t="e">
        <f>VLOOKUP(H345,[4]可返佣产品!$A$2:$B$1000,2,)</f>
        <v>#N/A</v>
      </c>
    </row>
    <row r="346" spans="1:21">
      <c r="A346" s="1" t="s">
        <v>1335</v>
      </c>
      <c r="B346" s="1" t="str">
        <f>VLOOKUP(A346,'[3]消费明细-普通账号'!$B$2:$C$10000,2,)</f>
        <v>张峻波（南方出版传媒）</v>
      </c>
      <c r="C346" s="1" t="str">
        <f>VLOOKUP(A346,'[3]消费明细-普通账号'!$B$2:$D$10000,3,)</f>
        <v>铁军-广</v>
      </c>
      <c r="D346" s="1" t="str">
        <f>VLOOKUP(A346,'[3]消费明细-普通账号'!$B$2:$L$10000,11,)</f>
        <v>高乾</v>
      </c>
      <c r="E346" s="1" t="str">
        <f>VLOOKUP(A346,'[3]消费明细-普通账号'!$B$2:$P$10000,15,)</f>
        <v>关联</v>
      </c>
      <c r="F346" s="5">
        <f>VLOOKUP(A346,'[3]消费明细-普通账号'!$B$2:$O$10000,14,)</f>
        <v>43005</v>
      </c>
      <c r="G346" s="1" t="s">
        <v>1336</v>
      </c>
      <c r="H346" s="1" t="s">
        <v>1337</v>
      </c>
      <c r="I346" s="1" t="s">
        <v>49</v>
      </c>
      <c r="J346" s="1" t="s">
        <v>29</v>
      </c>
      <c r="K346" s="1" t="s">
        <v>20</v>
      </c>
      <c r="L346" s="1" t="s">
        <v>30</v>
      </c>
      <c r="M346" s="1"/>
      <c r="N346" s="1">
        <f t="shared" si="5"/>
        <v>0</v>
      </c>
      <c r="O346" s="1" t="s">
        <v>31</v>
      </c>
      <c r="P346" s="1" t="s">
        <v>1338</v>
      </c>
      <c r="Q346" s="1" t="s">
        <v>1338</v>
      </c>
      <c r="R346" s="1" t="s">
        <v>21</v>
      </c>
      <c r="S346" s="1"/>
      <c r="T346" s="1" t="s">
        <v>25</v>
      </c>
      <c r="U346" t="b">
        <f>VLOOKUP(H346,[4]可返佣产品!$A$2:$B$1000,2,)</f>
        <v>1</v>
      </c>
    </row>
    <row r="347" spans="1:21">
      <c r="A347" s="1" t="s">
        <v>529</v>
      </c>
      <c r="B347" s="1" t="str">
        <f>VLOOKUP(A347,'[3]消费明细-普通账号'!$B$2:$C$10000,2,)</f>
        <v>广州慕可生物科技有限公司</v>
      </c>
      <c r="C347" s="1" t="str">
        <f>VLOOKUP(A347,'[3]消费明细-普通账号'!$B$2:$D$10000,3,)</f>
        <v>KA-广</v>
      </c>
      <c r="D347" s="1" t="str">
        <f>VLOOKUP(A347,'[3]消费明细-普通账号'!$B$2:$L$10000,11,)</f>
        <v>汤何</v>
      </c>
      <c r="E347" s="1" t="str">
        <f>VLOOKUP(A347,'[3]消费明细-普通账号'!$B$2:$P$10000,15,)</f>
        <v>关联</v>
      </c>
      <c r="F347" s="5">
        <f>VLOOKUP(A347,'[3]消费明细-普通账号'!$B$2:$O$10000,14,)</f>
        <v>42991</v>
      </c>
      <c r="G347" s="1" t="s">
        <v>1339</v>
      </c>
      <c r="H347" s="1" t="s">
        <v>65</v>
      </c>
      <c r="I347" s="1" t="s">
        <v>49</v>
      </c>
      <c r="J347" s="1" t="s">
        <v>29</v>
      </c>
      <c r="K347" s="1" t="s">
        <v>20</v>
      </c>
      <c r="L347" s="1" t="s">
        <v>30</v>
      </c>
      <c r="M347" s="1"/>
      <c r="N347" s="1">
        <f t="shared" si="5"/>
        <v>0</v>
      </c>
      <c r="O347" s="1" t="s">
        <v>31</v>
      </c>
      <c r="P347" s="1" t="s">
        <v>1340</v>
      </c>
      <c r="Q347" s="1" t="s">
        <v>1341</v>
      </c>
      <c r="R347" s="1" t="s">
        <v>21</v>
      </c>
      <c r="S347" s="1"/>
      <c r="T347" s="1" t="s">
        <v>25</v>
      </c>
      <c r="U347" t="e">
        <f>VLOOKUP(H347,[4]可返佣产品!$A$2:$B$1000,2,)</f>
        <v>#N/A</v>
      </c>
    </row>
    <row r="348" spans="1:21">
      <c r="A348" s="1" t="s">
        <v>1342</v>
      </c>
      <c r="B348" s="1" t="str">
        <f>VLOOKUP(A348,'[3]消费明细-普通账号'!$B$2:$C$10000,2,)</f>
        <v>深圳市潮惠科技信息有限公司</v>
      </c>
      <c r="C348" s="1" t="str">
        <f>VLOOKUP(A348,'[3]消费明细-普通账号'!$B$2:$D$10000,3,)</f>
        <v>中台-广</v>
      </c>
      <c r="D348" s="1" t="str">
        <f>VLOOKUP(A348,'[3]消费明细-普通账号'!$B$2:$L$10000,11,)</f>
        <v>雷馥萍</v>
      </c>
      <c r="E348" s="1" t="str">
        <f>VLOOKUP(A348,'[3]消费明细-普通账号'!$B$2:$P$10000,15,)</f>
        <v>新建</v>
      </c>
      <c r="F348" s="5">
        <f>VLOOKUP(A348,'[3]消费明细-普通账号'!$B$2:$O$10000,14,)</f>
        <v>42846</v>
      </c>
      <c r="G348" s="1" t="s">
        <v>1343</v>
      </c>
      <c r="H348" s="1" t="s">
        <v>36</v>
      </c>
      <c r="I348" s="1" t="s">
        <v>59</v>
      </c>
      <c r="J348" s="1" t="s">
        <v>1344</v>
      </c>
      <c r="K348" s="1" t="s">
        <v>20</v>
      </c>
      <c r="L348" s="1" t="s">
        <v>1344</v>
      </c>
      <c r="M348" s="1"/>
      <c r="N348" s="1">
        <f t="shared" si="5"/>
        <v>1030</v>
      </c>
      <c r="O348" s="1" t="s">
        <v>22</v>
      </c>
      <c r="P348" s="1" t="s">
        <v>1345</v>
      </c>
      <c r="Q348" s="1" t="s">
        <v>1346</v>
      </c>
      <c r="R348" s="1" t="s">
        <v>21</v>
      </c>
      <c r="S348" s="1"/>
      <c r="T348" s="1" t="s">
        <v>25</v>
      </c>
      <c r="U348" t="str">
        <f>VLOOKUP(H348,[4]可返佣产品!$A$2:$B$1000,2,)</f>
        <v>true</v>
      </c>
    </row>
    <row r="349" spans="1:21">
      <c r="A349" s="1" t="s">
        <v>529</v>
      </c>
      <c r="B349" s="1" t="str">
        <f>VLOOKUP(A349,'[3]消费明细-普通账号'!$B$2:$C$10000,2,)</f>
        <v>广州慕可生物科技有限公司</v>
      </c>
      <c r="C349" s="1" t="str">
        <f>VLOOKUP(A349,'[3]消费明细-普通账号'!$B$2:$D$10000,3,)</f>
        <v>KA-广</v>
      </c>
      <c r="D349" s="1" t="str">
        <f>VLOOKUP(A349,'[3]消费明细-普通账号'!$B$2:$L$10000,11,)</f>
        <v>汤何</v>
      </c>
      <c r="E349" s="1" t="str">
        <f>VLOOKUP(A349,'[3]消费明细-普通账号'!$B$2:$P$10000,15,)</f>
        <v>关联</v>
      </c>
      <c r="F349" s="5">
        <f>VLOOKUP(A349,'[3]消费明细-普通账号'!$B$2:$O$10000,14,)</f>
        <v>42991</v>
      </c>
      <c r="G349" s="1" t="s">
        <v>1347</v>
      </c>
      <c r="H349" s="1" t="s">
        <v>531</v>
      </c>
      <c r="I349" s="1" t="s">
        <v>18</v>
      </c>
      <c r="J349" s="1" t="s">
        <v>1348</v>
      </c>
      <c r="K349" s="1" t="s">
        <v>20</v>
      </c>
      <c r="L349" s="1" t="s">
        <v>1348</v>
      </c>
      <c r="M349" s="1"/>
      <c r="N349" s="1">
        <f t="shared" si="5"/>
        <v>81.78</v>
      </c>
      <c r="O349" s="1" t="s">
        <v>22</v>
      </c>
      <c r="P349" s="1" t="s">
        <v>1349</v>
      </c>
      <c r="Q349" s="1" t="s">
        <v>1350</v>
      </c>
      <c r="R349" s="1" t="s">
        <v>21</v>
      </c>
      <c r="S349" s="1"/>
      <c r="T349" s="1" t="s">
        <v>25</v>
      </c>
      <c r="U349" t="str">
        <f>VLOOKUP(H349,[4]可返佣产品!$A$2:$B$1000,2,)</f>
        <v>true</v>
      </c>
    </row>
    <row r="350" spans="1:21">
      <c r="A350" s="1" t="s">
        <v>1351</v>
      </c>
      <c r="B350" s="1" t="str">
        <f>VLOOKUP(A350,'[3]消费明细-普通账号'!$B$2:$C$10000,2,)</f>
        <v>广州智悦网络科技有限公司</v>
      </c>
      <c r="C350" s="1" t="str">
        <f>VLOOKUP(A350,'[3]消费明细-普通账号'!$B$2:$D$10000,3,)</f>
        <v>KA-广</v>
      </c>
      <c r="D350" s="1" t="str">
        <f>VLOOKUP(A350,'[3]消费明细-普通账号'!$B$2:$L$10000,11,)</f>
        <v>史玉卉</v>
      </c>
      <c r="E350" s="1" t="str">
        <f>VLOOKUP(A350,'[3]消费明细-普通账号'!$B$2:$P$10000,15,)</f>
        <v>关联</v>
      </c>
      <c r="F350" s="5">
        <f>VLOOKUP(A350,'[3]消费明细-普通账号'!$B$2:$O$10000,14,)</f>
        <v>43046</v>
      </c>
      <c r="G350" s="1" t="s">
        <v>1352</v>
      </c>
      <c r="H350" s="1" t="s">
        <v>1353</v>
      </c>
      <c r="I350" s="1" t="s">
        <v>49</v>
      </c>
      <c r="J350" s="1" t="s">
        <v>29</v>
      </c>
      <c r="K350" s="1" t="s">
        <v>20</v>
      </c>
      <c r="L350" s="1" t="s">
        <v>30</v>
      </c>
      <c r="M350" s="1"/>
      <c r="N350" s="1">
        <f t="shared" si="5"/>
        <v>0</v>
      </c>
      <c r="O350" s="1" t="s">
        <v>31</v>
      </c>
      <c r="P350" s="1" t="s">
        <v>1354</v>
      </c>
      <c r="Q350" s="1" t="s">
        <v>1354</v>
      </c>
      <c r="R350" s="1" t="s">
        <v>21</v>
      </c>
      <c r="S350" s="1"/>
      <c r="T350" s="1" t="s">
        <v>25</v>
      </c>
      <c r="U350" t="e">
        <f>VLOOKUP(H350,[4]可返佣产品!$A$2:$B$1000,2,)</f>
        <v>#N/A</v>
      </c>
    </row>
    <row r="351" spans="1:21">
      <c r="A351" s="1" t="s">
        <v>26</v>
      </c>
      <c r="B351" s="1" t="str">
        <f>VLOOKUP(A351,'[3]消费明细-普通账号'!$B$2:$C$10000,2,)</f>
        <v>广州市十牛信息科技有限公司</v>
      </c>
      <c r="C351" s="1" t="str">
        <f>VLOOKUP(A351,'[3]消费明细-普通账号'!$B$2:$D$10000,3,)</f>
        <v>其他</v>
      </c>
      <c r="D351" s="1" t="str">
        <f>VLOOKUP(A351,'[3]消费明细-普通账号'!$B$2:$L$10000,11,)</f>
        <v>薛玲</v>
      </c>
      <c r="E351" s="1" t="str">
        <f>VLOOKUP(A351,'[3]消费明细-普通账号'!$B$2:$P$10000,15,)</f>
        <v>关联</v>
      </c>
      <c r="F351" s="5">
        <f>VLOOKUP(A351,'[3]消费明细-普通账号'!$B$2:$O$10000,14,)</f>
        <v>42909</v>
      </c>
      <c r="G351" s="1" t="s">
        <v>1355</v>
      </c>
      <c r="H351" s="1" t="s">
        <v>130</v>
      </c>
      <c r="I351" s="1" t="s">
        <v>49</v>
      </c>
      <c r="J351" s="1" t="s">
        <v>29</v>
      </c>
      <c r="K351" s="1" t="s">
        <v>20</v>
      </c>
      <c r="L351" s="1" t="s">
        <v>30</v>
      </c>
      <c r="M351" s="1"/>
      <c r="N351" s="1">
        <f t="shared" si="5"/>
        <v>0</v>
      </c>
      <c r="O351" s="1" t="s">
        <v>31</v>
      </c>
      <c r="P351" s="1" t="s">
        <v>1356</v>
      </c>
      <c r="Q351" s="1" t="s">
        <v>1356</v>
      </c>
      <c r="R351" s="1" t="s">
        <v>21</v>
      </c>
      <c r="S351" s="1"/>
      <c r="T351" s="1" t="s">
        <v>25</v>
      </c>
      <c r="U351" t="b">
        <f>VLOOKUP(H351,[4]可返佣产品!$A$2:$B$1000,2,)</f>
        <v>1</v>
      </c>
    </row>
    <row r="352" spans="1:21">
      <c r="A352" s="1" t="s">
        <v>148</v>
      </c>
      <c r="B352" s="1" t="str">
        <f>VLOOKUP(A352,'[3]消费明细-普通账号'!$B$2:$C$10000,2,)</f>
        <v>广州汇电云联互联网科技有限公司</v>
      </c>
      <c r="C352" s="1" t="str">
        <f>VLOOKUP(A352,'[3]消费明细-普通账号'!$B$2:$D$10000,3,)</f>
        <v>铁军-广</v>
      </c>
      <c r="D352" s="1" t="str">
        <f>VLOOKUP(A352,'[3]消费明细-普通账号'!$B$2:$L$10000,11,)</f>
        <v>高乾</v>
      </c>
      <c r="E352" s="1" t="str">
        <f>VLOOKUP(A352,'[3]消费明细-普通账号'!$B$2:$P$10000,15,)</f>
        <v>关联</v>
      </c>
      <c r="F352" s="5">
        <f>VLOOKUP(A352,'[3]消费明细-普通账号'!$B$2:$O$10000,14,)</f>
        <v>43155.427905092598</v>
      </c>
      <c r="G352" s="1" t="s">
        <v>1357</v>
      </c>
      <c r="H352" s="1" t="s">
        <v>166</v>
      </c>
      <c r="I352" s="1" t="s">
        <v>49</v>
      </c>
      <c r="J352" s="1" t="s">
        <v>29</v>
      </c>
      <c r="K352" s="1" t="s">
        <v>20</v>
      </c>
      <c r="L352" s="1" t="s">
        <v>30</v>
      </c>
      <c r="M352" s="1"/>
      <c r="N352" s="1">
        <f t="shared" si="5"/>
        <v>0</v>
      </c>
      <c r="O352" s="1" t="s">
        <v>31</v>
      </c>
      <c r="P352" s="1" t="s">
        <v>1358</v>
      </c>
      <c r="Q352" s="1" t="s">
        <v>1358</v>
      </c>
      <c r="R352" s="1" t="s">
        <v>21</v>
      </c>
      <c r="S352" s="1"/>
      <c r="T352" s="1" t="s">
        <v>25</v>
      </c>
      <c r="U352" t="e">
        <f>VLOOKUP(H352,[4]可返佣产品!$A$2:$B$1000,2,)</f>
        <v>#N/A</v>
      </c>
    </row>
    <row r="353" spans="1:21">
      <c r="A353" s="1" t="s">
        <v>148</v>
      </c>
      <c r="B353" s="1" t="str">
        <f>VLOOKUP(A353,'[3]消费明细-普通账号'!$B$2:$C$10000,2,)</f>
        <v>广州汇电云联互联网科技有限公司</v>
      </c>
      <c r="C353" s="1" t="str">
        <f>VLOOKUP(A353,'[3]消费明细-普通账号'!$B$2:$D$10000,3,)</f>
        <v>铁军-广</v>
      </c>
      <c r="D353" s="1" t="str">
        <f>VLOOKUP(A353,'[3]消费明细-普通账号'!$B$2:$L$10000,11,)</f>
        <v>高乾</v>
      </c>
      <c r="E353" s="1" t="str">
        <f>VLOOKUP(A353,'[3]消费明细-普通账号'!$B$2:$P$10000,15,)</f>
        <v>关联</v>
      </c>
      <c r="F353" s="5">
        <f>VLOOKUP(A353,'[3]消费明细-普通账号'!$B$2:$O$10000,14,)</f>
        <v>43155.427905092598</v>
      </c>
      <c r="G353" s="1" t="s">
        <v>1359</v>
      </c>
      <c r="H353" s="1" t="s">
        <v>130</v>
      </c>
      <c r="I353" s="1" t="s">
        <v>49</v>
      </c>
      <c r="J353" s="1" t="s">
        <v>29</v>
      </c>
      <c r="K353" s="1" t="s">
        <v>20</v>
      </c>
      <c r="L353" s="1" t="s">
        <v>30</v>
      </c>
      <c r="M353" s="1"/>
      <c r="N353" s="1">
        <f t="shared" si="5"/>
        <v>0</v>
      </c>
      <c r="O353" s="1" t="s">
        <v>31</v>
      </c>
      <c r="P353" s="1" t="s">
        <v>1360</v>
      </c>
      <c r="Q353" s="1" t="s">
        <v>1360</v>
      </c>
      <c r="R353" s="1" t="s">
        <v>21</v>
      </c>
      <c r="S353" s="1"/>
      <c r="T353" s="1" t="s">
        <v>25</v>
      </c>
      <c r="U353" t="b">
        <f>VLOOKUP(H353,[4]可返佣产品!$A$2:$B$1000,2,)</f>
        <v>1</v>
      </c>
    </row>
    <row r="354" spans="1:21">
      <c r="A354" s="1" t="s">
        <v>148</v>
      </c>
      <c r="B354" s="1" t="str">
        <f>VLOOKUP(A354,'[3]消费明细-普通账号'!$B$2:$C$10000,2,)</f>
        <v>广州汇电云联互联网科技有限公司</v>
      </c>
      <c r="C354" s="1" t="str">
        <f>VLOOKUP(A354,'[3]消费明细-普通账号'!$B$2:$D$10000,3,)</f>
        <v>铁军-广</v>
      </c>
      <c r="D354" s="1" t="str">
        <f>VLOOKUP(A354,'[3]消费明细-普通账号'!$B$2:$L$10000,11,)</f>
        <v>高乾</v>
      </c>
      <c r="E354" s="1" t="str">
        <f>VLOOKUP(A354,'[3]消费明细-普通账号'!$B$2:$P$10000,15,)</f>
        <v>关联</v>
      </c>
      <c r="F354" s="5">
        <f>VLOOKUP(A354,'[3]消费明细-普通账号'!$B$2:$O$10000,14,)</f>
        <v>43155.427905092598</v>
      </c>
      <c r="G354" s="1" t="s">
        <v>1361</v>
      </c>
      <c r="H354" s="1" t="s">
        <v>79</v>
      </c>
      <c r="I354" s="1" t="s">
        <v>49</v>
      </c>
      <c r="J354" s="1" t="s">
        <v>29</v>
      </c>
      <c r="K354" s="1" t="s">
        <v>20</v>
      </c>
      <c r="L354" s="1" t="s">
        <v>30</v>
      </c>
      <c r="M354" s="1"/>
      <c r="N354" s="1">
        <f t="shared" si="5"/>
        <v>0</v>
      </c>
      <c r="O354" s="1" t="s">
        <v>31</v>
      </c>
      <c r="P354" s="1" t="s">
        <v>1360</v>
      </c>
      <c r="Q354" s="1" t="s">
        <v>1360</v>
      </c>
      <c r="R354" s="1" t="s">
        <v>21</v>
      </c>
      <c r="S354" s="1"/>
      <c r="T354" s="1" t="s">
        <v>25</v>
      </c>
      <c r="U354" t="e">
        <f>VLOOKUP(H354,[4]可返佣产品!$A$2:$B$1000,2,)</f>
        <v>#N/A</v>
      </c>
    </row>
    <row r="355" spans="1:21">
      <c r="A355" s="1" t="s">
        <v>148</v>
      </c>
      <c r="B355" s="1" t="str">
        <f>VLOOKUP(A355,'[3]消费明细-普通账号'!$B$2:$C$10000,2,)</f>
        <v>广州汇电云联互联网科技有限公司</v>
      </c>
      <c r="C355" s="1" t="str">
        <f>VLOOKUP(A355,'[3]消费明细-普通账号'!$B$2:$D$10000,3,)</f>
        <v>铁军-广</v>
      </c>
      <c r="D355" s="1" t="str">
        <f>VLOOKUP(A355,'[3]消费明细-普通账号'!$B$2:$L$10000,11,)</f>
        <v>高乾</v>
      </c>
      <c r="E355" s="1" t="str">
        <f>VLOOKUP(A355,'[3]消费明细-普通账号'!$B$2:$P$10000,15,)</f>
        <v>关联</v>
      </c>
      <c r="F355" s="5">
        <f>VLOOKUP(A355,'[3]消费明细-普通账号'!$B$2:$O$10000,14,)</f>
        <v>43155.427905092598</v>
      </c>
      <c r="G355" s="1" t="s">
        <v>1362</v>
      </c>
      <c r="H355" s="1" t="s">
        <v>79</v>
      </c>
      <c r="I355" s="1" t="s">
        <v>49</v>
      </c>
      <c r="J355" s="1" t="s">
        <v>29</v>
      </c>
      <c r="K355" s="1" t="s">
        <v>20</v>
      </c>
      <c r="L355" s="1" t="s">
        <v>30</v>
      </c>
      <c r="M355" s="1"/>
      <c r="N355" s="1">
        <f t="shared" si="5"/>
        <v>0</v>
      </c>
      <c r="O355" s="1" t="s">
        <v>31</v>
      </c>
      <c r="P355" s="1" t="s">
        <v>1360</v>
      </c>
      <c r="Q355" s="1" t="s">
        <v>1360</v>
      </c>
      <c r="R355" s="1" t="s">
        <v>21</v>
      </c>
      <c r="S355" s="1"/>
      <c r="T355" s="1" t="s">
        <v>25</v>
      </c>
      <c r="U355" t="e">
        <f>VLOOKUP(H355,[4]可返佣产品!$A$2:$B$1000,2,)</f>
        <v>#N/A</v>
      </c>
    </row>
    <row r="356" spans="1:21">
      <c r="A356" s="1" t="s">
        <v>148</v>
      </c>
      <c r="B356" s="1" t="str">
        <f>VLOOKUP(A356,'[3]消费明细-普通账号'!$B$2:$C$10000,2,)</f>
        <v>广州汇电云联互联网科技有限公司</v>
      </c>
      <c r="C356" s="1" t="str">
        <f>VLOOKUP(A356,'[3]消费明细-普通账号'!$B$2:$D$10000,3,)</f>
        <v>铁军-广</v>
      </c>
      <c r="D356" s="1" t="str">
        <f>VLOOKUP(A356,'[3]消费明细-普通账号'!$B$2:$L$10000,11,)</f>
        <v>高乾</v>
      </c>
      <c r="E356" s="1" t="str">
        <f>VLOOKUP(A356,'[3]消费明细-普通账号'!$B$2:$P$10000,15,)</f>
        <v>关联</v>
      </c>
      <c r="F356" s="5">
        <f>VLOOKUP(A356,'[3]消费明细-普通账号'!$B$2:$O$10000,14,)</f>
        <v>43155.427905092598</v>
      </c>
      <c r="G356" s="1" t="s">
        <v>1363</v>
      </c>
      <c r="H356" s="1" t="s">
        <v>237</v>
      </c>
      <c r="I356" s="1" t="s">
        <v>49</v>
      </c>
      <c r="J356" s="1" t="s">
        <v>29</v>
      </c>
      <c r="K356" s="1" t="s">
        <v>20</v>
      </c>
      <c r="L356" s="1" t="s">
        <v>30</v>
      </c>
      <c r="M356" s="1"/>
      <c r="N356" s="1">
        <f t="shared" si="5"/>
        <v>0</v>
      </c>
      <c r="O356" s="1" t="s">
        <v>31</v>
      </c>
      <c r="P356" s="1" t="s">
        <v>1364</v>
      </c>
      <c r="Q356" s="1" t="s">
        <v>1364</v>
      </c>
      <c r="R356" s="1" t="s">
        <v>21</v>
      </c>
      <c r="S356" s="1"/>
      <c r="T356" s="1" t="s">
        <v>25</v>
      </c>
      <c r="U356" t="e">
        <f>VLOOKUP(H356,[4]可返佣产品!$A$2:$B$1000,2,)</f>
        <v>#N/A</v>
      </c>
    </row>
    <row r="357" spans="1:21">
      <c r="A357" s="1" t="s">
        <v>1365</v>
      </c>
      <c r="B357" s="1" t="str">
        <f>VLOOKUP(A357,'[3]消费明细-普通账号'!$B$2:$C$10000,2,)</f>
        <v>广州富力地产有限公司</v>
      </c>
      <c r="C357" s="1" t="str">
        <f>VLOOKUP(A357,'[3]消费明细-普通账号'!$B$2:$D$10000,3,)</f>
        <v>KA-广</v>
      </c>
      <c r="D357" s="1" t="str">
        <f>VLOOKUP(A357,'[3]消费明细-普通账号'!$B$2:$L$10000,11,)</f>
        <v>史玉卉</v>
      </c>
      <c r="E357" s="1" t="str">
        <f>VLOOKUP(A357,'[3]消费明细-普通账号'!$B$2:$P$10000,15,)</f>
        <v>新建</v>
      </c>
      <c r="F357" s="5">
        <f>VLOOKUP(A357,'[3]消费明细-普通账号'!$B$2:$O$10000,14,)</f>
        <v>42951</v>
      </c>
      <c r="G357" s="1" t="s">
        <v>1366</v>
      </c>
      <c r="H357" s="1" t="s">
        <v>17</v>
      </c>
      <c r="I357" s="1" t="s">
        <v>49</v>
      </c>
      <c r="J357" s="1" t="s">
        <v>1367</v>
      </c>
      <c r="K357" s="1" t="s">
        <v>20</v>
      </c>
      <c r="L357" s="1" t="s">
        <v>1367</v>
      </c>
      <c r="M357" s="1"/>
      <c r="N357" s="1">
        <f t="shared" si="5"/>
        <v>348.32</v>
      </c>
      <c r="O357" s="1" t="s">
        <v>22</v>
      </c>
      <c r="P357" s="1" t="s">
        <v>1368</v>
      </c>
      <c r="Q357" s="1" t="s">
        <v>1369</v>
      </c>
      <c r="R357" s="1" t="s">
        <v>21</v>
      </c>
      <c r="S357" s="1"/>
      <c r="T357" s="1" t="s">
        <v>25</v>
      </c>
      <c r="U357" t="str">
        <f>VLOOKUP(H357,[4]可返佣产品!$A$2:$B$1000,2,)</f>
        <v>true</v>
      </c>
    </row>
    <row r="358" spans="1:21">
      <c r="A358" s="1" t="s">
        <v>426</v>
      </c>
      <c r="B358" s="1" t="str">
        <f>VLOOKUP(A358,'[3]消费明细-普通账号'!$B$2:$C$10000,2,)</f>
        <v>广州市新橙信息科技有限公司</v>
      </c>
      <c r="C358" s="1" t="str">
        <f>VLOOKUP(A358,'[3]消费明细-普通账号'!$B$2:$D$10000,3,)</f>
        <v>铁军-广</v>
      </c>
      <c r="D358" s="1" t="str">
        <f>VLOOKUP(A358,'[3]消费明细-普通账号'!$B$2:$L$10000,11,)</f>
        <v>高乾</v>
      </c>
      <c r="E358" s="1" t="str">
        <f>VLOOKUP(A358,'[3]消费明细-普通账号'!$B$2:$P$10000,15,)</f>
        <v>关联</v>
      </c>
      <c r="F358" s="5">
        <f>VLOOKUP(A358,'[3]消费明细-普通账号'!$B$2:$O$10000,14,)</f>
        <v>43034</v>
      </c>
      <c r="G358" s="1" t="s">
        <v>1370</v>
      </c>
      <c r="H358" s="1" t="s">
        <v>130</v>
      </c>
      <c r="I358" s="1" t="s">
        <v>18</v>
      </c>
      <c r="J358" s="1" t="s">
        <v>29</v>
      </c>
      <c r="K358" s="1" t="s">
        <v>20</v>
      </c>
      <c r="L358" s="1" t="s">
        <v>30</v>
      </c>
      <c r="M358" s="1"/>
      <c r="N358" s="1">
        <f t="shared" si="5"/>
        <v>0</v>
      </c>
      <c r="O358" s="1" t="s">
        <v>31</v>
      </c>
      <c r="P358" s="1" t="s">
        <v>1371</v>
      </c>
      <c r="Q358" s="1" t="s">
        <v>1371</v>
      </c>
      <c r="R358" s="1" t="s">
        <v>21</v>
      </c>
      <c r="S358" s="1"/>
      <c r="T358" s="1" t="s">
        <v>25</v>
      </c>
      <c r="U358" t="b">
        <f>VLOOKUP(H358,[4]可返佣产品!$A$2:$B$1000,2,)</f>
        <v>1</v>
      </c>
    </row>
    <row r="359" spans="1:21">
      <c r="A359" s="1" t="s">
        <v>81</v>
      </c>
      <c r="B359" s="1" t="str">
        <f>VLOOKUP(A359,'[3]消费明细-普通账号'!$B$2:$C$10000,2,)</f>
        <v>欧浦智网股份有限公司</v>
      </c>
      <c r="C359" s="1" t="str">
        <f>VLOOKUP(A359,'[3]消费明细-普通账号'!$B$2:$D$10000,3,)</f>
        <v>其他</v>
      </c>
      <c r="D359" s="1" t="str">
        <f>VLOOKUP(A359,'[3]消费明细-普通账号'!$B$2:$L$10000,11,)</f>
        <v>薛玲</v>
      </c>
      <c r="E359" s="1" t="str">
        <f>VLOOKUP(A359,'[3]消费明细-普通账号'!$B$2:$P$10000,15,)</f>
        <v>新建</v>
      </c>
      <c r="F359" s="5">
        <f>VLOOKUP(A359,'[3]消费明细-普通账号'!$B$2:$O$10000,14,)</f>
        <v>43055</v>
      </c>
      <c r="G359" s="1" t="s">
        <v>1372</v>
      </c>
      <c r="H359" s="1" t="s">
        <v>407</v>
      </c>
      <c r="I359" s="1" t="s">
        <v>18</v>
      </c>
      <c r="J359" s="1" t="s">
        <v>1373</v>
      </c>
      <c r="K359" s="1" t="s">
        <v>20</v>
      </c>
      <c r="L359" s="1" t="s">
        <v>1373</v>
      </c>
      <c r="M359" s="1"/>
      <c r="N359" s="1">
        <f t="shared" si="5"/>
        <v>553.64</v>
      </c>
      <c r="O359" s="1" t="s">
        <v>22</v>
      </c>
      <c r="P359" s="1" t="s">
        <v>1374</v>
      </c>
      <c r="Q359" s="1" t="s">
        <v>1375</v>
      </c>
      <c r="R359" s="1" t="s">
        <v>21</v>
      </c>
      <c r="S359" s="1"/>
      <c r="T359" s="1" t="s">
        <v>25</v>
      </c>
      <c r="U359" t="str">
        <f>VLOOKUP(H359,[4]可返佣产品!$A$2:$B$1000,2,)</f>
        <v>true</v>
      </c>
    </row>
    <row r="360" spans="1:21">
      <c r="A360" s="1" t="s">
        <v>63</v>
      </c>
      <c r="B360" s="1" t="str">
        <f>VLOOKUP(A360,'[3]消费明细-普通账号'!$B$2:$C$10000,2,)</f>
        <v>广州美亚电子商务国际旅行社有限公司</v>
      </c>
      <c r="C360" s="1" t="str">
        <f>VLOOKUP(A360,'[3]消费明细-普通账号'!$B$2:$D$10000,3,)</f>
        <v>KA-广</v>
      </c>
      <c r="D360" s="1" t="str">
        <f>VLOOKUP(A360,'[3]消费明细-普通账号'!$B$2:$L$10000,11,)</f>
        <v>史玉卉</v>
      </c>
      <c r="E360" s="1" t="str">
        <f>VLOOKUP(A360,'[3]消费明细-普通账号'!$B$2:$P$10000,15,)</f>
        <v>关联</v>
      </c>
      <c r="F360" s="5">
        <f>VLOOKUP(A360,'[3]消费明细-普通账号'!$B$2:$O$10000,14,)</f>
        <v>43028</v>
      </c>
      <c r="G360" s="1" t="s">
        <v>1376</v>
      </c>
      <c r="H360" s="1" t="s">
        <v>17</v>
      </c>
      <c r="I360" s="1" t="s">
        <v>59</v>
      </c>
      <c r="J360" s="1" t="s">
        <v>705</v>
      </c>
      <c r="K360" s="1" t="s">
        <v>20</v>
      </c>
      <c r="L360" s="1" t="s">
        <v>705</v>
      </c>
      <c r="M360" s="1"/>
      <c r="N360" s="1">
        <f t="shared" si="5"/>
        <v>59</v>
      </c>
      <c r="O360" s="1" t="s">
        <v>22</v>
      </c>
      <c r="P360" s="1" t="s">
        <v>1377</v>
      </c>
      <c r="Q360" s="1" t="s">
        <v>1378</v>
      </c>
      <c r="R360" s="1" t="s">
        <v>21</v>
      </c>
      <c r="S360" s="1"/>
      <c r="T360" s="1" t="s">
        <v>25</v>
      </c>
      <c r="U360">
        <v>-1</v>
      </c>
    </row>
    <row r="361" spans="1:21">
      <c r="A361" s="1" t="s">
        <v>148</v>
      </c>
      <c r="B361" s="1" t="str">
        <f>VLOOKUP(A361,'[3]消费明细-普通账号'!$B$2:$C$10000,2,)</f>
        <v>广州汇电云联互联网科技有限公司</v>
      </c>
      <c r="C361" s="1" t="str">
        <f>VLOOKUP(A361,'[3]消费明细-普通账号'!$B$2:$D$10000,3,)</f>
        <v>铁军-广</v>
      </c>
      <c r="D361" s="1" t="str">
        <f>VLOOKUP(A361,'[3]消费明细-普通账号'!$B$2:$L$10000,11,)</f>
        <v>高乾</v>
      </c>
      <c r="E361" s="1" t="str">
        <f>VLOOKUP(A361,'[3]消费明细-普通账号'!$B$2:$P$10000,15,)</f>
        <v>关联</v>
      </c>
      <c r="F361" s="5">
        <f>VLOOKUP(A361,'[3]消费明细-普通账号'!$B$2:$O$10000,14,)</f>
        <v>43155.427905092598</v>
      </c>
      <c r="G361" s="1" t="s">
        <v>1379</v>
      </c>
      <c r="H361" s="1" t="s">
        <v>166</v>
      </c>
      <c r="I361" s="1" t="s">
        <v>49</v>
      </c>
      <c r="J361" s="1" t="s">
        <v>29</v>
      </c>
      <c r="K361" s="1" t="s">
        <v>20</v>
      </c>
      <c r="L361" s="1" t="s">
        <v>30</v>
      </c>
      <c r="M361" s="1"/>
      <c r="N361" s="1">
        <f t="shared" si="5"/>
        <v>0</v>
      </c>
      <c r="O361" s="1" t="s">
        <v>31</v>
      </c>
      <c r="P361" s="1" t="s">
        <v>1380</v>
      </c>
      <c r="Q361" s="1" t="s">
        <v>1380</v>
      </c>
      <c r="R361" s="1" t="s">
        <v>21</v>
      </c>
      <c r="S361" s="1"/>
      <c r="T361" s="1" t="s">
        <v>25</v>
      </c>
      <c r="U361" t="e">
        <f>VLOOKUP(H361,[4]可返佣产品!$A$2:$B$1000,2,)</f>
        <v>#N/A</v>
      </c>
    </row>
    <row r="362" spans="1:21">
      <c r="A362" s="1" t="s">
        <v>148</v>
      </c>
      <c r="B362" s="1" t="str">
        <f>VLOOKUP(A362,'[3]消费明细-普通账号'!$B$2:$C$10000,2,)</f>
        <v>广州汇电云联互联网科技有限公司</v>
      </c>
      <c r="C362" s="1" t="str">
        <f>VLOOKUP(A362,'[3]消费明细-普通账号'!$B$2:$D$10000,3,)</f>
        <v>铁军-广</v>
      </c>
      <c r="D362" s="1" t="str">
        <f>VLOOKUP(A362,'[3]消费明细-普通账号'!$B$2:$L$10000,11,)</f>
        <v>高乾</v>
      </c>
      <c r="E362" s="1" t="str">
        <f>VLOOKUP(A362,'[3]消费明细-普通账号'!$B$2:$P$10000,15,)</f>
        <v>关联</v>
      </c>
      <c r="F362" s="5">
        <f>VLOOKUP(A362,'[3]消费明细-普通账号'!$B$2:$O$10000,14,)</f>
        <v>43155.427905092598</v>
      </c>
      <c r="G362" s="1" t="s">
        <v>1381</v>
      </c>
      <c r="H362" s="1" t="s">
        <v>130</v>
      </c>
      <c r="I362" s="1" t="s">
        <v>49</v>
      </c>
      <c r="J362" s="1" t="s">
        <v>29</v>
      </c>
      <c r="K362" s="1" t="s">
        <v>20</v>
      </c>
      <c r="L362" s="1" t="s">
        <v>30</v>
      </c>
      <c r="M362" s="1"/>
      <c r="N362" s="1">
        <f t="shared" si="5"/>
        <v>0</v>
      </c>
      <c r="O362" s="1" t="s">
        <v>31</v>
      </c>
      <c r="P362" s="1" t="s">
        <v>1382</v>
      </c>
      <c r="Q362" s="1" t="s">
        <v>1382</v>
      </c>
      <c r="R362" s="1" t="s">
        <v>21</v>
      </c>
      <c r="S362" s="1"/>
      <c r="T362" s="1" t="s">
        <v>25</v>
      </c>
      <c r="U362" t="b">
        <f>VLOOKUP(H362,[4]可返佣产品!$A$2:$B$1000,2,)</f>
        <v>1</v>
      </c>
    </row>
    <row r="363" spans="1:21">
      <c r="A363" s="1" t="s">
        <v>148</v>
      </c>
      <c r="B363" s="1" t="str">
        <f>VLOOKUP(A363,'[3]消费明细-普通账号'!$B$2:$C$10000,2,)</f>
        <v>广州汇电云联互联网科技有限公司</v>
      </c>
      <c r="C363" s="1" t="str">
        <f>VLOOKUP(A363,'[3]消费明细-普通账号'!$B$2:$D$10000,3,)</f>
        <v>铁军-广</v>
      </c>
      <c r="D363" s="1" t="str">
        <f>VLOOKUP(A363,'[3]消费明细-普通账号'!$B$2:$L$10000,11,)</f>
        <v>高乾</v>
      </c>
      <c r="E363" s="1" t="str">
        <f>VLOOKUP(A363,'[3]消费明细-普通账号'!$B$2:$P$10000,15,)</f>
        <v>关联</v>
      </c>
      <c r="F363" s="5">
        <f>VLOOKUP(A363,'[3]消费明细-普通账号'!$B$2:$O$10000,14,)</f>
        <v>43155.427905092598</v>
      </c>
      <c r="G363" s="1" t="s">
        <v>1383</v>
      </c>
      <c r="H363" s="1" t="s">
        <v>79</v>
      </c>
      <c r="I363" s="1" t="s">
        <v>49</v>
      </c>
      <c r="J363" s="1" t="s">
        <v>29</v>
      </c>
      <c r="K363" s="1" t="s">
        <v>20</v>
      </c>
      <c r="L363" s="1" t="s">
        <v>30</v>
      </c>
      <c r="M363" s="1"/>
      <c r="N363" s="1">
        <f t="shared" si="5"/>
        <v>0</v>
      </c>
      <c r="O363" s="1" t="s">
        <v>31</v>
      </c>
      <c r="P363" s="1" t="s">
        <v>1384</v>
      </c>
      <c r="Q363" s="1" t="s">
        <v>1382</v>
      </c>
      <c r="R363" s="1" t="s">
        <v>21</v>
      </c>
      <c r="S363" s="1"/>
      <c r="T363" s="1" t="s">
        <v>25</v>
      </c>
      <c r="U363" t="e">
        <f>VLOOKUP(H363,[4]可返佣产品!$A$2:$B$1000,2,)</f>
        <v>#N/A</v>
      </c>
    </row>
    <row r="364" spans="1:21">
      <c r="A364" s="1" t="s">
        <v>148</v>
      </c>
      <c r="B364" s="1" t="str">
        <f>VLOOKUP(A364,'[3]消费明细-普通账号'!$B$2:$C$10000,2,)</f>
        <v>广州汇电云联互联网科技有限公司</v>
      </c>
      <c r="C364" s="1" t="str">
        <f>VLOOKUP(A364,'[3]消费明细-普通账号'!$B$2:$D$10000,3,)</f>
        <v>铁军-广</v>
      </c>
      <c r="D364" s="1" t="str">
        <f>VLOOKUP(A364,'[3]消费明细-普通账号'!$B$2:$L$10000,11,)</f>
        <v>高乾</v>
      </c>
      <c r="E364" s="1" t="str">
        <f>VLOOKUP(A364,'[3]消费明细-普通账号'!$B$2:$P$10000,15,)</f>
        <v>关联</v>
      </c>
      <c r="F364" s="5">
        <f>VLOOKUP(A364,'[3]消费明细-普通账号'!$B$2:$O$10000,14,)</f>
        <v>43155.427905092598</v>
      </c>
      <c r="G364" s="1" t="s">
        <v>1385</v>
      </c>
      <c r="H364" s="1" t="s">
        <v>130</v>
      </c>
      <c r="I364" s="1" t="s">
        <v>49</v>
      </c>
      <c r="J364" s="1" t="s">
        <v>29</v>
      </c>
      <c r="K364" s="1" t="s">
        <v>20</v>
      </c>
      <c r="L364" s="1" t="s">
        <v>30</v>
      </c>
      <c r="M364" s="1"/>
      <c r="N364" s="1">
        <f t="shared" si="5"/>
        <v>0</v>
      </c>
      <c r="O364" s="1" t="s">
        <v>31</v>
      </c>
      <c r="P364" s="1" t="s">
        <v>1384</v>
      </c>
      <c r="Q364" s="1" t="s">
        <v>1382</v>
      </c>
      <c r="R364" s="1" t="s">
        <v>21</v>
      </c>
      <c r="S364" s="1"/>
      <c r="T364" s="1" t="s">
        <v>25</v>
      </c>
      <c r="U364" t="b">
        <f>VLOOKUP(H364,[4]可返佣产品!$A$2:$B$1000,2,)</f>
        <v>1</v>
      </c>
    </row>
    <row r="365" spans="1:21">
      <c r="A365" s="1" t="s">
        <v>148</v>
      </c>
      <c r="B365" s="1" t="str">
        <f>VLOOKUP(A365,'[3]消费明细-普通账号'!$B$2:$C$10000,2,)</f>
        <v>广州汇电云联互联网科技有限公司</v>
      </c>
      <c r="C365" s="1" t="str">
        <f>VLOOKUP(A365,'[3]消费明细-普通账号'!$B$2:$D$10000,3,)</f>
        <v>铁军-广</v>
      </c>
      <c r="D365" s="1" t="str">
        <f>VLOOKUP(A365,'[3]消费明细-普通账号'!$B$2:$L$10000,11,)</f>
        <v>高乾</v>
      </c>
      <c r="E365" s="1" t="str">
        <f>VLOOKUP(A365,'[3]消费明细-普通账号'!$B$2:$P$10000,15,)</f>
        <v>关联</v>
      </c>
      <c r="F365" s="5">
        <f>VLOOKUP(A365,'[3]消费明细-普通账号'!$B$2:$O$10000,14,)</f>
        <v>43155.427905092598</v>
      </c>
      <c r="G365" s="1" t="s">
        <v>1386</v>
      </c>
      <c r="H365" s="1" t="s">
        <v>237</v>
      </c>
      <c r="I365" s="1" t="s">
        <v>49</v>
      </c>
      <c r="J365" s="1" t="s">
        <v>29</v>
      </c>
      <c r="K365" s="1" t="s">
        <v>20</v>
      </c>
      <c r="L365" s="1" t="s">
        <v>30</v>
      </c>
      <c r="M365" s="1"/>
      <c r="N365" s="1">
        <f t="shared" si="5"/>
        <v>0</v>
      </c>
      <c r="O365" s="1" t="s">
        <v>31</v>
      </c>
      <c r="P365" s="1" t="s">
        <v>1387</v>
      </c>
      <c r="Q365" s="1" t="s">
        <v>1387</v>
      </c>
      <c r="R365" s="1" t="s">
        <v>21</v>
      </c>
      <c r="S365" s="1"/>
      <c r="T365" s="1" t="s">
        <v>25</v>
      </c>
      <c r="U365" t="e">
        <f>VLOOKUP(H365,[4]可返佣产品!$A$2:$B$1000,2,)</f>
        <v>#N/A</v>
      </c>
    </row>
    <row r="366" spans="1:21">
      <c r="A366" s="1" t="s">
        <v>194</v>
      </c>
      <c r="B366" s="1" t="str">
        <f>VLOOKUP(A366,'[3]消费明细-普通账号'!$B$2:$C$10000,2,)</f>
        <v>深圳银链科技有限公司</v>
      </c>
      <c r="C366" s="1" t="str">
        <f>VLOOKUP(A366,'[3]消费明细-普通账号'!$B$2:$D$10000,3,)</f>
        <v>铁军-广</v>
      </c>
      <c r="D366" s="1" t="str">
        <f>VLOOKUP(A366,'[3]消费明细-普通账号'!$B$2:$L$10000,11,)</f>
        <v>李达</v>
      </c>
      <c r="E366" s="1" t="str">
        <f>VLOOKUP(A366,'[3]消费明细-普通账号'!$B$2:$P$10000,15,)</f>
        <v>新建</v>
      </c>
      <c r="F366" s="5">
        <f>VLOOKUP(A366,'[3]消费明细-普通账号'!$B$2:$O$10000,14,)</f>
        <v>43161.623564814799</v>
      </c>
      <c r="G366" s="1" t="s">
        <v>1388</v>
      </c>
      <c r="H366" s="1" t="s">
        <v>17</v>
      </c>
      <c r="I366" s="1" t="s">
        <v>59</v>
      </c>
      <c r="J366" s="1" t="s">
        <v>1389</v>
      </c>
      <c r="K366" s="1" t="s">
        <v>20</v>
      </c>
      <c r="L366" s="1" t="s">
        <v>1389</v>
      </c>
      <c r="M366" s="1"/>
      <c r="N366" s="1">
        <f t="shared" si="5"/>
        <v>86.69</v>
      </c>
      <c r="O366" s="1" t="s">
        <v>22</v>
      </c>
      <c r="P366" s="1" t="s">
        <v>1390</v>
      </c>
      <c r="Q366" s="1" t="s">
        <v>1391</v>
      </c>
      <c r="R366" s="1" t="s">
        <v>21</v>
      </c>
      <c r="S366" s="1"/>
      <c r="T366" s="1" t="s">
        <v>25</v>
      </c>
      <c r="U366" t="str">
        <f>VLOOKUP(H366,[4]可返佣产品!$A$2:$B$1000,2,)</f>
        <v>true</v>
      </c>
    </row>
    <row r="367" spans="1:21">
      <c r="A367" s="1" t="s">
        <v>194</v>
      </c>
      <c r="B367" s="1" t="str">
        <f>VLOOKUP(A367,'[3]消费明细-普通账号'!$B$2:$C$10000,2,)</f>
        <v>深圳银链科技有限公司</v>
      </c>
      <c r="C367" s="1" t="str">
        <f>VLOOKUP(A367,'[3]消费明细-普通账号'!$B$2:$D$10000,3,)</f>
        <v>铁军-广</v>
      </c>
      <c r="D367" s="1" t="str">
        <f>VLOOKUP(A367,'[3]消费明细-普通账号'!$B$2:$L$10000,11,)</f>
        <v>李达</v>
      </c>
      <c r="E367" s="1" t="str">
        <f>VLOOKUP(A367,'[3]消费明细-普通账号'!$B$2:$P$10000,15,)</f>
        <v>新建</v>
      </c>
      <c r="F367" s="5">
        <f>VLOOKUP(A367,'[3]消费明细-普通账号'!$B$2:$O$10000,14,)</f>
        <v>43161.623564814799</v>
      </c>
      <c r="G367" s="1" t="s">
        <v>1392</v>
      </c>
      <c r="H367" s="1" t="s">
        <v>17</v>
      </c>
      <c r="I367" s="1" t="s">
        <v>59</v>
      </c>
      <c r="J367" s="1" t="s">
        <v>1389</v>
      </c>
      <c r="K367" s="1" t="s">
        <v>20</v>
      </c>
      <c r="L367" s="1" t="s">
        <v>1389</v>
      </c>
      <c r="M367" s="1"/>
      <c r="N367" s="1">
        <f t="shared" si="5"/>
        <v>86.69</v>
      </c>
      <c r="O367" s="1" t="s">
        <v>22</v>
      </c>
      <c r="P367" s="1" t="s">
        <v>1393</v>
      </c>
      <c r="Q367" s="1" t="s">
        <v>1393</v>
      </c>
      <c r="R367" s="1" t="s">
        <v>21</v>
      </c>
      <c r="S367" s="1"/>
      <c r="T367" s="1" t="s">
        <v>25</v>
      </c>
      <c r="U367" t="str">
        <f>VLOOKUP(H367,[4]可返佣产品!$A$2:$B$1000,2,)</f>
        <v>true</v>
      </c>
    </row>
    <row r="368" spans="1:21">
      <c r="A368" s="1" t="s">
        <v>194</v>
      </c>
      <c r="B368" s="1" t="str">
        <f>VLOOKUP(A368,'[3]消费明细-普通账号'!$B$2:$C$10000,2,)</f>
        <v>深圳银链科技有限公司</v>
      </c>
      <c r="C368" s="1" t="str">
        <f>VLOOKUP(A368,'[3]消费明细-普通账号'!$B$2:$D$10000,3,)</f>
        <v>铁军-广</v>
      </c>
      <c r="D368" s="1" t="str">
        <f>VLOOKUP(A368,'[3]消费明细-普通账号'!$B$2:$L$10000,11,)</f>
        <v>李达</v>
      </c>
      <c r="E368" s="1" t="str">
        <f>VLOOKUP(A368,'[3]消费明细-普通账号'!$B$2:$P$10000,15,)</f>
        <v>新建</v>
      </c>
      <c r="F368" s="5">
        <f>VLOOKUP(A368,'[3]消费明细-普通账号'!$B$2:$O$10000,14,)</f>
        <v>43161.623564814799</v>
      </c>
      <c r="G368" s="1" t="s">
        <v>1394</v>
      </c>
      <c r="H368" s="1" t="s">
        <v>17</v>
      </c>
      <c r="I368" s="1" t="s">
        <v>59</v>
      </c>
      <c r="J368" s="1" t="s">
        <v>1389</v>
      </c>
      <c r="K368" s="1" t="s">
        <v>20</v>
      </c>
      <c r="L368" s="1" t="s">
        <v>1389</v>
      </c>
      <c r="M368" s="1"/>
      <c r="N368" s="1">
        <f t="shared" si="5"/>
        <v>86.69</v>
      </c>
      <c r="O368" s="1" t="s">
        <v>22</v>
      </c>
      <c r="P368" s="1" t="s">
        <v>1395</v>
      </c>
      <c r="Q368" s="1" t="s">
        <v>1395</v>
      </c>
      <c r="R368" s="1" t="s">
        <v>21</v>
      </c>
      <c r="S368" s="1"/>
      <c r="T368" s="1" t="s">
        <v>25</v>
      </c>
      <c r="U368" t="str">
        <f>VLOOKUP(H368,[4]可返佣产品!$A$2:$B$1000,2,)</f>
        <v>true</v>
      </c>
    </row>
    <row r="369" spans="1:21">
      <c r="A369" s="1" t="s">
        <v>340</v>
      </c>
      <c r="B369" s="1" t="str">
        <f>VLOOKUP(A369,'[3]消费明细-普通账号'!$B$2:$C$10000,2,)</f>
        <v>深圳翼果科技有限公司</v>
      </c>
      <c r="C369" s="1" t="str">
        <f>VLOOKUP(A369,'[3]消费明细-普通账号'!$B$2:$D$10000,3,)</f>
        <v>铁军-广</v>
      </c>
      <c r="D369" s="1" t="str">
        <f>VLOOKUP(A369,'[3]消费明细-普通账号'!$B$2:$L$10000,11,)</f>
        <v>高乾</v>
      </c>
      <c r="E369" s="1" t="str">
        <f>VLOOKUP(A369,'[3]消费明细-普通账号'!$B$2:$P$10000,15,)</f>
        <v>关联</v>
      </c>
      <c r="F369" s="5">
        <f>VLOOKUP(A369,'[3]消费明细-普通账号'!$B$2:$O$10000,14,)</f>
        <v>43132</v>
      </c>
      <c r="G369" s="1" t="s">
        <v>1396</v>
      </c>
      <c r="H369" s="1" t="s">
        <v>17</v>
      </c>
      <c r="I369" s="1" t="s">
        <v>49</v>
      </c>
      <c r="J369" s="1" t="s">
        <v>1397</v>
      </c>
      <c r="K369" s="1" t="s">
        <v>84</v>
      </c>
      <c r="L369" s="1" t="s">
        <v>1398</v>
      </c>
      <c r="M369" s="1">
        <v>401.2</v>
      </c>
      <c r="N369" s="1">
        <f t="shared" si="5"/>
        <v>0</v>
      </c>
      <c r="O369" s="1" t="s">
        <v>22</v>
      </c>
      <c r="P369" s="1" t="s">
        <v>1399</v>
      </c>
      <c r="Q369" s="1" t="s">
        <v>1400</v>
      </c>
      <c r="R369" s="1" t="s">
        <v>21</v>
      </c>
      <c r="S369" s="1"/>
      <c r="T369" s="1" t="s">
        <v>25</v>
      </c>
      <c r="U369" t="str">
        <f>VLOOKUP(H369,[4]可返佣产品!$A$2:$B$1000,2,)</f>
        <v>true</v>
      </c>
    </row>
    <row r="370" spans="1:21">
      <c r="A370" s="1" t="s">
        <v>194</v>
      </c>
      <c r="B370" s="1" t="str">
        <f>VLOOKUP(A370,'[3]消费明细-普通账号'!$B$2:$C$10000,2,)</f>
        <v>深圳银链科技有限公司</v>
      </c>
      <c r="C370" s="1" t="str">
        <f>VLOOKUP(A370,'[3]消费明细-普通账号'!$B$2:$D$10000,3,)</f>
        <v>铁军-广</v>
      </c>
      <c r="D370" s="1" t="str">
        <f>VLOOKUP(A370,'[3]消费明细-普通账号'!$B$2:$L$10000,11,)</f>
        <v>李达</v>
      </c>
      <c r="E370" s="1" t="str">
        <f>VLOOKUP(A370,'[3]消费明细-普通账号'!$B$2:$P$10000,15,)</f>
        <v>新建</v>
      </c>
      <c r="F370" s="5">
        <f>VLOOKUP(A370,'[3]消费明细-普通账号'!$B$2:$O$10000,14,)</f>
        <v>43161.623564814799</v>
      </c>
      <c r="G370" s="1" t="s">
        <v>1401</v>
      </c>
      <c r="H370" s="1" t="s">
        <v>17</v>
      </c>
      <c r="I370" s="1" t="s">
        <v>59</v>
      </c>
      <c r="J370" s="1" t="s">
        <v>1389</v>
      </c>
      <c r="K370" s="1" t="s">
        <v>20</v>
      </c>
      <c r="L370" s="1" t="s">
        <v>1389</v>
      </c>
      <c r="M370" s="1"/>
      <c r="N370" s="1">
        <f t="shared" si="5"/>
        <v>86.69</v>
      </c>
      <c r="O370" s="1" t="s">
        <v>22</v>
      </c>
      <c r="P370" s="1" t="s">
        <v>1402</v>
      </c>
      <c r="Q370" s="1" t="s">
        <v>1403</v>
      </c>
      <c r="R370" s="1" t="s">
        <v>21</v>
      </c>
      <c r="S370" s="1"/>
      <c r="T370" s="1" t="s">
        <v>25</v>
      </c>
      <c r="U370" t="str">
        <f>VLOOKUP(H370,[4]可返佣产品!$A$2:$B$1000,2,)</f>
        <v>true</v>
      </c>
    </row>
    <row r="371" spans="1:21">
      <c r="A371" s="1" t="s">
        <v>1351</v>
      </c>
      <c r="B371" s="1" t="str">
        <f>VLOOKUP(A371,'[3]消费明细-普通账号'!$B$2:$C$10000,2,)</f>
        <v>广州智悦网络科技有限公司</v>
      </c>
      <c r="C371" s="1" t="str">
        <f>VLOOKUP(A371,'[3]消费明细-普通账号'!$B$2:$D$10000,3,)</f>
        <v>KA-广</v>
      </c>
      <c r="D371" s="1" t="str">
        <f>VLOOKUP(A371,'[3]消费明细-普通账号'!$B$2:$L$10000,11,)</f>
        <v>史玉卉</v>
      </c>
      <c r="E371" s="1" t="str">
        <f>VLOOKUP(A371,'[3]消费明细-普通账号'!$B$2:$P$10000,15,)</f>
        <v>关联</v>
      </c>
      <c r="F371" s="5">
        <f>VLOOKUP(A371,'[3]消费明细-普通账号'!$B$2:$O$10000,14,)</f>
        <v>43046</v>
      </c>
      <c r="G371" s="1" t="s">
        <v>1404</v>
      </c>
      <c r="H371" s="1" t="s">
        <v>1405</v>
      </c>
      <c r="I371" s="1" t="s">
        <v>49</v>
      </c>
      <c r="J371" s="1" t="s">
        <v>1406</v>
      </c>
      <c r="K371" s="1" t="s">
        <v>84</v>
      </c>
      <c r="L371" s="1" t="s">
        <v>1407</v>
      </c>
      <c r="M371" s="1"/>
      <c r="N371" s="1">
        <f t="shared" si="5"/>
        <v>75.819999999999993</v>
      </c>
      <c r="O371" s="1" t="s">
        <v>22</v>
      </c>
      <c r="P371" s="1" t="s">
        <v>1408</v>
      </c>
      <c r="Q371" s="1" t="s">
        <v>1409</v>
      </c>
      <c r="R371" s="1" t="s">
        <v>21</v>
      </c>
      <c r="S371" s="1"/>
      <c r="T371" s="1" t="s">
        <v>25</v>
      </c>
      <c r="U371" t="str">
        <f>VLOOKUP(H371,[4]可返佣产品!$A$2:$B$1000,2,)</f>
        <v>true</v>
      </c>
    </row>
    <row r="372" spans="1:21">
      <c r="A372" s="1" t="s">
        <v>194</v>
      </c>
      <c r="B372" s="1" t="str">
        <f>VLOOKUP(A372,'[3]消费明细-普通账号'!$B$2:$C$10000,2,)</f>
        <v>深圳银链科技有限公司</v>
      </c>
      <c r="C372" s="1" t="str">
        <f>VLOOKUP(A372,'[3]消费明细-普通账号'!$B$2:$D$10000,3,)</f>
        <v>铁军-广</v>
      </c>
      <c r="D372" s="1" t="str">
        <f>VLOOKUP(A372,'[3]消费明细-普通账号'!$B$2:$L$10000,11,)</f>
        <v>李达</v>
      </c>
      <c r="E372" s="1" t="str">
        <f>VLOOKUP(A372,'[3]消费明细-普通账号'!$B$2:$P$10000,15,)</f>
        <v>新建</v>
      </c>
      <c r="F372" s="5">
        <f>VLOOKUP(A372,'[3]消费明细-普通账号'!$B$2:$O$10000,14,)</f>
        <v>43161.623564814799</v>
      </c>
      <c r="G372" s="1" t="s">
        <v>1410</v>
      </c>
      <c r="H372" s="1" t="s">
        <v>17</v>
      </c>
      <c r="I372" s="1" t="s">
        <v>59</v>
      </c>
      <c r="J372" s="1" t="s">
        <v>1389</v>
      </c>
      <c r="K372" s="1" t="s">
        <v>20</v>
      </c>
      <c r="L372" s="1" t="s">
        <v>1389</v>
      </c>
      <c r="M372" s="1"/>
      <c r="N372" s="1">
        <f t="shared" si="5"/>
        <v>86.69</v>
      </c>
      <c r="O372" s="1" t="s">
        <v>22</v>
      </c>
      <c r="P372" s="1" t="s">
        <v>1411</v>
      </c>
      <c r="Q372" s="1" t="s">
        <v>1412</v>
      </c>
      <c r="R372" s="1" t="s">
        <v>21</v>
      </c>
      <c r="S372" s="1"/>
      <c r="T372" s="1" t="s">
        <v>25</v>
      </c>
      <c r="U372" t="str">
        <f>VLOOKUP(H372,[4]可返佣产品!$A$2:$B$1000,2,)</f>
        <v>true</v>
      </c>
    </row>
    <row r="373" spans="1:21">
      <c r="A373" s="1" t="s">
        <v>1413</v>
      </c>
      <c r="B373" s="1" t="str">
        <f>VLOOKUP(A373,'[3]消费明细-普通账号'!$B$2:$C$10000,2,)</f>
        <v>宇罡科技</v>
      </c>
      <c r="C373" s="1" t="str">
        <f>VLOOKUP(A373,'[3]消费明细-普通账号'!$B$2:$D$10000,3,)</f>
        <v>中台-广</v>
      </c>
      <c r="D373" s="1" t="str">
        <f>VLOOKUP(A373,'[3]消费明细-普通账号'!$B$2:$L$10000,11,)</f>
        <v>林海菊</v>
      </c>
      <c r="E373" s="1" t="str">
        <f>VLOOKUP(A373,'[3]消费明细-普通账号'!$B$2:$P$10000,15,)</f>
        <v>关联</v>
      </c>
      <c r="F373" s="5">
        <f>VLOOKUP(A373,'[3]消费明细-普通账号'!$B$2:$O$10000,14,)</f>
        <v>42964</v>
      </c>
      <c r="G373" s="1" t="s">
        <v>1414</v>
      </c>
      <c r="H373" s="1" t="s">
        <v>17</v>
      </c>
      <c r="I373" s="1" t="s">
        <v>59</v>
      </c>
      <c r="J373" s="1" t="s">
        <v>1415</v>
      </c>
      <c r="K373" s="1" t="s">
        <v>20</v>
      </c>
      <c r="L373" s="1" t="s">
        <v>1415</v>
      </c>
      <c r="M373" s="1"/>
      <c r="N373" s="1">
        <f t="shared" si="5"/>
        <v>772</v>
      </c>
      <c r="O373" s="1" t="s">
        <v>22</v>
      </c>
      <c r="P373" s="1" t="s">
        <v>1416</v>
      </c>
      <c r="Q373" s="1" t="s">
        <v>1417</v>
      </c>
      <c r="R373" s="1" t="s">
        <v>21</v>
      </c>
      <c r="S373" s="1"/>
      <c r="T373" s="1" t="s">
        <v>25</v>
      </c>
      <c r="U373">
        <v>-1</v>
      </c>
    </row>
    <row r="374" spans="1:21">
      <c r="A374" s="1" t="s">
        <v>1413</v>
      </c>
      <c r="B374" s="1" t="str">
        <f>VLOOKUP(A374,'[3]消费明细-普通账号'!$B$2:$C$10000,2,)</f>
        <v>宇罡科技</v>
      </c>
      <c r="C374" s="1" t="str">
        <f>VLOOKUP(A374,'[3]消费明细-普通账号'!$B$2:$D$10000,3,)</f>
        <v>中台-广</v>
      </c>
      <c r="D374" s="1" t="str">
        <f>VLOOKUP(A374,'[3]消费明细-普通账号'!$B$2:$L$10000,11,)</f>
        <v>林海菊</v>
      </c>
      <c r="E374" s="1" t="str">
        <f>VLOOKUP(A374,'[3]消费明细-普通账号'!$B$2:$P$10000,15,)</f>
        <v>关联</v>
      </c>
      <c r="F374" s="5">
        <f>VLOOKUP(A374,'[3]消费明细-普通账号'!$B$2:$O$10000,14,)</f>
        <v>42964</v>
      </c>
      <c r="G374" s="1" t="s">
        <v>1418</v>
      </c>
      <c r="H374" s="1" t="s">
        <v>17</v>
      </c>
      <c r="I374" s="1" t="s">
        <v>59</v>
      </c>
      <c r="J374" s="1" t="s">
        <v>1232</v>
      </c>
      <c r="K374" s="1" t="s">
        <v>20</v>
      </c>
      <c r="L374" s="1" t="s">
        <v>1232</v>
      </c>
      <c r="M374" s="1"/>
      <c r="N374" s="1">
        <f t="shared" si="5"/>
        <v>478</v>
      </c>
      <c r="O374" s="1" t="s">
        <v>22</v>
      </c>
      <c r="P374" s="1" t="s">
        <v>1419</v>
      </c>
      <c r="Q374" s="1" t="s">
        <v>1420</v>
      </c>
      <c r="R374" s="1" t="s">
        <v>21</v>
      </c>
      <c r="S374" s="1"/>
      <c r="T374" s="1" t="s">
        <v>25</v>
      </c>
      <c r="U374">
        <v>-1</v>
      </c>
    </row>
    <row r="375" spans="1:21">
      <c r="A375" s="1" t="s">
        <v>1413</v>
      </c>
      <c r="B375" s="1" t="str">
        <f>VLOOKUP(A375,'[3]消费明细-普通账号'!$B$2:$C$10000,2,)</f>
        <v>宇罡科技</v>
      </c>
      <c r="C375" s="1" t="str">
        <f>VLOOKUP(A375,'[3]消费明细-普通账号'!$B$2:$D$10000,3,)</f>
        <v>中台-广</v>
      </c>
      <c r="D375" s="1" t="str">
        <f>VLOOKUP(A375,'[3]消费明细-普通账号'!$B$2:$L$10000,11,)</f>
        <v>林海菊</v>
      </c>
      <c r="E375" s="1" t="str">
        <f>VLOOKUP(A375,'[3]消费明细-普通账号'!$B$2:$P$10000,15,)</f>
        <v>关联</v>
      </c>
      <c r="F375" s="5">
        <f>VLOOKUP(A375,'[3]消费明细-普通账号'!$B$2:$O$10000,14,)</f>
        <v>42964</v>
      </c>
      <c r="G375" s="1" t="s">
        <v>1421</v>
      </c>
      <c r="H375" s="1" t="s">
        <v>17</v>
      </c>
      <c r="I375" s="1" t="s">
        <v>59</v>
      </c>
      <c r="J375" s="1" t="s">
        <v>1232</v>
      </c>
      <c r="K375" s="1" t="s">
        <v>20</v>
      </c>
      <c r="L375" s="1" t="s">
        <v>1232</v>
      </c>
      <c r="M375" s="1"/>
      <c r="N375" s="1">
        <f t="shared" si="5"/>
        <v>478</v>
      </c>
      <c r="O375" s="1" t="s">
        <v>22</v>
      </c>
      <c r="P375" s="1" t="s">
        <v>1422</v>
      </c>
      <c r="Q375" s="1" t="s">
        <v>1423</v>
      </c>
      <c r="R375" s="1" t="s">
        <v>21</v>
      </c>
      <c r="S375" s="1"/>
      <c r="T375" s="1" t="s">
        <v>25</v>
      </c>
      <c r="U375">
        <v>-1</v>
      </c>
    </row>
    <row r="376" spans="1:21">
      <c r="A376" s="1" t="s">
        <v>1424</v>
      </c>
      <c r="B376" s="1" t="str">
        <f>VLOOKUP(A376,'[3]消费明细-普通账号'!$B$2:$C$10000,2,)</f>
        <v>广州骏伯网络科技股份有限公司</v>
      </c>
      <c r="C376" s="1" t="str">
        <f>VLOOKUP(A376,'[3]消费明细-普通账号'!$B$2:$D$10000,3,)</f>
        <v>KA-广</v>
      </c>
      <c r="D376" s="1" t="str">
        <f>VLOOKUP(A376,'[3]消费明细-普通账号'!$B$2:$L$10000,11,)</f>
        <v>谢晓敏</v>
      </c>
      <c r="E376" s="1" t="str">
        <f>VLOOKUP(A376,'[3]消费明细-普通账号'!$B$2:$P$10000,15,)</f>
        <v>关联</v>
      </c>
      <c r="F376" s="5">
        <f>VLOOKUP(A376,'[3]消费明细-普通账号'!$B$2:$O$10000,14,)</f>
        <v>43073</v>
      </c>
      <c r="G376" s="1" t="s">
        <v>1425</v>
      </c>
      <c r="H376" s="1" t="s">
        <v>17</v>
      </c>
      <c r="I376" s="1" t="s">
        <v>59</v>
      </c>
      <c r="J376" s="1" t="s">
        <v>1426</v>
      </c>
      <c r="K376" s="1" t="s">
        <v>84</v>
      </c>
      <c r="L376" s="1" t="s">
        <v>1427</v>
      </c>
      <c r="M376" s="1"/>
      <c r="N376" s="1">
        <f t="shared" si="5"/>
        <v>9067.7999999999993</v>
      </c>
      <c r="O376" s="1" t="s">
        <v>22</v>
      </c>
      <c r="P376" s="1" t="s">
        <v>1428</v>
      </c>
      <c r="Q376" s="1" t="s">
        <v>1429</v>
      </c>
      <c r="R376" s="1" t="s">
        <v>21</v>
      </c>
      <c r="S376" s="1"/>
      <c r="T376" s="1" t="s">
        <v>25</v>
      </c>
      <c r="U376">
        <v>-1</v>
      </c>
    </row>
    <row r="377" spans="1:21">
      <c r="A377" s="1" t="s">
        <v>63</v>
      </c>
      <c r="B377" s="1" t="str">
        <f>VLOOKUP(A377,'[3]消费明细-普通账号'!$B$2:$C$10000,2,)</f>
        <v>广州美亚电子商务国际旅行社有限公司</v>
      </c>
      <c r="C377" s="1" t="str">
        <f>VLOOKUP(A377,'[3]消费明细-普通账号'!$B$2:$D$10000,3,)</f>
        <v>KA-广</v>
      </c>
      <c r="D377" s="1" t="str">
        <f>VLOOKUP(A377,'[3]消费明细-普通账号'!$B$2:$L$10000,11,)</f>
        <v>史玉卉</v>
      </c>
      <c r="E377" s="1" t="str">
        <f>VLOOKUP(A377,'[3]消费明细-普通账号'!$B$2:$P$10000,15,)</f>
        <v>关联</v>
      </c>
      <c r="F377" s="5">
        <f>VLOOKUP(A377,'[3]消费明细-普通账号'!$B$2:$O$10000,14,)</f>
        <v>43028</v>
      </c>
      <c r="G377" s="1" t="s">
        <v>1430</v>
      </c>
      <c r="H377" s="1" t="s">
        <v>306</v>
      </c>
      <c r="I377" s="1" t="s">
        <v>59</v>
      </c>
      <c r="J377" s="1" t="s">
        <v>1431</v>
      </c>
      <c r="K377" s="1" t="s">
        <v>20</v>
      </c>
      <c r="L377" s="1" t="s">
        <v>1431</v>
      </c>
      <c r="M377" s="1"/>
      <c r="N377" s="1">
        <f t="shared" si="5"/>
        <v>3000</v>
      </c>
      <c r="O377" s="1" t="s">
        <v>22</v>
      </c>
      <c r="P377" s="1" t="s">
        <v>1432</v>
      </c>
      <c r="Q377" s="1" t="s">
        <v>1433</v>
      </c>
      <c r="R377" s="1" t="s">
        <v>21</v>
      </c>
      <c r="S377" s="1"/>
      <c r="T377" s="1" t="s">
        <v>25</v>
      </c>
      <c r="U377">
        <v>-1</v>
      </c>
    </row>
    <row r="378" spans="1:21">
      <c r="A378" s="1" t="s">
        <v>529</v>
      </c>
      <c r="B378" s="1" t="str">
        <f>VLOOKUP(A378,'[3]消费明细-普通账号'!$B$2:$C$10000,2,)</f>
        <v>广州慕可生物科技有限公司</v>
      </c>
      <c r="C378" s="1" t="str">
        <f>VLOOKUP(A378,'[3]消费明细-普通账号'!$B$2:$D$10000,3,)</f>
        <v>KA-广</v>
      </c>
      <c r="D378" s="1" t="str">
        <f>VLOOKUP(A378,'[3]消费明细-普通账号'!$B$2:$L$10000,11,)</f>
        <v>汤何</v>
      </c>
      <c r="E378" s="1" t="str">
        <f>VLOOKUP(A378,'[3]消费明细-普通账号'!$B$2:$P$10000,15,)</f>
        <v>关联</v>
      </c>
      <c r="F378" s="5">
        <f>VLOOKUP(A378,'[3]消费明细-普通账号'!$B$2:$O$10000,14,)</f>
        <v>42991</v>
      </c>
      <c r="G378" s="1" t="s">
        <v>1434</v>
      </c>
      <c r="H378" s="1" t="s">
        <v>531</v>
      </c>
      <c r="I378" s="1" t="s">
        <v>18</v>
      </c>
      <c r="J378" s="1" t="s">
        <v>1435</v>
      </c>
      <c r="K378" s="1" t="s">
        <v>20</v>
      </c>
      <c r="L378" s="1" t="s">
        <v>1435</v>
      </c>
      <c r="M378" s="1"/>
      <c r="N378" s="1">
        <f t="shared" si="5"/>
        <v>66.569999999999993</v>
      </c>
      <c r="O378" s="1" t="s">
        <v>22</v>
      </c>
      <c r="P378" s="1" t="s">
        <v>1436</v>
      </c>
      <c r="Q378" s="1" t="s">
        <v>1437</v>
      </c>
      <c r="R378" s="1" t="s">
        <v>21</v>
      </c>
      <c r="S378" s="1"/>
      <c r="T378" s="1" t="s">
        <v>25</v>
      </c>
      <c r="U378" t="str">
        <f>VLOOKUP(H378,[4]可返佣产品!$A$2:$B$1000,2,)</f>
        <v>true</v>
      </c>
    </row>
    <row r="379" spans="1:21">
      <c r="A379" s="1" t="s">
        <v>26</v>
      </c>
      <c r="B379" s="1" t="str">
        <f>VLOOKUP(A379,'[3]消费明细-普通账号'!$B$2:$C$10000,2,)</f>
        <v>广州市十牛信息科技有限公司</v>
      </c>
      <c r="C379" s="1" t="str">
        <f>VLOOKUP(A379,'[3]消费明细-普通账号'!$B$2:$D$10000,3,)</f>
        <v>其他</v>
      </c>
      <c r="D379" s="1" t="str">
        <f>VLOOKUP(A379,'[3]消费明细-普通账号'!$B$2:$L$10000,11,)</f>
        <v>薛玲</v>
      </c>
      <c r="E379" s="1" t="str">
        <f>VLOOKUP(A379,'[3]消费明细-普通账号'!$B$2:$P$10000,15,)</f>
        <v>关联</v>
      </c>
      <c r="F379" s="5">
        <f>VLOOKUP(A379,'[3]消费明细-普通账号'!$B$2:$O$10000,14,)</f>
        <v>42909</v>
      </c>
      <c r="G379" s="1" t="s">
        <v>1438</v>
      </c>
      <c r="H379" s="1" t="s">
        <v>130</v>
      </c>
      <c r="I379" s="1" t="s">
        <v>49</v>
      </c>
      <c r="J379" s="1" t="s">
        <v>29</v>
      </c>
      <c r="K379" s="1" t="s">
        <v>20</v>
      </c>
      <c r="L379" s="1" t="s">
        <v>30</v>
      </c>
      <c r="M379" s="1"/>
      <c r="N379" s="1">
        <f t="shared" si="5"/>
        <v>0</v>
      </c>
      <c r="O379" s="1" t="s">
        <v>31</v>
      </c>
      <c r="P379" s="1" t="s">
        <v>1439</v>
      </c>
      <c r="Q379" s="1" t="s">
        <v>1439</v>
      </c>
      <c r="R379" s="1" t="s">
        <v>21</v>
      </c>
      <c r="S379" s="1"/>
      <c r="T379" s="1" t="s">
        <v>25</v>
      </c>
      <c r="U379" t="b">
        <f>VLOOKUP(H379,[4]可返佣产品!$A$2:$B$1000,2,)</f>
        <v>1</v>
      </c>
    </row>
    <row r="380" spans="1:21">
      <c r="A380" s="1" t="s">
        <v>1440</v>
      </c>
      <c r="B380" s="1" t="str">
        <f>VLOOKUP(A380,'[3]消费明细-普通账号'!$B$2:$C$10000,2,)</f>
        <v>深圳前海黄牛科技有限公司</v>
      </c>
      <c r="C380" s="1" t="str">
        <f>VLOOKUP(A380,'[3]消费明细-普通账号'!$B$2:$D$10000,3,)</f>
        <v>铁军-广</v>
      </c>
      <c r="D380" s="1" t="str">
        <f>VLOOKUP(A380,'[3]消费明细-普通账号'!$B$2:$L$10000,11,)</f>
        <v>高乾</v>
      </c>
      <c r="E380" s="1" t="str">
        <f>VLOOKUP(A380,'[3]消费明细-普通账号'!$B$2:$P$10000,15,)</f>
        <v>新建</v>
      </c>
      <c r="F380" s="5">
        <f>VLOOKUP(A380,'[3]消费明细-普通账号'!$B$2:$O$10000,14,)</f>
        <v>43198.729942129597</v>
      </c>
      <c r="G380" s="1" t="s">
        <v>1441</v>
      </c>
      <c r="H380" s="1" t="s">
        <v>17</v>
      </c>
      <c r="I380" s="1" t="s">
        <v>59</v>
      </c>
      <c r="J380" s="1" t="s">
        <v>1442</v>
      </c>
      <c r="K380" s="1" t="s">
        <v>371</v>
      </c>
      <c r="L380" s="1" t="s">
        <v>1443</v>
      </c>
      <c r="M380" s="1"/>
      <c r="N380" s="1">
        <f t="shared" si="5"/>
        <v>2642.09</v>
      </c>
      <c r="O380" s="1" t="s">
        <v>22</v>
      </c>
      <c r="P380" s="1" t="s">
        <v>1444</v>
      </c>
      <c r="Q380" s="1" t="s">
        <v>1445</v>
      </c>
      <c r="R380" s="1" t="s">
        <v>21</v>
      </c>
      <c r="S380" s="1"/>
      <c r="T380" s="1" t="s">
        <v>25</v>
      </c>
      <c r="U380" t="str">
        <f>VLOOKUP(H380,[4]可返佣产品!$A$2:$B$1000,2,)</f>
        <v>true</v>
      </c>
    </row>
    <row r="381" spans="1:21">
      <c r="A381" s="1" t="s">
        <v>1440</v>
      </c>
      <c r="B381" s="1" t="str">
        <f>VLOOKUP(A381,'[3]消费明细-普通账号'!$B$2:$C$10000,2,)</f>
        <v>深圳前海黄牛科技有限公司</v>
      </c>
      <c r="C381" s="1" t="str">
        <f>VLOOKUP(A381,'[3]消费明细-普通账号'!$B$2:$D$10000,3,)</f>
        <v>铁军-广</v>
      </c>
      <c r="D381" s="1" t="str">
        <f>VLOOKUP(A381,'[3]消费明细-普通账号'!$B$2:$L$10000,11,)</f>
        <v>高乾</v>
      </c>
      <c r="E381" s="1" t="str">
        <f>VLOOKUP(A381,'[3]消费明细-普通账号'!$B$2:$P$10000,15,)</f>
        <v>新建</v>
      </c>
      <c r="F381" s="5">
        <f>VLOOKUP(A381,'[3]消费明细-普通账号'!$B$2:$O$10000,14,)</f>
        <v>43198.729942129597</v>
      </c>
      <c r="G381" s="1" t="s">
        <v>1446</v>
      </c>
      <c r="H381" s="1" t="s">
        <v>36</v>
      </c>
      <c r="I381" s="1" t="s">
        <v>59</v>
      </c>
      <c r="J381" s="1" t="s">
        <v>1447</v>
      </c>
      <c r="K381" s="1" t="s">
        <v>20</v>
      </c>
      <c r="L381" s="1" t="s">
        <v>1447</v>
      </c>
      <c r="M381" s="1"/>
      <c r="N381" s="1">
        <f t="shared" si="5"/>
        <v>1000</v>
      </c>
      <c r="O381" s="1" t="s">
        <v>22</v>
      </c>
      <c r="P381" s="1" t="s">
        <v>1448</v>
      </c>
      <c r="Q381" s="1" t="s">
        <v>1448</v>
      </c>
      <c r="R381" s="1" t="s">
        <v>21</v>
      </c>
      <c r="S381" s="1"/>
      <c r="T381" s="1" t="s">
        <v>25</v>
      </c>
      <c r="U381" t="str">
        <f>VLOOKUP(H381,[4]可返佣产品!$A$2:$B$1000,2,)</f>
        <v>true</v>
      </c>
    </row>
    <row r="382" spans="1:21">
      <c r="A382" s="1" t="s">
        <v>299</v>
      </c>
      <c r="B382" s="1" t="str">
        <f>VLOOKUP(A382,'[3]消费明细-普通账号'!$B$2:$C$10000,2,)</f>
        <v>广州逗趣互动信息科技有限公司</v>
      </c>
      <c r="C382" s="1" t="str">
        <f>VLOOKUP(A382,'[3]消费明细-普通账号'!$B$2:$D$10000,3,)</f>
        <v>其他</v>
      </c>
      <c r="D382" s="1" t="str">
        <f>VLOOKUP(A382,'[3]消费明细-普通账号'!$B$2:$L$10000,11,)</f>
        <v>薛玲</v>
      </c>
      <c r="E382" s="1" t="str">
        <f>VLOOKUP(A382,'[3]消费明细-普通账号'!$B$2:$P$10000,15,)</f>
        <v>关联</v>
      </c>
      <c r="F382" s="5">
        <f>VLOOKUP(A382,'[3]消费明细-普通账号'!$B$2:$O$10000,14,)</f>
        <v>42744</v>
      </c>
      <c r="G382" s="1" t="s">
        <v>1449</v>
      </c>
      <c r="H382" s="1" t="s">
        <v>17</v>
      </c>
      <c r="I382" s="1" t="s">
        <v>59</v>
      </c>
      <c r="J382" s="1" t="s">
        <v>1450</v>
      </c>
      <c r="K382" s="1" t="s">
        <v>20</v>
      </c>
      <c r="L382" s="1" t="s">
        <v>1450</v>
      </c>
      <c r="M382" s="1">
        <v>313</v>
      </c>
      <c r="N382" s="1">
        <f t="shared" si="5"/>
        <v>0</v>
      </c>
      <c r="O382" s="1" t="s">
        <v>22</v>
      </c>
      <c r="P382" s="1" t="s">
        <v>1451</v>
      </c>
      <c r="Q382" s="1" t="s">
        <v>1451</v>
      </c>
      <c r="R382" s="1" t="s">
        <v>21</v>
      </c>
      <c r="S382" s="1"/>
      <c r="T382" s="1" t="s">
        <v>25</v>
      </c>
      <c r="U382">
        <v>-1</v>
      </c>
    </row>
    <row r="383" spans="1:21">
      <c r="A383" s="1" t="s">
        <v>304</v>
      </c>
      <c r="B383" s="1" t="str">
        <f>VLOOKUP(A383,'[3]消费明细-普通账号'!$B$2:$C$10000,2,)</f>
        <v>广州远程教育中心有限公司</v>
      </c>
      <c r="C383" s="1" t="str">
        <f>VLOOKUP(A383,'[3]消费明细-普通账号'!$B$2:$D$10000,3,)</f>
        <v>KA-广</v>
      </c>
      <c r="D383" s="1" t="str">
        <f>VLOOKUP(A383,'[3]消费明细-普通账号'!$B$2:$L$10000,11,)</f>
        <v>史玉卉</v>
      </c>
      <c r="E383" s="1" t="str">
        <f>VLOOKUP(A383,'[3]消费明细-普通账号'!$B$2:$P$10000,15,)</f>
        <v>关联</v>
      </c>
      <c r="F383" s="5">
        <f>VLOOKUP(A383,'[3]消费明细-普通账号'!$B$2:$O$10000,14,)</f>
        <v>42818</v>
      </c>
      <c r="G383" s="1" t="s">
        <v>1452</v>
      </c>
      <c r="H383" s="1" t="s">
        <v>17</v>
      </c>
      <c r="I383" s="1" t="s">
        <v>59</v>
      </c>
      <c r="J383" s="1" t="s">
        <v>1453</v>
      </c>
      <c r="K383" s="1" t="s">
        <v>203</v>
      </c>
      <c r="L383" s="1" t="s">
        <v>1454</v>
      </c>
      <c r="M383" s="1"/>
      <c r="N383" s="1">
        <f t="shared" si="5"/>
        <v>342.75</v>
      </c>
      <c r="O383" s="1" t="s">
        <v>22</v>
      </c>
      <c r="P383" s="1" t="s">
        <v>1455</v>
      </c>
      <c r="Q383" s="1" t="s">
        <v>1455</v>
      </c>
      <c r="R383" s="1" t="s">
        <v>21</v>
      </c>
      <c r="S383" s="1"/>
      <c r="T383" s="1" t="s">
        <v>25</v>
      </c>
      <c r="U383">
        <v>0</v>
      </c>
    </row>
    <row r="384" spans="1:21">
      <c r="A384" s="1" t="s">
        <v>304</v>
      </c>
      <c r="B384" s="1" t="str">
        <f>VLOOKUP(A384,'[3]消费明细-普通账号'!$B$2:$C$10000,2,)</f>
        <v>广州远程教育中心有限公司</v>
      </c>
      <c r="C384" s="1" t="str">
        <f>VLOOKUP(A384,'[3]消费明细-普通账号'!$B$2:$D$10000,3,)</f>
        <v>KA-广</v>
      </c>
      <c r="D384" s="1" t="str">
        <f>VLOOKUP(A384,'[3]消费明细-普通账号'!$B$2:$L$10000,11,)</f>
        <v>史玉卉</v>
      </c>
      <c r="E384" s="1" t="str">
        <f>VLOOKUP(A384,'[3]消费明细-普通账号'!$B$2:$P$10000,15,)</f>
        <v>关联</v>
      </c>
      <c r="F384" s="5">
        <f>VLOOKUP(A384,'[3]消费明细-普通账号'!$B$2:$O$10000,14,)</f>
        <v>42818</v>
      </c>
      <c r="G384" s="1" t="s">
        <v>1456</v>
      </c>
      <c r="H384" s="1" t="s">
        <v>17</v>
      </c>
      <c r="I384" s="1" t="s">
        <v>59</v>
      </c>
      <c r="J384" s="1" t="s">
        <v>1457</v>
      </c>
      <c r="K384" s="1" t="s">
        <v>203</v>
      </c>
      <c r="L384" s="1" t="s">
        <v>1458</v>
      </c>
      <c r="M384" s="1"/>
      <c r="N384" s="1">
        <f t="shared" si="5"/>
        <v>915</v>
      </c>
      <c r="O384" s="1" t="s">
        <v>22</v>
      </c>
      <c r="P384" s="1" t="s">
        <v>1459</v>
      </c>
      <c r="Q384" s="1" t="s">
        <v>1460</v>
      </c>
      <c r="R384" s="1" t="s">
        <v>21</v>
      </c>
      <c r="S384" s="1"/>
      <c r="T384" s="1" t="s">
        <v>25</v>
      </c>
      <c r="U384">
        <v>0</v>
      </c>
    </row>
    <row r="385" spans="1:21">
      <c r="A385" s="1" t="s">
        <v>304</v>
      </c>
      <c r="B385" s="1" t="str">
        <f>VLOOKUP(A385,'[3]消费明细-普通账号'!$B$2:$C$10000,2,)</f>
        <v>广州远程教育中心有限公司</v>
      </c>
      <c r="C385" s="1" t="str">
        <f>VLOOKUP(A385,'[3]消费明细-普通账号'!$B$2:$D$10000,3,)</f>
        <v>KA-广</v>
      </c>
      <c r="D385" s="1" t="str">
        <f>VLOOKUP(A385,'[3]消费明细-普通账号'!$B$2:$L$10000,11,)</f>
        <v>史玉卉</v>
      </c>
      <c r="E385" s="1" t="str">
        <f>VLOOKUP(A385,'[3]消费明细-普通账号'!$B$2:$P$10000,15,)</f>
        <v>关联</v>
      </c>
      <c r="F385" s="5">
        <f>VLOOKUP(A385,'[3]消费明细-普通账号'!$B$2:$O$10000,14,)</f>
        <v>42818</v>
      </c>
      <c r="G385" s="1" t="s">
        <v>1461</v>
      </c>
      <c r="H385" s="1" t="s">
        <v>17</v>
      </c>
      <c r="I385" s="1" t="s">
        <v>59</v>
      </c>
      <c r="J385" s="1" t="s">
        <v>1462</v>
      </c>
      <c r="K385" s="1" t="s">
        <v>203</v>
      </c>
      <c r="L385" s="1" t="s">
        <v>1463</v>
      </c>
      <c r="M385" s="1"/>
      <c r="N385" s="1">
        <f t="shared" si="5"/>
        <v>452.25</v>
      </c>
      <c r="O385" s="1" t="s">
        <v>22</v>
      </c>
      <c r="P385" s="1" t="s">
        <v>1464</v>
      </c>
      <c r="Q385" s="1" t="s">
        <v>1465</v>
      </c>
      <c r="R385" s="1" t="s">
        <v>21</v>
      </c>
      <c r="S385" s="1"/>
      <c r="T385" s="1" t="s">
        <v>25</v>
      </c>
      <c r="U385">
        <v>0</v>
      </c>
    </row>
    <row r="386" spans="1:21">
      <c r="A386" s="1" t="s">
        <v>26</v>
      </c>
      <c r="B386" s="1" t="str">
        <f>VLOOKUP(A386,'[3]消费明细-普通账号'!$B$2:$C$10000,2,)</f>
        <v>广州市十牛信息科技有限公司</v>
      </c>
      <c r="C386" s="1" t="str">
        <f>VLOOKUP(A386,'[3]消费明细-普通账号'!$B$2:$D$10000,3,)</f>
        <v>其他</v>
      </c>
      <c r="D386" s="1" t="str">
        <f>VLOOKUP(A386,'[3]消费明细-普通账号'!$B$2:$L$10000,11,)</f>
        <v>薛玲</v>
      </c>
      <c r="E386" s="1" t="str">
        <f>VLOOKUP(A386,'[3]消费明细-普通账号'!$B$2:$P$10000,15,)</f>
        <v>关联</v>
      </c>
      <c r="F386" s="5">
        <f>VLOOKUP(A386,'[3]消费明细-普通账号'!$B$2:$O$10000,14,)</f>
        <v>42909</v>
      </c>
      <c r="G386" s="1" t="s">
        <v>1466</v>
      </c>
      <c r="H386" s="1" t="s">
        <v>130</v>
      </c>
      <c r="I386" s="1" t="s">
        <v>49</v>
      </c>
      <c r="J386" s="1" t="s">
        <v>29</v>
      </c>
      <c r="K386" s="1" t="s">
        <v>20</v>
      </c>
      <c r="L386" s="1" t="s">
        <v>30</v>
      </c>
      <c r="M386" s="1"/>
      <c r="N386" s="1">
        <f t="shared" si="5"/>
        <v>0</v>
      </c>
      <c r="O386" s="1" t="s">
        <v>31</v>
      </c>
      <c r="P386" s="1" t="s">
        <v>1467</v>
      </c>
      <c r="Q386" s="1" t="s">
        <v>1467</v>
      </c>
      <c r="R386" s="1" t="s">
        <v>21</v>
      </c>
      <c r="S386" s="1"/>
      <c r="T386" s="1" t="s">
        <v>25</v>
      </c>
      <c r="U386" t="b">
        <f>VLOOKUP(H386,[4]可返佣产品!$A$2:$B$1000,2,)</f>
        <v>1</v>
      </c>
    </row>
    <row r="387" spans="1:21">
      <c r="A387" s="1" t="s">
        <v>26</v>
      </c>
      <c r="B387" s="1" t="str">
        <f>VLOOKUP(A387,'[3]消费明细-普通账号'!$B$2:$C$10000,2,)</f>
        <v>广州市十牛信息科技有限公司</v>
      </c>
      <c r="C387" s="1" t="str">
        <f>VLOOKUP(A387,'[3]消费明细-普通账号'!$B$2:$D$10000,3,)</f>
        <v>其他</v>
      </c>
      <c r="D387" s="1" t="str">
        <f>VLOOKUP(A387,'[3]消费明细-普通账号'!$B$2:$L$10000,11,)</f>
        <v>薛玲</v>
      </c>
      <c r="E387" s="1" t="str">
        <f>VLOOKUP(A387,'[3]消费明细-普通账号'!$B$2:$P$10000,15,)</f>
        <v>关联</v>
      </c>
      <c r="F387" s="5">
        <f>VLOOKUP(A387,'[3]消费明细-普通账号'!$B$2:$O$10000,14,)</f>
        <v>42909</v>
      </c>
      <c r="G387" s="1" t="s">
        <v>1468</v>
      </c>
      <c r="H387" s="1" t="s">
        <v>130</v>
      </c>
      <c r="I387" s="1" t="s">
        <v>49</v>
      </c>
      <c r="J387" s="1" t="s">
        <v>29</v>
      </c>
      <c r="K387" s="1" t="s">
        <v>20</v>
      </c>
      <c r="L387" s="1" t="s">
        <v>30</v>
      </c>
      <c r="M387" s="1"/>
      <c r="N387" s="1">
        <f t="shared" ref="N387:N450" si="6">L387-M387</f>
        <v>0</v>
      </c>
      <c r="O387" s="1" t="s">
        <v>31</v>
      </c>
      <c r="P387" s="1" t="s">
        <v>1469</v>
      </c>
      <c r="Q387" s="1" t="s">
        <v>1469</v>
      </c>
      <c r="R387" s="1" t="s">
        <v>21</v>
      </c>
      <c r="S387" s="1"/>
      <c r="T387" s="1" t="s">
        <v>25</v>
      </c>
      <c r="U387" t="b">
        <f>VLOOKUP(H387,[4]可返佣产品!$A$2:$B$1000,2,)</f>
        <v>1</v>
      </c>
    </row>
    <row r="388" spans="1:21">
      <c r="A388" s="1" t="s">
        <v>26</v>
      </c>
      <c r="B388" s="1" t="str">
        <f>VLOOKUP(A388,'[3]消费明细-普通账号'!$B$2:$C$10000,2,)</f>
        <v>广州市十牛信息科技有限公司</v>
      </c>
      <c r="C388" s="1" t="str">
        <f>VLOOKUP(A388,'[3]消费明细-普通账号'!$B$2:$D$10000,3,)</f>
        <v>其他</v>
      </c>
      <c r="D388" s="1" t="str">
        <f>VLOOKUP(A388,'[3]消费明细-普通账号'!$B$2:$L$10000,11,)</f>
        <v>薛玲</v>
      </c>
      <c r="E388" s="1" t="str">
        <f>VLOOKUP(A388,'[3]消费明细-普通账号'!$B$2:$P$10000,15,)</f>
        <v>关联</v>
      </c>
      <c r="F388" s="5">
        <f>VLOOKUP(A388,'[3]消费明细-普通账号'!$B$2:$O$10000,14,)</f>
        <v>42909</v>
      </c>
      <c r="G388" s="1" t="s">
        <v>1470</v>
      </c>
      <c r="H388" s="1" t="s">
        <v>130</v>
      </c>
      <c r="I388" s="1" t="s">
        <v>49</v>
      </c>
      <c r="J388" s="1" t="s">
        <v>29</v>
      </c>
      <c r="K388" s="1" t="s">
        <v>20</v>
      </c>
      <c r="L388" s="1" t="s">
        <v>30</v>
      </c>
      <c r="M388" s="1"/>
      <c r="N388" s="1">
        <f t="shared" si="6"/>
        <v>0</v>
      </c>
      <c r="O388" s="1" t="s">
        <v>31</v>
      </c>
      <c r="P388" s="1" t="s">
        <v>1471</v>
      </c>
      <c r="Q388" s="1" t="s">
        <v>1472</v>
      </c>
      <c r="R388" s="1" t="s">
        <v>21</v>
      </c>
      <c r="S388" s="1"/>
      <c r="T388" s="1" t="s">
        <v>25</v>
      </c>
      <c r="U388" t="b">
        <f>VLOOKUP(H388,[4]可返佣产品!$A$2:$B$1000,2,)</f>
        <v>1</v>
      </c>
    </row>
    <row r="389" spans="1:21">
      <c r="A389" s="1" t="s">
        <v>67</v>
      </c>
      <c r="B389" s="1" t="str">
        <f>VLOOKUP(A389,'[3]消费明细-普通账号'!$B$2:$C$10000,2,)</f>
        <v>广州玖的数码科技有限公司</v>
      </c>
      <c r="C389" s="1" t="str">
        <f>VLOOKUP(A389,'[3]消费明细-普通账号'!$B$2:$D$10000,3,)</f>
        <v>其他</v>
      </c>
      <c r="D389" s="1" t="str">
        <f>VLOOKUP(A389,'[3]消费明细-普通账号'!$B$2:$L$10000,11,)</f>
        <v>薛玲</v>
      </c>
      <c r="E389" s="1" t="str">
        <f>VLOOKUP(A389,'[3]消费明细-普通账号'!$B$2:$P$10000,15,)</f>
        <v>新建</v>
      </c>
      <c r="F389" s="5">
        <f>VLOOKUP(A389,'[3]消费明细-普通账号'!$B$2:$O$10000,14,)</f>
        <v>42825</v>
      </c>
      <c r="G389" s="1" t="s">
        <v>1473</v>
      </c>
      <c r="H389" s="1" t="s">
        <v>130</v>
      </c>
      <c r="I389" s="1" t="s">
        <v>49</v>
      </c>
      <c r="J389" s="1" t="s">
        <v>29</v>
      </c>
      <c r="K389" s="1" t="s">
        <v>20</v>
      </c>
      <c r="L389" s="1" t="s">
        <v>30</v>
      </c>
      <c r="M389" s="1"/>
      <c r="N389" s="1">
        <f t="shared" si="6"/>
        <v>0</v>
      </c>
      <c r="O389" s="1" t="s">
        <v>31</v>
      </c>
      <c r="P389" s="1" t="s">
        <v>1474</v>
      </c>
      <c r="Q389" s="1" t="s">
        <v>1475</v>
      </c>
      <c r="R389" s="1" t="s">
        <v>21</v>
      </c>
      <c r="S389" s="1"/>
      <c r="T389" s="1" t="s">
        <v>25</v>
      </c>
      <c r="U389" t="b">
        <f>VLOOKUP(H389,[4]可返佣产品!$A$2:$B$1000,2,)</f>
        <v>1</v>
      </c>
    </row>
    <row r="390" spans="1:21">
      <c r="A390" s="1" t="s">
        <v>67</v>
      </c>
      <c r="B390" s="1" t="str">
        <f>VLOOKUP(A390,'[3]消费明细-普通账号'!$B$2:$C$10000,2,)</f>
        <v>广州玖的数码科技有限公司</v>
      </c>
      <c r="C390" s="1" t="str">
        <f>VLOOKUP(A390,'[3]消费明细-普通账号'!$B$2:$D$10000,3,)</f>
        <v>其他</v>
      </c>
      <c r="D390" s="1" t="str">
        <f>VLOOKUP(A390,'[3]消费明细-普通账号'!$B$2:$L$10000,11,)</f>
        <v>薛玲</v>
      </c>
      <c r="E390" s="1" t="str">
        <f>VLOOKUP(A390,'[3]消费明细-普通账号'!$B$2:$P$10000,15,)</f>
        <v>新建</v>
      </c>
      <c r="F390" s="5">
        <f>VLOOKUP(A390,'[3]消费明细-普通账号'!$B$2:$O$10000,14,)</f>
        <v>42825</v>
      </c>
      <c r="G390" s="1" t="s">
        <v>1476</v>
      </c>
      <c r="H390" s="1" t="s">
        <v>130</v>
      </c>
      <c r="I390" s="1" t="s">
        <v>49</v>
      </c>
      <c r="J390" s="1" t="s">
        <v>29</v>
      </c>
      <c r="K390" s="1" t="s">
        <v>20</v>
      </c>
      <c r="L390" s="1" t="s">
        <v>30</v>
      </c>
      <c r="M390" s="1"/>
      <c r="N390" s="1">
        <f t="shared" si="6"/>
        <v>0</v>
      </c>
      <c r="O390" s="1" t="s">
        <v>31</v>
      </c>
      <c r="P390" s="1" t="s">
        <v>1477</v>
      </c>
      <c r="Q390" s="1" t="s">
        <v>1477</v>
      </c>
      <c r="R390" s="1" t="s">
        <v>21</v>
      </c>
      <c r="S390" s="1"/>
      <c r="T390" s="1" t="s">
        <v>25</v>
      </c>
      <c r="U390" t="b">
        <f>VLOOKUP(H390,[4]可返佣产品!$A$2:$B$1000,2,)</f>
        <v>1</v>
      </c>
    </row>
    <row r="391" spans="1:21">
      <c r="A391" s="1" t="s">
        <v>67</v>
      </c>
      <c r="B391" s="1" t="str">
        <f>VLOOKUP(A391,'[3]消费明细-普通账号'!$B$2:$C$10000,2,)</f>
        <v>广州玖的数码科技有限公司</v>
      </c>
      <c r="C391" s="1" t="str">
        <f>VLOOKUP(A391,'[3]消费明细-普通账号'!$B$2:$D$10000,3,)</f>
        <v>其他</v>
      </c>
      <c r="D391" s="1" t="str">
        <f>VLOOKUP(A391,'[3]消费明细-普通账号'!$B$2:$L$10000,11,)</f>
        <v>薛玲</v>
      </c>
      <c r="E391" s="1" t="str">
        <f>VLOOKUP(A391,'[3]消费明细-普通账号'!$B$2:$P$10000,15,)</f>
        <v>新建</v>
      </c>
      <c r="F391" s="5">
        <f>VLOOKUP(A391,'[3]消费明细-普通账号'!$B$2:$O$10000,14,)</f>
        <v>42825</v>
      </c>
      <c r="G391" s="1" t="s">
        <v>1478</v>
      </c>
      <c r="H391" s="1" t="s">
        <v>130</v>
      </c>
      <c r="I391" s="1" t="s">
        <v>49</v>
      </c>
      <c r="J391" s="1" t="s">
        <v>29</v>
      </c>
      <c r="K391" s="1" t="s">
        <v>20</v>
      </c>
      <c r="L391" s="1" t="s">
        <v>30</v>
      </c>
      <c r="M391" s="1"/>
      <c r="N391" s="1">
        <f t="shared" si="6"/>
        <v>0</v>
      </c>
      <c r="O391" s="1" t="s">
        <v>31</v>
      </c>
      <c r="P391" s="1" t="s">
        <v>1479</v>
      </c>
      <c r="Q391" s="1" t="s">
        <v>1479</v>
      </c>
      <c r="R391" s="1" t="s">
        <v>21</v>
      </c>
      <c r="S391" s="1"/>
      <c r="T391" s="1" t="s">
        <v>25</v>
      </c>
      <c r="U391" t="b">
        <f>VLOOKUP(H391,[4]可返佣产品!$A$2:$B$1000,2,)</f>
        <v>1</v>
      </c>
    </row>
    <row r="392" spans="1:21">
      <c r="A392" s="1" t="s">
        <v>916</v>
      </c>
      <c r="B392" s="1" t="str">
        <f>VLOOKUP(A392,'[3]消费明细-普通账号'!$B$2:$C$10000,2,)</f>
        <v>广东天泽阳光康众医疗投资管理有限公司</v>
      </c>
      <c r="C392" s="1" t="str">
        <f>VLOOKUP(A392,'[3]消费明细-普通账号'!$B$2:$D$10000,3,)</f>
        <v>铁军-广</v>
      </c>
      <c r="D392" s="1" t="str">
        <f>VLOOKUP(A392,'[3]消费明细-普通账号'!$B$2:$L$10000,11,)</f>
        <v>李达</v>
      </c>
      <c r="E392" s="1" t="str">
        <f>VLOOKUP(A392,'[3]消费明细-普通账号'!$B$2:$P$10000,15,)</f>
        <v>新建</v>
      </c>
      <c r="F392" s="5">
        <f>VLOOKUP(A392,'[3]消费明细-普通账号'!$B$2:$O$10000,14,)</f>
        <v>43262.467164351852</v>
      </c>
      <c r="G392" s="1" t="s">
        <v>1480</v>
      </c>
      <c r="H392" s="1" t="s">
        <v>65</v>
      </c>
      <c r="I392" s="1" t="s">
        <v>49</v>
      </c>
      <c r="J392" s="1" t="s">
        <v>29</v>
      </c>
      <c r="K392" s="1" t="s">
        <v>20</v>
      </c>
      <c r="L392" s="1" t="s">
        <v>30</v>
      </c>
      <c r="M392" s="1"/>
      <c r="N392" s="1">
        <f t="shared" si="6"/>
        <v>0</v>
      </c>
      <c r="O392" s="1" t="s">
        <v>31</v>
      </c>
      <c r="P392" s="1" t="s">
        <v>1481</v>
      </c>
      <c r="Q392" s="1" t="s">
        <v>1481</v>
      </c>
      <c r="R392" s="1" t="s">
        <v>21</v>
      </c>
      <c r="S392" s="1"/>
      <c r="T392" s="1" t="s">
        <v>25</v>
      </c>
      <c r="U392" t="e">
        <f>VLOOKUP(H392,[4]可返佣产品!$A$2:$B$1000,2,)</f>
        <v>#N/A</v>
      </c>
    </row>
    <row r="393" spans="1:21">
      <c r="A393" s="1" t="s">
        <v>916</v>
      </c>
      <c r="B393" s="1" t="str">
        <f>VLOOKUP(A393,'[3]消费明细-普通账号'!$B$2:$C$10000,2,)</f>
        <v>广东天泽阳光康众医疗投资管理有限公司</v>
      </c>
      <c r="C393" s="1" t="str">
        <f>VLOOKUP(A393,'[3]消费明细-普通账号'!$B$2:$D$10000,3,)</f>
        <v>铁军-广</v>
      </c>
      <c r="D393" s="1" t="str">
        <f>VLOOKUP(A393,'[3]消费明细-普通账号'!$B$2:$L$10000,11,)</f>
        <v>李达</v>
      </c>
      <c r="E393" s="1" t="str">
        <f>VLOOKUP(A393,'[3]消费明细-普通账号'!$B$2:$P$10000,15,)</f>
        <v>新建</v>
      </c>
      <c r="F393" s="5">
        <f>VLOOKUP(A393,'[3]消费明细-普通账号'!$B$2:$O$10000,14,)</f>
        <v>43262.467164351852</v>
      </c>
      <c r="G393" s="1" t="s">
        <v>1482</v>
      </c>
      <c r="H393" s="1" t="s">
        <v>36</v>
      </c>
      <c r="I393" s="1" t="s">
        <v>18</v>
      </c>
      <c r="J393" s="1" t="s">
        <v>1483</v>
      </c>
      <c r="K393" s="1" t="s">
        <v>20</v>
      </c>
      <c r="L393" s="1" t="s">
        <v>1483</v>
      </c>
      <c r="M393" s="1">
        <v>2154.5</v>
      </c>
      <c r="N393" s="1">
        <f t="shared" si="6"/>
        <v>0</v>
      </c>
      <c r="O393" s="1" t="s">
        <v>22</v>
      </c>
      <c r="P393" s="1" t="s">
        <v>1484</v>
      </c>
      <c r="Q393" s="1" t="s">
        <v>1485</v>
      </c>
      <c r="R393" s="1" t="s">
        <v>21</v>
      </c>
      <c r="S393" s="1"/>
      <c r="T393" s="1" t="s">
        <v>25</v>
      </c>
      <c r="U393" t="str">
        <f>VLOOKUP(H393,[4]可返佣产品!$A$2:$B$1000,2,)</f>
        <v>true</v>
      </c>
    </row>
    <row r="394" spans="1:21">
      <c r="A394" s="1" t="s">
        <v>483</v>
      </c>
      <c r="B394" s="1" t="str">
        <f>VLOOKUP(A394,'[3]消费明细-普通账号'!$B$2:$C$10000,2,)</f>
        <v>雪松控股集团</v>
      </c>
      <c r="C394" s="1" t="str">
        <f>VLOOKUP(A394,'[3]消费明细-普通账号'!$B$2:$D$10000,3,)</f>
        <v>KA-广</v>
      </c>
      <c r="D394" s="1" t="str">
        <f>VLOOKUP(A394,'[3]消费明细-普通账号'!$B$2:$L$10000,11,)</f>
        <v>史玉卉</v>
      </c>
      <c r="E394" s="1" t="str">
        <f>VLOOKUP(A394,'[3]消费明细-普通账号'!$B$2:$P$10000,15,)</f>
        <v>关联</v>
      </c>
      <c r="F394" s="5">
        <f>VLOOKUP(A394,'[3]消费明细-普通账号'!$B$2:$O$10000,14,)</f>
        <v>42709</v>
      </c>
      <c r="G394" s="1" t="s">
        <v>1486</v>
      </c>
      <c r="H394" s="1" t="s">
        <v>79</v>
      </c>
      <c r="I394" s="1" t="s">
        <v>49</v>
      </c>
      <c r="J394" s="1" t="s">
        <v>29</v>
      </c>
      <c r="K394" s="1" t="s">
        <v>20</v>
      </c>
      <c r="L394" s="1" t="s">
        <v>30</v>
      </c>
      <c r="M394" s="1"/>
      <c r="N394" s="1">
        <f t="shared" si="6"/>
        <v>0</v>
      </c>
      <c r="O394" s="1" t="s">
        <v>31</v>
      </c>
      <c r="P394" s="1" t="s">
        <v>1487</v>
      </c>
      <c r="Q394" s="1" t="s">
        <v>1487</v>
      </c>
      <c r="R394" s="1" t="s">
        <v>21</v>
      </c>
      <c r="S394" s="1"/>
      <c r="T394" s="1" t="s">
        <v>25</v>
      </c>
      <c r="U394" t="e">
        <f>VLOOKUP(H394,[4]可返佣产品!$A$2:$B$1000,2,)</f>
        <v>#N/A</v>
      </c>
    </row>
    <row r="395" spans="1:21">
      <c r="A395" s="1" t="s">
        <v>1488</v>
      </c>
      <c r="B395" s="1" t="str">
        <f>VLOOKUP(A395,'[3]消费明细-普通账号'!$B$2:$C$10000,2,)</f>
        <v>深圳市酷达通讯公司</v>
      </c>
      <c r="C395" s="1" t="str">
        <f>VLOOKUP(A395,'[3]消费明细-普通账号'!$B$2:$D$10000,3,)</f>
        <v>KA-广</v>
      </c>
      <c r="D395" s="1" t="str">
        <f>VLOOKUP(A395,'[3]消费明细-普通账号'!$B$2:$L$10000,11,)</f>
        <v>谢晓敏</v>
      </c>
      <c r="E395" s="1" t="str">
        <f>VLOOKUP(A395,'[3]消费明细-普通账号'!$B$2:$P$10000,15,)</f>
        <v>新建</v>
      </c>
      <c r="F395" s="5">
        <f>VLOOKUP(A395,'[3]消费明细-普通账号'!$B$2:$O$10000,14,)</f>
        <v>43297.406388888892</v>
      </c>
      <c r="G395" s="1" t="s">
        <v>1489</v>
      </c>
      <c r="H395" s="1" t="s">
        <v>433</v>
      </c>
      <c r="I395" s="1" t="s">
        <v>49</v>
      </c>
      <c r="J395" s="1" t="s">
        <v>1490</v>
      </c>
      <c r="K395" s="1" t="s">
        <v>20</v>
      </c>
      <c r="L395" s="1" t="s">
        <v>1490</v>
      </c>
      <c r="M395" s="1"/>
      <c r="N395" s="1">
        <f t="shared" si="6"/>
        <v>136.52000000000001</v>
      </c>
      <c r="O395" s="1" t="s">
        <v>22</v>
      </c>
      <c r="P395" s="1" t="s">
        <v>1491</v>
      </c>
      <c r="Q395" s="1" t="s">
        <v>1492</v>
      </c>
      <c r="R395" s="1" t="s">
        <v>21</v>
      </c>
      <c r="S395" s="1"/>
      <c r="T395" s="1" t="s">
        <v>25</v>
      </c>
      <c r="U395" t="str">
        <f>VLOOKUP(H395,[4]可返佣产品!$A$2:$B$1000,2,)</f>
        <v>true</v>
      </c>
    </row>
    <row r="396" spans="1:21">
      <c r="A396" s="1" t="s">
        <v>1493</v>
      </c>
      <c r="B396" s="1" t="str">
        <f>VLOOKUP(A396,'[3]消费明细-普通账号'!$B$2:$C$10000,2,)</f>
        <v>广州好用信息技术有限公司</v>
      </c>
      <c r="C396" s="1" t="str">
        <f>VLOOKUP(A396,'[3]消费明细-普通账号'!$B$2:$D$10000,3,)</f>
        <v>BD伙伴</v>
      </c>
      <c r="D396" s="1" t="str">
        <f>VLOOKUP(A396,'[3]消费明细-普通账号'!$B$2:$L$10000,11,)</f>
        <v>BD</v>
      </c>
      <c r="E396" s="1" t="str">
        <f>VLOOKUP(A396,'[3]消费明细-普通账号'!$B$2:$P$10000,15,)</f>
        <v>新建</v>
      </c>
      <c r="F396" s="5">
        <f>VLOOKUP(A396,'[3]消费明细-普通账号'!$B$2:$O$10000,14,)</f>
        <v>43286.727268518516</v>
      </c>
      <c r="G396" s="1" t="s">
        <v>1494</v>
      </c>
      <c r="H396" s="1" t="s">
        <v>17</v>
      </c>
      <c r="I396" s="1" t="s">
        <v>49</v>
      </c>
      <c r="J396" s="1" t="s">
        <v>1495</v>
      </c>
      <c r="K396" s="1" t="s">
        <v>564</v>
      </c>
      <c r="L396" s="1" t="s">
        <v>1496</v>
      </c>
      <c r="M396" s="1"/>
      <c r="N396" s="1">
        <f t="shared" si="6"/>
        <v>289.2</v>
      </c>
      <c r="O396" s="1" t="s">
        <v>22</v>
      </c>
      <c r="P396" s="1" t="s">
        <v>1497</v>
      </c>
      <c r="Q396" s="1" t="s">
        <v>1498</v>
      </c>
      <c r="R396" s="1" t="s">
        <v>21</v>
      </c>
      <c r="S396" s="1"/>
      <c r="T396" s="1" t="s">
        <v>25</v>
      </c>
      <c r="U396" t="str">
        <f>VLOOKUP(H396,[4]可返佣产品!$A$2:$B$1000,2,)</f>
        <v>true</v>
      </c>
    </row>
    <row r="397" spans="1:21">
      <c r="A397" s="1" t="s">
        <v>1499</v>
      </c>
      <c r="B397" s="1" t="str">
        <f>VLOOKUP(A397,'[3]消费明细-普通账号'!$B$2:$C$10000,2,)</f>
        <v>徐建梁</v>
      </c>
      <c r="C397" s="1" t="str">
        <f>VLOOKUP(A397,'[3]消费明细-普通账号'!$B$2:$D$10000,3,)</f>
        <v>中台-广</v>
      </c>
      <c r="D397" s="1" t="str">
        <f>VLOOKUP(A397,'[3]消费明细-普通账号'!$B$2:$L$10000,11,)</f>
        <v>唐钰滢</v>
      </c>
      <c r="E397" s="1" t="str">
        <f>VLOOKUP(A397,'[3]消费明细-普通账号'!$B$2:$P$10000,15,)</f>
        <v>关联</v>
      </c>
      <c r="F397" s="5">
        <f>VLOOKUP(A397,'[3]消费明细-普通账号'!$B$2:$O$10000,14,)</f>
        <v>42992</v>
      </c>
      <c r="G397" s="1" t="s">
        <v>1500</v>
      </c>
      <c r="H397" s="1" t="s">
        <v>17</v>
      </c>
      <c r="I397" s="1" t="s">
        <v>44</v>
      </c>
      <c r="J397" s="1" t="s">
        <v>29</v>
      </c>
      <c r="K397" s="1" t="s">
        <v>20</v>
      </c>
      <c r="L397" s="1" t="s">
        <v>29</v>
      </c>
      <c r="M397" s="1"/>
      <c r="N397" s="1">
        <f t="shared" si="6"/>
        <v>0</v>
      </c>
      <c r="O397" s="1" t="s">
        <v>22</v>
      </c>
      <c r="P397" s="1" t="s">
        <v>1501</v>
      </c>
      <c r="Q397" s="1" t="s">
        <v>1502</v>
      </c>
      <c r="R397" s="1" t="s">
        <v>21</v>
      </c>
      <c r="S397" s="1"/>
      <c r="T397" s="1" t="s">
        <v>25</v>
      </c>
      <c r="U397">
        <v>-1</v>
      </c>
    </row>
    <row r="398" spans="1:21">
      <c r="A398" s="1" t="s">
        <v>952</v>
      </c>
      <c r="B398" s="1" t="str">
        <f>VLOOKUP(A398,'[3]消费明细-普通账号'!$B$2:$C$10000,2,)</f>
        <v>广州好莱客创意家居股份有限公司</v>
      </c>
      <c r="C398" s="1" t="str">
        <f>VLOOKUP(A398,'[3]消费明细-普通账号'!$B$2:$D$10000,3,)</f>
        <v>其他</v>
      </c>
      <c r="D398" s="1" t="str">
        <f>VLOOKUP(A398,'[3]消费明细-普通账号'!$B$2:$L$10000,11,)</f>
        <v>薛玲</v>
      </c>
      <c r="E398" s="1" t="str">
        <f>VLOOKUP(A398,'[3]消费明细-普通账号'!$B$2:$P$10000,15,)</f>
        <v>关联</v>
      </c>
      <c r="F398" s="5">
        <f>VLOOKUP(A398,'[3]消费明细-普通账号'!$B$2:$O$10000,14,)</f>
        <v>42618</v>
      </c>
      <c r="G398" s="1" t="s">
        <v>1503</v>
      </c>
      <c r="H398" s="1" t="s">
        <v>954</v>
      </c>
      <c r="I398" s="1" t="s">
        <v>49</v>
      </c>
      <c r="J398" s="1" t="s">
        <v>955</v>
      </c>
      <c r="K398" s="1" t="s">
        <v>20</v>
      </c>
      <c r="L398" s="1" t="s">
        <v>955</v>
      </c>
      <c r="M398" s="1"/>
      <c r="N398" s="1">
        <f t="shared" si="6"/>
        <v>150</v>
      </c>
      <c r="O398" s="1" t="s">
        <v>22</v>
      </c>
      <c r="P398" s="1" t="s">
        <v>1504</v>
      </c>
      <c r="Q398" s="1" t="s">
        <v>1505</v>
      </c>
      <c r="R398" s="1" t="s">
        <v>21</v>
      </c>
      <c r="S398" s="1"/>
      <c r="T398" s="1" t="s">
        <v>25</v>
      </c>
      <c r="U398" t="str">
        <f>VLOOKUP(H398,[4]可返佣产品!$A$2:$B$1000,2,)</f>
        <v>true</v>
      </c>
    </row>
    <row r="399" spans="1:21">
      <c r="A399" s="1" t="s">
        <v>1004</v>
      </c>
      <c r="B399" s="1" t="str">
        <f>VLOOKUP(A399,'[3]消费明细-普通账号'!$B$2:$C$10000,2,)</f>
        <v>广州凯创商务投资有限公司</v>
      </c>
      <c r="C399" s="1" t="str">
        <f>VLOOKUP(A399,'[3]消费明细-普通账号'!$B$2:$D$10000,3,)</f>
        <v>其他</v>
      </c>
      <c r="D399" s="1" t="str">
        <f>VLOOKUP(A399,'[3]消费明细-普通账号'!$B$2:$L$10000,11,)</f>
        <v>薛玲</v>
      </c>
      <c r="E399" s="1" t="str">
        <f>VLOOKUP(A399,'[3]消费明细-普通账号'!$B$2:$P$10000,15,)</f>
        <v>关联</v>
      </c>
      <c r="F399" s="5">
        <f>VLOOKUP(A399,'[3]消费明细-普通账号'!$B$2:$O$10000,14,)</f>
        <v>43087</v>
      </c>
      <c r="G399" s="1" t="s">
        <v>1506</v>
      </c>
      <c r="H399" s="1" t="s">
        <v>1507</v>
      </c>
      <c r="I399" s="1" t="s">
        <v>49</v>
      </c>
      <c r="J399" s="1" t="s">
        <v>29</v>
      </c>
      <c r="K399" s="1" t="s">
        <v>20</v>
      </c>
      <c r="L399" s="1" t="s">
        <v>30</v>
      </c>
      <c r="M399" s="1"/>
      <c r="N399" s="1">
        <f t="shared" si="6"/>
        <v>0</v>
      </c>
      <c r="O399" s="1" t="s">
        <v>31</v>
      </c>
      <c r="P399" s="1" t="s">
        <v>1508</v>
      </c>
      <c r="Q399" s="1" t="s">
        <v>1509</v>
      </c>
      <c r="R399" s="1" t="s">
        <v>21</v>
      </c>
      <c r="S399" s="1"/>
      <c r="T399" s="1" t="s">
        <v>25</v>
      </c>
      <c r="U399" t="e">
        <f>VLOOKUP(H399,[4]可返佣产品!$A$2:$B$1000,2,)</f>
        <v>#N/A</v>
      </c>
    </row>
    <row r="400" spans="1:21">
      <c r="A400" s="1" t="s">
        <v>26</v>
      </c>
      <c r="B400" s="1" t="str">
        <f>VLOOKUP(A400,'[3]消费明细-普通账号'!$B$2:$C$10000,2,)</f>
        <v>广州市十牛信息科技有限公司</v>
      </c>
      <c r="C400" s="1" t="str">
        <f>VLOOKUP(A400,'[3]消费明细-普通账号'!$B$2:$D$10000,3,)</f>
        <v>其他</v>
      </c>
      <c r="D400" s="1" t="str">
        <f>VLOOKUP(A400,'[3]消费明细-普通账号'!$B$2:$L$10000,11,)</f>
        <v>薛玲</v>
      </c>
      <c r="E400" s="1" t="str">
        <f>VLOOKUP(A400,'[3]消费明细-普通账号'!$B$2:$P$10000,15,)</f>
        <v>关联</v>
      </c>
      <c r="F400" s="5">
        <f>VLOOKUP(A400,'[3]消费明细-普通账号'!$B$2:$O$10000,14,)</f>
        <v>42909</v>
      </c>
      <c r="G400" s="1" t="s">
        <v>1510</v>
      </c>
      <c r="H400" s="1" t="s">
        <v>130</v>
      </c>
      <c r="I400" s="1" t="s">
        <v>49</v>
      </c>
      <c r="J400" s="1" t="s">
        <v>29</v>
      </c>
      <c r="K400" s="1" t="s">
        <v>20</v>
      </c>
      <c r="L400" s="1" t="s">
        <v>30</v>
      </c>
      <c r="M400" s="1"/>
      <c r="N400" s="1">
        <f t="shared" si="6"/>
        <v>0</v>
      </c>
      <c r="O400" s="1" t="s">
        <v>31</v>
      </c>
      <c r="P400" s="1" t="s">
        <v>1511</v>
      </c>
      <c r="Q400" s="1" t="s">
        <v>1511</v>
      </c>
      <c r="R400" s="1" t="s">
        <v>21</v>
      </c>
      <c r="S400" s="1"/>
      <c r="T400" s="1" t="s">
        <v>25</v>
      </c>
      <c r="U400" t="b">
        <f>VLOOKUP(H400,[4]可返佣产品!$A$2:$B$1000,2,)</f>
        <v>1</v>
      </c>
    </row>
    <row r="401" spans="1:21">
      <c r="A401" s="1" t="s">
        <v>952</v>
      </c>
      <c r="B401" s="1" t="str">
        <f>VLOOKUP(A401,'[3]消费明细-普通账号'!$B$2:$C$10000,2,)</f>
        <v>广州好莱客创意家居股份有限公司</v>
      </c>
      <c r="C401" s="1" t="str">
        <f>VLOOKUP(A401,'[3]消费明细-普通账号'!$B$2:$D$10000,3,)</f>
        <v>其他</v>
      </c>
      <c r="D401" s="1" t="str">
        <f>VLOOKUP(A401,'[3]消费明细-普通账号'!$B$2:$L$10000,11,)</f>
        <v>薛玲</v>
      </c>
      <c r="E401" s="1" t="str">
        <f>VLOOKUP(A401,'[3]消费明细-普通账号'!$B$2:$P$10000,15,)</f>
        <v>关联</v>
      </c>
      <c r="F401" s="5">
        <f>VLOOKUP(A401,'[3]消费明细-普通账号'!$B$2:$O$10000,14,)</f>
        <v>42618</v>
      </c>
      <c r="G401" s="1" t="s">
        <v>1512</v>
      </c>
      <c r="H401" s="1" t="s">
        <v>130</v>
      </c>
      <c r="I401" s="1" t="s">
        <v>49</v>
      </c>
      <c r="J401" s="1" t="s">
        <v>29</v>
      </c>
      <c r="K401" s="1" t="s">
        <v>20</v>
      </c>
      <c r="L401" s="1" t="s">
        <v>30</v>
      </c>
      <c r="M401" s="1"/>
      <c r="N401" s="1">
        <f t="shared" si="6"/>
        <v>0</v>
      </c>
      <c r="O401" s="1" t="s">
        <v>31</v>
      </c>
      <c r="P401" s="1" t="s">
        <v>1513</v>
      </c>
      <c r="Q401" s="1" t="s">
        <v>1513</v>
      </c>
      <c r="R401" s="1" t="s">
        <v>21</v>
      </c>
      <c r="S401" s="1"/>
      <c r="T401" s="1" t="s">
        <v>25</v>
      </c>
      <c r="U401" t="b">
        <f>VLOOKUP(H401,[4]可返佣产品!$A$2:$B$1000,2,)</f>
        <v>1</v>
      </c>
    </row>
    <row r="402" spans="1:21">
      <c r="A402" s="1" t="s">
        <v>26</v>
      </c>
      <c r="B402" s="1" t="str">
        <f>VLOOKUP(A402,'[3]消费明细-普通账号'!$B$2:$C$10000,2,)</f>
        <v>广州市十牛信息科技有限公司</v>
      </c>
      <c r="C402" s="1" t="str">
        <f>VLOOKUP(A402,'[3]消费明细-普通账号'!$B$2:$D$10000,3,)</f>
        <v>其他</v>
      </c>
      <c r="D402" s="1" t="str">
        <f>VLOOKUP(A402,'[3]消费明细-普通账号'!$B$2:$L$10000,11,)</f>
        <v>薛玲</v>
      </c>
      <c r="E402" s="1" t="str">
        <f>VLOOKUP(A402,'[3]消费明细-普通账号'!$B$2:$P$10000,15,)</f>
        <v>关联</v>
      </c>
      <c r="F402" s="5">
        <f>VLOOKUP(A402,'[3]消费明细-普通账号'!$B$2:$O$10000,14,)</f>
        <v>42909</v>
      </c>
      <c r="G402" s="1" t="s">
        <v>1514</v>
      </c>
      <c r="H402" s="1" t="s">
        <v>130</v>
      </c>
      <c r="I402" s="1" t="s">
        <v>49</v>
      </c>
      <c r="J402" s="1" t="s">
        <v>29</v>
      </c>
      <c r="K402" s="1" t="s">
        <v>20</v>
      </c>
      <c r="L402" s="1" t="s">
        <v>30</v>
      </c>
      <c r="M402" s="1"/>
      <c r="N402" s="1">
        <f t="shared" si="6"/>
        <v>0</v>
      </c>
      <c r="O402" s="1" t="s">
        <v>31</v>
      </c>
      <c r="P402" s="1" t="s">
        <v>1515</v>
      </c>
      <c r="Q402" s="1" t="s">
        <v>1515</v>
      </c>
      <c r="R402" s="1" t="s">
        <v>21</v>
      </c>
      <c r="S402" s="1"/>
      <c r="T402" s="1" t="s">
        <v>25</v>
      </c>
      <c r="U402" t="b">
        <f>VLOOKUP(H402,[4]可返佣产品!$A$2:$B$1000,2,)</f>
        <v>1</v>
      </c>
    </row>
    <row r="403" spans="1:21">
      <c r="A403" s="1" t="s">
        <v>1191</v>
      </c>
      <c r="B403" s="1" t="str">
        <f>VLOOKUP(A403,'[3]消费明细-普通账号'!$B$2:$C$10000,2,)</f>
        <v>中油碧辟石油有限公司</v>
      </c>
      <c r="C403" s="1" t="str">
        <f>VLOOKUP(A403,'[3]消费明细-普通账号'!$B$2:$D$10000,3,)</f>
        <v>其他</v>
      </c>
      <c r="D403" s="1" t="str">
        <f>VLOOKUP(A403,'[3]消费明细-普通账号'!$B$2:$L$10000,11,)</f>
        <v>薛玲</v>
      </c>
      <c r="E403" s="1" t="str">
        <f>VLOOKUP(A403,'[3]消费明细-普通账号'!$B$2:$P$10000,15,)</f>
        <v>关联</v>
      </c>
      <c r="F403" s="5">
        <f>VLOOKUP(A403,'[3]消费明细-普通账号'!$B$2:$O$10000,14,)</f>
        <v>42990</v>
      </c>
      <c r="G403" s="1" t="s">
        <v>1516</v>
      </c>
      <c r="H403" s="1" t="s">
        <v>166</v>
      </c>
      <c r="I403" s="1" t="s">
        <v>49</v>
      </c>
      <c r="J403" s="1" t="s">
        <v>29</v>
      </c>
      <c r="K403" s="1" t="s">
        <v>20</v>
      </c>
      <c r="L403" s="1" t="s">
        <v>30</v>
      </c>
      <c r="M403" s="1"/>
      <c r="N403" s="1">
        <f t="shared" si="6"/>
        <v>0</v>
      </c>
      <c r="O403" s="1" t="s">
        <v>31</v>
      </c>
      <c r="P403" s="1" t="s">
        <v>1517</v>
      </c>
      <c r="Q403" s="1" t="s">
        <v>1517</v>
      </c>
      <c r="R403" s="1" t="s">
        <v>21</v>
      </c>
      <c r="S403" s="1"/>
      <c r="T403" s="1" t="s">
        <v>25</v>
      </c>
      <c r="U403" t="e">
        <f>VLOOKUP(H403,[4]可返佣产品!$A$2:$B$1000,2,)</f>
        <v>#N/A</v>
      </c>
    </row>
    <row r="404" spans="1:21">
      <c r="A404" s="1" t="s">
        <v>1191</v>
      </c>
      <c r="B404" s="1" t="str">
        <f>VLOOKUP(A404,'[3]消费明细-普通账号'!$B$2:$C$10000,2,)</f>
        <v>中油碧辟石油有限公司</v>
      </c>
      <c r="C404" s="1" t="str">
        <f>VLOOKUP(A404,'[3]消费明细-普通账号'!$B$2:$D$10000,3,)</f>
        <v>其他</v>
      </c>
      <c r="D404" s="1" t="str">
        <f>VLOOKUP(A404,'[3]消费明细-普通账号'!$B$2:$L$10000,11,)</f>
        <v>薛玲</v>
      </c>
      <c r="E404" s="1" t="str">
        <f>VLOOKUP(A404,'[3]消费明细-普通账号'!$B$2:$P$10000,15,)</f>
        <v>关联</v>
      </c>
      <c r="F404" s="5">
        <f>VLOOKUP(A404,'[3]消费明细-普通账号'!$B$2:$O$10000,14,)</f>
        <v>42990</v>
      </c>
      <c r="G404" s="1" t="s">
        <v>1518</v>
      </c>
      <c r="H404" s="1" t="s">
        <v>413</v>
      </c>
      <c r="I404" s="1" t="s">
        <v>49</v>
      </c>
      <c r="J404" s="1" t="s">
        <v>29</v>
      </c>
      <c r="K404" s="1" t="s">
        <v>20</v>
      </c>
      <c r="L404" s="1" t="s">
        <v>30</v>
      </c>
      <c r="M404" s="1"/>
      <c r="N404" s="1">
        <f t="shared" si="6"/>
        <v>0</v>
      </c>
      <c r="O404" s="1" t="s">
        <v>31</v>
      </c>
      <c r="P404" s="1" t="s">
        <v>1519</v>
      </c>
      <c r="Q404" s="1" t="s">
        <v>1520</v>
      </c>
      <c r="R404" s="1" t="s">
        <v>21</v>
      </c>
      <c r="S404" s="1"/>
      <c r="T404" s="1" t="s">
        <v>25</v>
      </c>
      <c r="U404" t="e">
        <f>VLOOKUP(H404,[4]可返佣产品!$A$2:$B$1000,2,)</f>
        <v>#N/A</v>
      </c>
    </row>
    <row r="405" spans="1:21">
      <c r="A405" s="1" t="s">
        <v>340</v>
      </c>
      <c r="B405" s="1" t="str">
        <f>VLOOKUP(A405,'[3]消费明细-普通账号'!$B$2:$C$10000,2,)</f>
        <v>深圳翼果科技有限公司</v>
      </c>
      <c r="C405" s="1" t="str">
        <f>VLOOKUP(A405,'[3]消费明细-普通账号'!$B$2:$D$10000,3,)</f>
        <v>铁军-广</v>
      </c>
      <c r="D405" s="1" t="str">
        <f>VLOOKUP(A405,'[3]消费明细-普通账号'!$B$2:$L$10000,11,)</f>
        <v>高乾</v>
      </c>
      <c r="E405" s="1" t="str">
        <f>VLOOKUP(A405,'[3]消费明细-普通账号'!$B$2:$P$10000,15,)</f>
        <v>关联</v>
      </c>
      <c r="F405" s="5">
        <f>VLOOKUP(A405,'[3]消费明细-普通账号'!$B$2:$O$10000,14,)</f>
        <v>43132</v>
      </c>
      <c r="G405" s="1" t="s">
        <v>1521</v>
      </c>
      <c r="H405" s="1" t="s">
        <v>306</v>
      </c>
      <c r="I405" s="1" t="s">
        <v>18</v>
      </c>
      <c r="J405" s="1" t="s">
        <v>29</v>
      </c>
      <c r="K405" s="1" t="s">
        <v>20</v>
      </c>
      <c r="L405" s="1" t="s">
        <v>29</v>
      </c>
      <c r="M405" s="1"/>
      <c r="N405" s="1">
        <f t="shared" si="6"/>
        <v>0</v>
      </c>
      <c r="O405" s="1" t="s">
        <v>22</v>
      </c>
      <c r="P405" s="1" t="s">
        <v>1522</v>
      </c>
      <c r="Q405" s="1" t="s">
        <v>1523</v>
      </c>
      <c r="R405" s="1" t="s">
        <v>21</v>
      </c>
      <c r="S405" s="1"/>
      <c r="T405" s="1" t="s">
        <v>25</v>
      </c>
      <c r="U405" t="str">
        <f>VLOOKUP(H405,[4]可返佣产品!$A$2:$B$1000,2,)</f>
        <v>true</v>
      </c>
    </row>
    <row r="406" spans="1:21">
      <c r="A406" s="1" t="s">
        <v>340</v>
      </c>
      <c r="B406" s="1" t="str">
        <f>VLOOKUP(A406,'[3]消费明细-普通账号'!$B$2:$C$10000,2,)</f>
        <v>深圳翼果科技有限公司</v>
      </c>
      <c r="C406" s="1" t="str">
        <f>VLOOKUP(A406,'[3]消费明细-普通账号'!$B$2:$D$10000,3,)</f>
        <v>铁军-广</v>
      </c>
      <c r="D406" s="1" t="str">
        <f>VLOOKUP(A406,'[3]消费明细-普通账号'!$B$2:$L$10000,11,)</f>
        <v>高乾</v>
      </c>
      <c r="E406" s="1" t="str">
        <f>VLOOKUP(A406,'[3]消费明细-普通账号'!$B$2:$P$10000,15,)</f>
        <v>关联</v>
      </c>
      <c r="F406" s="5">
        <f>VLOOKUP(A406,'[3]消费明细-普通账号'!$B$2:$O$10000,14,)</f>
        <v>43132</v>
      </c>
      <c r="G406" s="1" t="s">
        <v>1524</v>
      </c>
      <c r="H406" s="1" t="s">
        <v>306</v>
      </c>
      <c r="I406" s="1" t="s">
        <v>428</v>
      </c>
      <c r="J406" s="1" t="s">
        <v>29</v>
      </c>
      <c r="K406" s="1" t="s">
        <v>20</v>
      </c>
      <c r="L406" s="1" t="s">
        <v>29</v>
      </c>
      <c r="M406" s="1"/>
      <c r="N406" s="1">
        <f t="shared" si="6"/>
        <v>0</v>
      </c>
      <c r="O406" s="1" t="s">
        <v>22</v>
      </c>
      <c r="P406" s="1" t="s">
        <v>1525</v>
      </c>
      <c r="Q406" s="1" t="s">
        <v>1525</v>
      </c>
      <c r="R406" s="1" t="s">
        <v>21</v>
      </c>
      <c r="S406" s="1"/>
      <c r="T406" s="1" t="s">
        <v>25</v>
      </c>
      <c r="U406" t="str">
        <f>VLOOKUP(H406,[4]可返佣产品!$A$2:$B$1000,2,)</f>
        <v>true</v>
      </c>
    </row>
    <row r="407" spans="1:21">
      <c r="A407" s="1" t="s">
        <v>529</v>
      </c>
      <c r="B407" s="1" t="str">
        <f>VLOOKUP(A407,'[3]消费明细-普通账号'!$B$2:$C$10000,2,)</f>
        <v>广州慕可生物科技有限公司</v>
      </c>
      <c r="C407" s="1" t="str">
        <f>VLOOKUP(A407,'[3]消费明细-普通账号'!$B$2:$D$10000,3,)</f>
        <v>KA-广</v>
      </c>
      <c r="D407" s="1" t="str">
        <f>VLOOKUP(A407,'[3]消费明细-普通账号'!$B$2:$L$10000,11,)</f>
        <v>汤何</v>
      </c>
      <c r="E407" s="1" t="str">
        <f>VLOOKUP(A407,'[3]消费明细-普通账号'!$B$2:$P$10000,15,)</f>
        <v>关联</v>
      </c>
      <c r="F407" s="5">
        <f>VLOOKUP(A407,'[3]消费明细-普通账号'!$B$2:$O$10000,14,)</f>
        <v>42991</v>
      </c>
      <c r="G407" s="1" t="s">
        <v>1526</v>
      </c>
      <c r="H407" s="1" t="s">
        <v>531</v>
      </c>
      <c r="I407" s="1" t="s">
        <v>18</v>
      </c>
      <c r="J407" s="1" t="s">
        <v>1527</v>
      </c>
      <c r="K407" s="1" t="s">
        <v>20</v>
      </c>
      <c r="L407" s="1" t="s">
        <v>1527</v>
      </c>
      <c r="M407" s="1"/>
      <c r="N407" s="1">
        <f t="shared" si="6"/>
        <v>38.22</v>
      </c>
      <c r="O407" s="1" t="s">
        <v>22</v>
      </c>
      <c r="P407" s="1" t="s">
        <v>1528</v>
      </c>
      <c r="Q407" s="1" t="s">
        <v>1529</v>
      </c>
      <c r="R407" s="1" t="s">
        <v>21</v>
      </c>
      <c r="S407" s="1"/>
      <c r="T407" s="1" t="s">
        <v>25</v>
      </c>
      <c r="U407" t="str">
        <f>VLOOKUP(H407,[4]可返佣产品!$A$2:$B$1000,2,)</f>
        <v>true</v>
      </c>
    </row>
    <row r="408" spans="1:21">
      <c r="A408" s="1" t="s">
        <v>1191</v>
      </c>
      <c r="B408" s="1" t="str">
        <f>VLOOKUP(A408,'[3]消费明细-普通账号'!$B$2:$C$10000,2,)</f>
        <v>中油碧辟石油有限公司</v>
      </c>
      <c r="C408" s="1" t="str">
        <f>VLOOKUP(A408,'[3]消费明细-普通账号'!$B$2:$D$10000,3,)</f>
        <v>其他</v>
      </c>
      <c r="D408" s="1" t="str">
        <f>VLOOKUP(A408,'[3]消费明细-普通账号'!$B$2:$L$10000,11,)</f>
        <v>薛玲</v>
      </c>
      <c r="E408" s="1" t="str">
        <f>VLOOKUP(A408,'[3]消费明细-普通账号'!$B$2:$P$10000,15,)</f>
        <v>关联</v>
      </c>
      <c r="F408" s="5">
        <f>VLOOKUP(A408,'[3]消费明细-普通账号'!$B$2:$O$10000,14,)</f>
        <v>42990</v>
      </c>
      <c r="G408" s="1" t="s">
        <v>1530</v>
      </c>
      <c r="H408" s="1" t="s">
        <v>48</v>
      </c>
      <c r="I408" s="1" t="s">
        <v>49</v>
      </c>
      <c r="J408" s="1" t="s">
        <v>29</v>
      </c>
      <c r="K408" s="1" t="s">
        <v>20</v>
      </c>
      <c r="L408" s="1" t="s">
        <v>30</v>
      </c>
      <c r="M408" s="1"/>
      <c r="N408" s="1">
        <f t="shared" si="6"/>
        <v>0</v>
      </c>
      <c r="O408" s="1" t="s">
        <v>31</v>
      </c>
      <c r="P408" s="1" t="s">
        <v>1531</v>
      </c>
      <c r="Q408" s="1" t="s">
        <v>1532</v>
      </c>
      <c r="R408" s="1" t="s">
        <v>21</v>
      </c>
      <c r="S408" s="1"/>
      <c r="T408" s="1" t="s">
        <v>25</v>
      </c>
      <c r="U408" t="e">
        <f>VLOOKUP(H408,[4]可返佣产品!$A$2:$B$1000,2,)</f>
        <v>#N/A</v>
      </c>
    </row>
    <row r="409" spans="1:21">
      <c r="A409" s="1" t="s">
        <v>470</v>
      </c>
      <c r="B409" s="1" t="str">
        <f>VLOOKUP(A409,'[3]消费明细-普通账号'!$B$2:$C$10000,2,)</f>
        <v>广州简乐网络科技有限公司</v>
      </c>
      <c r="C409" s="1" t="str">
        <f>VLOOKUP(A409,'[3]消费明细-普通账号'!$B$2:$D$10000,3,)</f>
        <v>铁军-广</v>
      </c>
      <c r="D409" s="1" t="str">
        <f>VLOOKUP(A409,'[3]消费明细-普通账号'!$B$2:$L$10000,11,)</f>
        <v>高乾</v>
      </c>
      <c r="E409" s="1" t="str">
        <f>VLOOKUP(A409,'[3]消费明细-普通账号'!$B$2:$P$10000,15,)</f>
        <v>关联</v>
      </c>
      <c r="F409" s="5">
        <f>VLOOKUP(A409,'[3]消费明细-普通账号'!$B$2:$O$10000,14,)</f>
        <v>42914</v>
      </c>
      <c r="G409" s="1" t="s">
        <v>1533</v>
      </c>
      <c r="H409" s="1" t="s">
        <v>36</v>
      </c>
      <c r="I409" s="1" t="s">
        <v>49</v>
      </c>
      <c r="J409" s="1" t="s">
        <v>1534</v>
      </c>
      <c r="K409" s="1" t="s">
        <v>20</v>
      </c>
      <c r="L409" s="1" t="s">
        <v>1534</v>
      </c>
      <c r="M409" s="1"/>
      <c r="N409" s="1">
        <f t="shared" si="6"/>
        <v>740</v>
      </c>
      <c r="O409" s="1" t="s">
        <v>22</v>
      </c>
      <c r="P409" s="1" t="s">
        <v>1535</v>
      </c>
      <c r="Q409" s="1" t="s">
        <v>1536</v>
      </c>
      <c r="R409" s="1" t="s">
        <v>21</v>
      </c>
      <c r="S409" s="1"/>
      <c r="T409" s="1" t="s">
        <v>25</v>
      </c>
      <c r="U409" t="str">
        <f>VLOOKUP(H409,[4]可返佣产品!$A$2:$B$1000,2,)</f>
        <v>true</v>
      </c>
    </row>
    <row r="410" spans="1:21">
      <c r="A410" s="1" t="s">
        <v>1537</v>
      </c>
      <c r="B410" s="1" t="str">
        <f>VLOOKUP(A410,'[3]消费明细-普通账号'!$B$2:$C$10000,2,)</f>
        <v>梅新华</v>
      </c>
      <c r="C410" s="1" t="str">
        <f>VLOOKUP(A410,'[3]消费明细-普通账号'!$B$2:$D$10000,3,)</f>
        <v>中台-广</v>
      </c>
      <c r="D410" s="1" t="str">
        <f>VLOOKUP(A410,'[3]消费明细-普通账号'!$B$2:$L$10000,11,)</f>
        <v>林海菊</v>
      </c>
      <c r="E410" s="1" t="str">
        <f>VLOOKUP(A410,'[3]消费明细-普通账号'!$B$2:$P$10000,15,)</f>
        <v>关联</v>
      </c>
      <c r="F410" s="5">
        <f>VLOOKUP(A410,'[3]消费明细-普通账号'!$B$2:$O$10000,14,)</f>
        <v>43095.8331944444</v>
      </c>
      <c r="G410" s="1" t="s">
        <v>1538</v>
      </c>
      <c r="H410" s="1" t="s">
        <v>17</v>
      </c>
      <c r="I410" s="1" t="s">
        <v>44</v>
      </c>
      <c r="J410" s="1" t="s">
        <v>29</v>
      </c>
      <c r="K410" s="1" t="s">
        <v>20</v>
      </c>
      <c r="L410" s="1" t="s">
        <v>29</v>
      </c>
      <c r="M410" s="1"/>
      <c r="N410" s="1">
        <f t="shared" si="6"/>
        <v>0</v>
      </c>
      <c r="O410" s="1" t="s">
        <v>22</v>
      </c>
      <c r="P410" s="1" t="s">
        <v>1539</v>
      </c>
      <c r="Q410" s="1" t="s">
        <v>1540</v>
      </c>
      <c r="R410" s="1" t="s">
        <v>21</v>
      </c>
      <c r="S410" s="1"/>
      <c r="T410" s="1" t="s">
        <v>25</v>
      </c>
      <c r="U410">
        <v>-1</v>
      </c>
    </row>
    <row r="411" spans="1:21">
      <c r="A411" s="1" t="s">
        <v>299</v>
      </c>
      <c r="B411" s="1" t="str">
        <f>VLOOKUP(A411,'[3]消费明细-普通账号'!$B$2:$C$10000,2,)</f>
        <v>广州逗趣互动信息科技有限公司</v>
      </c>
      <c r="C411" s="1" t="str">
        <f>VLOOKUP(A411,'[3]消费明细-普通账号'!$B$2:$D$10000,3,)</f>
        <v>其他</v>
      </c>
      <c r="D411" s="1" t="str">
        <f>VLOOKUP(A411,'[3]消费明细-普通账号'!$B$2:$L$10000,11,)</f>
        <v>薛玲</v>
      </c>
      <c r="E411" s="1" t="str">
        <f>VLOOKUP(A411,'[3]消费明细-普通账号'!$B$2:$P$10000,15,)</f>
        <v>关联</v>
      </c>
      <c r="F411" s="5">
        <f>VLOOKUP(A411,'[3]消费明细-普通账号'!$B$2:$O$10000,14,)</f>
        <v>42744</v>
      </c>
      <c r="G411" s="1" t="s">
        <v>1541</v>
      </c>
      <c r="H411" s="1" t="s">
        <v>17</v>
      </c>
      <c r="I411" s="1" t="s">
        <v>44</v>
      </c>
      <c r="J411" s="1" t="s">
        <v>29</v>
      </c>
      <c r="K411" s="1" t="s">
        <v>20</v>
      </c>
      <c r="L411" s="1" t="s">
        <v>29</v>
      </c>
      <c r="M411" s="1">
        <v>0</v>
      </c>
      <c r="N411" s="1">
        <f t="shared" si="6"/>
        <v>0</v>
      </c>
      <c r="O411" s="1" t="s">
        <v>22</v>
      </c>
      <c r="P411" s="1" t="s">
        <v>1539</v>
      </c>
      <c r="Q411" s="1" t="s">
        <v>1540</v>
      </c>
      <c r="R411" s="1" t="s">
        <v>21</v>
      </c>
      <c r="S411" s="1"/>
      <c r="T411" s="1" t="s">
        <v>25</v>
      </c>
      <c r="U411">
        <v>-1</v>
      </c>
    </row>
    <row r="412" spans="1:21">
      <c r="A412" s="1" t="s">
        <v>1493</v>
      </c>
      <c r="B412" s="1" t="str">
        <f>VLOOKUP(A412,'[3]消费明细-普通账号'!$B$2:$C$10000,2,)</f>
        <v>广州好用信息技术有限公司</v>
      </c>
      <c r="C412" s="1" t="str">
        <f>VLOOKUP(A412,'[3]消费明细-普通账号'!$B$2:$D$10000,3,)</f>
        <v>BD伙伴</v>
      </c>
      <c r="D412" s="1" t="str">
        <f>VLOOKUP(A412,'[3]消费明细-普通账号'!$B$2:$L$10000,11,)</f>
        <v>BD</v>
      </c>
      <c r="E412" s="1" t="str">
        <f>VLOOKUP(A412,'[3]消费明细-普通账号'!$B$2:$P$10000,15,)</f>
        <v>新建</v>
      </c>
      <c r="F412" s="5">
        <f>VLOOKUP(A412,'[3]消费明细-普通账号'!$B$2:$O$10000,14,)</f>
        <v>43286.727268518516</v>
      </c>
      <c r="G412" s="1" t="s">
        <v>1542</v>
      </c>
      <c r="H412" s="1" t="s">
        <v>17</v>
      </c>
      <c r="I412" s="1" t="s">
        <v>49</v>
      </c>
      <c r="J412" s="1" t="s">
        <v>1543</v>
      </c>
      <c r="K412" s="1" t="s">
        <v>1544</v>
      </c>
      <c r="L412" s="1" t="s">
        <v>1545</v>
      </c>
      <c r="M412" s="1"/>
      <c r="N412" s="1">
        <f t="shared" si="6"/>
        <v>2752.5</v>
      </c>
      <c r="O412" s="1" t="s">
        <v>22</v>
      </c>
      <c r="P412" s="1" t="s">
        <v>1546</v>
      </c>
      <c r="Q412" s="1" t="s">
        <v>1547</v>
      </c>
      <c r="R412" s="1" t="s">
        <v>21</v>
      </c>
      <c r="S412" s="1"/>
      <c r="T412" s="1" t="s">
        <v>25</v>
      </c>
      <c r="U412" t="str">
        <f>VLOOKUP(H412,[4]可返佣产品!$A$2:$B$1000,2,)</f>
        <v>true</v>
      </c>
    </row>
    <row r="413" spans="1:21">
      <c r="A413" s="1" t="s">
        <v>1493</v>
      </c>
      <c r="B413" s="1" t="str">
        <f>VLOOKUP(A413,'[3]消费明细-普通账号'!$B$2:$C$10000,2,)</f>
        <v>广州好用信息技术有限公司</v>
      </c>
      <c r="C413" s="1" t="str">
        <f>VLOOKUP(A413,'[3]消费明细-普通账号'!$B$2:$D$10000,3,)</f>
        <v>BD伙伴</v>
      </c>
      <c r="D413" s="1" t="str">
        <f>VLOOKUP(A413,'[3]消费明细-普通账号'!$B$2:$L$10000,11,)</f>
        <v>BD</v>
      </c>
      <c r="E413" s="1" t="str">
        <f>VLOOKUP(A413,'[3]消费明细-普通账号'!$B$2:$P$10000,15,)</f>
        <v>新建</v>
      </c>
      <c r="F413" s="5">
        <f>VLOOKUP(A413,'[3]消费明细-普通账号'!$B$2:$O$10000,14,)</f>
        <v>43286.727268518516</v>
      </c>
      <c r="G413" s="1" t="s">
        <v>1548</v>
      </c>
      <c r="H413" s="1" t="s">
        <v>1549</v>
      </c>
      <c r="I413" s="1" t="s">
        <v>49</v>
      </c>
      <c r="J413" s="1" t="s">
        <v>29</v>
      </c>
      <c r="K413" s="1" t="s">
        <v>20</v>
      </c>
      <c r="L413" s="1" t="s">
        <v>30</v>
      </c>
      <c r="M413" s="1"/>
      <c r="N413" s="1">
        <f t="shared" si="6"/>
        <v>0</v>
      </c>
      <c r="O413" s="1" t="s">
        <v>31</v>
      </c>
      <c r="P413" s="1" t="s">
        <v>1550</v>
      </c>
      <c r="Q413" s="1" t="s">
        <v>1550</v>
      </c>
      <c r="R413" s="1" t="s">
        <v>21</v>
      </c>
      <c r="S413" s="1"/>
      <c r="T413" s="1" t="s">
        <v>25</v>
      </c>
      <c r="U413" t="b">
        <f>VLOOKUP(H413,[4]可返佣产品!$A$2:$B$1000,2,)</f>
        <v>1</v>
      </c>
    </row>
    <row r="414" spans="1:21">
      <c r="A414" s="1" t="s">
        <v>952</v>
      </c>
      <c r="B414" s="1" t="str">
        <f>VLOOKUP(A414,'[3]消费明细-普通账号'!$B$2:$C$10000,2,)</f>
        <v>广州好莱客创意家居股份有限公司</v>
      </c>
      <c r="C414" s="1" t="str">
        <f>VLOOKUP(A414,'[3]消费明细-普通账号'!$B$2:$D$10000,3,)</f>
        <v>其他</v>
      </c>
      <c r="D414" s="1" t="str">
        <f>VLOOKUP(A414,'[3]消费明细-普通账号'!$B$2:$L$10000,11,)</f>
        <v>薛玲</v>
      </c>
      <c r="E414" s="1" t="str">
        <f>VLOOKUP(A414,'[3]消费明细-普通账号'!$B$2:$P$10000,15,)</f>
        <v>关联</v>
      </c>
      <c r="F414" s="5">
        <f>VLOOKUP(A414,'[3]消费明细-普通账号'!$B$2:$O$10000,14,)</f>
        <v>42618</v>
      </c>
      <c r="G414" s="1" t="s">
        <v>1551</v>
      </c>
      <c r="H414" s="1" t="s">
        <v>1552</v>
      </c>
      <c r="I414" s="1" t="s">
        <v>1553</v>
      </c>
      <c r="J414" s="1" t="s">
        <v>29</v>
      </c>
      <c r="K414" s="1" t="s">
        <v>20</v>
      </c>
      <c r="L414" s="1" t="s">
        <v>29</v>
      </c>
      <c r="M414" s="1"/>
      <c r="N414" s="1">
        <f t="shared" si="6"/>
        <v>0</v>
      </c>
      <c r="O414" s="1" t="s">
        <v>22</v>
      </c>
      <c r="P414" s="1" t="s">
        <v>1554</v>
      </c>
      <c r="Q414" s="1" t="s">
        <v>1555</v>
      </c>
      <c r="R414" s="1" t="s">
        <v>21</v>
      </c>
      <c r="S414" s="1"/>
      <c r="T414" s="1" t="s">
        <v>25</v>
      </c>
      <c r="U414" t="e">
        <f>VLOOKUP(H414,[4]可返佣产品!$A$2:$B$1000,2,)</f>
        <v>#N/A</v>
      </c>
    </row>
    <row r="415" spans="1:21">
      <c r="A415" s="1" t="s">
        <v>1493</v>
      </c>
      <c r="B415" s="1" t="str">
        <f>VLOOKUP(A415,'[3]消费明细-普通账号'!$B$2:$C$10000,2,)</f>
        <v>广州好用信息技术有限公司</v>
      </c>
      <c r="C415" s="1" t="str">
        <f>VLOOKUP(A415,'[3]消费明细-普通账号'!$B$2:$D$10000,3,)</f>
        <v>BD伙伴</v>
      </c>
      <c r="D415" s="1" t="str">
        <f>VLOOKUP(A415,'[3]消费明细-普通账号'!$B$2:$L$10000,11,)</f>
        <v>BD</v>
      </c>
      <c r="E415" s="1" t="str">
        <f>VLOOKUP(A415,'[3]消费明细-普通账号'!$B$2:$P$10000,15,)</f>
        <v>新建</v>
      </c>
      <c r="F415" s="5">
        <f>VLOOKUP(A415,'[3]消费明细-普通账号'!$B$2:$O$10000,14,)</f>
        <v>43286.727268518516</v>
      </c>
      <c r="G415" s="1" t="s">
        <v>1556</v>
      </c>
      <c r="H415" s="1" t="s">
        <v>1557</v>
      </c>
      <c r="I415" s="1" t="s">
        <v>49</v>
      </c>
      <c r="J415" s="1" t="s">
        <v>29</v>
      </c>
      <c r="K415" s="1" t="s">
        <v>20</v>
      </c>
      <c r="L415" s="1" t="s">
        <v>30</v>
      </c>
      <c r="M415" s="1"/>
      <c r="N415" s="1">
        <f t="shared" si="6"/>
        <v>0</v>
      </c>
      <c r="O415" s="1" t="s">
        <v>31</v>
      </c>
      <c r="P415" s="1" t="s">
        <v>1558</v>
      </c>
      <c r="Q415" s="1" t="s">
        <v>1558</v>
      </c>
      <c r="R415" s="1" t="s">
        <v>21</v>
      </c>
      <c r="S415" s="1"/>
      <c r="T415" s="1" t="s">
        <v>25</v>
      </c>
      <c r="U415" t="b">
        <f>VLOOKUP(H415,[4]可返佣产品!$A$2:$B$1000,2,)</f>
        <v>1</v>
      </c>
    </row>
    <row r="416" spans="1:21">
      <c r="A416" s="1" t="s">
        <v>1559</v>
      </c>
      <c r="B416" s="1" t="str">
        <f>VLOOKUP(A416,'[3]消费明细-普通账号'!$B$2:$C$10000,2,)</f>
        <v>广州超联软件科技有限公司</v>
      </c>
      <c r="C416" s="1" t="str">
        <f>VLOOKUP(A416,'[3]消费明细-普通账号'!$B$2:$D$10000,3,)</f>
        <v>KA-广</v>
      </c>
      <c r="D416" s="1" t="str">
        <f>VLOOKUP(A416,'[3]消费明细-普通账号'!$B$2:$L$10000,11,)</f>
        <v>谢晓敏</v>
      </c>
      <c r="E416" s="1" t="str">
        <f>VLOOKUP(A416,'[3]消费明细-普通账号'!$B$2:$P$10000,15,)</f>
        <v>关联</v>
      </c>
      <c r="F416" s="5">
        <f>VLOOKUP(A416,'[3]消费明细-普通账号'!$B$2:$O$10000,14,)</f>
        <v>43045</v>
      </c>
      <c r="G416" s="1" t="s">
        <v>1560</v>
      </c>
      <c r="H416" s="1" t="s">
        <v>17</v>
      </c>
      <c r="I416" s="1" t="s">
        <v>59</v>
      </c>
      <c r="J416" s="1" t="s">
        <v>1561</v>
      </c>
      <c r="K416" s="1" t="s">
        <v>20</v>
      </c>
      <c r="L416" s="1" t="s">
        <v>1561</v>
      </c>
      <c r="M416" s="1"/>
      <c r="N416" s="1">
        <f t="shared" si="6"/>
        <v>1054</v>
      </c>
      <c r="O416" s="1" t="s">
        <v>22</v>
      </c>
      <c r="P416" s="1" t="s">
        <v>1562</v>
      </c>
      <c r="Q416" s="1" t="s">
        <v>1563</v>
      </c>
      <c r="R416" s="1" t="s">
        <v>21</v>
      </c>
      <c r="S416" s="1"/>
      <c r="T416" s="1" t="s">
        <v>25</v>
      </c>
      <c r="U416">
        <v>-1</v>
      </c>
    </row>
    <row r="417" spans="1:21">
      <c r="A417" s="1" t="s">
        <v>524</v>
      </c>
      <c r="B417" s="1" t="str">
        <f>VLOOKUP(A417,'[3]消费明细-普通账号'!$B$2:$C$10000,2,)</f>
        <v>广州宏峰信息科技有限公司</v>
      </c>
      <c r="C417" s="1" t="str">
        <f>VLOOKUP(A417,'[3]消费明细-普通账号'!$B$2:$D$10000,3,)</f>
        <v>铁军-广</v>
      </c>
      <c r="D417" s="1" t="str">
        <f>VLOOKUP(A417,'[3]消费明细-普通账号'!$B$2:$L$10000,11,)</f>
        <v>吴发能</v>
      </c>
      <c r="E417" s="1" t="str">
        <f>VLOOKUP(A417,'[3]消费明细-普通账号'!$B$2:$P$10000,15,)</f>
        <v>关联</v>
      </c>
      <c r="F417" s="5">
        <f>VLOOKUP(A417,'[3]消费明细-普通账号'!$B$2:$O$10000,14,)</f>
        <v>43018</v>
      </c>
      <c r="G417" s="1" t="s">
        <v>1564</v>
      </c>
      <c r="H417" s="1" t="s">
        <v>17</v>
      </c>
      <c r="I417" s="1" t="s">
        <v>49</v>
      </c>
      <c r="J417" s="1" t="s">
        <v>526</v>
      </c>
      <c r="K417" s="1" t="s">
        <v>20</v>
      </c>
      <c r="L417" s="1" t="s">
        <v>526</v>
      </c>
      <c r="M417" s="1"/>
      <c r="N417" s="1">
        <f t="shared" si="6"/>
        <v>37.24</v>
      </c>
      <c r="O417" s="1" t="s">
        <v>22</v>
      </c>
      <c r="P417" s="1" t="s">
        <v>1565</v>
      </c>
      <c r="Q417" s="1" t="s">
        <v>1566</v>
      </c>
      <c r="R417" s="1" t="s">
        <v>21</v>
      </c>
      <c r="S417" s="1"/>
      <c r="T417" s="1" t="s">
        <v>25</v>
      </c>
      <c r="U417" t="str">
        <f>VLOOKUP(H417,[4]可返佣产品!$A$2:$B$1000,2,)</f>
        <v>true</v>
      </c>
    </row>
    <row r="418" spans="1:21">
      <c r="A418" s="1" t="s">
        <v>762</v>
      </c>
      <c r="B418" s="1" t="str">
        <f>VLOOKUP(A418,'[3]消费明细-普通账号'!$B$2:$C$10000,2,)</f>
        <v>广州鸟邦电子商务有限公司</v>
      </c>
      <c r="C418" s="1" t="str">
        <f>VLOOKUP(A418,'[3]消费明细-普通账号'!$B$2:$D$10000,3,)</f>
        <v>中台-广</v>
      </c>
      <c r="D418" s="1" t="str">
        <f>VLOOKUP(A418,'[3]消费明细-普通账号'!$B$2:$L$10000,11,)</f>
        <v>雷馥萍</v>
      </c>
      <c r="E418" s="1" t="str">
        <f>VLOOKUP(A418,'[3]消费明细-普通账号'!$B$2:$P$10000,15,)</f>
        <v>关联</v>
      </c>
      <c r="F418" s="5">
        <f>VLOOKUP(A418,'[3]消费明细-普通账号'!$B$2:$O$10000,14,)</f>
        <v>42968</v>
      </c>
      <c r="G418" s="1" t="s">
        <v>1567</v>
      </c>
      <c r="H418" s="1" t="s">
        <v>1568</v>
      </c>
      <c r="I418" s="1" t="s">
        <v>49</v>
      </c>
      <c r="J418" s="1" t="s">
        <v>29</v>
      </c>
      <c r="K418" s="1" t="s">
        <v>20</v>
      </c>
      <c r="L418" s="1" t="s">
        <v>30</v>
      </c>
      <c r="M418" s="1"/>
      <c r="N418" s="1">
        <f t="shared" si="6"/>
        <v>0</v>
      </c>
      <c r="O418" s="1" t="s">
        <v>31</v>
      </c>
      <c r="P418" s="1" t="s">
        <v>1569</v>
      </c>
      <c r="Q418" s="1" t="s">
        <v>1569</v>
      </c>
      <c r="R418" s="1" t="s">
        <v>21</v>
      </c>
      <c r="S418" s="1"/>
      <c r="T418" s="1" t="s">
        <v>25</v>
      </c>
      <c r="U418" t="e">
        <f>VLOOKUP(H418,[4]可返佣产品!$A$2:$B$1000,2,)</f>
        <v>#N/A</v>
      </c>
    </row>
    <row r="419" spans="1:21">
      <c r="A419" s="1" t="s">
        <v>1191</v>
      </c>
      <c r="B419" s="1" t="str">
        <f>VLOOKUP(A419,'[3]消费明细-普通账号'!$B$2:$C$10000,2,)</f>
        <v>中油碧辟石油有限公司</v>
      </c>
      <c r="C419" s="1" t="str">
        <f>VLOOKUP(A419,'[3]消费明细-普通账号'!$B$2:$D$10000,3,)</f>
        <v>其他</v>
      </c>
      <c r="D419" s="1" t="str">
        <f>VLOOKUP(A419,'[3]消费明细-普通账号'!$B$2:$L$10000,11,)</f>
        <v>薛玲</v>
      </c>
      <c r="E419" s="1" t="str">
        <f>VLOOKUP(A419,'[3]消费明细-普通账号'!$B$2:$P$10000,15,)</f>
        <v>关联</v>
      </c>
      <c r="F419" s="5">
        <f>VLOOKUP(A419,'[3]消费明细-普通账号'!$B$2:$O$10000,14,)</f>
        <v>42990</v>
      </c>
      <c r="G419" s="1" t="s">
        <v>1570</v>
      </c>
      <c r="H419" s="1" t="s">
        <v>240</v>
      </c>
      <c r="I419" s="1" t="s">
        <v>49</v>
      </c>
      <c r="J419" s="1" t="s">
        <v>241</v>
      </c>
      <c r="K419" s="1" t="s">
        <v>20</v>
      </c>
      <c r="L419" s="1" t="s">
        <v>241</v>
      </c>
      <c r="M419" s="1"/>
      <c r="N419" s="1">
        <f t="shared" si="6"/>
        <v>10000</v>
      </c>
      <c r="O419" s="1" t="s">
        <v>22</v>
      </c>
      <c r="P419" s="1" t="s">
        <v>1571</v>
      </c>
      <c r="Q419" s="1" t="s">
        <v>1572</v>
      </c>
      <c r="R419" s="1" t="s">
        <v>21</v>
      </c>
      <c r="S419" s="1"/>
      <c r="T419" s="1" t="s">
        <v>25</v>
      </c>
      <c r="U419" t="str">
        <f>VLOOKUP(H419,[4]可返佣产品!$A$2:$B$1000,2,)</f>
        <v>delete</v>
      </c>
    </row>
    <row r="420" spans="1:21">
      <c r="A420" s="1" t="s">
        <v>1001</v>
      </c>
      <c r="B420" s="1" t="str">
        <f>VLOOKUP(A420,'[3]消费明细-普通账号'!$B$2:$C$10000,2,)</f>
        <v>广州棒谷网络科技有限公司</v>
      </c>
      <c r="C420" s="1" t="str">
        <f>VLOOKUP(A420,'[3]消费明细-普通账号'!$B$2:$D$10000,3,)</f>
        <v>KA-广</v>
      </c>
      <c r="D420" s="1" t="str">
        <f>VLOOKUP(A420,'[3]消费明细-普通账号'!$B$2:$L$10000,11,)</f>
        <v>KA-广</v>
      </c>
      <c r="E420" s="1" t="str">
        <f>VLOOKUP(A420,'[3]消费明细-普通账号'!$B$2:$P$10000,15,)</f>
        <v>关联</v>
      </c>
      <c r="F420" s="5">
        <f>VLOOKUP(A420,'[3]消费明细-普通账号'!$B$2:$O$10000,14,)</f>
        <v>42810</v>
      </c>
      <c r="G420" s="1" t="s">
        <v>1573</v>
      </c>
      <c r="H420" s="1" t="s">
        <v>17</v>
      </c>
      <c r="I420" s="1" t="s">
        <v>1574</v>
      </c>
      <c r="J420" s="1" t="s">
        <v>1575</v>
      </c>
      <c r="K420" s="1" t="s">
        <v>20</v>
      </c>
      <c r="L420" s="1" t="s">
        <v>1575</v>
      </c>
      <c r="M420" s="1"/>
      <c r="N420" s="1">
        <f t="shared" si="6"/>
        <v>104.11</v>
      </c>
      <c r="O420" s="1" t="s">
        <v>22</v>
      </c>
      <c r="P420" s="1" t="s">
        <v>1576</v>
      </c>
      <c r="Q420" s="1" t="s">
        <v>1577</v>
      </c>
      <c r="R420" s="1" t="s">
        <v>21</v>
      </c>
      <c r="S420" s="1"/>
      <c r="T420" s="1" t="s">
        <v>25</v>
      </c>
      <c r="U420" t="str">
        <f>VLOOKUP(H420,[4]可返佣产品!$A$2:$B$1000,2,)</f>
        <v>true</v>
      </c>
    </row>
    <row r="421" spans="1:21">
      <c r="A421" s="1" t="s">
        <v>777</v>
      </c>
      <c r="B421" s="1" t="str">
        <f>VLOOKUP(A421,'[3]消费明细-普通账号'!$B$2:$C$10000,2,)</f>
        <v>广东万集电子商务科技有限公司</v>
      </c>
      <c r="C421" s="1" t="str">
        <f>VLOOKUP(A421,'[3]消费明细-普通账号'!$B$2:$D$10000,3,)</f>
        <v>其他</v>
      </c>
      <c r="D421" s="1" t="str">
        <f>VLOOKUP(A421,'[3]消费明细-普通账号'!$B$2:$L$10000,11,)</f>
        <v>李达-唐钰滢</v>
      </c>
      <c r="E421" s="1" t="str">
        <f>VLOOKUP(A421,'[3]消费明细-普通账号'!$B$2:$P$10000,15,)</f>
        <v>新建</v>
      </c>
      <c r="F421" s="5">
        <f>VLOOKUP(A421,'[3]消费明细-普通账号'!$B$2:$O$10000,14,)</f>
        <v>43276.679074074076</v>
      </c>
      <c r="G421" s="1" t="s">
        <v>1578</v>
      </c>
      <c r="H421" s="1" t="s">
        <v>17</v>
      </c>
      <c r="I421" s="1" t="s">
        <v>59</v>
      </c>
      <c r="J421" s="1" t="s">
        <v>1579</v>
      </c>
      <c r="K421" s="1" t="s">
        <v>371</v>
      </c>
      <c r="L421" s="1" t="s">
        <v>1580</v>
      </c>
      <c r="M421" s="1"/>
      <c r="N421" s="1">
        <f t="shared" si="6"/>
        <v>460.7</v>
      </c>
      <c r="O421" s="1" t="s">
        <v>22</v>
      </c>
      <c r="P421" s="1" t="s">
        <v>1581</v>
      </c>
      <c r="Q421" s="1" t="s">
        <v>1582</v>
      </c>
      <c r="R421" s="1" t="s">
        <v>21</v>
      </c>
      <c r="S421" s="1"/>
      <c r="T421" s="1" t="s">
        <v>25</v>
      </c>
      <c r="U421" t="str">
        <f>VLOOKUP(H421,[4]可返佣产品!$A$2:$B$1000,2,)</f>
        <v>true</v>
      </c>
    </row>
    <row r="422" spans="1:21">
      <c r="A422" s="1" t="s">
        <v>777</v>
      </c>
      <c r="B422" s="1" t="str">
        <f>VLOOKUP(A422,'[3]消费明细-普通账号'!$B$2:$C$10000,2,)</f>
        <v>广东万集电子商务科技有限公司</v>
      </c>
      <c r="C422" s="1" t="str">
        <f>VLOOKUP(A422,'[3]消费明细-普通账号'!$B$2:$D$10000,3,)</f>
        <v>其他</v>
      </c>
      <c r="D422" s="1" t="str">
        <f>VLOOKUP(A422,'[3]消费明细-普通账号'!$B$2:$L$10000,11,)</f>
        <v>李达-唐钰滢</v>
      </c>
      <c r="E422" s="1" t="str">
        <f>VLOOKUP(A422,'[3]消费明细-普通账号'!$B$2:$P$10000,15,)</f>
        <v>新建</v>
      </c>
      <c r="F422" s="5">
        <f>VLOOKUP(A422,'[3]消费明细-普通账号'!$B$2:$O$10000,14,)</f>
        <v>43276.679074074076</v>
      </c>
      <c r="G422" s="1" t="s">
        <v>1583</v>
      </c>
      <c r="H422" s="1" t="s">
        <v>768</v>
      </c>
      <c r="I422" s="1" t="s">
        <v>59</v>
      </c>
      <c r="J422" s="1" t="s">
        <v>29</v>
      </c>
      <c r="K422" s="1" t="s">
        <v>20</v>
      </c>
      <c r="L422" s="1" t="s">
        <v>29</v>
      </c>
      <c r="M422" s="1"/>
      <c r="N422" s="1">
        <f t="shared" si="6"/>
        <v>0</v>
      </c>
      <c r="O422" s="1" t="s">
        <v>22</v>
      </c>
      <c r="P422" s="1" t="s">
        <v>1584</v>
      </c>
      <c r="Q422" s="1" t="s">
        <v>1582</v>
      </c>
      <c r="R422" s="1" t="s">
        <v>21</v>
      </c>
      <c r="S422" s="1"/>
      <c r="T422" s="1" t="s">
        <v>25</v>
      </c>
      <c r="U422" t="e">
        <f>VLOOKUP(H422,[4]可返佣产品!$A$2:$B$1000,2,)</f>
        <v>#N/A</v>
      </c>
    </row>
    <row r="423" spans="1:21">
      <c r="A423" s="1" t="s">
        <v>798</v>
      </c>
      <c r="B423" s="1" t="str">
        <f>VLOOKUP(A423,'[3]消费明细-普通账号'!$B$2:$C$10000,2,)</f>
        <v>海货电子商务有限公司</v>
      </c>
      <c r="C423" s="1" t="str">
        <f>VLOOKUP(A423,'[3]消费明细-普通账号'!$B$2:$D$10000,3,)</f>
        <v>KA-广</v>
      </c>
      <c r="D423" s="1" t="str">
        <f>VLOOKUP(A423,'[3]消费明细-普通账号'!$B$2:$L$10000,11,)</f>
        <v>谢晓敏</v>
      </c>
      <c r="E423" s="1" t="str">
        <f>VLOOKUP(A423,'[3]消费明细-普通账号'!$B$2:$P$10000,15,)</f>
        <v>新建</v>
      </c>
      <c r="F423" s="5">
        <f>VLOOKUP(A423,'[3]消费明细-普通账号'!$B$2:$O$10000,14,)</f>
        <v>43136.563506944403</v>
      </c>
      <c r="G423" s="1" t="s">
        <v>1585</v>
      </c>
      <c r="H423" s="1" t="s">
        <v>17</v>
      </c>
      <c r="I423" s="1" t="s">
        <v>44</v>
      </c>
      <c r="J423" s="1" t="s">
        <v>29</v>
      </c>
      <c r="K423" s="1" t="s">
        <v>20</v>
      </c>
      <c r="L423" s="1" t="s">
        <v>29</v>
      </c>
      <c r="M423" s="1"/>
      <c r="N423" s="1">
        <f t="shared" si="6"/>
        <v>0</v>
      </c>
      <c r="O423" s="1" t="s">
        <v>22</v>
      </c>
      <c r="P423" s="1" t="s">
        <v>1586</v>
      </c>
      <c r="Q423" s="1" t="s">
        <v>1587</v>
      </c>
      <c r="R423" s="1" t="s">
        <v>21</v>
      </c>
      <c r="S423" s="1"/>
      <c r="T423" s="1" t="s">
        <v>25</v>
      </c>
      <c r="U423" t="str">
        <f>VLOOKUP(H423,[4]可返佣产品!$A$2:$B$1000,2,)</f>
        <v>true</v>
      </c>
    </row>
    <row r="424" spans="1:21">
      <c r="A424" s="1" t="s">
        <v>1440</v>
      </c>
      <c r="B424" s="1" t="str">
        <f>VLOOKUP(A424,'[3]消费明细-普通账号'!$B$2:$C$10000,2,)</f>
        <v>深圳前海黄牛科技有限公司</v>
      </c>
      <c r="C424" s="1" t="str">
        <f>VLOOKUP(A424,'[3]消费明细-普通账号'!$B$2:$D$10000,3,)</f>
        <v>铁军-广</v>
      </c>
      <c r="D424" s="1" t="str">
        <f>VLOOKUP(A424,'[3]消费明细-普通账号'!$B$2:$L$10000,11,)</f>
        <v>高乾</v>
      </c>
      <c r="E424" s="1" t="str">
        <f>VLOOKUP(A424,'[3]消费明细-普通账号'!$B$2:$P$10000,15,)</f>
        <v>新建</v>
      </c>
      <c r="F424" s="5">
        <f>VLOOKUP(A424,'[3]消费明细-普通账号'!$B$2:$O$10000,14,)</f>
        <v>43198.729942129597</v>
      </c>
      <c r="G424" s="1" t="s">
        <v>1588</v>
      </c>
      <c r="H424" s="1" t="s">
        <v>17</v>
      </c>
      <c r="I424" s="1" t="s">
        <v>59</v>
      </c>
      <c r="J424" s="1" t="s">
        <v>1589</v>
      </c>
      <c r="K424" s="1" t="s">
        <v>564</v>
      </c>
      <c r="L424" s="1" t="s">
        <v>1590</v>
      </c>
      <c r="M424" s="1"/>
      <c r="N424" s="1">
        <f t="shared" si="6"/>
        <v>1460.4</v>
      </c>
      <c r="O424" s="1" t="s">
        <v>22</v>
      </c>
      <c r="P424" s="1" t="s">
        <v>1591</v>
      </c>
      <c r="Q424" s="1" t="s">
        <v>1592</v>
      </c>
      <c r="R424" s="1" t="s">
        <v>21</v>
      </c>
      <c r="S424" s="1"/>
      <c r="T424" s="1" t="s">
        <v>25</v>
      </c>
      <c r="U424" t="str">
        <f>VLOOKUP(H424,[4]可返佣产品!$A$2:$B$1000,2,)</f>
        <v>true</v>
      </c>
    </row>
    <row r="425" spans="1:21">
      <c r="A425" s="1" t="s">
        <v>777</v>
      </c>
      <c r="B425" s="1" t="str">
        <f>VLOOKUP(A425,'[3]消费明细-普通账号'!$B$2:$C$10000,2,)</f>
        <v>广东万集电子商务科技有限公司</v>
      </c>
      <c r="C425" s="1" t="str">
        <f>VLOOKUP(A425,'[3]消费明细-普通账号'!$B$2:$D$10000,3,)</f>
        <v>其他</v>
      </c>
      <c r="D425" s="1" t="str">
        <f>VLOOKUP(A425,'[3]消费明细-普通账号'!$B$2:$L$10000,11,)</f>
        <v>李达-唐钰滢</v>
      </c>
      <c r="E425" s="1" t="str">
        <f>VLOOKUP(A425,'[3]消费明细-普通账号'!$B$2:$P$10000,15,)</f>
        <v>新建</v>
      </c>
      <c r="F425" s="5">
        <f>VLOOKUP(A425,'[3]消费明细-普通账号'!$B$2:$O$10000,14,)</f>
        <v>43276.679074074076</v>
      </c>
      <c r="G425" s="1" t="s">
        <v>1593</v>
      </c>
      <c r="H425" s="1" t="s">
        <v>36</v>
      </c>
      <c r="I425" s="1" t="s">
        <v>59</v>
      </c>
      <c r="J425" s="1" t="s">
        <v>1594</v>
      </c>
      <c r="K425" s="1" t="s">
        <v>20</v>
      </c>
      <c r="L425" s="1" t="s">
        <v>1594</v>
      </c>
      <c r="M425" s="1"/>
      <c r="N425" s="1">
        <f t="shared" si="6"/>
        <v>580</v>
      </c>
      <c r="O425" s="1" t="s">
        <v>22</v>
      </c>
      <c r="P425" s="1" t="s">
        <v>1595</v>
      </c>
      <c r="Q425" s="1" t="s">
        <v>1596</v>
      </c>
      <c r="R425" s="1" t="s">
        <v>21</v>
      </c>
      <c r="S425" s="1"/>
      <c r="T425" s="1" t="s">
        <v>25</v>
      </c>
      <c r="U425" t="str">
        <f>VLOOKUP(H425,[4]可返佣产品!$A$2:$B$1000,2,)</f>
        <v>true</v>
      </c>
    </row>
    <row r="426" spans="1:21">
      <c r="A426" s="1" t="s">
        <v>952</v>
      </c>
      <c r="B426" s="1" t="str">
        <f>VLOOKUP(A426,'[3]消费明细-普通账号'!$B$2:$C$10000,2,)</f>
        <v>广州好莱客创意家居股份有限公司</v>
      </c>
      <c r="C426" s="1" t="str">
        <f>VLOOKUP(A426,'[3]消费明细-普通账号'!$B$2:$D$10000,3,)</f>
        <v>其他</v>
      </c>
      <c r="D426" s="1" t="str">
        <f>VLOOKUP(A426,'[3]消费明细-普通账号'!$B$2:$L$10000,11,)</f>
        <v>薛玲</v>
      </c>
      <c r="E426" s="1" t="str">
        <f>VLOOKUP(A426,'[3]消费明细-普通账号'!$B$2:$P$10000,15,)</f>
        <v>关联</v>
      </c>
      <c r="F426" s="5">
        <f>VLOOKUP(A426,'[3]消费明细-普通账号'!$B$2:$O$10000,14,)</f>
        <v>42618</v>
      </c>
      <c r="G426" s="1" t="s">
        <v>1597</v>
      </c>
      <c r="H426" s="1" t="s">
        <v>1598</v>
      </c>
      <c r="I426" s="1" t="s">
        <v>49</v>
      </c>
      <c r="J426" s="1" t="s">
        <v>29</v>
      </c>
      <c r="K426" s="1" t="s">
        <v>20</v>
      </c>
      <c r="L426" s="1" t="s">
        <v>30</v>
      </c>
      <c r="M426" s="1"/>
      <c r="N426" s="1">
        <f t="shared" si="6"/>
        <v>0</v>
      </c>
      <c r="O426" s="1" t="s">
        <v>31</v>
      </c>
      <c r="P426" s="1" t="s">
        <v>1599</v>
      </c>
      <c r="Q426" s="1" t="s">
        <v>1599</v>
      </c>
      <c r="R426" s="1" t="s">
        <v>21</v>
      </c>
      <c r="S426" s="1"/>
      <c r="T426" s="1" t="s">
        <v>25</v>
      </c>
      <c r="U426" t="e">
        <f>VLOOKUP(H426,[4]可返佣产品!$A$2:$B$1000,2,)</f>
        <v>#N/A</v>
      </c>
    </row>
    <row r="427" spans="1:21">
      <c r="A427" s="1" t="s">
        <v>81</v>
      </c>
      <c r="B427" s="1" t="str">
        <f>VLOOKUP(A427,'[3]消费明细-普通账号'!$B$2:$C$10000,2,)</f>
        <v>欧浦智网股份有限公司</v>
      </c>
      <c r="C427" s="1" t="str">
        <f>VLOOKUP(A427,'[3]消费明细-普通账号'!$B$2:$D$10000,3,)</f>
        <v>其他</v>
      </c>
      <c r="D427" s="1" t="str">
        <f>VLOOKUP(A427,'[3]消费明细-普通账号'!$B$2:$L$10000,11,)</f>
        <v>薛玲</v>
      </c>
      <c r="E427" s="1" t="str">
        <f>VLOOKUP(A427,'[3]消费明细-普通账号'!$B$2:$P$10000,15,)</f>
        <v>新建</v>
      </c>
      <c r="F427" s="5">
        <f>VLOOKUP(A427,'[3]消费明细-普通账号'!$B$2:$O$10000,14,)</f>
        <v>43055</v>
      </c>
      <c r="G427" s="1" t="s">
        <v>1600</v>
      </c>
      <c r="H427" s="1" t="s">
        <v>240</v>
      </c>
      <c r="I427" s="1" t="s">
        <v>49</v>
      </c>
      <c r="J427" s="1" t="s">
        <v>1601</v>
      </c>
      <c r="K427" s="1" t="s">
        <v>20</v>
      </c>
      <c r="L427" s="1" t="s">
        <v>1601</v>
      </c>
      <c r="M427" s="1"/>
      <c r="N427" s="1">
        <f t="shared" si="6"/>
        <v>1600</v>
      </c>
      <c r="O427" s="1" t="s">
        <v>22</v>
      </c>
      <c r="P427" s="1" t="s">
        <v>1602</v>
      </c>
      <c r="Q427" s="1" t="s">
        <v>1603</v>
      </c>
      <c r="R427" s="1" t="s">
        <v>21</v>
      </c>
      <c r="S427" s="1"/>
      <c r="T427" s="1" t="s">
        <v>25</v>
      </c>
      <c r="U427" t="str">
        <f>VLOOKUP(H427,[4]可返佣产品!$A$2:$B$1000,2,)</f>
        <v>delete</v>
      </c>
    </row>
    <row r="428" spans="1:21">
      <c r="A428" s="1" t="s">
        <v>81</v>
      </c>
      <c r="B428" s="1" t="str">
        <f>VLOOKUP(A428,'[3]消费明细-普通账号'!$B$2:$C$10000,2,)</f>
        <v>欧浦智网股份有限公司</v>
      </c>
      <c r="C428" s="1" t="str">
        <f>VLOOKUP(A428,'[3]消费明细-普通账号'!$B$2:$D$10000,3,)</f>
        <v>其他</v>
      </c>
      <c r="D428" s="1" t="str">
        <f>VLOOKUP(A428,'[3]消费明细-普通账号'!$B$2:$L$10000,11,)</f>
        <v>薛玲</v>
      </c>
      <c r="E428" s="1" t="str">
        <f>VLOOKUP(A428,'[3]消费明细-普通账号'!$B$2:$P$10000,15,)</f>
        <v>新建</v>
      </c>
      <c r="F428" s="5">
        <f>VLOOKUP(A428,'[3]消费明细-普通账号'!$B$2:$O$10000,14,)</f>
        <v>43055</v>
      </c>
      <c r="G428" s="1" t="s">
        <v>1604</v>
      </c>
      <c r="H428" s="1" t="s">
        <v>240</v>
      </c>
      <c r="I428" s="1" t="s">
        <v>49</v>
      </c>
      <c r="J428" s="1" t="s">
        <v>1605</v>
      </c>
      <c r="K428" s="1" t="s">
        <v>20</v>
      </c>
      <c r="L428" s="1" t="s">
        <v>1605</v>
      </c>
      <c r="M428" s="1"/>
      <c r="N428" s="1">
        <f t="shared" si="6"/>
        <v>2700</v>
      </c>
      <c r="O428" s="1" t="s">
        <v>22</v>
      </c>
      <c r="P428" s="1" t="s">
        <v>1606</v>
      </c>
      <c r="Q428" s="1" t="s">
        <v>1607</v>
      </c>
      <c r="R428" s="1" t="s">
        <v>21</v>
      </c>
      <c r="S428" s="1"/>
      <c r="T428" s="1" t="s">
        <v>25</v>
      </c>
      <c r="U428" t="str">
        <f>VLOOKUP(H428,[4]可返佣产品!$A$2:$B$1000,2,)</f>
        <v>delete</v>
      </c>
    </row>
    <row r="429" spans="1:21">
      <c r="A429" s="1" t="s">
        <v>81</v>
      </c>
      <c r="B429" s="1" t="str">
        <f>VLOOKUP(A429,'[3]消费明细-普通账号'!$B$2:$C$10000,2,)</f>
        <v>欧浦智网股份有限公司</v>
      </c>
      <c r="C429" s="1" t="str">
        <f>VLOOKUP(A429,'[3]消费明细-普通账号'!$B$2:$D$10000,3,)</f>
        <v>其他</v>
      </c>
      <c r="D429" s="1" t="str">
        <f>VLOOKUP(A429,'[3]消费明细-普通账号'!$B$2:$L$10000,11,)</f>
        <v>薛玲</v>
      </c>
      <c r="E429" s="1" t="str">
        <f>VLOOKUP(A429,'[3]消费明细-普通账号'!$B$2:$P$10000,15,)</f>
        <v>新建</v>
      </c>
      <c r="F429" s="5">
        <f>VLOOKUP(A429,'[3]消费明细-普通账号'!$B$2:$O$10000,14,)</f>
        <v>43055</v>
      </c>
      <c r="G429" s="1" t="s">
        <v>1608</v>
      </c>
      <c r="H429" s="1" t="s">
        <v>17</v>
      </c>
      <c r="I429" s="1" t="s">
        <v>49</v>
      </c>
      <c r="J429" s="1" t="s">
        <v>1609</v>
      </c>
      <c r="K429" s="1" t="s">
        <v>84</v>
      </c>
      <c r="L429" s="1" t="s">
        <v>1610</v>
      </c>
      <c r="M429" s="1"/>
      <c r="N429" s="1">
        <f t="shared" si="6"/>
        <v>4375.8</v>
      </c>
      <c r="O429" s="1" t="s">
        <v>22</v>
      </c>
      <c r="P429" s="1" t="s">
        <v>1611</v>
      </c>
      <c r="Q429" s="1" t="s">
        <v>1612</v>
      </c>
      <c r="R429" s="1" t="s">
        <v>21</v>
      </c>
      <c r="S429" s="1"/>
      <c r="T429" s="1" t="s">
        <v>25</v>
      </c>
      <c r="U429" t="str">
        <f>VLOOKUP(H429,[4]可返佣产品!$A$2:$B$1000,2,)</f>
        <v>true</v>
      </c>
    </row>
    <row r="430" spans="1:21">
      <c r="A430" s="1" t="s">
        <v>217</v>
      </c>
      <c r="B430" s="1" t="str">
        <f>VLOOKUP(A430,'[3]消费明细-普通账号'!$B$2:$C$10000,2,)</f>
        <v>广州市合生元生物制品有限公司</v>
      </c>
      <c r="C430" s="1" t="str">
        <f>VLOOKUP(A430,'[3]消费明细-普通账号'!$B$2:$D$10000,3,)</f>
        <v>KA-广</v>
      </c>
      <c r="D430" s="1" t="str">
        <f>VLOOKUP(A430,'[3]消费明细-普通账号'!$B$2:$L$10000,11,)</f>
        <v>史玉卉</v>
      </c>
      <c r="E430" s="1" t="str">
        <f>VLOOKUP(A430,'[3]消费明细-普通账号'!$B$2:$P$10000,15,)</f>
        <v>关联</v>
      </c>
      <c r="F430" s="5">
        <f>VLOOKUP(A430,'[3]消费明细-普通账号'!$B$2:$O$10000,14,)</f>
        <v>42620</v>
      </c>
      <c r="G430" s="1" t="s">
        <v>1613</v>
      </c>
      <c r="H430" s="1" t="s">
        <v>65</v>
      </c>
      <c r="I430" s="1" t="s">
        <v>49</v>
      </c>
      <c r="J430" s="1" t="s">
        <v>29</v>
      </c>
      <c r="K430" s="1" t="s">
        <v>20</v>
      </c>
      <c r="L430" s="1" t="s">
        <v>30</v>
      </c>
      <c r="M430" s="1"/>
      <c r="N430" s="1">
        <f t="shared" si="6"/>
        <v>0</v>
      </c>
      <c r="O430" s="1" t="s">
        <v>31</v>
      </c>
      <c r="P430" s="1" t="s">
        <v>1614</v>
      </c>
      <c r="Q430" s="1" t="s">
        <v>1614</v>
      </c>
      <c r="R430" s="1" t="s">
        <v>21</v>
      </c>
      <c r="S430" s="1"/>
      <c r="T430" s="1" t="s">
        <v>25</v>
      </c>
      <c r="U430" t="e">
        <f>VLOOKUP(H430,[4]可返佣产品!$A$2:$B$1000,2,)</f>
        <v>#N/A</v>
      </c>
    </row>
    <row r="431" spans="1:21">
      <c r="A431" s="1" t="s">
        <v>1615</v>
      </c>
      <c r="B431" s="1" t="str">
        <f>VLOOKUP(A431,'[3]消费明细-普通账号'!$B$2:$C$10000,2,)</f>
        <v>深圳市小康科技有限公司</v>
      </c>
      <c r="C431" s="1" t="str">
        <f>VLOOKUP(A431,'[3]消费明细-普通账号'!$B$2:$D$10000,3,)</f>
        <v>KA-广</v>
      </c>
      <c r="D431" s="1" t="str">
        <f>VLOOKUP(A431,'[3]消费明细-普通账号'!$B$2:$L$10000,11,)</f>
        <v>谢晓敏</v>
      </c>
      <c r="E431" s="1" t="str">
        <f>VLOOKUP(A431,'[3]消费明细-普通账号'!$B$2:$P$10000,15,)</f>
        <v>新建</v>
      </c>
      <c r="F431" s="5">
        <f>VLOOKUP(A431,'[3]消费明细-普通账号'!$B$2:$O$10000,14,)</f>
        <v>43125.7262962963</v>
      </c>
      <c r="G431" s="1" t="s">
        <v>1616</v>
      </c>
      <c r="H431" s="1" t="s">
        <v>17</v>
      </c>
      <c r="I431" s="1" t="s">
        <v>18</v>
      </c>
      <c r="J431" s="1" t="s">
        <v>1617</v>
      </c>
      <c r="K431" s="1" t="s">
        <v>1618</v>
      </c>
      <c r="L431" s="1" t="s">
        <v>1619</v>
      </c>
      <c r="M431" s="1"/>
      <c r="N431" s="1">
        <f t="shared" si="6"/>
        <v>1592.28</v>
      </c>
      <c r="O431" s="1" t="s">
        <v>22</v>
      </c>
      <c r="P431" s="1" t="s">
        <v>1620</v>
      </c>
      <c r="Q431" s="1" t="s">
        <v>1621</v>
      </c>
      <c r="R431" s="1" t="s">
        <v>21</v>
      </c>
      <c r="S431" s="1"/>
      <c r="T431" s="1" t="s">
        <v>25</v>
      </c>
      <c r="U431" t="str">
        <f>VLOOKUP(H431,[4]可返佣产品!$A$2:$B$1000,2,)</f>
        <v>true</v>
      </c>
    </row>
    <row r="432" spans="1:21">
      <c r="A432" s="1" t="s">
        <v>1104</v>
      </c>
      <c r="B432" s="1" t="str">
        <f>VLOOKUP(A432,'[3]消费明细-普通账号'!$B$2:$C$10000,2,)</f>
        <v>深圳前海融通科技有限公司</v>
      </c>
      <c r="C432" s="1" t="str">
        <f>VLOOKUP(A432,'[3]消费明细-普通账号'!$B$2:$D$10000,3,)</f>
        <v>铁军-广</v>
      </c>
      <c r="D432" s="1" t="str">
        <f>VLOOKUP(A432,'[3]消费明细-普通账号'!$B$2:$L$10000,11,)</f>
        <v>高乾</v>
      </c>
      <c r="E432" s="1" t="str">
        <f>VLOOKUP(A432,'[3]消费明细-普通账号'!$B$2:$P$10000,15,)</f>
        <v>新建</v>
      </c>
      <c r="F432" s="5">
        <f>VLOOKUP(A432,'[3]消费明细-普通账号'!$B$2:$O$10000,14,)</f>
        <v>43119.456261574102</v>
      </c>
      <c r="G432" s="1" t="s">
        <v>1622</v>
      </c>
      <c r="H432" s="1" t="s">
        <v>17</v>
      </c>
      <c r="I432" s="1" t="s">
        <v>18</v>
      </c>
      <c r="J432" s="1" t="s">
        <v>1623</v>
      </c>
      <c r="K432" s="1" t="s">
        <v>20</v>
      </c>
      <c r="L432" s="1" t="s">
        <v>1623</v>
      </c>
      <c r="M432" s="1"/>
      <c r="N432" s="1">
        <f t="shared" si="6"/>
        <v>126.12</v>
      </c>
      <c r="O432" s="1" t="s">
        <v>22</v>
      </c>
      <c r="P432" s="1" t="s">
        <v>1624</v>
      </c>
      <c r="Q432" s="1" t="s">
        <v>1625</v>
      </c>
      <c r="R432" s="1" t="s">
        <v>21</v>
      </c>
      <c r="S432" s="1"/>
      <c r="T432" s="1" t="s">
        <v>25</v>
      </c>
      <c r="U432" t="str">
        <f>VLOOKUP(H432,[4]可返佣产品!$A$2:$B$1000,2,)</f>
        <v>true</v>
      </c>
    </row>
    <row r="433" spans="1:21">
      <c r="A433" s="1" t="s">
        <v>426</v>
      </c>
      <c r="B433" s="1" t="str">
        <f>VLOOKUP(A433,'[3]消费明细-普通账号'!$B$2:$C$10000,2,)</f>
        <v>广州市新橙信息科技有限公司</v>
      </c>
      <c r="C433" s="1" t="str">
        <f>VLOOKUP(A433,'[3]消费明细-普通账号'!$B$2:$D$10000,3,)</f>
        <v>铁军-广</v>
      </c>
      <c r="D433" s="1" t="str">
        <f>VLOOKUP(A433,'[3]消费明细-普通账号'!$B$2:$L$10000,11,)</f>
        <v>高乾</v>
      </c>
      <c r="E433" s="1" t="str">
        <f>VLOOKUP(A433,'[3]消费明细-普通账号'!$B$2:$P$10000,15,)</f>
        <v>关联</v>
      </c>
      <c r="F433" s="5">
        <f>VLOOKUP(A433,'[3]消费明细-普通账号'!$B$2:$O$10000,14,)</f>
        <v>43034</v>
      </c>
      <c r="G433" s="1" t="s">
        <v>1626</v>
      </c>
      <c r="H433" s="1" t="s">
        <v>130</v>
      </c>
      <c r="I433" s="1" t="s">
        <v>18</v>
      </c>
      <c r="J433" s="1" t="s">
        <v>29</v>
      </c>
      <c r="K433" s="1" t="s">
        <v>20</v>
      </c>
      <c r="L433" s="1" t="s">
        <v>30</v>
      </c>
      <c r="M433" s="1"/>
      <c r="N433" s="1">
        <f t="shared" si="6"/>
        <v>0</v>
      </c>
      <c r="O433" s="1" t="s">
        <v>31</v>
      </c>
      <c r="P433" s="1" t="s">
        <v>1627</v>
      </c>
      <c r="Q433" s="1" t="s">
        <v>1628</v>
      </c>
      <c r="R433" s="1" t="s">
        <v>21</v>
      </c>
      <c r="S433" s="1"/>
      <c r="T433" s="1" t="s">
        <v>25</v>
      </c>
      <c r="U433" t="b">
        <f>VLOOKUP(H433,[4]可返佣产品!$A$2:$B$1000,2,)</f>
        <v>1</v>
      </c>
    </row>
    <row r="434" spans="1:21">
      <c r="A434" s="1" t="s">
        <v>1104</v>
      </c>
      <c r="B434" s="1" t="str">
        <f>VLOOKUP(A434,'[3]消费明细-普通账号'!$B$2:$C$10000,2,)</f>
        <v>深圳前海融通科技有限公司</v>
      </c>
      <c r="C434" s="1" t="str">
        <f>VLOOKUP(A434,'[3]消费明细-普通账号'!$B$2:$D$10000,3,)</f>
        <v>铁军-广</v>
      </c>
      <c r="D434" s="1" t="str">
        <f>VLOOKUP(A434,'[3]消费明细-普通账号'!$B$2:$L$10000,11,)</f>
        <v>高乾</v>
      </c>
      <c r="E434" s="1" t="str">
        <f>VLOOKUP(A434,'[3]消费明细-普通账号'!$B$2:$P$10000,15,)</f>
        <v>新建</v>
      </c>
      <c r="F434" s="5">
        <f>VLOOKUP(A434,'[3]消费明细-普通账号'!$B$2:$O$10000,14,)</f>
        <v>43119.456261574102</v>
      </c>
      <c r="G434" s="1" t="s">
        <v>1629</v>
      </c>
      <c r="H434" s="1" t="s">
        <v>17</v>
      </c>
      <c r="I434" s="1" t="s">
        <v>18</v>
      </c>
      <c r="J434" s="1" t="s">
        <v>1630</v>
      </c>
      <c r="K434" s="1" t="s">
        <v>20</v>
      </c>
      <c r="L434" s="1" t="s">
        <v>1630</v>
      </c>
      <c r="M434" s="1"/>
      <c r="N434" s="1">
        <f t="shared" si="6"/>
        <v>118.87</v>
      </c>
      <c r="O434" s="1" t="s">
        <v>22</v>
      </c>
      <c r="P434" s="1" t="s">
        <v>1631</v>
      </c>
      <c r="Q434" s="1" t="s">
        <v>1632</v>
      </c>
      <c r="R434" s="1" t="s">
        <v>21</v>
      </c>
      <c r="S434" s="1"/>
      <c r="T434" s="1" t="s">
        <v>25</v>
      </c>
      <c r="U434" t="str">
        <f>VLOOKUP(H434,[4]可返佣产品!$A$2:$B$1000,2,)</f>
        <v>true</v>
      </c>
    </row>
    <row r="435" spans="1:21">
      <c r="A435" s="1" t="s">
        <v>1104</v>
      </c>
      <c r="B435" s="1" t="str">
        <f>VLOOKUP(A435,'[3]消费明细-普通账号'!$B$2:$C$10000,2,)</f>
        <v>深圳前海融通科技有限公司</v>
      </c>
      <c r="C435" s="1" t="str">
        <f>VLOOKUP(A435,'[3]消费明细-普通账号'!$B$2:$D$10000,3,)</f>
        <v>铁军-广</v>
      </c>
      <c r="D435" s="1" t="str">
        <f>VLOOKUP(A435,'[3]消费明细-普通账号'!$B$2:$L$10000,11,)</f>
        <v>高乾</v>
      </c>
      <c r="E435" s="1" t="str">
        <f>VLOOKUP(A435,'[3]消费明细-普通账号'!$B$2:$P$10000,15,)</f>
        <v>新建</v>
      </c>
      <c r="F435" s="5">
        <f>VLOOKUP(A435,'[3]消费明细-普通账号'!$B$2:$O$10000,14,)</f>
        <v>43119.456261574102</v>
      </c>
      <c r="G435" s="1" t="s">
        <v>1633</v>
      </c>
      <c r="H435" s="1" t="s">
        <v>17</v>
      </c>
      <c r="I435" s="1" t="s">
        <v>18</v>
      </c>
      <c r="J435" s="1" t="s">
        <v>1634</v>
      </c>
      <c r="K435" s="1" t="s">
        <v>20</v>
      </c>
      <c r="L435" s="1" t="s">
        <v>1634</v>
      </c>
      <c r="M435" s="1"/>
      <c r="N435" s="1">
        <f t="shared" si="6"/>
        <v>110.57</v>
      </c>
      <c r="O435" s="1" t="s">
        <v>22</v>
      </c>
      <c r="P435" s="1" t="s">
        <v>1635</v>
      </c>
      <c r="Q435" s="1" t="s">
        <v>1636</v>
      </c>
      <c r="R435" s="1" t="s">
        <v>21</v>
      </c>
      <c r="S435" s="1"/>
      <c r="T435" s="1" t="s">
        <v>25</v>
      </c>
      <c r="U435" t="str">
        <f>VLOOKUP(H435,[4]可返佣产品!$A$2:$B$1000,2,)</f>
        <v>true</v>
      </c>
    </row>
    <row r="436" spans="1:21">
      <c r="A436" s="1" t="s">
        <v>1104</v>
      </c>
      <c r="B436" s="1" t="str">
        <f>VLOOKUP(A436,'[3]消费明细-普通账号'!$B$2:$C$10000,2,)</f>
        <v>深圳前海融通科技有限公司</v>
      </c>
      <c r="C436" s="1" t="str">
        <f>VLOOKUP(A436,'[3]消费明细-普通账号'!$B$2:$D$10000,3,)</f>
        <v>铁军-广</v>
      </c>
      <c r="D436" s="1" t="str">
        <f>VLOOKUP(A436,'[3]消费明细-普通账号'!$B$2:$L$10000,11,)</f>
        <v>高乾</v>
      </c>
      <c r="E436" s="1" t="str">
        <f>VLOOKUP(A436,'[3]消费明细-普通账号'!$B$2:$P$10000,15,)</f>
        <v>新建</v>
      </c>
      <c r="F436" s="5">
        <f>VLOOKUP(A436,'[3]消费明细-普通账号'!$B$2:$O$10000,14,)</f>
        <v>43119.456261574102</v>
      </c>
      <c r="G436" s="1" t="s">
        <v>1637</v>
      </c>
      <c r="H436" s="1" t="s">
        <v>17</v>
      </c>
      <c r="I436" s="1" t="s">
        <v>18</v>
      </c>
      <c r="J436" s="1" t="s">
        <v>1638</v>
      </c>
      <c r="K436" s="1" t="s">
        <v>20</v>
      </c>
      <c r="L436" s="1" t="s">
        <v>1638</v>
      </c>
      <c r="M436" s="1"/>
      <c r="N436" s="1">
        <f t="shared" si="6"/>
        <v>110.6</v>
      </c>
      <c r="O436" s="1" t="s">
        <v>22</v>
      </c>
      <c r="P436" s="1" t="s">
        <v>1639</v>
      </c>
      <c r="Q436" s="1" t="s">
        <v>1640</v>
      </c>
      <c r="R436" s="1" t="s">
        <v>21</v>
      </c>
      <c r="S436" s="1"/>
      <c r="T436" s="1" t="s">
        <v>25</v>
      </c>
      <c r="U436" t="str">
        <f>VLOOKUP(H436,[4]可返佣产品!$A$2:$B$1000,2,)</f>
        <v>true</v>
      </c>
    </row>
    <row r="437" spans="1:21">
      <c r="A437" s="1" t="s">
        <v>217</v>
      </c>
      <c r="B437" s="1" t="str">
        <f>VLOOKUP(A437,'[3]消费明细-普通账号'!$B$2:$C$10000,2,)</f>
        <v>广州市合生元生物制品有限公司</v>
      </c>
      <c r="C437" s="1" t="str">
        <f>VLOOKUP(A437,'[3]消费明细-普通账号'!$B$2:$D$10000,3,)</f>
        <v>KA-广</v>
      </c>
      <c r="D437" s="1" t="str">
        <f>VLOOKUP(A437,'[3]消费明细-普通账号'!$B$2:$L$10000,11,)</f>
        <v>史玉卉</v>
      </c>
      <c r="E437" s="1" t="str">
        <f>VLOOKUP(A437,'[3]消费明细-普通账号'!$B$2:$P$10000,15,)</f>
        <v>关联</v>
      </c>
      <c r="F437" s="5">
        <f>VLOOKUP(A437,'[3]消费明细-普通账号'!$B$2:$O$10000,14,)</f>
        <v>42620</v>
      </c>
      <c r="G437" s="1" t="s">
        <v>1641</v>
      </c>
      <c r="H437" s="1" t="s">
        <v>738</v>
      </c>
      <c r="I437" s="1" t="s">
        <v>49</v>
      </c>
      <c r="J437" s="1" t="s">
        <v>29</v>
      </c>
      <c r="K437" s="1" t="s">
        <v>20</v>
      </c>
      <c r="L437" s="1" t="s">
        <v>30</v>
      </c>
      <c r="M437" s="1"/>
      <c r="N437" s="1">
        <f t="shared" si="6"/>
        <v>0</v>
      </c>
      <c r="O437" s="1" t="s">
        <v>31</v>
      </c>
      <c r="P437" s="1" t="s">
        <v>1642</v>
      </c>
      <c r="Q437" s="1" t="s">
        <v>1643</v>
      </c>
      <c r="R437" s="1" t="s">
        <v>21</v>
      </c>
      <c r="S437" s="1"/>
      <c r="T437" s="1" t="s">
        <v>25</v>
      </c>
      <c r="U437" t="e">
        <f>VLOOKUP(H437,[4]可返佣产品!$A$2:$B$1000,2,)</f>
        <v>#N/A</v>
      </c>
    </row>
    <row r="438" spans="1:21">
      <c r="A438" s="1" t="s">
        <v>1191</v>
      </c>
      <c r="B438" s="1" t="str">
        <f>VLOOKUP(A438,'[3]消费明细-普通账号'!$B$2:$C$10000,2,)</f>
        <v>中油碧辟石油有限公司</v>
      </c>
      <c r="C438" s="1" t="str">
        <f>VLOOKUP(A438,'[3]消费明细-普通账号'!$B$2:$D$10000,3,)</f>
        <v>其他</v>
      </c>
      <c r="D438" s="1" t="str">
        <f>VLOOKUP(A438,'[3]消费明细-普通账号'!$B$2:$L$10000,11,)</f>
        <v>薛玲</v>
      </c>
      <c r="E438" s="1" t="str">
        <f>VLOOKUP(A438,'[3]消费明细-普通账号'!$B$2:$P$10000,15,)</f>
        <v>关联</v>
      </c>
      <c r="F438" s="5">
        <f>VLOOKUP(A438,'[3]消费明细-普通账号'!$B$2:$O$10000,14,)</f>
        <v>42990</v>
      </c>
      <c r="G438" s="1" t="s">
        <v>1644</v>
      </c>
      <c r="H438" s="1" t="s">
        <v>36</v>
      </c>
      <c r="I438" s="1" t="s">
        <v>18</v>
      </c>
      <c r="J438" s="1" t="s">
        <v>1645</v>
      </c>
      <c r="K438" s="1" t="s">
        <v>20</v>
      </c>
      <c r="L438" s="1" t="s">
        <v>1645</v>
      </c>
      <c r="M438" s="1"/>
      <c r="N438" s="1">
        <f t="shared" si="6"/>
        <v>1325.31</v>
      </c>
      <c r="O438" s="1" t="s">
        <v>22</v>
      </c>
      <c r="P438" s="1" t="s">
        <v>1646</v>
      </c>
      <c r="Q438" s="1" t="s">
        <v>1647</v>
      </c>
      <c r="R438" s="1" t="s">
        <v>21</v>
      </c>
      <c r="S438" s="1"/>
      <c r="T438" s="1" t="s">
        <v>25</v>
      </c>
      <c r="U438" t="str">
        <f>VLOOKUP(H438,[4]可返佣产品!$A$2:$B$1000,2,)</f>
        <v>true</v>
      </c>
    </row>
    <row r="439" spans="1:21">
      <c r="A439" s="1" t="s">
        <v>1648</v>
      </c>
      <c r="B439" s="1" t="str">
        <f>VLOOKUP(A439,'[3]消费明细-普通账号'!$B$2:$C$10000,2,)</f>
        <v>广州好用信息技术有限公司</v>
      </c>
      <c r="C439" s="1" t="str">
        <f>VLOOKUP(A439,'[3]消费明细-普通账号'!$B$2:$D$10000,3,)</f>
        <v>BD伙伴</v>
      </c>
      <c r="D439" s="1" t="str">
        <f>VLOOKUP(A439,'[3]消费明细-普通账号'!$B$2:$L$10000,11,)</f>
        <v>BD</v>
      </c>
      <c r="E439" s="1" t="str">
        <f>VLOOKUP(A439,'[3]消费明细-普通账号'!$B$2:$P$10000,15,)</f>
        <v>关联</v>
      </c>
      <c r="F439" s="5">
        <f>VLOOKUP(A439,'[3]消费明细-普通账号'!$B$2:$O$10000,14,)</f>
        <v>43103</v>
      </c>
      <c r="G439" s="1" t="s">
        <v>1649</v>
      </c>
      <c r="H439" s="1" t="s">
        <v>89</v>
      </c>
      <c r="I439" s="1" t="s">
        <v>49</v>
      </c>
      <c r="J439" s="1" t="s">
        <v>1650</v>
      </c>
      <c r="K439" s="1" t="s">
        <v>20</v>
      </c>
      <c r="L439" s="1" t="s">
        <v>1650</v>
      </c>
      <c r="M439" s="1"/>
      <c r="N439" s="1">
        <f t="shared" si="6"/>
        <v>54</v>
      </c>
      <c r="O439" s="1" t="s">
        <v>22</v>
      </c>
      <c r="P439" s="1" t="s">
        <v>1651</v>
      </c>
      <c r="Q439" s="1" t="s">
        <v>1652</v>
      </c>
      <c r="R439" s="1" t="s">
        <v>21</v>
      </c>
      <c r="S439" s="1"/>
      <c r="T439" s="1" t="s">
        <v>25</v>
      </c>
      <c r="U439" t="str">
        <f>VLOOKUP(H439,[4]可返佣产品!$A$2:$B$1000,2,)</f>
        <v>true</v>
      </c>
    </row>
    <row r="440" spans="1:21">
      <c r="A440" s="1" t="s">
        <v>148</v>
      </c>
      <c r="B440" s="1" t="str">
        <f>VLOOKUP(A440,'[3]消费明细-普通账号'!$B$2:$C$10000,2,)</f>
        <v>广州汇电云联互联网科技有限公司</v>
      </c>
      <c r="C440" s="1" t="str">
        <f>VLOOKUP(A440,'[3]消费明细-普通账号'!$B$2:$D$10000,3,)</f>
        <v>铁军-广</v>
      </c>
      <c r="D440" s="1" t="str">
        <f>VLOOKUP(A440,'[3]消费明细-普通账号'!$B$2:$L$10000,11,)</f>
        <v>高乾</v>
      </c>
      <c r="E440" s="1" t="str">
        <f>VLOOKUP(A440,'[3]消费明细-普通账号'!$B$2:$P$10000,15,)</f>
        <v>关联</v>
      </c>
      <c r="F440" s="5">
        <f>VLOOKUP(A440,'[3]消费明细-普通账号'!$B$2:$O$10000,14,)</f>
        <v>43155.427905092598</v>
      </c>
      <c r="G440" s="1" t="s">
        <v>1653</v>
      </c>
      <c r="H440" s="1" t="s">
        <v>166</v>
      </c>
      <c r="I440" s="1" t="s">
        <v>49</v>
      </c>
      <c r="J440" s="1" t="s">
        <v>29</v>
      </c>
      <c r="K440" s="1" t="s">
        <v>20</v>
      </c>
      <c r="L440" s="1" t="s">
        <v>30</v>
      </c>
      <c r="M440" s="1"/>
      <c r="N440" s="1">
        <f t="shared" si="6"/>
        <v>0</v>
      </c>
      <c r="O440" s="1" t="s">
        <v>31</v>
      </c>
      <c r="P440" s="1" t="s">
        <v>1654</v>
      </c>
      <c r="Q440" s="1" t="s">
        <v>1654</v>
      </c>
      <c r="R440" s="1" t="s">
        <v>21</v>
      </c>
      <c r="S440" s="1"/>
      <c r="T440" s="1" t="s">
        <v>25</v>
      </c>
      <c r="U440" t="e">
        <f>VLOOKUP(H440,[4]可返佣产品!$A$2:$B$1000,2,)</f>
        <v>#N/A</v>
      </c>
    </row>
    <row r="441" spans="1:21">
      <c r="A441" s="1" t="s">
        <v>148</v>
      </c>
      <c r="B441" s="1" t="str">
        <f>VLOOKUP(A441,'[3]消费明细-普通账号'!$B$2:$C$10000,2,)</f>
        <v>广州汇电云联互联网科技有限公司</v>
      </c>
      <c r="C441" s="1" t="str">
        <f>VLOOKUP(A441,'[3]消费明细-普通账号'!$B$2:$D$10000,3,)</f>
        <v>铁军-广</v>
      </c>
      <c r="D441" s="1" t="str">
        <f>VLOOKUP(A441,'[3]消费明细-普通账号'!$B$2:$L$10000,11,)</f>
        <v>高乾</v>
      </c>
      <c r="E441" s="1" t="str">
        <f>VLOOKUP(A441,'[3]消费明细-普通账号'!$B$2:$P$10000,15,)</f>
        <v>关联</v>
      </c>
      <c r="F441" s="5">
        <f>VLOOKUP(A441,'[3]消费明细-普通账号'!$B$2:$O$10000,14,)</f>
        <v>43155.427905092598</v>
      </c>
      <c r="G441" s="1" t="s">
        <v>1655</v>
      </c>
      <c r="H441" s="1" t="s">
        <v>79</v>
      </c>
      <c r="I441" s="1" t="s">
        <v>49</v>
      </c>
      <c r="J441" s="1" t="s">
        <v>29</v>
      </c>
      <c r="K441" s="1" t="s">
        <v>20</v>
      </c>
      <c r="L441" s="1" t="s">
        <v>30</v>
      </c>
      <c r="M441" s="1"/>
      <c r="N441" s="1">
        <f t="shared" si="6"/>
        <v>0</v>
      </c>
      <c r="O441" s="1" t="s">
        <v>31</v>
      </c>
      <c r="P441" s="1" t="s">
        <v>1656</v>
      </c>
      <c r="Q441" s="1" t="s">
        <v>1657</v>
      </c>
      <c r="R441" s="1" t="s">
        <v>21</v>
      </c>
      <c r="S441" s="1"/>
      <c r="T441" s="1" t="s">
        <v>25</v>
      </c>
      <c r="U441" t="e">
        <f>VLOOKUP(H441,[4]可返佣产品!$A$2:$B$1000,2,)</f>
        <v>#N/A</v>
      </c>
    </row>
    <row r="442" spans="1:21">
      <c r="A442" s="1" t="s">
        <v>148</v>
      </c>
      <c r="B442" s="1" t="str">
        <f>VLOOKUP(A442,'[3]消费明细-普通账号'!$B$2:$C$10000,2,)</f>
        <v>广州汇电云联互联网科技有限公司</v>
      </c>
      <c r="C442" s="1" t="str">
        <f>VLOOKUP(A442,'[3]消费明细-普通账号'!$B$2:$D$10000,3,)</f>
        <v>铁军-广</v>
      </c>
      <c r="D442" s="1" t="str">
        <f>VLOOKUP(A442,'[3]消费明细-普通账号'!$B$2:$L$10000,11,)</f>
        <v>高乾</v>
      </c>
      <c r="E442" s="1" t="str">
        <f>VLOOKUP(A442,'[3]消费明细-普通账号'!$B$2:$P$10000,15,)</f>
        <v>关联</v>
      </c>
      <c r="F442" s="5">
        <f>VLOOKUP(A442,'[3]消费明细-普通账号'!$B$2:$O$10000,14,)</f>
        <v>43155.427905092598</v>
      </c>
      <c r="G442" s="1" t="s">
        <v>1658</v>
      </c>
      <c r="H442" s="1" t="s">
        <v>79</v>
      </c>
      <c r="I442" s="1" t="s">
        <v>49</v>
      </c>
      <c r="J442" s="1" t="s">
        <v>29</v>
      </c>
      <c r="K442" s="1" t="s">
        <v>20</v>
      </c>
      <c r="L442" s="1" t="s">
        <v>30</v>
      </c>
      <c r="M442" s="1"/>
      <c r="N442" s="1">
        <f t="shared" si="6"/>
        <v>0</v>
      </c>
      <c r="O442" s="1" t="s">
        <v>31</v>
      </c>
      <c r="P442" s="1" t="s">
        <v>1656</v>
      </c>
      <c r="Q442" s="1" t="s">
        <v>1656</v>
      </c>
      <c r="R442" s="1" t="s">
        <v>21</v>
      </c>
      <c r="S442" s="1"/>
      <c r="T442" s="1" t="s">
        <v>25</v>
      </c>
      <c r="U442" t="e">
        <f>VLOOKUP(H442,[4]可返佣产品!$A$2:$B$1000,2,)</f>
        <v>#N/A</v>
      </c>
    </row>
    <row r="443" spans="1:21">
      <c r="A443" s="1" t="s">
        <v>148</v>
      </c>
      <c r="B443" s="1" t="str">
        <f>VLOOKUP(A443,'[3]消费明细-普通账号'!$B$2:$C$10000,2,)</f>
        <v>广州汇电云联互联网科技有限公司</v>
      </c>
      <c r="C443" s="1" t="str">
        <f>VLOOKUP(A443,'[3]消费明细-普通账号'!$B$2:$D$10000,3,)</f>
        <v>铁军-广</v>
      </c>
      <c r="D443" s="1" t="str">
        <f>VLOOKUP(A443,'[3]消费明细-普通账号'!$B$2:$L$10000,11,)</f>
        <v>高乾</v>
      </c>
      <c r="E443" s="1" t="str">
        <f>VLOOKUP(A443,'[3]消费明细-普通账号'!$B$2:$P$10000,15,)</f>
        <v>关联</v>
      </c>
      <c r="F443" s="5">
        <f>VLOOKUP(A443,'[3]消费明细-普通账号'!$B$2:$O$10000,14,)</f>
        <v>43155.427905092598</v>
      </c>
      <c r="G443" s="1" t="s">
        <v>1659</v>
      </c>
      <c r="H443" s="1" t="s">
        <v>130</v>
      </c>
      <c r="I443" s="1" t="s">
        <v>49</v>
      </c>
      <c r="J443" s="1" t="s">
        <v>29</v>
      </c>
      <c r="K443" s="1" t="s">
        <v>20</v>
      </c>
      <c r="L443" s="1" t="s">
        <v>30</v>
      </c>
      <c r="M443" s="1"/>
      <c r="N443" s="1">
        <f t="shared" si="6"/>
        <v>0</v>
      </c>
      <c r="O443" s="1" t="s">
        <v>31</v>
      </c>
      <c r="P443" s="1" t="s">
        <v>1660</v>
      </c>
      <c r="Q443" s="1" t="s">
        <v>1656</v>
      </c>
      <c r="R443" s="1" t="s">
        <v>21</v>
      </c>
      <c r="S443" s="1"/>
      <c r="T443" s="1" t="s">
        <v>25</v>
      </c>
      <c r="U443" t="b">
        <f>VLOOKUP(H443,[4]可返佣产品!$A$2:$B$1000,2,)</f>
        <v>1</v>
      </c>
    </row>
    <row r="444" spans="1:21">
      <c r="A444" s="1" t="s">
        <v>148</v>
      </c>
      <c r="B444" s="1" t="str">
        <f>VLOOKUP(A444,'[3]消费明细-普通账号'!$B$2:$C$10000,2,)</f>
        <v>广州汇电云联互联网科技有限公司</v>
      </c>
      <c r="C444" s="1" t="str">
        <f>VLOOKUP(A444,'[3]消费明细-普通账号'!$B$2:$D$10000,3,)</f>
        <v>铁军-广</v>
      </c>
      <c r="D444" s="1" t="str">
        <f>VLOOKUP(A444,'[3]消费明细-普通账号'!$B$2:$L$10000,11,)</f>
        <v>高乾</v>
      </c>
      <c r="E444" s="1" t="str">
        <f>VLOOKUP(A444,'[3]消费明细-普通账号'!$B$2:$P$10000,15,)</f>
        <v>关联</v>
      </c>
      <c r="F444" s="5">
        <f>VLOOKUP(A444,'[3]消费明细-普通账号'!$B$2:$O$10000,14,)</f>
        <v>43155.427905092598</v>
      </c>
      <c r="G444" s="1" t="s">
        <v>1661</v>
      </c>
      <c r="H444" s="1" t="s">
        <v>237</v>
      </c>
      <c r="I444" s="1" t="s">
        <v>49</v>
      </c>
      <c r="J444" s="1" t="s">
        <v>29</v>
      </c>
      <c r="K444" s="1" t="s">
        <v>20</v>
      </c>
      <c r="L444" s="1" t="s">
        <v>30</v>
      </c>
      <c r="M444" s="1"/>
      <c r="N444" s="1">
        <f t="shared" si="6"/>
        <v>0</v>
      </c>
      <c r="O444" s="1" t="s">
        <v>31</v>
      </c>
      <c r="P444" s="1" t="s">
        <v>1662</v>
      </c>
      <c r="Q444" s="1" t="s">
        <v>1662</v>
      </c>
      <c r="R444" s="1" t="s">
        <v>21</v>
      </c>
      <c r="S444" s="1"/>
      <c r="T444" s="1" t="s">
        <v>25</v>
      </c>
      <c r="U444" t="e">
        <f>VLOOKUP(H444,[4]可返佣产品!$A$2:$B$1000,2,)</f>
        <v>#N/A</v>
      </c>
    </row>
    <row r="445" spans="1:21">
      <c r="A445" s="1" t="s">
        <v>1663</v>
      </c>
      <c r="B445" s="1" t="str">
        <f>VLOOKUP(A445,'[3]消费明细-普通账号'!$B$2:$C$10000,2,)</f>
        <v>广东海伦堡地产集团有限公司</v>
      </c>
      <c r="C445" s="1" t="str">
        <f>VLOOKUP(A445,'[3]消费明细-普通账号'!$B$2:$D$10000,3,)</f>
        <v>其他</v>
      </c>
      <c r="D445" s="1" t="str">
        <f>VLOOKUP(A445,'[3]消费明细-普通账号'!$B$2:$L$10000,11,)</f>
        <v>薛玲</v>
      </c>
      <c r="E445" s="1" t="str">
        <f>VLOOKUP(A445,'[3]消费明细-普通账号'!$B$2:$P$10000,15,)</f>
        <v>关联</v>
      </c>
      <c r="F445" s="5">
        <f>VLOOKUP(A445,'[3]消费明细-普通账号'!$B$2:$O$10000,14,)</f>
        <v>42965</v>
      </c>
      <c r="G445" s="1" t="s">
        <v>1664</v>
      </c>
      <c r="H445" s="1" t="s">
        <v>531</v>
      </c>
      <c r="I445" s="1" t="s">
        <v>18</v>
      </c>
      <c r="J445" s="1" t="s">
        <v>1665</v>
      </c>
      <c r="K445" s="1" t="s">
        <v>20</v>
      </c>
      <c r="L445" s="1" t="s">
        <v>1665</v>
      </c>
      <c r="M445" s="1"/>
      <c r="N445" s="1">
        <f t="shared" si="6"/>
        <v>351.55</v>
      </c>
      <c r="O445" s="1" t="s">
        <v>22</v>
      </c>
      <c r="P445" s="1" t="s">
        <v>1666</v>
      </c>
      <c r="Q445" s="1" t="s">
        <v>1667</v>
      </c>
      <c r="R445" s="1" t="s">
        <v>21</v>
      </c>
      <c r="S445" s="1"/>
      <c r="T445" s="1" t="s">
        <v>25</v>
      </c>
      <c r="U445" t="str">
        <f>VLOOKUP(H445,[4]可返佣产品!$A$2:$B$1000,2,)</f>
        <v>true</v>
      </c>
    </row>
    <row r="446" spans="1:21">
      <c r="A446" s="1" t="s">
        <v>1315</v>
      </c>
      <c r="B446" s="1" t="str">
        <f>VLOOKUP(A446,'[3]消费明细-普通账号'!$B$2:$C$10000,2,)</f>
        <v>广州花镇教育咨询有限公司</v>
      </c>
      <c r="C446" s="1" t="str">
        <f>VLOOKUP(A446,'[3]消费明细-普通账号'!$B$2:$D$10000,3,)</f>
        <v>铁军-广</v>
      </c>
      <c r="D446" s="1" t="str">
        <f>VLOOKUP(A446,'[3]消费明细-普通账号'!$B$2:$L$10000,11,)</f>
        <v>高乾</v>
      </c>
      <c r="E446" s="1" t="str">
        <f>VLOOKUP(A446,'[3]消费明细-普通账号'!$B$2:$P$10000,15,)</f>
        <v>关联</v>
      </c>
      <c r="F446" s="5">
        <f>VLOOKUP(A446,'[3]消费明细-普通账号'!$B$2:$O$10000,14,)</f>
        <v>42956</v>
      </c>
      <c r="G446" s="1" t="s">
        <v>1668</v>
      </c>
      <c r="H446" s="1" t="s">
        <v>36</v>
      </c>
      <c r="I446" s="1" t="s">
        <v>59</v>
      </c>
      <c r="J446" s="1" t="s">
        <v>1344</v>
      </c>
      <c r="K446" s="1" t="s">
        <v>20</v>
      </c>
      <c r="L446" s="1" t="s">
        <v>1344</v>
      </c>
      <c r="M446" s="1"/>
      <c r="N446" s="1">
        <f t="shared" si="6"/>
        <v>1030</v>
      </c>
      <c r="O446" s="1" t="s">
        <v>22</v>
      </c>
      <c r="P446" s="1" t="s">
        <v>1669</v>
      </c>
      <c r="Q446" s="1" t="s">
        <v>1670</v>
      </c>
      <c r="R446" s="1" t="s">
        <v>21</v>
      </c>
      <c r="S446" s="1"/>
      <c r="T446" s="1" t="s">
        <v>25</v>
      </c>
      <c r="U446">
        <v>-1</v>
      </c>
    </row>
    <row r="447" spans="1:21">
      <c r="A447" s="1" t="s">
        <v>26</v>
      </c>
      <c r="B447" s="1" t="str">
        <f>VLOOKUP(A447,'[3]消费明细-普通账号'!$B$2:$C$10000,2,)</f>
        <v>广州市十牛信息科技有限公司</v>
      </c>
      <c r="C447" s="1" t="str">
        <f>VLOOKUP(A447,'[3]消费明细-普通账号'!$B$2:$D$10000,3,)</f>
        <v>其他</v>
      </c>
      <c r="D447" s="1" t="str">
        <f>VLOOKUP(A447,'[3]消费明细-普通账号'!$B$2:$L$10000,11,)</f>
        <v>薛玲</v>
      </c>
      <c r="E447" s="1" t="str">
        <f>VLOOKUP(A447,'[3]消费明细-普通账号'!$B$2:$P$10000,15,)</f>
        <v>关联</v>
      </c>
      <c r="F447" s="5">
        <f>VLOOKUP(A447,'[3]消费明细-普通账号'!$B$2:$O$10000,14,)</f>
        <v>42909</v>
      </c>
      <c r="G447" s="1" t="s">
        <v>1671</v>
      </c>
      <c r="H447" s="1" t="s">
        <v>130</v>
      </c>
      <c r="I447" s="1" t="s">
        <v>49</v>
      </c>
      <c r="J447" s="1" t="s">
        <v>29</v>
      </c>
      <c r="K447" s="1" t="s">
        <v>20</v>
      </c>
      <c r="L447" s="1" t="s">
        <v>30</v>
      </c>
      <c r="M447" s="1"/>
      <c r="N447" s="1">
        <f t="shared" si="6"/>
        <v>0</v>
      </c>
      <c r="O447" s="1" t="s">
        <v>31</v>
      </c>
      <c r="P447" s="1" t="s">
        <v>1669</v>
      </c>
      <c r="Q447" s="1" t="s">
        <v>1669</v>
      </c>
      <c r="R447" s="1" t="s">
        <v>21</v>
      </c>
      <c r="S447" s="1"/>
      <c r="T447" s="1" t="s">
        <v>25</v>
      </c>
      <c r="U447" t="b">
        <f>VLOOKUP(H447,[4]可返佣产品!$A$2:$B$1000,2,)</f>
        <v>1</v>
      </c>
    </row>
    <row r="448" spans="1:21">
      <c r="A448" s="1" t="s">
        <v>1672</v>
      </c>
      <c r="B448" s="1" t="str">
        <f>VLOOKUP(A448,'[3]消费明细-普通账号'!$B$2:$C$10000,2,)</f>
        <v>兴科电子（东莞）有限公司</v>
      </c>
      <c r="C448" s="1" t="str">
        <f>VLOOKUP(A448,'[3]消费明细-普通账号'!$B$2:$D$10000,3,)</f>
        <v>其他</v>
      </c>
      <c r="D448" s="1" t="str">
        <f>VLOOKUP(A448,'[3]消费明细-普通账号'!$B$2:$L$10000,11,)</f>
        <v>薛玲</v>
      </c>
      <c r="E448" s="1" t="str">
        <f>VLOOKUP(A448,'[3]消费明细-普通账号'!$B$2:$P$10000,15,)</f>
        <v>新建</v>
      </c>
      <c r="F448" s="5">
        <f>VLOOKUP(A448,'[3]消费明细-普通账号'!$B$2:$O$10000,14,)</f>
        <v>42789</v>
      </c>
      <c r="G448" s="1" t="s">
        <v>1673</v>
      </c>
      <c r="H448" s="1" t="s">
        <v>166</v>
      </c>
      <c r="I448" s="1" t="s">
        <v>49</v>
      </c>
      <c r="J448" s="1" t="s">
        <v>29</v>
      </c>
      <c r="K448" s="1" t="s">
        <v>20</v>
      </c>
      <c r="L448" s="1" t="s">
        <v>30</v>
      </c>
      <c r="M448" s="1"/>
      <c r="N448" s="1">
        <f t="shared" si="6"/>
        <v>0</v>
      </c>
      <c r="O448" s="1" t="s">
        <v>31</v>
      </c>
      <c r="P448" s="1" t="s">
        <v>1674</v>
      </c>
      <c r="Q448" s="1" t="s">
        <v>1674</v>
      </c>
      <c r="R448" s="1" t="s">
        <v>21</v>
      </c>
      <c r="S448" s="1"/>
      <c r="T448" s="1" t="s">
        <v>25</v>
      </c>
      <c r="U448" t="e">
        <f>VLOOKUP(H448,[4]可返佣产品!$A$2:$B$1000,2,)</f>
        <v>#N/A</v>
      </c>
    </row>
    <row r="449" spans="1:21">
      <c r="A449" s="1" t="s">
        <v>916</v>
      </c>
      <c r="B449" s="1" t="str">
        <f>VLOOKUP(A449,'[3]消费明细-普通账号'!$B$2:$C$10000,2,)</f>
        <v>广东天泽阳光康众医疗投资管理有限公司</v>
      </c>
      <c r="C449" s="1" t="str">
        <f>VLOOKUP(A449,'[3]消费明细-普通账号'!$B$2:$D$10000,3,)</f>
        <v>铁军-广</v>
      </c>
      <c r="D449" s="1" t="str">
        <f>VLOOKUP(A449,'[3]消费明细-普通账号'!$B$2:$L$10000,11,)</f>
        <v>李达</v>
      </c>
      <c r="E449" s="1" t="str">
        <f>VLOOKUP(A449,'[3]消费明细-普通账号'!$B$2:$P$10000,15,)</f>
        <v>新建</v>
      </c>
      <c r="F449" s="5">
        <f>VLOOKUP(A449,'[3]消费明细-普通账号'!$B$2:$O$10000,14,)</f>
        <v>43262.467164351852</v>
      </c>
      <c r="G449" s="1" t="s">
        <v>1675</v>
      </c>
      <c r="H449" s="1" t="s">
        <v>201</v>
      </c>
      <c r="I449" s="1" t="s">
        <v>49</v>
      </c>
      <c r="J449" s="1" t="s">
        <v>1676</v>
      </c>
      <c r="K449" s="1" t="s">
        <v>203</v>
      </c>
      <c r="L449" s="1" t="s">
        <v>1677</v>
      </c>
      <c r="M449" s="1"/>
      <c r="N449" s="1">
        <f t="shared" si="6"/>
        <v>900</v>
      </c>
      <c r="O449" s="1" t="s">
        <v>22</v>
      </c>
      <c r="P449" s="1" t="s">
        <v>1678</v>
      </c>
      <c r="Q449" s="1" t="s">
        <v>1679</v>
      </c>
      <c r="R449" s="1" t="s">
        <v>21</v>
      </c>
      <c r="S449" s="1"/>
      <c r="T449" s="1" t="s">
        <v>25</v>
      </c>
      <c r="U449" t="str">
        <f>VLOOKUP(H449,[4]可返佣产品!$A$2:$B$1000,2,)</f>
        <v>true</v>
      </c>
    </row>
    <row r="450" spans="1:21">
      <c r="A450" s="1" t="s">
        <v>1315</v>
      </c>
      <c r="B450" s="1" t="str">
        <f>VLOOKUP(A450,'[3]消费明细-普通账号'!$B$2:$C$10000,2,)</f>
        <v>广州花镇教育咨询有限公司</v>
      </c>
      <c r="C450" s="1" t="str">
        <f>VLOOKUP(A450,'[3]消费明细-普通账号'!$B$2:$D$10000,3,)</f>
        <v>铁军-广</v>
      </c>
      <c r="D450" s="1" t="str">
        <f>VLOOKUP(A450,'[3]消费明细-普通账号'!$B$2:$L$10000,11,)</f>
        <v>高乾</v>
      </c>
      <c r="E450" s="1" t="str">
        <f>VLOOKUP(A450,'[3]消费明细-普通账号'!$B$2:$P$10000,15,)</f>
        <v>关联</v>
      </c>
      <c r="F450" s="5">
        <f>VLOOKUP(A450,'[3]消费明细-普通账号'!$B$2:$O$10000,14,)</f>
        <v>42956</v>
      </c>
      <c r="G450" s="1" t="s">
        <v>1680</v>
      </c>
      <c r="H450" s="1" t="s">
        <v>17</v>
      </c>
      <c r="I450" s="1" t="s">
        <v>59</v>
      </c>
      <c r="J450" s="1" t="s">
        <v>1681</v>
      </c>
      <c r="K450" s="1" t="s">
        <v>1682</v>
      </c>
      <c r="L450" s="1" t="s">
        <v>1683</v>
      </c>
      <c r="M450" s="1"/>
      <c r="N450" s="1">
        <f t="shared" si="6"/>
        <v>1650.99</v>
      </c>
      <c r="O450" s="1" t="s">
        <v>22</v>
      </c>
      <c r="P450" s="1" t="s">
        <v>1684</v>
      </c>
      <c r="Q450" s="1" t="s">
        <v>1685</v>
      </c>
      <c r="R450" s="1" t="s">
        <v>21</v>
      </c>
      <c r="S450" s="1"/>
      <c r="T450" s="1" t="s">
        <v>25</v>
      </c>
      <c r="U450">
        <v>-1</v>
      </c>
    </row>
    <row r="451" spans="1:21">
      <c r="A451" s="1" t="s">
        <v>786</v>
      </c>
      <c r="B451" s="1" t="str">
        <f>VLOOKUP(A451,'[3]消费明细-普通账号'!$B$2:$C$10000,2,)</f>
        <v>广州远程教育中心有限公司</v>
      </c>
      <c r="C451" s="1" t="str">
        <f>VLOOKUP(A451,'[3]消费明细-普通账号'!$B$2:$D$10000,3,)</f>
        <v>KA-广</v>
      </c>
      <c r="D451" s="1" t="str">
        <f>VLOOKUP(A451,'[3]消费明细-普通账号'!$B$2:$L$10000,11,)</f>
        <v>史玉卉</v>
      </c>
      <c r="E451" s="1" t="str">
        <f>VLOOKUP(A451,'[3]消费明细-普通账号'!$B$2:$P$10000,15,)</f>
        <v>关联</v>
      </c>
      <c r="F451" s="5">
        <f>VLOOKUP(A451,'[3]消费明细-普通账号'!$B$2:$O$10000,14,)</f>
        <v>43119.384583333303</v>
      </c>
      <c r="G451" s="1" t="s">
        <v>1686</v>
      </c>
      <c r="H451" s="1" t="s">
        <v>17</v>
      </c>
      <c r="I451" s="1" t="s">
        <v>59</v>
      </c>
      <c r="J451" s="1" t="s">
        <v>1687</v>
      </c>
      <c r="K451" s="1" t="s">
        <v>203</v>
      </c>
      <c r="L451" s="1" t="s">
        <v>1688</v>
      </c>
      <c r="M451" s="1"/>
      <c r="N451" s="1">
        <f t="shared" ref="N451:N514" si="7">L451-M451</f>
        <v>426</v>
      </c>
      <c r="O451" s="1" t="s">
        <v>22</v>
      </c>
      <c r="P451" s="1" t="s">
        <v>1689</v>
      </c>
      <c r="Q451" s="1" t="s">
        <v>1689</v>
      </c>
      <c r="R451" s="1" t="s">
        <v>21</v>
      </c>
      <c r="S451" s="1"/>
      <c r="T451" s="1" t="s">
        <v>25</v>
      </c>
      <c r="U451">
        <v>0</v>
      </c>
    </row>
    <row r="452" spans="1:21">
      <c r="A452" s="1" t="s">
        <v>786</v>
      </c>
      <c r="B452" s="1" t="str">
        <f>VLOOKUP(A452,'[3]消费明细-普通账号'!$B$2:$C$10000,2,)</f>
        <v>广州远程教育中心有限公司</v>
      </c>
      <c r="C452" s="1" t="str">
        <f>VLOOKUP(A452,'[3]消费明细-普通账号'!$B$2:$D$10000,3,)</f>
        <v>KA-广</v>
      </c>
      <c r="D452" s="1" t="str">
        <f>VLOOKUP(A452,'[3]消费明细-普通账号'!$B$2:$L$10000,11,)</f>
        <v>史玉卉</v>
      </c>
      <c r="E452" s="1" t="str">
        <f>VLOOKUP(A452,'[3]消费明细-普通账号'!$B$2:$P$10000,15,)</f>
        <v>关联</v>
      </c>
      <c r="F452" s="5">
        <f>VLOOKUP(A452,'[3]消费明细-普通账号'!$B$2:$O$10000,14,)</f>
        <v>43119.384583333303</v>
      </c>
      <c r="G452" s="1" t="s">
        <v>1690</v>
      </c>
      <c r="H452" s="1" t="s">
        <v>17</v>
      </c>
      <c r="I452" s="1" t="s">
        <v>59</v>
      </c>
      <c r="J452" s="1" t="s">
        <v>1691</v>
      </c>
      <c r="K452" s="1" t="s">
        <v>203</v>
      </c>
      <c r="L452" s="1" t="s">
        <v>1692</v>
      </c>
      <c r="M452" s="1"/>
      <c r="N452" s="1">
        <f t="shared" si="7"/>
        <v>1452</v>
      </c>
      <c r="O452" s="1" t="s">
        <v>22</v>
      </c>
      <c r="P452" s="1" t="s">
        <v>1693</v>
      </c>
      <c r="Q452" s="1" t="s">
        <v>1694</v>
      </c>
      <c r="R452" s="1" t="s">
        <v>21</v>
      </c>
      <c r="S452" s="1"/>
      <c r="T452" s="1" t="s">
        <v>25</v>
      </c>
      <c r="U452">
        <v>0</v>
      </c>
    </row>
    <row r="453" spans="1:21">
      <c r="A453" s="1" t="s">
        <v>217</v>
      </c>
      <c r="B453" s="1" t="str">
        <f>VLOOKUP(A453,'[3]消费明细-普通账号'!$B$2:$C$10000,2,)</f>
        <v>广州市合生元生物制品有限公司</v>
      </c>
      <c r="C453" s="1" t="str">
        <f>VLOOKUP(A453,'[3]消费明细-普通账号'!$B$2:$D$10000,3,)</f>
        <v>KA-广</v>
      </c>
      <c r="D453" s="1" t="str">
        <f>VLOOKUP(A453,'[3]消费明细-普通账号'!$B$2:$L$10000,11,)</f>
        <v>史玉卉</v>
      </c>
      <c r="E453" s="1" t="str">
        <f>VLOOKUP(A453,'[3]消费明细-普通账号'!$B$2:$P$10000,15,)</f>
        <v>关联</v>
      </c>
      <c r="F453" s="5">
        <f>VLOOKUP(A453,'[3]消费明细-普通账号'!$B$2:$O$10000,14,)</f>
        <v>42620</v>
      </c>
      <c r="G453" s="1" t="s">
        <v>1695</v>
      </c>
      <c r="H453" s="1" t="s">
        <v>65</v>
      </c>
      <c r="I453" s="1" t="s">
        <v>49</v>
      </c>
      <c r="J453" s="1" t="s">
        <v>29</v>
      </c>
      <c r="K453" s="1" t="s">
        <v>20</v>
      </c>
      <c r="L453" s="1" t="s">
        <v>30</v>
      </c>
      <c r="M453" s="1"/>
      <c r="N453" s="1">
        <f t="shared" si="7"/>
        <v>0</v>
      </c>
      <c r="O453" s="1" t="s">
        <v>31</v>
      </c>
      <c r="P453" s="1" t="s">
        <v>1696</v>
      </c>
      <c r="Q453" s="1" t="s">
        <v>1697</v>
      </c>
      <c r="R453" s="1" t="s">
        <v>21</v>
      </c>
      <c r="S453" s="1"/>
      <c r="T453" s="1" t="s">
        <v>25</v>
      </c>
      <c r="U453" t="e">
        <f>VLOOKUP(H453,[4]可返佣产品!$A$2:$B$1000,2,)</f>
        <v>#N/A</v>
      </c>
    </row>
    <row r="454" spans="1:21">
      <c r="A454" s="1" t="s">
        <v>916</v>
      </c>
      <c r="B454" s="1" t="str">
        <f>VLOOKUP(A454,'[3]消费明细-普通账号'!$B$2:$C$10000,2,)</f>
        <v>广东天泽阳光康众医疗投资管理有限公司</v>
      </c>
      <c r="C454" s="1" t="str">
        <f>VLOOKUP(A454,'[3]消费明细-普通账号'!$B$2:$D$10000,3,)</f>
        <v>铁军-广</v>
      </c>
      <c r="D454" s="1" t="str">
        <f>VLOOKUP(A454,'[3]消费明细-普通账号'!$B$2:$L$10000,11,)</f>
        <v>李达</v>
      </c>
      <c r="E454" s="1" t="str">
        <f>VLOOKUP(A454,'[3]消费明细-普通账号'!$B$2:$P$10000,15,)</f>
        <v>新建</v>
      </c>
      <c r="F454" s="5">
        <f>VLOOKUP(A454,'[3]消费明细-普通账号'!$B$2:$O$10000,14,)</f>
        <v>43262.467164351852</v>
      </c>
      <c r="G454" s="1" t="s">
        <v>1698</v>
      </c>
      <c r="H454" s="1" t="s">
        <v>1699</v>
      </c>
      <c r="I454" s="1" t="s">
        <v>49</v>
      </c>
      <c r="J454" s="1" t="s">
        <v>1700</v>
      </c>
      <c r="K454" s="1" t="s">
        <v>104</v>
      </c>
      <c r="L454" s="1" t="s">
        <v>1701</v>
      </c>
      <c r="M454" s="1"/>
      <c r="N454" s="1">
        <f t="shared" si="7"/>
        <v>40</v>
      </c>
      <c r="O454" s="1" t="s">
        <v>22</v>
      </c>
      <c r="P454" s="1" t="s">
        <v>1702</v>
      </c>
      <c r="Q454" s="1" t="s">
        <v>1703</v>
      </c>
      <c r="R454" s="1" t="s">
        <v>21</v>
      </c>
      <c r="S454" s="1"/>
      <c r="T454" s="1" t="s">
        <v>25</v>
      </c>
      <c r="U454" t="b">
        <f>VLOOKUP(H454,[4]可返佣产品!$A$2:$B$1000,2,)</f>
        <v>0</v>
      </c>
    </row>
    <row r="455" spans="1:21">
      <c r="A455" s="1" t="s">
        <v>194</v>
      </c>
      <c r="B455" s="1" t="str">
        <f>VLOOKUP(A455,'[3]消费明细-普通账号'!$B$2:$C$10000,2,)</f>
        <v>深圳银链科技有限公司</v>
      </c>
      <c r="C455" s="1" t="str">
        <f>VLOOKUP(A455,'[3]消费明细-普通账号'!$B$2:$D$10000,3,)</f>
        <v>铁军-广</v>
      </c>
      <c r="D455" s="1" t="str">
        <f>VLOOKUP(A455,'[3]消费明细-普通账号'!$B$2:$L$10000,11,)</f>
        <v>李达</v>
      </c>
      <c r="E455" s="1" t="str">
        <f>VLOOKUP(A455,'[3]消费明细-普通账号'!$B$2:$P$10000,15,)</f>
        <v>新建</v>
      </c>
      <c r="F455" s="5">
        <f>VLOOKUP(A455,'[3]消费明细-普通账号'!$B$2:$O$10000,14,)</f>
        <v>43161.623564814799</v>
      </c>
      <c r="G455" s="1" t="s">
        <v>1704</v>
      </c>
      <c r="H455" s="1" t="s">
        <v>17</v>
      </c>
      <c r="I455" s="1" t="s">
        <v>59</v>
      </c>
      <c r="J455" s="1" t="s">
        <v>1705</v>
      </c>
      <c r="K455" s="1" t="s">
        <v>20</v>
      </c>
      <c r="L455" s="1" t="s">
        <v>1705</v>
      </c>
      <c r="M455" s="1"/>
      <c r="N455" s="1">
        <f t="shared" si="7"/>
        <v>77.599999999999994</v>
      </c>
      <c r="O455" s="1" t="s">
        <v>22</v>
      </c>
      <c r="P455" s="1" t="s">
        <v>1706</v>
      </c>
      <c r="Q455" s="1" t="s">
        <v>1707</v>
      </c>
      <c r="R455" s="1" t="s">
        <v>21</v>
      </c>
      <c r="S455" s="1"/>
      <c r="T455" s="1" t="s">
        <v>25</v>
      </c>
      <c r="U455" t="str">
        <f>VLOOKUP(H455,[4]可返佣产品!$A$2:$B$1000,2,)</f>
        <v>true</v>
      </c>
    </row>
    <row r="456" spans="1:21">
      <c r="A456" s="1" t="s">
        <v>1315</v>
      </c>
      <c r="B456" s="1" t="str">
        <f>VLOOKUP(A456,'[3]消费明细-普通账号'!$B$2:$C$10000,2,)</f>
        <v>广州花镇教育咨询有限公司</v>
      </c>
      <c r="C456" s="1" t="str">
        <f>VLOOKUP(A456,'[3]消费明细-普通账号'!$B$2:$D$10000,3,)</f>
        <v>铁军-广</v>
      </c>
      <c r="D456" s="1" t="str">
        <f>VLOOKUP(A456,'[3]消费明细-普通账号'!$B$2:$L$10000,11,)</f>
        <v>高乾</v>
      </c>
      <c r="E456" s="1" t="str">
        <f>VLOOKUP(A456,'[3]消费明细-普通账号'!$B$2:$P$10000,15,)</f>
        <v>关联</v>
      </c>
      <c r="F456" s="5">
        <f>VLOOKUP(A456,'[3]消费明细-普通账号'!$B$2:$O$10000,14,)</f>
        <v>42956</v>
      </c>
      <c r="G456" s="1" t="s">
        <v>1708</v>
      </c>
      <c r="H456" s="1" t="s">
        <v>17</v>
      </c>
      <c r="I456" s="1" t="s">
        <v>59</v>
      </c>
      <c r="J456" s="1" t="s">
        <v>1709</v>
      </c>
      <c r="K456" s="1" t="s">
        <v>773</v>
      </c>
      <c r="L456" s="1" t="s">
        <v>1710</v>
      </c>
      <c r="M456" s="1"/>
      <c r="N456" s="1">
        <f t="shared" si="7"/>
        <v>6613.2</v>
      </c>
      <c r="O456" s="1" t="s">
        <v>22</v>
      </c>
      <c r="P456" s="1" t="s">
        <v>1711</v>
      </c>
      <c r="Q456" s="1" t="s">
        <v>1712</v>
      </c>
      <c r="R456" s="1" t="s">
        <v>21</v>
      </c>
      <c r="S456" s="1"/>
      <c r="T456" s="1" t="s">
        <v>25</v>
      </c>
      <c r="U456">
        <v>-1</v>
      </c>
    </row>
    <row r="457" spans="1:21">
      <c r="A457" s="1" t="s">
        <v>194</v>
      </c>
      <c r="B457" s="1" t="str">
        <f>VLOOKUP(A457,'[3]消费明细-普通账号'!$B$2:$C$10000,2,)</f>
        <v>深圳银链科技有限公司</v>
      </c>
      <c r="C457" s="1" t="str">
        <f>VLOOKUP(A457,'[3]消费明细-普通账号'!$B$2:$D$10000,3,)</f>
        <v>铁军-广</v>
      </c>
      <c r="D457" s="1" t="str">
        <f>VLOOKUP(A457,'[3]消费明细-普通账号'!$B$2:$L$10000,11,)</f>
        <v>李达</v>
      </c>
      <c r="E457" s="1" t="str">
        <f>VLOOKUP(A457,'[3]消费明细-普通账号'!$B$2:$P$10000,15,)</f>
        <v>新建</v>
      </c>
      <c r="F457" s="5">
        <f>VLOOKUP(A457,'[3]消费明细-普通账号'!$B$2:$O$10000,14,)</f>
        <v>43161.623564814799</v>
      </c>
      <c r="G457" s="1" t="s">
        <v>1713</v>
      </c>
      <c r="H457" s="1" t="s">
        <v>17</v>
      </c>
      <c r="I457" s="1" t="s">
        <v>59</v>
      </c>
      <c r="J457" s="1" t="s">
        <v>1705</v>
      </c>
      <c r="K457" s="1" t="s">
        <v>20</v>
      </c>
      <c r="L457" s="1" t="s">
        <v>1705</v>
      </c>
      <c r="M457" s="1"/>
      <c r="N457" s="1">
        <f t="shared" si="7"/>
        <v>77.599999999999994</v>
      </c>
      <c r="O457" s="1" t="s">
        <v>22</v>
      </c>
      <c r="P457" s="1" t="s">
        <v>1714</v>
      </c>
      <c r="Q457" s="1" t="s">
        <v>1715</v>
      </c>
      <c r="R457" s="1" t="s">
        <v>21</v>
      </c>
      <c r="S457" s="1"/>
      <c r="T457" s="1" t="s">
        <v>25</v>
      </c>
      <c r="U457" t="str">
        <f>VLOOKUP(H457,[4]可返佣产品!$A$2:$B$1000,2,)</f>
        <v>true</v>
      </c>
    </row>
    <row r="458" spans="1:21">
      <c r="A458" s="1" t="s">
        <v>194</v>
      </c>
      <c r="B458" s="1" t="str">
        <f>VLOOKUP(A458,'[3]消费明细-普通账号'!$B$2:$C$10000,2,)</f>
        <v>深圳银链科技有限公司</v>
      </c>
      <c r="C458" s="1" t="str">
        <f>VLOOKUP(A458,'[3]消费明细-普通账号'!$B$2:$D$10000,3,)</f>
        <v>铁军-广</v>
      </c>
      <c r="D458" s="1" t="str">
        <f>VLOOKUP(A458,'[3]消费明细-普通账号'!$B$2:$L$10000,11,)</f>
        <v>李达</v>
      </c>
      <c r="E458" s="1" t="str">
        <f>VLOOKUP(A458,'[3]消费明细-普通账号'!$B$2:$P$10000,15,)</f>
        <v>新建</v>
      </c>
      <c r="F458" s="5">
        <f>VLOOKUP(A458,'[3]消费明细-普通账号'!$B$2:$O$10000,14,)</f>
        <v>43161.623564814799</v>
      </c>
      <c r="G458" s="1" t="s">
        <v>1716</v>
      </c>
      <c r="H458" s="1" t="s">
        <v>17</v>
      </c>
      <c r="I458" s="1" t="s">
        <v>59</v>
      </c>
      <c r="J458" s="1" t="s">
        <v>1705</v>
      </c>
      <c r="K458" s="1" t="s">
        <v>20</v>
      </c>
      <c r="L458" s="1" t="s">
        <v>1705</v>
      </c>
      <c r="M458" s="1"/>
      <c r="N458" s="1">
        <f t="shared" si="7"/>
        <v>77.599999999999994</v>
      </c>
      <c r="O458" s="1" t="s">
        <v>22</v>
      </c>
      <c r="P458" s="1" t="s">
        <v>1717</v>
      </c>
      <c r="Q458" s="1" t="s">
        <v>1718</v>
      </c>
      <c r="R458" s="1" t="s">
        <v>21</v>
      </c>
      <c r="S458" s="1"/>
      <c r="T458" s="1" t="s">
        <v>25</v>
      </c>
      <c r="U458" t="str">
        <f>VLOOKUP(H458,[4]可返佣产品!$A$2:$B$1000,2,)</f>
        <v>true</v>
      </c>
    </row>
    <row r="459" spans="1:21">
      <c r="A459" s="1" t="s">
        <v>194</v>
      </c>
      <c r="B459" s="1" t="str">
        <f>VLOOKUP(A459,'[3]消费明细-普通账号'!$B$2:$C$10000,2,)</f>
        <v>深圳银链科技有限公司</v>
      </c>
      <c r="C459" s="1" t="str">
        <f>VLOOKUP(A459,'[3]消费明细-普通账号'!$B$2:$D$10000,3,)</f>
        <v>铁军-广</v>
      </c>
      <c r="D459" s="1" t="str">
        <f>VLOOKUP(A459,'[3]消费明细-普通账号'!$B$2:$L$10000,11,)</f>
        <v>李达</v>
      </c>
      <c r="E459" s="1" t="str">
        <f>VLOOKUP(A459,'[3]消费明细-普通账号'!$B$2:$P$10000,15,)</f>
        <v>新建</v>
      </c>
      <c r="F459" s="5">
        <f>VLOOKUP(A459,'[3]消费明细-普通账号'!$B$2:$O$10000,14,)</f>
        <v>43161.623564814799</v>
      </c>
      <c r="G459" s="1" t="s">
        <v>1719</v>
      </c>
      <c r="H459" s="1" t="s">
        <v>17</v>
      </c>
      <c r="I459" s="1" t="s">
        <v>59</v>
      </c>
      <c r="J459" s="1" t="s">
        <v>1705</v>
      </c>
      <c r="K459" s="1" t="s">
        <v>20</v>
      </c>
      <c r="L459" s="1" t="s">
        <v>1705</v>
      </c>
      <c r="M459" s="1"/>
      <c r="N459" s="1">
        <f t="shared" si="7"/>
        <v>77.599999999999994</v>
      </c>
      <c r="O459" s="1" t="s">
        <v>22</v>
      </c>
      <c r="P459" s="1" t="s">
        <v>1720</v>
      </c>
      <c r="Q459" s="1" t="s">
        <v>1721</v>
      </c>
      <c r="R459" s="1" t="s">
        <v>21</v>
      </c>
      <c r="S459" s="1"/>
      <c r="T459" s="1" t="s">
        <v>25</v>
      </c>
      <c r="U459" t="str">
        <f>VLOOKUP(H459,[4]可返佣产品!$A$2:$B$1000,2,)</f>
        <v>true</v>
      </c>
    </row>
    <row r="460" spans="1:21">
      <c r="A460" s="1" t="s">
        <v>217</v>
      </c>
      <c r="B460" s="1" t="str">
        <f>VLOOKUP(A460,'[3]消费明细-普通账号'!$B$2:$C$10000,2,)</f>
        <v>广州市合生元生物制品有限公司</v>
      </c>
      <c r="C460" s="1" t="str">
        <f>VLOOKUP(A460,'[3]消费明细-普通账号'!$B$2:$D$10000,3,)</f>
        <v>KA-广</v>
      </c>
      <c r="D460" s="1" t="str">
        <f>VLOOKUP(A460,'[3]消费明细-普通账号'!$B$2:$L$10000,11,)</f>
        <v>史玉卉</v>
      </c>
      <c r="E460" s="1" t="str">
        <f>VLOOKUP(A460,'[3]消费明细-普通账号'!$B$2:$P$10000,15,)</f>
        <v>关联</v>
      </c>
      <c r="F460" s="5">
        <f>VLOOKUP(A460,'[3]消费明细-普通账号'!$B$2:$O$10000,14,)</f>
        <v>42620</v>
      </c>
      <c r="G460" s="1" t="s">
        <v>1722</v>
      </c>
      <c r="H460" s="1" t="s">
        <v>36</v>
      </c>
      <c r="I460" s="1" t="s">
        <v>18</v>
      </c>
      <c r="J460" s="1" t="s">
        <v>1723</v>
      </c>
      <c r="K460" s="1" t="s">
        <v>20</v>
      </c>
      <c r="L460" s="1" t="s">
        <v>1723</v>
      </c>
      <c r="M460" s="1"/>
      <c r="N460" s="1">
        <f t="shared" si="7"/>
        <v>35.42</v>
      </c>
      <c r="O460" s="1" t="s">
        <v>22</v>
      </c>
      <c r="P460" s="1" t="s">
        <v>1724</v>
      </c>
      <c r="Q460" s="1" t="s">
        <v>1725</v>
      </c>
      <c r="R460" s="1" t="s">
        <v>21</v>
      </c>
      <c r="S460" s="1"/>
      <c r="T460" s="1" t="s">
        <v>25</v>
      </c>
      <c r="U460" t="str">
        <f>VLOOKUP(H460,[4]可返佣产品!$A$2:$B$1000,2,)</f>
        <v>true</v>
      </c>
    </row>
    <row r="461" spans="1:21">
      <c r="A461" s="1" t="s">
        <v>194</v>
      </c>
      <c r="B461" s="1" t="str">
        <f>VLOOKUP(A461,'[3]消费明细-普通账号'!$B$2:$C$10000,2,)</f>
        <v>深圳银链科技有限公司</v>
      </c>
      <c r="C461" s="1" t="str">
        <f>VLOOKUP(A461,'[3]消费明细-普通账号'!$B$2:$D$10000,3,)</f>
        <v>铁军-广</v>
      </c>
      <c r="D461" s="1" t="str">
        <f>VLOOKUP(A461,'[3]消费明细-普通账号'!$B$2:$L$10000,11,)</f>
        <v>李达</v>
      </c>
      <c r="E461" s="1" t="str">
        <f>VLOOKUP(A461,'[3]消费明细-普通账号'!$B$2:$P$10000,15,)</f>
        <v>新建</v>
      </c>
      <c r="F461" s="5">
        <f>VLOOKUP(A461,'[3]消费明细-普通账号'!$B$2:$O$10000,14,)</f>
        <v>43161.623564814799</v>
      </c>
      <c r="G461" s="1" t="s">
        <v>1726</v>
      </c>
      <c r="H461" s="1" t="s">
        <v>17</v>
      </c>
      <c r="I461" s="1" t="s">
        <v>59</v>
      </c>
      <c r="J461" s="1" t="s">
        <v>1705</v>
      </c>
      <c r="K461" s="1" t="s">
        <v>20</v>
      </c>
      <c r="L461" s="1" t="s">
        <v>1705</v>
      </c>
      <c r="M461" s="1"/>
      <c r="N461" s="1">
        <f t="shared" si="7"/>
        <v>77.599999999999994</v>
      </c>
      <c r="O461" s="1" t="s">
        <v>22</v>
      </c>
      <c r="P461" s="1" t="s">
        <v>1727</v>
      </c>
      <c r="Q461" s="1" t="s">
        <v>1728</v>
      </c>
      <c r="R461" s="1" t="s">
        <v>21</v>
      </c>
      <c r="S461" s="1"/>
      <c r="T461" s="1" t="s">
        <v>25</v>
      </c>
      <c r="U461" t="str">
        <f>VLOOKUP(H461,[4]可返佣产品!$A$2:$B$1000,2,)</f>
        <v>true</v>
      </c>
    </row>
    <row r="462" spans="1:21">
      <c r="A462" s="1" t="s">
        <v>244</v>
      </c>
      <c r="B462" s="1" t="str">
        <f>VLOOKUP(A462,'[3]消费明细-普通账号'!$B$2:$C$10000,2,)</f>
        <v>爱换购</v>
      </c>
      <c r="C462" s="1" t="str">
        <f>VLOOKUP(A462,'[3]消费明细-普通账号'!$B$2:$D$10000,3,)</f>
        <v>中台-广</v>
      </c>
      <c r="D462" s="1" t="str">
        <f>VLOOKUP(A462,'[3]消费明细-普通账号'!$B$2:$L$10000,11,)</f>
        <v>雷馥萍</v>
      </c>
      <c r="E462" s="1" t="str">
        <f>VLOOKUP(A462,'[3]消费明细-普通账号'!$B$2:$P$10000,15,)</f>
        <v>新建</v>
      </c>
      <c r="F462" s="5">
        <f>VLOOKUP(A462,'[3]消费明细-普通账号'!$B$2:$O$10000,14,)</f>
        <v>42860</v>
      </c>
      <c r="G462" s="1" t="s">
        <v>1729</v>
      </c>
      <c r="H462" s="1" t="s">
        <v>54</v>
      </c>
      <c r="I462" s="1" t="s">
        <v>49</v>
      </c>
      <c r="J462" s="1" t="s">
        <v>1730</v>
      </c>
      <c r="K462" s="1" t="s">
        <v>84</v>
      </c>
      <c r="L462" s="1" t="s">
        <v>1731</v>
      </c>
      <c r="M462" s="1"/>
      <c r="N462" s="1">
        <f t="shared" si="7"/>
        <v>1256.3</v>
      </c>
      <c r="O462" s="1" t="s">
        <v>22</v>
      </c>
      <c r="P462" s="1" t="s">
        <v>1732</v>
      </c>
      <c r="Q462" s="1" t="s">
        <v>1733</v>
      </c>
      <c r="R462" s="1" t="s">
        <v>21</v>
      </c>
      <c r="S462" s="1"/>
      <c r="T462" s="1" t="s">
        <v>25</v>
      </c>
      <c r="U462" t="str">
        <f>VLOOKUP(H462,[4]可返佣产品!$A$2:$B$1000,2,)</f>
        <v>true</v>
      </c>
    </row>
    <row r="463" spans="1:21">
      <c r="A463" s="1" t="s">
        <v>512</v>
      </c>
      <c r="B463" s="1" t="str">
        <f>VLOOKUP(A463,'[3]消费明细-普通账号'!$B$2:$C$10000,2,)</f>
        <v>广州合立正通信息科技有限公司</v>
      </c>
      <c r="C463" s="1" t="str">
        <f>VLOOKUP(A463,'[3]消费明细-普通账号'!$B$2:$D$10000,3,)</f>
        <v>KA-广</v>
      </c>
      <c r="D463" s="1" t="str">
        <f>VLOOKUP(A463,'[3]消费明细-普通账号'!$B$2:$L$10000,11,)</f>
        <v>史玉卉</v>
      </c>
      <c r="E463" s="1" t="str">
        <f>VLOOKUP(A463,'[3]消费明细-普通账号'!$B$2:$P$10000,15,)</f>
        <v>关联</v>
      </c>
      <c r="F463" s="5">
        <f>VLOOKUP(A463,'[3]消费明细-普通账号'!$B$2:$O$10000,14,)</f>
        <v>42786</v>
      </c>
      <c r="G463" s="1" t="s">
        <v>1734</v>
      </c>
      <c r="H463" s="1" t="s">
        <v>17</v>
      </c>
      <c r="I463" s="1" t="s">
        <v>18</v>
      </c>
      <c r="J463" s="1" t="s">
        <v>1735</v>
      </c>
      <c r="K463" s="1" t="s">
        <v>20</v>
      </c>
      <c r="L463" s="1" t="s">
        <v>1735</v>
      </c>
      <c r="M463" s="1"/>
      <c r="N463" s="1">
        <f t="shared" si="7"/>
        <v>126.72</v>
      </c>
      <c r="O463" s="1" t="s">
        <v>22</v>
      </c>
      <c r="P463" s="1" t="s">
        <v>1736</v>
      </c>
      <c r="Q463" s="1" t="s">
        <v>1737</v>
      </c>
      <c r="R463" s="1" t="s">
        <v>21</v>
      </c>
      <c r="S463" s="1"/>
      <c r="T463" s="1" t="s">
        <v>25</v>
      </c>
      <c r="U463" t="str">
        <f>VLOOKUP(H463,[4]可返佣产品!$A$2:$B$1000,2,)</f>
        <v>true</v>
      </c>
    </row>
    <row r="464" spans="1:21">
      <c r="A464" s="1" t="s">
        <v>63</v>
      </c>
      <c r="B464" s="1" t="str">
        <f>VLOOKUP(A464,'[3]消费明细-普通账号'!$B$2:$C$10000,2,)</f>
        <v>广州美亚电子商务国际旅行社有限公司</v>
      </c>
      <c r="C464" s="1" t="str">
        <f>VLOOKUP(A464,'[3]消费明细-普通账号'!$B$2:$D$10000,3,)</f>
        <v>KA-广</v>
      </c>
      <c r="D464" s="1" t="str">
        <f>VLOOKUP(A464,'[3]消费明细-普通账号'!$B$2:$L$10000,11,)</f>
        <v>史玉卉</v>
      </c>
      <c r="E464" s="1" t="str">
        <f>VLOOKUP(A464,'[3]消费明细-普通账号'!$B$2:$P$10000,15,)</f>
        <v>关联</v>
      </c>
      <c r="F464" s="5">
        <f>VLOOKUP(A464,'[3]消费明细-普通账号'!$B$2:$O$10000,14,)</f>
        <v>43028</v>
      </c>
      <c r="G464" s="1" t="s">
        <v>1738</v>
      </c>
      <c r="H464" s="1" t="s">
        <v>17</v>
      </c>
      <c r="I464" s="1" t="s">
        <v>59</v>
      </c>
      <c r="J464" s="1" t="s">
        <v>1739</v>
      </c>
      <c r="K464" s="1" t="s">
        <v>371</v>
      </c>
      <c r="L464" s="1" t="s">
        <v>1740</v>
      </c>
      <c r="M464" s="1"/>
      <c r="N464" s="1">
        <f t="shared" si="7"/>
        <v>1782.8</v>
      </c>
      <c r="O464" s="1" t="s">
        <v>22</v>
      </c>
      <c r="P464" s="1" t="s">
        <v>1741</v>
      </c>
      <c r="Q464" s="1" t="s">
        <v>1742</v>
      </c>
      <c r="R464" s="1" t="s">
        <v>21</v>
      </c>
      <c r="S464" s="1"/>
      <c r="T464" s="1" t="s">
        <v>25</v>
      </c>
      <c r="U464">
        <v>-1</v>
      </c>
    </row>
    <row r="465" spans="1:21">
      <c r="A465" s="1" t="s">
        <v>63</v>
      </c>
      <c r="B465" s="1" t="str">
        <f>VLOOKUP(A465,'[3]消费明细-普通账号'!$B$2:$C$10000,2,)</f>
        <v>广州美亚电子商务国际旅行社有限公司</v>
      </c>
      <c r="C465" s="1" t="str">
        <f>VLOOKUP(A465,'[3]消费明细-普通账号'!$B$2:$D$10000,3,)</f>
        <v>KA-广</v>
      </c>
      <c r="D465" s="1" t="str">
        <f>VLOOKUP(A465,'[3]消费明细-普通账号'!$B$2:$L$10000,11,)</f>
        <v>史玉卉</v>
      </c>
      <c r="E465" s="1" t="str">
        <f>VLOOKUP(A465,'[3]消费明细-普通账号'!$B$2:$P$10000,15,)</f>
        <v>关联</v>
      </c>
      <c r="F465" s="5">
        <f>VLOOKUP(A465,'[3]消费明细-普通账号'!$B$2:$O$10000,14,)</f>
        <v>43028</v>
      </c>
      <c r="G465" s="1" t="s">
        <v>1743</v>
      </c>
      <c r="H465" s="1" t="s">
        <v>17</v>
      </c>
      <c r="I465" s="1" t="s">
        <v>59</v>
      </c>
      <c r="J465" s="1" t="s">
        <v>1744</v>
      </c>
      <c r="K465" s="1" t="s">
        <v>20</v>
      </c>
      <c r="L465" s="1" t="s">
        <v>1744</v>
      </c>
      <c r="M465" s="1"/>
      <c r="N465" s="1">
        <f t="shared" si="7"/>
        <v>202</v>
      </c>
      <c r="O465" s="1" t="s">
        <v>22</v>
      </c>
      <c r="P465" s="1" t="s">
        <v>1745</v>
      </c>
      <c r="Q465" s="1" t="s">
        <v>1746</v>
      </c>
      <c r="R465" s="1" t="s">
        <v>21</v>
      </c>
      <c r="S465" s="1"/>
      <c r="T465" s="1" t="s">
        <v>25</v>
      </c>
      <c r="U465">
        <v>-1</v>
      </c>
    </row>
    <row r="466" spans="1:21">
      <c r="A466" s="1" t="s">
        <v>63</v>
      </c>
      <c r="B466" s="1" t="str">
        <f>VLOOKUP(A466,'[3]消费明细-普通账号'!$B$2:$C$10000,2,)</f>
        <v>广州美亚电子商务国际旅行社有限公司</v>
      </c>
      <c r="C466" s="1" t="str">
        <f>VLOOKUP(A466,'[3]消费明细-普通账号'!$B$2:$D$10000,3,)</f>
        <v>KA-广</v>
      </c>
      <c r="D466" s="1" t="str">
        <f>VLOOKUP(A466,'[3]消费明细-普通账号'!$B$2:$L$10000,11,)</f>
        <v>史玉卉</v>
      </c>
      <c r="E466" s="1" t="str">
        <f>VLOOKUP(A466,'[3]消费明细-普通账号'!$B$2:$P$10000,15,)</f>
        <v>关联</v>
      </c>
      <c r="F466" s="5">
        <f>VLOOKUP(A466,'[3]消费明细-普通账号'!$B$2:$O$10000,14,)</f>
        <v>43028</v>
      </c>
      <c r="G466" s="1" t="s">
        <v>1747</v>
      </c>
      <c r="H466" s="1" t="s">
        <v>17</v>
      </c>
      <c r="I466" s="1" t="s">
        <v>59</v>
      </c>
      <c r="J466" s="1" t="s">
        <v>1748</v>
      </c>
      <c r="K466" s="1" t="s">
        <v>360</v>
      </c>
      <c r="L466" s="1" t="s">
        <v>1749</v>
      </c>
      <c r="M466" s="1"/>
      <c r="N466" s="1">
        <f t="shared" si="7"/>
        <v>2782.2</v>
      </c>
      <c r="O466" s="1" t="s">
        <v>22</v>
      </c>
      <c r="P466" s="1" t="s">
        <v>1750</v>
      </c>
      <c r="Q466" s="1" t="s">
        <v>1751</v>
      </c>
      <c r="R466" s="1" t="s">
        <v>21</v>
      </c>
      <c r="S466" s="1"/>
      <c r="T466" s="1" t="s">
        <v>25</v>
      </c>
      <c r="U466">
        <v>-1</v>
      </c>
    </row>
    <row r="467" spans="1:21">
      <c r="A467" s="1" t="s">
        <v>63</v>
      </c>
      <c r="B467" s="1" t="str">
        <f>VLOOKUP(A467,'[3]消费明细-普通账号'!$B$2:$C$10000,2,)</f>
        <v>广州美亚电子商务国际旅行社有限公司</v>
      </c>
      <c r="C467" s="1" t="str">
        <f>VLOOKUP(A467,'[3]消费明细-普通账号'!$B$2:$D$10000,3,)</f>
        <v>KA-广</v>
      </c>
      <c r="D467" s="1" t="str">
        <f>VLOOKUP(A467,'[3]消费明细-普通账号'!$B$2:$L$10000,11,)</f>
        <v>史玉卉</v>
      </c>
      <c r="E467" s="1" t="str">
        <f>VLOOKUP(A467,'[3]消费明细-普通账号'!$B$2:$P$10000,15,)</f>
        <v>关联</v>
      </c>
      <c r="F467" s="5">
        <f>VLOOKUP(A467,'[3]消费明细-普通账号'!$B$2:$O$10000,14,)</f>
        <v>43028</v>
      </c>
      <c r="G467" s="1" t="s">
        <v>1752</v>
      </c>
      <c r="H467" s="1" t="s">
        <v>17</v>
      </c>
      <c r="I467" s="1" t="s">
        <v>59</v>
      </c>
      <c r="J467" s="1" t="s">
        <v>1753</v>
      </c>
      <c r="K467" s="1" t="s">
        <v>564</v>
      </c>
      <c r="L467" s="1" t="s">
        <v>1754</v>
      </c>
      <c r="M467" s="1"/>
      <c r="N467" s="1">
        <f t="shared" si="7"/>
        <v>285.7</v>
      </c>
      <c r="O467" s="1" t="s">
        <v>22</v>
      </c>
      <c r="P467" s="1" t="s">
        <v>1755</v>
      </c>
      <c r="Q467" s="1" t="s">
        <v>1756</v>
      </c>
      <c r="R467" s="1" t="s">
        <v>21</v>
      </c>
      <c r="S467" s="1"/>
      <c r="T467" s="1" t="s">
        <v>25</v>
      </c>
      <c r="U467">
        <v>-1</v>
      </c>
    </row>
    <row r="468" spans="1:21">
      <c r="A468" s="1" t="s">
        <v>63</v>
      </c>
      <c r="B468" s="1" t="str">
        <f>VLOOKUP(A468,'[3]消费明细-普通账号'!$B$2:$C$10000,2,)</f>
        <v>广州美亚电子商务国际旅行社有限公司</v>
      </c>
      <c r="C468" s="1" t="str">
        <f>VLOOKUP(A468,'[3]消费明细-普通账号'!$B$2:$D$10000,3,)</f>
        <v>KA-广</v>
      </c>
      <c r="D468" s="1" t="str">
        <f>VLOOKUP(A468,'[3]消费明细-普通账号'!$B$2:$L$10000,11,)</f>
        <v>史玉卉</v>
      </c>
      <c r="E468" s="1" t="str">
        <f>VLOOKUP(A468,'[3]消费明细-普通账号'!$B$2:$P$10000,15,)</f>
        <v>关联</v>
      </c>
      <c r="F468" s="5">
        <f>VLOOKUP(A468,'[3]消费明细-普通账号'!$B$2:$O$10000,14,)</f>
        <v>43028</v>
      </c>
      <c r="G468" s="1" t="s">
        <v>1757</v>
      </c>
      <c r="H468" s="1" t="s">
        <v>17</v>
      </c>
      <c r="I468" s="1" t="s">
        <v>59</v>
      </c>
      <c r="J468" s="1" t="s">
        <v>1758</v>
      </c>
      <c r="K468" s="1" t="s">
        <v>564</v>
      </c>
      <c r="L468" s="1" t="s">
        <v>1759</v>
      </c>
      <c r="M468" s="1"/>
      <c r="N468" s="1">
        <f t="shared" si="7"/>
        <v>599.4</v>
      </c>
      <c r="O468" s="1" t="s">
        <v>22</v>
      </c>
      <c r="P468" s="1" t="s">
        <v>1760</v>
      </c>
      <c r="Q468" s="1" t="s">
        <v>1761</v>
      </c>
      <c r="R468" s="1" t="s">
        <v>21</v>
      </c>
      <c r="S468" s="1"/>
      <c r="T468" s="1" t="s">
        <v>25</v>
      </c>
      <c r="U468">
        <v>-1</v>
      </c>
    </row>
    <row r="469" spans="1:21">
      <c r="A469" s="1" t="s">
        <v>63</v>
      </c>
      <c r="B469" s="1" t="str">
        <f>VLOOKUP(A469,'[3]消费明细-普通账号'!$B$2:$C$10000,2,)</f>
        <v>广州美亚电子商务国际旅行社有限公司</v>
      </c>
      <c r="C469" s="1" t="str">
        <f>VLOOKUP(A469,'[3]消费明细-普通账号'!$B$2:$D$10000,3,)</f>
        <v>KA-广</v>
      </c>
      <c r="D469" s="1" t="str">
        <f>VLOOKUP(A469,'[3]消费明细-普通账号'!$B$2:$L$10000,11,)</f>
        <v>史玉卉</v>
      </c>
      <c r="E469" s="1" t="str">
        <f>VLOOKUP(A469,'[3]消费明细-普通账号'!$B$2:$P$10000,15,)</f>
        <v>关联</v>
      </c>
      <c r="F469" s="5">
        <f>VLOOKUP(A469,'[3]消费明细-普通账号'!$B$2:$O$10000,14,)</f>
        <v>43028</v>
      </c>
      <c r="G469" s="1" t="s">
        <v>1762</v>
      </c>
      <c r="H469" s="1" t="s">
        <v>17</v>
      </c>
      <c r="I469" s="1" t="s">
        <v>59</v>
      </c>
      <c r="J469" s="1" t="s">
        <v>607</v>
      </c>
      <c r="K469" s="1" t="s">
        <v>20</v>
      </c>
      <c r="L469" s="1" t="s">
        <v>607</v>
      </c>
      <c r="M469" s="1"/>
      <c r="N469" s="1">
        <f t="shared" si="7"/>
        <v>211</v>
      </c>
      <c r="O469" s="1" t="s">
        <v>22</v>
      </c>
      <c r="P469" s="1" t="s">
        <v>1763</v>
      </c>
      <c r="Q469" s="1" t="s">
        <v>1764</v>
      </c>
      <c r="R469" s="1" t="s">
        <v>21</v>
      </c>
      <c r="S469" s="1"/>
      <c r="T469" s="1" t="s">
        <v>25</v>
      </c>
      <c r="U469">
        <v>-1</v>
      </c>
    </row>
    <row r="470" spans="1:21">
      <c r="A470" s="1" t="s">
        <v>63</v>
      </c>
      <c r="B470" s="1" t="str">
        <f>VLOOKUP(A470,'[3]消费明细-普通账号'!$B$2:$C$10000,2,)</f>
        <v>广州美亚电子商务国际旅行社有限公司</v>
      </c>
      <c r="C470" s="1" t="str">
        <f>VLOOKUP(A470,'[3]消费明细-普通账号'!$B$2:$D$10000,3,)</f>
        <v>KA-广</v>
      </c>
      <c r="D470" s="1" t="str">
        <f>VLOOKUP(A470,'[3]消费明细-普通账号'!$B$2:$L$10000,11,)</f>
        <v>史玉卉</v>
      </c>
      <c r="E470" s="1" t="str">
        <f>VLOOKUP(A470,'[3]消费明细-普通账号'!$B$2:$P$10000,15,)</f>
        <v>关联</v>
      </c>
      <c r="F470" s="5">
        <f>VLOOKUP(A470,'[3]消费明细-普通账号'!$B$2:$O$10000,14,)</f>
        <v>43028</v>
      </c>
      <c r="G470" s="1" t="s">
        <v>1765</v>
      </c>
      <c r="H470" s="1" t="s">
        <v>17</v>
      </c>
      <c r="I470" s="1" t="s">
        <v>59</v>
      </c>
      <c r="J470" s="1" t="s">
        <v>1766</v>
      </c>
      <c r="K470" s="1" t="s">
        <v>20</v>
      </c>
      <c r="L470" s="1" t="s">
        <v>1766</v>
      </c>
      <c r="M470" s="1"/>
      <c r="N470" s="1">
        <f t="shared" si="7"/>
        <v>183.2</v>
      </c>
      <c r="O470" s="1" t="s">
        <v>22</v>
      </c>
      <c r="P470" s="1" t="s">
        <v>1767</v>
      </c>
      <c r="Q470" s="1" t="s">
        <v>1768</v>
      </c>
      <c r="R470" s="1" t="s">
        <v>21</v>
      </c>
      <c r="S470" s="1"/>
      <c r="T470" s="1" t="s">
        <v>25</v>
      </c>
      <c r="U470">
        <v>-1</v>
      </c>
    </row>
    <row r="471" spans="1:21">
      <c r="A471" s="1" t="s">
        <v>26</v>
      </c>
      <c r="B471" s="1" t="str">
        <f>VLOOKUP(A471,'[3]消费明细-普通账号'!$B$2:$C$10000,2,)</f>
        <v>广州市十牛信息科技有限公司</v>
      </c>
      <c r="C471" s="1" t="str">
        <f>VLOOKUP(A471,'[3]消费明细-普通账号'!$B$2:$D$10000,3,)</f>
        <v>其他</v>
      </c>
      <c r="D471" s="1" t="str">
        <f>VLOOKUP(A471,'[3]消费明细-普通账号'!$B$2:$L$10000,11,)</f>
        <v>薛玲</v>
      </c>
      <c r="E471" s="1" t="str">
        <f>VLOOKUP(A471,'[3]消费明细-普通账号'!$B$2:$P$10000,15,)</f>
        <v>关联</v>
      </c>
      <c r="F471" s="5">
        <f>VLOOKUP(A471,'[3]消费明细-普通账号'!$B$2:$O$10000,14,)</f>
        <v>42909</v>
      </c>
      <c r="G471" s="1" t="s">
        <v>1769</v>
      </c>
      <c r="H471" s="1" t="s">
        <v>130</v>
      </c>
      <c r="I471" s="1" t="s">
        <v>49</v>
      </c>
      <c r="J471" s="1" t="s">
        <v>29</v>
      </c>
      <c r="K471" s="1" t="s">
        <v>20</v>
      </c>
      <c r="L471" s="1" t="s">
        <v>30</v>
      </c>
      <c r="M471" s="1"/>
      <c r="N471" s="1">
        <f t="shared" si="7"/>
        <v>0</v>
      </c>
      <c r="O471" s="1" t="s">
        <v>31</v>
      </c>
      <c r="P471" s="1" t="s">
        <v>1770</v>
      </c>
      <c r="Q471" s="1" t="s">
        <v>1770</v>
      </c>
      <c r="R471" s="1" t="s">
        <v>21</v>
      </c>
      <c r="S471" s="1"/>
      <c r="T471" s="1" t="s">
        <v>25</v>
      </c>
      <c r="U471" t="b">
        <f>VLOOKUP(H471,[4]可返佣产品!$A$2:$B$1000,2,)</f>
        <v>1</v>
      </c>
    </row>
    <row r="472" spans="1:21">
      <c r="A472" s="1" t="s">
        <v>829</v>
      </c>
      <c r="B472" s="1" t="str">
        <f>VLOOKUP(A472,'[3]消费明细-普通账号'!$B$2:$C$10000,2,)</f>
        <v>广州京雍府电子商务有限公司</v>
      </c>
      <c r="C472" s="1" t="str">
        <f>VLOOKUP(A472,'[3]消费明细-普通账号'!$B$2:$D$10000,3,)</f>
        <v>铁军-广</v>
      </c>
      <c r="D472" s="1" t="str">
        <f>VLOOKUP(A472,'[3]消费明细-普通账号'!$B$2:$L$10000,11,)</f>
        <v>吴发能</v>
      </c>
      <c r="E472" s="1" t="str">
        <f>VLOOKUP(A472,'[3]消费明细-普通账号'!$B$2:$P$10000,15,)</f>
        <v>关联</v>
      </c>
      <c r="F472" s="5">
        <f>VLOOKUP(A472,'[3]消费明细-普通账号'!$B$2:$O$10000,14,)</f>
        <v>43004</v>
      </c>
      <c r="G472" s="1" t="s">
        <v>1771</v>
      </c>
      <c r="H472" s="1" t="s">
        <v>407</v>
      </c>
      <c r="I472" s="1" t="s">
        <v>59</v>
      </c>
      <c r="J472" s="1" t="s">
        <v>1772</v>
      </c>
      <c r="K472" s="1" t="s">
        <v>20</v>
      </c>
      <c r="L472" s="1" t="s">
        <v>1772</v>
      </c>
      <c r="M472" s="1"/>
      <c r="N472" s="1">
        <f t="shared" si="7"/>
        <v>46</v>
      </c>
      <c r="O472" s="1" t="s">
        <v>22</v>
      </c>
      <c r="P472" s="1" t="s">
        <v>1773</v>
      </c>
      <c r="Q472" s="1" t="s">
        <v>1774</v>
      </c>
      <c r="R472" s="1" t="s">
        <v>21</v>
      </c>
      <c r="S472" s="1"/>
      <c r="T472" s="1" t="s">
        <v>25</v>
      </c>
      <c r="U472">
        <v>-1</v>
      </c>
    </row>
    <row r="473" spans="1:21">
      <c r="A473" s="1" t="s">
        <v>829</v>
      </c>
      <c r="B473" s="1" t="str">
        <f>VLOOKUP(A473,'[3]消费明细-普通账号'!$B$2:$C$10000,2,)</f>
        <v>广州京雍府电子商务有限公司</v>
      </c>
      <c r="C473" s="1" t="str">
        <f>VLOOKUP(A473,'[3]消费明细-普通账号'!$B$2:$D$10000,3,)</f>
        <v>铁军-广</v>
      </c>
      <c r="D473" s="1" t="str">
        <f>VLOOKUP(A473,'[3]消费明细-普通账号'!$B$2:$L$10000,11,)</f>
        <v>吴发能</v>
      </c>
      <c r="E473" s="1" t="str">
        <f>VLOOKUP(A473,'[3]消费明细-普通账号'!$B$2:$P$10000,15,)</f>
        <v>关联</v>
      </c>
      <c r="F473" s="5">
        <f>VLOOKUP(A473,'[3]消费明细-普通账号'!$B$2:$O$10000,14,)</f>
        <v>43004</v>
      </c>
      <c r="G473" s="1" t="s">
        <v>1775</v>
      </c>
      <c r="H473" s="1" t="s">
        <v>17</v>
      </c>
      <c r="I473" s="1" t="s">
        <v>59</v>
      </c>
      <c r="J473" s="1" t="s">
        <v>1776</v>
      </c>
      <c r="K473" s="1" t="s">
        <v>20</v>
      </c>
      <c r="L473" s="1" t="s">
        <v>1776</v>
      </c>
      <c r="M473" s="1"/>
      <c r="N473" s="1">
        <f t="shared" si="7"/>
        <v>192</v>
      </c>
      <c r="O473" s="1" t="s">
        <v>22</v>
      </c>
      <c r="P473" s="1" t="s">
        <v>1777</v>
      </c>
      <c r="Q473" s="1" t="s">
        <v>1777</v>
      </c>
      <c r="R473" s="1" t="s">
        <v>21</v>
      </c>
      <c r="S473" s="1"/>
      <c r="T473" s="1" t="s">
        <v>25</v>
      </c>
      <c r="U473">
        <v>-1</v>
      </c>
    </row>
    <row r="474" spans="1:21">
      <c r="A474" s="1" t="s">
        <v>512</v>
      </c>
      <c r="B474" s="1" t="str">
        <f>VLOOKUP(A474,'[3]消费明细-普通账号'!$B$2:$C$10000,2,)</f>
        <v>广州合立正通信息科技有限公司</v>
      </c>
      <c r="C474" s="1" t="str">
        <f>VLOOKUP(A474,'[3]消费明细-普通账号'!$B$2:$D$10000,3,)</f>
        <v>KA-广</v>
      </c>
      <c r="D474" s="1" t="str">
        <f>VLOOKUP(A474,'[3]消费明细-普通账号'!$B$2:$L$10000,11,)</f>
        <v>史玉卉</v>
      </c>
      <c r="E474" s="1" t="str">
        <f>VLOOKUP(A474,'[3]消费明细-普通账号'!$B$2:$P$10000,15,)</f>
        <v>关联</v>
      </c>
      <c r="F474" s="5">
        <f>VLOOKUP(A474,'[3]消费明细-普通账号'!$B$2:$O$10000,14,)</f>
        <v>42786</v>
      </c>
      <c r="G474" s="1" t="s">
        <v>1778</v>
      </c>
      <c r="H474" s="1" t="s">
        <v>1779</v>
      </c>
      <c r="I474" s="1" t="s">
        <v>59</v>
      </c>
      <c r="J474" s="1" t="s">
        <v>1780</v>
      </c>
      <c r="K474" s="1" t="s">
        <v>20</v>
      </c>
      <c r="L474" s="1" t="s">
        <v>1780</v>
      </c>
      <c r="M474" s="1"/>
      <c r="N474" s="1">
        <f t="shared" si="7"/>
        <v>2198</v>
      </c>
      <c r="O474" s="1" t="s">
        <v>22</v>
      </c>
      <c r="P474" s="1" t="s">
        <v>1781</v>
      </c>
      <c r="Q474" s="1" t="s">
        <v>1782</v>
      </c>
      <c r="R474" s="1" t="s">
        <v>21</v>
      </c>
      <c r="S474" s="1"/>
      <c r="T474" s="1" t="s">
        <v>25</v>
      </c>
      <c r="U474">
        <v>-1</v>
      </c>
    </row>
    <row r="475" spans="1:21">
      <c r="A475" s="1" t="s">
        <v>833</v>
      </c>
      <c r="B475" s="1" t="str">
        <f>VLOOKUP(A475,'[3]消费明细-普通账号'!$B$2:$C$10000,2,)</f>
        <v>广东全娱科技有限公司</v>
      </c>
      <c r="C475" s="1" t="str">
        <f>VLOOKUP(A475,'[3]消费明细-普通账号'!$B$2:$D$10000,3,)</f>
        <v>KA-广</v>
      </c>
      <c r="D475" s="1" t="str">
        <f>VLOOKUP(A475,'[3]消费明细-普通账号'!$B$2:$L$10000,11,)</f>
        <v>KA-广</v>
      </c>
      <c r="E475" s="1" t="str">
        <f>VLOOKUP(A475,'[3]消费明细-普通账号'!$B$2:$P$10000,15,)</f>
        <v>关联</v>
      </c>
      <c r="F475" s="5">
        <f>VLOOKUP(A475,'[3]消费明细-普通账号'!$B$2:$O$10000,14,)</f>
        <v>43050</v>
      </c>
      <c r="G475" s="1" t="s">
        <v>1783</v>
      </c>
      <c r="H475" s="1" t="s">
        <v>17</v>
      </c>
      <c r="I475" s="1" t="s">
        <v>59</v>
      </c>
      <c r="J475" s="1" t="s">
        <v>1015</v>
      </c>
      <c r="K475" s="1" t="s">
        <v>360</v>
      </c>
      <c r="L475" s="1" t="s">
        <v>1784</v>
      </c>
      <c r="M475" s="1"/>
      <c r="N475" s="1">
        <f t="shared" si="7"/>
        <v>643.4</v>
      </c>
      <c r="O475" s="1" t="s">
        <v>22</v>
      </c>
      <c r="P475" s="1" t="s">
        <v>1785</v>
      </c>
      <c r="Q475" s="1" t="s">
        <v>1786</v>
      </c>
      <c r="R475" s="1" t="s">
        <v>21</v>
      </c>
      <c r="S475" s="1"/>
      <c r="T475" s="1" t="s">
        <v>25</v>
      </c>
      <c r="U475">
        <v>-1</v>
      </c>
    </row>
    <row r="476" spans="1:21">
      <c r="A476" s="1" t="s">
        <v>582</v>
      </c>
      <c r="B476" s="1" t="str">
        <f>VLOOKUP(A476,'[3]消费明细-普通账号'!$B$2:$C$10000,2,)</f>
        <v>广州尚途商旅信息技术有限公司</v>
      </c>
      <c r="C476" s="1" t="str">
        <f>VLOOKUP(A476,'[3]消费明细-普通账号'!$B$2:$D$10000,3,)</f>
        <v>KA-广</v>
      </c>
      <c r="D476" s="1" t="str">
        <f>VLOOKUP(A476,'[3]消费明细-普通账号'!$B$2:$L$10000,11,)</f>
        <v>史玉卉</v>
      </c>
      <c r="E476" s="1" t="str">
        <f>VLOOKUP(A476,'[3]消费明细-普通账号'!$B$2:$P$10000,15,)</f>
        <v>关联</v>
      </c>
      <c r="F476" s="5">
        <f>VLOOKUP(A476,'[3]消费明细-普通账号'!$B$2:$O$10000,14,)</f>
        <v>42670</v>
      </c>
      <c r="G476" s="1" t="s">
        <v>1787</v>
      </c>
      <c r="H476" s="1" t="s">
        <v>17</v>
      </c>
      <c r="I476" s="1" t="s">
        <v>59</v>
      </c>
      <c r="J476" s="1" t="s">
        <v>1788</v>
      </c>
      <c r="K476" s="1" t="s">
        <v>20</v>
      </c>
      <c r="L476" s="1" t="s">
        <v>1788</v>
      </c>
      <c r="M476" s="1"/>
      <c r="N476" s="1">
        <f t="shared" si="7"/>
        <v>274</v>
      </c>
      <c r="O476" s="1" t="s">
        <v>22</v>
      </c>
      <c r="P476" s="1" t="s">
        <v>1789</v>
      </c>
      <c r="Q476" s="1" t="s">
        <v>1790</v>
      </c>
      <c r="R476" s="1" t="s">
        <v>21</v>
      </c>
      <c r="S476" s="1"/>
      <c r="T476" s="1" t="s">
        <v>25</v>
      </c>
      <c r="U476">
        <v>-1</v>
      </c>
    </row>
    <row r="477" spans="1:21">
      <c r="A477" s="1" t="s">
        <v>582</v>
      </c>
      <c r="B477" s="1" t="str">
        <f>VLOOKUP(A477,'[3]消费明细-普通账号'!$B$2:$C$10000,2,)</f>
        <v>广州尚途商旅信息技术有限公司</v>
      </c>
      <c r="C477" s="1" t="str">
        <f>VLOOKUP(A477,'[3]消费明细-普通账号'!$B$2:$D$10000,3,)</f>
        <v>KA-广</v>
      </c>
      <c r="D477" s="1" t="str">
        <f>VLOOKUP(A477,'[3]消费明细-普通账号'!$B$2:$L$10000,11,)</f>
        <v>史玉卉</v>
      </c>
      <c r="E477" s="1" t="str">
        <f>VLOOKUP(A477,'[3]消费明细-普通账号'!$B$2:$P$10000,15,)</f>
        <v>关联</v>
      </c>
      <c r="F477" s="5">
        <f>VLOOKUP(A477,'[3]消费明细-普通账号'!$B$2:$O$10000,14,)</f>
        <v>42670</v>
      </c>
      <c r="G477" s="1" t="s">
        <v>1791</v>
      </c>
      <c r="H477" s="1" t="s">
        <v>17</v>
      </c>
      <c r="I477" s="1" t="s">
        <v>59</v>
      </c>
      <c r="J477" s="1" t="s">
        <v>278</v>
      </c>
      <c r="K477" s="1" t="s">
        <v>20</v>
      </c>
      <c r="L477" s="1" t="s">
        <v>278</v>
      </c>
      <c r="M477" s="1"/>
      <c r="N477" s="1">
        <f t="shared" si="7"/>
        <v>228</v>
      </c>
      <c r="O477" s="1" t="s">
        <v>22</v>
      </c>
      <c r="P477" s="1" t="s">
        <v>1792</v>
      </c>
      <c r="Q477" s="1" t="s">
        <v>1793</v>
      </c>
      <c r="R477" s="1" t="s">
        <v>21</v>
      </c>
      <c r="S477" s="1"/>
      <c r="T477" s="1" t="s">
        <v>25</v>
      </c>
      <c r="U477">
        <v>-1</v>
      </c>
    </row>
    <row r="478" spans="1:21">
      <c r="A478" s="1" t="s">
        <v>833</v>
      </c>
      <c r="B478" s="1" t="str">
        <f>VLOOKUP(A478,'[3]消费明细-普通账号'!$B$2:$C$10000,2,)</f>
        <v>广东全娱科技有限公司</v>
      </c>
      <c r="C478" s="1" t="str">
        <f>VLOOKUP(A478,'[3]消费明细-普通账号'!$B$2:$D$10000,3,)</f>
        <v>KA-广</v>
      </c>
      <c r="D478" s="1" t="str">
        <f>VLOOKUP(A478,'[3]消费明细-普通账号'!$B$2:$L$10000,11,)</f>
        <v>KA-广</v>
      </c>
      <c r="E478" s="1" t="str">
        <f>VLOOKUP(A478,'[3]消费明细-普通账号'!$B$2:$P$10000,15,)</f>
        <v>关联</v>
      </c>
      <c r="F478" s="5">
        <f>VLOOKUP(A478,'[3]消费明细-普通账号'!$B$2:$O$10000,14,)</f>
        <v>43050</v>
      </c>
      <c r="G478" s="1" t="s">
        <v>1794</v>
      </c>
      <c r="H478" s="1" t="s">
        <v>17</v>
      </c>
      <c r="I478" s="1" t="s">
        <v>59</v>
      </c>
      <c r="J478" s="1" t="s">
        <v>1795</v>
      </c>
      <c r="K478" s="1" t="s">
        <v>360</v>
      </c>
      <c r="L478" s="1" t="s">
        <v>1796</v>
      </c>
      <c r="M478" s="1"/>
      <c r="N478" s="1">
        <f t="shared" si="7"/>
        <v>703.4</v>
      </c>
      <c r="O478" s="1" t="s">
        <v>22</v>
      </c>
      <c r="P478" s="1" t="s">
        <v>1797</v>
      </c>
      <c r="Q478" s="1" t="s">
        <v>1798</v>
      </c>
      <c r="R478" s="1" t="s">
        <v>21</v>
      </c>
      <c r="S478" s="1"/>
      <c r="T478" s="1" t="s">
        <v>25</v>
      </c>
      <c r="U478">
        <v>-1</v>
      </c>
    </row>
    <row r="479" spans="1:21">
      <c r="A479" s="1" t="s">
        <v>1672</v>
      </c>
      <c r="B479" s="1" t="str">
        <f>VLOOKUP(A479,'[3]消费明细-普通账号'!$B$2:$C$10000,2,)</f>
        <v>兴科电子（东莞）有限公司</v>
      </c>
      <c r="C479" s="1" t="str">
        <f>VLOOKUP(A479,'[3]消费明细-普通账号'!$B$2:$D$10000,3,)</f>
        <v>其他</v>
      </c>
      <c r="D479" s="1" t="str">
        <f>VLOOKUP(A479,'[3]消费明细-普通账号'!$B$2:$L$10000,11,)</f>
        <v>薛玲</v>
      </c>
      <c r="E479" s="1" t="str">
        <f>VLOOKUP(A479,'[3]消费明细-普通账号'!$B$2:$P$10000,15,)</f>
        <v>新建</v>
      </c>
      <c r="F479" s="5">
        <f>VLOOKUP(A479,'[3]消费明细-普通账号'!$B$2:$O$10000,14,)</f>
        <v>42789</v>
      </c>
      <c r="G479" s="1" t="s">
        <v>1799</v>
      </c>
      <c r="H479" s="1" t="s">
        <v>166</v>
      </c>
      <c r="I479" s="1" t="s">
        <v>49</v>
      </c>
      <c r="J479" s="1" t="s">
        <v>29</v>
      </c>
      <c r="K479" s="1" t="s">
        <v>20</v>
      </c>
      <c r="L479" s="1" t="s">
        <v>30</v>
      </c>
      <c r="M479" s="1"/>
      <c r="N479" s="1">
        <f t="shared" si="7"/>
        <v>0</v>
      </c>
      <c r="O479" s="1" t="s">
        <v>31</v>
      </c>
      <c r="P479" s="1" t="s">
        <v>1800</v>
      </c>
      <c r="Q479" s="1" t="s">
        <v>1800</v>
      </c>
      <c r="R479" s="1" t="s">
        <v>21</v>
      </c>
      <c r="S479" s="1"/>
      <c r="T479" s="1" t="s">
        <v>25</v>
      </c>
      <c r="U479" t="e">
        <f>VLOOKUP(H479,[4]可返佣产品!$A$2:$B$1000,2,)</f>
        <v>#N/A</v>
      </c>
    </row>
    <row r="480" spans="1:21">
      <c r="A480" s="1" t="s">
        <v>833</v>
      </c>
      <c r="B480" s="1" t="str">
        <f>VLOOKUP(A480,'[3]消费明细-普通账号'!$B$2:$C$10000,2,)</f>
        <v>广东全娱科技有限公司</v>
      </c>
      <c r="C480" s="1" t="str">
        <f>VLOOKUP(A480,'[3]消费明细-普通账号'!$B$2:$D$10000,3,)</f>
        <v>KA-广</v>
      </c>
      <c r="D480" s="1" t="str">
        <f>VLOOKUP(A480,'[3]消费明细-普通账号'!$B$2:$L$10000,11,)</f>
        <v>KA-广</v>
      </c>
      <c r="E480" s="1" t="str">
        <f>VLOOKUP(A480,'[3]消费明细-普通账号'!$B$2:$P$10000,15,)</f>
        <v>关联</v>
      </c>
      <c r="F480" s="5">
        <f>VLOOKUP(A480,'[3]消费明细-普通账号'!$B$2:$O$10000,14,)</f>
        <v>43050</v>
      </c>
      <c r="G480" s="1" t="s">
        <v>1801</v>
      </c>
      <c r="H480" s="1" t="s">
        <v>17</v>
      </c>
      <c r="I480" s="1" t="s">
        <v>59</v>
      </c>
      <c r="J480" s="1" t="s">
        <v>1015</v>
      </c>
      <c r="K480" s="1" t="s">
        <v>20</v>
      </c>
      <c r="L480" s="1" t="s">
        <v>1015</v>
      </c>
      <c r="M480" s="1"/>
      <c r="N480" s="1">
        <f t="shared" si="7"/>
        <v>672</v>
      </c>
      <c r="O480" s="1" t="s">
        <v>22</v>
      </c>
      <c r="P480" s="1" t="s">
        <v>1802</v>
      </c>
      <c r="Q480" s="1" t="s">
        <v>1803</v>
      </c>
      <c r="R480" s="1" t="s">
        <v>21</v>
      </c>
      <c r="S480" s="1"/>
      <c r="T480" s="1" t="s">
        <v>25</v>
      </c>
      <c r="U480">
        <v>-1</v>
      </c>
    </row>
    <row r="481" spans="1:21">
      <c r="A481" s="1" t="s">
        <v>299</v>
      </c>
      <c r="B481" s="1" t="str">
        <f>VLOOKUP(A481,'[3]消费明细-普通账号'!$B$2:$C$10000,2,)</f>
        <v>广州逗趣互动信息科技有限公司</v>
      </c>
      <c r="C481" s="1" t="str">
        <f>VLOOKUP(A481,'[3]消费明细-普通账号'!$B$2:$D$10000,3,)</f>
        <v>其他</v>
      </c>
      <c r="D481" s="1" t="str">
        <f>VLOOKUP(A481,'[3]消费明细-普通账号'!$B$2:$L$10000,11,)</f>
        <v>薛玲</v>
      </c>
      <c r="E481" s="1" t="str">
        <f>VLOOKUP(A481,'[3]消费明细-普通账号'!$B$2:$P$10000,15,)</f>
        <v>关联</v>
      </c>
      <c r="F481" s="5">
        <f>VLOOKUP(A481,'[3]消费明细-普通账号'!$B$2:$O$10000,14,)</f>
        <v>42744</v>
      </c>
      <c r="G481" s="1" t="s">
        <v>1804</v>
      </c>
      <c r="H481" s="1" t="s">
        <v>17</v>
      </c>
      <c r="I481" s="1" t="s">
        <v>59</v>
      </c>
      <c r="J481" s="1" t="s">
        <v>1805</v>
      </c>
      <c r="K481" s="1" t="s">
        <v>20</v>
      </c>
      <c r="L481" s="1" t="s">
        <v>1805</v>
      </c>
      <c r="M481" s="1">
        <v>592</v>
      </c>
      <c r="N481" s="1">
        <f t="shared" si="7"/>
        <v>0</v>
      </c>
      <c r="O481" s="1" t="s">
        <v>22</v>
      </c>
      <c r="P481" s="1" t="s">
        <v>1806</v>
      </c>
      <c r="Q481" s="1" t="s">
        <v>1807</v>
      </c>
      <c r="R481" s="1" t="s">
        <v>21</v>
      </c>
      <c r="S481" s="1"/>
      <c r="T481" s="1" t="s">
        <v>25</v>
      </c>
      <c r="U481">
        <v>-1</v>
      </c>
    </row>
    <row r="482" spans="1:21">
      <c r="A482" s="1" t="s">
        <v>304</v>
      </c>
      <c r="B482" s="1" t="str">
        <f>VLOOKUP(A482,'[3]消费明细-普通账号'!$B$2:$C$10000,2,)</f>
        <v>广州远程教育中心有限公司</v>
      </c>
      <c r="C482" s="1" t="str">
        <f>VLOOKUP(A482,'[3]消费明细-普通账号'!$B$2:$D$10000,3,)</f>
        <v>KA-广</v>
      </c>
      <c r="D482" s="1" t="str">
        <f>VLOOKUP(A482,'[3]消费明细-普通账号'!$B$2:$L$10000,11,)</f>
        <v>史玉卉</v>
      </c>
      <c r="E482" s="1" t="str">
        <f>VLOOKUP(A482,'[3]消费明细-普通账号'!$B$2:$P$10000,15,)</f>
        <v>关联</v>
      </c>
      <c r="F482" s="5">
        <f>VLOOKUP(A482,'[3]消费明细-普通账号'!$B$2:$O$10000,14,)</f>
        <v>42818</v>
      </c>
      <c r="G482" s="1" t="s">
        <v>1808</v>
      </c>
      <c r="H482" s="1" t="s">
        <v>17</v>
      </c>
      <c r="I482" s="1" t="s">
        <v>59</v>
      </c>
      <c r="J482" s="1" t="s">
        <v>1809</v>
      </c>
      <c r="K482" s="1" t="s">
        <v>203</v>
      </c>
      <c r="L482" s="1" t="s">
        <v>1810</v>
      </c>
      <c r="M482" s="1"/>
      <c r="N482" s="1">
        <f t="shared" si="7"/>
        <v>4765.5</v>
      </c>
      <c r="O482" s="1" t="s">
        <v>22</v>
      </c>
      <c r="P482" s="1" t="s">
        <v>1811</v>
      </c>
      <c r="Q482" s="1" t="s">
        <v>1812</v>
      </c>
      <c r="R482" s="1" t="s">
        <v>21</v>
      </c>
      <c r="S482" s="1"/>
      <c r="T482" s="1" t="s">
        <v>25</v>
      </c>
      <c r="U482">
        <v>0</v>
      </c>
    </row>
    <row r="483" spans="1:21">
      <c r="A483" s="1" t="s">
        <v>304</v>
      </c>
      <c r="B483" s="1" t="str">
        <f>VLOOKUP(A483,'[3]消费明细-普通账号'!$B$2:$C$10000,2,)</f>
        <v>广州远程教育中心有限公司</v>
      </c>
      <c r="C483" s="1" t="str">
        <f>VLOOKUP(A483,'[3]消费明细-普通账号'!$B$2:$D$10000,3,)</f>
        <v>KA-广</v>
      </c>
      <c r="D483" s="1" t="str">
        <f>VLOOKUP(A483,'[3]消费明细-普通账号'!$B$2:$L$10000,11,)</f>
        <v>史玉卉</v>
      </c>
      <c r="E483" s="1" t="str">
        <f>VLOOKUP(A483,'[3]消费明细-普通账号'!$B$2:$P$10000,15,)</f>
        <v>关联</v>
      </c>
      <c r="F483" s="5">
        <f>VLOOKUP(A483,'[3]消费明细-普通账号'!$B$2:$O$10000,14,)</f>
        <v>42818</v>
      </c>
      <c r="G483" s="1" t="s">
        <v>1813</v>
      </c>
      <c r="H483" s="1" t="s">
        <v>17</v>
      </c>
      <c r="I483" s="1" t="s">
        <v>59</v>
      </c>
      <c r="J483" s="1" t="s">
        <v>1814</v>
      </c>
      <c r="K483" s="1" t="s">
        <v>203</v>
      </c>
      <c r="L483" s="1" t="s">
        <v>1815</v>
      </c>
      <c r="M483" s="1"/>
      <c r="N483" s="1">
        <f t="shared" si="7"/>
        <v>2806.5</v>
      </c>
      <c r="O483" s="1" t="s">
        <v>22</v>
      </c>
      <c r="P483" s="1" t="s">
        <v>1816</v>
      </c>
      <c r="Q483" s="1" t="s">
        <v>1817</v>
      </c>
      <c r="R483" s="1" t="s">
        <v>21</v>
      </c>
      <c r="S483" s="1"/>
      <c r="T483" s="1" t="s">
        <v>25</v>
      </c>
      <c r="U483">
        <v>0</v>
      </c>
    </row>
    <row r="484" spans="1:21">
      <c r="A484" s="1" t="s">
        <v>304</v>
      </c>
      <c r="B484" s="1" t="str">
        <f>VLOOKUP(A484,'[3]消费明细-普通账号'!$B$2:$C$10000,2,)</f>
        <v>广州远程教育中心有限公司</v>
      </c>
      <c r="C484" s="1" t="str">
        <f>VLOOKUP(A484,'[3]消费明细-普通账号'!$B$2:$D$10000,3,)</f>
        <v>KA-广</v>
      </c>
      <c r="D484" s="1" t="str">
        <f>VLOOKUP(A484,'[3]消费明细-普通账号'!$B$2:$L$10000,11,)</f>
        <v>史玉卉</v>
      </c>
      <c r="E484" s="1" t="str">
        <f>VLOOKUP(A484,'[3]消费明细-普通账号'!$B$2:$P$10000,15,)</f>
        <v>关联</v>
      </c>
      <c r="F484" s="5">
        <f>VLOOKUP(A484,'[3]消费明细-普通账号'!$B$2:$O$10000,14,)</f>
        <v>42818</v>
      </c>
      <c r="G484" s="1" t="s">
        <v>1818</v>
      </c>
      <c r="H484" s="1" t="s">
        <v>17</v>
      </c>
      <c r="I484" s="1" t="s">
        <v>59</v>
      </c>
      <c r="J484" s="1" t="s">
        <v>1819</v>
      </c>
      <c r="K484" s="1" t="s">
        <v>203</v>
      </c>
      <c r="L484" s="1" t="s">
        <v>1820</v>
      </c>
      <c r="M484" s="1"/>
      <c r="N484" s="1">
        <f t="shared" si="7"/>
        <v>634.5</v>
      </c>
      <c r="O484" s="1" t="s">
        <v>22</v>
      </c>
      <c r="P484" s="1" t="s">
        <v>1821</v>
      </c>
      <c r="Q484" s="1" t="s">
        <v>1822</v>
      </c>
      <c r="R484" s="1" t="s">
        <v>21</v>
      </c>
      <c r="S484" s="1"/>
      <c r="T484" s="1" t="s">
        <v>25</v>
      </c>
      <c r="U484">
        <v>0</v>
      </c>
    </row>
    <row r="485" spans="1:21">
      <c r="A485" s="1" t="s">
        <v>304</v>
      </c>
      <c r="B485" s="1" t="str">
        <f>VLOOKUP(A485,'[3]消费明细-普通账号'!$B$2:$C$10000,2,)</f>
        <v>广州远程教育中心有限公司</v>
      </c>
      <c r="C485" s="1" t="str">
        <f>VLOOKUP(A485,'[3]消费明细-普通账号'!$B$2:$D$10000,3,)</f>
        <v>KA-广</v>
      </c>
      <c r="D485" s="1" t="str">
        <f>VLOOKUP(A485,'[3]消费明细-普通账号'!$B$2:$L$10000,11,)</f>
        <v>史玉卉</v>
      </c>
      <c r="E485" s="1" t="str">
        <f>VLOOKUP(A485,'[3]消费明细-普通账号'!$B$2:$P$10000,15,)</f>
        <v>关联</v>
      </c>
      <c r="F485" s="5">
        <f>VLOOKUP(A485,'[3]消费明细-普通账号'!$B$2:$O$10000,14,)</f>
        <v>42818</v>
      </c>
      <c r="G485" s="1" t="s">
        <v>1823</v>
      </c>
      <c r="H485" s="1" t="s">
        <v>17</v>
      </c>
      <c r="I485" s="1" t="s">
        <v>59</v>
      </c>
      <c r="J485" s="1" t="s">
        <v>848</v>
      </c>
      <c r="K485" s="1" t="s">
        <v>203</v>
      </c>
      <c r="L485" s="1" t="s">
        <v>849</v>
      </c>
      <c r="M485" s="1"/>
      <c r="N485" s="1">
        <f t="shared" si="7"/>
        <v>257.25</v>
      </c>
      <c r="O485" s="1" t="s">
        <v>22</v>
      </c>
      <c r="P485" s="1" t="s">
        <v>1824</v>
      </c>
      <c r="Q485" s="1" t="s">
        <v>1825</v>
      </c>
      <c r="R485" s="1" t="s">
        <v>21</v>
      </c>
      <c r="S485" s="1"/>
      <c r="T485" s="1" t="s">
        <v>25</v>
      </c>
      <c r="U485">
        <v>0</v>
      </c>
    </row>
    <row r="486" spans="1:21">
      <c r="A486" s="1" t="s">
        <v>304</v>
      </c>
      <c r="B486" s="1" t="str">
        <f>VLOOKUP(A486,'[3]消费明细-普通账号'!$B$2:$C$10000,2,)</f>
        <v>广州远程教育中心有限公司</v>
      </c>
      <c r="C486" s="1" t="str">
        <f>VLOOKUP(A486,'[3]消费明细-普通账号'!$B$2:$D$10000,3,)</f>
        <v>KA-广</v>
      </c>
      <c r="D486" s="1" t="str">
        <f>VLOOKUP(A486,'[3]消费明细-普通账号'!$B$2:$L$10000,11,)</f>
        <v>史玉卉</v>
      </c>
      <c r="E486" s="1" t="str">
        <f>VLOOKUP(A486,'[3]消费明细-普通账号'!$B$2:$P$10000,15,)</f>
        <v>关联</v>
      </c>
      <c r="F486" s="5">
        <f>VLOOKUP(A486,'[3]消费明细-普通账号'!$B$2:$O$10000,14,)</f>
        <v>42818</v>
      </c>
      <c r="G486" s="1" t="s">
        <v>1826</v>
      </c>
      <c r="H486" s="1" t="s">
        <v>17</v>
      </c>
      <c r="I486" s="1" t="s">
        <v>59</v>
      </c>
      <c r="J486" s="1" t="s">
        <v>1827</v>
      </c>
      <c r="K486" s="1" t="s">
        <v>203</v>
      </c>
      <c r="L486" s="1" t="s">
        <v>1828</v>
      </c>
      <c r="M486" s="1"/>
      <c r="N486" s="1">
        <f t="shared" si="7"/>
        <v>2926.5</v>
      </c>
      <c r="O486" s="1" t="s">
        <v>22</v>
      </c>
      <c r="P486" s="1" t="s">
        <v>1829</v>
      </c>
      <c r="Q486" s="1" t="s">
        <v>1830</v>
      </c>
      <c r="R486" s="1" t="s">
        <v>21</v>
      </c>
      <c r="S486" s="1"/>
      <c r="T486" s="1" t="s">
        <v>25</v>
      </c>
      <c r="U486">
        <v>0</v>
      </c>
    </row>
    <row r="487" spans="1:21">
      <c r="A487" s="1" t="s">
        <v>304</v>
      </c>
      <c r="B487" s="1" t="str">
        <f>VLOOKUP(A487,'[3]消费明细-普通账号'!$B$2:$C$10000,2,)</f>
        <v>广州远程教育中心有限公司</v>
      </c>
      <c r="C487" s="1" t="str">
        <f>VLOOKUP(A487,'[3]消费明细-普通账号'!$B$2:$D$10000,3,)</f>
        <v>KA-广</v>
      </c>
      <c r="D487" s="1" t="str">
        <f>VLOOKUP(A487,'[3]消费明细-普通账号'!$B$2:$L$10000,11,)</f>
        <v>史玉卉</v>
      </c>
      <c r="E487" s="1" t="str">
        <f>VLOOKUP(A487,'[3]消费明细-普通账号'!$B$2:$P$10000,15,)</f>
        <v>关联</v>
      </c>
      <c r="F487" s="5">
        <f>VLOOKUP(A487,'[3]消费明细-普通账号'!$B$2:$O$10000,14,)</f>
        <v>42818</v>
      </c>
      <c r="G487" s="1" t="s">
        <v>1831</v>
      </c>
      <c r="H487" s="1" t="s">
        <v>17</v>
      </c>
      <c r="I487" s="1" t="s">
        <v>59</v>
      </c>
      <c r="J487" s="1" t="s">
        <v>1832</v>
      </c>
      <c r="K487" s="1" t="s">
        <v>203</v>
      </c>
      <c r="L487" s="1" t="s">
        <v>1833</v>
      </c>
      <c r="M487" s="1"/>
      <c r="N487" s="1">
        <f t="shared" si="7"/>
        <v>172.5</v>
      </c>
      <c r="O487" s="1" t="s">
        <v>22</v>
      </c>
      <c r="P487" s="1" t="s">
        <v>1834</v>
      </c>
      <c r="Q487" s="1" t="s">
        <v>1835</v>
      </c>
      <c r="R487" s="1" t="s">
        <v>21</v>
      </c>
      <c r="S487" s="1"/>
      <c r="T487" s="1" t="s">
        <v>25</v>
      </c>
      <c r="U487">
        <v>0</v>
      </c>
    </row>
    <row r="488" spans="1:21">
      <c r="A488" s="1" t="s">
        <v>304</v>
      </c>
      <c r="B488" s="1" t="str">
        <f>VLOOKUP(A488,'[3]消费明细-普通账号'!$B$2:$C$10000,2,)</f>
        <v>广州远程教育中心有限公司</v>
      </c>
      <c r="C488" s="1" t="str">
        <f>VLOOKUP(A488,'[3]消费明细-普通账号'!$B$2:$D$10000,3,)</f>
        <v>KA-广</v>
      </c>
      <c r="D488" s="1" t="str">
        <f>VLOOKUP(A488,'[3]消费明细-普通账号'!$B$2:$L$10000,11,)</f>
        <v>史玉卉</v>
      </c>
      <c r="E488" s="1" t="str">
        <f>VLOOKUP(A488,'[3]消费明细-普通账号'!$B$2:$P$10000,15,)</f>
        <v>关联</v>
      </c>
      <c r="F488" s="5">
        <f>VLOOKUP(A488,'[3]消费明细-普通账号'!$B$2:$O$10000,14,)</f>
        <v>42818</v>
      </c>
      <c r="G488" s="1" t="s">
        <v>1836</v>
      </c>
      <c r="H488" s="1" t="s">
        <v>17</v>
      </c>
      <c r="I488" s="1" t="s">
        <v>59</v>
      </c>
      <c r="J488" s="1" t="s">
        <v>1837</v>
      </c>
      <c r="K488" s="1" t="s">
        <v>203</v>
      </c>
      <c r="L488" s="1" t="s">
        <v>1838</v>
      </c>
      <c r="M488" s="1"/>
      <c r="N488" s="1">
        <f t="shared" si="7"/>
        <v>165.75</v>
      </c>
      <c r="O488" s="1" t="s">
        <v>22</v>
      </c>
      <c r="P488" s="1" t="s">
        <v>1839</v>
      </c>
      <c r="Q488" s="1" t="s">
        <v>1840</v>
      </c>
      <c r="R488" s="1" t="s">
        <v>21</v>
      </c>
      <c r="S488" s="1"/>
      <c r="T488" s="1" t="s">
        <v>25</v>
      </c>
      <c r="U488">
        <v>0</v>
      </c>
    </row>
    <row r="489" spans="1:21">
      <c r="A489" s="1" t="s">
        <v>304</v>
      </c>
      <c r="B489" s="1" t="str">
        <f>VLOOKUP(A489,'[3]消费明细-普通账号'!$B$2:$C$10000,2,)</f>
        <v>广州远程教育中心有限公司</v>
      </c>
      <c r="C489" s="1" t="str">
        <f>VLOOKUP(A489,'[3]消费明细-普通账号'!$B$2:$D$10000,3,)</f>
        <v>KA-广</v>
      </c>
      <c r="D489" s="1" t="str">
        <f>VLOOKUP(A489,'[3]消费明细-普通账号'!$B$2:$L$10000,11,)</f>
        <v>史玉卉</v>
      </c>
      <c r="E489" s="1" t="str">
        <f>VLOOKUP(A489,'[3]消费明细-普通账号'!$B$2:$P$10000,15,)</f>
        <v>关联</v>
      </c>
      <c r="F489" s="5">
        <f>VLOOKUP(A489,'[3]消费明细-普通账号'!$B$2:$O$10000,14,)</f>
        <v>42818</v>
      </c>
      <c r="G489" s="1" t="s">
        <v>1841</v>
      </c>
      <c r="H489" s="1" t="s">
        <v>17</v>
      </c>
      <c r="I489" s="1" t="s">
        <v>59</v>
      </c>
      <c r="J489" s="1" t="s">
        <v>159</v>
      </c>
      <c r="K489" s="1" t="s">
        <v>203</v>
      </c>
      <c r="L489" s="1" t="s">
        <v>311</v>
      </c>
      <c r="M489" s="1"/>
      <c r="N489" s="1">
        <f t="shared" si="7"/>
        <v>945</v>
      </c>
      <c r="O489" s="1" t="s">
        <v>22</v>
      </c>
      <c r="P489" s="1" t="s">
        <v>1842</v>
      </c>
      <c r="Q489" s="1" t="s">
        <v>1843</v>
      </c>
      <c r="R489" s="1" t="s">
        <v>21</v>
      </c>
      <c r="S489" s="1"/>
      <c r="T489" s="1" t="s">
        <v>25</v>
      </c>
      <c r="U489">
        <v>0</v>
      </c>
    </row>
    <row r="490" spans="1:21">
      <c r="A490" s="1" t="s">
        <v>26</v>
      </c>
      <c r="B490" s="1" t="str">
        <f>VLOOKUP(A490,'[3]消费明细-普通账号'!$B$2:$C$10000,2,)</f>
        <v>广州市十牛信息科技有限公司</v>
      </c>
      <c r="C490" s="1" t="str">
        <f>VLOOKUP(A490,'[3]消费明细-普通账号'!$B$2:$D$10000,3,)</f>
        <v>其他</v>
      </c>
      <c r="D490" s="1" t="str">
        <f>VLOOKUP(A490,'[3]消费明细-普通账号'!$B$2:$L$10000,11,)</f>
        <v>薛玲</v>
      </c>
      <c r="E490" s="1" t="str">
        <f>VLOOKUP(A490,'[3]消费明细-普通账号'!$B$2:$P$10000,15,)</f>
        <v>关联</v>
      </c>
      <c r="F490" s="5">
        <f>VLOOKUP(A490,'[3]消费明细-普通账号'!$B$2:$O$10000,14,)</f>
        <v>42909</v>
      </c>
      <c r="G490" s="1" t="s">
        <v>1844</v>
      </c>
      <c r="H490" s="1" t="s">
        <v>130</v>
      </c>
      <c r="I490" s="1" t="s">
        <v>49</v>
      </c>
      <c r="J490" s="1" t="s">
        <v>29</v>
      </c>
      <c r="K490" s="1" t="s">
        <v>20</v>
      </c>
      <c r="L490" s="1" t="s">
        <v>30</v>
      </c>
      <c r="M490" s="1"/>
      <c r="N490" s="1">
        <f t="shared" si="7"/>
        <v>0</v>
      </c>
      <c r="O490" s="1" t="s">
        <v>31</v>
      </c>
      <c r="P490" s="1" t="s">
        <v>1845</v>
      </c>
      <c r="Q490" s="1" t="s">
        <v>1845</v>
      </c>
      <c r="R490" s="1" t="s">
        <v>21</v>
      </c>
      <c r="S490" s="1"/>
      <c r="T490" s="1" t="s">
        <v>25</v>
      </c>
      <c r="U490" t="b">
        <f>VLOOKUP(H490,[4]可返佣产品!$A$2:$B$1000,2,)</f>
        <v>1</v>
      </c>
    </row>
    <row r="491" spans="1:21">
      <c r="A491" s="1" t="s">
        <v>26</v>
      </c>
      <c r="B491" s="1" t="str">
        <f>VLOOKUP(A491,'[3]消费明细-普通账号'!$B$2:$C$10000,2,)</f>
        <v>广州市十牛信息科技有限公司</v>
      </c>
      <c r="C491" s="1" t="str">
        <f>VLOOKUP(A491,'[3]消费明细-普通账号'!$B$2:$D$10000,3,)</f>
        <v>其他</v>
      </c>
      <c r="D491" s="1" t="str">
        <f>VLOOKUP(A491,'[3]消费明细-普通账号'!$B$2:$L$10000,11,)</f>
        <v>薛玲</v>
      </c>
      <c r="E491" s="1" t="str">
        <f>VLOOKUP(A491,'[3]消费明细-普通账号'!$B$2:$P$10000,15,)</f>
        <v>关联</v>
      </c>
      <c r="F491" s="5">
        <f>VLOOKUP(A491,'[3]消费明细-普通账号'!$B$2:$O$10000,14,)</f>
        <v>42909</v>
      </c>
      <c r="G491" s="1" t="s">
        <v>1846</v>
      </c>
      <c r="H491" s="1" t="s">
        <v>130</v>
      </c>
      <c r="I491" s="1" t="s">
        <v>49</v>
      </c>
      <c r="J491" s="1" t="s">
        <v>29</v>
      </c>
      <c r="K491" s="1" t="s">
        <v>20</v>
      </c>
      <c r="L491" s="1" t="s">
        <v>30</v>
      </c>
      <c r="M491" s="1"/>
      <c r="N491" s="1">
        <f t="shared" si="7"/>
        <v>0</v>
      </c>
      <c r="O491" s="1" t="s">
        <v>31</v>
      </c>
      <c r="P491" s="1" t="s">
        <v>1847</v>
      </c>
      <c r="Q491" s="1" t="s">
        <v>1847</v>
      </c>
      <c r="R491" s="1" t="s">
        <v>21</v>
      </c>
      <c r="S491" s="1"/>
      <c r="T491" s="1" t="s">
        <v>25</v>
      </c>
      <c r="U491" t="b">
        <f>VLOOKUP(H491,[4]可返佣产品!$A$2:$B$1000,2,)</f>
        <v>1</v>
      </c>
    </row>
    <row r="492" spans="1:21">
      <c r="A492" s="1" t="s">
        <v>869</v>
      </c>
      <c r="B492" s="1" t="str">
        <f>VLOOKUP(A492,'[3]消费明细-普通账号'!$B$2:$C$10000,2,)</f>
        <v>广州市熙励教育信息咨询有限公司</v>
      </c>
      <c r="C492" s="1" t="str">
        <f>VLOOKUP(A492,'[3]消费明细-普通账号'!$B$2:$D$10000,3,)</f>
        <v>KA-广</v>
      </c>
      <c r="D492" s="1" t="str">
        <f>VLOOKUP(A492,'[3]消费明细-普通账号'!$B$2:$L$10000,11,)</f>
        <v>谢晓敏</v>
      </c>
      <c r="E492" s="1" t="str">
        <f>VLOOKUP(A492,'[3]消费明细-普通账号'!$B$2:$P$10000,15,)</f>
        <v>关联</v>
      </c>
      <c r="F492" s="5">
        <f>VLOOKUP(A492,'[3]消费明细-普通账号'!$B$2:$O$10000,14,)</f>
        <v>43115.892326388901</v>
      </c>
      <c r="G492" s="1" t="s">
        <v>1848</v>
      </c>
      <c r="H492" s="1" t="s">
        <v>17</v>
      </c>
      <c r="I492" s="1" t="s">
        <v>59</v>
      </c>
      <c r="J492" s="1" t="s">
        <v>1849</v>
      </c>
      <c r="K492" s="1" t="s">
        <v>20</v>
      </c>
      <c r="L492" s="1" t="s">
        <v>1849</v>
      </c>
      <c r="M492" s="1"/>
      <c r="N492" s="1">
        <f t="shared" si="7"/>
        <v>90.72</v>
      </c>
      <c r="O492" s="1" t="s">
        <v>22</v>
      </c>
      <c r="P492" s="1" t="s">
        <v>1850</v>
      </c>
      <c r="Q492" s="1" t="s">
        <v>1851</v>
      </c>
      <c r="R492" s="1" t="s">
        <v>21</v>
      </c>
      <c r="S492" s="1"/>
      <c r="T492" s="1" t="s">
        <v>25</v>
      </c>
      <c r="U492">
        <v>-1</v>
      </c>
    </row>
    <row r="493" spans="1:21">
      <c r="A493" s="1" t="s">
        <v>26</v>
      </c>
      <c r="B493" s="1" t="str">
        <f>VLOOKUP(A493,'[3]消费明细-普通账号'!$B$2:$C$10000,2,)</f>
        <v>广州市十牛信息科技有限公司</v>
      </c>
      <c r="C493" s="1" t="str">
        <f>VLOOKUP(A493,'[3]消费明细-普通账号'!$B$2:$D$10000,3,)</f>
        <v>其他</v>
      </c>
      <c r="D493" s="1" t="str">
        <f>VLOOKUP(A493,'[3]消费明细-普通账号'!$B$2:$L$10000,11,)</f>
        <v>薛玲</v>
      </c>
      <c r="E493" s="1" t="str">
        <f>VLOOKUP(A493,'[3]消费明细-普通账号'!$B$2:$P$10000,15,)</f>
        <v>关联</v>
      </c>
      <c r="F493" s="5">
        <f>VLOOKUP(A493,'[3]消费明细-普通账号'!$B$2:$O$10000,14,)</f>
        <v>42909</v>
      </c>
      <c r="G493" s="1" t="s">
        <v>1852</v>
      </c>
      <c r="H493" s="1" t="s">
        <v>130</v>
      </c>
      <c r="I493" s="1" t="s">
        <v>49</v>
      </c>
      <c r="J493" s="1" t="s">
        <v>29</v>
      </c>
      <c r="K493" s="1" t="s">
        <v>20</v>
      </c>
      <c r="L493" s="1" t="s">
        <v>30</v>
      </c>
      <c r="M493" s="1"/>
      <c r="N493" s="1">
        <f t="shared" si="7"/>
        <v>0</v>
      </c>
      <c r="O493" s="1" t="s">
        <v>31</v>
      </c>
      <c r="P493" s="1" t="s">
        <v>1853</v>
      </c>
      <c r="Q493" s="1" t="s">
        <v>1854</v>
      </c>
      <c r="R493" s="1" t="s">
        <v>21</v>
      </c>
      <c r="S493" s="1"/>
      <c r="T493" s="1" t="s">
        <v>25</v>
      </c>
      <c r="U493" t="b">
        <f>VLOOKUP(H493,[4]可返佣产品!$A$2:$B$1000,2,)</f>
        <v>1</v>
      </c>
    </row>
    <row r="494" spans="1:21">
      <c r="A494" s="1" t="s">
        <v>916</v>
      </c>
      <c r="B494" s="1" t="str">
        <f>VLOOKUP(A494,'[3]消费明细-普通账号'!$B$2:$C$10000,2,)</f>
        <v>广东天泽阳光康众医疗投资管理有限公司</v>
      </c>
      <c r="C494" s="1" t="str">
        <f>VLOOKUP(A494,'[3]消费明细-普通账号'!$B$2:$D$10000,3,)</f>
        <v>铁军-广</v>
      </c>
      <c r="D494" s="1" t="str">
        <f>VLOOKUP(A494,'[3]消费明细-普通账号'!$B$2:$L$10000,11,)</f>
        <v>李达</v>
      </c>
      <c r="E494" s="1" t="str">
        <f>VLOOKUP(A494,'[3]消费明细-普通账号'!$B$2:$P$10000,15,)</f>
        <v>新建</v>
      </c>
      <c r="F494" s="5">
        <f>VLOOKUP(A494,'[3]消费明细-普通账号'!$B$2:$O$10000,14,)</f>
        <v>43262.467164351852</v>
      </c>
      <c r="G494" s="1" t="s">
        <v>1855</v>
      </c>
      <c r="H494" s="1" t="s">
        <v>201</v>
      </c>
      <c r="I494" s="1" t="s">
        <v>49</v>
      </c>
      <c r="J494" s="1" t="s">
        <v>1856</v>
      </c>
      <c r="K494" s="1" t="s">
        <v>773</v>
      </c>
      <c r="L494" s="1" t="s">
        <v>1857</v>
      </c>
      <c r="M494" s="1"/>
      <c r="N494" s="1">
        <f t="shared" si="7"/>
        <v>20</v>
      </c>
      <c r="O494" s="1" t="s">
        <v>22</v>
      </c>
      <c r="P494" s="1" t="s">
        <v>1858</v>
      </c>
      <c r="Q494" s="1" t="s">
        <v>1859</v>
      </c>
      <c r="R494" s="1" t="s">
        <v>21</v>
      </c>
      <c r="S494" s="1"/>
      <c r="T494" s="1" t="s">
        <v>25</v>
      </c>
      <c r="U494" t="str">
        <f>VLOOKUP(H494,[4]可返佣产品!$A$2:$B$1000,2,)</f>
        <v>true</v>
      </c>
    </row>
    <row r="495" spans="1:21">
      <c r="A495" s="1" t="s">
        <v>1191</v>
      </c>
      <c r="B495" s="1" t="str">
        <f>VLOOKUP(A495,'[3]消费明细-普通账号'!$B$2:$C$10000,2,)</f>
        <v>中油碧辟石油有限公司</v>
      </c>
      <c r="C495" s="1" t="str">
        <f>VLOOKUP(A495,'[3]消费明细-普通账号'!$B$2:$D$10000,3,)</f>
        <v>其他</v>
      </c>
      <c r="D495" s="1" t="str">
        <f>VLOOKUP(A495,'[3]消费明细-普通账号'!$B$2:$L$10000,11,)</f>
        <v>薛玲</v>
      </c>
      <c r="E495" s="1" t="str">
        <f>VLOOKUP(A495,'[3]消费明细-普通账号'!$B$2:$P$10000,15,)</f>
        <v>关联</v>
      </c>
      <c r="F495" s="5">
        <f>VLOOKUP(A495,'[3]消费明细-普通账号'!$B$2:$O$10000,14,)</f>
        <v>42990</v>
      </c>
      <c r="G495" s="1" t="s">
        <v>1860</v>
      </c>
      <c r="H495" s="1" t="s">
        <v>1861</v>
      </c>
      <c r="I495" s="1" t="s">
        <v>49</v>
      </c>
      <c r="J495" s="1" t="s">
        <v>1862</v>
      </c>
      <c r="K495" s="1" t="s">
        <v>20</v>
      </c>
      <c r="L495" s="1" t="s">
        <v>1862</v>
      </c>
      <c r="M495" s="1"/>
      <c r="N495" s="1">
        <f t="shared" si="7"/>
        <v>563</v>
      </c>
      <c r="O495" s="1" t="s">
        <v>22</v>
      </c>
      <c r="P495" s="1" t="s">
        <v>1863</v>
      </c>
      <c r="Q495" s="1" t="s">
        <v>1864</v>
      </c>
      <c r="R495" s="1" t="s">
        <v>21</v>
      </c>
      <c r="S495" s="1"/>
      <c r="T495" s="1" t="s">
        <v>25</v>
      </c>
      <c r="U495" t="str">
        <f>VLOOKUP(H495,[4]可返佣产品!$A$2:$B$1000,2,)</f>
        <v>true</v>
      </c>
    </row>
    <row r="496" spans="1:21">
      <c r="A496" s="1" t="s">
        <v>217</v>
      </c>
      <c r="B496" s="1" t="str">
        <f>VLOOKUP(A496,'[3]消费明细-普通账号'!$B$2:$C$10000,2,)</f>
        <v>广州市合生元生物制品有限公司</v>
      </c>
      <c r="C496" s="1" t="str">
        <f>VLOOKUP(A496,'[3]消费明细-普通账号'!$B$2:$D$10000,3,)</f>
        <v>KA-广</v>
      </c>
      <c r="D496" s="1" t="str">
        <f>VLOOKUP(A496,'[3]消费明细-普通账号'!$B$2:$L$10000,11,)</f>
        <v>史玉卉</v>
      </c>
      <c r="E496" s="1" t="str">
        <f>VLOOKUP(A496,'[3]消费明细-普通账号'!$B$2:$P$10000,15,)</f>
        <v>关联</v>
      </c>
      <c r="F496" s="5">
        <f>VLOOKUP(A496,'[3]消费明细-普通账号'!$B$2:$O$10000,14,)</f>
        <v>42620</v>
      </c>
      <c r="G496" s="1" t="s">
        <v>1865</v>
      </c>
      <c r="H496" s="1" t="s">
        <v>65</v>
      </c>
      <c r="I496" s="1" t="s">
        <v>49</v>
      </c>
      <c r="J496" s="1" t="s">
        <v>29</v>
      </c>
      <c r="K496" s="1" t="s">
        <v>20</v>
      </c>
      <c r="L496" s="1" t="s">
        <v>30</v>
      </c>
      <c r="M496" s="1"/>
      <c r="N496" s="1">
        <f t="shared" si="7"/>
        <v>0</v>
      </c>
      <c r="O496" s="1" t="s">
        <v>31</v>
      </c>
      <c r="P496" s="1" t="s">
        <v>1866</v>
      </c>
      <c r="Q496" s="1" t="s">
        <v>1866</v>
      </c>
      <c r="R496" s="1" t="s">
        <v>21</v>
      </c>
      <c r="S496" s="1"/>
      <c r="T496" s="1" t="s">
        <v>25</v>
      </c>
      <c r="U496" t="e">
        <f>VLOOKUP(H496,[4]可返佣产品!$A$2:$B$1000,2,)</f>
        <v>#N/A</v>
      </c>
    </row>
    <row r="497" spans="1:21">
      <c r="A497" s="1" t="s">
        <v>217</v>
      </c>
      <c r="B497" s="1" t="str">
        <f>VLOOKUP(A497,'[3]消费明细-普通账号'!$B$2:$C$10000,2,)</f>
        <v>广州市合生元生物制品有限公司</v>
      </c>
      <c r="C497" s="1" t="str">
        <f>VLOOKUP(A497,'[3]消费明细-普通账号'!$B$2:$D$10000,3,)</f>
        <v>KA-广</v>
      </c>
      <c r="D497" s="1" t="str">
        <f>VLOOKUP(A497,'[3]消费明细-普通账号'!$B$2:$L$10000,11,)</f>
        <v>史玉卉</v>
      </c>
      <c r="E497" s="1" t="str">
        <f>VLOOKUP(A497,'[3]消费明细-普通账号'!$B$2:$P$10000,15,)</f>
        <v>关联</v>
      </c>
      <c r="F497" s="5">
        <f>VLOOKUP(A497,'[3]消费明细-普通账号'!$B$2:$O$10000,14,)</f>
        <v>42620</v>
      </c>
      <c r="G497" s="1" t="s">
        <v>1867</v>
      </c>
      <c r="H497" s="1" t="s">
        <v>65</v>
      </c>
      <c r="I497" s="1" t="s">
        <v>49</v>
      </c>
      <c r="J497" s="1" t="s">
        <v>29</v>
      </c>
      <c r="K497" s="1" t="s">
        <v>20</v>
      </c>
      <c r="L497" s="1" t="s">
        <v>30</v>
      </c>
      <c r="M497" s="1"/>
      <c r="N497" s="1">
        <f t="shared" si="7"/>
        <v>0</v>
      </c>
      <c r="O497" s="1" t="s">
        <v>31</v>
      </c>
      <c r="P497" s="1" t="s">
        <v>1868</v>
      </c>
      <c r="Q497" s="1" t="s">
        <v>1868</v>
      </c>
      <c r="R497" s="1" t="s">
        <v>21</v>
      </c>
      <c r="S497" s="1"/>
      <c r="T497" s="1" t="s">
        <v>25</v>
      </c>
      <c r="U497" t="e">
        <f>VLOOKUP(H497,[4]可返佣产品!$A$2:$B$1000,2,)</f>
        <v>#N/A</v>
      </c>
    </row>
    <row r="498" spans="1:21">
      <c r="A498" s="1" t="s">
        <v>217</v>
      </c>
      <c r="B498" s="1" t="str">
        <f>VLOOKUP(A498,'[3]消费明细-普通账号'!$B$2:$C$10000,2,)</f>
        <v>广州市合生元生物制品有限公司</v>
      </c>
      <c r="C498" s="1" t="str">
        <f>VLOOKUP(A498,'[3]消费明细-普通账号'!$B$2:$D$10000,3,)</f>
        <v>KA-广</v>
      </c>
      <c r="D498" s="1" t="str">
        <f>VLOOKUP(A498,'[3]消费明细-普通账号'!$B$2:$L$10000,11,)</f>
        <v>史玉卉</v>
      </c>
      <c r="E498" s="1" t="str">
        <f>VLOOKUP(A498,'[3]消费明细-普通账号'!$B$2:$P$10000,15,)</f>
        <v>关联</v>
      </c>
      <c r="F498" s="5">
        <f>VLOOKUP(A498,'[3]消费明细-普通账号'!$B$2:$O$10000,14,)</f>
        <v>42620</v>
      </c>
      <c r="G498" s="1" t="s">
        <v>1869</v>
      </c>
      <c r="H498" s="1" t="s">
        <v>65</v>
      </c>
      <c r="I498" s="1" t="s">
        <v>49</v>
      </c>
      <c r="J498" s="1" t="s">
        <v>29</v>
      </c>
      <c r="K498" s="1" t="s">
        <v>20</v>
      </c>
      <c r="L498" s="1" t="s">
        <v>30</v>
      </c>
      <c r="M498" s="1"/>
      <c r="N498" s="1">
        <f t="shared" si="7"/>
        <v>0</v>
      </c>
      <c r="O498" s="1" t="s">
        <v>31</v>
      </c>
      <c r="P498" s="1" t="s">
        <v>1870</v>
      </c>
      <c r="Q498" s="1" t="s">
        <v>1870</v>
      </c>
      <c r="R498" s="1" t="s">
        <v>21</v>
      </c>
      <c r="S498" s="1"/>
      <c r="T498" s="1" t="s">
        <v>25</v>
      </c>
      <c r="U498" t="e">
        <f>VLOOKUP(H498,[4]可返佣产品!$A$2:$B$1000,2,)</f>
        <v>#N/A</v>
      </c>
    </row>
    <row r="499" spans="1:21">
      <c r="A499" s="1" t="s">
        <v>217</v>
      </c>
      <c r="B499" s="1" t="str">
        <f>VLOOKUP(A499,'[3]消费明细-普通账号'!$B$2:$C$10000,2,)</f>
        <v>广州市合生元生物制品有限公司</v>
      </c>
      <c r="C499" s="1" t="str">
        <f>VLOOKUP(A499,'[3]消费明细-普通账号'!$B$2:$D$10000,3,)</f>
        <v>KA-广</v>
      </c>
      <c r="D499" s="1" t="str">
        <f>VLOOKUP(A499,'[3]消费明细-普通账号'!$B$2:$L$10000,11,)</f>
        <v>史玉卉</v>
      </c>
      <c r="E499" s="1" t="str">
        <f>VLOOKUP(A499,'[3]消费明细-普通账号'!$B$2:$P$10000,15,)</f>
        <v>关联</v>
      </c>
      <c r="F499" s="5">
        <f>VLOOKUP(A499,'[3]消费明细-普通账号'!$B$2:$O$10000,14,)</f>
        <v>42620</v>
      </c>
      <c r="G499" s="1" t="s">
        <v>1871</v>
      </c>
      <c r="H499" s="1" t="s">
        <v>65</v>
      </c>
      <c r="I499" s="1" t="s">
        <v>49</v>
      </c>
      <c r="J499" s="1" t="s">
        <v>29</v>
      </c>
      <c r="K499" s="1" t="s">
        <v>20</v>
      </c>
      <c r="L499" s="1" t="s">
        <v>30</v>
      </c>
      <c r="M499" s="1"/>
      <c r="N499" s="1">
        <f t="shared" si="7"/>
        <v>0</v>
      </c>
      <c r="O499" s="1" t="s">
        <v>31</v>
      </c>
      <c r="P499" s="1" t="s">
        <v>1872</v>
      </c>
      <c r="Q499" s="1" t="s">
        <v>1872</v>
      </c>
      <c r="R499" s="1" t="s">
        <v>21</v>
      </c>
      <c r="S499" s="1"/>
      <c r="T499" s="1" t="s">
        <v>25</v>
      </c>
      <c r="U499" t="e">
        <f>VLOOKUP(H499,[4]可返佣产品!$A$2:$B$1000,2,)</f>
        <v>#N/A</v>
      </c>
    </row>
    <row r="500" spans="1:21">
      <c r="A500" s="1" t="s">
        <v>26</v>
      </c>
      <c r="B500" s="1" t="str">
        <f>VLOOKUP(A500,'[3]消费明细-普通账号'!$B$2:$C$10000,2,)</f>
        <v>广州市十牛信息科技有限公司</v>
      </c>
      <c r="C500" s="1" t="str">
        <f>VLOOKUP(A500,'[3]消费明细-普通账号'!$B$2:$D$10000,3,)</f>
        <v>其他</v>
      </c>
      <c r="D500" s="1" t="str">
        <f>VLOOKUP(A500,'[3]消费明细-普通账号'!$B$2:$L$10000,11,)</f>
        <v>薛玲</v>
      </c>
      <c r="E500" s="1" t="str">
        <f>VLOOKUP(A500,'[3]消费明细-普通账号'!$B$2:$P$10000,15,)</f>
        <v>关联</v>
      </c>
      <c r="F500" s="5">
        <f>VLOOKUP(A500,'[3]消费明细-普通账号'!$B$2:$O$10000,14,)</f>
        <v>42909</v>
      </c>
      <c r="G500" s="1" t="s">
        <v>1873</v>
      </c>
      <c r="H500" s="1" t="s">
        <v>130</v>
      </c>
      <c r="I500" s="1" t="s">
        <v>49</v>
      </c>
      <c r="J500" s="1" t="s">
        <v>29</v>
      </c>
      <c r="K500" s="1" t="s">
        <v>20</v>
      </c>
      <c r="L500" s="1" t="s">
        <v>30</v>
      </c>
      <c r="M500" s="1"/>
      <c r="N500" s="1">
        <f t="shared" si="7"/>
        <v>0</v>
      </c>
      <c r="O500" s="1" t="s">
        <v>31</v>
      </c>
      <c r="P500" s="1" t="s">
        <v>1874</v>
      </c>
      <c r="Q500" s="1" t="s">
        <v>1874</v>
      </c>
      <c r="R500" s="1" t="s">
        <v>21</v>
      </c>
      <c r="S500" s="1"/>
      <c r="T500" s="1" t="s">
        <v>25</v>
      </c>
      <c r="U500" t="b">
        <f>VLOOKUP(H500,[4]可返佣产品!$A$2:$B$1000,2,)</f>
        <v>1</v>
      </c>
    </row>
    <row r="501" spans="1:21">
      <c r="A501" s="1" t="s">
        <v>1875</v>
      </c>
      <c r="B501" s="1" t="str">
        <f>VLOOKUP(A501,'[3]消费明细-普通账号'!$B$2:$C$10000,2,)</f>
        <v>深圳市易佰特软件有限公司</v>
      </c>
      <c r="C501" s="1" t="str">
        <f>VLOOKUP(A501,'[3]消费明细-普通账号'!$B$2:$D$10000,3,)</f>
        <v>BD伙伴</v>
      </c>
      <c r="D501" s="1" t="str">
        <f>VLOOKUP(A501,'[3]消费明细-普通账号'!$B$2:$L$10000,11,)</f>
        <v>BD团队-黄政源</v>
      </c>
      <c r="E501" s="1" t="str">
        <f>VLOOKUP(A501,'[3]消费明细-普通账号'!$B$2:$P$10000,15,)</f>
        <v>关联</v>
      </c>
      <c r="F501" s="5">
        <f>VLOOKUP(A501,'[3]消费明细-普通账号'!$B$2:$O$10000,14,)</f>
        <v>43110.477303240703</v>
      </c>
      <c r="G501" s="1" t="s">
        <v>1876</v>
      </c>
      <c r="H501" s="1" t="s">
        <v>1877</v>
      </c>
      <c r="I501" s="1" t="s">
        <v>49</v>
      </c>
      <c r="J501" s="1" t="s">
        <v>29</v>
      </c>
      <c r="K501" s="1" t="s">
        <v>20</v>
      </c>
      <c r="L501" s="1" t="s">
        <v>30</v>
      </c>
      <c r="M501" s="1"/>
      <c r="N501" s="1">
        <f t="shared" si="7"/>
        <v>0</v>
      </c>
      <c r="O501" s="1" t="s">
        <v>31</v>
      </c>
      <c r="P501" s="1" t="s">
        <v>1878</v>
      </c>
      <c r="Q501" s="1" t="s">
        <v>1878</v>
      </c>
      <c r="R501" s="1" t="s">
        <v>21</v>
      </c>
      <c r="S501" s="1"/>
      <c r="T501" s="1" t="s">
        <v>25</v>
      </c>
      <c r="U501" t="b">
        <f>VLOOKUP(H501,[4]可返佣产品!$A$2:$B$1000,2,)</f>
        <v>1</v>
      </c>
    </row>
    <row r="502" spans="1:21">
      <c r="A502" s="1" t="s">
        <v>1879</v>
      </c>
      <c r="B502" s="1" t="str">
        <f>VLOOKUP(A502,'[3]消费明细-普通账号'!$B$2:$C$10000,2,)</f>
        <v>仙妮蕾德（中国）有限公司</v>
      </c>
      <c r="C502" s="1" t="str">
        <f>VLOOKUP(A502,'[3]消费明细-普通账号'!$B$2:$D$10000,3,)</f>
        <v>中台-广</v>
      </c>
      <c r="D502" s="1" t="str">
        <f>VLOOKUP(A502,'[3]消费明细-普通账号'!$B$2:$L$10000,11,)</f>
        <v>唐钰滢</v>
      </c>
      <c r="E502" s="1" t="str">
        <f>VLOOKUP(A502,'[3]消费明细-普通账号'!$B$2:$P$10000,15,)</f>
        <v>新建</v>
      </c>
      <c r="F502" s="5">
        <f>VLOOKUP(A502,'[3]消费明细-普通账号'!$B$2:$O$10000,14,)</f>
        <v>42825</v>
      </c>
      <c r="G502" s="1" t="s">
        <v>1880</v>
      </c>
      <c r="H502" s="1" t="s">
        <v>644</v>
      </c>
      <c r="I502" s="1" t="s">
        <v>49</v>
      </c>
      <c r="J502" s="1" t="s">
        <v>1881</v>
      </c>
      <c r="K502" s="1" t="s">
        <v>20</v>
      </c>
      <c r="L502" s="1" t="s">
        <v>1881</v>
      </c>
      <c r="M502" s="1"/>
      <c r="N502" s="1">
        <f t="shared" si="7"/>
        <v>225</v>
      </c>
      <c r="O502" s="1" t="s">
        <v>22</v>
      </c>
      <c r="P502" s="1" t="s">
        <v>1882</v>
      </c>
      <c r="Q502" s="1" t="s">
        <v>1883</v>
      </c>
      <c r="R502" s="1" t="s">
        <v>21</v>
      </c>
      <c r="S502" s="1"/>
      <c r="T502" s="1" t="s">
        <v>25</v>
      </c>
      <c r="U502" t="b">
        <f>VLOOKUP(H502,[4]可返佣产品!$A$2:$B$1000,2,)</f>
        <v>1</v>
      </c>
    </row>
    <row r="503" spans="1:21">
      <c r="A503" s="1" t="s">
        <v>1879</v>
      </c>
      <c r="B503" s="1" t="str">
        <f>VLOOKUP(A503,'[3]消费明细-普通账号'!$B$2:$C$10000,2,)</f>
        <v>仙妮蕾德（中国）有限公司</v>
      </c>
      <c r="C503" s="1" t="str">
        <f>VLOOKUP(A503,'[3]消费明细-普通账号'!$B$2:$D$10000,3,)</f>
        <v>中台-广</v>
      </c>
      <c r="D503" s="1" t="str">
        <f>VLOOKUP(A503,'[3]消费明细-普通账号'!$B$2:$L$10000,11,)</f>
        <v>唐钰滢</v>
      </c>
      <c r="E503" s="1" t="str">
        <f>VLOOKUP(A503,'[3]消费明细-普通账号'!$B$2:$P$10000,15,)</f>
        <v>新建</v>
      </c>
      <c r="F503" s="5">
        <f>VLOOKUP(A503,'[3]消费明细-普通账号'!$B$2:$O$10000,14,)</f>
        <v>42825</v>
      </c>
      <c r="G503" s="1" t="s">
        <v>1884</v>
      </c>
      <c r="H503" s="1" t="s">
        <v>644</v>
      </c>
      <c r="I503" s="1" t="s">
        <v>49</v>
      </c>
      <c r="J503" s="1" t="s">
        <v>1881</v>
      </c>
      <c r="K503" s="1" t="s">
        <v>20</v>
      </c>
      <c r="L503" s="1" t="s">
        <v>1881</v>
      </c>
      <c r="M503" s="1"/>
      <c r="N503" s="1">
        <f t="shared" si="7"/>
        <v>225</v>
      </c>
      <c r="O503" s="1" t="s">
        <v>22</v>
      </c>
      <c r="P503" s="1" t="s">
        <v>1885</v>
      </c>
      <c r="Q503" s="1" t="s">
        <v>1886</v>
      </c>
      <c r="R503" s="1" t="s">
        <v>21</v>
      </c>
      <c r="S503" s="1"/>
      <c r="T503" s="1" t="s">
        <v>25</v>
      </c>
      <c r="U503" t="b">
        <f>VLOOKUP(H503,[4]可返佣产品!$A$2:$B$1000,2,)</f>
        <v>1</v>
      </c>
    </row>
    <row r="504" spans="1:21">
      <c r="A504" s="1" t="s">
        <v>1887</v>
      </c>
      <c r="B504" s="1" t="str">
        <f>VLOOKUP(A504,'[3]消费明细-普通账号'!$B$2:$C$10000,2,)</f>
        <v>广东粤财互联网金融股份有限公司</v>
      </c>
      <c r="C504" s="1" t="str">
        <f>VLOOKUP(A504,'[3]消费明细-普通账号'!$B$2:$D$10000,3,)</f>
        <v>KA-广</v>
      </c>
      <c r="D504" s="1" t="str">
        <f>VLOOKUP(A504,'[3]消费明细-普通账号'!$B$2:$L$10000,11,)</f>
        <v>史玉卉</v>
      </c>
      <c r="E504" s="1" t="str">
        <f>VLOOKUP(A504,'[3]消费明细-普通账号'!$B$2:$P$10000,15,)</f>
        <v>关联</v>
      </c>
      <c r="F504" s="5">
        <f>VLOOKUP(A504,'[3]消费明细-普通账号'!$B$2:$O$10000,14,)</f>
        <v>43097</v>
      </c>
      <c r="G504" s="1" t="s">
        <v>1888</v>
      </c>
      <c r="H504" s="1" t="s">
        <v>1598</v>
      </c>
      <c r="I504" s="1" t="s">
        <v>49</v>
      </c>
      <c r="J504" s="1" t="s">
        <v>29</v>
      </c>
      <c r="K504" s="1" t="s">
        <v>20</v>
      </c>
      <c r="L504" s="1" t="s">
        <v>30</v>
      </c>
      <c r="M504" s="1"/>
      <c r="N504" s="1">
        <f t="shared" si="7"/>
        <v>0</v>
      </c>
      <c r="O504" s="1" t="s">
        <v>31</v>
      </c>
      <c r="P504" s="1" t="s">
        <v>1889</v>
      </c>
      <c r="Q504" s="1" t="s">
        <v>1889</v>
      </c>
      <c r="R504" s="1" t="s">
        <v>21</v>
      </c>
      <c r="S504" s="1"/>
      <c r="T504" s="1" t="s">
        <v>25</v>
      </c>
      <c r="U504" t="e">
        <f>VLOOKUP(H504,[4]可返佣产品!$A$2:$B$1000,2,)</f>
        <v>#N/A</v>
      </c>
    </row>
    <row r="505" spans="1:21">
      <c r="A505" s="1" t="s">
        <v>1890</v>
      </c>
      <c r="B505" s="1" t="str">
        <f>VLOOKUP(A505,'[3]消费明细-普通账号'!$B$2:$C$10000,2,)</f>
        <v>广东优程互联网金融信息服务有限公司</v>
      </c>
      <c r="C505" s="1" t="str">
        <f>VLOOKUP(A505,'[3]消费明细-普通账号'!$B$2:$D$10000,3,)</f>
        <v>铁军-广</v>
      </c>
      <c r="D505" s="1" t="str">
        <f>VLOOKUP(A505,'[3]消费明细-普通账号'!$B$2:$L$10000,11,)</f>
        <v>吴发能</v>
      </c>
      <c r="E505" s="1" t="str">
        <f>VLOOKUP(A505,'[3]消费明细-普通账号'!$B$2:$P$10000,15,)</f>
        <v>新建</v>
      </c>
      <c r="F505" s="5">
        <f>VLOOKUP(A505,'[3]消费明细-普通账号'!$B$2:$O$10000,14,)</f>
        <v>43171.476990740703</v>
      </c>
      <c r="G505" s="1" t="s">
        <v>1891</v>
      </c>
      <c r="H505" s="1" t="s">
        <v>1877</v>
      </c>
      <c r="I505" s="1" t="s">
        <v>49</v>
      </c>
      <c r="J505" s="1" t="s">
        <v>29</v>
      </c>
      <c r="K505" s="1" t="s">
        <v>20</v>
      </c>
      <c r="L505" s="1" t="s">
        <v>30</v>
      </c>
      <c r="M505" s="1"/>
      <c r="N505" s="1">
        <f t="shared" si="7"/>
        <v>0</v>
      </c>
      <c r="O505" s="1" t="s">
        <v>31</v>
      </c>
      <c r="P505" s="1" t="s">
        <v>1892</v>
      </c>
      <c r="Q505" s="1" t="s">
        <v>1892</v>
      </c>
      <c r="R505" s="1" t="s">
        <v>21</v>
      </c>
      <c r="S505" s="1"/>
      <c r="T505" s="1" t="s">
        <v>25</v>
      </c>
      <c r="U505" t="b">
        <f>VLOOKUP(H505,[4]可返佣产品!$A$2:$B$1000,2,)</f>
        <v>1</v>
      </c>
    </row>
    <row r="506" spans="1:21">
      <c r="A506" s="1" t="s">
        <v>1191</v>
      </c>
      <c r="B506" s="1" t="str">
        <f>VLOOKUP(A506,'[3]消费明细-普通账号'!$B$2:$C$10000,2,)</f>
        <v>中油碧辟石油有限公司</v>
      </c>
      <c r="C506" s="1" t="str">
        <f>VLOOKUP(A506,'[3]消费明细-普通账号'!$B$2:$D$10000,3,)</f>
        <v>其他</v>
      </c>
      <c r="D506" s="1" t="str">
        <f>VLOOKUP(A506,'[3]消费明细-普通账号'!$B$2:$L$10000,11,)</f>
        <v>薛玲</v>
      </c>
      <c r="E506" s="1" t="str">
        <f>VLOOKUP(A506,'[3]消费明细-普通账号'!$B$2:$P$10000,15,)</f>
        <v>关联</v>
      </c>
      <c r="F506" s="5">
        <f>VLOOKUP(A506,'[3]消费明细-普通账号'!$B$2:$O$10000,14,)</f>
        <v>42990</v>
      </c>
      <c r="G506" s="1" t="s">
        <v>1893</v>
      </c>
      <c r="H506" s="1" t="s">
        <v>36</v>
      </c>
      <c r="I506" s="1" t="s">
        <v>49</v>
      </c>
      <c r="J506" s="1" t="s">
        <v>1594</v>
      </c>
      <c r="K506" s="1" t="s">
        <v>20</v>
      </c>
      <c r="L506" s="1" t="s">
        <v>1594</v>
      </c>
      <c r="M506" s="1"/>
      <c r="N506" s="1">
        <f t="shared" si="7"/>
        <v>580</v>
      </c>
      <c r="O506" s="1" t="s">
        <v>22</v>
      </c>
      <c r="P506" s="1" t="s">
        <v>1894</v>
      </c>
      <c r="Q506" s="1" t="s">
        <v>1895</v>
      </c>
      <c r="R506" s="1" t="s">
        <v>21</v>
      </c>
      <c r="S506" s="1"/>
      <c r="T506" s="1" t="s">
        <v>25</v>
      </c>
      <c r="U506" t="str">
        <f>VLOOKUP(H506,[4]可返佣产品!$A$2:$B$1000,2,)</f>
        <v>true</v>
      </c>
    </row>
    <row r="507" spans="1:21">
      <c r="A507" s="1" t="s">
        <v>26</v>
      </c>
      <c r="B507" s="1" t="str">
        <f>VLOOKUP(A507,'[3]消费明细-普通账号'!$B$2:$C$10000,2,)</f>
        <v>广州市十牛信息科技有限公司</v>
      </c>
      <c r="C507" s="1" t="str">
        <f>VLOOKUP(A507,'[3]消费明细-普通账号'!$B$2:$D$10000,3,)</f>
        <v>其他</v>
      </c>
      <c r="D507" s="1" t="str">
        <f>VLOOKUP(A507,'[3]消费明细-普通账号'!$B$2:$L$10000,11,)</f>
        <v>薛玲</v>
      </c>
      <c r="E507" s="1" t="str">
        <f>VLOOKUP(A507,'[3]消费明细-普通账号'!$B$2:$P$10000,15,)</f>
        <v>关联</v>
      </c>
      <c r="F507" s="5">
        <f>VLOOKUP(A507,'[3]消费明细-普通账号'!$B$2:$O$10000,14,)</f>
        <v>42909</v>
      </c>
      <c r="G507" s="1" t="s">
        <v>1896</v>
      </c>
      <c r="H507" s="1" t="s">
        <v>130</v>
      </c>
      <c r="I507" s="1" t="s">
        <v>49</v>
      </c>
      <c r="J507" s="1" t="s">
        <v>29</v>
      </c>
      <c r="K507" s="1" t="s">
        <v>20</v>
      </c>
      <c r="L507" s="1" t="s">
        <v>30</v>
      </c>
      <c r="M507" s="1"/>
      <c r="N507" s="1">
        <f t="shared" si="7"/>
        <v>0</v>
      </c>
      <c r="O507" s="1" t="s">
        <v>31</v>
      </c>
      <c r="P507" s="1" t="s">
        <v>1897</v>
      </c>
      <c r="Q507" s="1" t="s">
        <v>1897</v>
      </c>
      <c r="R507" s="1" t="s">
        <v>21</v>
      </c>
      <c r="S507" s="1"/>
      <c r="T507" s="1" t="s">
        <v>25</v>
      </c>
      <c r="U507" t="b">
        <f>VLOOKUP(H507,[4]可返佣产品!$A$2:$B$1000,2,)</f>
        <v>1</v>
      </c>
    </row>
    <row r="508" spans="1:21">
      <c r="A508" s="1" t="s">
        <v>1488</v>
      </c>
      <c r="B508" s="1" t="str">
        <f>VLOOKUP(A508,'[3]消费明细-普通账号'!$B$2:$C$10000,2,)</f>
        <v>深圳市酷达通讯公司</v>
      </c>
      <c r="C508" s="1" t="str">
        <f>VLOOKUP(A508,'[3]消费明细-普通账号'!$B$2:$D$10000,3,)</f>
        <v>KA-广</v>
      </c>
      <c r="D508" s="1" t="str">
        <f>VLOOKUP(A508,'[3]消费明细-普通账号'!$B$2:$L$10000,11,)</f>
        <v>谢晓敏</v>
      </c>
      <c r="E508" s="1" t="str">
        <f>VLOOKUP(A508,'[3]消费明细-普通账号'!$B$2:$P$10000,15,)</f>
        <v>新建</v>
      </c>
      <c r="F508" s="5">
        <f>VLOOKUP(A508,'[3]消费明细-普通账号'!$B$2:$O$10000,14,)</f>
        <v>43297.406388888892</v>
      </c>
      <c r="G508" s="1" t="s">
        <v>1898</v>
      </c>
      <c r="H508" s="1" t="s">
        <v>1899</v>
      </c>
      <c r="I508" s="1" t="s">
        <v>49</v>
      </c>
      <c r="J508" s="1" t="s">
        <v>29</v>
      </c>
      <c r="K508" s="1" t="s">
        <v>20</v>
      </c>
      <c r="L508" s="1" t="s">
        <v>30</v>
      </c>
      <c r="M508" s="1"/>
      <c r="N508" s="1">
        <f t="shared" si="7"/>
        <v>0</v>
      </c>
      <c r="O508" s="1" t="s">
        <v>31</v>
      </c>
      <c r="P508" s="1" t="s">
        <v>1900</v>
      </c>
      <c r="Q508" s="1" t="s">
        <v>1900</v>
      </c>
      <c r="R508" s="1" t="s">
        <v>21</v>
      </c>
      <c r="S508" s="1"/>
      <c r="T508" s="1" t="s">
        <v>25</v>
      </c>
      <c r="U508" t="b">
        <f>VLOOKUP(H508,[4]可返佣产品!$A$2:$B$1000,2,)</f>
        <v>1</v>
      </c>
    </row>
    <row r="509" spans="1:21">
      <c r="A509" s="1" t="s">
        <v>1901</v>
      </c>
      <c r="B509" s="1" t="str">
        <f>VLOOKUP(A509,'[3]消费明细-普通账号'!$B$2:$C$10000,2,)</f>
        <v>索菲亚家居股份有限公司</v>
      </c>
      <c r="C509" s="1" t="str">
        <f>VLOOKUP(A509,'[3]消费明细-普通账号'!$B$2:$D$10000,3,)</f>
        <v>KA-广</v>
      </c>
      <c r="D509" s="1" t="str">
        <f>VLOOKUP(A509,'[3]消费明细-普通账号'!$B$2:$L$10000,11,)</f>
        <v>史玉卉</v>
      </c>
      <c r="E509" s="1" t="str">
        <f>VLOOKUP(A509,'[3]消费明细-普通账号'!$B$2:$P$10000,15,)</f>
        <v>新建</v>
      </c>
      <c r="F509" s="5">
        <f>VLOOKUP(A509,'[3]消费明细-普通账号'!$B$2:$O$10000,14,)</f>
        <v>42551</v>
      </c>
      <c r="G509" s="1" t="s">
        <v>1902</v>
      </c>
      <c r="H509" s="1" t="s">
        <v>550</v>
      </c>
      <c r="I509" s="1" t="s">
        <v>59</v>
      </c>
      <c r="J509" s="1" t="s">
        <v>1903</v>
      </c>
      <c r="K509" s="1" t="s">
        <v>84</v>
      </c>
      <c r="L509" s="1" t="s">
        <v>1904</v>
      </c>
      <c r="M509" s="1"/>
      <c r="N509" s="1">
        <f t="shared" si="7"/>
        <v>12240</v>
      </c>
      <c r="O509" s="1" t="s">
        <v>22</v>
      </c>
      <c r="P509" s="1" t="s">
        <v>1905</v>
      </c>
      <c r="Q509" s="1" t="s">
        <v>1906</v>
      </c>
      <c r="R509" s="1" t="s">
        <v>21</v>
      </c>
      <c r="S509" s="1"/>
      <c r="T509" s="1" t="s">
        <v>25</v>
      </c>
      <c r="U509" t="str">
        <f>VLOOKUP(H509,[4]可返佣产品!$A$2:$B$1000,2,)</f>
        <v>true</v>
      </c>
    </row>
    <row r="510" spans="1:21">
      <c r="A510" s="1" t="s">
        <v>1351</v>
      </c>
      <c r="B510" s="1" t="str">
        <f>VLOOKUP(A510,'[3]消费明细-普通账号'!$B$2:$C$10000,2,)</f>
        <v>广州智悦网络科技有限公司</v>
      </c>
      <c r="C510" s="1" t="str">
        <f>VLOOKUP(A510,'[3]消费明细-普通账号'!$B$2:$D$10000,3,)</f>
        <v>KA-广</v>
      </c>
      <c r="D510" s="1" t="str">
        <f>VLOOKUP(A510,'[3]消费明细-普通账号'!$B$2:$L$10000,11,)</f>
        <v>史玉卉</v>
      </c>
      <c r="E510" s="1" t="str">
        <f>VLOOKUP(A510,'[3]消费明细-普通账号'!$B$2:$P$10000,15,)</f>
        <v>关联</v>
      </c>
      <c r="F510" s="5">
        <f>VLOOKUP(A510,'[3]消费明细-普通账号'!$B$2:$O$10000,14,)</f>
        <v>43046</v>
      </c>
      <c r="G510" s="1" t="s">
        <v>1907</v>
      </c>
      <c r="H510" s="1" t="s">
        <v>1908</v>
      </c>
      <c r="I510" s="1" t="s">
        <v>49</v>
      </c>
      <c r="J510" s="1" t="s">
        <v>29</v>
      </c>
      <c r="K510" s="1" t="s">
        <v>20</v>
      </c>
      <c r="L510" s="1" t="s">
        <v>30</v>
      </c>
      <c r="M510" s="1"/>
      <c r="N510" s="1">
        <f t="shared" si="7"/>
        <v>0</v>
      </c>
      <c r="O510" s="1" t="s">
        <v>31</v>
      </c>
      <c r="P510" s="1" t="s">
        <v>1909</v>
      </c>
      <c r="Q510" s="1" t="s">
        <v>1909</v>
      </c>
      <c r="R510" s="1" t="s">
        <v>21</v>
      </c>
      <c r="S510" s="1"/>
      <c r="T510" s="1" t="s">
        <v>25</v>
      </c>
      <c r="U510" t="e">
        <f>VLOOKUP(H510,[4]可返佣产品!$A$2:$B$1000,2,)</f>
        <v>#N/A</v>
      </c>
    </row>
    <row r="511" spans="1:21">
      <c r="A511" s="1" t="s">
        <v>1910</v>
      </c>
      <c r="B511" s="1" t="str">
        <f>VLOOKUP(A511,'[3]消费明细-普通账号'!$B$2:$C$10000,2,)</f>
        <v>索菲亚家居股份有限公司</v>
      </c>
      <c r="C511" s="1" t="str">
        <f>VLOOKUP(A511,'[3]消费明细-普通账号'!$B$2:$D$10000,3,)</f>
        <v>KA-广</v>
      </c>
      <c r="D511" s="1" t="str">
        <f>VLOOKUP(A511,'[3]消费明细-普通账号'!$B$2:$L$10000,11,)</f>
        <v>史玉卉</v>
      </c>
      <c r="E511" s="1" t="str">
        <f>VLOOKUP(A511,'[3]消费明细-普通账号'!$B$2:$P$10000,15,)</f>
        <v>关联</v>
      </c>
      <c r="F511" s="5">
        <f>VLOOKUP(A511,'[3]消费明细-普通账号'!$B$2:$O$10000,14,)</f>
        <v>42601</v>
      </c>
      <c r="G511" s="1" t="s">
        <v>1911</v>
      </c>
      <c r="H511" s="1" t="s">
        <v>17</v>
      </c>
      <c r="I511" s="1" t="s">
        <v>59</v>
      </c>
      <c r="J511" s="1" t="s">
        <v>1912</v>
      </c>
      <c r="K511" s="1" t="s">
        <v>84</v>
      </c>
      <c r="L511" s="1" t="s">
        <v>1913</v>
      </c>
      <c r="M511" s="1"/>
      <c r="N511" s="1">
        <f t="shared" si="7"/>
        <v>18472.2</v>
      </c>
      <c r="O511" s="1" t="s">
        <v>22</v>
      </c>
      <c r="P511" s="1" t="s">
        <v>1914</v>
      </c>
      <c r="Q511" s="1" t="s">
        <v>1915</v>
      </c>
      <c r="R511" s="1" t="s">
        <v>21</v>
      </c>
      <c r="S511" s="1"/>
      <c r="T511" s="1" t="s">
        <v>25</v>
      </c>
      <c r="U511">
        <v>-1</v>
      </c>
    </row>
    <row r="512" spans="1:21">
      <c r="A512" s="1" t="s">
        <v>1916</v>
      </c>
      <c r="B512" s="1" t="str">
        <f>VLOOKUP(A512,'[3]消费明细-普通账号'!$B$2:$C$10000,2,)</f>
        <v>广州紫鲸互联网科技有限公司</v>
      </c>
      <c r="C512" s="1" t="str">
        <f>VLOOKUP(A512,'[3]消费明细-普通账号'!$B$2:$D$10000,3,)</f>
        <v>BD伙伴</v>
      </c>
      <c r="D512" s="1" t="str">
        <f>VLOOKUP(A512,'[3]消费明细-普通账号'!$B$2:$L$10000,11,)</f>
        <v>BD团队-黄政源</v>
      </c>
      <c r="E512" s="1" t="str">
        <f>VLOOKUP(A512,'[3]消费明细-普通账号'!$B$2:$P$10000,15,)</f>
        <v>新建</v>
      </c>
      <c r="F512" s="5">
        <f>VLOOKUP(A512,'[3]消费明细-普通账号'!$B$2:$O$10000,14,)</f>
        <v>43278.605532407404</v>
      </c>
      <c r="G512" s="1" t="s">
        <v>1917</v>
      </c>
      <c r="H512" s="1" t="s">
        <v>644</v>
      </c>
      <c r="I512" s="1" t="s">
        <v>49</v>
      </c>
      <c r="J512" s="1" t="s">
        <v>1881</v>
      </c>
      <c r="K512" s="1" t="s">
        <v>20</v>
      </c>
      <c r="L512" s="1" t="s">
        <v>1881</v>
      </c>
      <c r="M512" s="1"/>
      <c r="N512" s="1">
        <f t="shared" si="7"/>
        <v>225</v>
      </c>
      <c r="O512" s="1" t="s">
        <v>22</v>
      </c>
      <c r="P512" s="1" t="s">
        <v>1918</v>
      </c>
      <c r="Q512" s="1" t="s">
        <v>1909</v>
      </c>
      <c r="R512" s="1" t="s">
        <v>21</v>
      </c>
      <c r="S512" s="1"/>
      <c r="T512" s="1" t="s">
        <v>25</v>
      </c>
      <c r="U512" t="b">
        <f>VLOOKUP(H512,[4]可返佣产品!$A$2:$B$1000,2,)</f>
        <v>1</v>
      </c>
    </row>
    <row r="513" spans="1:21">
      <c r="A513" s="1" t="s">
        <v>529</v>
      </c>
      <c r="B513" s="1" t="str">
        <f>VLOOKUP(A513,'[3]消费明细-普通账号'!$B$2:$C$10000,2,)</f>
        <v>广州慕可生物科技有限公司</v>
      </c>
      <c r="C513" s="1" t="str">
        <f>VLOOKUP(A513,'[3]消费明细-普通账号'!$B$2:$D$10000,3,)</f>
        <v>KA-广</v>
      </c>
      <c r="D513" s="1" t="str">
        <f>VLOOKUP(A513,'[3]消费明细-普通账号'!$B$2:$L$10000,11,)</f>
        <v>汤何</v>
      </c>
      <c r="E513" s="1" t="str">
        <f>VLOOKUP(A513,'[3]消费明细-普通账号'!$B$2:$P$10000,15,)</f>
        <v>关联</v>
      </c>
      <c r="F513" s="5">
        <f>VLOOKUP(A513,'[3]消费明细-普通账号'!$B$2:$O$10000,14,)</f>
        <v>42991</v>
      </c>
      <c r="G513" s="1" t="s">
        <v>1919</v>
      </c>
      <c r="H513" s="1" t="s">
        <v>531</v>
      </c>
      <c r="I513" s="1" t="s">
        <v>18</v>
      </c>
      <c r="J513" s="1" t="s">
        <v>1920</v>
      </c>
      <c r="K513" s="1" t="s">
        <v>20</v>
      </c>
      <c r="L513" s="1" t="s">
        <v>1920</v>
      </c>
      <c r="M513" s="1"/>
      <c r="N513" s="1">
        <f t="shared" si="7"/>
        <v>79.56</v>
      </c>
      <c r="O513" s="1" t="s">
        <v>22</v>
      </c>
      <c r="P513" s="1" t="s">
        <v>1921</v>
      </c>
      <c r="Q513" s="1" t="s">
        <v>1922</v>
      </c>
      <c r="R513" s="1" t="s">
        <v>21</v>
      </c>
      <c r="S513" s="1"/>
      <c r="T513" s="1" t="s">
        <v>25</v>
      </c>
      <c r="U513" t="str">
        <f>VLOOKUP(H513,[4]可返佣产品!$A$2:$B$1000,2,)</f>
        <v>true</v>
      </c>
    </row>
    <row r="514" spans="1:21">
      <c r="A514" s="1" t="s">
        <v>529</v>
      </c>
      <c r="B514" s="1" t="str">
        <f>VLOOKUP(A514,'[3]消费明细-普通账号'!$B$2:$C$10000,2,)</f>
        <v>广州慕可生物科技有限公司</v>
      </c>
      <c r="C514" s="1" t="str">
        <f>VLOOKUP(A514,'[3]消费明细-普通账号'!$B$2:$D$10000,3,)</f>
        <v>KA-广</v>
      </c>
      <c r="D514" s="1" t="str">
        <f>VLOOKUP(A514,'[3]消费明细-普通账号'!$B$2:$L$10000,11,)</f>
        <v>汤何</v>
      </c>
      <c r="E514" s="1" t="str">
        <f>VLOOKUP(A514,'[3]消费明细-普通账号'!$B$2:$P$10000,15,)</f>
        <v>关联</v>
      </c>
      <c r="F514" s="5">
        <f>VLOOKUP(A514,'[3]消费明细-普通账号'!$B$2:$O$10000,14,)</f>
        <v>42991</v>
      </c>
      <c r="G514" s="1" t="s">
        <v>1923</v>
      </c>
      <c r="H514" s="1" t="s">
        <v>531</v>
      </c>
      <c r="I514" s="1" t="s">
        <v>18</v>
      </c>
      <c r="J514" s="1" t="s">
        <v>1924</v>
      </c>
      <c r="K514" s="1" t="s">
        <v>20</v>
      </c>
      <c r="L514" s="1" t="s">
        <v>1924</v>
      </c>
      <c r="M514" s="1"/>
      <c r="N514" s="1">
        <f t="shared" si="7"/>
        <v>66.22</v>
      </c>
      <c r="O514" s="1" t="s">
        <v>22</v>
      </c>
      <c r="P514" s="1" t="s">
        <v>1925</v>
      </c>
      <c r="Q514" s="1" t="s">
        <v>1926</v>
      </c>
      <c r="R514" s="1" t="s">
        <v>21</v>
      </c>
      <c r="S514" s="1"/>
      <c r="T514" s="1" t="s">
        <v>25</v>
      </c>
      <c r="U514" t="str">
        <f>VLOOKUP(H514,[4]可返佣产品!$A$2:$B$1000,2,)</f>
        <v>true</v>
      </c>
    </row>
    <row r="515" spans="1:21">
      <c r="A515" s="1" t="s">
        <v>1927</v>
      </c>
      <c r="B515" s="1" t="str">
        <f>VLOOKUP(A515,'[3]消费明细-普通账号'!$B$2:$C$10000,2,)</f>
        <v>广州算力云</v>
      </c>
      <c r="C515" s="1" t="str">
        <f>VLOOKUP(A515,'[3]消费明细-普通账号'!$B$2:$D$10000,3,)</f>
        <v>铁军-广</v>
      </c>
      <c r="D515" s="1" t="str">
        <f>VLOOKUP(A515,'[3]消费明细-普通账号'!$B$2:$L$10000,11,)</f>
        <v>李达</v>
      </c>
      <c r="E515" s="1" t="str">
        <f>VLOOKUP(A515,'[3]消费明细-普通账号'!$B$2:$P$10000,15,)</f>
        <v>新建</v>
      </c>
      <c r="F515" s="5">
        <f>VLOOKUP(A515,'[3]消费明细-普通账号'!$B$2:$O$10000,14,)</f>
        <v>43305.618148148147</v>
      </c>
      <c r="G515" s="1" t="s">
        <v>1928</v>
      </c>
      <c r="H515" s="1" t="s">
        <v>407</v>
      </c>
      <c r="I515" s="1" t="s">
        <v>49</v>
      </c>
      <c r="J515" s="1" t="s">
        <v>985</v>
      </c>
      <c r="K515" s="1" t="s">
        <v>670</v>
      </c>
      <c r="L515" s="1" t="s">
        <v>1929</v>
      </c>
      <c r="M515" s="1"/>
      <c r="N515" s="1">
        <f t="shared" ref="N515:N578" si="8">L515-M515</f>
        <v>5096.1000000000004</v>
      </c>
      <c r="O515" s="1" t="s">
        <v>22</v>
      </c>
      <c r="P515" s="1" t="s">
        <v>1930</v>
      </c>
      <c r="Q515" s="1" t="s">
        <v>1931</v>
      </c>
      <c r="R515" s="1" t="s">
        <v>21</v>
      </c>
      <c r="S515" s="1"/>
      <c r="T515" s="1" t="s">
        <v>25</v>
      </c>
      <c r="U515" t="str">
        <f>VLOOKUP(H515,[4]可返佣产品!$A$2:$B$1000,2,)</f>
        <v>true</v>
      </c>
    </row>
    <row r="516" spans="1:21">
      <c r="A516" s="1" t="s">
        <v>1927</v>
      </c>
      <c r="B516" s="1" t="str">
        <f>VLOOKUP(A516,'[3]消费明细-普通账号'!$B$2:$C$10000,2,)</f>
        <v>广州算力云</v>
      </c>
      <c r="C516" s="1" t="str">
        <f>VLOOKUP(A516,'[3]消费明细-普通账号'!$B$2:$D$10000,3,)</f>
        <v>铁军-广</v>
      </c>
      <c r="D516" s="1" t="str">
        <f>VLOOKUP(A516,'[3]消费明细-普通账号'!$B$2:$L$10000,11,)</f>
        <v>李达</v>
      </c>
      <c r="E516" s="1" t="str">
        <f>VLOOKUP(A516,'[3]消费明细-普通账号'!$B$2:$P$10000,15,)</f>
        <v>新建</v>
      </c>
      <c r="F516" s="5">
        <f>VLOOKUP(A516,'[3]消费明细-普通账号'!$B$2:$O$10000,14,)</f>
        <v>43305.618148148147</v>
      </c>
      <c r="G516" s="1" t="s">
        <v>1932</v>
      </c>
      <c r="H516" s="1" t="s">
        <v>17</v>
      </c>
      <c r="I516" s="1" t="s">
        <v>49</v>
      </c>
      <c r="J516" s="1" t="s">
        <v>1933</v>
      </c>
      <c r="K516" s="1" t="s">
        <v>1544</v>
      </c>
      <c r="L516" s="1" t="s">
        <v>1934</v>
      </c>
      <c r="M516" s="1"/>
      <c r="N516" s="1">
        <f t="shared" si="8"/>
        <v>4745.8</v>
      </c>
      <c r="O516" s="1" t="s">
        <v>22</v>
      </c>
      <c r="P516" s="1" t="s">
        <v>1930</v>
      </c>
      <c r="Q516" s="1" t="s">
        <v>1931</v>
      </c>
      <c r="R516" s="1" t="s">
        <v>21</v>
      </c>
      <c r="S516" s="1"/>
      <c r="T516" s="1" t="s">
        <v>25</v>
      </c>
      <c r="U516" t="str">
        <f>VLOOKUP(H516,[4]可返佣产品!$A$2:$B$1000,2,)</f>
        <v>true</v>
      </c>
    </row>
    <row r="517" spans="1:21">
      <c r="A517" s="1" t="s">
        <v>1104</v>
      </c>
      <c r="B517" s="1" t="str">
        <f>VLOOKUP(A517,'[3]消费明细-普通账号'!$B$2:$C$10000,2,)</f>
        <v>深圳前海融通科技有限公司</v>
      </c>
      <c r="C517" s="1" t="str">
        <f>VLOOKUP(A517,'[3]消费明细-普通账号'!$B$2:$D$10000,3,)</f>
        <v>铁军-广</v>
      </c>
      <c r="D517" s="1" t="str">
        <f>VLOOKUP(A517,'[3]消费明细-普通账号'!$B$2:$L$10000,11,)</f>
        <v>高乾</v>
      </c>
      <c r="E517" s="1" t="str">
        <f>VLOOKUP(A517,'[3]消费明细-普通账号'!$B$2:$P$10000,15,)</f>
        <v>新建</v>
      </c>
      <c r="F517" s="5">
        <f>VLOOKUP(A517,'[3]消费明细-普通账号'!$B$2:$O$10000,14,)</f>
        <v>43119.456261574102</v>
      </c>
      <c r="G517" s="1" t="s">
        <v>1935</v>
      </c>
      <c r="H517" s="1" t="s">
        <v>17</v>
      </c>
      <c r="I517" s="1" t="s">
        <v>428</v>
      </c>
      <c r="J517" s="1" t="s">
        <v>1936</v>
      </c>
      <c r="K517" s="1" t="s">
        <v>20</v>
      </c>
      <c r="L517" s="1" t="s">
        <v>1936</v>
      </c>
      <c r="M517" s="1"/>
      <c r="N517" s="1">
        <f t="shared" si="8"/>
        <v>-227.93</v>
      </c>
      <c r="O517" s="1" t="s">
        <v>22</v>
      </c>
      <c r="P517" s="1" t="s">
        <v>1937</v>
      </c>
      <c r="Q517" s="1" t="s">
        <v>1937</v>
      </c>
      <c r="R517" s="1" t="s">
        <v>21</v>
      </c>
      <c r="S517" s="1"/>
      <c r="T517" s="1" t="s">
        <v>25</v>
      </c>
      <c r="U517" t="str">
        <f>VLOOKUP(H517,[4]可返佣产品!$A$2:$B$1000,2,)</f>
        <v>true</v>
      </c>
    </row>
    <row r="518" spans="1:21">
      <c r="A518" s="1" t="s">
        <v>1104</v>
      </c>
      <c r="B518" s="1" t="str">
        <f>VLOOKUP(A518,'[3]消费明细-普通账号'!$B$2:$C$10000,2,)</f>
        <v>深圳前海融通科技有限公司</v>
      </c>
      <c r="C518" s="1" t="str">
        <f>VLOOKUP(A518,'[3]消费明细-普通账号'!$B$2:$D$10000,3,)</f>
        <v>铁军-广</v>
      </c>
      <c r="D518" s="1" t="str">
        <f>VLOOKUP(A518,'[3]消费明细-普通账号'!$B$2:$L$10000,11,)</f>
        <v>高乾</v>
      </c>
      <c r="E518" s="1" t="str">
        <f>VLOOKUP(A518,'[3]消费明细-普通账号'!$B$2:$P$10000,15,)</f>
        <v>新建</v>
      </c>
      <c r="F518" s="5">
        <f>VLOOKUP(A518,'[3]消费明细-普通账号'!$B$2:$O$10000,14,)</f>
        <v>43119.456261574102</v>
      </c>
      <c r="G518" s="1" t="s">
        <v>1938</v>
      </c>
      <c r="H518" s="1" t="s">
        <v>17</v>
      </c>
      <c r="I518" s="1" t="s">
        <v>428</v>
      </c>
      <c r="J518" s="1" t="s">
        <v>1939</v>
      </c>
      <c r="K518" s="1" t="s">
        <v>20</v>
      </c>
      <c r="L518" s="1" t="s">
        <v>1939</v>
      </c>
      <c r="M518" s="1"/>
      <c r="N518" s="1">
        <f t="shared" si="8"/>
        <v>-134.43</v>
      </c>
      <c r="O518" s="1" t="s">
        <v>22</v>
      </c>
      <c r="P518" s="1" t="s">
        <v>1940</v>
      </c>
      <c r="Q518" s="1" t="s">
        <v>1940</v>
      </c>
      <c r="R518" s="1" t="s">
        <v>21</v>
      </c>
      <c r="S518" s="1"/>
      <c r="T518" s="1" t="s">
        <v>25</v>
      </c>
      <c r="U518" t="str">
        <f>VLOOKUP(H518,[4]可返佣产品!$A$2:$B$1000,2,)</f>
        <v>true</v>
      </c>
    </row>
    <row r="519" spans="1:21">
      <c r="A519" s="1" t="s">
        <v>1104</v>
      </c>
      <c r="B519" s="1" t="str">
        <f>VLOOKUP(A519,'[3]消费明细-普通账号'!$B$2:$C$10000,2,)</f>
        <v>深圳前海融通科技有限公司</v>
      </c>
      <c r="C519" s="1" t="str">
        <f>VLOOKUP(A519,'[3]消费明细-普通账号'!$B$2:$D$10000,3,)</f>
        <v>铁军-广</v>
      </c>
      <c r="D519" s="1" t="str">
        <f>VLOOKUP(A519,'[3]消费明细-普通账号'!$B$2:$L$10000,11,)</f>
        <v>高乾</v>
      </c>
      <c r="E519" s="1" t="str">
        <f>VLOOKUP(A519,'[3]消费明细-普通账号'!$B$2:$P$10000,15,)</f>
        <v>新建</v>
      </c>
      <c r="F519" s="5">
        <f>VLOOKUP(A519,'[3]消费明细-普通账号'!$B$2:$O$10000,14,)</f>
        <v>43119.456261574102</v>
      </c>
      <c r="G519" s="1" t="s">
        <v>1941</v>
      </c>
      <c r="H519" s="1" t="s">
        <v>17</v>
      </c>
      <c r="I519" s="1" t="s">
        <v>428</v>
      </c>
      <c r="J519" s="1" t="s">
        <v>1942</v>
      </c>
      <c r="K519" s="1" t="s">
        <v>20</v>
      </c>
      <c r="L519" s="1" t="s">
        <v>1942</v>
      </c>
      <c r="M519" s="1"/>
      <c r="N519" s="1">
        <f t="shared" si="8"/>
        <v>-123.32</v>
      </c>
      <c r="O519" s="1" t="s">
        <v>22</v>
      </c>
      <c r="P519" s="1" t="s">
        <v>1943</v>
      </c>
      <c r="Q519" s="1" t="s">
        <v>1944</v>
      </c>
      <c r="R519" s="1" t="s">
        <v>21</v>
      </c>
      <c r="S519" s="1"/>
      <c r="T519" s="1" t="s">
        <v>25</v>
      </c>
      <c r="U519" t="str">
        <f>VLOOKUP(H519,[4]可返佣产品!$A$2:$B$1000,2,)</f>
        <v>true</v>
      </c>
    </row>
    <row r="520" spans="1:21">
      <c r="A520" s="1" t="s">
        <v>128</v>
      </c>
      <c r="B520" s="1" t="str">
        <f>VLOOKUP(A520,'[3]消费明细-普通账号'!$B$2:$C$10000,2,)</f>
        <v>广州市墨锋信息科技有限公司</v>
      </c>
      <c r="C520" s="1" t="str">
        <f>VLOOKUP(A520,'[3]消费明细-普通账号'!$B$2:$D$10000,3,)</f>
        <v>BD伙伴</v>
      </c>
      <c r="D520" s="1" t="str">
        <f>VLOOKUP(A520,'[3]消费明细-普通账号'!$B$2:$L$10000,11,)</f>
        <v>BD团队-刘银树</v>
      </c>
      <c r="E520" s="1" t="str">
        <f>VLOOKUP(A520,'[3]消费明细-普通账号'!$B$2:$P$10000,15,)</f>
        <v>新建</v>
      </c>
      <c r="F520" s="5">
        <f>VLOOKUP(A520,'[3]消费明细-普通账号'!$B$2:$O$10000,14,)</f>
        <v>43270.64298611111</v>
      </c>
      <c r="G520" s="1" t="s">
        <v>1945</v>
      </c>
      <c r="H520" s="1" t="s">
        <v>130</v>
      </c>
      <c r="I520" s="1" t="s">
        <v>49</v>
      </c>
      <c r="J520" s="1" t="s">
        <v>29</v>
      </c>
      <c r="K520" s="1" t="s">
        <v>20</v>
      </c>
      <c r="L520" s="1" t="s">
        <v>30</v>
      </c>
      <c r="M520" s="1"/>
      <c r="N520" s="1">
        <f t="shared" si="8"/>
        <v>0</v>
      </c>
      <c r="O520" s="1" t="s">
        <v>31</v>
      </c>
      <c r="P520" s="1" t="s">
        <v>1946</v>
      </c>
      <c r="Q520" s="1" t="s">
        <v>1946</v>
      </c>
      <c r="R520" s="1" t="s">
        <v>21</v>
      </c>
      <c r="S520" s="1"/>
      <c r="T520" s="1" t="s">
        <v>25</v>
      </c>
      <c r="U520" t="b">
        <f>VLOOKUP(H520,[4]可返佣产品!$A$2:$B$1000,2,)</f>
        <v>1</v>
      </c>
    </row>
    <row r="521" spans="1:21">
      <c r="A521" s="1" t="s">
        <v>1104</v>
      </c>
      <c r="B521" s="1" t="str">
        <f>VLOOKUP(A521,'[3]消费明细-普通账号'!$B$2:$C$10000,2,)</f>
        <v>深圳前海融通科技有限公司</v>
      </c>
      <c r="C521" s="1" t="str">
        <f>VLOOKUP(A521,'[3]消费明细-普通账号'!$B$2:$D$10000,3,)</f>
        <v>铁军-广</v>
      </c>
      <c r="D521" s="1" t="str">
        <f>VLOOKUP(A521,'[3]消费明细-普通账号'!$B$2:$L$10000,11,)</f>
        <v>高乾</v>
      </c>
      <c r="E521" s="1" t="str">
        <f>VLOOKUP(A521,'[3]消费明细-普通账号'!$B$2:$P$10000,15,)</f>
        <v>新建</v>
      </c>
      <c r="F521" s="5">
        <f>VLOOKUP(A521,'[3]消费明细-普通账号'!$B$2:$O$10000,14,)</f>
        <v>43119.456261574102</v>
      </c>
      <c r="G521" s="1" t="s">
        <v>1947</v>
      </c>
      <c r="H521" s="1" t="s">
        <v>17</v>
      </c>
      <c r="I521" s="1" t="s">
        <v>428</v>
      </c>
      <c r="J521" s="1" t="s">
        <v>1948</v>
      </c>
      <c r="K521" s="1" t="s">
        <v>20</v>
      </c>
      <c r="L521" s="1" t="s">
        <v>1948</v>
      </c>
      <c r="M521" s="1"/>
      <c r="N521" s="1">
        <f t="shared" si="8"/>
        <v>-123.26</v>
      </c>
      <c r="O521" s="1" t="s">
        <v>22</v>
      </c>
      <c r="P521" s="1" t="s">
        <v>1949</v>
      </c>
      <c r="Q521" s="1" t="s">
        <v>1949</v>
      </c>
      <c r="R521" s="1" t="s">
        <v>21</v>
      </c>
      <c r="S521" s="1"/>
      <c r="T521" s="1" t="s">
        <v>25</v>
      </c>
      <c r="U521" t="str">
        <f>VLOOKUP(H521,[4]可返佣产品!$A$2:$B$1000,2,)</f>
        <v>true</v>
      </c>
    </row>
    <row r="522" spans="1:21">
      <c r="A522" s="1" t="s">
        <v>217</v>
      </c>
      <c r="B522" s="1" t="str">
        <f>VLOOKUP(A522,'[3]消费明细-普通账号'!$B$2:$C$10000,2,)</f>
        <v>广州市合生元生物制品有限公司</v>
      </c>
      <c r="C522" s="1" t="str">
        <f>VLOOKUP(A522,'[3]消费明细-普通账号'!$B$2:$D$10000,3,)</f>
        <v>KA-广</v>
      </c>
      <c r="D522" s="1" t="str">
        <f>VLOOKUP(A522,'[3]消费明细-普通账号'!$B$2:$L$10000,11,)</f>
        <v>史玉卉</v>
      </c>
      <c r="E522" s="1" t="str">
        <f>VLOOKUP(A522,'[3]消费明细-普通账号'!$B$2:$P$10000,15,)</f>
        <v>关联</v>
      </c>
      <c r="F522" s="5">
        <f>VLOOKUP(A522,'[3]消费明细-普通账号'!$B$2:$O$10000,14,)</f>
        <v>42620</v>
      </c>
      <c r="G522" s="1" t="s">
        <v>1950</v>
      </c>
      <c r="H522" s="1" t="s">
        <v>130</v>
      </c>
      <c r="I522" s="1" t="s">
        <v>49</v>
      </c>
      <c r="J522" s="1" t="s">
        <v>29</v>
      </c>
      <c r="K522" s="1" t="s">
        <v>20</v>
      </c>
      <c r="L522" s="1" t="s">
        <v>30</v>
      </c>
      <c r="M522" s="1"/>
      <c r="N522" s="1">
        <f t="shared" si="8"/>
        <v>0</v>
      </c>
      <c r="O522" s="1" t="s">
        <v>31</v>
      </c>
      <c r="P522" s="1" t="s">
        <v>1951</v>
      </c>
      <c r="Q522" s="1" t="s">
        <v>1952</v>
      </c>
      <c r="R522" s="1" t="s">
        <v>21</v>
      </c>
      <c r="S522" s="1"/>
      <c r="T522" s="1" t="s">
        <v>25</v>
      </c>
      <c r="U522" t="b">
        <f>VLOOKUP(H522,[4]可返佣产品!$A$2:$B$1000,2,)</f>
        <v>1</v>
      </c>
    </row>
    <row r="523" spans="1:21">
      <c r="A523" s="1" t="s">
        <v>512</v>
      </c>
      <c r="B523" s="1" t="str">
        <f>VLOOKUP(A523,'[3]消费明细-普通账号'!$B$2:$C$10000,2,)</f>
        <v>广州合立正通信息科技有限公司</v>
      </c>
      <c r="C523" s="1" t="str">
        <f>VLOOKUP(A523,'[3]消费明细-普通账号'!$B$2:$D$10000,3,)</f>
        <v>KA-广</v>
      </c>
      <c r="D523" s="1" t="str">
        <f>VLOOKUP(A523,'[3]消费明细-普通账号'!$B$2:$L$10000,11,)</f>
        <v>史玉卉</v>
      </c>
      <c r="E523" s="1" t="str">
        <f>VLOOKUP(A523,'[3]消费明细-普通账号'!$B$2:$P$10000,15,)</f>
        <v>关联</v>
      </c>
      <c r="F523" s="5">
        <f>VLOOKUP(A523,'[3]消费明细-普通账号'!$B$2:$O$10000,14,)</f>
        <v>42786</v>
      </c>
      <c r="G523" s="1" t="s">
        <v>1953</v>
      </c>
      <c r="H523" s="1" t="s">
        <v>17</v>
      </c>
      <c r="I523" s="1" t="s">
        <v>18</v>
      </c>
      <c r="J523" s="1" t="s">
        <v>1954</v>
      </c>
      <c r="K523" s="1" t="s">
        <v>20</v>
      </c>
      <c r="L523" s="1" t="s">
        <v>1954</v>
      </c>
      <c r="M523" s="1"/>
      <c r="N523" s="1">
        <f t="shared" si="8"/>
        <v>931.22</v>
      </c>
      <c r="O523" s="1" t="s">
        <v>22</v>
      </c>
      <c r="P523" s="1" t="s">
        <v>1955</v>
      </c>
      <c r="Q523" s="1" t="s">
        <v>1956</v>
      </c>
      <c r="R523" s="1" t="s">
        <v>21</v>
      </c>
      <c r="S523" s="1"/>
      <c r="T523" s="1" t="s">
        <v>25</v>
      </c>
      <c r="U523" t="str">
        <f>VLOOKUP(H523,[4]可返佣产品!$A$2:$B$1000,2,)</f>
        <v>true</v>
      </c>
    </row>
    <row r="524" spans="1:21">
      <c r="A524" s="1" t="s">
        <v>63</v>
      </c>
      <c r="B524" s="1" t="str">
        <f>VLOOKUP(A524,'[3]消费明细-普通账号'!$B$2:$C$10000,2,)</f>
        <v>广州美亚电子商务国际旅行社有限公司</v>
      </c>
      <c r="C524" s="1" t="str">
        <f>VLOOKUP(A524,'[3]消费明细-普通账号'!$B$2:$D$10000,3,)</f>
        <v>KA-广</v>
      </c>
      <c r="D524" s="1" t="str">
        <f>VLOOKUP(A524,'[3]消费明细-普通账号'!$B$2:$L$10000,11,)</f>
        <v>史玉卉</v>
      </c>
      <c r="E524" s="1" t="str">
        <f>VLOOKUP(A524,'[3]消费明细-普通账号'!$B$2:$P$10000,15,)</f>
        <v>关联</v>
      </c>
      <c r="F524" s="5">
        <f>VLOOKUP(A524,'[3]消费明细-普通账号'!$B$2:$O$10000,14,)</f>
        <v>43028</v>
      </c>
      <c r="G524" s="1" t="s">
        <v>1957</v>
      </c>
      <c r="H524" s="1" t="s">
        <v>17</v>
      </c>
      <c r="I524" s="1" t="s">
        <v>59</v>
      </c>
      <c r="J524" s="1" t="s">
        <v>1958</v>
      </c>
      <c r="K524" s="1" t="s">
        <v>20</v>
      </c>
      <c r="L524" s="1" t="s">
        <v>1958</v>
      </c>
      <c r="M524" s="1"/>
      <c r="N524" s="1">
        <f t="shared" si="8"/>
        <v>3131</v>
      </c>
      <c r="O524" s="1" t="s">
        <v>22</v>
      </c>
      <c r="P524" s="1" t="s">
        <v>1959</v>
      </c>
      <c r="Q524" s="1" t="s">
        <v>1960</v>
      </c>
      <c r="R524" s="1" t="s">
        <v>21</v>
      </c>
      <c r="S524" s="1"/>
      <c r="T524" s="1" t="s">
        <v>25</v>
      </c>
      <c r="U524">
        <v>-1</v>
      </c>
    </row>
    <row r="525" spans="1:21">
      <c r="A525" s="1" t="s">
        <v>1961</v>
      </c>
      <c r="B525" s="1" t="str">
        <f>VLOOKUP(A525,'[3]消费明细-普通账号'!$B$2:$C$10000,2,)</f>
        <v>珠海源洋科技</v>
      </c>
      <c r="C525" s="1" t="str">
        <f>VLOOKUP(A525,'[3]消费明细-普通账号'!$B$2:$D$10000,3,)</f>
        <v>BD伙伴</v>
      </c>
      <c r="D525" s="1" t="str">
        <f>VLOOKUP(A525,'[3]消费明细-普通账号'!$B$2:$L$10000,11,)</f>
        <v>BD团队-黄政源</v>
      </c>
      <c r="E525" s="1" t="str">
        <f>VLOOKUP(A525,'[3]消费明细-普通账号'!$B$2:$P$10000,15,)</f>
        <v>新建</v>
      </c>
      <c r="F525" s="5">
        <f>VLOOKUP(A525,'[3]消费明细-普通账号'!$B$2:$O$10000,14,)</f>
        <v>43305.534016203703</v>
      </c>
      <c r="G525" s="1" t="s">
        <v>1962</v>
      </c>
      <c r="H525" s="1" t="s">
        <v>17</v>
      </c>
      <c r="I525" s="1" t="s">
        <v>49</v>
      </c>
      <c r="J525" s="1" t="s">
        <v>1963</v>
      </c>
      <c r="K525" s="1" t="s">
        <v>1964</v>
      </c>
      <c r="L525" s="1" t="s">
        <v>1965</v>
      </c>
      <c r="M525" s="1"/>
      <c r="N525" s="1">
        <f t="shared" si="8"/>
        <v>3910.2</v>
      </c>
      <c r="O525" s="1" t="s">
        <v>22</v>
      </c>
      <c r="P525" s="1" t="s">
        <v>1966</v>
      </c>
      <c r="Q525" s="1" t="s">
        <v>1967</v>
      </c>
      <c r="R525" s="1" t="s">
        <v>21</v>
      </c>
      <c r="S525" s="1"/>
      <c r="T525" s="1" t="s">
        <v>25</v>
      </c>
      <c r="U525" t="str">
        <f>VLOOKUP(H525,[4]可返佣产品!$A$2:$B$1000,2,)</f>
        <v>true</v>
      </c>
    </row>
    <row r="526" spans="1:21">
      <c r="A526" s="1" t="s">
        <v>512</v>
      </c>
      <c r="B526" s="1" t="str">
        <f>VLOOKUP(A526,'[3]消费明细-普通账号'!$B$2:$C$10000,2,)</f>
        <v>广州合立正通信息科技有限公司</v>
      </c>
      <c r="C526" s="1" t="str">
        <f>VLOOKUP(A526,'[3]消费明细-普通账号'!$B$2:$D$10000,3,)</f>
        <v>KA-广</v>
      </c>
      <c r="D526" s="1" t="str">
        <f>VLOOKUP(A526,'[3]消费明细-普通账号'!$B$2:$L$10000,11,)</f>
        <v>史玉卉</v>
      </c>
      <c r="E526" s="1" t="str">
        <f>VLOOKUP(A526,'[3]消费明细-普通账号'!$B$2:$P$10000,15,)</f>
        <v>关联</v>
      </c>
      <c r="F526" s="5">
        <f>VLOOKUP(A526,'[3]消费明细-普通账号'!$B$2:$O$10000,14,)</f>
        <v>42786</v>
      </c>
      <c r="G526" s="1" t="s">
        <v>1968</v>
      </c>
      <c r="H526" s="1" t="s">
        <v>65</v>
      </c>
      <c r="I526" s="1" t="s">
        <v>49</v>
      </c>
      <c r="J526" s="1" t="s">
        <v>29</v>
      </c>
      <c r="K526" s="1" t="s">
        <v>20</v>
      </c>
      <c r="L526" s="1" t="s">
        <v>30</v>
      </c>
      <c r="M526" s="1"/>
      <c r="N526" s="1">
        <f t="shared" si="8"/>
        <v>0</v>
      </c>
      <c r="O526" s="1" t="s">
        <v>31</v>
      </c>
      <c r="P526" s="1" t="s">
        <v>1969</v>
      </c>
      <c r="Q526" s="1" t="s">
        <v>1969</v>
      </c>
      <c r="R526" s="1" t="s">
        <v>21</v>
      </c>
      <c r="S526" s="1"/>
      <c r="T526" s="1" t="s">
        <v>25</v>
      </c>
      <c r="U526" t="e">
        <f>VLOOKUP(H526,[4]可返佣产品!$A$2:$B$1000,2,)</f>
        <v>#N/A</v>
      </c>
    </row>
    <row r="527" spans="1:21">
      <c r="A527" s="1" t="s">
        <v>1916</v>
      </c>
      <c r="B527" s="1" t="str">
        <f>VLOOKUP(A527,'[3]消费明细-普通账号'!$B$2:$C$10000,2,)</f>
        <v>广州紫鲸互联网科技有限公司</v>
      </c>
      <c r="C527" s="1" t="str">
        <f>VLOOKUP(A527,'[3]消费明细-普通账号'!$B$2:$D$10000,3,)</f>
        <v>BD伙伴</v>
      </c>
      <c r="D527" s="1" t="str">
        <f>VLOOKUP(A527,'[3]消费明细-普通账号'!$B$2:$L$10000,11,)</f>
        <v>BD团队-黄政源</v>
      </c>
      <c r="E527" s="1" t="str">
        <f>VLOOKUP(A527,'[3]消费明细-普通账号'!$B$2:$P$10000,15,)</f>
        <v>新建</v>
      </c>
      <c r="F527" s="5">
        <f>VLOOKUP(A527,'[3]消费明细-普通账号'!$B$2:$O$10000,14,)</f>
        <v>43278.605532407404</v>
      </c>
      <c r="G527" s="1" t="s">
        <v>1970</v>
      </c>
      <c r="H527" s="1" t="s">
        <v>1877</v>
      </c>
      <c r="I527" s="1" t="s">
        <v>49</v>
      </c>
      <c r="J527" s="1" t="s">
        <v>29</v>
      </c>
      <c r="K527" s="1" t="s">
        <v>20</v>
      </c>
      <c r="L527" s="1" t="s">
        <v>30</v>
      </c>
      <c r="M527" s="1"/>
      <c r="N527" s="1">
        <f t="shared" si="8"/>
        <v>0</v>
      </c>
      <c r="O527" s="1" t="s">
        <v>31</v>
      </c>
      <c r="P527" s="1" t="s">
        <v>1971</v>
      </c>
      <c r="Q527" s="1" t="s">
        <v>1971</v>
      </c>
      <c r="R527" s="1" t="s">
        <v>21</v>
      </c>
      <c r="S527" s="1"/>
      <c r="T527" s="1" t="s">
        <v>25</v>
      </c>
      <c r="U527" t="b">
        <f>VLOOKUP(H527,[4]可返佣产品!$A$2:$B$1000,2,)</f>
        <v>1</v>
      </c>
    </row>
    <row r="528" spans="1:21">
      <c r="A528" s="1" t="s">
        <v>137</v>
      </c>
      <c r="B528" s="1" t="str">
        <f>VLOOKUP(A528,'[3]消费明细-普通账号'!$B$2:$C$10000,2,)</f>
        <v>广州纵思网络科技股份有限公司</v>
      </c>
      <c r="C528" s="1" t="str">
        <f>VLOOKUP(A528,'[3]消费明细-普通账号'!$B$2:$D$10000,3,)</f>
        <v>KA-广</v>
      </c>
      <c r="D528" s="1" t="str">
        <f>VLOOKUP(A528,'[3]消费明细-普通账号'!$B$2:$L$10000,11,)</f>
        <v>谢晓敏</v>
      </c>
      <c r="E528" s="1" t="str">
        <f>VLOOKUP(A528,'[3]消费明细-普通账号'!$B$2:$P$10000,15,)</f>
        <v>关联</v>
      </c>
      <c r="F528" s="5">
        <f>VLOOKUP(A528,'[3]消费明细-普通账号'!$B$2:$O$10000,14,)</f>
        <v>43157.801736111098</v>
      </c>
      <c r="G528" s="1" t="s">
        <v>1972</v>
      </c>
      <c r="H528" s="1" t="s">
        <v>17</v>
      </c>
      <c r="I528" s="1" t="s">
        <v>49</v>
      </c>
      <c r="J528" s="1" t="s">
        <v>1973</v>
      </c>
      <c r="K528" s="1" t="s">
        <v>20</v>
      </c>
      <c r="L528" s="1" t="s">
        <v>1973</v>
      </c>
      <c r="M528" s="1"/>
      <c r="N528" s="1">
        <f t="shared" si="8"/>
        <v>182</v>
      </c>
      <c r="O528" s="1" t="s">
        <v>22</v>
      </c>
      <c r="P528" s="1" t="s">
        <v>1974</v>
      </c>
      <c r="Q528" s="1" t="s">
        <v>1975</v>
      </c>
      <c r="R528" s="1" t="s">
        <v>21</v>
      </c>
      <c r="S528" s="1"/>
      <c r="T528" s="1" t="s">
        <v>25</v>
      </c>
      <c r="U528" t="str">
        <f>VLOOKUP(H528,[4]可返佣产品!$A$2:$B$1000,2,)</f>
        <v>true</v>
      </c>
    </row>
    <row r="529" spans="1:21">
      <c r="A529" s="1" t="s">
        <v>137</v>
      </c>
      <c r="B529" s="1" t="str">
        <f>VLOOKUP(A529,'[3]消费明细-普通账号'!$B$2:$C$10000,2,)</f>
        <v>广州纵思网络科技股份有限公司</v>
      </c>
      <c r="C529" s="1" t="str">
        <f>VLOOKUP(A529,'[3]消费明细-普通账号'!$B$2:$D$10000,3,)</f>
        <v>KA-广</v>
      </c>
      <c r="D529" s="1" t="str">
        <f>VLOOKUP(A529,'[3]消费明细-普通账号'!$B$2:$L$10000,11,)</f>
        <v>谢晓敏</v>
      </c>
      <c r="E529" s="1" t="str">
        <f>VLOOKUP(A529,'[3]消费明细-普通账号'!$B$2:$P$10000,15,)</f>
        <v>关联</v>
      </c>
      <c r="F529" s="5">
        <f>VLOOKUP(A529,'[3]消费明细-普通账号'!$B$2:$O$10000,14,)</f>
        <v>43157.801736111098</v>
      </c>
      <c r="G529" s="1" t="s">
        <v>1976</v>
      </c>
      <c r="H529" s="1" t="s">
        <v>17</v>
      </c>
      <c r="I529" s="1" t="s">
        <v>59</v>
      </c>
      <c r="J529" s="1" t="s">
        <v>1977</v>
      </c>
      <c r="K529" s="1" t="s">
        <v>20</v>
      </c>
      <c r="L529" s="1" t="s">
        <v>1977</v>
      </c>
      <c r="M529" s="1"/>
      <c r="N529" s="1">
        <f t="shared" si="8"/>
        <v>36.4</v>
      </c>
      <c r="O529" s="1" t="s">
        <v>22</v>
      </c>
      <c r="P529" s="1" t="s">
        <v>1978</v>
      </c>
      <c r="Q529" s="1" t="s">
        <v>1979</v>
      </c>
      <c r="R529" s="1" t="s">
        <v>21</v>
      </c>
      <c r="S529" s="1"/>
      <c r="T529" s="1" t="s">
        <v>25</v>
      </c>
      <c r="U529">
        <v>-1</v>
      </c>
    </row>
    <row r="530" spans="1:21">
      <c r="A530" s="1" t="s">
        <v>137</v>
      </c>
      <c r="B530" s="1" t="str">
        <f>VLOOKUP(A530,'[3]消费明细-普通账号'!$B$2:$C$10000,2,)</f>
        <v>广州纵思网络科技股份有限公司</v>
      </c>
      <c r="C530" s="1" t="str">
        <f>VLOOKUP(A530,'[3]消费明细-普通账号'!$B$2:$D$10000,3,)</f>
        <v>KA-广</v>
      </c>
      <c r="D530" s="1" t="str">
        <f>VLOOKUP(A530,'[3]消费明细-普通账号'!$B$2:$L$10000,11,)</f>
        <v>谢晓敏</v>
      </c>
      <c r="E530" s="1" t="str">
        <f>VLOOKUP(A530,'[3]消费明细-普通账号'!$B$2:$P$10000,15,)</f>
        <v>关联</v>
      </c>
      <c r="F530" s="5">
        <f>VLOOKUP(A530,'[3]消费明细-普通账号'!$B$2:$O$10000,14,)</f>
        <v>43157.801736111098</v>
      </c>
      <c r="G530" s="1" t="s">
        <v>1980</v>
      </c>
      <c r="H530" s="1" t="s">
        <v>17</v>
      </c>
      <c r="I530" s="1" t="s">
        <v>59</v>
      </c>
      <c r="J530" s="1" t="s">
        <v>139</v>
      </c>
      <c r="K530" s="1" t="s">
        <v>20</v>
      </c>
      <c r="L530" s="1" t="s">
        <v>139</v>
      </c>
      <c r="M530" s="1"/>
      <c r="N530" s="1">
        <f t="shared" si="8"/>
        <v>130</v>
      </c>
      <c r="O530" s="1" t="s">
        <v>22</v>
      </c>
      <c r="P530" s="1" t="s">
        <v>1981</v>
      </c>
      <c r="Q530" s="1" t="s">
        <v>1982</v>
      </c>
      <c r="R530" s="1" t="s">
        <v>21</v>
      </c>
      <c r="S530" s="1"/>
      <c r="T530" s="1" t="s">
        <v>25</v>
      </c>
      <c r="U530">
        <v>-1</v>
      </c>
    </row>
    <row r="531" spans="1:21">
      <c r="A531" s="1" t="s">
        <v>529</v>
      </c>
      <c r="B531" s="1" t="str">
        <f>VLOOKUP(A531,'[3]消费明细-普通账号'!$B$2:$C$10000,2,)</f>
        <v>广州慕可生物科技有限公司</v>
      </c>
      <c r="C531" s="1" t="str">
        <f>VLOOKUP(A531,'[3]消费明细-普通账号'!$B$2:$D$10000,3,)</f>
        <v>KA-广</v>
      </c>
      <c r="D531" s="1" t="str">
        <f>VLOOKUP(A531,'[3]消费明细-普通账号'!$B$2:$L$10000,11,)</f>
        <v>汤何</v>
      </c>
      <c r="E531" s="1" t="str">
        <f>VLOOKUP(A531,'[3]消费明细-普通账号'!$B$2:$P$10000,15,)</f>
        <v>关联</v>
      </c>
      <c r="F531" s="5">
        <f>VLOOKUP(A531,'[3]消费明细-普通账号'!$B$2:$O$10000,14,)</f>
        <v>42991</v>
      </c>
      <c r="G531" s="1" t="s">
        <v>1983</v>
      </c>
      <c r="H531" s="1" t="s">
        <v>531</v>
      </c>
      <c r="I531" s="1" t="s">
        <v>18</v>
      </c>
      <c r="J531" s="1" t="s">
        <v>1984</v>
      </c>
      <c r="K531" s="1" t="s">
        <v>20</v>
      </c>
      <c r="L531" s="1" t="s">
        <v>1984</v>
      </c>
      <c r="M531" s="1"/>
      <c r="N531" s="1">
        <f t="shared" si="8"/>
        <v>35.479999999999997</v>
      </c>
      <c r="O531" s="1" t="s">
        <v>22</v>
      </c>
      <c r="P531" s="1" t="s">
        <v>1985</v>
      </c>
      <c r="Q531" s="1" t="s">
        <v>1986</v>
      </c>
      <c r="R531" s="1" t="s">
        <v>21</v>
      </c>
      <c r="S531" s="1"/>
      <c r="T531" s="1" t="s">
        <v>25</v>
      </c>
      <c r="U531" t="str">
        <f>VLOOKUP(H531,[4]可返佣产品!$A$2:$B$1000,2,)</f>
        <v>true</v>
      </c>
    </row>
    <row r="532" spans="1:21">
      <c r="A532" s="1" t="s">
        <v>1987</v>
      </c>
      <c r="B532" s="1" t="str">
        <f>VLOOKUP(A532,'[3]消费明细-普通账号'!$B$2:$C$10000,2,)</f>
        <v>域思网络</v>
      </c>
      <c r="C532" s="1" t="str">
        <f>VLOOKUP(A532,'[3]消费明细-普通账号'!$B$2:$D$10000,3,)</f>
        <v>铁军-广</v>
      </c>
      <c r="D532" s="1" t="str">
        <f>VLOOKUP(A532,'[3]消费明细-普通账号'!$B$2:$L$10000,11,)</f>
        <v>吴发能</v>
      </c>
      <c r="E532" s="1" t="str">
        <f>VLOOKUP(A532,'[3]消费明细-普通账号'!$B$2:$P$10000,15,)</f>
        <v>新建</v>
      </c>
      <c r="F532" s="5">
        <f>VLOOKUP(A532,'[3]消费明细-普通账号'!$B$2:$O$10000,14,)</f>
        <v>43252.556979166664</v>
      </c>
      <c r="G532" s="1" t="s">
        <v>1988</v>
      </c>
      <c r="H532" s="1" t="s">
        <v>1877</v>
      </c>
      <c r="I532" s="1" t="s">
        <v>49</v>
      </c>
      <c r="J532" s="1" t="s">
        <v>29</v>
      </c>
      <c r="K532" s="1" t="s">
        <v>20</v>
      </c>
      <c r="L532" s="1" t="s">
        <v>30</v>
      </c>
      <c r="M532" s="1"/>
      <c r="N532" s="1">
        <f t="shared" si="8"/>
        <v>0</v>
      </c>
      <c r="O532" s="1" t="s">
        <v>31</v>
      </c>
      <c r="P532" s="1" t="s">
        <v>1989</v>
      </c>
      <c r="Q532" s="1" t="s">
        <v>1989</v>
      </c>
      <c r="R532" s="1" t="s">
        <v>21</v>
      </c>
      <c r="S532" s="1"/>
      <c r="T532" s="1" t="s">
        <v>25</v>
      </c>
      <c r="U532" t="b">
        <f>VLOOKUP(H532,[4]可返佣产品!$A$2:$B$1000,2,)</f>
        <v>1</v>
      </c>
    </row>
    <row r="533" spans="1:21">
      <c r="A533" s="1" t="s">
        <v>42</v>
      </c>
      <c r="B533" s="1" t="str">
        <f>VLOOKUP(A533,'[3]消费明细-普通账号'!$B$2:$C$10000,2,)</f>
        <v>淘贝（深圳）网络信息科技有限公司</v>
      </c>
      <c r="C533" s="1" t="str">
        <f>VLOOKUP(A533,'[3]消费明细-普通账号'!$B$2:$D$10000,3,)</f>
        <v>BD伙伴</v>
      </c>
      <c r="D533" s="1" t="str">
        <f>VLOOKUP(A533,'[3]消费明细-普通账号'!$B$2:$L$10000,11,)</f>
        <v>BD团队-刘银树</v>
      </c>
      <c r="E533" s="1" t="str">
        <f>VLOOKUP(A533,'[3]消费明细-普通账号'!$B$2:$P$10000,15,)</f>
        <v>新建</v>
      </c>
      <c r="F533" s="5">
        <f>VLOOKUP(A533,'[3]消费明细-普通账号'!$B$2:$O$10000,14,)</f>
        <v>43058</v>
      </c>
      <c r="G533" s="1" t="s">
        <v>1990</v>
      </c>
      <c r="H533" s="1" t="s">
        <v>17</v>
      </c>
      <c r="I533" s="1" t="s">
        <v>59</v>
      </c>
      <c r="J533" s="1" t="s">
        <v>1991</v>
      </c>
      <c r="K533" s="1" t="s">
        <v>371</v>
      </c>
      <c r="L533" s="1" t="s">
        <v>1992</v>
      </c>
      <c r="M533" s="1"/>
      <c r="N533" s="1">
        <f t="shared" si="8"/>
        <v>402.7</v>
      </c>
      <c r="O533" s="1" t="s">
        <v>22</v>
      </c>
      <c r="P533" s="1" t="s">
        <v>1993</v>
      </c>
      <c r="Q533" s="1" t="s">
        <v>1994</v>
      </c>
      <c r="R533" s="1" t="s">
        <v>21</v>
      </c>
      <c r="S533" s="1"/>
      <c r="T533" s="1" t="s">
        <v>25</v>
      </c>
      <c r="U533" t="str">
        <f>VLOOKUP(H533,[4]可返佣产品!$A$2:$B$1000,2,)</f>
        <v>true</v>
      </c>
    </row>
    <row r="534" spans="1:21">
      <c r="A534" s="1" t="s">
        <v>1196</v>
      </c>
      <c r="B534" s="1" t="str">
        <f>VLOOKUP(A534,'[3]消费明细-普通账号'!$B$2:$C$10000,2,)</f>
        <v>广州留余香信息科技有限公司</v>
      </c>
      <c r="C534" s="1" t="str">
        <f>VLOOKUP(A534,'[3]消费明细-普通账号'!$B$2:$D$10000,3,)</f>
        <v>BD伙伴</v>
      </c>
      <c r="D534" s="1" t="str">
        <f>VLOOKUP(A534,'[3]消费明细-普通账号'!$B$2:$L$10000,11,)</f>
        <v>BD团队-黄政源</v>
      </c>
      <c r="E534" s="1" t="str">
        <f>VLOOKUP(A534,'[3]消费明细-普通账号'!$B$2:$P$10000,15,)</f>
        <v>新建</v>
      </c>
      <c r="F534" s="5">
        <f>VLOOKUP(A534,'[3]消费明细-普通账号'!$B$2:$O$10000,14,)</f>
        <v>43032</v>
      </c>
      <c r="G534" s="1" t="s">
        <v>1995</v>
      </c>
      <c r="H534" s="1" t="s">
        <v>17</v>
      </c>
      <c r="I534" s="1" t="s">
        <v>49</v>
      </c>
      <c r="J534" s="1" t="s">
        <v>1996</v>
      </c>
      <c r="K534" s="1" t="s">
        <v>20</v>
      </c>
      <c r="L534" s="1" t="s">
        <v>1996</v>
      </c>
      <c r="M534" s="1"/>
      <c r="N534" s="1">
        <f t="shared" si="8"/>
        <v>190</v>
      </c>
      <c r="O534" s="1" t="s">
        <v>22</v>
      </c>
      <c r="P534" s="1" t="s">
        <v>1997</v>
      </c>
      <c r="Q534" s="1" t="s">
        <v>1998</v>
      </c>
      <c r="R534" s="1" t="s">
        <v>21</v>
      </c>
      <c r="S534" s="1"/>
      <c r="T534" s="1" t="s">
        <v>25</v>
      </c>
      <c r="U534" t="str">
        <f>VLOOKUP(H534,[4]可返佣产品!$A$2:$B$1000,2,)</f>
        <v>true</v>
      </c>
    </row>
    <row r="535" spans="1:21">
      <c r="A535" s="1" t="s">
        <v>137</v>
      </c>
      <c r="B535" s="1" t="str">
        <f>VLOOKUP(A535,'[3]消费明细-普通账号'!$B$2:$C$10000,2,)</f>
        <v>广州纵思网络科技股份有限公司</v>
      </c>
      <c r="C535" s="1" t="str">
        <f>VLOOKUP(A535,'[3]消费明细-普通账号'!$B$2:$D$10000,3,)</f>
        <v>KA-广</v>
      </c>
      <c r="D535" s="1" t="str">
        <f>VLOOKUP(A535,'[3]消费明细-普通账号'!$B$2:$L$10000,11,)</f>
        <v>谢晓敏</v>
      </c>
      <c r="E535" s="1" t="str">
        <f>VLOOKUP(A535,'[3]消费明细-普通账号'!$B$2:$P$10000,15,)</f>
        <v>关联</v>
      </c>
      <c r="F535" s="5">
        <f>VLOOKUP(A535,'[3]消费明细-普通账号'!$B$2:$O$10000,14,)</f>
        <v>43157.801736111098</v>
      </c>
      <c r="G535" s="1" t="s">
        <v>1999</v>
      </c>
      <c r="H535" s="1" t="s">
        <v>17</v>
      </c>
      <c r="I535" s="1" t="s">
        <v>49</v>
      </c>
      <c r="J535" s="1" t="s">
        <v>2000</v>
      </c>
      <c r="K535" s="1" t="s">
        <v>2001</v>
      </c>
      <c r="L535" s="1" t="s">
        <v>2002</v>
      </c>
      <c r="M535" s="1"/>
      <c r="N535" s="1">
        <f t="shared" si="8"/>
        <v>7604.64</v>
      </c>
      <c r="O535" s="1" t="s">
        <v>22</v>
      </c>
      <c r="P535" s="1" t="s">
        <v>2003</v>
      </c>
      <c r="Q535" s="1" t="s">
        <v>2004</v>
      </c>
      <c r="R535" s="1" t="s">
        <v>21</v>
      </c>
      <c r="S535" s="1"/>
      <c r="T535" s="1" t="s">
        <v>25</v>
      </c>
      <c r="U535" t="str">
        <f>VLOOKUP(H535,[4]可返佣产品!$A$2:$B$1000,2,)</f>
        <v>true</v>
      </c>
    </row>
    <row r="536" spans="1:21">
      <c r="A536" s="1" t="s">
        <v>2005</v>
      </c>
      <c r="B536" s="1" t="str">
        <f>VLOOKUP(A536,'[3]消费明细-普通账号'!$B$2:$C$10000,2,)</f>
        <v>珠海报业文化传播有限公司</v>
      </c>
      <c r="C536" s="1" t="str">
        <f>VLOOKUP(A536,'[3]消费明细-普通账号'!$B$2:$D$10000,3,)</f>
        <v>KA-广</v>
      </c>
      <c r="D536" s="1" t="str">
        <f>VLOOKUP(A536,'[3]消费明细-普通账号'!$B$2:$L$10000,11,)</f>
        <v>KA-广</v>
      </c>
      <c r="E536" s="1" t="str">
        <f>VLOOKUP(A536,'[3]消费明细-普通账号'!$B$2:$P$10000,15,)</f>
        <v>关联</v>
      </c>
      <c r="F536" s="5">
        <f>VLOOKUP(A536,'[3]消费明细-普通账号'!$B$2:$O$10000,14,)</f>
        <v>43045</v>
      </c>
      <c r="G536" s="1" t="s">
        <v>2006</v>
      </c>
      <c r="H536" s="1" t="s">
        <v>17</v>
      </c>
      <c r="I536" s="1" t="s">
        <v>59</v>
      </c>
      <c r="J536" s="1" t="s">
        <v>2007</v>
      </c>
      <c r="K536" s="1" t="s">
        <v>20</v>
      </c>
      <c r="L536" s="1" t="s">
        <v>2007</v>
      </c>
      <c r="M536" s="1"/>
      <c r="N536" s="1">
        <f t="shared" si="8"/>
        <v>1277.6400000000001</v>
      </c>
      <c r="O536" s="1" t="s">
        <v>22</v>
      </c>
      <c r="P536" s="1" t="s">
        <v>2008</v>
      </c>
      <c r="Q536" s="1" t="s">
        <v>2009</v>
      </c>
      <c r="R536" s="1" t="s">
        <v>21</v>
      </c>
      <c r="S536" s="1"/>
      <c r="T536" s="1" t="s">
        <v>25</v>
      </c>
      <c r="U536">
        <v>-1</v>
      </c>
    </row>
    <row r="537" spans="1:21">
      <c r="A537" s="1" t="s">
        <v>46</v>
      </c>
      <c r="B537" s="1" t="str">
        <f>VLOOKUP(A537,'[3]消费明细-普通账号'!$B$2:$C$10000,2,)</f>
        <v>云康集团</v>
      </c>
      <c r="C537" s="1" t="str">
        <f>VLOOKUP(A537,'[3]消费明细-普通账号'!$B$2:$D$10000,3,)</f>
        <v>其他</v>
      </c>
      <c r="D537" s="1" t="str">
        <f>VLOOKUP(A537,'[3]消费明细-普通账号'!$B$2:$L$10000,11,)</f>
        <v>薛玲</v>
      </c>
      <c r="E537" s="1" t="str">
        <f>VLOOKUP(A537,'[3]消费明细-普通账号'!$B$2:$P$10000,15,)</f>
        <v>关联</v>
      </c>
      <c r="F537" s="5">
        <f>VLOOKUP(A537,'[3]消费明细-普通账号'!$B$2:$O$10000,14,)</f>
        <v>42927</v>
      </c>
      <c r="G537" s="1" t="s">
        <v>2010</v>
      </c>
      <c r="H537" s="1" t="s">
        <v>2011</v>
      </c>
      <c r="I537" s="1" t="s">
        <v>49</v>
      </c>
      <c r="J537" s="1" t="s">
        <v>29</v>
      </c>
      <c r="K537" s="1" t="s">
        <v>20</v>
      </c>
      <c r="L537" s="1" t="s">
        <v>29</v>
      </c>
      <c r="M537" s="1"/>
      <c r="N537" s="1">
        <f t="shared" si="8"/>
        <v>0</v>
      </c>
      <c r="O537" s="1" t="s">
        <v>22</v>
      </c>
      <c r="P537" s="1" t="s">
        <v>2012</v>
      </c>
      <c r="Q537" s="1" t="s">
        <v>2013</v>
      </c>
      <c r="R537" s="1" t="s">
        <v>21</v>
      </c>
      <c r="S537" s="1"/>
      <c r="T537" s="1" t="s">
        <v>25</v>
      </c>
      <c r="U537" t="e">
        <f>VLOOKUP(H537,[4]可返佣产品!$A$2:$B$1000,2,)</f>
        <v>#N/A</v>
      </c>
    </row>
    <row r="538" spans="1:21">
      <c r="A538" s="1" t="s">
        <v>2014</v>
      </c>
      <c r="B538" s="1" t="str">
        <f>VLOOKUP(A538,'[3]消费明细-普通账号'!$B$2:$C$10000,2,)</f>
        <v>广东百悦百泰养老投资有限公司</v>
      </c>
      <c r="C538" s="1" t="str">
        <f>VLOOKUP(A538,'[3]消费明细-普通账号'!$B$2:$D$10000,3,)</f>
        <v>其他</v>
      </c>
      <c r="D538" s="1" t="str">
        <f>VLOOKUP(A538,'[3]消费明细-普通账号'!$B$2:$L$10000,11,)</f>
        <v>薛玲</v>
      </c>
      <c r="E538" s="1" t="str">
        <f>VLOOKUP(A538,'[3]消费明细-普通账号'!$B$2:$P$10000,15,)</f>
        <v>关联</v>
      </c>
      <c r="F538" s="5">
        <f>VLOOKUP(A538,'[3]消费明细-普通账号'!$B$2:$O$10000,14,)</f>
        <v>43179.894756944399</v>
      </c>
      <c r="G538" s="1" t="s">
        <v>2015</v>
      </c>
      <c r="H538" s="1" t="s">
        <v>17</v>
      </c>
      <c r="I538" s="1" t="s">
        <v>59</v>
      </c>
      <c r="J538" s="1" t="s">
        <v>705</v>
      </c>
      <c r="K538" s="1" t="s">
        <v>20</v>
      </c>
      <c r="L538" s="1" t="s">
        <v>705</v>
      </c>
      <c r="M538" s="1"/>
      <c r="N538" s="1">
        <f t="shared" si="8"/>
        <v>59</v>
      </c>
      <c r="O538" s="1" t="s">
        <v>22</v>
      </c>
      <c r="P538" s="1" t="s">
        <v>2016</v>
      </c>
      <c r="Q538" s="1" t="s">
        <v>2017</v>
      </c>
      <c r="R538" s="1" t="s">
        <v>21</v>
      </c>
      <c r="S538" s="1"/>
      <c r="T538" s="1" t="s">
        <v>25</v>
      </c>
      <c r="U538">
        <v>-1</v>
      </c>
    </row>
    <row r="539" spans="1:21">
      <c r="A539" s="1" t="s">
        <v>1916</v>
      </c>
      <c r="B539" s="1" t="str">
        <f>VLOOKUP(A539,'[3]消费明细-普通账号'!$B$2:$C$10000,2,)</f>
        <v>广州紫鲸互联网科技有限公司</v>
      </c>
      <c r="C539" s="1" t="str">
        <f>VLOOKUP(A539,'[3]消费明细-普通账号'!$B$2:$D$10000,3,)</f>
        <v>BD伙伴</v>
      </c>
      <c r="D539" s="1" t="str">
        <f>VLOOKUP(A539,'[3]消费明细-普通账号'!$B$2:$L$10000,11,)</f>
        <v>BD团队-黄政源</v>
      </c>
      <c r="E539" s="1" t="str">
        <f>VLOOKUP(A539,'[3]消费明细-普通账号'!$B$2:$P$10000,15,)</f>
        <v>新建</v>
      </c>
      <c r="F539" s="5">
        <f>VLOOKUP(A539,'[3]消费明细-普通账号'!$B$2:$O$10000,14,)</f>
        <v>43278.605532407404</v>
      </c>
      <c r="G539" s="1" t="s">
        <v>2018</v>
      </c>
      <c r="H539" s="1" t="s">
        <v>54</v>
      </c>
      <c r="I539" s="1" t="s">
        <v>49</v>
      </c>
      <c r="J539" s="1" t="s">
        <v>29</v>
      </c>
      <c r="K539" s="1" t="s">
        <v>20</v>
      </c>
      <c r="L539" s="1" t="s">
        <v>29</v>
      </c>
      <c r="M539" s="1"/>
      <c r="N539" s="1">
        <f t="shared" si="8"/>
        <v>0</v>
      </c>
      <c r="O539" s="1" t="s">
        <v>22</v>
      </c>
      <c r="P539" s="1" t="s">
        <v>2019</v>
      </c>
      <c r="Q539" s="1" t="s">
        <v>2020</v>
      </c>
      <c r="R539" s="1" t="s">
        <v>21</v>
      </c>
      <c r="S539" s="1"/>
      <c r="T539" s="1" t="s">
        <v>25</v>
      </c>
      <c r="U539" t="str">
        <f>VLOOKUP(H539,[4]可返佣产品!$A$2:$B$1000,2,)</f>
        <v>true</v>
      </c>
    </row>
    <row r="540" spans="1:21">
      <c r="A540" s="1" t="s">
        <v>1916</v>
      </c>
      <c r="B540" s="1" t="str">
        <f>VLOOKUP(A540,'[3]消费明细-普通账号'!$B$2:$C$10000,2,)</f>
        <v>广州紫鲸互联网科技有限公司</v>
      </c>
      <c r="C540" s="1" t="str">
        <f>VLOOKUP(A540,'[3]消费明细-普通账号'!$B$2:$D$10000,3,)</f>
        <v>BD伙伴</v>
      </c>
      <c r="D540" s="1" t="str">
        <f>VLOOKUP(A540,'[3]消费明细-普通账号'!$B$2:$L$10000,11,)</f>
        <v>BD团队-黄政源</v>
      </c>
      <c r="E540" s="1" t="str">
        <f>VLOOKUP(A540,'[3]消费明细-普通账号'!$B$2:$P$10000,15,)</f>
        <v>新建</v>
      </c>
      <c r="F540" s="5">
        <f>VLOOKUP(A540,'[3]消费明细-普通账号'!$B$2:$O$10000,14,)</f>
        <v>43278.605532407404</v>
      </c>
      <c r="G540" s="1" t="s">
        <v>2021</v>
      </c>
      <c r="H540" s="1" t="s">
        <v>1899</v>
      </c>
      <c r="I540" s="1" t="s">
        <v>49</v>
      </c>
      <c r="J540" s="1" t="s">
        <v>29</v>
      </c>
      <c r="K540" s="1" t="s">
        <v>20</v>
      </c>
      <c r="L540" s="1" t="s">
        <v>30</v>
      </c>
      <c r="M540" s="1"/>
      <c r="N540" s="1">
        <f t="shared" si="8"/>
        <v>0</v>
      </c>
      <c r="O540" s="1" t="s">
        <v>31</v>
      </c>
      <c r="P540" s="1" t="s">
        <v>2022</v>
      </c>
      <c r="Q540" s="1" t="s">
        <v>2022</v>
      </c>
      <c r="R540" s="1" t="s">
        <v>21</v>
      </c>
      <c r="S540" s="1"/>
      <c r="T540" s="1" t="s">
        <v>25</v>
      </c>
      <c r="U540" t="b">
        <f>VLOOKUP(H540,[4]可返佣产品!$A$2:$B$1000,2,)</f>
        <v>1</v>
      </c>
    </row>
    <row r="541" spans="1:21">
      <c r="A541" s="1" t="s">
        <v>1488</v>
      </c>
      <c r="B541" s="1" t="str">
        <f>VLOOKUP(A541,'[3]消费明细-普通账号'!$B$2:$C$10000,2,)</f>
        <v>深圳市酷达通讯公司</v>
      </c>
      <c r="C541" s="1" t="str">
        <f>VLOOKUP(A541,'[3]消费明细-普通账号'!$B$2:$D$10000,3,)</f>
        <v>KA-广</v>
      </c>
      <c r="D541" s="1" t="str">
        <f>VLOOKUP(A541,'[3]消费明细-普通账号'!$B$2:$L$10000,11,)</f>
        <v>谢晓敏</v>
      </c>
      <c r="E541" s="1" t="str">
        <f>VLOOKUP(A541,'[3]消费明细-普通账号'!$B$2:$P$10000,15,)</f>
        <v>新建</v>
      </c>
      <c r="F541" s="5">
        <f>VLOOKUP(A541,'[3]消费明细-普通账号'!$B$2:$O$10000,14,)</f>
        <v>43297.406388888892</v>
      </c>
      <c r="G541" s="1" t="s">
        <v>2023</v>
      </c>
      <c r="H541" s="1" t="s">
        <v>2024</v>
      </c>
      <c r="I541" s="1" t="s">
        <v>49</v>
      </c>
      <c r="J541" s="1" t="s">
        <v>2025</v>
      </c>
      <c r="K541" s="1" t="s">
        <v>84</v>
      </c>
      <c r="L541" s="1" t="s">
        <v>2026</v>
      </c>
      <c r="M541" s="1"/>
      <c r="N541" s="1">
        <f t="shared" si="8"/>
        <v>4590</v>
      </c>
      <c r="O541" s="1" t="s">
        <v>22</v>
      </c>
      <c r="P541" s="1" t="s">
        <v>2027</v>
      </c>
      <c r="Q541" s="1" t="s">
        <v>2028</v>
      </c>
      <c r="R541" s="1" t="s">
        <v>21</v>
      </c>
      <c r="S541" s="1"/>
      <c r="T541" s="1" t="s">
        <v>25</v>
      </c>
      <c r="U541" t="str">
        <f>VLOOKUP(H541,[4]可返佣产品!$A$2:$B$1000,2,)</f>
        <v>true</v>
      </c>
    </row>
    <row r="542" spans="1:21">
      <c r="A542" s="1" t="s">
        <v>1488</v>
      </c>
      <c r="B542" s="1" t="str">
        <f>VLOOKUP(A542,'[3]消费明细-普通账号'!$B$2:$C$10000,2,)</f>
        <v>深圳市酷达通讯公司</v>
      </c>
      <c r="C542" s="1" t="str">
        <f>VLOOKUP(A542,'[3]消费明细-普通账号'!$B$2:$D$10000,3,)</f>
        <v>KA-广</v>
      </c>
      <c r="D542" s="1" t="str">
        <f>VLOOKUP(A542,'[3]消费明细-普通账号'!$B$2:$L$10000,11,)</f>
        <v>谢晓敏</v>
      </c>
      <c r="E542" s="1" t="str">
        <f>VLOOKUP(A542,'[3]消费明细-普通账号'!$B$2:$P$10000,15,)</f>
        <v>新建</v>
      </c>
      <c r="F542" s="5">
        <f>VLOOKUP(A542,'[3]消费明细-普通账号'!$B$2:$O$10000,14,)</f>
        <v>43297.406388888892</v>
      </c>
      <c r="G542" s="1" t="s">
        <v>2029</v>
      </c>
      <c r="H542" s="1" t="s">
        <v>36</v>
      </c>
      <c r="I542" s="1" t="s">
        <v>49</v>
      </c>
      <c r="J542" s="1" t="s">
        <v>2030</v>
      </c>
      <c r="K542" s="1" t="s">
        <v>84</v>
      </c>
      <c r="L542" s="1" t="s">
        <v>2031</v>
      </c>
      <c r="M542" s="1"/>
      <c r="N542" s="1">
        <f t="shared" si="8"/>
        <v>10812</v>
      </c>
      <c r="O542" s="1" t="s">
        <v>22</v>
      </c>
      <c r="P542" s="1" t="s">
        <v>2032</v>
      </c>
      <c r="Q542" s="1" t="s">
        <v>2033</v>
      </c>
      <c r="R542" s="1" t="s">
        <v>21</v>
      </c>
      <c r="S542" s="1"/>
      <c r="T542" s="1" t="s">
        <v>25</v>
      </c>
      <c r="U542" t="str">
        <f>VLOOKUP(H542,[4]可返佣产品!$A$2:$B$1000,2,)</f>
        <v>true</v>
      </c>
    </row>
    <row r="543" spans="1:21">
      <c r="A543" s="1" t="s">
        <v>1488</v>
      </c>
      <c r="B543" s="1" t="str">
        <f>VLOOKUP(A543,'[3]消费明细-普通账号'!$B$2:$C$10000,2,)</f>
        <v>深圳市酷达通讯公司</v>
      </c>
      <c r="C543" s="1" t="str">
        <f>VLOOKUP(A543,'[3]消费明细-普通账号'!$B$2:$D$10000,3,)</f>
        <v>KA-广</v>
      </c>
      <c r="D543" s="1" t="str">
        <f>VLOOKUP(A543,'[3]消费明细-普通账号'!$B$2:$L$10000,11,)</f>
        <v>谢晓敏</v>
      </c>
      <c r="E543" s="1" t="str">
        <f>VLOOKUP(A543,'[3]消费明细-普通账号'!$B$2:$P$10000,15,)</f>
        <v>新建</v>
      </c>
      <c r="F543" s="5">
        <f>VLOOKUP(A543,'[3]消费明细-普通账号'!$B$2:$O$10000,14,)</f>
        <v>43297.406388888892</v>
      </c>
      <c r="G543" s="1" t="s">
        <v>2034</v>
      </c>
      <c r="H543" s="1" t="s">
        <v>17</v>
      </c>
      <c r="I543" s="1" t="s">
        <v>49</v>
      </c>
      <c r="J543" s="1" t="s">
        <v>2035</v>
      </c>
      <c r="K543" s="1" t="s">
        <v>980</v>
      </c>
      <c r="L543" s="1" t="s">
        <v>2036</v>
      </c>
      <c r="M543" s="1">
        <v>4500</v>
      </c>
      <c r="N543" s="1">
        <f t="shared" si="8"/>
        <v>13072.2</v>
      </c>
      <c r="O543" s="1" t="s">
        <v>22</v>
      </c>
      <c r="P543" s="1" t="s">
        <v>2037</v>
      </c>
      <c r="Q543" s="1" t="s">
        <v>2038</v>
      </c>
      <c r="R543" s="1" t="s">
        <v>21</v>
      </c>
      <c r="S543" s="1"/>
      <c r="T543" s="1" t="s">
        <v>25</v>
      </c>
      <c r="U543" t="str">
        <f>VLOOKUP(H543,[4]可返佣产品!$A$2:$B$1000,2,)</f>
        <v>true</v>
      </c>
    </row>
    <row r="544" spans="1:21">
      <c r="A544" s="1" t="s">
        <v>1488</v>
      </c>
      <c r="B544" s="1" t="str">
        <f>VLOOKUP(A544,'[3]消费明细-普通账号'!$B$2:$C$10000,2,)</f>
        <v>深圳市酷达通讯公司</v>
      </c>
      <c r="C544" s="1" t="str">
        <f>VLOOKUP(A544,'[3]消费明细-普通账号'!$B$2:$D$10000,3,)</f>
        <v>KA-广</v>
      </c>
      <c r="D544" s="1" t="str">
        <f>VLOOKUP(A544,'[3]消费明细-普通账号'!$B$2:$L$10000,11,)</f>
        <v>谢晓敏</v>
      </c>
      <c r="E544" s="1" t="str">
        <f>VLOOKUP(A544,'[3]消费明细-普通账号'!$B$2:$P$10000,15,)</f>
        <v>新建</v>
      </c>
      <c r="F544" s="5">
        <f>VLOOKUP(A544,'[3]消费明细-普通账号'!$B$2:$O$10000,14,)</f>
        <v>43297.406388888892</v>
      </c>
      <c r="G544" s="1" t="s">
        <v>2039</v>
      </c>
      <c r="H544" s="1" t="s">
        <v>17</v>
      </c>
      <c r="I544" s="1" t="s">
        <v>49</v>
      </c>
      <c r="J544" s="1" t="s">
        <v>2040</v>
      </c>
      <c r="K544" s="1" t="s">
        <v>1544</v>
      </c>
      <c r="L544" s="1" t="s">
        <v>2041</v>
      </c>
      <c r="M544" s="1"/>
      <c r="N544" s="1">
        <f t="shared" si="8"/>
        <v>29616</v>
      </c>
      <c r="O544" s="1" t="s">
        <v>22</v>
      </c>
      <c r="P544" s="1" t="s">
        <v>2042</v>
      </c>
      <c r="Q544" s="1" t="s">
        <v>2043</v>
      </c>
      <c r="R544" s="1" t="s">
        <v>21</v>
      </c>
      <c r="S544" s="1"/>
      <c r="T544" s="1" t="s">
        <v>25</v>
      </c>
      <c r="U544" t="str">
        <f>VLOOKUP(H544,[4]可返佣产品!$A$2:$B$1000,2,)</f>
        <v>true</v>
      </c>
    </row>
    <row r="545" spans="1:21">
      <c r="A545" s="1" t="s">
        <v>426</v>
      </c>
      <c r="B545" s="1" t="str">
        <f>VLOOKUP(A545,'[3]消费明细-普通账号'!$B$2:$C$10000,2,)</f>
        <v>广州市新橙信息科技有限公司</v>
      </c>
      <c r="C545" s="1" t="str">
        <f>VLOOKUP(A545,'[3]消费明细-普通账号'!$B$2:$D$10000,3,)</f>
        <v>铁军-广</v>
      </c>
      <c r="D545" s="1" t="str">
        <f>VLOOKUP(A545,'[3]消费明细-普通账号'!$B$2:$L$10000,11,)</f>
        <v>高乾</v>
      </c>
      <c r="E545" s="1" t="str">
        <f>VLOOKUP(A545,'[3]消费明细-普通账号'!$B$2:$P$10000,15,)</f>
        <v>关联</v>
      </c>
      <c r="F545" s="5">
        <f>VLOOKUP(A545,'[3]消费明细-普通账号'!$B$2:$O$10000,14,)</f>
        <v>43034</v>
      </c>
      <c r="G545" s="1" t="s">
        <v>2044</v>
      </c>
      <c r="H545" s="1" t="s">
        <v>130</v>
      </c>
      <c r="I545" s="1" t="s">
        <v>18</v>
      </c>
      <c r="J545" s="1" t="s">
        <v>29</v>
      </c>
      <c r="K545" s="1" t="s">
        <v>20</v>
      </c>
      <c r="L545" s="1" t="s">
        <v>30</v>
      </c>
      <c r="M545" s="1"/>
      <c r="N545" s="1">
        <f t="shared" si="8"/>
        <v>0</v>
      </c>
      <c r="O545" s="1" t="s">
        <v>31</v>
      </c>
      <c r="P545" s="1" t="s">
        <v>2045</v>
      </c>
      <c r="Q545" s="1" t="s">
        <v>2045</v>
      </c>
      <c r="R545" s="1" t="s">
        <v>21</v>
      </c>
      <c r="S545" s="1"/>
      <c r="T545" s="1" t="s">
        <v>25</v>
      </c>
      <c r="U545" t="b">
        <f>VLOOKUP(H545,[4]可返佣产品!$A$2:$B$1000,2,)</f>
        <v>1</v>
      </c>
    </row>
    <row r="546" spans="1:21">
      <c r="A546" s="1" t="s">
        <v>786</v>
      </c>
      <c r="B546" s="1" t="str">
        <f>VLOOKUP(A546,'[3]消费明细-普通账号'!$B$2:$C$10000,2,)</f>
        <v>广州远程教育中心有限公司</v>
      </c>
      <c r="C546" s="1" t="str">
        <f>VLOOKUP(A546,'[3]消费明细-普通账号'!$B$2:$D$10000,3,)</f>
        <v>KA-广</v>
      </c>
      <c r="D546" s="1" t="str">
        <f>VLOOKUP(A546,'[3]消费明细-普通账号'!$B$2:$L$10000,11,)</f>
        <v>史玉卉</v>
      </c>
      <c r="E546" s="1" t="str">
        <f>VLOOKUP(A546,'[3]消费明细-普通账号'!$B$2:$P$10000,15,)</f>
        <v>关联</v>
      </c>
      <c r="F546" s="5">
        <f>VLOOKUP(A546,'[3]消费明细-普通账号'!$B$2:$O$10000,14,)</f>
        <v>43119.384583333303</v>
      </c>
      <c r="G546" s="1" t="s">
        <v>2046</v>
      </c>
      <c r="H546" s="1" t="s">
        <v>17</v>
      </c>
      <c r="I546" s="1" t="s">
        <v>59</v>
      </c>
      <c r="J546" s="1" t="s">
        <v>1029</v>
      </c>
      <c r="K546" s="1" t="s">
        <v>203</v>
      </c>
      <c r="L546" s="1" t="s">
        <v>2047</v>
      </c>
      <c r="M546" s="1"/>
      <c r="N546" s="1">
        <f t="shared" si="8"/>
        <v>179.25</v>
      </c>
      <c r="O546" s="1" t="s">
        <v>22</v>
      </c>
      <c r="P546" s="1" t="s">
        <v>2048</v>
      </c>
      <c r="Q546" s="1" t="s">
        <v>2049</v>
      </c>
      <c r="R546" s="1" t="s">
        <v>21</v>
      </c>
      <c r="S546" s="1"/>
      <c r="T546" s="1" t="s">
        <v>25</v>
      </c>
      <c r="U546">
        <v>0</v>
      </c>
    </row>
    <row r="547" spans="1:21">
      <c r="A547" s="1" t="s">
        <v>786</v>
      </c>
      <c r="B547" s="1" t="str">
        <f>VLOOKUP(A547,'[3]消费明细-普通账号'!$B$2:$C$10000,2,)</f>
        <v>广州远程教育中心有限公司</v>
      </c>
      <c r="C547" s="1" t="str">
        <f>VLOOKUP(A547,'[3]消费明细-普通账号'!$B$2:$D$10000,3,)</f>
        <v>KA-广</v>
      </c>
      <c r="D547" s="1" t="str">
        <f>VLOOKUP(A547,'[3]消费明细-普通账号'!$B$2:$L$10000,11,)</f>
        <v>史玉卉</v>
      </c>
      <c r="E547" s="1" t="str">
        <f>VLOOKUP(A547,'[3]消费明细-普通账号'!$B$2:$P$10000,15,)</f>
        <v>关联</v>
      </c>
      <c r="F547" s="5">
        <f>VLOOKUP(A547,'[3]消费明细-普通账号'!$B$2:$O$10000,14,)</f>
        <v>43119.384583333303</v>
      </c>
      <c r="G547" s="1" t="s">
        <v>2050</v>
      </c>
      <c r="H547" s="1" t="s">
        <v>17</v>
      </c>
      <c r="I547" s="1" t="s">
        <v>59</v>
      </c>
      <c r="J547" s="1" t="s">
        <v>1029</v>
      </c>
      <c r="K547" s="1" t="s">
        <v>203</v>
      </c>
      <c r="L547" s="1" t="s">
        <v>2047</v>
      </c>
      <c r="M547" s="1"/>
      <c r="N547" s="1">
        <f t="shared" si="8"/>
        <v>179.25</v>
      </c>
      <c r="O547" s="1" t="s">
        <v>22</v>
      </c>
      <c r="P547" s="1" t="s">
        <v>2051</v>
      </c>
      <c r="Q547" s="1" t="s">
        <v>2052</v>
      </c>
      <c r="R547" s="1" t="s">
        <v>21</v>
      </c>
      <c r="S547" s="1"/>
      <c r="T547" s="1" t="s">
        <v>25</v>
      </c>
      <c r="U547">
        <v>0</v>
      </c>
    </row>
    <row r="548" spans="1:21">
      <c r="A548" s="1" t="s">
        <v>1001</v>
      </c>
      <c r="B548" s="1" t="str">
        <f>VLOOKUP(A548,'[3]消费明细-普通账号'!$B$2:$C$10000,2,)</f>
        <v>广州棒谷网络科技有限公司</v>
      </c>
      <c r="C548" s="1" t="str">
        <f>VLOOKUP(A548,'[3]消费明细-普通账号'!$B$2:$D$10000,3,)</f>
        <v>KA-广</v>
      </c>
      <c r="D548" s="1" t="str">
        <f>VLOOKUP(A548,'[3]消费明细-普通账号'!$B$2:$L$10000,11,)</f>
        <v>KA-广</v>
      </c>
      <c r="E548" s="1" t="str">
        <f>VLOOKUP(A548,'[3]消费明细-普通账号'!$B$2:$P$10000,15,)</f>
        <v>关联</v>
      </c>
      <c r="F548" s="5">
        <f>VLOOKUP(A548,'[3]消费明细-普通账号'!$B$2:$O$10000,14,)</f>
        <v>42810</v>
      </c>
      <c r="G548" s="1" t="s">
        <v>2053</v>
      </c>
      <c r="H548" s="1" t="s">
        <v>130</v>
      </c>
      <c r="I548" s="1" t="s">
        <v>49</v>
      </c>
      <c r="J548" s="1" t="s">
        <v>29</v>
      </c>
      <c r="K548" s="1" t="s">
        <v>20</v>
      </c>
      <c r="L548" s="1" t="s">
        <v>30</v>
      </c>
      <c r="M548" s="1"/>
      <c r="N548" s="1">
        <f t="shared" si="8"/>
        <v>0</v>
      </c>
      <c r="O548" s="1" t="s">
        <v>31</v>
      </c>
      <c r="P548" s="1" t="s">
        <v>2054</v>
      </c>
      <c r="Q548" s="1" t="s">
        <v>2054</v>
      </c>
      <c r="R548" s="1" t="s">
        <v>21</v>
      </c>
      <c r="S548" s="1"/>
      <c r="T548" s="1" t="s">
        <v>25</v>
      </c>
      <c r="U548" t="b">
        <f>VLOOKUP(H548,[4]可返佣产品!$A$2:$B$1000,2,)</f>
        <v>1</v>
      </c>
    </row>
    <row r="549" spans="1:21">
      <c r="A549" s="1" t="s">
        <v>26</v>
      </c>
      <c r="B549" s="1" t="str">
        <f>VLOOKUP(A549,'[3]消费明细-普通账号'!$B$2:$C$10000,2,)</f>
        <v>广州市十牛信息科技有限公司</v>
      </c>
      <c r="C549" s="1" t="str">
        <f>VLOOKUP(A549,'[3]消费明细-普通账号'!$B$2:$D$10000,3,)</f>
        <v>其他</v>
      </c>
      <c r="D549" s="1" t="str">
        <f>VLOOKUP(A549,'[3]消费明细-普通账号'!$B$2:$L$10000,11,)</f>
        <v>薛玲</v>
      </c>
      <c r="E549" s="1" t="str">
        <f>VLOOKUP(A549,'[3]消费明细-普通账号'!$B$2:$P$10000,15,)</f>
        <v>关联</v>
      </c>
      <c r="F549" s="5">
        <f>VLOOKUP(A549,'[3]消费明细-普通账号'!$B$2:$O$10000,14,)</f>
        <v>42909</v>
      </c>
      <c r="G549" s="1" t="s">
        <v>2055</v>
      </c>
      <c r="H549" s="1" t="s">
        <v>130</v>
      </c>
      <c r="I549" s="1" t="s">
        <v>49</v>
      </c>
      <c r="J549" s="1" t="s">
        <v>29</v>
      </c>
      <c r="K549" s="1" t="s">
        <v>20</v>
      </c>
      <c r="L549" s="1" t="s">
        <v>30</v>
      </c>
      <c r="M549" s="1"/>
      <c r="N549" s="1">
        <f t="shared" si="8"/>
        <v>0</v>
      </c>
      <c r="O549" s="1" t="s">
        <v>31</v>
      </c>
      <c r="P549" s="1" t="s">
        <v>2056</v>
      </c>
      <c r="Q549" s="1" t="s">
        <v>2057</v>
      </c>
      <c r="R549" s="1" t="s">
        <v>21</v>
      </c>
      <c r="S549" s="1"/>
      <c r="T549" s="1" t="s">
        <v>25</v>
      </c>
      <c r="U549" t="b">
        <f>VLOOKUP(H549,[4]可返佣产品!$A$2:$B$1000,2,)</f>
        <v>1</v>
      </c>
    </row>
    <row r="550" spans="1:21">
      <c r="A550" s="1" t="s">
        <v>2058</v>
      </c>
      <c r="B550" s="1" t="str">
        <f>VLOOKUP(A550,'[3]消费明细-普通账号'!$B$2:$C$10000,2,)</f>
        <v>珠海市千百亿金融信息服务有限公司</v>
      </c>
      <c r="C550" s="1" t="str">
        <f>VLOOKUP(A550,'[3]消费明细-普通账号'!$B$2:$D$10000,3,)</f>
        <v>KA-广</v>
      </c>
      <c r="D550" s="1" t="str">
        <f>VLOOKUP(A550,'[3]消费明细-普通账号'!$B$2:$L$10000,11,)</f>
        <v>史玉卉</v>
      </c>
      <c r="E550" s="1" t="str">
        <f>VLOOKUP(A550,'[3]消费明细-普通账号'!$B$2:$P$10000,15,)</f>
        <v>关联</v>
      </c>
      <c r="F550" s="5">
        <f>VLOOKUP(A550,'[3]消费明细-普通账号'!$B$2:$O$10000,14,)</f>
        <v>43174.781932870399</v>
      </c>
      <c r="G550" s="1" t="s">
        <v>2059</v>
      </c>
      <c r="H550" s="1" t="s">
        <v>36</v>
      </c>
      <c r="I550" s="1" t="s">
        <v>59</v>
      </c>
      <c r="J550" s="1" t="s">
        <v>733</v>
      </c>
      <c r="K550" s="1" t="s">
        <v>20</v>
      </c>
      <c r="L550" s="1" t="s">
        <v>733</v>
      </c>
      <c r="M550" s="1"/>
      <c r="N550" s="1">
        <f t="shared" si="8"/>
        <v>1190</v>
      </c>
      <c r="O550" s="1" t="s">
        <v>22</v>
      </c>
      <c r="P550" s="1" t="s">
        <v>2060</v>
      </c>
      <c r="Q550" s="1" t="s">
        <v>2061</v>
      </c>
      <c r="R550" s="1" t="s">
        <v>21</v>
      </c>
      <c r="S550" s="1"/>
      <c r="T550" s="1" t="s">
        <v>25</v>
      </c>
      <c r="U550">
        <v>-1</v>
      </c>
    </row>
    <row r="551" spans="1:21">
      <c r="A551" s="1" t="s">
        <v>26</v>
      </c>
      <c r="B551" s="1" t="str">
        <f>VLOOKUP(A551,'[3]消费明细-普通账号'!$B$2:$C$10000,2,)</f>
        <v>广州市十牛信息科技有限公司</v>
      </c>
      <c r="C551" s="1" t="str">
        <f>VLOOKUP(A551,'[3]消费明细-普通账号'!$B$2:$D$10000,3,)</f>
        <v>其他</v>
      </c>
      <c r="D551" s="1" t="str">
        <f>VLOOKUP(A551,'[3]消费明细-普通账号'!$B$2:$L$10000,11,)</f>
        <v>薛玲</v>
      </c>
      <c r="E551" s="1" t="str">
        <f>VLOOKUP(A551,'[3]消费明细-普通账号'!$B$2:$P$10000,15,)</f>
        <v>关联</v>
      </c>
      <c r="F551" s="5">
        <f>VLOOKUP(A551,'[3]消费明细-普通账号'!$B$2:$O$10000,14,)</f>
        <v>42909</v>
      </c>
      <c r="G551" s="1" t="s">
        <v>2062</v>
      </c>
      <c r="H551" s="1" t="s">
        <v>130</v>
      </c>
      <c r="I551" s="1" t="s">
        <v>49</v>
      </c>
      <c r="J551" s="1" t="s">
        <v>29</v>
      </c>
      <c r="K551" s="1" t="s">
        <v>20</v>
      </c>
      <c r="L551" s="1" t="s">
        <v>30</v>
      </c>
      <c r="M551" s="1"/>
      <c r="N551" s="1">
        <f t="shared" si="8"/>
        <v>0</v>
      </c>
      <c r="O551" s="1" t="s">
        <v>31</v>
      </c>
      <c r="P551" s="1" t="s">
        <v>2063</v>
      </c>
      <c r="Q551" s="1" t="s">
        <v>2063</v>
      </c>
      <c r="R551" s="1" t="s">
        <v>21</v>
      </c>
      <c r="S551" s="1"/>
      <c r="T551" s="1" t="s">
        <v>25</v>
      </c>
      <c r="U551" t="b">
        <f>VLOOKUP(H551,[4]可返佣产品!$A$2:$B$1000,2,)</f>
        <v>1</v>
      </c>
    </row>
    <row r="552" spans="1:21">
      <c r="A552" s="1" t="s">
        <v>304</v>
      </c>
      <c r="B552" s="1" t="str">
        <f>VLOOKUP(A552,'[3]消费明细-普通账号'!$B$2:$C$10000,2,)</f>
        <v>广州远程教育中心有限公司</v>
      </c>
      <c r="C552" s="1" t="str">
        <f>VLOOKUP(A552,'[3]消费明细-普通账号'!$B$2:$D$10000,3,)</f>
        <v>KA-广</v>
      </c>
      <c r="D552" s="1" t="str">
        <f>VLOOKUP(A552,'[3]消费明细-普通账号'!$B$2:$L$10000,11,)</f>
        <v>史玉卉</v>
      </c>
      <c r="E552" s="1" t="str">
        <f>VLOOKUP(A552,'[3]消费明细-普通账号'!$B$2:$P$10000,15,)</f>
        <v>关联</v>
      </c>
      <c r="F552" s="5">
        <f>VLOOKUP(A552,'[3]消费明细-普通账号'!$B$2:$O$10000,14,)</f>
        <v>42818</v>
      </c>
      <c r="G552" s="1" t="s">
        <v>2064</v>
      </c>
      <c r="H552" s="1" t="s">
        <v>17</v>
      </c>
      <c r="I552" s="1" t="s">
        <v>59</v>
      </c>
      <c r="J552" s="1" t="s">
        <v>1462</v>
      </c>
      <c r="K552" s="1" t="s">
        <v>203</v>
      </c>
      <c r="L552" s="1" t="s">
        <v>1463</v>
      </c>
      <c r="M552" s="1"/>
      <c r="N552" s="1">
        <f t="shared" si="8"/>
        <v>452.25</v>
      </c>
      <c r="O552" s="1" t="s">
        <v>22</v>
      </c>
      <c r="P552" s="1" t="s">
        <v>2065</v>
      </c>
      <c r="Q552" s="1" t="s">
        <v>2066</v>
      </c>
      <c r="R552" s="1" t="s">
        <v>21</v>
      </c>
      <c r="S552" s="1"/>
      <c r="T552" s="1" t="s">
        <v>25</v>
      </c>
      <c r="U552">
        <v>0</v>
      </c>
    </row>
    <row r="553" spans="1:21">
      <c r="A553" s="1" t="s">
        <v>304</v>
      </c>
      <c r="B553" s="1" t="str">
        <f>VLOOKUP(A553,'[3]消费明细-普通账号'!$B$2:$C$10000,2,)</f>
        <v>广州远程教育中心有限公司</v>
      </c>
      <c r="C553" s="1" t="str">
        <f>VLOOKUP(A553,'[3]消费明细-普通账号'!$B$2:$D$10000,3,)</f>
        <v>KA-广</v>
      </c>
      <c r="D553" s="1" t="str">
        <f>VLOOKUP(A553,'[3]消费明细-普通账号'!$B$2:$L$10000,11,)</f>
        <v>史玉卉</v>
      </c>
      <c r="E553" s="1" t="str">
        <f>VLOOKUP(A553,'[3]消费明细-普通账号'!$B$2:$P$10000,15,)</f>
        <v>关联</v>
      </c>
      <c r="F553" s="5">
        <f>VLOOKUP(A553,'[3]消费明细-普通账号'!$B$2:$O$10000,14,)</f>
        <v>42818</v>
      </c>
      <c r="G553" s="1" t="s">
        <v>2067</v>
      </c>
      <c r="H553" s="1" t="s">
        <v>17</v>
      </c>
      <c r="I553" s="1" t="s">
        <v>59</v>
      </c>
      <c r="J553" s="1" t="s">
        <v>320</v>
      </c>
      <c r="K553" s="1" t="s">
        <v>203</v>
      </c>
      <c r="L553" s="1" t="s">
        <v>321</v>
      </c>
      <c r="M553" s="1"/>
      <c r="N553" s="1">
        <f t="shared" si="8"/>
        <v>399.75</v>
      </c>
      <c r="O553" s="1" t="s">
        <v>22</v>
      </c>
      <c r="P553" s="1" t="s">
        <v>2068</v>
      </c>
      <c r="Q553" s="1" t="s">
        <v>2068</v>
      </c>
      <c r="R553" s="1" t="s">
        <v>21</v>
      </c>
      <c r="S553" s="1"/>
      <c r="T553" s="1" t="s">
        <v>25</v>
      </c>
      <c r="U553">
        <v>0</v>
      </c>
    </row>
    <row r="554" spans="1:21">
      <c r="A554" s="1" t="s">
        <v>304</v>
      </c>
      <c r="B554" s="1" t="str">
        <f>VLOOKUP(A554,'[3]消费明细-普通账号'!$B$2:$C$10000,2,)</f>
        <v>广州远程教育中心有限公司</v>
      </c>
      <c r="C554" s="1" t="str">
        <f>VLOOKUP(A554,'[3]消费明细-普通账号'!$B$2:$D$10000,3,)</f>
        <v>KA-广</v>
      </c>
      <c r="D554" s="1" t="str">
        <f>VLOOKUP(A554,'[3]消费明细-普通账号'!$B$2:$L$10000,11,)</f>
        <v>史玉卉</v>
      </c>
      <c r="E554" s="1" t="str">
        <f>VLOOKUP(A554,'[3]消费明细-普通账号'!$B$2:$P$10000,15,)</f>
        <v>关联</v>
      </c>
      <c r="F554" s="5">
        <f>VLOOKUP(A554,'[3]消费明细-普通账号'!$B$2:$O$10000,14,)</f>
        <v>42818</v>
      </c>
      <c r="G554" s="1" t="s">
        <v>2069</v>
      </c>
      <c r="H554" s="1" t="s">
        <v>17</v>
      </c>
      <c r="I554" s="1" t="s">
        <v>59</v>
      </c>
      <c r="J554" s="1" t="s">
        <v>2070</v>
      </c>
      <c r="K554" s="1" t="s">
        <v>203</v>
      </c>
      <c r="L554" s="1" t="s">
        <v>2071</v>
      </c>
      <c r="M554" s="1"/>
      <c r="N554" s="1">
        <f t="shared" si="8"/>
        <v>414</v>
      </c>
      <c r="O554" s="1" t="s">
        <v>22</v>
      </c>
      <c r="P554" s="1" t="s">
        <v>2072</v>
      </c>
      <c r="Q554" s="1" t="s">
        <v>2073</v>
      </c>
      <c r="R554" s="1" t="s">
        <v>21</v>
      </c>
      <c r="S554" s="1"/>
      <c r="T554" s="1" t="s">
        <v>25</v>
      </c>
      <c r="U554">
        <v>0</v>
      </c>
    </row>
    <row r="555" spans="1:21">
      <c r="A555" s="1" t="s">
        <v>26</v>
      </c>
      <c r="B555" s="1" t="str">
        <f>VLOOKUP(A555,'[3]消费明细-普通账号'!$B$2:$C$10000,2,)</f>
        <v>广州市十牛信息科技有限公司</v>
      </c>
      <c r="C555" s="1" t="str">
        <f>VLOOKUP(A555,'[3]消费明细-普通账号'!$B$2:$D$10000,3,)</f>
        <v>其他</v>
      </c>
      <c r="D555" s="1" t="str">
        <f>VLOOKUP(A555,'[3]消费明细-普通账号'!$B$2:$L$10000,11,)</f>
        <v>薛玲</v>
      </c>
      <c r="E555" s="1" t="str">
        <f>VLOOKUP(A555,'[3]消费明细-普通账号'!$B$2:$P$10000,15,)</f>
        <v>关联</v>
      </c>
      <c r="F555" s="5">
        <f>VLOOKUP(A555,'[3]消费明细-普通账号'!$B$2:$O$10000,14,)</f>
        <v>42909</v>
      </c>
      <c r="G555" s="1" t="s">
        <v>2074</v>
      </c>
      <c r="H555" s="1" t="s">
        <v>130</v>
      </c>
      <c r="I555" s="1" t="s">
        <v>49</v>
      </c>
      <c r="J555" s="1" t="s">
        <v>29</v>
      </c>
      <c r="K555" s="1" t="s">
        <v>20</v>
      </c>
      <c r="L555" s="1" t="s">
        <v>30</v>
      </c>
      <c r="M555" s="1"/>
      <c r="N555" s="1">
        <f t="shared" si="8"/>
        <v>0</v>
      </c>
      <c r="O555" s="1" t="s">
        <v>31</v>
      </c>
      <c r="P555" s="1" t="s">
        <v>2075</v>
      </c>
      <c r="Q555" s="1" t="s">
        <v>2076</v>
      </c>
      <c r="R555" s="1" t="s">
        <v>21</v>
      </c>
      <c r="S555" s="1"/>
      <c r="T555" s="1" t="s">
        <v>25</v>
      </c>
      <c r="U555" t="b">
        <f>VLOOKUP(H555,[4]可返佣产品!$A$2:$B$1000,2,)</f>
        <v>1</v>
      </c>
    </row>
    <row r="556" spans="1:21">
      <c r="A556" s="1" t="s">
        <v>26</v>
      </c>
      <c r="B556" s="1" t="str">
        <f>VLOOKUP(A556,'[3]消费明细-普通账号'!$B$2:$C$10000,2,)</f>
        <v>广州市十牛信息科技有限公司</v>
      </c>
      <c r="C556" s="1" t="str">
        <f>VLOOKUP(A556,'[3]消费明细-普通账号'!$B$2:$D$10000,3,)</f>
        <v>其他</v>
      </c>
      <c r="D556" s="1" t="str">
        <f>VLOOKUP(A556,'[3]消费明细-普通账号'!$B$2:$L$10000,11,)</f>
        <v>薛玲</v>
      </c>
      <c r="E556" s="1" t="str">
        <f>VLOOKUP(A556,'[3]消费明细-普通账号'!$B$2:$P$10000,15,)</f>
        <v>关联</v>
      </c>
      <c r="F556" s="5">
        <f>VLOOKUP(A556,'[3]消费明细-普通账号'!$B$2:$O$10000,14,)</f>
        <v>42909</v>
      </c>
      <c r="G556" s="1" t="s">
        <v>2077</v>
      </c>
      <c r="H556" s="1" t="s">
        <v>130</v>
      </c>
      <c r="I556" s="1" t="s">
        <v>49</v>
      </c>
      <c r="J556" s="1" t="s">
        <v>29</v>
      </c>
      <c r="K556" s="1" t="s">
        <v>20</v>
      </c>
      <c r="L556" s="1" t="s">
        <v>30</v>
      </c>
      <c r="M556" s="1"/>
      <c r="N556" s="1">
        <f t="shared" si="8"/>
        <v>0</v>
      </c>
      <c r="O556" s="1" t="s">
        <v>31</v>
      </c>
      <c r="P556" s="1" t="s">
        <v>2078</v>
      </c>
      <c r="Q556" s="1" t="s">
        <v>2079</v>
      </c>
      <c r="R556" s="1" t="s">
        <v>21</v>
      </c>
      <c r="S556" s="1"/>
      <c r="T556" s="1" t="s">
        <v>25</v>
      </c>
      <c r="U556" t="b">
        <f>VLOOKUP(H556,[4]可返佣产品!$A$2:$B$1000,2,)</f>
        <v>1</v>
      </c>
    </row>
    <row r="557" spans="1:21">
      <c r="A557" s="1" t="s">
        <v>26</v>
      </c>
      <c r="B557" s="1" t="str">
        <f>VLOOKUP(A557,'[3]消费明细-普通账号'!$B$2:$C$10000,2,)</f>
        <v>广州市十牛信息科技有限公司</v>
      </c>
      <c r="C557" s="1" t="str">
        <f>VLOOKUP(A557,'[3]消费明细-普通账号'!$B$2:$D$10000,3,)</f>
        <v>其他</v>
      </c>
      <c r="D557" s="1" t="str">
        <f>VLOOKUP(A557,'[3]消费明细-普通账号'!$B$2:$L$10000,11,)</f>
        <v>薛玲</v>
      </c>
      <c r="E557" s="1" t="str">
        <f>VLOOKUP(A557,'[3]消费明细-普通账号'!$B$2:$P$10000,15,)</f>
        <v>关联</v>
      </c>
      <c r="F557" s="5">
        <f>VLOOKUP(A557,'[3]消费明细-普通账号'!$B$2:$O$10000,14,)</f>
        <v>42909</v>
      </c>
      <c r="G557" s="1" t="s">
        <v>2080</v>
      </c>
      <c r="H557" s="1" t="s">
        <v>130</v>
      </c>
      <c r="I557" s="1" t="s">
        <v>49</v>
      </c>
      <c r="J557" s="1" t="s">
        <v>29</v>
      </c>
      <c r="K557" s="1" t="s">
        <v>20</v>
      </c>
      <c r="L557" s="1" t="s">
        <v>30</v>
      </c>
      <c r="M557" s="1"/>
      <c r="N557" s="1">
        <f t="shared" si="8"/>
        <v>0</v>
      </c>
      <c r="O557" s="1" t="s">
        <v>31</v>
      </c>
      <c r="P557" s="1" t="s">
        <v>2081</v>
      </c>
      <c r="Q557" s="1" t="s">
        <v>2082</v>
      </c>
      <c r="R557" s="1" t="s">
        <v>21</v>
      </c>
      <c r="S557" s="1"/>
      <c r="T557" s="1" t="s">
        <v>25</v>
      </c>
      <c r="U557" t="b">
        <f>VLOOKUP(H557,[4]可返佣产品!$A$2:$B$1000,2,)</f>
        <v>1</v>
      </c>
    </row>
    <row r="558" spans="1:21">
      <c r="A558" s="1" t="s">
        <v>2083</v>
      </c>
      <c r="B558" s="1" t="str">
        <f>VLOOKUP(A558,'[3]消费明细-普通账号'!$B$2:$C$10000,2,)</f>
        <v>深圳拓略计算机有限责任公司</v>
      </c>
      <c r="C558" s="1" t="str">
        <f>VLOOKUP(A558,'[3]消费明细-普通账号'!$B$2:$D$10000,3,)</f>
        <v>BD伙伴</v>
      </c>
      <c r="D558" s="1" t="str">
        <f>VLOOKUP(A558,'[3]消费明细-普通账号'!$B$2:$L$10000,11,)</f>
        <v>BD团队-刘银树</v>
      </c>
      <c r="E558" s="1" t="str">
        <f>VLOOKUP(A558,'[3]消费明细-普通账号'!$B$2:$P$10000,15,)</f>
        <v>新建</v>
      </c>
      <c r="F558" s="5">
        <f>VLOOKUP(A558,'[3]消费明细-普通账号'!$B$2:$O$10000,14,)</f>
        <v>43204.680335648103</v>
      </c>
      <c r="G558" s="1" t="s">
        <v>2084</v>
      </c>
      <c r="H558" s="1" t="s">
        <v>36</v>
      </c>
      <c r="I558" s="1" t="s">
        <v>18</v>
      </c>
      <c r="J558" s="1" t="s">
        <v>2085</v>
      </c>
      <c r="K558" s="1" t="s">
        <v>20</v>
      </c>
      <c r="L558" s="1" t="s">
        <v>2085</v>
      </c>
      <c r="M558" s="1"/>
      <c r="N558" s="1">
        <f t="shared" si="8"/>
        <v>633.79999999999995</v>
      </c>
      <c r="O558" s="1" t="s">
        <v>22</v>
      </c>
      <c r="P558" s="1" t="s">
        <v>2086</v>
      </c>
      <c r="Q558" s="1" t="s">
        <v>2087</v>
      </c>
      <c r="R558" s="1" t="s">
        <v>21</v>
      </c>
      <c r="S558" s="1"/>
      <c r="T558" s="1" t="s">
        <v>25</v>
      </c>
      <c r="U558" t="str">
        <f>VLOOKUP(H558,[4]可返佣产品!$A$2:$B$1000,2,)</f>
        <v>true</v>
      </c>
    </row>
    <row r="559" spans="1:21">
      <c r="A559" s="1" t="s">
        <v>2088</v>
      </c>
      <c r="B559" s="1" t="str">
        <f>VLOOKUP(A559,'[3]消费明细-普通账号'!$B$2:$C$10000,2,)</f>
        <v>广州寄锦教育科技有限公司</v>
      </c>
      <c r="C559" s="1" t="str">
        <f>VLOOKUP(A559,'[3]消费明细-普通账号'!$B$2:$D$10000,3,)</f>
        <v>KA-广</v>
      </c>
      <c r="D559" s="1" t="str">
        <f>VLOOKUP(A559,'[3]消费明细-普通账号'!$B$2:$L$10000,11,)</f>
        <v>谢晓敏</v>
      </c>
      <c r="E559" s="1" t="str">
        <f>VLOOKUP(A559,'[3]消费明细-普通账号'!$B$2:$P$10000,15,)</f>
        <v>关联</v>
      </c>
      <c r="F559" s="5">
        <f>VLOOKUP(A559,'[3]消费明细-普通账号'!$B$2:$O$10000,14,)</f>
        <v>43125.387766203698</v>
      </c>
      <c r="G559" s="1" t="s">
        <v>2089</v>
      </c>
      <c r="H559" s="1" t="s">
        <v>17</v>
      </c>
      <c r="I559" s="1" t="s">
        <v>1574</v>
      </c>
      <c r="J559" s="1" t="s">
        <v>2090</v>
      </c>
      <c r="K559" s="1" t="s">
        <v>20</v>
      </c>
      <c r="L559" s="1" t="s">
        <v>2090</v>
      </c>
      <c r="M559" s="1"/>
      <c r="N559" s="1">
        <f t="shared" si="8"/>
        <v>1942.89</v>
      </c>
      <c r="O559" s="1" t="s">
        <v>22</v>
      </c>
      <c r="P559" s="1" t="s">
        <v>2091</v>
      </c>
      <c r="Q559" s="1" t="s">
        <v>2092</v>
      </c>
      <c r="R559" s="1" t="s">
        <v>21</v>
      </c>
      <c r="S559" s="1"/>
      <c r="T559" s="1" t="s">
        <v>25</v>
      </c>
      <c r="U559" t="str">
        <f>VLOOKUP(H559,[4]可返佣产品!$A$2:$B$1000,2,)</f>
        <v>true</v>
      </c>
    </row>
    <row r="560" spans="1:21">
      <c r="A560" s="1" t="s">
        <v>1191</v>
      </c>
      <c r="B560" s="1" t="str">
        <f>VLOOKUP(A560,'[3]消费明细-普通账号'!$B$2:$C$10000,2,)</f>
        <v>中油碧辟石油有限公司</v>
      </c>
      <c r="C560" s="1" t="str">
        <f>VLOOKUP(A560,'[3]消费明细-普通账号'!$B$2:$D$10000,3,)</f>
        <v>其他</v>
      </c>
      <c r="D560" s="1" t="str">
        <f>VLOOKUP(A560,'[3]消费明细-普通账号'!$B$2:$L$10000,11,)</f>
        <v>薛玲</v>
      </c>
      <c r="E560" s="1" t="str">
        <f>VLOOKUP(A560,'[3]消费明细-普通账号'!$B$2:$P$10000,15,)</f>
        <v>关联</v>
      </c>
      <c r="F560" s="5">
        <f>VLOOKUP(A560,'[3]消费明细-普通账号'!$B$2:$O$10000,14,)</f>
        <v>42990</v>
      </c>
      <c r="G560" s="1" t="s">
        <v>2093</v>
      </c>
      <c r="H560" s="1" t="s">
        <v>1210</v>
      </c>
      <c r="I560" s="1" t="s">
        <v>49</v>
      </c>
      <c r="J560" s="1" t="s">
        <v>29</v>
      </c>
      <c r="K560" s="1" t="s">
        <v>20</v>
      </c>
      <c r="L560" s="1" t="s">
        <v>30</v>
      </c>
      <c r="M560" s="1"/>
      <c r="N560" s="1">
        <f t="shared" si="8"/>
        <v>0</v>
      </c>
      <c r="O560" s="1" t="s">
        <v>31</v>
      </c>
      <c r="P560" s="1" t="s">
        <v>2094</v>
      </c>
      <c r="Q560" s="1" t="s">
        <v>2094</v>
      </c>
      <c r="R560" s="1" t="s">
        <v>21</v>
      </c>
      <c r="S560" s="1"/>
      <c r="T560" s="1" t="s">
        <v>25</v>
      </c>
      <c r="U560" t="e">
        <f>VLOOKUP(H560,[4]可返佣产品!$A$2:$B$1000,2,)</f>
        <v>#N/A</v>
      </c>
    </row>
    <row r="561" spans="1:21">
      <c r="A561" s="1" t="s">
        <v>1104</v>
      </c>
      <c r="B561" s="1" t="str">
        <f>VLOOKUP(A561,'[3]消费明细-普通账号'!$B$2:$C$10000,2,)</f>
        <v>深圳前海融通科技有限公司</v>
      </c>
      <c r="C561" s="1" t="str">
        <f>VLOOKUP(A561,'[3]消费明细-普通账号'!$B$2:$D$10000,3,)</f>
        <v>铁军-广</v>
      </c>
      <c r="D561" s="1" t="str">
        <f>VLOOKUP(A561,'[3]消费明细-普通账号'!$B$2:$L$10000,11,)</f>
        <v>高乾</v>
      </c>
      <c r="E561" s="1" t="str">
        <f>VLOOKUP(A561,'[3]消费明细-普通账号'!$B$2:$P$10000,15,)</f>
        <v>新建</v>
      </c>
      <c r="F561" s="5">
        <f>VLOOKUP(A561,'[3]消费明细-普通账号'!$B$2:$O$10000,14,)</f>
        <v>43119.456261574102</v>
      </c>
      <c r="G561" s="1" t="s">
        <v>2095</v>
      </c>
      <c r="H561" s="1" t="s">
        <v>1861</v>
      </c>
      <c r="I561" s="1" t="s">
        <v>428</v>
      </c>
      <c r="J561" s="1" t="s">
        <v>2096</v>
      </c>
      <c r="K561" s="1" t="s">
        <v>20</v>
      </c>
      <c r="L561" s="1" t="s">
        <v>2096</v>
      </c>
      <c r="M561" s="1"/>
      <c r="N561" s="1">
        <f t="shared" si="8"/>
        <v>-482.62</v>
      </c>
      <c r="O561" s="1" t="s">
        <v>22</v>
      </c>
      <c r="P561" s="1" t="s">
        <v>2097</v>
      </c>
      <c r="Q561" s="1" t="s">
        <v>2098</v>
      </c>
      <c r="R561" s="1" t="s">
        <v>21</v>
      </c>
      <c r="S561" s="1"/>
      <c r="T561" s="1" t="s">
        <v>25</v>
      </c>
      <c r="U561" t="str">
        <f>VLOOKUP(H561,[4]可返佣产品!$A$2:$B$1000,2,)</f>
        <v>true</v>
      </c>
    </row>
    <row r="562" spans="1:21">
      <c r="A562" s="1" t="s">
        <v>2099</v>
      </c>
      <c r="B562" s="1" t="str">
        <f>VLOOKUP(A562,'[3]消费明细-普通账号'!$B$2:$C$10000,2,)</f>
        <v>luhua</v>
      </c>
      <c r="C562" s="1" t="str">
        <f>VLOOKUP(A562,'[3]消费明细-普通账号'!$B$2:$D$10000,3,)</f>
        <v>其他</v>
      </c>
      <c r="D562" s="1" t="str">
        <f>VLOOKUP(A562,'[3]消费明细-普通账号'!$B$2:$L$10000,11,)</f>
        <v>薛玲</v>
      </c>
      <c r="E562" s="1" t="str">
        <f>VLOOKUP(A562,'[3]消费明细-普通账号'!$B$2:$P$10000,15,)</f>
        <v>新建</v>
      </c>
      <c r="F562" s="5">
        <f>VLOOKUP(A562,'[3]消费明细-普通账号'!$B$2:$O$10000,14,)</f>
        <v>43280.472951388889</v>
      </c>
      <c r="G562" s="1" t="s">
        <v>2100</v>
      </c>
      <c r="H562" s="1" t="s">
        <v>89</v>
      </c>
      <c r="I562" s="1" t="s">
        <v>49</v>
      </c>
      <c r="J562" s="1" t="s">
        <v>2101</v>
      </c>
      <c r="K562" s="1" t="s">
        <v>203</v>
      </c>
      <c r="L562" s="1" t="s">
        <v>2102</v>
      </c>
      <c r="M562" s="1"/>
      <c r="N562" s="1">
        <f t="shared" si="8"/>
        <v>486</v>
      </c>
      <c r="O562" s="1" t="s">
        <v>22</v>
      </c>
      <c r="P562" s="1" t="s">
        <v>2103</v>
      </c>
      <c r="Q562" s="1" t="s">
        <v>2104</v>
      </c>
      <c r="R562" s="1" t="s">
        <v>21</v>
      </c>
      <c r="S562" s="1"/>
      <c r="T562" s="1" t="s">
        <v>25</v>
      </c>
      <c r="U562" t="str">
        <f>VLOOKUP(H562,[4]可返佣产品!$A$2:$B$1000,2,)</f>
        <v>true</v>
      </c>
    </row>
    <row r="563" spans="1:21">
      <c r="A563" s="1" t="s">
        <v>217</v>
      </c>
      <c r="B563" s="1" t="str">
        <f>VLOOKUP(A563,'[3]消费明细-普通账号'!$B$2:$C$10000,2,)</f>
        <v>广州市合生元生物制品有限公司</v>
      </c>
      <c r="C563" s="1" t="str">
        <f>VLOOKUP(A563,'[3]消费明细-普通账号'!$B$2:$D$10000,3,)</f>
        <v>KA-广</v>
      </c>
      <c r="D563" s="1" t="str">
        <f>VLOOKUP(A563,'[3]消费明细-普通账号'!$B$2:$L$10000,11,)</f>
        <v>史玉卉</v>
      </c>
      <c r="E563" s="1" t="str">
        <f>VLOOKUP(A563,'[3]消费明细-普通账号'!$B$2:$P$10000,15,)</f>
        <v>关联</v>
      </c>
      <c r="F563" s="5">
        <f>VLOOKUP(A563,'[3]消费明细-普通账号'!$B$2:$O$10000,14,)</f>
        <v>42620</v>
      </c>
      <c r="G563" s="1" t="s">
        <v>2105</v>
      </c>
      <c r="H563" s="1" t="s">
        <v>79</v>
      </c>
      <c r="I563" s="1" t="s">
        <v>131</v>
      </c>
      <c r="J563" s="1" t="s">
        <v>29</v>
      </c>
      <c r="K563" s="1" t="s">
        <v>20</v>
      </c>
      <c r="L563" s="1" t="s">
        <v>30</v>
      </c>
      <c r="M563" s="1"/>
      <c r="N563" s="1">
        <f t="shared" si="8"/>
        <v>0</v>
      </c>
      <c r="O563" s="1" t="s">
        <v>31</v>
      </c>
      <c r="P563" s="1" t="s">
        <v>2106</v>
      </c>
      <c r="Q563" s="1" t="s">
        <v>2106</v>
      </c>
      <c r="R563" s="1" t="s">
        <v>21</v>
      </c>
      <c r="S563" s="1"/>
      <c r="T563" s="1" t="s">
        <v>25</v>
      </c>
      <c r="U563" t="e">
        <f>VLOOKUP(H563,[4]可返佣产品!$A$2:$B$1000,2,)</f>
        <v>#N/A</v>
      </c>
    </row>
    <row r="564" spans="1:21">
      <c r="A564" s="1" t="s">
        <v>217</v>
      </c>
      <c r="B564" s="1" t="str">
        <f>VLOOKUP(A564,'[3]消费明细-普通账号'!$B$2:$C$10000,2,)</f>
        <v>广州市合生元生物制品有限公司</v>
      </c>
      <c r="C564" s="1" t="str">
        <f>VLOOKUP(A564,'[3]消费明细-普通账号'!$B$2:$D$10000,3,)</f>
        <v>KA-广</v>
      </c>
      <c r="D564" s="1" t="str">
        <f>VLOOKUP(A564,'[3]消费明细-普通账号'!$B$2:$L$10000,11,)</f>
        <v>史玉卉</v>
      </c>
      <c r="E564" s="1" t="str">
        <f>VLOOKUP(A564,'[3]消费明细-普通账号'!$B$2:$P$10000,15,)</f>
        <v>关联</v>
      </c>
      <c r="F564" s="5">
        <f>VLOOKUP(A564,'[3]消费明细-普通账号'!$B$2:$O$10000,14,)</f>
        <v>42620</v>
      </c>
      <c r="G564" s="1" t="s">
        <v>2107</v>
      </c>
      <c r="H564" s="1" t="s">
        <v>130</v>
      </c>
      <c r="I564" s="1" t="s">
        <v>131</v>
      </c>
      <c r="J564" s="1" t="s">
        <v>29</v>
      </c>
      <c r="K564" s="1" t="s">
        <v>20</v>
      </c>
      <c r="L564" s="1" t="s">
        <v>30</v>
      </c>
      <c r="M564" s="1"/>
      <c r="N564" s="1">
        <f t="shared" si="8"/>
        <v>0</v>
      </c>
      <c r="O564" s="1" t="s">
        <v>31</v>
      </c>
      <c r="P564" s="1" t="s">
        <v>2106</v>
      </c>
      <c r="Q564" s="1" t="s">
        <v>2106</v>
      </c>
      <c r="R564" s="1" t="s">
        <v>21</v>
      </c>
      <c r="S564" s="1"/>
      <c r="T564" s="1" t="s">
        <v>25</v>
      </c>
      <c r="U564" t="b">
        <f>VLOOKUP(H564,[4]可返佣产品!$A$2:$B$1000,2,)</f>
        <v>1</v>
      </c>
    </row>
    <row r="565" spans="1:21">
      <c r="A565" s="1" t="s">
        <v>217</v>
      </c>
      <c r="B565" s="1" t="str">
        <f>VLOOKUP(A565,'[3]消费明细-普通账号'!$B$2:$C$10000,2,)</f>
        <v>广州市合生元生物制品有限公司</v>
      </c>
      <c r="C565" s="1" t="str">
        <f>VLOOKUP(A565,'[3]消费明细-普通账号'!$B$2:$D$10000,3,)</f>
        <v>KA-广</v>
      </c>
      <c r="D565" s="1" t="str">
        <f>VLOOKUP(A565,'[3]消费明细-普通账号'!$B$2:$L$10000,11,)</f>
        <v>史玉卉</v>
      </c>
      <c r="E565" s="1" t="str">
        <f>VLOOKUP(A565,'[3]消费明细-普通账号'!$B$2:$P$10000,15,)</f>
        <v>关联</v>
      </c>
      <c r="F565" s="5">
        <f>VLOOKUP(A565,'[3]消费明细-普通账号'!$B$2:$O$10000,14,)</f>
        <v>42620</v>
      </c>
      <c r="G565" s="1" t="s">
        <v>2108</v>
      </c>
      <c r="H565" s="1" t="s">
        <v>79</v>
      </c>
      <c r="I565" s="1" t="s">
        <v>131</v>
      </c>
      <c r="J565" s="1" t="s">
        <v>29</v>
      </c>
      <c r="K565" s="1" t="s">
        <v>20</v>
      </c>
      <c r="L565" s="1" t="s">
        <v>30</v>
      </c>
      <c r="M565" s="1"/>
      <c r="N565" s="1">
        <f t="shared" si="8"/>
        <v>0</v>
      </c>
      <c r="O565" s="1" t="s">
        <v>31</v>
      </c>
      <c r="P565" s="1" t="s">
        <v>2106</v>
      </c>
      <c r="Q565" s="1" t="s">
        <v>2106</v>
      </c>
      <c r="R565" s="1" t="s">
        <v>21</v>
      </c>
      <c r="S565" s="1"/>
      <c r="T565" s="1" t="s">
        <v>25</v>
      </c>
      <c r="U565" t="e">
        <f>VLOOKUP(H565,[4]可返佣产品!$A$2:$B$1000,2,)</f>
        <v>#N/A</v>
      </c>
    </row>
    <row r="566" spans="1:21">
      <c r="A566" s="1" t="s">
        <v>217</v>
      </c>
      <c r="B566" s="1" t="str">
        <f>VLOOKUP(A566,'[3]消费明细-普通账号'!$B$2:$C$10000,2,)</f>
        <v>广州市合生元生物制品有限公司</v>
      </c>
      <c r="C566" s="1" t="str">
        <f>VLOOKUP(A566,'[3]消费明细-普通账号'!$B$2:$D$10000,3,)</f>
        <v>KA-广</v>
      </c>
      <c r="D566" s="1" t="str">
        <f>VLOOKUP(A566,'[3]消费明细-普通账号'!$B$2:$L$10000,11,)</f>
        <v>史玉卉</v>
      </c>
      <c r="E566" s="1" t="str">
        <f>VLOOKUP(A566,'[3]消费明细-普通账号'!$B$2:$P$10000,15,)</f>
        <v>关联</v>
      </c>
      <c r="F566" s="5">
        <f>VLOOKUP(A566,'[3]消费明细-普通账号'!$B$2:$O$10000,14,)</f>
        <v>42620</v>
      </c>
      <c r="G566" s="1" t="s">
        <v>2109</v>
      </c>
      <c r="H566" s="1" t="s">
        <v>130</v>
      </c>
      <c r="I566" s="1" t="s">
        <v>131</v>
      </c>
      <c r="J566" s="1" t="s">
        <v>29</v>
      </c>
      <c r="K566" s="1" t="s">
        <v>20</v>
      </c>
      <c r="L566" s="1" t="s">
        <v>30</v>
      </c>
      <c r="M566" s="1"/>
      <c r="N566" s="1">
        <f t="shared" si="8"/>
        <v>0</v>
      </c>
      <c r="O566" s="1" t="s">
        <v>31</v>
      </c>
      <c r="P566" s="1" t="s">
        <v>2106</v>
      </c>
      <c r="Q566" s="1" t="s">
        <v>2106</v>
      </c>
      <c r="R566" s="1" t="s">
        <v>21</v>
      </c>
      <c r="S566" s="1"/>
      <c r="T566" s="1" t="s">
        <v>25</v>
      </c>
      <c r="U566" t="b">
        <f>VLOOKUP(H566,[4]可返佣产品!$A$2:$B$1000,2,)</f>
        <v>1</v>
      </c>
    </row>
    <row r="567" spans="1:21">
      <c r="A567" s="1" t="s">
        <v>217</v>
      </c>
      <c r="B567" s="1" t="str">
        <f>VLOOKUP(A567,'[3]消费明细-普通账号'!$B$2:$C$10000,2,)</f>
        <v>广州市合生元生物制品有限公司</v>
      </c>
      <c r="C567" s="1" t="str">
        <f>VLOOKUP(A567,'[3]消费明细-普通账号'!$B$2:$D$10000,3,)</f>
        <v>KA-广</v>
      </c>
      <c r="D567" s="1" t="str">
        <f>VLOOKUP(A567,'[3]消费明细-普通账号'!$B$2:$L$10000,11,)</f>
        <v>史玉卉</v>
      </c>
      <c r="E567" s="1" t="str">
        <f>VLOOKUP(A567,'[3]消费明细-普通账号'!$B$2:$P$10000,15,)</f>
        <v>关联</v>
      </c>
      <c r="F567" s="5">
        <f>VLOOKUP(A567,'[3]消费明细-普通账号'!$B$2:$O$10000,14,)</f>
        <v>42620</v>
      </c>
      <c r="G567" s="1" t="s">
        <v>2110</v>
      </c>
      <c r="H567" s="1" t="s">
        <v>79</v>
      </c>
      <c r="I567" s="1" t="s">
        <v>131</v>
      </c>
      <c r="J567" s="1" t="s">
        <v>29</v>
      </c>
      <c r="K567" s="1" t="s">
        <v>20</v>
      </c>
      <c r="L567" s="1" t="s">
        <v>30</v>
      </c>
      <c r="M567" s="1"/>
      <c r="N567" s="1">
        <f t="shared" si="8"/>
        <v>0</v>
      </c>
      <c r="O567" s="1" t="s">
        <v>31</v>
      </c>
      <c r="P567" s="1" t="s">
        <v>2106</v>
      </c>
      <c r="Q567" s="1" t="s">
        <v>2106</v>
      </c>
      <c r="R567" s="1" t="s">
        <v>21</v>
      </c>
      <c r="S567" s="1"/>
      <c r="T567" s="1" t="s">
        <v>25</v>
      </c>
      <c r="U567" t="e">
        <f>VLOOKUP(H567,[4]可返佣产品!$A$2:$B$1000,2,)</f>
        <v>#N/A</v>
      </c>
    </row>
    <row r="568" spans="1:21">
      <c r="A568" s="1" t="s">
        <v>217</v>
      </c>
      <c r="B568" s="1" t="str">
        <f>VLOOKUP(A568,'[3]消费明细-普通账号'!$B$2:$C$10000,2,)</f>
        <v>广州市合生元生物制品有限公司</v>
      </c>
      <c r="C568" s="1" t="str">
        <f>VLOOKUP(A568,'[3]消费明细-普通账号'!$B$2:$D$10000,3,)</f>
        <v>KA-广</v>
      </c>
      <c r="D568" s="1" t="str">
        <f>VLOOKUP(A568,'[3]消费明细-普通账号'!$B$2:$L$10000,11,)</f>
        <v>史玉卉</v>
      </c>
      <c r="E568" s="1" t="str">
        <f>VLOOKUP(A568,'[3]消费明细-普通账号'!$B$2:$P$10000,15,)</f>
        <v>关联</v>
      </c>
      <c r="F568" s="5">
        <f>VLOOKUP(A568,'[3]消费明细-普通账号'!$B$2:$O$10000,14,)</f>
        <v>42620</v>
      </c>
      <c r="G568" s="1" t="s">
        <v>2111</v>
      </c>
      <c r="H568" s="1" t="s">
        <v>130</v>
      </c>
      <c r="I568" s="1" t="s">
        <v>131</v>
      </c>
      <c r="J568" s="1" t="s">
        <v>29</v>
      </c>
      <c r="K568" s="1" t="s">
        <v>20</v>
      </c>
      <c r="L568" s="1" t="s">
        <v>30</v>
      </c>
      <c r="M568" s="1"/>
      <c r="N568" s="1">
        <f t="shared" si="8"/>
        <v>0</v>
      </c>
      <c r="O568" s="1" t="s">
        <v>31</v>
      </c>
      <c r="P568" s="1" t="s">
        <v>2106</v>
      </c>
      <c r="Q568" s="1" t="s">
        <v>2106</v>
      </c>
      <c r="R568" s="1" t="s">
        <v>21</v>
      </c>
      <c r="S568" s="1"/>
      <c r="T568" s="1" t="s">
        <v>25</v>
      </c>
      <c r="U568" t="b">
        <f>VLOOKUP(H568,[4]可返佣产品!$A$2:$B$1000,2,)</f>
        <v>1</v>
      </c>
    </row>
    <row r="569" spans="1:21">
      <c r="A569" s="1" t="s">
        <v>217</v>
      </c>
      <c r="B569" s="1" t="str">
        <f>VLOOKUP(A569,'[3]消费明细-普通账号'!$B$2:$C$10000,2,)</f>
        <v>广州市合生元生物制品有限公司</v>
      </c>
      <c r="C569" s="1" t="str">
        <f>VLOOKUP(A569,'[3]消费明细-普通账号'!$B$2:$D$10000,3,)</f>
        <v>KA-广</v>
      </c>
      <c r="D569" s="1" t="str">
        <f>VLOOKUP(A569,'[3]消费明细-普通账号'!$B$2:$L$10000,11,)</f>
        <v>史玉卉</v>
      </c>
      <c r="E569" s="1" t="str">
        <f>VLOOKUP(A569,'[3]消费明细-普通账号'!$B$2:$P$10000,15,)</f>
        <v>关联</v>
      </c>
      <c r="F569" s="5">
        <f>VLOOKUP(A569,'[3]消费明细-普通账号'!$B$2:$O$10000,14,)</f>
        <v>42620</v>
      </c>
      <c r="G569" s="1" t="s">
        <v>2112</v>
      </c>
      <c r="H569" s="1" t="s">
        <v>130</v>
      </c>
      <c r="I569" s="1" t="s">
        <v>131</v>
      </c>
      <c r="J569" s="1" t="s">
        <v>29</v>
      </c>
      <c r="K569" s="1" t="s">
        <v>20</v>
      </c>
      <c r="L569" s="1" t="s">
        <v>30</v>
      </c>
      <c r="M569" s="1"/>
      <c r="N569" s="1">
        <f t="shared" si="8"/>
        <v>0</v>
      </c>
      <c r="O569" s="1" t="s">
        <v>31</v>
      </c>
      <c r="P569" s="1" t="s">
        <v>2106</v>
      </c>
      <c r="Q569" s="1" t="s">
        <v>2106</v>
      </c>
      <c r="R569" s="1" t="s">
        <v>21</v>
      </c>
      <c r="S569" s="1"/>
      <c r="T569" s="1" t="s">
        <v>25</v>
      </c>
      <c r="U569" t="b">
        <f>VLOOKUP(H569,[4]可返佣产品!$A$2:$B$1000,2,)</f>
        <v>1</v>
      </c>
    </row>
    <row r="570" spans="1:21">
      <c r="A570" s="1" t="s">
        <v>217</v>
      </c>
      <c r="B570" s="1" t="str">
        <f>VLOOKUP(A570,'[3]消费明细-普通账号'!$B$2:$C$10000,2,)</f>
        <v>广州市合生元生物制品有限公司</v>
      </c>
      <c r="C570" s="1" t="str">
        <f>VLOOKUP(A570,'[3]消费明细-普通账号'!$B$2:$D$10000,3,)</f>
        <v>KA-广</v>
      </c>
      <c r="D570" s="1" t="str">
        <f>VLOOKUP(A570,'[3]消费明细-普通账号'!$B$2:$L$10000,11,)</f>
        <v>史玉卉</v>
      </c>
      <c r="E570" s="1" t="str">
        <f>VLOOKUP(A570,'[3]消费明细-普通账号'!$B$2:$P$10000,15,)</f>
        <v>关联</v>
      </c>
      <c r="F570" s="5">
        <f>VLOOKUP(A570,'[3]消费明细-普通账号'!$B$2:$O$10000,14,)</f>
        <v>42620</v>
      </c>
      <c r="G570" s="1" t="s">
        <v>2113</v>
      </c>
      <c r="H570" s="1" t="s">
        <v>79</v>
      </c>
      <c r="I570" s="1" t="s">
        <v>131</v>
      </c>
      <c r="J570" s="1" t="s">
        <v>29</v>
      </c>
      <c r="K570" s="1" t="s">
        <v>20</v>
      </c>
      <c r="L570" s="1" t="s">
        <v>30</v>
      </c>
      <c r="M570" s="1"/>
      <c r="N570" s="1">
        <f t="shared" si="8"/>
        <v>0</v>
      </c>
      <c r="O570" s="1" t="s">
        <v>31</v>
      </c>
      <c r="P570" s="1" t="s">
        <v>2106</v>
      </c>
      <c r="Q570" s="1" t="s">
        <v>2106</v>
      </c>
      <c r="R570" s="1" t="s">
        <v>21</v>
      </c>
      <c r="S570" s="1"/>
      <c r="T570" s="1" t="s">
        <v>25</v>
      </c>
      <c r="U570" t="e">
        <f>VLOOKUP(H570,[4]可返佣产品!$A$2:$B$1000,2,)</f>
        <v>#N/A</v>
      </c>
    </row>
    <row r="571" spans="1:21">
      <c r="A571" s="1" t="s">
        <v>217</v>
      </c>
      <c r="B571" s="1" t="str">
        <f>VLOOKUP(A571,'[3]消费明细-普通账号'!$B$2:$C$10000,2,)</f>
        <v>广州市合生元生物制品有限公司</v>
      </c>
      <c r="C571" s="1" t="str">
        <f>VLOOKUP(A571,'[3]消费明细-普通账号'!$B$2:$D$10000,3,)</f>
        <v>KA-广</v>
      </c>
      <c r="D571" s="1" t="str">
        <f>VLOOKUP(A571,'[3]消费明细-普通账号'!$B$2:$L$10000,11,)</f>
        <v>史玉卉</v>
      </c>
      <c r="E571" s="1" t="str">
        <f>VLOOKUP(A571,'[3]消费明细-普通账号'!$B$2:$P$10000,15,)</f>
        <v>关联</v>
      </c>
      <c r="F571" s="5">
        <f>VLOOKUP(A571,'[3]消费明细-普通账号'!$B$2:$O$10000,14,)</f>
        <v>42620</v>
      </c>
      <c r="G571" s="1" t="s">
        <v>2114</v>
      </c>
      <c r="H571" s="1" t="s">
        <v>17</v>
      </c>
      <c r="I571" s="1" t="s">
        <v>49</v>
      </c>
      <c r="J571" s="1" t="s">
        <v>2115</v>
      </c>
      <c r="K571" s="1" t="s">
        <v>360</v>
      </c>
      <c r="L571" s="1" t="s">
        <v>2116</v>
      </c>
      <c r="M571" s="1"/>
      <c r="N571" s="1">
        <f t="shared" si="8"/>
        <v>2473.6</v>
      </c>
      <c r="O571" s="1" t="s">
        <v>22</v>
      </c>
      <c r="P571" s="1" t="s">
        <v>2117</v>
      </c>
      <c r="Q571" s="1" t="s">
        <v>2118</v>
      </c>
      <c r="R571" s="1" t="s">
        <v>21</v>
      </c>
      <c r="S571" s="1"/>
      <c r="T571" s="1" t="s">
        <v>25</v>
      </c>
      <c r="U571" t="str">
        <f>VLOOKUP(H571,[4]可返佣产品!$A$2:$B$1000,2,)</f>
        <v>true</v>
      </c>
    </row>
    <row r="572" spans="1:21">
      <c r="A572" s="1" t="s">
        <v>340</v>
      </c>
      <c r="B572" s="1" t="str">
        <f>VLOOKUP(A572,'[3]消费明细-普通账号'!$B$2:$C$10000,2,)</f>
        <v>深圳翼果科技有限公司</v>
      </c>
      <c r="C572" s="1" t="str">
        <f>VLOOKUP(A572,'[3]消费明细-普通账号'!$B$2:$D$10000,3,)</f>
        <v>铁军-广</v>
      </c>
      <c r="D572" s="1" t="str">
        <f>VLOOKUP(A572,'[3]消费明细-普通账号'!$B$2:$L$10000,11,)</f>
        <v>高乾</v>
      </c>
      <c r="E572" s="1" t="str">
        <f>VLOOKUP(A572,'[3]消费明细-普通账号'!$B$2:$P$10000,15,)</f>
        <v>关联</v>
      </c>
      <c r="F572" s="5">
        <f>VLOOKUP(A572,'[3]消费明细-普通账号'!$B$2:$O$10000,14,)</f>
        <v>43132</v>
      </c>
      <c r="G572" s="1" t="s">
        <v>2119</v>
      </c>
      <c r="H572" s="1" t="s">
        <v>79</v>
      </c>
      <c r="I572" s="1" t="s">
        <v>49</v>
      </c>
      <c r="J572" s="1" t="s">
        <v>29</v>
      </c>
      <c r="K572" s="1" t="s">
        <v>20</v>
      </c>
      <c r="L572" s="1" t="s">
        <v>30</v>
      </c>
      <c r="M572" s="1"/>
      <c r="N572" s="1">
        <f t="shared" si="8"/>
        <v>0</v>
      </c>
      <c r="O572" s="1" t="s">
        <v>31</v>
      </c>
      <c r="P572" s="1" t="s">
        <v>2120</v>
      </c>
      <c r="Q572" s="1" t="s">
        <v>2120</v>
      </c>
      <c r="R572" s="1" t="s">
        <v>21</v>
      </c>
      <c r="S572" s="1"/>
      <c r="T572" s="1" t="s">
        <v>25</v>
      </c>
      <c r="U572" t="e">
        <f>VLOOKUP(H572,[4]可返佣产品!$A$2:$B$1000,2,)</f>
        <v>#N/A</v>
      </c>
    </row>
    <row r="573" spans="1:21">
      <c r="A573" s="1" t="s">
        <v>2121</v>
      </c>
      <c r="B573" s="1" t="str">
        <f>VLOOKUP(A573,'[3]消费明细-普通账号'!$B$2:$C$10000,2,)</f>
        <v>广州汉娱网络科技有限公司</v>
      </c>
      <c r="C573" s="1" t="str">
        <f>VLOOKUP(A573,'[3]消费明细-普通账号'!$B$2:$D$10000,3,)</f>
        <v>中台-广</v>
      </c>
      <c r="D573" s="1" t="str">
        <f>VLOOKUP(A573,'[3]消费明细-普通账号'!$B$2:$L$10000,11,)</f>
        <v>唐钰滢</v>
      </c>
      <c r="E573" s="1" t="str">
        <f>VLOOKUP(A573,'[3]消费明细-普通账号'!$B$2:$P$10000,15,)</f>
        <v>关联</v>
      </c>
      <c r="F573" s="5">
        <f>VLOOKUP(A573,'[3]消费明细-普通账号'!$B$2:$O$10000,14,)</f>
        <v>43000</v>
      </c>
      <c r="G573" s="1" t="s">
        <v>2122</v>
      </c>
      <c r="H573" s="1" t="s">
        <v>79</v>
      </c>
      <c r="I573" s="1" t="s">
        <v>49</v>
      </c>
      <c r="J573" s="1" t="s">
        <v>29</v>
      </c>
      <c r="K573" s="1" t="s">
        <v>20</v>
      </c>
      <c r="L573" s="1" t="s">
        <v>30</v>
      </c>
      <c r="M573" s="1"/>
      <c r="N573" s="1">
        <f t="shared" si="8"/>
        <v>0</v>
      </c>
      <c r="O573" s="1" t="s">
        <v>31</v>
      </c>
      <c r="P573" s="1" t="s">
        <v>2123</v>
      </c>
      <c r="Q573" s="1" t="s">
        <v>2123</v>
      </c>
      <c r="R573" s="1" t="s">
        <v>21</v>
      </c>
      <c r="S573" s="1"/>
      <c r="T573" s="1" t="s">
        <v>25</v>
      </c>
      <c r="U573" t="e">
        <f>VLOOKUP(H573,[4]可返佣产品!$A$2:$B$1000,2,)</f>
        <v>#N/A</v>
      </c>
    </row>
    <row r="574" spans="1:21">
      <c r="A574" s="1" t="s">
        <v>904</v>
      </c>
      <c r="B574" s="1" t="str">
        <f>VLOOKUP(A574,'[3]消费明细-普通账号'!$B$2:$C$10000,2,)</f>
        <v>广州市大象飞信息科技有限公司</v>
      </c>
      <c r="C574" s="1" t="str">
        <f>VLOOKUP(A574,'[3]消费明细-普通账号'!$B$2:$D$10000,3,)</f>
        <v>中台-广</v>
      </c>
      <c r="D574" s="1" t="str">
        <f>VLOOKUP(A574,'[3]消费明细-普通账号'!$B$2:$L$10000,11,)</f>
        <v>雷馥萍</v>
      </c>
      <c r="E574" s="1" t="str">
        <f>VLOOKUP(A574,'[3]消费明细-普通账号'!$B$2:$P$10000,15,)</f>
        <v>新建</v>
      </c>
      <c r="F574" s="5">
        <f>VLOOKUP(A574,'[3]消费明细-普通账号'!$B$2:$O$10000,14,)</f>
        <v>43048</v>
      </c>
      <c r="G574" s="1" t="s">
        <v>2124</v>
      </c>
      <c r="H574" s="1" t="s">
        <v>510</v>
      </c>
      <c r="I574" s="1" t="s">
        <v>49</v>
      </c>
      <c r="J574" s="1" t="s">
        <v>29</v>
      </c>
      <c r="K574" s="1" t="s">
        <v>20</v>
      </c>
      <c r="L574" s="1" t="s">
        <v>30</v>
      </c>
      <c r="M574" s="1"/>
      <c r="N574" s="1">
        <f t="shared" si="8"/>
        <v>0</v>
      </c>
      <c r="O574" s="1" t="s">
        <v>31</v>
      </c>
      <c r="P574" s="1" t="s">
        <v>2125</v>
      </c>
      <c r="Q574" s="1" t="s">
        <v>2125</v>
      </c>
      <c r="R574" s="1" t="s">
        <v>21</v>
      </c>
      <c r="S574" s="1"/>
      <c r="T574" s="1" t="s">
        <v>25</v>
      </c>
      <c r="U574" t="e">
        <f>VLOOKUP(H574,[4]可返佣产品!$A$2:$B$1000,2,)</f>
        <v>#N/A</v>
      </c>
    </row>
    <row r="575" spans="1:21">
      <c r="A575" s="1" t="s">
        <v>217</v>
      </c>
      <c r="B575" s="1" t="str">
        <f>VLOOKUP(A575,'[3]消费明细-普通账号'!$B$2:$C$10000,2,)</f>
        <v>广州市合生元生物制品有限公司</v>
      </c>
      <c r="C575" s="1" t="str">
        <f>VLOOKUP(A575,'[3]消费明细-普通账号'!$B$2:$D$10000,3,)</f>
        <v>KA-广</v>
      </c>
      <c r="D575" s="1" t="str">
        <f>VLOOKUP(A575,'[3]消费明细-普通账号'!$B$2:$L$10000,11,)</f>
        <v>史玉卉</v>
      </c>
      <c r="E575" s="1" t="str">
        <f>VLOOKUP(A575,'[3]消费明细-普通账号'!$B$2:$P$10000,15,)</f>
        <v>关联</v>
      </c>
      <c r="F575" s="5">
        <f>VLOOKUP(A575,'[3]消费明细-普通账号'!$B$2:$O$10000,14,)</f>
        <v>42620</v>
      </c>
      <c r="G575" s="1" t="s">
        <v>2126</v>
      </c>
      <c r="H575" s="1" t="s">
        <v>65</v>
      </c>
      <c r="I575" s="1" t="s">
        <v>49</v>
      </c>
      <c r="J575" s="1" t="s">
        <v>29</v>
      </c>
      <c r="K575" s="1" t="s">
        <v>20</v>
      </c>
      <c r="L575" s="1" t="s">
        <v>30</v>
      </c>
      <c r="M575" s="1"/>
      <c r="N575" s="1">
        <f t="shared" si="8"/>
        <v>0</v>
      </c>
      <c r="O575" s="1" t="s">
        <v>31</v>
      </c>
      <c r="P575" s="1" t="s">
        <v>2127</v>
      </c>
      <c r="Q575" s="1" t="s">
        <v>2128</v>
      </c>
      <c r="R575" s="1" t="s">
        <v>21</v>
      </c>
      <c r="S575" s="1"/>
      <c r="T575" s="1" t="s">
        <v>25</v>
      </c>
      <c r="U575" t="e">
        <f>VLOOKUP(H575,[4]可返佣产品!$A$2:$B$1000,2,)</f>
        <v>#N/A</v>
      </c>
    </row>
    <row r="576" spans="1:21">
      <c r="A576" s="1" t="s">
        <v>346</v>
      </c>
      <c r="B576" s="1" t="str">
        <f>VLOOKUP(A576,'[3]消费明细-普通账号'!$B$2:$C$10000,2,)</f>
        <v>广州火鹰信息科技有限公司</v>
      </c>
      <c r="C576" s="1" t="str">
        <f>VLOOKUP(A576,'[3]消费明细-普通账号'!$B$2:$D$10000,3,)</f>
        <v>BD伙伴</v>
      </c>
      <c r="D576" s="1" t="str">
        <f>VLOOKUP(A576,'[3]消费明细-普通账号'!$B$2:$L$10000,11,)</f>
        <v>BD团队-刘银树</v>
      </c>
      <c r="E576" s="1" t="str">
        <f>VLOOKUP(A576,'[3]消费明细-普通账号'!$B$2:$P$10000,15,)</f>
        <v>关联</v>
      </c>
      <c r="F576" s="5">
        <f>VLOOKUP(A576,'[3]消费明细-普通账号'!$B$2:$O$10000,14,)</f>
        <v>43034</v>
      </c>
      <c r="G576" s="1" t="s">
        <v>2129</v>
      </c>
      <c r="H576" s="1" t="s">
        <v>17</v>
      </c>
      <c r="I576" s="1" t="s">
        <v>44</v>
      </c>
      <c r="J576" s="1" t="s">
        <v>29</v>
      </c>
      <c r="K576" s="1" t="s">
        <v>20</v>
      </c>
      <c r="L576" s="1" t="s">
        <v>29</v>
      </c>
      <c r="M576" s="1"/>
      <c r="N576" s="1">
        <f t="shared" si="8"/>
        <v>0</v>
      </c>
      <c r="O576" s="1" t="s">
        <v>22</v>
      </c>
      <c r="P576" s="1" t="s">
        <v>2130</v>
      </c>
      <c r="Q576" s="1" t="s">
        <v>2130</v>
      </c>
      <c r="R576" s="1" t="s">
        <v>21</v>
      </c>
      <c r="S576" s="1"/>
      <c r="T576" s="1" t="s">
        <v>25</v>
      </c>
      <c r="U576">
        <v>-1</v>
      </c>
    </row>
    <row r="577" spans="1:21">
      <c r="A577" s="1" t="s">
        <v>128</v>
      </c>
      <c r="B577" s="1" t="str">
        <f>VLOOKUP(A577,'[3]消费明细-普通账号'!$B$2:$C$10000,2,)</f>
        <v>广州市墨锋信息科技有限公司</v>
      </c>
      <c r="C577" s="1" t="str">
        <f>VLOOKUP(A577,'[3]消费明细-普通账号'!$B$2:$D$10000,3,)</f>
        <v>BD伙伴</v>
      </c>
      <c r="D577" s="1" t="str">
        <f>VLOOKUP(A577,'[3]消费明细-普通账号'!$B$2:$L$10000,11,)</f>
        <v>BD团队-刘银树</v>
      </c>
      <c r="E577" s="1" t="str">
        <f>VLOOKUP(A577,'[3]消费明细-普通账号'!$B$2:$P$10000,15,)</f>
        <v>新建</v>
      </c>
      <c r="F577" s="5">
        <f>VLOOKUP(A577,'[3]消费明细-普通账号'!$B$2:$O$10000,14,)</f>
        <v>43270.64298611111</v>
      </c>
      <c r="G577" s="1" t="s">
        <v>2131</v>
      </c>
      <c r="H577" s="1" t="s">
        <v>269</v>
      </c>
      <c r="I577" s="1" t="s">
        <v>49</v>
      </c>
      <c r="J577" s="1" t="s">
        <v>2132</v>
      </c>
      <c r="K577" s="1" t="s">
        <v>20</v>
      </c>
      <c r="L577" s="1" t="s">
        <v>2132</v>
      </c>
      <c r="M577" s="1"/>
      <c r="N577" s="1">
        <f t="shared" si="8"/>
        <v>113</v>
      </c>
      <c r="O577" s="1" t="s">
        <v>22</v>
      </c>
      <c r="P577" s="1" t="s">
        <v>2133</v>
      </c>
      <c r="Q577" s="1" t="s">
        <v>2134</v>
      </c>
      <c r="R577" s="1" t="s">
        <v>21</v>
      </c>
      <c r="S577" s="1"/>
      <c r="T577" s="1" t="s">
        <v>25</v>
      </c>
      <c r="U577" t="str">
        <f>VLOOKUP(H577,[4]可返佣产品!$A$2:$B$1000,2,)</f>
        <v>true</v>
      </c>
    </row>
    <row r="578" spans="1:21">
      <c r="A578" s="1" t="s">
        <v>26</v>
      </c>
      <c r="B578" s="1" t="str">
        <f>VLOOKUP(A578,'[3]消费明细-普通账号'!$B$2:$C$10000,2,)</f>
        <v>广州市十牛信息科技有限公司</v>
      </c>
      <c r="C578" s="1" t="str">
        <f>VLOOKUP(A578,'[3]消费明细-普通账号'!$B$2:$D$10000,3,)</f>
        <v>其他</v>
      </c>
      <c r="D578" s="1" t="str">
        <f>VLOOKUP(A578,'[3]消费明细-普通账号'!$B$2:$L$10000,11,)</f>
        <v>薛玲</v>
      </c>
      <c r="E578" s="1" t="str">
        <f>VLOOKUP(A578,'[3]消费明细-普通账号'!$B$2:$P$10000,15,)</f>
        <v>关联</v>
      </c>
      <c r="F578" s="5">
        <f>VLOOKUP(A578,'[3]消费明细-普通账号'!$B$2:$O$10000,14,)</f>
        <v>42909</v>
      </c>
      <c r="G578" s="1" t="s">
        <v>2135</v>
      </c>
      <c r="H578" s="1" t="s">
        <v>130</v>
      </c>
      <c r="I578" s="1" t="s">
        <v>49</v>
      </c>
      <c r="J578" s="1" t="s">
        <v>29</v>
      </c>
      <c r="K578" s="1" t="s">
        <v>20</v>
      </c>
      <c r="L578" s="1" t="s">
        <v>30</v>
      </c>
      <c r="M578" s="1"/>
      <c r="N578" s="1">
        <f t="shared" si="8"/>
        <v>0</v>
      </c>
      <c r="O578" s="1" t="s">
        <v>31</v>
      </c>
      <c r="P578" s="1" t="s">
        <v>2136</v>
      </c>
      <c r="Q578" s="1" t="s">
        <v>2137</v>
      </c>
      <c r="R578" s="1" t="s">
        <v>21</v>
      </c>
      <c r="S578" s="1"/>
      <c r="T578" s="1" t="s">
        <v>25</v>
      </c>
      <c r="U578" t="b">
        <f>VLOOKUP(H578,[4]可返佣产品!$A$2:$B$1000,2,)</f>
        <v>1</v>
      </c>
    </row>
    <row r="579" spans="1:21">
      <c r="A579" s="1" t="s">
        <v>128</v>
      </c>
      <c r="B579" s="1" t="str">
        <f>VLOOKUP(A579,'[3]消费明细-普通账号'!$B$2:$C$10000,2,)</f>
        <v>广州市墨锋信息科技有限公司</v>
      </c>
      <c r="C579" s="1" t="str">
        <f>VLOOKUP(A579,'[3]消费明细-普通账号'!$B$2:$D$10000,3,)</f>
        <v>BD伙伴</v>
      </c>
      <c r="D579" s="1" t="str">
        <f>VLOOKUP(A579,'[3]消费明细-普通账号'!$B$2:$L$10000,11,)</f>
        <v>BD团队-刘银树</v>
      </c>
      <c r="E579" s="1" t="str">
        <f>VLOOKUP(A579,'[3]消费明细-普通账号'!$B$2:$P$10000,15,)</f>
        <v>新建</v>
      </c>
      <c r="F579" s="5">
        <f>VLOOKUP(A579,'[3]消费明细-普通账号'!$B$2:$O$10000,14,)</f>
        <v>43270.64298611111</v>
      </c>
      <c r="G579" s="1" t="s">
        <v>2138</v>
      </c>
      <c r="H579" s="1" t="s">
        <v>1557</v>
      </c>
      <c r="I579" s="1" t="s">
        <v>49</v>
      </c>
      <c r="J579" s="1" t="s">
        <v>29</v>
      </c>
      <c r="K579" s="1" t="s">
        <v>20</v>
      </c>
      <c r="L579" s="1" t="s">
        <v>30</v>
      </c>
      <c r="M579" s="1"/>
      <c r="N579" s="1">
        <f t="shared" ref="N579:N642" si="9">L579-M579</f>
        <v>0</v>
      </c>
      <c r="O579" s="1" t="s">
        <v>31</v>
      </c>
      <c r="P579" s="1" t="s">
        <v>2139</v>
      </c>
      <c r="Q579" s="1" t="s">
        <v>2139</v>
      </c>
      <c r="R579" s="1" t="s">
        <v>21</v>
      </c>
      <c r="S579" s="1"/>
      <c r="T579" s="1" t="s">
        <v>25</v>
      </c>
      <c r="U579" t="b">
        <f>VLOOKUP(H579,[4]可返佣产品!$A$2:$B$1000,2,)</f>
        <v>1</v>
      </c>
    </row>
    <row r="580" spans="1:21">
      <c r="A580" s="1" t="s">
        <v>2140</v>
      </c>
      <c r="B580" s="1" t="str">
        <f>VLOOKUP(A580,'[3]消费明细-普通账号'!$B$2:$C$10000,2,)</f>
        <v>广州宽恒信息科技有限公司</v>
      </c>
      <c r="C580" s="1" t="str">
        <f>VLOOKUP(A580,'[3]消费明细-普通账号'!$B$2:$D$10000,3,)</f>
        <v>BD伙伴</v>
      </c>
      <c r="D580" s="1" t="str">
        <f>VLOOKUP(A580,'[3]消费明细-普通账号'!$B$2:$L$10000,11,)</f>
        <v>BD团队-黄政源</v>
      </c>
      <c r="E580" s="1" t="str">
        <f>VLOOKUP(A580,'[3]消费明细-普通账号'!$B$2:$P$10000,15,)</f>
        <v>新建</v>
      </c>
      <c r="F580" s="5">
        <f>VLOOKUP(A580,'[3]消费明细-普通账号'!$B$2:$O$10000,14,)</f>
        <v>43249.482164351852</v>
      </c>
      <c r="G580" s="1" t="s">
        <v>2141</v>
      </c>
      <c r="H580" s="1" t="s">
        <v>1557</v>
      </c>
      <c r="I580" s="1" t="s">
        <v>49</v>
      </c>
      <c r="J580" s="1" t="s">
        <v>29</v>
      </c>
      <c r="K580" s="1" t="s">
        <v>20</v>
      </c>
      <c r="L580" s="1" t="s">
        <v>30</v>
      </c>
      <c r="M580" s="1"/>
      <c r="N580" s="1">
        <f t="shared" si="9"/>
        <v>0</v>
      </c>
      <c r="O580" s="1" t="s">
        <v>31</v>
      </c>
      <c r="P580" s="1" t="s">
        <v>2142</v>
      </c>
      <c r="Q580" s="1" t="s">
        <v>2142</v>
      </c>
      <c r="R580" s="1" t="s">
        <v>21</v>
      </c>
      <c r="S580" s="1"/>
      <c r="T580" s="1" t="s">
        <v>25</v>
      </c>
      <c r="U580" t="b">
        <f>VLOOKUP(H580,[4]可返佣产品!$A$2:$B$1000,2,)</f>
        <v>1</v>
      </c>
    </row>
    <row r="581" spans="1:21">
      <c r="A581" s="1" t="s">
        <v>26</v>
      </c>
      <c r="B581" s="1" t="str">
        <f>VLOOKUP(A581,'[3]消费明细-普通账号'!$B$2:$C$10000,2,)</f>
        <v>广州市十牛信息科技有限公司</v>
      </c>
      <c r="C581" s="1" t="str">
        <f>VLOOKUP(A581,'[3]消费明细-普通账号'!$B$2:$D$10000,3,)</f>
        <v>其他</v>
      </c>
      <c r="D581" s="1" t="str">
        <f>VLOOKUP(A581,'[3]消费明细-普通账号'!$B$2:$L$10000,11,)</f>
        <v>薛玲</v>
      </c>
      <c r="E581" s="1" t="str">
        <f>VLOOKUP(A581,'[3]消费明细-普通账号'!$B$2:$P$10000,15,)</f>
        <v>关联</v>
      </c>
      <c r="F581" s="5">
        <f>VLOOKUP(A581,'[3]消费明细-普通账号'!$B$2:$O$10000,14,)</f>
        <v>42909</v>
      </c>
      <c r="G581" s="1" t="s">
        <v>2143</v>
      </c>
      <c r="H581" s="1" t="s">
        <v>130</v>
      </c>
      <c r="I581" s="1" t="s">
        <v>49</v>
      </c>
      <c r="J581" s="1" t="s">
        <v>29</v>
      </c>
      <c r="K581" s="1" t="s">
        <v>20</v>
      </c>
      <c r="L581" s="1" t="s">
        <v>30</v>
      </c>
      <c r="M581" s="1"/>
      <c r="N581" s="1">
        <f t="shared" si="9"/>
        <v>0</v>
      </c>
      <c r="O581" s="1" t="s">
        <v>31</v>
      </c>
      <c r="P581" s="1" t="s">
        <v>2144</v>
      </c>
      <c r="Q581" s="1" t="s">
        <v>2144</v>
      </c>
      <c r="R581" s="1" t="s">
        <v>21</v>
      </c>
      <c r="S581" s="1"/>
      <c r="T581" s="1" t="s">
        <v>25</v>
      </c>
      <c r="U581" t="b">
        <f>VLOOKUP(H581,[4]可返佣产品!$A$2:$B$1000,2,)</f>
        <v>1</v>
      </c>
    </row>
    <row r="582" spans="1:21">
      <c r="A582" s="1" t="s">
        <v>2145</v>
      </c>
      <c r="B582" s="1" t="str">
        <f>VLOOKUP(A582,'[3]消费明细-普通账号'!$B$2:$C$10000,2,)</f>
        <v>敏捷地产</v>
      </c>
      <c r="C582" s="1" t="str">
        <f>VLOOKUP(A582,'[3]消费明细-普通账号'!$B$2:$D$10000,3,)</f>
        <v>KA-广</v>
      </c>
      <c r="D582" s="1" t="str">
        <f>VLOOKUP(A582,'[3]消费明细-普通账号'!$B$2:$L$10000,11,)</f>
        <v>史玉卉</v>
      </c>
      <c r="E582" s="1" t="str">
        <f>VLOOKUP(A582,'[3]消费明细-普通账号'!$B$2:$P$10000,15,)</f>
        <v>新建</v>
      </c>
      <c r="F582" s="5">
        <f>VLOOKUP(A582,'[3]消费明细-普通账号'!$B$2:$O$10000,14,)</f>
        <v>43003</v>
      </c>
      <c r="G582" s="1" t="s">
        <v>2146</v>
      </c>
      <c r="H582" s="1" t="s">
        <v>306</v>
      </c>
      <c r="I582" s="1" t="s">
        <v>49</v>
      </c>
      <c r="J582" s="1" t="s">
        <v>2147</v>
      </c>
      <c r="K582" s="1" t="s">
        <v>84</v>
      </c>
      <c r="L582" s="1" t="s">
        <v>2148</v>
      </c>
      <c r="M582" s="1"/>
      <c r="N582" s="1">
        <f t="shared" si="9"/>
        <v>6936</v>
      </c>
      <c r="O582" s="1" t="s">
        <v>22</v>
      </c>
      <c r="P582" s="1" t="s">
        <v>2149</v>
      </c>
      <c r="Q582" s="1" t="s">
        <v>2150</v>
      </c>
      <c r="R582" s="1" t="s">
        <v>21</v>
      </c>
      <c r="S582" s="1"/>
      <c r="T582" s="1" t="s">
        <v>25</v>
      </c>
      <c r="U582" t="str">
        <f>VLOOKUP(H582,[4]可返佣产品!$A$2:$B$1000,2,)</f>
        <v>true</v>
      </c>
    </row>
    <row r="583" spans="1:21">
      <c r="A583" s="1" t="s">
        <v>2145</v>
      </c>
      <c r="B583" s="1" t="str">
        <f>VLOOKUP(A583,'[3]消费明细-普通账号'!$B$2:$C$10000,2,)</f>
        <v>敏捷地产</v>
      </c>
      <c r="C583" s="1" t="str">
        <f>VLOOKUP(A583,'[3]消费明细-普通账号'!$B$2:$D$10000,3,)</f>
        <v>KA-广</v>
      </c>
      <c r="D583" s="1" t="str">
        <f>VLOOKUP(A583,'[3]消费明细-普通账号'!$B$2:$L$10000,11,)</f>
        <v>史玉卉</v>
      </c>
      <c r="E583" s="1" t="str">
        <f>VLOOKUP(A583,'[3]消费明细-普通账号'!$B$2:$P$10000,15,)</f>
        <v>新建</v>
      </c>
      <c r="F583" s="5">
        <f>VLOOKUP(A583,'[3]消费明细-普通账号'!$B$2:$O$10000,14,)</f>
        <v>43003</v>
      </c>
      <c r="G583" s="1" t="s">
        <v>2151</v>
      </c>
      <c r="H583" s="1" t="s">
        <v>36</v>
      </c>
      <c r="I583" s="1" t="s">
        <v>49</v>
      </c>
      <c r="J583" s="1" t="s">
        <v>2152</v>
      </c>
      <c r="K583" s="1" t="s">
        <v>84</v>
      </c>
      <c r="L583" s="1" t="s">
        <v>2153</v>
      </c>
      <c r="M583" s="1"/>
      <c r="N583" s="1">
        <f t="shared" si="9"/>
        <v>20808</v>
      </c>
      <c r="O583" s="1" t="s">
        <v>22</v>
      </c>
      <c r="P583" s="1" t="s">
        <v>2154</v>
      </c>
      <c r="Q583" s="1" t="s">
        <v>2155</v>
      </c>
      <c r="R583" s="1" t="s">
        <v>21</v>
      </c>
      <c r="S583" s="1"/>
      <c r="T583" s="1" t="s">
        <v>25</v>
      </c>
      <c r="U583" t="str">
        <f>VLOOKUP(H583,[4]可返佣产品!$A$2:$B$1000,2,)</f>
        <v>true</v>
      </c>
    </row>
    <row r="584" spans="1:21">
      <c r="A584" s="1" t="s">
        <v>2145</v>
      </c>
      <c r="B584" s="1" t="str">
        <f>VLOOKUP(A584,'[3]消费明细-普通账号'!$B$2:$C$10000,2,)</f>
        <v>敏捷地产</v>
      </c>
      <c r="C584" s="1" t="str">
        <f>VLOOKUP(A584,'[3]消费明细-普通账号'!$B$2:$D$10000,3,)</f>
        <v>KA-广</v>
      </c>
      <c r="D584" s="1" t="str">
        <f>VLOOKUP(A584,'[3]消费明细-普通账号'!$B$2:$L$10000,11,)</f>
        <v>史玉卉</v>
      </c>
      <c r="E584" s="1" t="str">
        <f>VLOOKUP(A584,'[3]消费明细-普通账号'!$B$2:$P$10000,15,)</f>
        <v>新建</v>
      </c>
      <c r="F584" s="5">
        <f>VLOOKUP(A584,'[3]消费明细-普通账号'!$B$2:$O$10000,14,)</f>
        <v>43003</v>
      </c>
      <c r="G584" s="1" t="s">
        <v>2156</v>
      </c>
      <c r="H584" s="1" t="s">
        <v>36</v>
      </c>
      <c r="I584" s="1" t="s">
        <v>49</v>
      </c>
      <c r="J584" s="1" t="s">
        <v>2157</v>
      </c>
      <c r="K584" s="1" t="s">
        <v>84</v>
      </c>
      <c r="L584" s="1" t="s">
        <v>2158</v>
      </c>
      <c r="M584" s="1"/>
      <c r="N584" s="1">
        <f t="shared" si="9"/>
        <v>69666</v>
      </c>
      <c r="O584" s="1" t="s">
        <v>22</v>
      </c>
      <c r="P584" s="1" t="s">
        <v>2159</v>
      </c>
      <c r="Q584" s="1" t="s">
        <v>2160</v>
      </c>
      <c r="R584" s="1" t="s">
        <v>21</v>
      </c>
      <c r="S584" s="1"/>
      <c r="T584" s="1" t="s">
        <v>25</v>
      </c>
      <c r="U584" t="str">
        <f>VLOOKUP(H584,[4]可返佣产品!$A$2:$B$1000,2,)</f>
        <v>true</v>
      </c>
    </row>
    <row r="585" spans="1:21">
      <c r="A585" s="1" t="s">
        <v>2145</v>
      </c>
      <c r="B585" s="1" t="str">
        <f>VLOOKUP(A585,'[3]消费明细-普通账号'!$B$2:$C$10000,2,)</f>
        <v>敏捷地产</v>
      </c>
      <c r="C585" s="1" t="str">
        <f>VLOOKUP(A585,'[3]消费明细-普通账号'!$B$2:$D$10000,3,)</f>
        <v>KA-广</v>
      </c>
      <c r="D585" s="1" t="str">
        <f>VLOOKUP(A585,'[3]消费明细-普通账号'!$B$2:$L$10000,11,)</f>
        <v>史玉卉</v>
      </c>
      <c r="E585" s="1" t="str">
        <f>VLOOKUP(A585,'[3]消费明细-普通账号'!$B$2:$P$10000,15,)</f>
        <v>新建</v>
      </c>
      <c r="F585" s="5">
        <f>VLOOKUP(A585,'[3]消费明细-普通账号'!$B$2:$O$10000,14,)</f>
        <v>43003</v>
      </c>
      <c r="G585" s="1" t="s">
        <v>2161</v>
      </c>
      <c r="H585" s="1" t="s">
        <v>17</v>
      </c>
      <c r="I585" s="1" t="s">
        <v>49</v>
      </c>
      <c r="J585" s="1" t="s">
        <v>2162</v>
      </c>
      <c r="K585" s="1" t="s">
        <v>84</v>
      </c>
      <c r="L585" s="1" t="s">
        <v>2163</v>
      </c>
      <c r="M585" s="1"/>
      <c r="N585" s="1">
        <f t="shared" si="9"/>
        <v>22409.4</v>
      </c>
      <c r="O585" s="1" t="s">
        <v>22</v>
      </c>
      <c r="P585" s="1" t="s">
        <v>2164</v>
      </c>
      <c r="Q585" s="1" t="s">
        <v>2165</v>
      </c>
      <c r="R585" s="1" t="s">
        <v>21</v>
      </c>
      <c r="S585" s="1"/>
      <c r="T585" s="1" t="s">
        <v>25</v>
      </c>
      <c r="U585" t="str">
        <f>VLOOKUP(H585,[4]可返佣产品!$A$2:$B$1000,2,)</f>
        <v>true</v>
      </c>
    </row>
    <row r="586" spans="1:21">
      <c r="A586" s="1" t="s">
        <v>2166</v>
      </c>
      <c r="B586" s="1" t="str">
        <f>VLOOKUP(A586,'[3]消费明细-普通账号'!$B$2:$C$10000,2,)</f>
        <v>广州市飞旭软件开发有限公司</v>
      </c>
      <c r="C586" s="1" t="str">
        <f>VLOOKUP(A586,'[3]消费明细-普通账号'!$B$2:$D$10000,3,)</f>
        <v>BD伙伴</v>
      </c>
      <c r="D586" s="1" t="str">
        <f>VLOOKUP(A586,'[3]消费明细-普通账号'!$B$2:$L$10000,11,)</f>
        <v>BD团队-刘银树</v>
      </c>
      <c r="E586" s="1" t="str">
        <f>VLOOKUP(A586,'[3]消费明细-普通账号'!$B$2:$P$10000,15,)</f>
        <v>新建</v>
      </c>
      <c r="F586" s="5">
        <f>VLOOKUP(A586,'[3]消费明细-普通账号'!$B$2:$O$10000,14,)</f>
        <v>43224.419212963003</v>
      </c>
      <c r="G586" s="1" t="s">
        <v>2167</v>
      </c>
      <c r="H586" s="1" t="s">
        <v>1899</v>
      </c>
      <c r="I586" s="1" t="s">
        <v>49</v>
      </c>
      <c r="J586" s="1" t="s">
        <v>29</v>
      </c>
      <c r="K586" s="1" t="s">
        <v>20</v>
      </c>
      <c r="L586" s="1" t="s">
        <v>30</v>
      </c>
      <c r="M586" s="1"/>
      <c r="N586" s="1">
        <f t="shared" si="9"/>
        <v>0</v>
      </c>
      <c r="O586" s="1" t="s">
        <v>31</v>
      </c>
      <c r="P586" s="1" t="s">
        <v>2168</v>
      </c>
      <c r="Q586" s="1" t="s">
        <v>2168</v>
      </c>
      <c r="R586" s="1" t="s">
        <v>21</v>
      </c>
      <c r="S586" s="1"/>
      <c r="T586" s="1" t="s">
        <v>25</v>
      </c>
      <c r="U586" t="b">
        <f>VLOOKUP(H586,[4]可返佣产品!$A$2:$B$1000,2,)</f>
        <v>1</v>
      </c>
    </row>
    <row r="587" spans="1:21">
      <c r="A587" s="1" t="s">
        <v>2145</v>
      </c>
      <c r="B587" s="1" t="str">
        <f>VLOOKUP(A587,'[3]消费明细-普通账号'!$B$2:$C$10000,2,)</f>
        <v>敏捷地产</v>
      </c>
      <c r="C587" s="1" t="str">
        <f>VLOOKUP(A587,'[3]消费明细-普通账号'!$B$2:$D$10000,3,)</f>
        <v>KA-广</v>
      </c>
      <c r="D587" s="1" t="str">
        <f>VLOOKUP(A587,'[3]消费明细-普通账号'!$B$2:$L$10000,11,)</f>
        <v>史玉卉</v>
      </c>
      <c r="E587" s="1" t="str">
        <f>VLOOKUP(A587,'[3]消费明细-普通账号'!$B$2:$P$10000,15,)</f>
        <v>新建</v>
      </c>
      <c r="F587" s="5">
        <f>VLOOKUP(A587,'[3]消费明细-普通账号'!$B$2:$O$10000,14,)</f>
        <v>43003</v>
      </c>
      <c r="G587" s="1" t="s">
        <v>2169</v>
      </c>
      <c r="H587" s="1" t="s">
        <v>17</v>
      </c>
      <c r="I587" s="1" t="s">
        <v>49</v>
      </c>
      <c r="J587" s="1" t="s">
        <v>2170</v>
      </c>
      <c r="K587" s="1" t="s">
        <v>84</v>
      </c>
      <c r="L587" s="1" t="s">
        <v>2171</v>
      </c>
      <c r="M587" s="1"/>
      <c r="N587" s="1">
        <f t="shared" si="9"/>
        <v>10169.4</v>
      </c>
      <c r="O587" s="1" t="s">
        <v>22</v>
      </c>
      <c r="P587" s="1" t="s">
        <v>2172</v>
      </c>
      <c r="Q587" s="1" t="s">
        <v>2173</v>
      </c>
      <c r="R587" s="1" t="s">
        <v>21</v>
      </c>
      <c r="S587" s="1"/>
      <c r="T587" s="1" t="s">
        <v>25</v>
      </c>
      <c r="U587" t="str">
        <f>VLOOKUP(H587,[4]可返佣产品!$A$2:$B$1000,2,)</f>
        <v>true</v>
      </c>
    </row>
    <row r="588" spans="1:21">
      <c r="A588" s="1" t="s">
        <v>2145</v>
      </c>
      <c r="B588" s="1" t="str">
        <f>VLOOKUP(A588,'[3]消费明细-普通账号'!$B$2:$C$10000,2,)</f>
        <v>敏捷地产</v>
      </c>
      <c r="C588" s="1" t="str">
        <f>VLOOKUP(A588,'[3]消费明细-普通账号'!$B$2:$D$10000,3,)</f>
        <v>KA-广</v>
      </c>
      <c r="D588" s="1" t="str">
        <f>VLOOKUP(A588,'[3]消费明细-普通账号'!$B$2:$L$10000,11,)</f>
        <v>史玉卉</v>
      </c>
      <c r="E588" s="1" t="str">
        <f>VLOOKUP(A588,'[3]消费明细-普通账号'!$B$2:$P$10000,15,)</f>
        <v>新建</v>
      </c>
      <c r="F588" s="5">
        <f>VLOOKUP(A588,'[3]消费明细-普通账号'!$B$2:$O$10000,14,)</f>
        <v>43003</v>
      </c>
      <c r="G588" s="1" t="s">
        <v>2174</v>
      </c>
      <c r="H588" s="1" t="s">
        <v>17</v>
      </c>
      <c r="I588" s="1" t="s">
        <v>49</v>
      </c>
      <c r="J588" s="1" t="s">
        <v>2170</v>
      </c>
      <c r="K588" s="1" t="s">
        <v>84</v>
      </c>
      <c r="L588" s="1" t="s">
        <v>2171</v>
      </c>
      <c r="M588" s="1"/>
      <c r="N588" s="1">
        <f t="shared" si="9"/>
        <v>10169.4</v>
      </c>
      <c r="O588" s="1" t="s">
        <v>22</v>
      </c>
      <c r="P588" s="1" t="s">
        <v>2175</v>
      </c>
      <c r="Q588" s="1" t="s">
        <v>2176</v>
      </c>
      <c r="R588" s="1" t="s">
        <v>21</v>
      </c>
      <c r="S588" s="1"/>
      <c r="T588" s="1" t="s">
        <v>25</v>
      </c>
      <c r="U588" t="str">
        <f>VLOOKUP(H588,[4]可返佣产品!$A$2:$B$1000,2,)</f>
        <v>true</v>
      </c>
    </row>
    <row r="589" spans="1:21">
      <c r="A589" s="1" t="s">
        <v>26</v>
      </c>
      <c r="B589" s="1" t="str">
        <f>VLOOKUP(A589,'[3]消费明细-普通账号'!$B$2:$C$10000,2,)</f>
        <v>广州市十牛信息科技有限公司</v>
      </c>
      <c r="C589" s="1" t="str">
        <f>VLOOKUP(A589,'[3]消费明细-普通账号'!$B$2:$D$10000,3,)</f>
        <v>其他</v>
      </c>
      <c r="D589" s="1" t="str">
        <f>VLOOKUP(A589,'[3]消费明细-普通账号'!$B$2:$L$10000,11,)</f>
        <v>薛玲</v>
      </c>
      <c r="E589" s="1" t="str">
        <f>VLOOKUP(A589,'[3]消费明细-普通账号'!$B$2:$P$10000,15,)</f>
        <v>关联</v>
      </c>
      <c r="F589" s="5">
        <f>VLOOKUP(A589,'[3]消费明细-普通账号'!$B$2:$O$10000,14,)</f>
        <v>42909</v>
      </c>
      <c r="G589" s="1" t="s">
        <v>2177</v>
      </c>
      <c r="H589" s="1" t="s">
        <v>130</v>
      </c>
      <c r="I589" s="1" t="s">
        <v>49</v>
      </c>
      <c r="J589" s="1" t="s">
        <v>29</v>
      </c>
      <c r="K589" s="1" t="s">
        <v>20</v>
      </c>
      <c r="L589" s="1" t="s">
        <v>30</v>
      </c>
      <c r="M589" s="1"/>
      <c r="N589" s="1">
        <f t="shared" si="9"/>
        <v>0</v>
      </c>
      <c r="O589" s="1" t="s">
        <v>31</v>
      </c>
      <c r="P589" s="1" t="s">
        <v>2178</v>
      </c>
      <c r="Q589" s="1" t="s">
        <v>2178</v>
      </c>
      <c r="R589" s="1" t="s">
        <v>21</v>
      </c>
      <c r="S589" s="1"/>
      <c r="T589" s="1" t="s">
        <v>25</v>
      </c>
      <c r="U589" t="b">
        <f>VLOOKUP(H589,[4]可返佣产品!$A$2:$B$1000,2,)</f>
        <v>1</v>
      </c>
    </row>
    <row r="590" spans="1:21">
      <c r="A590" s="1" t="s">
        <v>340</v>
      </c>
      <c r="B590" s="1" t="str">
        <f>VLOOKUP(A590,'[3]消费明细-普通账号'!$B$2:$C$10000,2,)</f>
        <v>深圳翼果科技有限公司</v>
      </c>
      <c r="C590" s="1" t="str">
        <f>VLOOKUP(A590,'[3]消费明细-普通账号'!$B$2:$D$10000,3,)</f>
        <v>铁军-广</v>
      </c>
      <c r="D590" s="1" t="str">
        <f>VLOOKUP(A590,'[3]消费明细-普通账号'!$B$2:$L$10000,11,)</f>
        <v>高乾</v>
      </c>
      <c r="E590" s="1" t="str">
        <f>VLOOKUP(A590,'[3]消费明细-普通账号'!$B$2:$P$10000,15,)</f>
        <v>关联</v>
      </c>
      <c r="F590" s="5">
        <f>VLOOKUP(A590,'[3]消费明细-普通账号'!$B$2:$O$10000,14,)</f>
        <v>43132</v>
      </c>
      <c r="G590" s="1" t="s">
        <v>2179</v>
      </c>
      <c r="H590" s="1" t="s">
        <v>17</v>
      </c>
      <c r="I590" s="1" t="s">
        <v>59</v>
      </c>
      <c r="J590" s="1" t="s">
        <v>2180</v>
      </c>
      <c r="K590" s="1" t="s">
        <v>84</v>
      </c>
      <c r="L590" s="1" t="s">
        <v>2181</v>
      </c>
      <c r="M590" s="1"/>
      <c r="N590" s="1">
        <f t="shared" si="9"/>
        <v>2836.41</v>
      </c>
      <c r="O590" s="1" t="s">
        <v>22</v>
      </c>
      <c r="P590" s="1" t="s">
        <v>2182</v>
      </c>
      <c r="Q590" s="1" t="s">
        <v>2183</v>
      </c>
      <c r="R590" s="1" t="s">
        <v>21</v>
      </c>
      <c r="S590" s="1"/>
      <c r="T590" s="1" t="s">
        <v>25</v>
      </c>
      <c r="U590">
        <v>-1</v>
      </c>
    </row>
    <row r="591" spans="1:21">
      <c r="A591" s="1" t="s">
        <v>2145</v>
      </c>
      <c r="B591" s="1" t="str">
        <f>VLOOKUP(A591,'[3]消费明细-普通账号'!$B$2:$C$10000,2,)</f>
        <v>敏捷地产</v>
      </c>
      <c r="C591" s="1" t="str">
        <f>VLOOKUP(A591,'[3]消费明细-普通账号'!$B$2:$D$10000,3,)</f>
        <v>KA-广</v>
      </c>
      <c r="D591" s="1" t="str">
        <f>VLOOKUP(A591,'[3]消费明细-普通账号'!$B$2:$L$10000,11,)</f>
        <v>史玉卉</v>
      </c>
      <c r="E591" s="1" t="str">
        <f>VLOOKUP(A591,'[3]消费明细-普通账号'!$B$2:$P$10000,15,)</f>
        <v>新建</v>
      </c>
      <c r="F591" s="5">
        <f>VLOOKUP(A591,'[3]消费明细-普通账号'!$B$2:$O$10000,14,)</f>
        <v>43003</v>
      </c>
      <c r="G591" s="1" t="s">
        <v>2184</v>
      </c>
      <c r="H591" s="1" t="s">
        <v>17</v>
      </c>
      <c r="I591" s="1" t="s">
        <v>49</v>
      </c>
      <c r="J591" s="1" t="s">
        <v>2185</v>
      </c>
      <c r="K591" s="1" t="s">
        <v>84</v>
      </c>
      <c r="L591" s="1" t="s">
        <v>2186</v>
      </c>
      <c r="M591" s="1"/>
      <c r="N591" s="1">
        <f t="shared" si="9"/>
        <v>20338.8</v>
      </c>
      <c r="O591" s="1" t="s">
        <v>22</v>
      </c>
      <c r="P591" s="1" t="s">
        <v>2187</v>
      </c>
      <c r="Q591" s="1" t="s">
        <v>2188</v>
      </c>
      <c r="R591" s="1" t="s">
        <v>21</v>
      </c>
      <c r="S591" s="1"/>
      <c r="T591" s="1" t="s">
        <v>25</v>
      </c>
      <c r="U591" t="str">
        <f>VLOOKUP(H591,[4]可返佣产品!$A$2:$B$1000,2,)</f>
        <v>true</v>
      </c>
    </row>
    <row r="592" spans="1:21">
      <c r="A592" s="1" t="s">
        <v>2145</v>
      </c>
      <c r="B592" s="1" t="str">
        <f>VLOOKUP(A592,'[3]消费明细-普通账号'!$B$2:$C$10000,2,)</f>
        <v>敏捷地产</v>
      </c>
      <c r="C592" s="1" t="str">
        <f>VLOOKUP(A592,'[3]消费明细-普通账号'!$B$2:$D$10000,3,)</f>
        <v>KA-广</v>
      </c>
      <c r="D592" s="1" t="str">
        <f>VLOOKUP(A592,'[3]消费明细-普通账号'!$B$2:$L$10000,11,)</f>
        <v>史玉卉</v>
      </c>
      <c r="E592" s="1" t="str">
        <f>VLOOKUP(A592,'[3]消费明细-普通账号'!$B$2:$P$10000,15,)</f>
        <v>新建</v>
      </c>
      <c r="F592" s="5">
        <f>VLOOKUP(A592,'[3]消费明细-普通账号'!$B$2:$O$10000,14,)</f>
        <v>43003</v>
      </c>
      <c r="G592" s="1" t="s">
        <v>2189</v>
      </c>
      <c r="H592" s="1" t="s">
        <v>17</v>
      </c>
      <c r="I592" s="1" t="s">
        <v>49</v>
      </c>
      <c r="J592" s="1" t="s">
        <v>222</v>
      </c>
      <c r="K592" s="1" t="s">
        <v>84</v>
      </c>
      <c r="L592" s="1" t="s">
        <v>223</v>
      </c>
      <c r="M592" s="1"/>
      <c r="N592" s="1">
        <f t="shared" si="9"/>
        <v>8894.4</v>
      </c>
      <c r="O592" s="1" t="s">
        <v>22</v>
      </c>
      <c r="P592" s="1" t="s">
        <v>2190</v>
      </c>
      <c r="Q592" s="1" t="s">
        <v>2191</v>
      </c>
      <c r="R592" s="1" t="s">
        <v>21</v>
      </c>
      <c r="S592" s="1"/>
      <c r="T592" s="1" t="s">
        <v>25</v>
      </c>
      <c r="U592" t="str">
        <f>VLOOKUP(H592,[4]可返佣产品!$A$2:$B$1000,2,)</f>
        <v>true</v>
      </c>
    </row>
    <row r="593" spans="1:21">
      <c r="A593" s="1" t="s">
        <v>1104</v>
      </c>
      <c r="B593" s="1" t="str">
        <f>VLOOKUP(A593,'[3]消费明细-普通账号'!$B$2:$C$10000,2,)</f>
        <v>深圳前海融通科技有限公司</v>
      </c>
      <c r="C593" s="1" t="str">
        <f>VLOOKUP(A593,'[3]消费明细-普通账号'!$B$2:$D$10000,3,)</f>
        <v>铁军-广</v>
      </c>
      <c r="D593" s="1" t="str">
        <f>VLOOKUP(A593,'[3]消费明细-普通账号'!$B$2:$L$10000,11,)</f>
        <v>高乾</v>
      </c>
      <c r="E593" s="1" t="str">
        <f>VLOOKUP(A593,'[3]消费明细-普通账号'!$B$2:$P$10000,15,)</f>
        <v>新建</v>
      </c>
      <c r="F593" s="5">
        <f>VLOOKUP(A593,'[3]消费明细-普通账号'!$B$2:$O$10000,14,)</f>
        <v>43119.456261574102</v>
      </c>
      <c r="G593" s="1" t="s">
        <v>2192</v>
      </c>
      <c r="H593" s="1" t="s">
        <v>166</v>
      </c>
      <c r="I593" s="1" t="s">
        <v>49</v>
      </c>
      <c r="J593" s="1" t="s">
        <v>29</v>
      </c>
      <c r="K593" s="1" t="s">
        <v>20</v>
      </c>
      <c r="L593" s="1" t="s">
        <v>30</v>
      </c>
      <c r="M593" s="1"/>
      <c r="N593" s="1">
        <f t="shared" si="9"/>
        <v>0</v>
      </c>
      <c r="O593" s="1" t="s">
        <v>31</v>
      </c>
      <c r="P593" s="1" t="s">
        <v>2193</v>
      </c>
      <c r="Q593" s="1" t="s">
        <v>2194</v>
      </c>
      <c r="R593" s="1" t="s">
        <v>21</v>
      </c>
      <c r="S593" s="1"/>
      <c r="T593" s="1" t="s">
        <v>25</v>
      </c>
      <c r="U593" t="e">
        <f>VLOOKUP(H593,[4]可返佣产品!$A$2:$B$1000,2,)</f>
        <v>#N/A</v>
      </c>
    </row>
    <row r="594" spans="1:21">
      <c r="A594" s="1" t="s">
        <v>1104</v>
      </c>
      <c r="B594" s="1" t="str">
        <f>VLOOKUP(A594,'[3]消费明细-普通账号'!$B$2:$C$10000,2,)</f>
        <v>深圳前海融通科技有限公司</v>
      </c>
      <c r="C594" s="1" t="str">
        <f>VLOOKUP(A594,'[3]消费明细-普通账号'!$B$2:$D$10000,3,)</f>
        <v>铁军-广</v>
      </c>
      <c r="D594" s="1" t="str">
        <f>VLOOKUP(A594,'[3]消费明细-普通账号'!$B$2:$L$10000,11,)</f>
        <v>高乾</v>
      </c>
      <c r="E594" s="1" t="str">
        <f>VLOOKUP(A594,'[3]消费明细-普通账号'!$B$2:$P$10000,15,)</f>
        <v>新建</v>
      </c>
      <c r="F594" s="5">
        <f>VLOOKUP(A594,'[3]消费明细-普通账号'!$B$2:$O$10000,14,)</f>
        <v>43119.456261574102</v>
      </c>
      <c r="G594" s="1" t="s">
        <v>2195</v>
      </c>
      <c r="H594" s="1" t="s">
        <v>166</v>
      </c>
      <c r="I594" s="1" t="s">
        <v>49</v>
      </c>
      <c r="J594" s="1" t="s">
        <v>29</v>
      </c>
      <c r="K594" s="1" t="s">
        <v>20</v>
      </c>
      <c r="L594" s="1" t="s">
        <v>30</v>
      </c>
      <c r="M594" s="1"/>
      <c r="N594" s="1">
        <f t="shared" si="9"/>
        <v>0</v>
      </c>
      <c r="O594" s="1" t="s">
        <v>31</v>
      </c>
      <c r="P594" s="1" t="s">
        <v>2196</v>
      </c>
      <c r="Q594" s="1" t="s">
        <v>2197</v>
      </c>
      <c r="R594" s="1" t="s">
        <v>21</v>
      </c>
      <c r="S594" s="1"/>
      <c r="T594" s="1" t="s">
        <v>25</v>
      </c>
      <c r="U594" t="e">
        <f>VLOOKUP(H594,[4]可返佣产品!$A$2:$B$1000,2,)</f>
        <v>#N/A</v>
      </c>
    </row>
    <row r="595" spans="1:21">
      <c r="A595" s="1" t="s">
        <v>524</v>
      </c>
      <c r="B595" s="1" t="str">
        <f>VLOOKUP(A595,'[3]消费明细-普通账号'!$B$2:$C$10000,2,)</f>
        <v>广州宏峰信息科技有限公司</v>
      </c>
      <c r="C595" s="1" t="str">
        <f>VLOOKUP(A595,'[3]消费明细-普通账号'!$B$2:$D$10000,3,)</f>
        <v>铁军-广</v>
      </c>
      <c r="D595" s="1" t="str">
        <f>VLOOKUP(A595,'[3]消费明细-普通账号'!$B$2:$L$10000,11,)</f>
        <v>吴发能</v>
      </c>
      <c r="E595" s="1" t="str">
        <f>VLOOKUP(A595,'[3]消费明细-普通账号'!$B$2:$P$10000,15,)</f>
        <v>关联</v>
      </c>
      <c r="F595" s="5">
        <f>VLOOKUP(A595,'[3]消费明细-普通账号'!$B$2:$O$10000,14,)</f>
        <v>43018</v>
      </c>
      <c r="G595" s="1" t="s">
        <v>2198</v>
      </c>
      <c r="H595" s="1" t="s">
        <v>17</v>
      </c>
      <c r="I595" s="1" t="s">
        <v>44</v>
      </c>
      <c r="J595" s="1" t="s">
        <v>29</v>
      </c>
      <c r="K595" s="1" t="s">
        <v>20</v>
      </c>
      <c r="L595" s="1" t="s">
        <v>29</v>
      </c>
      <c r="M595" s="1"/>
      <c r="N595" s="1">
        <f t="shared" si="9"/>
        <v>0</v>
      </c>
      <c r="O595" s="1" t="s">
        <v>22</v>
      </c>
      <c r="P595" s="1" t="s">
        <v>2199</v>
      </c>
      <c r="Q595" s="1" t="s">
        <v>2200</v>
      </c>
      <c r="R595" s="1" t="s">
        <v>21</v>
      </c>
      <c r="S595" s="1"/>
      <c r="T595" s="1" t="s">
        <v>25</v>
      </c>
      <c r="U595">
        <v>-1</v>
      </c>
    </row>
    <row r="596" spans="1:21">
      <c r="A596" s="1" t="s">
        <v>217</v>
      </c>
      <c r="B596" s="1" t="str">
        <f>VLOOKUP(A596,'[3]消费明细-普通账号'!$B$2:$C$10000,2,)</f>
        <v>广州市合生元生物制品有限公司</v>
      </c>
      <c r="C596" s="1" t="str">
        <f>VLOOKUP(A596,'[3]消费明细-普通账号'!$B$2:$D$10000,3,)</f>
        <v>KA-广</v>
      </c>
      <c r="D596" s="1" t="str">
        <f>VLOOKUP(A596,'[3]消费明细-普通账号'!$B$2:$L$10000,11,)</f>
        <v>史玉卉</v>
      </c>
      <c r="E596" s="1" t="str">
        <f>VLOOKUP(A596,'[3]消费明细-普通账号'!$B$2:$P$10000,15,)</f>
        <v>关联</v>
      </c>
      <c r="F596" s="5">
        <f>VLOOKUP(A596,'[3]消费明细-普通账号'!$B$2:$O$10000,14,)</f>
        <v>42620</v>
      </c>
      <c r="G596" s="1" t="s">
        <v>2201</v>
      </c>
      <c r="H596" s="1" t="s">
        <v>738</v>
      </c>
      <c r="I596" s="1" t="s">
        <v>49</v>
      </c>
      <c r="J596" s="1" t="s">
        <v>29</v>
      </c>
      <c r="K596" s="1" t="s">
        <v>20</v>
      </c>
      <c r="L596" s="1" t="s">
        <v>30</v>
      </c>
      <c r="M596" s="1"/>
      <c r="N596" s="1">
        <f t="shared" si="9"/>
        <v>0</v>
      </c>
      <c r="O596" s="1" t="s">
        <v>31</v>
      </c>
      <c r="P596" s="1" t="s">
        <v>2202</v>
      </c>
      <c r="Q596" s="1" t="s">
        <v>2202</v>
      </c>
      <c r="R596" s="1" t="s">
        <v>21</v>
      </c>
      <c r="S596" s="1"/>
      <c r="T596" s="1" t="s">
        <v>25</v>
      </c>
      <c r="U596" t="e">
        <f>VLOOKUP(H596,[4]可返佣产品!$A$2:$B$1000,2,)</f>
        <v>#N/A</v>
      </c>
    </row>
    <row r="597" spans="1:21">
      <c r="A597" s="1" t="s">
        <v>470</v>
      </c>
      <c r="B597" s="1" t="str">
        <f>VLOOKUP(A597,'[3]消费明细-普通账号'!$B$2:$C$10000,2,)</f>
        <v>广州简乐网络科技有限公司</v>
      </c>
      <c r="C597" s="1" t="str">
        <f>VLOOKUP(A597,'[3]消费明细-普通账号'!$B$2:$D$10000,3,)</f>
        <v>铁军-广</v>
      </c>
      <c r="D597" s="1" t="str">
        <f>VLOOKUP(A597,'[3]消费明细-普通账号'!$B$2:$L$10000,11,)</f>
        <v>高乾</v>
      </c>
      <c r="E597" s="1" t="str">
        <f>VLOOKUP(A597,'[3]消费明细-普通账号'!$B$2:$P$10000,15,)</f>
        <v>关联</v>
      </c>
      <c r="F597" s="5">
        <f>VLOOKUP(A597,'[3]消费明细-普通账号'!$B$2:$O$10000,14,)</f>
        <v>42914</v>
      </c>
      <c r="G597" s="1" t="s">
        <v>2203</v>
      </c>
      <c r="H597" s="1" t="s">
        <v>36</v>
      </c>
      <c r="I597" s="1" t="s">
        <v>49</v>
      </c>
      <c r="J597" s="1" t="s">
        <v>1534</v>
      </c>
      <c r="K597" s="1" t="s">
        <v>20</v>
      </c>
      <c r="L597" s="1" t="s">
        <v>1534</v>
      </c>
      <c r="M597" s="1"/>
      <c r="N597" s="1">
        <f t="shared" si="9"/>
        <v>740</v>
      </c>
      <c r="O597" s="1" t="s">
        <v>22</v>
      </c>
      <c r="P597" s="1" t="s">
        <v>2204</v>
      </c>
      <c r="Q597" s="1" t="s">
        <v>2205</v>
      </c>
      <c r="R597" s="1" t="s">
        <v>21</v>
      </c>
      <c r="S597" s="1"/>
      <c r="T597" s="1" t="s">
        <v>25</v>
      </c>
      <c r="U597" t="str">
        <f>VLOOKUP(H597,[4]可返佣产品!$A$2:$B$1000,2,)</f>
        <v>true</v>
      </c>
    </row>
    <row r="598" spans="1:21">
      <c r="A598" s="1" t="s">
        <v>1001</v>
      </c>
      <c r="B598" s="1" t="str">
        <f>VLOOKUP(A598,'[3]消费明细-普通账号'!$B$2:$C$10000,2,)</f>
        <v>广州棒谷网络科技有限公司</v>
      </c>
      <c r="C598" s="1" t="str">
        <f>VLOOKUP(A598,'[3]消费明细-普通账号'!$B$2:$D$10000,3,)</f>
        <v>KA-广</v>
      </c>
      <c r="D598" s="1" t="str">
        <f>VLOOKUP(A598,'[3]消费明细-普通账号'!$B$2:$L$10000,11,)</f>
        <v>KA-广</v>
      </c>
      <c r="E598" s="1" t="str">
        <f>VLOOKUP(A598,'[3]消费明细-普通账号'!$B$2:$P$10000,15,)</f>
        <v>关联</v>
      </c>
      <c r="F598" s="5">
        <f>VLOOKUP(A598,'[3]消费明细-普通账号'!$B$2:$O$10000,14,)</f>
        <v>42810</v>
      </c>
      <c r="G598" s="1" t="s">
        <v>2206</v>
      </c>
      <c r="H598" s="1" t="s">
        <v>130</v>
      </c>
      <c r="I598" s="1" t="s">
        <v>49</v>
      </c>
      <c r="J598" s="1" t="s">
        <v>29</v>
      </c>
      <c r="K598" s="1" t="s">
        <v>20</v>
      </c>
      <c r="L598" s="1" t="s">
        <v>30</v>
      </c>
      <c r="M598" s="1"/>
      <c r="N598" s="1">
        <f t="shared" si="9"/>
        <v>0</v>
      </c>
      <c r="O598" s="1" t="s">
        <v>31</v>
      </c>
      <c r="P598" s="1" t="s">
        <v>2207</v>
      </c>
      <c r="Q598" s="1" t="s">
        <v>2207</v>
      </c>
      <c r="R598" s="1" t="s">
        <v>21</v>
      </c>
      <c r="S598" s="1"/>
      <c r="T598" s="1" t="s">
        <v>25</v>
      </c>
      <c r="U598" t="b">
        <f>VLOOKUP(H598,[4]可返佣产品!$A$2:$B$1000,2,)</f>
        <v>1</v>
      </c>
    </row>
    <row r="599" spans="1:21">
      <c r="A599" s="1" t="s">
        <v>470</v>
      </c>
      <c r="B599" s="1" t="str">
        <f>VLOOKUP(A599,'[3]消费明细-普通账号'!$B$2:$C$10000,2,)</f>
        <v>广州简乐网络科技有限公司</v>
      </c>
      <c r="C599" s="1" t="str">
        <f>VLOOKUP(A599,'[3]消费明细-普通账号'!$B$2:$D$10000,3,)</f>
        <v>铁军-广</v>
      </c>
      <c r="D599" s="1" t="str">
        <f>VLOOKUP(A599,'[3]消费明细-普通账号'!$B$2:$L$10000,11,)</f>
        <v>高乾</v>
      </c>
      <c r="E599" s="1" t="str">
        <f>VLOOKUP(A599,'[3]消费明细-普通账号'!$B$2:$P$10000,15,)</f>
        <v>关联</v>
      </c>
      <c r="F599" s="5">
        <f>VLOOKUP(A599,'[3]消费明细-普通账号'!$B$2:$O$10000,14,)</f>
        <v>42914</v>
      </c>
      <c r="G599" s="1" t="s">
        <v>2208</v>
      </c>
      <c r="H599" s="1" t="s">
        <v>17</v>
      </c>
      <c r="I599" s="1" t="s">
        <v>49</v>
      </c>
      <c r="J599" s="1" t="s">
        <v>2209</v>
      </c>
      <c r="K599" s="1" t="s">
        <v>360</v>
      </c>
      <c r="L599" s="1" t="s">
        <v>2210</v>
      </c>
      <c r="M599" s="1"/>
      <c r="N599" s="1">
        <f t="shared" si="9"/>
        <v>1416.8</v>
      </c>
      <c r="O599" s="1" t="s">
        <v>22</v>
      </c>
      <c r="P599" s="1" t="s">
        <v>2211</v>
      </c>
      <c r="Q599" s="1" t="s">
        <v>2212</v>
      </c>
      <c r="R599" s="1" t="s">
        <v>21</v>
      </c>
      <c r="S599" s="1"/>
      <c r="T599" s="1" t="s">
        <v>25</v>
      </c>
      <c r="U599" t="str">
        <f>VLOOKUP(H599,[4]可返佣产品!$A$2:$B$1000,2,)</f>
        <v>true</v>
      </c>
    </row>
    <row r="600" spans="1:21">
      <c r="A600" s="1" t="s">
        <v>2213</v>
      </c>
      <c r="B600" s="1" t="str">
        <f>VLOOKUP(A600,'[3]消费明细-普通账号'!$B$2:$C$10000,2,)</f>
        <v>摩登大道时尚电子商务有限公司</v>
      </c>
      <c r="C600" s="1" t="str">
        <f>VLOOKUP(A600,'[3]消费明细-普通账号'!$B$2:$D$10000,3,)</f>
        <v>铁军-广</v>
      </c>
      <c r="D600" s="1" t="str">
        <f>VLOOKUP(A600,'[3]消费明细-普通账号'!$B$2:$L$10000,11,)</f>
        <v>吴发能</v>
      </c>
      <c r="E600" s="1" t="str">
        <f>VLOOKUP(A600,'[3]消费明细-普通账号'!$B$2:$P$10000,15,)</f>
        <v>关联</v>
      </c>
      <c r="F600" s="5">
        <f>VLOOKUP(A600,'[3]消费明细-普通账号'!$B$2:$O$10000,14,)</f>
        <v>42746</v>
      </c>
      <c r="G600" s="1" t="s">
        <v>2214</v>
      </c>
      <c r="H600" s="1" t="s">
        <v>17</v>
      </c>
      <c r="I600" s="1" t="s">
        <v>59</v>
      </c>
      <c r="J600" s="1" t="s">
        <v>2215</v>
      </c>
      <c r="K600" s="1" t="s">
        <v>20</v>
      </c>
      <c r="L600" s="1" t="s">
        <v>2215</v>
      </c>
      <c r="M600" s="1"/>
      <c r="N600" s="1">
        <f t="shared" si="9"/>
        <v>6267</v>
      </c>
      <c r="O600" s="1" t="s">
        <v>22</v>
      </c>
      <c r="P600" s="1" t="s">
        <v>2216</v>
      </c>
      <c r="Q600" s="1" t="s">
        <v>2217</v>
      </c>
      <c r="R600" s="1" t="s">
        <v>21</v>
      </c>
      <c r="S600" s="1"/>
      <c r="T600" s="1" t="s">
        <v>25</v>
      </c>
      <c r="U600">
        <v>-1</v>
      </c>
    </row>
    <row r="601" spans="1:21">
      <c r="A601" s="1" t="s">
        <v>426</v>
      </c>
      <c r="B601" s="1" t="str">
        <f>VLOOKUP(A601,'[3]消费明细-普通账号'!$B$2:$C$10000,2,)</f>
        <v>广州市新橙信息科技有限公司</v>
      </c>
      <c r="C601" s="1" t="str">
        <f>VLOOKUP(A601,'[3]消费明细-普通账号'!$B$2:$D$10000,3,)</f>
        <v>铁军-广</v>
      </c>
      <c r="D601" s="1" t="str">
        <f>VLOOKUP(A601,'[3]消费明细-普通账号'!$B$2:$L$10000,11,)</f>
        <v>高乾</v>
      </c>
      <c r="E601" s="1" t="str">
        <f>VLOOKUP(A601,'[3]消费明细-普通账号'!$B$2:$P$10000,15,)</f>
        <v>关联</v>
      </c>
      <c r="F601" s="5">
        <f>VLOOKUP(A601,'[3]消费明细-普通账号'!$B$2:$O$10000,14,)</f>
        <v>43034</v>
      </c>
      <c r="G601" s="1" t="s">
        <v>2218</v>
      </c>
      <c r="H601" s="1" t="s">
        <v>79</v>
      </c>
      <c r="I601" s="1" t="s">
        <v>49</v>
      </c>
      <c r="J601" s="1" t="s">
        <v>29</v>
      </c>
      <c r="K601" s="1" t="s">
        <v>20</v>
      </c>
      <c r="L601" s="1" t="s">
        <v>30</v>
      </c>
      <c r="M601" s="1"/>
      <c r="N601" s="1">
        <f t="shared" si="9"/>
        <v>0</v>
      </c>
      <c r="O601" s="1" t="s">
        <v>31</v>
      </c>
      <c r="P601" s="1" t="s">
        <v>2219</v>
      </c>
      <c r="Q601" s="1" t="s">
        <v>2219</v>
      </c>
      <c r="R601" s="1" t="s">
        <v>21</v>
      </c>
      <c r="S601" s="1"/>
      <c r="T601" s="1" t="s">
        <v>25</v>
      </c>
      <c r="U601" t="e">
        <f>VLOOKUP(H601,[4]可返佣产品!$A$2:$B$1000,2,)</f>
        <v>#N/A</v>
      </c>
    </row>
    <row r="602" spans="1:21">
      <c r="A602" s="1" t="s">
        <v>577</v>
      </c>
      <c r="B602" s="1" t="str">
        <f>VLOOKUP(A602,'[3]消费明细-普通账号'!$B$2:$C$10000,2,)</f>
        <v>快尚时装（广州）有限公司</v>
      </c>
      <c r="C602" s="1" t="str">
        <f>VLOOKUP(A602,'[3]消费明细-普通账号'!$B$2:$D$10000,3,)</f>
        <v>其他</v>
      </c>
      <c r="D602" s="1" t="str">
        <f>VLOOKUP(A602,'[3]消费明细-普通账号'!$B$2:$L$10000,11,)</f>
        <v>薛玲</v>
      </c>
      <c r="E602" s="1" t="str">
        <f>VLOOKUP(A602,'[3]消费明细-普通账号'!$B$2:$P$10000,15,)</f>
        <v>新建</v>
      </c>
      <c r="F602" s="5">
        <f>VLOOKUP(A602,'[3]消费明细-普通账号'!$B$2:$O$10000,14,)</f>
        <v>42683</v>
      </c>
      <c r="G602" s="1" t="s">
        <v>2220</v>
      </c>
      <c r="H602" s="1" t="s">
        <v>433</v>
      </c>
      <c r="I602" s="1" t="s">
        <v>18</v>
      </c>
      <c r="J602" s="1" t="s">
        <v>2221</v>
      </c>
      <c r="K602" s="1" t="s">
        <v>20</v>
      </c>
      <c r="L602" s="1" t="s">
        <v>2221</v>
      </c>
      <c r="M602" s="1">
        <v>7655.8</v>
      </c>
      <c r="N602" s="1">
        <f t="shared" si="9"/>
        <v>46648.21</v>
      </c>
      <c r="O602" s="1" t="s">
        <v>22</v>
      </c>
      <c r="P602" s="1" t="s">
        <v>2222</v>
      </c>
      <c r="Q602" s="1" t="s">
        <v>2223</v>
      </c>
      <c r="R602" s="1" t="s">
        <v>21</v>
      </c>
      <c r="S602" s="1"/>
      <c r="T602" s="1" t="s">
        <v>25</v>
      </c>
      <c r="U602" t="str">
        <f>VLOOKUP(H602,[4]可返佣产品!$A$2:$B$1000,2,)</f>
        <v>true</v>
      </c>
    </row>
    <row r="603" spans="1:21">
      <c r="A603" s="1" t="s">
        <v>340</v>
      </c>
      <c r="B603" s="1" t="str">
        <f>VLOOKUP(A603,'[3]消费明细-普通账号'!$B$2:$C$10000,2,)</f>
        <v>深圳翼果科技有限公司</v>
      </c>
      <c r="C603" s="1" t="str">
        <f>VLOOKUP(A603,'[3]消费明细-普通账号'!$B$2:$D$10000,3,)</f>
        <v>铁军-广</v>
      </c>
      <c r="D603" s="1" t="str">
        <f>VLOOKUP(A603,'[3]消费明细-普通账号'!$B$2:$L$10000,11,)</f>
        <v>高乾</v>
      </c>
      <c r="E603" s="1" t="str">
        <f>VLOOKUP(A603,'[3]消费明细-普通账号'!$B$2:$P$10000,15,)</f>
        <v>关联</v>
      </c>
      <c r="F603" s="5">
        <f>VLOOKUP(A603,'[3]消费明细-普通账号'!$B$2:$O$10000,14,)</f>
        <v>43132</v>
      </c>
      <c r="G603" s="1" t="s">
        <v>2224</v>
      </c>
      <c r="H603" s="1" t="s">
        <v>17</v>
      </c>
      <c r="I603" s="1" t="s">
        <v>59</v>
      </c>
      <c r="J603" s="1" t="s">
        <v>2225</v>
      </c>
      <c r="K603" s="1" t="s">
        <v>84</v>
      </c>
      <c r="L603" s="1" t="s">
        <v>2226</v>
      </c>
      <c r="M603" s="1"/>
      <c r="N603" s="1">
        <f t="shared" si="9"/>
        <v>1879.86</v>
      </c>
      <c r="O603" s="1" t="s">
        <v>22</v>
      </c>
      <c r="P603" s="1" t="s">
        <v>2227</v>
      </c>
      <c r="Q603" s="1" t="s">
        <v>2228</v>
      </c>
      <c r="R603" s="1" t="s">
        <v>21</v>
      </c>
      <c r="S603" s="1"/>
      <c r="T603" s="1" t="s">
        <v>25</v>
      </c>
      <c r="U603">
        <v>-1</v>
      </c>
    </row>
    <row r="604" spans="1:21">
      <c r="A604" s="1" t="s">
        <v>2229</v>
      </c>
      <c r="B604" s="1" t="str">
        <f>VLOOKUP(A604,'[3]消费明细-普通账号'!$B$2:$C$10000,2,)</f>
        <v>广州海尔信息科技有限公司</v>
      </c>
      <c r="C604" s="1" t="str">
        <f>VLOOKUP(A604,'[3]消费明细-普通账号'!$B$2:$D$10000,3,)</f>
        <v>中台-广</v>
      </c>
      <c r="D604" s="1" t="str">
        <f>VLOOKUP(A604,'[3]消费明细-普通账号'!$B$2:$L$10000,11,)</f>
        <v>唐钰滢</v>
      </c>
      <c r="E604" s="1" t="str">
        <f>VLOOKUP(A604,'[3]消费明细-普通账号'!$B$2:$P$10000,15,)</f>
        <v>关联</v>
      </c>
      <c r="F604" s="5">
        <f>VLOOKUP(A604,'[3]消费明细-普通账号'!$B$2:$O$10000,14,)</f>
        <v>42971</v>
      </c>
      <c r="G604" s="1" t="s">
        <v>2230</v>
      </c>
      <c r="H604" s="1" t="s">
        <v>54</v>
      </c>
      <c r="I604" s="1" t="s">
        <v>49</v>
      </c>
      <c r="J604" s="1" t="s">
        <v>29</v>
      </c>
      <c r="K604" s="1" t="s">
        <v>20</v>
      </c>
      <c r="L604" s="1" t="s">
        <v>29</v>
      </c>
      <c r="M604" s="1"/>
      <c r="N604" s="1">
        <f t="shared" si="9"/>
        <v>0</v>
      </c>
      <c r="O604" s="1" t="s">
        <v>22</v>
      </c>
      <c r="P604" s="1" t="s">
        <v>2231</v>
      </c>
      <c r="Q604" s="1" t="s">
        <v>2232</v>
      </c>
      <c r="R604" s="1" t="s">
        <v>21</v>
      </c>
      <c r="S604" s="1"/>
      <c r="T604" s="1" t="s">
        <v>25</v>
      </c>
      <c r="U604" t="str">
        <f>VLOOKUP(H604,[4]可返佣产品!$A$2:$B$1000,2,)</f>
        <v>true</v>
      </c>
    </row>
    <row r="605" spans="1:21">
      <c r="A605" s="1" t="s">
        <v>2229</v>
      </c>
      <c r="B605" s="1" t="str">
        <f>VLOOKUP(A605,'[3]消费明细-普通账号'!$B$2:$C$10000,2,)</f>
        <v>广州海尔信息科技有限公司</v>
      </c>
      <c r="C605" s="1" t="str">
        <f>VLOOKUP(A605,'[3]消费明细-普通账号'!$B$2:$D$10000,3,)</f>
        <v>中台-广</v>
      </c>
      <c r="D605" s="1" t="str">
        <f>VLOOKUP(A605,'[3]消费明细-普通账号'!$B$2:$L$10000,11,)</f>
        <v>唐钰滢</v>
      </c>
      <c r="E605" s="1" t="str">
        <f>VLOOKUP(A605,'[3]消费明细-普通账号'!$B$2:$P$10000,15,)</f>
        <v>关联</v>
      </c>
      <c r="F605" s="5">
        <f>VLOOKUP(A605,'[3]消费明细-普通账号'!$B$2:$O$10000,14,)</f>
        <v>42971</v>
      </c>
      <c r="G605" s="1" t="s">
        <v>2233</v>
      </c>
      <c r="H605" s="1" t="s">
        <v>54</v>
      </c>
      <c r="I605" s="1" t="s">
        <v>49</v>
      </c>
      <c r="J605" s="1" t="s">
        <v>29</v>
      </c>
      <c r="K605" s="1" t="s">
        <v>20</v>
      </c>
      <c r="L605" s="1" t="s">
        <v>29</v>
      </c>
      <c r="M605" s="1"/>
      <c r="N605" s="1">
        <f t="shared" si="9"/>
        <v>0</v>
      </c>
      <c r="O605" s="1" t="s">
        <v>22</v>
      </c>
      <c r="P605" s="1" t="s">
        <v>2234</v>
      </c>
      <c r="Q605" s="1" t="s">
        <v>2235</v>
      </c>
      <c r="R605" s="1" t="s">
        <v>21</v>
      </c>
      <c r="S605" s="1"/>
      <c r="T605" s="1" t="s">
        <v>25</v>
      </c>
      <c r="U605" t="str">
        <f>VLOOKUP(H605,[4]可返佣产品!$A$2:$B$1000,2,)</f>
        <v>true</v>
      </c>
    </row>
    <row r="606" spans="1:21">
      <c r="A606" s="1" t="s">
        <v>1191</v>
      </c>
      <c r="B606" s="1" t="str">
        <f>VLOOKUP(A606,'[3]消费明细-普通账号'!$B$2:$C$10000,2,)</f>
        <v>中油碧辟石油有限公司</v>
      </c>
      <c r="C606" s="1" t="str">
        <f>VLOOKUP(A606,'[3]消费明细-普通账号'!$B$2:$D$10000,3,)</f>
        <v>其他</v>
      </c>
      <c r="D606" s="1" t="str">
        <f>VLOOKUP(A606,'[3]消费明细-普通账号'!$B$2:$L$10000,11,)</f>
        <v>薛玲</v>
      </c>
      <c r="E606" s="1" t="str">
        <f>VLOOKUP(A606,'[3]消费明细-普通账号'!$B$2:$P$10000,15,)</f>
        <v>关联</v>
      </c>
      <c r="F606" s="5">
        <f>VLOOKUP(A606,'[3]消费明细-普通账号'!$B$2:$O$10000,14,)</f>
        <v>42990</v>
      </c>
      <c r="G606" s="1" t="s">
        <v>2236</v>
      </c>
      <c r="H606" s="1" t="s">
        <v>1210</v>
      </c>
      <c r="I606" s="1" t="s">
        <v>49</v>
      </c>
      <c r="J606" s="1" t="s">
        <v>29</v>
      </c>
      <c r="K606" s="1" t="s">
        <v>20</v>
      </c>
      <c r="L606" s="1" t="s">
        <v>30</v>
      </c>
      <c r="M606" s="1"/>
      <c r="N606" s="1">
        <f t="shared" si="9"/>
        <v>0</v>
      </c>
      <c r="O606" s="1" t="s">
        <v>31</v>
      </c>
      <c r="P606" s="1" t="s">
        <v>2237</v>
      </c>
      <c r="Q606" s="1" t="s">
        <v>2237</v>
      </c>
      <c r="R606" s="1" t="s">
        <v>21</v>
      </c>
      <c r="S606" s="1"/>
      <c r="T606" s="1" t="s">
        <v>25</v>
      </c>
      <c r="U606" t="e">
        <f>VLOOKUP(H606,[4]可返佣产品!$A$2:$B$1000,2,)</f>
        <v>#N/A</v>
      </c>
    </row>
    <row r="607" spans="1:21">
      <c r="A607" s="1" t="s">
        <v>2238</v>
      </c>
      <c r="B607" s="1" t="str">
        <f>VLOOKUP(A607,'[3]消费明细-普通账号'!$B$2:$C$10000,2,)</f>
        <v>健通营策</v>
      </c>
      <c r="C607" s="1" t="str">
        <f>VLOOKUP(A607,'[3]消费明细-普通账号'!$B$2:$D$10000,3,)</f>
        <v>铁军-广</v>
      </c>
      <c r="D607" s="1" t="str">
        <f>VLOOKUP(A607,'[3]消费明细-普通账号'!$B$2:$L$10000,11,)</f>
        <v>吴发能</v>
      </c>
      <c r="E607" s="1" t="str">
        <f>VLOOKUP(A607,'[3]消费明细-普通账号'!$B$2:$P$10000,15,)</f>
        <v>新建</v>
      </c>
      <c r="F607" s="5">
        <f>VLOOKUP(A607,'[3]消费明细-普通账号'!$B$2:$O$10000,14,)</f>
        <v>43299.65111111111</v>
      </c>
      <c r="G607" s="1" t="s">
        <v>2239</v>
      </c>
      <c r="H607" s="1" t="s">
        <v>407</v>
      </c>
      <c r="I607" s="1" t="s">
        <v>49</v>
      </c>
      <c r="J607" s="1" t="s">
        <v>1772</v>
      </c>
      <c r="K607" s="1" t="s">
        <v>20</v>
      </c>
      <c r="L607" s="1" t="s">
        <v>1772</v>
      </c>
      <c r="M607" s="1"/>
      <c r="N607" s="1">
        <f t="shared" si="9"/>
        <v>46</v>
      </c>
      <c r="O607" s="1" t="s">
        <v>22</v>
      </c>
      <c r="P607" s="1" t="s">
        <v>2240</v>
      </c>
      <c r="Q607" s="1" t="s">
        <v>2241</v>
      </c>
      <c r="R607" s="1" t="s">
        <v>21</v>
      </c>
      <c r="S607" s="1"/>
      <c r="T607" s="1" t="s">
        <v>25</v>
      </c>
      <c r="U607" t="str">
        <f>VLOOKUP(H607,[4]可返佣产品!$A$2:$B$1000,2,)</f>
        <v>true</v>
      </c>
    </row>
    <row r="608" spans="1:21">
      <c r="A608" s="1" t="s">
        <v>217</v>
      </c>
      <c r="B608" s="1" t="str">
        <f>VLOOKUP(A608,'[3]消费明细-普通账号'!$B$2:$C$10000,2,)</f>
        <v>广州市合生元生物制品有限公司</v>
      </c>
      <c r="C608" s="1" t="str">
        <f>VLOOKUP(A608,'[3]消费明细-普通账号'!$B$2:$D$10000,3,)</f>
        <v>KA-广</v>
      </c>
      <c r="D608" s="1" t="str">
        <f>VLOOKUP(A608,'[3]消费明细-普通账号'!$B$2:$L$10000,11,)</f>
        <v>史玉卉</v>
      </c>
      <c r="E608" s="1" t="str">
        <f>VLOOKUP(A608,'[3]消费明细-普通账号'!$B$2:$P$10000,15,)</f>
        <v>关联</v>
      </c>
      <c r="F608" s="5">
        <f>VLOOKUP(A608,'[3]消费明细-普通账号'!$B$2:$O$10000,14,)</f>
        <v>42620</v>
      </c>
      <c r="G608" s="1" t="s">
        <v>2242</v>
      </c>
      <c r="H608" s="1" t="s">
        <v>130</v>
      </c>
      <c r="I608" s="1" t="s">
        <v>49</v>
      </c>
      <c r="J608" s="1" t="s">
        <v>29</v>
      </c>
      <c r="K608" s="1" t="s">
        <v>20</v>
      </c>
      <c r="L608" s="1" t="s">
        <v>30</v>
      </c>
      <c r="M608" s="1"/>
      <c r="N608" s="1">
        <f t="shared" si="9"/>
        <v>0</v>
      </c>
      <c r="O608" s="1" t="s">
        <v>31</v>
      </c>
      <c r="P608" s="1" t="s">
        <v>2243</v>
      </c>
      <c r="Q608" s="1" t="s">
        <v>2243</v>
      </c>
      <c r="R608" s="1" t="s">
        <v>21</v>
      </c>
      <c r="S608" s="1"/>
      <c r="T608" s="1" t="s">
        <v>25</v>
      </c>
      <c r="U608" t="b">
        <f>VLOOKUP(H608,[4]可返佣产品!$A$2:$B$1000,2,)</f>
        <v>1</v>
      </c>
    </row>
    <row r="609" spans="1:21">
      <c r="A609" s="1" t="s">
        <v>2145</v>
      </c>
      <c r="B609" s="1" t="str">
        <f>VLOOKUP(A609,'[3]消费明细-普通账号'!$B$2:$C$10000,2,)</f>
        <v>敏捷地产</v>
      </c>
      <c r="C609" s="1" t="str">
        <f>VLOOKUP(A609,'[3]消费明细-普通账号'!$B$2:$D$10000,3,)</f>
        <v>KA-广</v>
      </c>
      <c r="D609" s="1" t="str">
        <f>VLOOKUP(A609,'[3]消费明细-普通账号'!$B$2:$L$10000,11,)</f>
        <v>史玉卉</v>
      </c>
      <c r="E609" s="1" t="str">
        <f>VLOOKUP(A609,'[3]消费明细-普通账号'!$B$2:$P$10000,15,)</f>
        <v>新建</v>
      </c>
      <c r="F609" s="5">
        <f>VLOOKUP(A609,'[3]消费明细-普通账号'!$B$2:$O$10000,14,)</f>
        <v>43003</v>
      </c>
      <c r="G609" s="1" t="s">
        <v>2244</v>
      </c>
      <c r="H609" s="1" t="s">
        <v>306</v>
      </c>
      <c r="I609" s="1" t="s">
        <v>131</v>
      </c>
      <c r="J609" s="1" t="s">
        <v>2245</v>
      </c>
      <c r="K609" s="1" t="s">
        <v>20</v>
      </c>
      <c r="L609" s="1" t="s">
        <v>2245</v>
      </c>
      <c r="M609" s="1"/>
      <c r="N609" s="1">
        <f t="shared" si="9"/>
        <v>-3296.06</v>
      </c>
      <c r="O609" s="1" t="s">
        <v>22</v>
      </c>
      <c r="P609" s="1" t="s">
        <v>2246</v>
      </c>
      <c r="Q609" s="1" t="s">
        <v>2246</v>
      </c>
      <c r="R609" s="1" t="s">
        <v>21</v>
      </c>
      <c r="S609" s="1"/>
      <c r="T609" s="1" t="s">
        <v>25</v>
      </c>
      <c r="U609" t="str">
        <f>VLOOKUP(H609,[4]可返佣产品!$A$2:$B$1000,2,)</f>
        <v>true</v>
      </c>
    </row>
    <row r="610" spans="1:21">
      <c r="A610" s="1" t="s">
        <v>2145</v>
      </c>
      <c r="B610" s="1" t="str">
        <f>VLOOKUP(A610,'[3]消费明细-普通账号'!$B$2:$C$10000,2,)</f>
        <v>敏捷地产</v>
      </c>
      <c r="C610" s="1" t="str">
        <f>VLOOKUP(A610,'[3]消费明细-普通账号'!$B$2:$D$10000,3,)</f>
        <v>KA-广</v>
      </c>
      <c r="D610" s="1" t="str">
        <f>VLOOKUP(A610,'[3]消费明细-普通账号'!$B$2:$L$10000,11,)</f>
        <v>史玉卉</v>
      </c>
      <c r="E610" s="1" t="str">
        <f>VLOOKUP(A610,'[3]消费明细-普通账号'!$B$2:$P$10000,15,)</f>
        <v>新建</v>
      </c>
      <c r="F610" s="5">
        <f>VLOOKUP(A610,'[3]消费明细-普通账号'!$B$2:$O$10000,14,)</f>
        <v>43003</v>
      </c>
      <c r="G610" s="1" t="s">
        <v>2247</v>
      </c>
      <c r="H610" s="1" t="s">
        <v>306</v>
      </c>
      <c r="I610" s="1" t="s">
        <v>131</v>
      </c>
      <c r="J610" s="1" t="s">
        <v>2245</v>
      </c>
      <c r="K610" s="1" t="s">
        <v>20</v>
      </c>
      <c r="L610" s="1" t="s">
        <v>2245</v>
      </c>
      <c r="M610" s="1"/>
      <c r="N610" s="1">
        <f t="shared" si="9"/>
        <v>-3296.06</v>
      </c>
      <c r="O610" s="1" t="s">
        <v>22</v>
      </c>
      <c r="P610" s="1" t="s">
        <v>2248</v>
      </c>
      <c r="Q610" s="1" t="s">
        <v>2248</v>
      </c>
      <c r="R610" s="1" t="s">
        <v>21</v>
      </c>
      <c r="S610" s="1"/>
      <c r="T610" s="1" t="s">
        <v>25</v>
      </c>
      <c r="U610" t="str">
        <f>VLOOKUP(H610,[4]可返佣产品!$A$2:$B$1000,2,)</f>
        <v>true</v>
      </c>
    </row>
    <row r="611" spans="1:21">
      <c r="A611" s="1" t="s">
        <v>2145</v>
      </c>
      <c r="B611" s="1" t="str">
        <f>VLOOKUP(A611,'[3]消费明细-普通账号'!$B$2:$C$10000,2,)</f>
        <v>敏捷地产</v>
      </c>
      <c r="C611" s="1" t="str">
        <f>VLOOKUP(A611,'[3]消费明细-普通账号'!$B$2:$D$10000,3,)</f>
        <v>KA-广</v>
      </c>
      <c r="D611" s="1" t="str">
        <f>VLOOKUP(A611,'[3]消费明细-普通账号'!$B$2:$L$10000,11,)</f>
        <v>史玉卉</v>
      </c>
      <c r="E611" s="1" t="str">
        <f>VLOOKUP(A611,'[3]消费明细-普通账号'!$B$2:$P$10000,15,)</f>
        <v>新建</v>
      </c>
      <c r="F611" s="5">
        <f>VLOOKUP(A611,'[3]消费明细-普通账号'!$B$2:$O$10000,14,)</f>
        <v>43003</v>
      </c>
      <c r="G611" s="1" t="s">
        <v>2249</v>
      </c>
      <c r="H611" s="1" t="s">
        <v>36</v>
      </c>
      <c r="I611" s="1" t="s">
        <v>131</v>
      </c>
      <c r="J611" s="1" t="s">
        <v>2250</v>
      </c>
      <c r="K611" s="1" t="s">
        <v>20</v>
      </c>
      <c r="L611" s="1" t="s">
        <v>2250</v>
      </c>
      <c r="M611" s="1"/>
      <c r="N611" s="1">
        <f t="shared" si="9"/>
        <v>-66212.08</v>
      </c>
      <c r="O611" s="1" t="s">
        <v>22</v>
      </c>
      <c r="P611" s="1" t="s">
        <v>2251</v>
      </c>
      <c r="Q611" s="1" t="s">
        <v>2251</v>
      </c>
      <c r="R611" s="1" t="s">
        <v>21</v>
      </c>
      <c r="S611" s="1"/>
      <c r="T611" s="1" t="s">
        <v>25</v>
      </c>
      <c r="U611" t="str">
        <f>VLOOKUP(H611,[4]可返佣产品!$A$2:$B$1000,2,)</f>
        <v>true</v>
      </c>
    </row>
    <row r="612" spans="1:21">
      <c r="A612" s="1" t="s">
        <v>2145</v>
      </c>
      <c r="B612" s="1" t="str">
        <f>VLOOKUP(A612,'[3]消费明细-普通账号'!$B$2:$C$10000,2,)</f>
        <v>敏捷地产</v>
      </c>
      <c r="C612" s="1" t="str">
        <f>VLOOKUP(A612,'[3]消费明细-普通账号'!$B$2:$D$10000,3,)</f>
        <v>KA-广</v>
      </c>
      <c r="D612" s="1" t="str">
        <f>VLOOKUP(A612,'[3]消费明细-普通账号'!$B$2:$L$10000,11,)</f>
        <v>史玉卉</v>
      </c>
      <c r="E612" s="1" t="str">
        <f>VLOOKUP(A612,'[3]消费明细-普通账号'!$B$2:$P$10000,15,)</f>
        <v>新建</v>
      </c>
      <c r="F612" s="5">
        <f>VLOOKUP(A612,'[3]消费明细-普通账号'!$B$2:$O$10000,14,)</f>
        <v>43003</v>
      </c>
      <c r="G612" s="1" t="s">
        <v>2252</v>
      </c>
      <c r="H612" s="1" t="s">
        <v>36</v>
      </c>
      <c r="I612" s="1" t="s">
        <v>131</v>
      </c>
      <c r="J612" s="1" t="s">
        <v>2253</v>
      </c>
      <c r="K612" s="1" t="s">
        <v>20</v>
      </c>
      <c r="L612" s="1" t="s">
        <v>2253</v>
      </c>
      <c r="M612" s="1"/>
      <c r="N612" s="1">
        <f t="shared" si="9"/>
        <v>-20596.689999999999</v>
      </c>
      <c r="O612" s="1" t="s">
        <v>22</v>
      </c>
      <c r="P612" s="1" t="s">
        <v>2251</v>
      </c>
      <c r="Q612" s="1" t="s">
        <v>2251</v>
      </c>
      <c r="R612" s="1" t="s">
        <v>21</v>
      </c>
      <c r="S612" s="1"/>
      <c r="T612" s="1" t="s">
        <v>25</v>
      </c>
      <c r="U612" t="str">
        <f>VLOOKUP(H612,[4]可返佣产品!$A$2:$B$1000,2,)</f>
        <v>true</v>
      </c>
    </row>
    <row r="613" spans="1:21">
      <c r="A613" s="1" t="s">
        <v>2145</v>
      </c>
      <c r="B613" s="1" t="str">
        <f>VLOOKUP(A613,'[3]消费明细-普通账号'!$B$2:$C$10000,2,)</f>
        <v>敏捷地产</v>
      </c>
      <c r="C613" s="1" t="str">
        <f>VLOOKUP(A613,'[3]消费明细-普通账号'!$B$2:$D$10000,3,)</f>
        <v>KA-广</v>
      </c>
      <c r="D613" s="1" t="str">
        <f>VLOOKUP(A613,'[3]消费明细-普通账号'!$B$2:$L$10000,11,)</f>
        <v>史玉卉</v>
      </c>
      <c r="E613" s="1" t="str">
        <f>VLOOKUP(A613,'[3]消费明细-普通账号'!$B$2:$P$10000,15,)</f>
        <v>新建</v>
      </c>
      <c r="F613" s="5">
        <f>VLOOKUP(A613,'[3]消费明细-普通账号'!$B$2:$O$10000,14,)</f>
        <v>43003</v>
      </c>
      <c r="G613" s="1" t="s">
        <v>2254</v>
      </c>
      <c r="H613" s="1" t="s">
        <v>17</v>
      </c>
      <c r="I613" s="1" t="s">
        <v>131</v>
      </c>
      <c r="J613" s="1" t="s">
        <v>2255</v>
      </c>
      <c r="K613" s="1" t="s">
        <v>20</v>
      </c>
      <c r="L613" s="1" t="s">
        <v>2255</v>
      </c>
      <c r="M613" s="1"/>
      <c r="N613" s="1">
        <f t="shared" si="9"/>
        <v>-21298.38</v>
      </c>
      <c r="O613" s="1" t="s">
        <v>22</v>
      </c>
      <c r="P613" s="1" t="s">
        <v>2256</v>
      </c>
      <c r="Q613" s="1" t="s">
        <v>2256</v>
      </c>
      <c r="R613" s="1" t="s">
        <v>21</v>
      </c>
      <c r="S613" s="1"/>
      <c r="T613" s="1" t="s">
        <v>25</v>
      </c>
      <c r="U613" t="str">
        <f>VLOOKUP(H613,[4]可返佣产品!$A$2:$B$1000,2,)</f>
        <v>true</v>
      </c>
    </row>
    <row r="614" spans="1:21">
      <c r="A614" s="1" t="s">
        <v>2145</v>
      </c>
      <c r="B614" s="1" t="str">
        <f>VLOOKUP(A614,'[3]消费明细-普通账号'!$B$2:$C$10000,2,)</f>
        <v>敏捷地产</v>
      </c>
      <c r="C614" s="1" t="str">
        <f>VLOOKUP(A614,'[3]消费明细-普通账号'!$B$2:$D$10000,3,)</f>
        <v>KA-广</v>
      </c>
      <c r="D614" s="1" t="str">
        <f>VLOOKUP(A614,'[3]消费明细-普通账号'!$B$2:$L$10000,11,)</f>
        <v>史玉卉</v>
      </c>
      <c r="E614" s="1" t="str">
        <f>VLOOKUP(A614,'[3]消费明细-普通账号'!$B$2:$P$10000,15,)</f>
        <v>新建</v>
      </c>
      <c r="F614" s="5">
        <f>VLOOKUP(A614,'[3]消费明细-普通账号'!$B$2:$O$10000,14,)</f>
        <v>43003</v>
      </c>
      <c r="G614" s="1" t="s">
        <v>2257</v>
      </c>
      <c r="H614" s="1" t="s">
        <v>17</v>
      </c>
      <c r="I614" s="1" t="s">
        <v>131</v>
      </c>
      <c r="J614" s="1" t="s">
        <v>2258</v>
      </c>
      <c r="K614" s="1" t="s">
        <v>20</v>
      </c>
      <c r="L614" s="1" t="s">
        <v>2258</v>
      </c>
      <c r="M614" s="1"/>
      <c r="N614" s="1">
        <f t="shared" si="9"/>
        <v>-9665.2199999999993</v>
      </c>
      <c r="O614" s="1" t="s">
        <v>22</v>
      </c>
      <c r="P614" s="1" t="s">
        <v>2256</v>
      </c>
      <c r="Q614" s="1" t="s">
        <v>2256</v>
      </c>
      <c r="R614" s="1" t="s">
        <v>21</v>
      </c>
      <c r="S614" s="1"/>
      <c r="T614" s="1" t="s">
        <v>25</v>
      </c>
      <c r="U614" t="str">
        <f>VLOOKUP(H614,[4]可返佣产品!$A$2:$B$1000,2,)</f>
        <v>true</v>
      </c>
    </row>
    <row r="615" spans="1:21">
      <c r="A615" s="1" t="s">
        <v>2145</v>
      </c>
      <c r="B615" s="1" t="str">
        <f>VLOOKUP(A615,'[3]消费明细-普通账号'!$B$2:$C$10000,2,)</f>
        <v>敏捷地产</v>
      </c>
      <c r="C615" s="1" t="str">
        <f>VLOOKUP(A615,'[3]消费明细-普通账号'!$B$2:$D$10000,3,)</f>
        <v>KA-广</v>
      </c>
      <c r="D615" s="1" t="str">
        <f>VLOOKUP(A615,'[3]消费明细-普通账号'!$B$2:$L$10000,11,)</f>
        <v>史玉卉</v>
      </c>
      <c r="E615" s="1" t="str">
        <f>VLOOKUP(A615,'[3]消费明细-普通账号'!$B$2:$P$10000,15,)</f>
        <v>新建</v>
      </c>
      <c r="F615" s="5">
        <f>VLOOKUP(A615,'[3]消费明细-普通账号'!$B$2:$O$10000,14,)</f>
        <v>43003</v>
      </c>
      <c r="G615" s="1" t="s">
        <v>2259</v>
      </c>
      <c r="H615" s="1" t="s">
        <v>17</v>
      </c>
      <c r="I615" s="1" t="s">
        <v>131</v>
      </c>
      <c r="J615" s="1" t="s">
        <v>2258</v>
      </c>
      <c r="K615" s="1" t="s">
        <v>20</v>
      </c>
      <c r="L615" s="1" t="s">
        <v>2258</v>
      </c>
      <c r="M615" s="1"/>
      <c r="N615" s="1">
        <f t="shared" si="9"/>
        <v>-9665.2199999999993</v>
      </c>
      <c r="O615" s="1" t="s">
        <v>22</v>
      </c>
      <c r="P615" s="1" t="s">
        <v>2260</v>
      </c>
      <c r="Q615" s="1" t="s">
        <v>2260</v>
      </c>
      <c r="R615" s="1" t="s">
        <v>21</v>
      </c>
      <c r="S615" s="1"/>
      <c r="T615" s="1" t="s">
        <v>25</v>
      </c>
      <c r="U615" t="str">
        <f>VLOOKUP(H615,[4]可返佣产品!$A$2:$B$1000,2,)</f>
        <v>true</v>
      </c>
    </row>
    <row r="616" spans="1:21">
      <c r="A616" s="1" t="s">
        <v>2145</v>
      </c>
      <c r="B616" s="1" t="str">
        <f>VLOOKUP(A616,'[3]消费明细-普通账号'!$B$2:$C$10000,2,)</f>
        <v>敏捷地产</v>
      </c>
      <c r="C616" s="1" t="str">
        <f>VLOOKUP(A616,'[3]消费明细-普通账号'!$B$2:$D$10000,3,)</f>
        <v>KA-广</v>
      </c>
      <c r="D616" s="1" t="str">
        <f>VLOOKUP(A616,'[3]消费明细-普通账号'!$B$2:$L$10000,11,)</f>
        <v>史玉卉</v>
      </c>
      <c r="E616" s="1" t="str">
        <f>VLOOKUP(A616,'[3]消费明细-普通账号'!$B$2:$P$10000,15,)</f>
        <v>新建</v>
      </c>
      <c r="F616" s="5">
        <f>VLOOKUP(A616,'[3]消费明细-普通账号'!$B$2:$O$10000,14,)</f>
        <v>43003</v>
      </c>
      <c r="G616" s="1" t="s">
        <v>2261</v>
      </c>
      <c r="H616" s="1" t="s">
        <v>17</v>
      </c>
      <c r="I616" s="1" t="s">
        <v>131</v>
      </c>
      <c r="J616" s="1" t="s">
        <v>2258</v>
      </c>
      <c r="K616" s="1" t="s">
        <v>20</v>
      </c>
      <c r="L616" s="1" t="s">
        <v>2258</v>
      </c>
      <c r="M616" s="1"/>
      <c r="N616" s="1">
        <f t="shared" si="9"/>
        <v>-9665.2199999999993</v>
      </c>
      <c r="O616" s="1" t="s">
        <v>22</v>
      </c>
      <c r="P616" s="1" t="s">
        <v>2262</v>
      </c>
      <c r="Q616" s="1" t="s">
        <v>2262</v>
      </c>
      <c r="R616" s="1" t="s">
        <v>21</v>
      </c>
      <c r="S616" s="1"/>
      <c r="T616" s="1" t="s">
        <v>25</v>
      </c>
      <c r="U616" t="str">
        <f>VLOOKUP(H616,[4]可返佣产品!$A$2:$B$1000,2,)</f>
        <v>true</v>
      </c>
    </row>
    <row r="617" spans="1:21">
      <c r="A617" s="1" t="s">
        <v>2145</v>
      </c>
      <c r="B617" s="1" t="str">
        <f>VLOOKUP(A617,'[3]消费明细-普通账号'!$B$2:$C$10000,2,)</f>
        <v>敏捷地产</v>
      </c>
      <c r="C617" s="1" t="str">
        <f>VLOOKUP(A617,'[3]消费明细-普通账号'!$B$2:$D$10000,3,)</f>
        <v>KA-广</v>
      </c>
      <c r="D617" s="1" t="str">
        <f>VLOOKUP(A617,'[3]消费明细-普通账号'!$B$2:$L$10000,11,)</f>
        <v>史玉卉</v>
      </c>
      <c r="E617" s="1" t="str">
        <f>VLOOKUP(A617,'[3]消费明细-普通账号'!$B$2:$P$10000,15,)</f>
        <v>新建</v>
      </c>
      <c r="F617" s="5">
        <f>VLOOKUP(A617,'[3]消费明细-普通账号'!$B$2:$O$10000,14,)</f>
        <v>43003</v>
      </c>
      <c r="G617" s="1" t="s">
        <v>2263</v>
      </c>
      <c r="H617" s="1" t="s">
        <v>17</v>
      </c>
      <c r="I617" s="1" t="s">
        <v>131</v>
      </c>
      <c r="J617" s="1" t="s">
        <v>2258</v>
      </c>
      <c r="K617" s="1" t="s">
        <v>20</v>
      </c>
      <c r="L617" s="1" t="s">
        <v>2258</v>
      </c>
      <c r="M617" s="1"/>
      <c r="N617" s="1">
        <f t="shared" si="9"/>
        <v>-9665.2199999999993</v>
      </c>
      <c r="O617" s="1" t="s">
        <v>22</v>
      </c>
      <c r="P617" s="1" t="s">
        <v>2262</v>
      </c>
      <c r="Q617" s="1" t="s">
        <v>2262</v>
      </c>
      <c r="R617" s="1" t="s">
        <v>21</v>
      </c>
      <c r="S617" s="1"/>
      <c r="T617" s="1" t="s">
        <v>25</v>
      </c>
      <c r="U617" t="str">
        <f>VLOOKUP(H617,[4]可返佣产品!$A$2:$B$1000,2,)</f>
        <v>true</v>
      </c>
    </row>
    <row r="618" spans="1:21">
      <c r="A618" s="1" t="s">
        <v>2145</v>
      </c>
      <c r="B618" s="1" t="str">
        <f>VLOOKUP(A618,'[3]消费明细-普通账号'!$B$2:$C$10000,2,)</f>
        <v>敏捷地产</v>
      </c>
      <c r="C618" s="1" t="str">
        <f>VLOOKUP(A618,'[3]消费明细-普通账号'!$B$2:$D$10000,3,)</f>
        <v>KA-广</v>
      </c>
      <c r="D618" s="1" t="str">
        <f>VLOOKUP(A618,'[3]消费明细-普通账号'!$B$2:$L$10000,11,)</f>
        <v>史玉卉</v>
      </c>
      <c r="E618" s="1" t="str">
        <f>VLOOKUP(A618,'[3]消费明细-普通账号'!$B$2:$P$10000,15,)</f>
        <v>新建</v>
      </c>
      <c r="F618" s="5">
        <f>VLOOKUP(A618,'[3]消费明细-普通账号'!$B$2:$O$10000,14,)</f>
        <v>43003</v>
      </c>
      <c r="G618" s="1" t="s">
        <v>2264</v>
      </c>
      <c r="H618" s="1" t="s">
        <v>17</v>
      </c>
      <c r="I618" s="1" t="s">
        <v>131</v>
      </c>
      <c r="J618" s="1" t="s">
        <v>2265</v>
      </c>
      <c r="K618" s="1" t="s">
        <v>20</v>
      </c>
      <c r="L618" s="1" t="s">
        <v>2265</v>
      </c>
      <c r="M618" s="1"/>
      <c r="N618" s="1">
        <f t="shared" si="9"/>
        <v>-8453.43</v>
      </c>
      <c r="O618" s="1" t="s">
        <v>22</v>
      </c>
      <c r="P618" s="1" t="s">
        <v>2266</v>
      </c>
      <c r="Q618" s="1" t="s">
        <v>2266</v>
      </c>
      <c r="R618" s="1" t="s">
        <v>21</v>
      </c>
      <c r="S618" s="1"/>
      <c r="T618" s="1" t="s">
        <v>25</v>
      </c>
      <c r="U618" t="str">
        <f>VLOOKUP(H618,[4]可返佣产品!$A$2:$B$1000,2,)</f>
        <v>true</v>
      </c>
    </row>
    <row r="619" spans="1:21">
      <c r="A619" s="1" t="s">
        <v>2267</v>
      </c>
      <c r="B619" s="1" t="str">
        <f>VLOOKUP(A619,'[3]消费明细-普通账号'!$B$2:$C$10000,2,)</f>
        <v>至信药业</v>
      </c>
      <c r="C619" s="1" t="str">
        <f>VLOOKUP(A619,'[3]消费明细-普通账号'!$B$2:$D$10000,3,)</f>
        <v>中台-广</v>
      </c>
      <c r="D619" s="1" t="str">
        <f>VLOOKUP(A619,'[3]消费明细-普通账号'!$B$2:$L$10000,11,)</f>
        <v>林海菊</v>
      </c>
      <c r="E619" s="1" t="str">
        <f>VLOOKUP(A619,'[3]消费明细-普通账号'!$B$2:$P$10000,15,)</f>
        <v>新建</v>
      </c>
      <c r="F619" s="5">
        <f>VLOOKUP(A619,'[3]消费明细-普通账号'!$B$2:$O$10000,14,)</f>
        <v>42845</v>
      </c>
      <c r="G619" s="1" t="s">
        <v>2268</v>
      </c>
      <c r="H619" s="1" t="s">
        <v>1877</v>
      </c>
      <c r="I619" s="1" t="s">
        <v>49</v>
      </c>
      <c r="J619" s="1" t="s">
        <v>29</v>
      </c>
      <c r="K619" s="1" t="s">
        <v>20</v>
      </c>
      <c r="L619" s="1" t="s">
        <v>30</v>
      </c>
      <c r="M619" s="1"/>
      <c r="N619" s="1">
        <f t="shared" si="9"/>
        <v>0</v>
      </c>
      <c r="O619" s="1" t="s">
        <v>31</v>
      </c>
      <c r="P619" s="1" t="s">
        <v>2269</v>
      </c>
      <c r="Q619" s="1" t="s">
        <v>2269</v>
      </c>
      <c r="R619" s="1" t="s">
        <v>21</v>
      </c>
      <c r="S619" s="1"/>
      <c r="T619" s="1" t="s">
        <v>25</v>
      </c>
      <c r="U619" t="b">
        <f>VLOOKUP(H619,[4]可返佣产品!$A$2:$B$1000,2,)</f>
        <v>1</v>
      </c>
    </row>
    <row r="620" spans="1:21">
      <c r="A620" s="1" t="s">
        <v>470</v>
      </c>
      <c r="B620" s="1" t="str">
        <f>VLOOKUP(A620,'[3]消费明细-普通账号'!$B$2:$C$10000,2,)</f>
        <v>广州简乐网络科技有限公司</v>
      </c>
      <c r="C620" s="1" t="str">
        <f>VLOOKUP(A620,'[3]消费明细-普通账号'!$B$2:$D$10000,3,)</f>
        <v>铁军-广</v>
      </c>
      <c r="D620" s="1" t="str">
        <f>VLOOKUP(A620,'[3]消费明细-普通账号'!$B$2:$L$10000,11,)</f>
        <v>高乾</v>
      </c>
      <c r="E620" s="1" t="str">
        <f>VLOOKUP(A620,'[3]消费明细-普通账号'!$B$2:$P$10000,15,)</f>
        <v>关联</v>
      </c>
      <c r="F620" s="5">
        <f>VLOOKUP(A620,'[3]消费明细-普通账号'!$B$2:$O$10000,14,)</f>
        <v>42914</v>
      </c>
      <c r="G620" s="1" t="s">
        <v>2270</v>
      </c>
      <c r="H620" s="1" t="s">
        <v>738</v>
      </c>
      <c r="I620" s="1" t="s">
        <v>49</v>
      </c>
      <c r="J620" s="1" t="s">
        <v>29</v>
      </c>
      <c r="K620" s="1" t="s">
        <v>20</v>
      </c>
      <c r="L620" s="1" t="s">
        <v>30</v>
      </c>
      <c r="M620" s="1"/>
      <c r="N620" s="1">
        <f t="shared" si="9"/>
        <v>0</v>
      </c>
      <c r="O620" s="1" t="s">
        <v>31</v>
      </c>
      <c r="P620" s="1" t="s">
        <v>2271</v>
      </c>
      <c r="Q620" s="1" t="s">
        <v>2271</v>
      </c>
      <c r="R620" s="1" t="s">
        <v>21</v>
      </c>
      <c r="S620" s="1"/>
      <c r="T620" s="1" t="s">
        <v>25</v>
      </c>
      <c r="U620" t="e">
        <f>VLOOKUP(H620,[4]可返佣产品!$A$2:$B$1000,2,)</f>
        <v>#N/A</v>
      </c>
    </row>
    <row r="621" spans="1:21">
      <c r="A621" s="1" t="s">
        <v>470</v>
      </c>
      <c r="B621" s="1" t="str">
        <f>VLOOKUP(A621,'[3]消费明细-普通账号'!$B$2:$C$10000,2,)</f>
        <v>广州简乐网络科技有限公司</v>
      </c>
      <c r="C621" s="1" t="str">
        <f>VLOOKUP(A621,'[3]消费明细-普通账号'!$B$2:$D$10000,3,)</f>
        <v>铁军-广</v>
      </c>
      <c r="D621" s="1" t="str">
        <f>VLOOKUP(A621,'[3]消费明细-普通账号'!$B$2:$L$10000,11,)</f>
        <v>高乾</v>
      </c>
      <c r="E621" s="1" t="str">
        <f>VLOOKUP(A621,'[3]消费明细-普通账号'!$B$2:$P$10000,15,)</f>
        <v>关联</v>
      </c>
      <c r="F621" s="5">
        <f>VLOOKUP(A621,'[3]消费明细-普通账号'!$B$2:$O$10000,14,)</f>
        <v>42914</v>
      </c>
      <c r="G621" s="1" t="s">
        <v>2272</v>
      </c>
      <c r="H621" s="1" t="s">
        <v>306</v>
      </c>
      <c r="I621" s="1" t="s">
        <v>49</v>
      </c>
      <c r="J621" s="1" t="s">
        <v>831</v>
      </c>
      <c r="K621" s="1" t="s">
        <v>20</v>
      </c>
      <c r="L621" s="1" t="s">
        <v>831</v>
      </c>
      <c r="M621" s="1"/>
      <c r="N621" s="1">
        <f t="shared" si="9"/>
        <v>100</v>
      </c>
      <c r="O621" s="1" t="s">
        <v>22</v>
      </c>
      <c r="P621" s="1" t="s">
        <v>2273</v>
      </c>
      <c r="Q621" s="1" t="s">
        <v>2274</v>
      </c>
      <c r="R621" s="1" t="s">
        <v>21</v>
      </c>
      <c r="S621" s="1"/>
      <c r="T621" s="1" t="s">
        <v>25</v>
      </c>
      <c r="U621" t="str">
        <f>VLOOKUP(H621,[4]可返佣产品!$A$2:$B$1000,2,)</f>
        <v>true</v>
      </c>
    </row>
    <row r="622" spans="1:21">
      <c r="A622" s="1" t="s">
        <v>2213</v>
      </c>
      <c r="B622" s="1" t="str">
        <f>VLOOKUP(A622,'[3]消费明细-普通账号'!$B$2:$C$10000,2,)</f>
        <v>摩登大道时尚电子商务有限公司</v>
      </c>
      <c r="C622" s="1" t="str">
        <f>VLOOKUP(A622,'[3]消费明细-普通账号'!$B$2:$D$10000,3,)</f>
        <v>铁军-广</v>
      </c>
      <c r="D622" s="1" t="str">
        <f>VLOOKUP(A622,'[3]消费明细-普通账号'!$B$2:$L$10000,11,)</f>
        <v>吴发能</v>
      </c>
      <c r="E622" s="1" t="str">
        <f>VLOOKUP(A622,'[3]消费明细-普通账号'!$B$2:$P$10000,15,)</f>
        <v>关联</v>
      </c>
      <c r="F622" s="5">
        <f>VLOOKUP(A622,'[3]消费明细-普通账号'!$B$2:$O$10000,14,)</f>
        <v>42746</v>
      </c>
      <c r="G622" s="1" t="s">
        <v>2275</v>
      </c>
      <c r="H622" s="1" t="s">
        <v>166</v>
      </c>
      <c r="I622" s="1" t="s">
        <v>49</v>
      </c>
      <c r="J622" s="1" t="s">
        <v>29</v>
      </c>
      <c r="K622" s="1" t="s">
        <v>20</v>
      </c>
      <c r="L622" s="1" t="s">
        <v>30</v>
      </c>
      <c r="M622" s="1"/>
      <c r="N622" s="1">
        <f t="shared" si="9"/>
        <v>0</v>
      </c>
      <c r="O622" s="1" t="s">
        <v>31</v>
      </c>
      <c r="P622" s="1" t="s">
        <v>2276</v>
      </c>
      <c r="Q622" s="1" t="s">
        <v>2276</v>
      </c>
      <c r="R622" s="1" t="s">
        <v>21</v>
      </c>
      <c r="S622" s="1"/>
      <c r="T622" s="1" t="s">
        <v>25</v>
      </c>
      <c r="U622" t="e">
        <f>VLOOKUP(H622,[4]可返佣产品!$A$2:$B$1000,2,)</f>
        <v>#N/A</v>
      </c>
    </row>
    <row r="623" spans="1:21">
      <c r="A623" s="1" t="s">
        <v>2277</v>
      </c>
      <c r="B623" s="1" t="str">
        <f>VLOOKUP(A623,'[3]消费明细-普通账号'!$B$2:$C$10000,2,)</f>
        <v>掌通宝科技有限公司</v>
      </c>
      <c r="C623" s="1" t="str">
        <f>VLOOKUP(A623,'[3]消费明细-普通账号'!$B$2:$D$10000,3,)</f>
        <v>KA-深</v>
      </c>
      <c r="D623" s="1" t="str">
        <f>VLOOKUP(A623,'[3]消费明细-普通账号'!$B$2:$L$10000,11,)</f>
        <v>李申政</v>
      </c>
      <c r="E623" s="1" t="str">
        <f>VLOOKUP(A623,'[3]消费明细-普通账号'!$B$2:$P$10000,15,)</f>
        <v>新建</v>
      </c>
      <c r="F623" s="5">
        <f>VLOOKUP(A623,'[3]消费明细-普通账号'!$B$2:$O$10000,14,)</f>
        <v>42922</v>
      </c>
      <c r="G623" s="1" t="s">
        <v>2278</v>
      </c>
      <c r="H623" s="1" t="s">
        <v>894</v>
      </c>
      <c r="I623" s="1" t="s">
        <v>49</v>
      </c>
      <c r="J623" s="1" t="s">
        <v>2279</v>
      </c>
      <c r="K623" s="1" t="s">
        <v>20</v>
      </c>
      <c r="L623" s="1" t="s">
        <v>2279</v>
      </c>
      <c r="M623" s="1"/>
      <c r="N623" s="1">
        <f t="shared" si="9"/>
        <v>222</v>
      </c>
      <c r="O623" s="1" t="s">
        <v>22</v>
      </c>
      <c r="P623" s="1" t="s">
        <v>2280</v>
      </c>
      <c r="Q623" s="1" t="s">
        <v>2281</v>
      </c>
      <c r="R623" s="1" t="s">
        <v>21</v>
      </c>
      <c r="S623" s="1"/>
      <c r="T623" s="1" t="s">
        <v>25</v>
      </c>
      <c r="U623" t="str">
        <f>VLOOKUP(H623,[4]可返佣产品!$A$2:$B$1000,2,)</f>
        <v>true</v>
      </c>
    </row>
    <row r="624" spans="1:21">
      <c r="A624" s="1" t="s">
        <v>2213</v>
      </c>
      <c r="B624" s="1" t="str">
        <f>VLOOKUP(A624,'[3]消费明细-普通账号'!$B$2:$C$10000,2,)</f>
        <v>摩登大道时尚电子商务有限公司</v>
      </c>
      <c r="C624" s="1" t="str">
        <f>VLOOKUP(A624,'[3]消费明细-普通账号'!$B$2:$D$10000,3,)</f>
        <v>铁军-广</v>
      </c>
      <c r="D624" s="1" t="str">
        <f>VLOOKUP(A624,'[3]消费明细-普通账号'!$B$2:$L$10000,11,)</f>
        <v>吴发能</v>
      </c>
      <c r="E624" s="1" t="str">
        <f>VLOOKUP(A624,'[3]消费明细-普通账号'!$B$2:$P$10000,15,)</f>
        <v>关联</v>
      </c>
      <c r="F624" s="5">
        <f>VLOOKUP(A624,'[3]消费明细-普通账号'!$B$2:$O$10000,14,)</f>
        <v>42746</v>
      </c>
      <c r="G624" s="1" t="s">
        <v>2282</v>
      </c>
      <c r="H624" s="1" t="s">
        <v>17</v>
      </c>
      <c r="I624" s="1" t="s">
        <v>49</v>
      </c>
      <c r="J624" s="1" t="s">
        <v>2283</v>
      </c>
      <c r="K624" s="1" t="s">
        <v>20</v>
      </c>
      <c r="L624" s="1" t="s">
        <v>2283</v>
      </c>
      <c r="M624" s="1"/>
      <c r="N624" s="1">
        <f t="shared" si="9"/>
        <v>66</v>
      </c>
      <c r="O624" s="1" t="s">
        <v>22</v>
      </c>
      <c r="P624" s="1" t="s">
        <v>2284</v>
      </c>
      <c r="Q624" s="1" t="s">
        <v>2285</v>
      </c>
      <c r="R624" s="1" t="s">
        <v>21</v>
      </c>
      <c r="S624" s="1"/>
      <c r="T624" s="1" t="s">
        <v>25</v>
      </c>
      <c r="U624" t="str">
        <f>VLOOKUP(H624,[4]可返佣产品!$A$2:$B$1000,2,)</f>
        <v>true</v>
      </c>
    </row>
    <row r="625" spans="1:21">
      <c r="A625" s="1" t="s">
        <v>529</v>
      </c>
      <c r="B625" s="1" t="str">
        <f>VLOOKUP(A625,'[3]消费明细-普通账号'!$B$2:$C$10000,2,)</f>
        <v>广州慕可生物科技有限公司</v>
      </c>
      <c r="C625" s="1" t="str">
        <f>VLOOKUP(A625,'[3]消费明细-普通账号'!$B$2:$D$10000,3,)</f>
        <v>KA-广</v>
      </c>
      <c r="D625" s="1" t="str">
        <f>VLOOKUP(A625,'[3]消费明细-普通账号'!$B$2:$L$10000,11,)</f>
        <v>汤何</v>
      </c>
      <c r="E625" s="1" t="str">
        <f>VLOOKUP(A625,'[3]消费明细-普通账号'!$B$2:$P$10000,15,)</f>
        <v>关联</v>
      </c>
      <c r="F625" s="5">
        <f>VLOOKUP(A625,'[3]消费明细-普通账号'!$B$2:$O$10000,14,)</f>
        <v>42991</v>
      </c>
      <c r="G625" s="1" t="s">
        <v>2286</v>
      </c>
      <c r="H625" s="1" t="s">
        <v>531</v>
      </c>
      <c r="I625" s="1" t="s">
        <v>18</v>
      </c>
      <c r="J625" s="1" t="s">
        <v>1701</v>
      </c>
      <c r="K625" s="1" t="s">
        <v>20</v>
      </c>
      <c r="L625" s="1" t="s">
        <v>1701</v>
      </c>
      <c r="M625" s="1"/>
      <c r="N625" s="1">
        <f t="shared" si="9"/>
        <v>40</v>
      </c>
      <c r="O625" s="1" t="s">
        <v>22</v>
      </c>
      <c r="P625" s="1" t="s">
        <v>2287</v>
      </c>
      <c r="Q625" s="1" t="s">
        <v>2288</v>
      </c>
      <c r="R625" s="1" t="s">
        <v>21</v>
      </c>
      <c r="S625" s="1"/>
      <c r="T625" s="1" t="s">
        <v>25</v>
      </c>
      <c r="U625" t="str">
        <f>VLOOKUP(H625,[4]可返佣产品!$A$2:$B$1000,2,)</f>
        <v>true</v>
      </c>
    </row>
    <row r="626" spans="1:21">
      <c r="A626" s="1" t="s">
        <v>529</v>
      </c>
      <c r="B626" s="1" t="str">
        <f>VLOOKUP(A626,'[3]消费明细-普通账号'!$B$2:$C$10000,2,)</f>
        <v>广州慕可生物科技有限公司</v>
      </c>
      <c r="C626" s="1" t="str">
        <f>VLOOKUP(A626,'[3]消费明细-普通账号'!$B$2:$D$10000,3,)</f>
        <v>KA-广</v>
      </c>
      <c r="D626" s="1" t="str">
        <f>VLOOKUP(A626,'[3]消费明细-普通账号'!$B$2:$L$10000,11,)</f>
        <v>汤何</v>
      </c>
      <c r="E626" s="1" t="str">
        <f>VLOOKUP(A626,'[3]消费明细-普通账号'!$B$2:$P$10000,15,)</f>
        <v>关联</v>
      </c>
      <c r="F626" s="5">
        <f>VLOOKUP(A626,'[3]消费明细-普通账号'!$B$2:$O$10000,14,)</f>
        <v>42991</v>
      </c>
      <c r="G626" s="1" t="s">
        <v>2289</v>
      </c>
      <c r="H626" s="1" t="s">
        <v>531</v>
      </c>
      <c r="I626" s="1" t="s">
        <v>18</v>
      </c>
      <c r="J626" s="1" t="s">
        <v>2290</v>
      </c>
      <c r="K626" s="1" t="s">
        <v>20</v>
      </c>
      <c r="L626" s="1" t="s">
        <v>2290</v>
      </c>
      <c r="M626" s="1"/>
      <c r="N626" s="1">
        <f t="shared" si="9"/>
        <v>96.67</v>
      </c>
      <c r="O626" s="1" t="s">
        <v>22</v>
      </c>
      <c r="P626" s="1" t="s">
        <v>2291</v>
      </c>
      <c r="Q626" s="1" t="s">
        <v>2292</v>
      </c>
      <c r="R626" s="1" t="s">
        <v>21</v>
      </c>
      <c r="S626" s="1"/>
      <c r="T626" s="1" t="s">
        <v>25</v>
      </c>
      <c r="U626" t="str">
        <f>VLOOKUP(H626,[4]可返佣产品!$A$2:$B$1000,2,)</f>
        <v>true</v>
      </c>
    </row>
    <row r="627" spans="1:21">
      <c r="A627" s="1" t="s">
        <v>622</v>
      </c>
      <c r="B627" s="1" t="str">
        <f>VLOOKUP(A627,'[3]消费明细-普通账号'!$B$2:$C$10000,2,)</f>
        <v>广州吉纷贸易</v>
      </c>
      <c r="C627" s="1" t="str">
        <f>VLOOKUP(A627,'[3]消费明细-普通账号'!$B$2:$D$10000,3,)</f>
        <v>铁军-广</v>
      </c>
      <c r="D627" s="1" t="str">
        <f>VLOOKUP(A627,'[3]消费明细-普通账号'!$B$2:$L$10000,11,)</f>
        <v>吴发能</v>
      </c>
      <c r="E627" s="1" t="str">
        <f>VLOOKUP(A627,'[3]消费明细-普通账号'!$B$2:$P$10000,15,)</f>
        <v>新建</v>
      </c>
      <c r="F627" s="5">
        <f>VLOOKUP(A627,'[3]消费明细-普通账号'!$B$2:$O$10000,14,)</f>
        <v>43174.578541666699</v>
      </c>
      <c r="G627" s="1" t="s">
        <v>2293</v>
      </c>
      <c r="H627" s="1" t="s">
        <v>17</v>
      </c>
      <c r="I627" s="1" t="s">
        <v>49</v>
      </c>
      <c r="J627" s="1" t="s">
        <v>2294</v>
      </c>
      <c r="K627" s="1" t="s">
        <v>371</v>
      </c>
      <c r="L627" s="1" t="s">
        <v>2295</v>
      </c>
      <c r="M627" s="1"/>
      <c r="N627" s="1">
        <f t="shared" si="9"/>
        <v>1082.78</v>
      </c>
      <c r="O627" s="1" t="s">
        <v>22</v>
      </c>
      <c r="P627" s="1" t="s">
        <v>2296</v>
      </c>
      <c r="Q627" s="1" t="s">
        <v>2297</v>
      </c>
      <c r="R627" s="1" t="s">
        <v>21</v>
      </c>
      <c r="S627" s="1"/>
      <c r="T627" s="1" t="s">
        <v>25</v>
      </c>
      <c r="U627" t="str">
        <f>VLOOKUP(H627,[4]可返佣产品!$A$2:$B$1000,2,)</f>
        <v>true</v>
      </c>
    </row>
    <row r="628" spans="1:21">
      <c r="A628" s="1" t="s">
        <v>483</v>
      </c>
      <c r="B628" s="1" t="str">
        <f>VLOOKUP(A628,'[3]消费明细-普通账号'!$B$2:$C$10000,2,)</f>
        <v>雪松控股集团</v>
      </c>
      <c r="C628" s="1" t="str">
        <f>VLOOKUP(A628,'[3]消费明细-普通账号'!$B$2:$D$10000,3,)</f>
        <v>KA-广</v>
      </c>
      <c r="D628" s="1" t="str">
        <f>VLOOKUP(A628,'[3]消费明细-普通账号'!$B$2:$L$10000,11,)</f>
        <v>史玉卉</v>
      </c>
      <c r="E628" s="1" t="str">
        <f>VLOOKUP(A628,'[3]消费明细-普通账号'!$B$2:$P$10000,15,)</f>
        <v>关联</v>
      </c>
      <c r="F628" s="5">
        <f>VLOOKUP(A628,'[3]消费明细-普通账号'!$B$2:$O$10000,14,)</f>
        <v>42709</v>
      </c>
      <c r="G628" s="1" t="s">
        <v>2298</v>
      </c>
      <c r="H628" s="1" t="s">
        <v>17</v>
      </c>
      <c r="I628" s="1" t="s">
        <v>59</v>
      </c>
      <c r="J628" s="1" t="s">
        <v>2299</v>
      </c>
      <c r="K628" s="1" t="s">
        <v>20</v>
      </c>
      <c r="L628" s="1" t="s">
        <v>2299</v>
      </c>
      <c r="M628" s="1"/>
      <c r="N628" s="1">
        <f t="shared" si="9"/>
        <v>1810</v>
      </c>
      <c r="O628" s="1" t="s">
        <v>22</v>
      </c>
      <c r="P628" s="1" t="s">
        <v>2300</v>
      </c>
      <c r="Q628" s="1" t="s">
        <v>2301</v>
      </c>
      <c r="R628" s="1" t="s">
        <v>21</v>
      </c>
      <c r="S628" s="1"/>
      <c r="T628" s="1" t="s">
        <v>25</v>
      </c>
      <c r="U628">
        <v>-1</v>
      </c>
    </row>
    <row r="629" spans="1:21">
      <c r="A629" s="1" t="s">
        <v>169</v>
      </c>
      <c r="B629" s="1" t="str">
        <f>VLOOKUP(A629,'[3]消费明细-普通账号'!$B$2:$C$10000,2,)</f>
        <v>雪松控股集团</v>
      </c>
      <c r="C629" s="1" t="str">
        <f>VLOOKUP(A629,'[3]消费明细-普通账号'!$B$2:$D$10000,3,)</f>
        <v>KA-广</v>
      </c>
      <c r="D629" s="1" t="str">
        <f>VLOOKUP(A629,'[3]消费明细-普通账号'!$B$2:$L$10000,11,)</f>
        <v>史玉卉</v>
      </c>
      <c r="E629" s="1" t="str">
        <f>VLOOKUP(A629,'[3]消费明细-普通账号'!$B$2:$P$10000,15,)</f>
        <v>新建</v>
      </c>
      <c r="F629" s="5">
        <f>VLOOKUP(A629,'[3]消费明细-普通账号'!$B$2:$O$10000,14,)</f>
        <v>42978</v>
      </c>
      <c r="G629" s="1" t="s">
        <v>2302</v>
      </c>
      <c r="H629" s="1" t="s">
        <v>17</v>
      </c>
      <c r="I629" s="1" t="s">
        <v>49</v>
      </c>
      <c r="J629" s="1" t="s">
        <v>2303</v>
      </c>
      <c r="K629" s="1" t="s">
        <v>360</v>
      </c>
      <c r="L629" s="1" t="s">
        <v>2304</v>
      </c>
      <c r="M629" s="1"/>
      <c r="N629" s="1">
        <f t="shared" si="9"/>
        <v>648.4</v>
      </c>
      <c r="O629" s="1" t="s">
        <v>22</v>
      </c>
      <c r="P629" s="1" t="s">
        <v>2305</v>
      </c>
      <c r="Q629" s="1" t="s">
        <v>2306</v>
      </c>
      <c r="R629" s="1" t="s">
        <v>21</v>
      </c>
      <c r="S629" s="1"/>
      <c r="T629" s="1" t="s">
        <v>25</v>
      </c>
      <c r="U629" t="str">
        <f>VLOOKUP(H629,[4]可返佣产品!$A$2:$B$1000,2,)</f>
        <v>true</v>
      </c>
    </row>
    <row r="630" spans="1:21">
      <c r="A630" s="1" t="s">
        <v>169</v>
      </c>
      <c r="B630" s="1" t="str">
        <f>VLOOKUP(A630,'[3]消费明细-普通账号'!$B$2:$C$10000,2,)</f>
        <v>雪松控股集团</v>
      </c>
      <c r="C630" s="1" t="str">
        <f>VLOOKUP(A630,'[3]消费明细-普通账号'!$B$2:$D$10000,3,)</f>
        <v>KA-广</v>
      </c>
      <c r="D630" s="1" t="str">
        <f>VLOOKUP(A630,'[3]消费明细-普通账号'!$B$2:$L$10000,11,)</f>
        <v>史玉卉</v>
      </c>
      <c r="E630" s="1" t="str">
        <f>VLOOKUP(A630,'[3]消费明细-普通账号'!$B$2:$P$10000,15,)</f>
        <v>新建</v>
      </c>
      <c r="F630" s="5">
        <f>VLOOKUP(A630,'[3]消费明细-普通账号'!$B$2:$O$10000,14,)</f>
        <v>42978</v>
      </c>
      <c r="G630" s="1" t="s">
        <v>2307</v>
      </c>
      <c r="H630" s="1" t="s">
        <v>17</v>
      </c>
      <c r="I630" s="1" t="s">
        <v>49</v>
      </c>
      <c r="J630" s="1" t="s">
        <v>2303</v>
      </c>
      <c r="K630" s="1" t="s">
        <v>360</v>
      </c>
      <c r="L630" s="1" t="s">
        <v>2304</v>
      </c>
      <c r="M630" s="1"/>
      <c r="N630" s="1">
        <f t="shared" si="9"/>
        <v>648.4</v>
      </c>
      <c r="O630" s="1" t="s">
        <v>22</v>
      </c>
      <c r="P630" s="1" t="s">
        <v>2308</v>
      </c>
      <c r="Q630" s="1" t="s">
        <v>2309</v>
      </c>
      <c r="R630" s="1" t="s">
        <v>21</v>
      </c>
      <c r="S630" s="1"/>
      <c r="T630" s="1" t="s">
        <v>25</v>
      </c>
      <c r="U630" t="str">
        <f>VLOOKUP(H630,[4]可返佣产品!$A$2:$B$1000,2,)</f>
        <v>true</v>
      </c>
    </row>
    <row r="631" spans="1:21">
      <c r="A631" s="1" t="s">
        <v>2310</v>
      </c>
      <c r="B631" s="1" t="str">
        <f>VLOOKUP(A631,'[3]消费明细-普通账号'!$B$2:$C$10000,2,)</f>
        <v>广州柚子舍生物科技有限公司</v>
      </c>
      <c r="C631" s="1" t="str">
        <f>VLOOKUP(A631,'[3]消费明细-普通账号'!$B$2:$D$10000,3,)</f>
        <v>KA-广</v>
      </c>
      <c r="D631" s="1" t="str">
        <f>VLOOKUP(A631,'[3]消费明细-普通账号'!$B$2:$L$10000,11,)</f>
        <v>汤何</v>
      </c>
      <c r="E631" s="1" t="str">
        <f>VLOOKUP(A631,'[3]消费明细-普通账号'!$B$2:$P$10000,15,)</f>
        <v>关联</v>
      </c>
      <c r="F631" s="5">
        <f>VLOOKUP(A631,'[3]消费明细-普通账号'!$B$2:$O$10000,14,)</f>
        <v>42942</v>
      </c>
      <c r="G631" s="1" t="s">
        <v>2311</v>
      </c>
      <c r="H631" s="1" t="s">
        <v>407</v>
      </c>
      <c r="I631" s="1" t="s">
        <v>59</v>
      </c>
      <c r="J631" s="1" t="s">
        <v>779</v>
      </c>
      <c r="K631" s="1" t="s">
        <v>20</v>
      </c>
      <c r="L631" s="1" t="s">
        <v>779</v>
      </c>
      <c r="M631" s="1"/>
      <c r="N631" s="1">
        <f t="shared" si="9"/>
        <v>125</v>
      </c>
      <c r="O631" s="1" t="s">
        <v>22</v>
      </c>
      <c r="P631" s="1" t="s">
        <v>2312</v>
      </c>
      <c r="Q631" s="1" t="s">
        <v>2313</v>
      </c>
      <c r="R631" s="1" t="s">
        <v>21</v>
      </c>
      <c r="S631" s="1"/>
      <c r="T631" s="1" t="s">
        <v>25</v>
      </c>
      <c r="U631">
        <v>-1</v>
      </c>
    </row>
    <row r="632" spans="1:21">
      <c r="A632" s="1" t="s">
        <v>169</v>
      </c>
      <c r="B632" s="1" t="str">
        <f>VLOOKUP(A632,'[3]消费明细-普通账号'!$B$2:$C$10000,2,)</f>
        <v>雪松控股集团</v>
      </c>
      <c r="C632" s="1" t="str">
        <f>VLOOKUP(A632,'[3]消费明细-普通账号'!$B$2:$D$10000,3,)</f>
        <v>KA-广</v>
      </c>
      <c r="D632" s="1" t="str">
        <f>VLOOKUP(A632,'[3]消费明细-普通账号'!$B$2:$L$10000,11,)</f>
        <v>史玉卉</v>
      </c>
      <c r="E632" s="1" t="str">
        <f>VLOOKUP(A632,'[3]消费明细-普通账号'!$B$2:$P$10000,15,)</f>
        <v>新建</v>
      </c>
      <c r="F632" s="5">
        <f>VLOOKUP(A632,'[3]消费明细-普通账号'!$B$2:$O$10000,14,)</f>
        <v>42978</v>
      </c>
      <c r="G632" s="1" t="s">
        <v>2314</v>
      </c>
      <c r="H632" s="1" t="s">
        <v>17</v>
      </c>
      <c r="I632" s="1" t="s">
        <v>49</v>
      </c>
      <c r="J632" s="1" t="s">
        <v>2303</v>
      </c>
      <c r="K632" s="1" t="s">
        <v>360</v>
      </c>
      <c r="L632" s="1" t="s">
        <v>2304</v>
      </c>
      <c r="M632" s="1"/>
      <c r="N632" s="1">
        <f t="shared" si="9"/>
        <v>648.4</v>
      </c>
      <c r="O632" s="1" t="s">
        <v>22</v>
      </c>
      <c r="P632" s="1" t="s">
        <v>2315</v>
      </c>
      <c r="Q632" s="1" t="s">
        <v>2316</v>
      </c>
      <c r="R632" s="1" t="s">
        <v>21</v>
      </c>
      <c r="S632" s="1"/>
      <c r="T632" s="1" t="s">
        <v>25</v>
      </c>
      <c r="U632" t="str">
        <f>VLOOKUP(H632,[4]可返佣产品!$A$2:$B$1000,2,)</f>
        <v>true</v>
      </c>
    </row>
    <row r="633" spans="1:21">
      <c r="A633" s="1" t="s">
        <v>1648</v>
      </c>
      <c r="B633" s="1" t="str">
        <f>VLOOKUP(A633,'[3]消费明细-普通账号'!$B$2:$C$10000,2,)</f>
        <v>广州好用信息技术有限公司</v>
      </c>
      <c r="C633" s="1" t="str">
        <f>VLOOKUP(A633,'[3]消费明细-普通账号'!$B$2:$D$10000,3,)</f>
        <v>BD伙伴</v>
      </c>
      <c r="D633" s="1" t="str">
        <f>VLOOKUP(A633,'[3]消费明细-普通账号'!$B$2:$L$10000,11,)</f>
        <v>BD</v>
      </c>
      <c r="E633" s="1" t="str">
        <f>VLOOKUP(A633,'[3]消费明细-普通账号'!$B$2:$P$10000,15,)</f>
        <v>关联</v>
      </c>
      <c r="F633" s="5">
        <f>VLOOKUP(A633,'[3]消费明细-普通账号'!$B$2:$O$10000,14,)</f>
        <v>43103</v>
      </c>
      <c r="G633" s="1" t="s">
        <v>2317</v>
      </c>
      <c r="H633" s="1" t="s">
        <v>17</v>
      </c>
      <c r="I633" s="1" t="s">
        <v>59</v>
      </c>
      <c r="J633" s="1" t="s">
        <v>2318</v>
      </c>
      <c r="K633" s="1" t="s">
        <v>20</v>
      </c>
      <c r="L633" s="1" t="s">
        <v>2318</v>
      </c>
      <c r="M633" s="1"/>
      <c r="N633" s="1">
        <f t="shared" si="9"/>
        <v>1378.5</v>
      </c>
      <c r="O633" s="1" t="s">
        <v>22</v>
      </c>
      <c r="P633" s="1" t="s">
        <v>2319</v>
      </c>
      <c r="Q633" s="1" t="s">
        <v>2320</v>
      </c>
      <c r="R633" s="1" t="s">
        <v>21</v>
      </c>
      <c r="S633" s="1"/>
      <c r="T633" s="1" t="s">
        <v>25</v>
      </c>
      <c r="U633">
        <v>-1</v>
      </c>
    </row>
    <row r="634" spans="1:21">
      <c r="A634" s="1" t="s">
        <v>2321</v>
      </c>
      <c r="B634" s="1" t="str">
        <f>VLOOKUP(A634,'[3]消费明细-普通账号'!$B$2:$C$10000,2,)</f>
        <v>韶关市北江纺织有限公司</v>
      </c>
      <c r="C634" s="1" t="str">
        <f>VLOOKUP(A634,'[3]消费明细-普通账号'!$B$2:$D$10000,3,)</f>
        <v>其他</v>
      </c>
      <c r="D634" s="1" t="str">
        <f>VLOOKUP(A634,'[3]消费明细-普通账号'!$B$2:$L$10000,11,)</f>
        <v>薛玲</v>
      </c>
      <c r="E634" s="1" t="str">
        <f>VLOOKUP(A634,'[3]消费明细-普通账号'!$B$2:$P$10000,15,)</f>
        <v>新建</v>
      </c>
      <c r="F634" s="5">
        <f>VLOOKUP(A634,'[3]消费明细-普通账号'!$B$2:$O$10000,14,)</f>
        <v>42810</v>
      </c>
      <c r="G634" s="1" t="s">
        <v>2322</v>
      </c>
      <c r="H634" s="1" t="s">
        <v>17</v>
      </c>
      <c r="I634" s="1" t="s">
        <v>59</v>
      </c>
      <c r="J634" s="1" t="s">
        <v>2323</v>
      </c>
      <c r="K634" s="1" t="s">
        <v>20</v>
      </c>
      <c r="L634" s="1" t="s">
        <v>2323</v>
      </c>
      <c r="M634" s="1"/>
      <c r="N634" s="1">
        <f t="shared" si="9"/>
        <v>367</v>
      </c>
      <c r="O634" s="1" t="s">
        <v>22</v>
      </c>
      <c r="P634" s="1" t="s">
        <v>2324</v>
      </c>
      <c r="Q634" s="1" t="s">
        <v>2325</v>
      </c>
      <c r="R634" s="1" t="s">
        <v>21</v>
      </c>
      <c r="S634" s="1"/>
      <c r="T634" s="1" t="s">
        <v>25</v>
      </c>
      <c r="U634" t="str">
        <f>VLOOKUP(H634,[4]可返佣产品!$A$2:$B$1000,2,)</f>
        <v>true</v>
      </c>
    </row>
    <row r="635" spans="1:21">
      <c r="A635" s="1" t="s">
        <v>2326</v>
      </c>
      <c r="B635" s="1" t="str">
        <f>VLOOKUP(A635,'[3]消费明细-普通账号'!$B$2:$C$10000,2,)</f>
        <v>深圳影儿时尚集团有限公司</v>
      </c>
      <c r="C635" s="1" t="str">
        <f>VLOOKUP(A635,'[3]消费明细-普通账号'!$B$2:$D$10000,3,)</f>
        <v>KA-深</v>
      </c>
      <c r="D635" s="1" t="str">
        <f>VLOOKUP(A635,'[3]消费明细-普通账号'!$B$2:$L$10000,11,)</f>
        <v>李申政</v>
      </c>
      <c r="E635" s="1" t="str">
        <f>VLOOKUP(A635,'[3]消费明细-普通账号'!$B$2:$P$10000,15,)</f>
        <v>关联</v>
      </c>
      <c r="F635" s="5">
        <f>VLOOKUP(A635,'[3]消费明细-普通账号'!$B$2:$O$10000,14,)</f>
        <v>42810</v>
      </c>
      <c r="G635" s="1" t="s">
        <v>2327</v>
      </c>
      <c r="H635" s="1" t="s">
        <v>28</v>
      </c>
      <c r="I635" s="1" t="s">
        <v>18</v>
      </c>
      <c r="J635" s="1" t="s">
        <v>29</v>
      </c>
      <c r="K635" s="1" t="s">
        <v>20</v>
      </c>
      <c r="L635" s="1" t="s">
        <v>30</v>
      </c>
      <c r="M635" s="1"/>
      <c r="N635" s="1">
        <f t="shared" si="9"/>
        <v>0</v>
      </c>
      <c r="O635" s="1" t="s">
        <v>31</v>
      </c>
      <c r="P635" s="1" t="s">
        <v>2328</v>
      </c>
      <c r="Q635" s="1" t="s">
        <v>2328</v>
      </c>
      <c r="R635" s="1" t="s">
        <v>21</v>
      </c>
      <c r="S635" s="1"/>
      <c r="T635" s="1" t="s">
        <v>25</v>
      </c>
      <c r="U635" t="b">
        <f>VLOOKUP(H635,[4]可返佣产品!$A$2:$B$1000,2,)</f>
        <v>1</v>
      </c>
    </row>
    <row r="636" spans="1:21">
      <c r="A636" s="1" t="s">
        <v>2326</v>
      </c>
      <c r="B636" s="1" t="str">
        <f>VLOOKUP(A636,'[3]消费明细-普通账号'!$B$2:$C$10000,2,)</f>
        <v>深圳影儿时尚集团有限公司</v>
      </c>
      <c r="C636" s="1" t="str">
        <f>VLOOKUP(A636,'[3]消费明细-普通账号'!$B$2:$D$10000,3,)</f>
        <v>KA-深</v>
      </c>
      <c r="D636" s="1" t="str">
        <f>VLOOKUP(A636,'[3]消费明细-普通账号'!$B$2:$L$10000,11,)</f>
        <v>李申政</v>
      </c>
      <c r="E636" s="1" t="str">
        <f>VLOOKUP(A636,'[3]消费明细-普通账号'!$B$2:$P$10000,15,)</f>
        <v>关联</v>
      </c>
      <c r="F636" s="5">
        <f>VLOOKUP(A636,'[3]消费明细-普通账号'!$B$2:$O$10000,14,)</f>
        <v>42810</v>
      </c>
      <c r="G636" s="1" t="s">
        <v>2329</v>
      </c>
      <c r="H636" s="1" t="s">
        <v>28</v>
      </c>
      <c r="I636" s="1" t="s">
        <v>18</v>
      </c>
      <c r="J636" s="1" t="s">
        <v>29</v>
      </c>
      <c r="K636" s="1" t="s">
        <v>20</v>
      </c>
      <c r="L636" s="1" t="s">
        <v>30</v>
      </c>
      <c r="M636" s="1"/>
      <c r="N636" s="1">
        <f t="shared" si="9"/>
        <v>0</v>
      </c>
      <c r="O636" s="1" t="s">
        <v>31</v>
      </c>
      <c r="P636" s="1" t="s">
        <v>2330</v>
      </c>
      <c r="Q636" s="1" t="s">
        <v>2330</v>
      </c>
      <c r="R636" s="1" t="s">
        <v>21</v>
      </c>
      <c r="S636" s="1"/>
      <c r="T636" s="1" t="s">
        <v>25</v>
      </c>
      <c r="U636" t="b">
        <f>VLOOKUP(H636,[4]可返佣产品!$A$2:$B$1000,2,)</f>
        <v>1</v>
      </c>
    </row>
    <row r="637" spans="1:21">
      <c r="A637" s="1" t="s">
        <v>72</v>
      </c>
      <c r="B637" s="1" t="str">
        <f>VLOOKUP(A637,'[3]消费明细-普通账号'!$B$2:$C$10000,2,)</f>
        <v>深圳鼎游无限科技有限公司</v>
      </c>
      <c r="C637" s="1" t="str">
        <f>VLOOKUP(A637,'[3]消费明细-普通账号'!$B$2:$D$10000,3,)</f>
        <v>BD伙伴</v>
      </c>
      <c r="D637" s="1" t="str">
        <f>VLOOKUP(A637,'[3]消费明细-普通账号'!$B$2:$L$10000,11,)</f>
        <v>BD团队-刘银树</v>
      </c>
      <c r="E637" s="1" t="str">
        <f>VLOOKUP(A637,'[3]消费明细-普通账号'!$B$2:$P$10000,15,)</f>
        <v>新建</v>
      </c>
      <c r="F637" s="5">
        <f>VLOOKUP(A637,'[3]消费明细-普通账号'!$B$2:$O$10000,14,)</f>
        <v>43077</v>
      </c>
      <c r="G637" s="1" t="s">
        <v>2331</v>
      </c>
      <c r="H637" s="1" t="s">
        <v>17</v>
      </c>
      <c r="I637" s="1" t="s">
        <v>59</v>
      </c>
      <c r="J637" s="1" t="s">
        <v>2332</v>
      </c>
      <c r="K637" s="1" t="s">
        <v>20</v>
      </c>
      <c r="L637" s="1" t="s">
        <v>2332</v>
      </c>
      <c r="M637" s="1"/>
      <c r="N637" s="1">
        <f t="shared" si="9"/>
        <v>554</v>
      </c>
      <c r="O637" s="1" t="s">
        <v>22</v>
      </c>
      <c r="P637" s="1" t="s">
        <v>2333</v>
      </c>
      <c r="Q637" s="1" t="s">
        <v>2334</v>
      </c>
      <c r="R637" s="1" t="s">
        <v>21</v>
      </c>
      <c r="S637" s="1"/>
      <c r="T637" s="1" t="s">
        <v>25</v>
      </c>
      <c r="U637" t="str">
        <f>VLOOKUP(H637,[4]可返佣产品!$A$2:$B$1000,2,)</f>
        <v>true</v>
      </c>
    </row>
    <row r="638" spans="1:21">
      <c r="A638" s="1" t="s">
        <v>217</v>
      </c>
      <c r="B638" s="1" t="str">
        <f>VLOOKUP(A638,'[3]消费明细-普通账号'!$B$2:$C$10000,2,)</f>
        <v>广州市合生元生物制品有限公司</v>
      </c>
      <c r="C638" s="1" t="str">
        <f>VLOOKUP(A638,'[3]消费明细-普通账号'!$B$2:$D$10000,3,)</f>
        <v>KA-广</v>
      </c>
      <c r="D638" s="1" t="str">
        <f>VLOOKUP(A638,'[3]消费明细-普通账号'!$B$2:$L$10000,11,)</f>
        <v>史玉卉</v>
      </c>
      <c r="E638" s="1" t="str">
        <f>VLOOKUP(A638,'[3]消费明细-普通账号'!$B$2:$P$10000,15,)</f>
        <v>关联</v>
      </c>
      <c r="F638" s="5">
        <f>VLOOKUP(A638,'[3]消费明细-普通账号'!$B$2:$O$10000,14,)</f>
        <v>42620</v>
      </c>
      <c r="G638" s="1" t="s">
        <v>2335</v>
      </c>
      <c r="H638" s="1" t="s">
        <v>17</v>
      </c>
      <c r="I638" s="1" t="s">
        <v>18</v>
      </c>
      <c r="J638" s="1" t="s">
        <v>2336</v>
      </c>
      <c r="K638" s="1" t="s">
        <v>2337</v>
      </c>
      <c r="L638" s="1" t="s">
        <v>2338</v>
      </c>
      <c r="M638" s="1"/>
      <c r="N638" s="1">
        <f t="shared" si="9"/>
        <v>774.26</v>
      </c>
      <c r="O638" s="1" t="s">
        <v>22</v>
      </c>
      <c r="P638" s="1" t="s">
        <v>2339</v>
      </c>
      <c r="Q638" s="1" t="s">
        <v>2340</v>
      </c>
      <c r="R638" s="1" t="s">
        <v>21</v>
      </c>
      <c r="S638" s="1"/>
      <c r="T638" s="1" t="s">
        <v>25</v>
      </c>
      <c r="U638" t="str">
        <f>VLOOKUP(H638,[4]可返佣产品!$A$2:$B$1000,2,)</f>
        <v>true</v>
      </c>
    </row>
    <row r="639" spans="1:21">
      <c r="A639" s="1" t="s">
        <v>786</v>
      </c>
      <c r="B639" s="1" t="str">
        <f>VLOOKUP(A639,'[3]消费明细-普通账号'!$B$2:$C$10000,2,)</f>
        <v>广州远程教育中心有限公司</v>
      </c>
      <c r="C639" s="1" t="str">
        <f>VLOOKUP(A639,'[3]消费明细-普通账号'!$B$2:$D$10000,3,)</f>
        <v>KA-广</v>
      </c>
      <c r="D639" s="1" t="str">
        <f>VLOOKUP(A639,'[3]消费明细-普通账号'!$B$2:$L$10000,11,)</f>
        <v>史玉卉</v>
      </c>
      <c r="E639" s="1" t="str">
        <f>VLOOKUP(A639,'[3]消费明细-普通账号'!$B$2:$P$10000,15,)</f>
        <v>关联</v>
      </c>
      <c r="F639" s="5">
        <f>VLOOKUP(A639,'[3]消费明细-普通账号'!$B$2:$O$10000,14,)</f>
        <v>43119.384583333303</v>
      </c>
      <c r="G639" s="1" t="s">
        <v>2341</v>
      </c>
      <c r="H639" s="1" t="s">
        <v>17</v>
      </c>
      <c r="I639" s="1" t="s">
        <v>59</v>
      </c>
      <c r="J639" s="1" t="s">
        <v>2342</v>
      </c>
      <c r="K639" s="1" t="s">
        <v>203</v>
      </c>
      <c r="L639" s="1" t="s">
        <v>2343</v>
      </c>
      <c r="M639" s="1"/>
      <c r="N639" s="1">
        <f t="shared" si="9"/>
        <v>638.25</v>
      </c>
      <c r="O639" s="1" t="s">
        <v>22</v>
      </c>
      <c r="P639" s="1" t="s">
        <v>2344</v>
      </c>
      <c r="Q639" s="1" t="s">
        <v>2345</v>
      </c>
      <c r="R639" s="1" t="s">
        <v>21</v>
      </c>
      <c r="S639" s="1"/>
      <c r="T639" s="1" t="s">
        <v>25</v>
      </c>
      <c r="U639">
        <v>0</v>
      </c>
    </row>
    <row r="640" spans="1:21">
      <c r="A640" s="1" t="s">
        <v>786</v>
      </c>
      <c r="B640" s="1" t="str">
        <f>VLOOKUP(A640,'[3]消费明细-普通账号'!$B$2:$C$10000,2,)</f>
        <v>广州远程教育中心有限公司</v>
      </c>
      <c r="C640" s="1" t="str">
        <f>VLOOKUP(A640,'[3]消费明细-普通账号'!$B$2:$D$10000,3,)</f>
        <v>KA-广</v>
      </c>
      <c r="D640" s="1" t="str">
        <f>VLOOKUP(A640,'[3]消费明细-普通账号'!$B$2:$L$10000,11,)</f>
        <v>史玉卉</v>
      </c>
      <c r="E640" s="1" t="str">
        <f>VLOOKUP(A640,'[3]消费明细-普通账号'!$B$2:$P$10000,15,)</f>
        <v>关联</v>
      </c>
      <c r="F640" s="5">
        <f>VLOOKUP(A640,'[3]消费明细-普通账号'!$B$2:$O$10000,14,)</f>
        <v>43119.384583333303</v>
      </c>
      <c r="G640" s="1" t="s">
        <v>2346</v>
      </c>
      <c r="H640" s="1" t="s">
        <v>17</v>
      </c>
      <c r="I640" s="1" t="s">
        <v>59</v>
      </c>
      <c r="J640" s="1" t="s">
        <v>2342</v>
      </c>
      <c r="K640" s="1" t="s">
        <v>203</v>
      </c>
      <c r="L640" s="1" t="s">
        <v>2343</v>
      </c>
      <c r="M640" s="1"/>
      <c r="N640" s="1">
        <f t="shared" si="9"/>
        <v>638.25</v>
      </c>
      <c r="O640" s="1" t="s">
        <v>22</v>
      </c>
      <c r="P640" s="1" t="s">
        <v>2347</v>
      </c>
      <c r="Q640" s="1" t="s">
        <v>2348</v>
      </c>
      <c r="R640" s="1" t="s">
        <v>21</v>
      </c>
      <c r="S640" s="1"/>
      <c r="T640" s="1" t="s">
        <v>25</v>
      </c>
      <c r="U640">
        <v>0</v>
      </c>
    </row>
    <row r="641" spans="1:21">
      <c r="A641" s="1" t="s">
        <v>1001</v>
      </c>
      <c r="B641" s="1" t="str">
        <f>VLOOKUP(A641,'[3]消费明细-普通账号'!$B$2:$C$10000,2,)</f>
        <v>广州棒谷网络科技有限公司</v>
      </c>
      <c r="C641" s="1" t="str">
        <f>VLOOKUP(A641,'[3]消费明细-普通账号'!$B$2:$D$10000,3,)</f>
        <v>KA-广</v>
      </c>
      <c r="D641" s="1" t="str">
        <f>VLOOKUP(A641,'[3]消费明细-普通账号'!$B$2:$L$10000,11,)</f>
        <v>KA-广</v>
      </c>
      <c r="E641" s="1" t="str">
        <f>VLOOKUP(A641,'[3]消费明细-普通账号'!$B$2:$P$10000,15,)</f>
        <v>关联</v>
      </c>
      <c r="F641" s="5">
        <f>VLOOKUP(A641,'[3]消费明细-普通账号'!$B$2:$O$10000,14,)</f>
        <v>42810</v>
      </c>
      <c r="G641" s="1" t="s">
        <v>2349</v>
      </c>
      <c r="H641" s="1" t="s">
        <v>130</v>
      </c>
      <c r="I641" s="1" t="s">
        <v>49</v>
      </c>
      <c r="J641" s="1" t="s">
        <v>29</v>
      </c>
      <c r="K641" s="1" t="s">
        <v>20</v>
      </c>
      <c r="L641" s="1" t="s">
        <v>30</v>
      </c>
      <c r="M641" s="1"/>
      <c r="N641" s="1">
        <f t="shared" si="9"/>
        <v>0</v>
      </c>
      <c r="O641" s="1" t="s">
        <v>31</v>
      </c>
      <c r="P641" s="1" t="s">
        <v>2350</v>
      </c>
      <c r="Q641" s="1" t="s">
        <v>2350</v>
      </c>
      <c r="R641" s="1" t="s">
        <v>21</v>
      </c>
      <c r="S641" s="1"/>
      <c r="T641" s="1" t="s">
        <v>25</v>
      </c>
      <c r="U641" t="b">
        <f>VLOOKUP(H641,[4]可返佣产品!$A$2:$B$1000,2,)</f>
        <v>1</v>
      </c>
    </row>
    <row r="642" spans="1:21">
      <c r="A642" s="1" t="s">
        <v>786</v>
      </c>
      <c r="B642" s="1" t="str">
        <f>VLOOKUP(A642,'[3]消费明细-普通账号'!$B$2:$C$10000,2,)</f>
        <v>广州远程教育中心有限公司</v>
      </c>
      <c r="C642" s="1" t="str">
        <f>VLOOKUP(A642,'[3]消费明细-普通账号'!$B$2:$D$10000,3,)</f>
        <v>KA-广</v>
      </c>
      <c r="D642" s="1" t="str">
        <f>VLOOKUP(A642,'[3]消费明细-普通账号'!$B$2:$L$10000,11,)</f>
        <v>史玉卉</v>
      </c>
      <c r="E642" s="1" t="str">
        <f>VLOOKUP(A642,'[3]消费明细-普通账号'!$B$2:$P$10000,15,)</f>
        <v>关联</v>
      </c>
      <c r="F642" s="5">
        <f>VLOOKUP(A642,'[3]消费明细-普通账号'!$B$2:$O$10000,14,)</f>
        <v>43119.384583333303</v>
      </c>
      <c r="G642" s="1" t="s">
        <v>2351</v>
      </c>
      <c r="H642" s="1" t="s">
        <v>17</v>
      </c>
      <c r="I642" s="1" t="s">
        <v>59</v>
      </c>
      <c r="J642" s="1" t="s">
        <v>2342</v>
      </c>
      <c r="K642" s="1" t="s">
        <v>203</v>
      </c>
      <c r="L642" s="1" t="s">
        <v>2343</v>
      </c>
      <c r="M642" s="1"/>
      <c r="N642" s="1">
        <f t="shared" si="9"/>
        <v>638.25</v>
      </c>
      <c r="O642" s="1" t="s">
        <v>22</v>
      </c>
      <c r="P642" s="1" t="s">
        <v>2352</v>
      </c>
      <c r="Q642" s="1" t="s">
        <v>2353</v>
      </c>
      <c r="R642" s="1" t="s">
        <v>21</v>
      </c>
      <c r="S642" s="1"/>
      <c r="T642" s="1" t="s">
        <v>25</v>
      </c>
      <c r="U642">
        <v>0</v>
      </c>
    </row>
    <row r="643" spans="1:21">
      <c r="A643" s="1" t="s">
        <v>1001</v>
      </c>
      <c r="B643" s="1" t="str">
        <f>VLOOKUP(A643,'[3]消费明细-普通账号'!$B$2:$C$10000,2,)</f>
        <v>广州棒谷网络科技有限公司</v>
      </c>
      <c r="C643" s="1" t="str">
        <f>VLOOKUP(A643,'[3]消费明细-普通账号'!$B$2:$D$10000,3,)</f>
        <v>KA-广</v>
      </c>
      <c r="D643" s="1" t="str">
        <f>VLOOKUP(A643,'[3]消费明细-普通账号'!$B$2:$L$10000,11,)</f>
        <v>KA-广</v>
      </c>
      <c r="E643" s="1" t="str">
        <f>VLOOKUP(A643,'[3]消费明细-普通账号'!$B$2:$P$10000,15,)</f>
        <v>关联</v>
      </c>
      <c r="F643" s="5">
        <f>VLOOKUP(A643,'[3]消费明细-普通账号'!$B$2:$O$10000,14,)</f>
        <v>42810</v>
      </c>
      <c r="G643" s="1" t="s">
        <v>2354</v>
      </c>
      <c r="H643" s="1" t="s">
        <v>130</v>
      </c>
      <c r="I643" s="1" t="s">
        <v>49</v>
      </c>
      <c r="J643" s="1" t="s">
        <v>29</v>
      </c>
      <c r="K643" s="1" t="s">
        <v>20</v>
      </c>
      <c r="L643" s="1" t="s">
        <v>30</v>
      </c>
      <c r="M643" s="1"/>
      <c r="N643" s="1">
        <f t="shared" ref="N643:N706" si="10">L643-M643</f>
        <v>0</v>
      </c>
      <c r="O643" s="1" t="s">
        <v>31</v>
      </c>
      <c r="P643" s="1" t="s">
        <v>2355</v>
      </c>
      <c r="Q643" s="1" t="s">
        <v>2355</v>
      </c>
      <c r="R643" s="1" t="s">
        <v>21</v>
      </c>
      <c r="S643" s="1"/>
      <c r="T643" s="1" t="s">
        <v>25</v>
      </c>
      <c r="U643" t="b">
        <f>VLOOKUP(H643,[4]可返佣产品!$A$2:$B$1000,2,)</f>
        <v>1</v>
      </c>
    </row>
    <row r="644" spans="1:21">
      <c r="A644" s="1" t="s">
        <v>786</v>
      </c>
      <c r="B644" s="1" t="str">
        <f>VLOOKUP(A644,'[3]消费明细-普通账号'!$B$2:$C$10000,2,)</f>
        <v>广州远程教育中心有限公司</v>
      </c>
      <c r="C644" s="1" t="str">
        <f>VLOOKUP(A644,'[3]消费明细-普通账号'!$B$2:$D$10000,3,)</f>
        <v>KA-广</v>
      </c>
      <c r="D644" s="1" t="str">
        <f>VLOOKUP(A644,'[3]消费明细-普通账号'!$B$2:$L$10000,11,)</f>
        <v>史玉卉</v>
      </c>
      <c r="E644" s="1" t="str">
        <f>VLOOKUP(A644,'[3]消费明细-普通账号'!$B$2:$P$10000,15,)</f>
        <v>关联</v>
      </c>
      <c r="F644" s="5">
        <f>VLOOKUP(A644,'[3]消费明细-普通账号'!$B$2:$O$10000,14,)</f>
        <v>43119.384583333303</v>
      </c>
      <c r="G644" s="1" t="s">
        <v>2356</v>
      </c>
      <c r="H644" s="1" t="s">
        <v>17</v>
      </c>
      <c r="I644" s="1" t="s">
        <v>59</v>
      </c>
      <c r="J644" s="1" t="s">
        <v>2357</v>
      </c>
      <c r="K644" s="1" t="s">
        <v>203</v>
      </c>
      <c r="L644" s="1" t="s">
        <v>2358</v>
      </c>
      <c r="M644" s="1"/>
      <c r="N644" s="1">
        <f t="shared" si="10"/>
        <v>1907.25</v>
      </c>
      <c r="O644" s="1" t="s">
        <v>22</v>
      </c>
      <c r="P644" s="1" t="s">
        <v>2359</v>
      </c>
      <c r="Q644" s="1" t="s">
        <v>2360</v>
      </c>
      <c r="R644" s="1" t="s">
        <v>21</v>
      </c>
      <c r="S644" s="1"/>
      <c r="T644" s="1" t="s">
        <v>25</v>
      </c>
      <c r="U644">
        <v>0</v>
      </c>
    </row>
    <row r="645" spans="1:21">
      <c r="A645" s="1" t="s">
        <v>786</v>
      </c>
      <c r="B645" s="1" t="str">
        <f>VLOOKUP(A645,'[3]消费明细-普通账号'!$B$2:$C$10000,2,)</f>
        <v>广州远程教育中心有限公司</v>
      </c>
      <c r="C645" s="1" t="str">
        <f>VLOOKUP(A645,'[3]消费明细-普通账号'!$B$2:$D$10000,3,)</f>
        <v>KA-广</v>
      </c>
      <c r="D645" s="1" t="str">
        <f>VLOOKUP(A645,'[3]消费明细-普通账号'!$B$2:$L$10000,11,)</f>
        <v>史玉卉</v>
      </c>
      <c r="E645" s="1" t="str">
        <f>VLOOKUP(A645,'[3]消费明细-普通账号'!$B$2:$P$10000,15,)</f>
        <v>关联</v>
      </c>
      <c r="F645" s="5">
        <f>VLOOKUP(A645,'[3]消费明细-普通账号'!$B$2:$O$10000,14,)</f>
        <v>43119.384583333303</v>
      </c>
      <c r="G645" s="1" t="s">
        <v>2361</v>
      </c>
      <c r="H645" s="1" t="s">
        <v>17</v>
      </c>
      <c r="I645" s="1" t="s">
        <v>59</v>
      </c>
      <c r="J645" s="1" t="s">
        <v>2342</v>
      </c>
      <c r="K645" s="1" t="s">
        <v>203</v>
      </c>
      <c r="L645" s="1" t="s">
        <v>2343</v>
      </c>
      <c r="M645" s="1"/>
      <c r="N645" s="1">
        <f t="shared" si="10"/>
        <v>638.25</v>
      </c>
      <c r="O645" s="1" t="s">
        <v>22</v>
      </c>
      <c r="P645" s="1" t="s">
        <v>2362</v>
      </c>
      <c r="Q645" s="1" t="s">
        <v>2363</v>
      </c>
      <c r="R645" s="1" t="s">
        <v>21</v>
      </c>
      <c r="S645" s="1"/>
      <c r="T645" s="1" t="s">
        <v>25</v>
      </c>
      <c r="U645">
        <v>0</v>
      </c>
    </row>
    <row r="646" spans="1:21">
      <c r="A646" s="1" t="s">
        <v>786</v>
      </c>
      <c r="B646" s="1" t="str">
        <f>VLOOKUP(A646,'[3]消费明细-普通账号'!$B$2:$C$10000,2,)</f>
        <v>广州远程教育中心有限公司</v>
      </c>
      <c r="C646" s="1" t="str">
        <f>VLOOKUP(A646,'[3]消费明细-普通账号'!$B$2:$D$10000,3,)</f>
        <v>KA-广</v>
      </c>
      <c r="D646" s="1" t="str">
        <f>VLOOKUP(A646,'[3]消费明细-普通账号'!$B$2:$L$10000,11,)</f>
        <v>史玉卉</v>
      </c>
      <c r="E646" s="1" t="str">
        <f>VLOOKUP(A646,'[3]消费明细-普通账号'!$B$2:$P$10000,15,)</f>
        <v>关联</v>
      </c>
      <c r="F646" s="5">
        <f>VLOOKUP(A646,'[3]消费明细-普通账号'!$B$2:$O$10000,14,)</f>
        <v>43119.384583333303</v>
      </c>
      <c r="G646" s="1" t="s">
        <v>2364</v>
      </c>
      <c r="H646" s="1" t="s">
        <v>17</v>
      </c>
      <c r="I646" s="1" t="s">
        <v>59</v>
      </c>
      <c r="J646" s="1" t="s">
        <v>1687</v>
      </c>
      <c r="K646" s="1" t="s">
        <v>203</v>
      </c>
      <c r="L646" s="1" t="s">
        <v>1688</v>
      </c>
      <c r="M646" s="1"/>
      <c r="N646" s="1">
        <f t="shared" si="10"/>
        <v>426</v>
      </c>
      <c r="O646" s="1" t="s">
        <v>22</v>
      </c>
      <c r="P646" s="1" t="s">
        <v>2365</v>
      </c>
      <c r="Q646" s="1" t="s">
        <v>2366</v>
      </c>
      <c r="R646" s="1" t="s">
        <v>21</v>
      </c>
      <c r="S646" s="1"/>
      <c r="T646" s="1" t="s">
        <v>25</v>
      </c>
      <c r="U646">
        <v>0</v>
      </c>
    </row>
    <row r="647" spans="1:21">
      <c r="A647" s="1" t="s">
        <v>194</v>
      </c>
      <c r="B647" s="1" t="str">
        <f>VLOOKUP(A647,'[3]消费明细-普通账号'!$B$2:$C$10000,2,)</f>
        <v>深圳银链科技有限公司</v>
      </c>
      <c r="C647" s="1" t="str">
        <f>VLOOKUP(A647,'[3]消费明细-普通账号'!$B$2:$D$10000,3,)</f>
        <v>铁军-广</v>
      </c>
      <c r="D647" s="1" t="str">
        <f>VLOOKUP(A647,'[3]消费明细-普通账号'!$B$2:$L$10000,11,)</f>
        <v>李达</v>
      </c>
      <c r="E647" s="1" t="str">
        <f>VLOOKUP(A647,'[3]消费明细-普通账号'!$B$2:$P$10000,15,)</f>
        <v>新建</v>
      </c>
      <c r="F647" s="5">
        <f>VLOOKUP(A647,'[3]消费明细-普通账号'!$B$2:$O$10000,14,)</f>
        <v>43161.623564814799</v>
      </c>
      <c r="G647" s="1" t="s">
        <v>2367</v>
      </c>
      <c r="H647" s="1" t="s">
        <v>17</v>
      </c>
      <c r="I647" s="1" t="s">
        <v>59</v>
      </c>
      <c r="J647" s="1" t="s">
        <v>2368</v>
      </c>
      <c r="K647" s="1" t="s">
        <v>20</v>
      </c>
      <c r="L647" s="1" t="s">
        <v>2368</v>
      </c>
      <c r="M647" s="1"/>
      <c r="N647" s="1">
        <f t="shared" si="10"/>
        <v>102.43</v>
      </c>
      <c r="O647" s="1" t="s">
        <v>22</v>
      </c>
      <c r="P647" s="1" t="s">
        <v>2369</v>
      </c>
      <c r="Q647" s="1" t="s">
        <v>2370</v>
      </c>
      <c r="R647" s="1" t="s">
        <v>21</v>
      </c>
      <c r="S647" s="1"/>
      <c r="T647" s="1" t="s">
        <v>25</v>
      </c>
      <c r="U647" t="str">
        <f>VLOOKUP(H647,[4]可返佣产品!$A$2:$B$1000,2,)</f>
        <v>true</v>
      </c>
    </row>
    <row r="648" spans="1:21">
      <c r="A648" s="1" t="s">
        <v>194</v>
      </c>
      <c r="B648" s="1" t="str">
        <f>VLOOKUP(A648,'[3]消费明细-普通账号'!$B$2:$C$10000,2,)</f>
        <v>深圳银链科技有限公司</v>
      </c>
      <c r="C648" s="1" t="str">
        <f>VLOOKUP(A648,'[3]消费明细-普通账号'!$B$2:$D$10000,3,)</f>
        <v>铁军-广</v>
      </c>
      <c r="D648" s="1" t="str">
        <f>VLOOKUP(A648,'[3]消费明细-普通账号'!$B$2:$L$10000,11,)</f>
        <v>李达</v>
      </c>
      <c r="E648" s="1" t="str">
        <f>VLOOKUP(A648,'[3]消费明细-普通账号'!$B$2:$P$10000,15,)</f>
        <v>新建</v>
      </c>
      <c r="F648" s="5">
        <f>VLOOKUP(A648,'[3]消费明细-普通账号'!$B$2:$O$10000,14,)</f>
        <v>43161.623564814799</v>
      </c>
      <c r="G648" s="1" t="s">
        <v>2371</v>
      </c>
      <c r="H648" s="1" t="s">
        <v>17</v>
      </c>
      <c r="I648" s="1" t="s">
        <v>59</v>
      </c>
      <c r="J648" s="1" t="s">
        <v>2368</v>
      </c>
      <c r="K648" s="1" t="s">
        <v>20</v>
      </c>
      <c r="L648" s="1" t="s">
        <v>2368</v>
      </c>
      <c r="M648" s="1"/>
      <c r="N648" s="1">
        <f t="shared" si="10"/>
        <v>102.43</v>
      </c>
      <c r="O648" s="1" t="s">
        <v>22</v>
      </c>
      <c r="P648" s="1" t="s">
        <v>2372</v>
      </c>
      <c r="Q648" s="1" t="s">
        <v>2373</v>
      </c>
      <c r="R648" s="1" t="s">
        <v>21</v>
      </c>
      <c r="S648" s="1"/>
      <c r="T648" s="1" t="s">
        <v>25</v>
      </c>
      <c r="U648" t="str">
        <f>VLOOKUP(H648,[4]可返佣产品!$A$2:$B$1000,2,)</f>
        <v>true</v>
      </c>
    </row>
    <row r="649" spans="1:21">
      <c r="A649" s="1" t="s">
        <v>194</v>
      </c>
      <c r="B649" s="1" t="str">
        <f>VLOOKUP(A649,'[3]消费明细-普通账号'!$B$2:$C$10000,2,)</f>
        <v>深圳银链科技有限公司</v>
      </c>
      <c r="C649" s="1" t="str">
        <f>VLOOKUP(A649,'[3]消费明细-普通账号'!$B$2:$D$10000,3,)</f>
        <v>铁军-广</v>
      </c>
      <c r="D649" s="1" t="str">
        <f>VLOOKUP(A649,'[3]消费明细-普通账号'!$B$2:$L$10000,11,)</f>
        <v>李达</v>
      </c>
      <c r="E649" s="1" t="str">
        <f>VLOOKUP(A649,'[3]消费明细-普通账号'!$B$2:$P$10000,15,)</f>
        <v>新建</v>
      </c>
      <c r="F649" s="5">
        <f>VLOOKUP(A649,'[3]消费明细-普通账号'!$B$2:$O$10000,14,)</f>
        <v>43161.623564814799</v>
      </c>
      <c r="G649" s="1" t="s">
        <v>2374</v>
      </c>
      <c r="H649" s="1" t="s">
        <v>17</v>
      </c>
      <c r="I649" s="1" t="s">
        <v>59</v>
      </c>
      <c r="J649" s="1" t="s">
        <v>2368</v>
      </c>
      <c r="K649" s="1" t="s">
        <v>20</v>
      </c>
      <c r="L649" s="1" t="s">
        <v>2368</v>
      </c>
      <c r="M649" s="1"/>
      <c r="N649" s="1">
        <f t="shared" si="10"/>
        <v>102.43</v>
      </c>
      <c r="O649" s="1" t="s">
        <v>22</v>
      </c>
      <c r="P649" s="1" t="s">
        <v>2375</v>
      </c>
      <c r="Q649" s="1" t="s">
        <v>2376</v>
      </c>
      <c r="R649" s="1" t="s">
        <v>21</v>
      </c>
      <c r="S649" s="1"/>
      <c r="T649" s="1" t="s">
        <v>25</v>
      </c>
      <c r="U649" t="str">
        <f>VLOOKUP(H649,[4]可返佣产品!$A$2:$B$1000,2,)</f>
        <v>true</v>
      </c>
    </row>
    <row r="650" spans="1:21">
      <c r="A650" s="1" t="s">
        <v>194</v>
      </c>
      <c r="B650" s="1" t="str">
        <f>VLOOKUP(A650,'[3]消费明细-普通账号'!$B$2:$C$10000,2,)</f>
        <v>深圳银链科技有限公司</v>
      </c>
      <c r="C650" s="1" t="str">
        <f>VLOOKUP(A650,'[3]消费明细-普通账号'!$B$2:$D$10000,3,)</f>
        <v>铁军-广</v>
      </c>
      <c r="D650" s="1" t="str">
        <f>VLOOKUP(A650,'[3]消费明细-普通账号'!$B$2:$L$10000,11,)</f>
        <v>李达</v>
      </c>
      <c r="E650" s="1" t="str">
        <f>VLOOKUP(A650,'[3]消费明细-普通账号'!$B$2:$P$10000,15,)</f>
        <v>新建</v>
      </c>
      <c r="F650" s="5">
        <f>VLOOKUP(A650,'[3]消费明细-普通账号'!$B$2:$O$10000,14,)</f>
        <v>43161.623564814799</v>
      </c>
      <c r="G650" s="1" t="s">
        <v>2377</v>
      </c>
      <c r="H650" s="1" t="s">
        <v>17</v>
      </c>
      <c r="I650" s="1" t="s">
        <v>59</v>
      </c>
      <c r="J650" s="1" t="s">
        <v>2368</v>
      </c>
      <c r="K650" s="1" t="s">
        <v>20</v>
      </c>
      <c r="L650" s="1" t="s">
        <v>2368</v>
      </c>
      <c r="M650" s="1"/>
      <c r="N650" s="1">
        <f t="shared" si="10"/>
        <v>102.43</v>
      </c>
      <c r="O650" s="1" t="s">
        <v>22</v>
      </c>
      <c r="P650" s="1" t="s">
        <v>2378</v>
      </c>
      <c r="Q650" s="1" t="s">
        <v>2379</v>
      </c>
      <c r="R650" s="1" t="s">
        <v>21</v>
      </c>
      <c r="S650" s="1"/>
      <c r="T650" s="1" t="s">
        <v>25</v>
      </c>
      <c r="U650" t="str">
        <f>VLOOKUP(H650,[4]可返佣产品!$A$2:$B$1000,2,)</f>
        <v>true</v>
      </c>
    </row>
    <row r="651" spans="1:21">
      <c r="A651" s="1" t="s">
        <v>194</v>
      </c>
      <c r="B651" s="1" t="str">
        <f>VLOOKUP(A651,'[3]消费明细-普通账号'!$B$2:$C$10000,2,)</f>
        <v>深圳银链科技有限公司</v>
      </c>
      <c r="C651" s="1" t="str">
        <f>VLOOKUP(A651,'[3]消费明细-普通账号'!$B$2:$D$10000,3,)</f>
        <v>铁军-广</v>
      </c>
      <c r="D651" s="1" t="str">
        <f>VLOOKUP(A651,'[3]消费明细-普通账号'!$B$2:$L$10000,11,)</f>
        <v>李达</v>
      </c>
      <c r="E651" s="1" t="str">
        <f>VLOOKUP(A651,'[3]消费明细-普通账号'!$B$2:$P$10000,15,)</f>
        <v>新建</v>
      </c>
      <c r="F651" s="5">
        <f>VLOOKUP(A651,'[3]消费明细-普通账号'!$B$2:$O$10000,14,)</f>
        <v>43161.623564814799</v>
      </c>
      <c r="G651" s="1" t="s">
        <v>2380</v>
      </c>
      <c r="H651" s="1" t="s">
        <v>17</v>
      </c>
      <c r="I651" s="1" t="s">
        <v>59</v>
      </c>
      <c r="J651" s="1" t="s">
        <v>2368</v>
      </c>
      <c r="K651" s="1" t="s">
        <v>20</v>
      </c>
      <c r="L651" s="1" t="s">
        <v>2368</v>
      </c>
      <c r="M651" s="1"/>
      <c r="N651" s="1">
        <f t="shared" si="10"/>
        <v>102.43</v>
      </c>
      <c r="O651" s="1" t="s">
        <v>22</v>
      </c>
      <c r="P651" s="1" t="s">
        <v>2381</v>
      </c>
      <c r="Q651" s="1" t="s">
        <v>2382</v>
      </c>
      <c r="R651" s="1" t="s">
        <v>21</v>
      </c>
      <c r="S651" s="1"/>
      <c r="T651" s="1" t="s">
        <v>25</v>
      </c>
      <c r="U651" t="str">
        <f>VLOOKUP(H651,[4]可返佣产品!$A$2:$B$1000,2,)</f>
        <v>true</v>
      </c>
    </row>
    <row r="652" spans="1:21">
      <c r="A652" s="1" t="s">
        <v>346</v>
      </c>
      <c r="B652" s="1" t="str">
        <f>VLOOKUP(A652,'[3]消费明细-普通账号'!$B$2:$C$10000,2,)</f>
        <v>广州火鹰信息科技有限公司</v>
      </c>
      <c r="C652" s="1" t="str">
        <f>VLOOKUP(A652,'[3]消费明细-普通账号'!$B$2:$D$10000,3,)</f>
        <v>BD伙伴</v>
      </c>
      <c r="D652" s="1" t="str">
        <f>VLOOKUP(A652,'[3]消费明细-普通账号'!$B$2:$L$10000,11,)</f>
        <v>BD团队-刘银树</v>
      </c>
      <c r="E652" s="1" t="str">
        <f>VLOOKUP(A652,'[3]消费明细-普通账号'!$B$2:$P$10000,15,)</f>
        <v>关联</v>
      </c>
      <c r="F652" s="5">
        <f>VLOOKUP(A652,'[3]消费明细-普通账号'!$B$2:$O$10000,14,)</f>
        <v>43034</v>
      </c>
      <c r="G652" s="1" t="s">
        <v>2383</v>
      </c>
      <c r="H652" s="1" t="s">
        <v>17</v>
      </c>
      <c r="I652" s="1" t="s">
        <v>59</v>
      </c>
      <c r="J652" s="1" t="s">
        <v>1178</v>
      </c>
      <c r="K652" s="1" t="s">
        <v>20</v>
      </c>
      <c r="L652" s="1" t="s">
        <v>1178</v>
      </c>
      <c r="M652" s="1"/>
      <c r="N652" s="1">
        <f t="shared" si="10"/>
        <v>241</v>
      </c>
      <c r="O652" s="1" t="s">
        <v>22</v>
      </c>
      <c r="P652" s="1" t="s">
        <v>2384</v>
      </c>
      <c r="Q652" s="1" t="s">
        <v>2385</v>
      </c>
      <c r="R652" s="1" t="s">
        <v>21</v>
      </c>
      <c r="S652" s="1"/>
      <c r="T652" s="1" t="s">
        <v>25</v>
      </c>
      <c r="U652">
        <v>-1</v>
      </c>
    </row>
    <row r="653" spans="1:21">
      <c r="A653" s="1" t="s">
        <v>169</v>
      </c>
      <c r="B653" s="1" t="str">
        <f>VLOOKUP(A653,'[3]消费明细-普通账号'!$B$2:$C$10000,2,)</f>
        <v>雪松控股集团</v>
      </c>
      <c r="C653" s="1" t="str">
        <f>VLOOKUP(A653,'[3]消费明细-普通账号'!$B$2:$D$10000,3,)</f>
        <v>KA-广</v>
      </c>
      <c r="D653" s="1" t="str">
        <f>VLOOKUP(A653,'[3]消费明细-普通账号'!$B$2:$L$10000,11,)</f>
        <v>史玉卉</v>
      </c>
      <c r="E653" s="1" t="str">
        <f>VLOOKUP(A653,'[3]消费明细-普通账号'!$B$2:$P$10000,15,)</f>
        <v>新建</v>
      </c>
      <c r="F653" s="5">
        <f>VLOOKUP(A653,'[3]消费明细-普通账号'!$B$2:$O$10000,14,)</f>
        <v>42978</v>
      </c>
      <c r="G653" s="1" t="s">
        <v>2386</v>
      </c>
      <c r="H653" s="1" t="s">
        <v>17</v>
      </c>
      <c r="I653" s="1" t="s">
        <v>49</v>
      </c>
      <c r="J653" s="1" t="s">
        <v>2303</v>
      </c>
      <c r="K653" s="1" t="s">
        <v>360</v>
      </c>
      <c r="L653" s="1" t="s">
        <v>2304</v>
      </c>
      <c r="M653" s="1"/>
      <c r="N653" s="1">
        <f t="shared" si="10"/>
        <v>648.4</v>
      </c>
      <c r="O653" s="1" t="s">
        <v>22</v>
      </c>
      <c r="P653" s="1" t="s">
        <v>2387</v>
      </c>
      <c r="Q653" s="1" t="s">
        <v>2388</v>
      </c>
      <c r="R653" s="1" t="s">
        <v>21</v>
      </c>
      <c r="S653" s="1"/>
      <c r="T653" s="1" t="s">
        <v>25</v>
      </c>
      <c r="U653" t="str">
        <f>VLOOKUP(H653,[4]可返佣产品!$A$2:$B$1000,2,)</f>
        <v>true</v>
      </c>
    </row>
    <row r="654" spans="1:21">
      <c r="A654" s="1" t="s">
        <v>26</v>
      </c>
      <c r="B654" s="1" t="str">
        <f>VLOOKUP(A654,'[3]消费明细-普通账号'!$B$2:$C$10000,2,)</f>
        <v>广州市十牛信息科技有限公司</v>
      </c>
      <c r="C654" s="1" t="str">
        <f>VLOOKUP(A654,'[3]消费明细-普通账号'!$B$2:$D$10000,3,)</f>
        <v>其他</v>
      </c>
      <c r="D654" s="1" t="str">
        <f>VLOOKUP(A654,'[3]消费明细-普通账号'!$B$2:$L$10000,11,)</f>
        <v>薛玲</v>
      </c>
      <c r="E654" s="1" t="str">
        <f>VLOOKUP(A654,'[3]消费明细-普通账号'!$B$2:$P$10000,15,)</f>
        <v>关联</v>
      </c>
      <c r="F654" s="5">
        <f>VLOOKUP(A654,'[3]消费明细-普通账号'!$B$2:$O$10000,14,)</f>
        <v>42909</v>
      </c>
      <c r="G654" s="1" t="s">
        <v>2389</v>
      </c>
      <c r="H654" s="1" t="s">
        <v>130</v>
      </c>
      <c r="I654" s="1" t="s">
        <v>49</v>
      </c>
      <c r="J654" s="1" t="s">
        <v>29</v>
      </c>
      <c r="K654" s="1" t="s">
        <v>20</v>
      </c>
      <c r="L654" s="1" t="s">
        <v>30</v>
      </c>
      <c r="M654" s="1"/>
      <c r="N654" s="1">
        <f t="shared" si="10"/>
        <v>0</v>
      </c>
      <c r="O654" s="1" t="s">
        <v>31</v>
      </c>
      <c r="P654" s="1" t="s">
        <v>2390</v>
      </c>
      <c r="Q654" s="1" t="s">
        <v>2390</v>
      </c>
      <c r="R654" s="1" t="s">
        <v>21</v>
      </c>
      <c r="S654" s="1"/>
      <c r="T654" s="1" t="s">
        <v>25</v>
      </c>
      <c r="U654" t="b">
        <f>VLOOKUP(H654,[4]可返佣产品!$A$2:$B$1000,2,)</f>
        <v>1</v>
      </c>
    </row>
    <row r="655" spans="1:21">
      <c r="A655" s="1" t="s">
        <v>183</v>
      </c>
      <c r="B655" s="1" t="str">
        <f>VLOOKUP(A655,'[3]消费明细-普通账号'!$B$2:$C$10000,2,)</f>
        <v>欧派家居集团股份有限公司</v>
      </c>
      <c r="C655" s="1" t="str">
        <f>VLOOKUP(A655,'[3]消费明细-普通账号'!$B$2:$D$10000,3,)</f>
        <v>其他</v>
      </c>
      <c r="D655" s="1" t="str">
        <f>VLOOKUP(A655,'[3]消费明细-普通账号'!$B$2:$L$10000,11,)</f>
        <v>薛玲</v>
      </c>
      <c r="E655" s="1" t="str">
        <f>VLOOKUP(A655,'[3]消费明细-普通账号'!$B$2:$P$10000,15,)</f>
        <v>新建</v>
      </c>
      <c r="F655" s="5">
        <f>VLOOKUP(A655,'[3]消费明细-普通账号'!$B$2:$O$10000,14,)</f>
        <v>42704</v>
      </c>
      <c r="G655" s="1" t="s">
        <v>2391</v>
      </c>
      <c r="H655" s="1" t="s">
        <v>17</v>
      </c>
      <c r="I655" s="1" t="s">
        <v>59</v>
      </c>
      <c r="J655" s="1" t="s">
        <v>2392</v>
      </c>
      <c r="K655" s="1" t="s">
        <v>20</v>
      </c>
      <c r="L655" s="1" t="s">
        <v>2392</v>
      </c>
      <c r="M655" s="1"/>
      <c r="N655" s="1">
        <f t="shared" si="10"/>
        <v>5130</v>
      </c>
      <c r="O655" s="1" t="s">
        <v>22</v>
      </c>
      <c r="P655" s="1" t="s">
        <v>2393</v>
      </c>
      <c r="Q655" s="1" t="s">
        <v>2394</v>
      </c>
      <c r="R655" s="1" t="s">
        <v>21</v>
      </c>
      <c r="S655" s="1"/>
      <c r="T655" s="1" t="s">
        <v>25</v>
      </c>
      <c r="U655" t="str">
        <f>VLOOKUP(H655,[4]可返佣产品!$A$2:$B$1000,2,)</f>
        <v>true</v>
      </c>
    </row>
    <row r="656" spans="1:21">
      <c r="A656" s="1" t="s">
        <v>697</v>
      </c>
      <c r="B656" s="1" t="str">
        <f>VLOOKUP(A656,'[3]消费明细-普通账号'!$B$2:$C$10000,2,)</f>
        <v>绵泽信息技术有限公司</v>
      </c>
      <c r="C656" s="1" t="str">
        <f>VLOOKUP(A656,'[3]消费明细-普通账号'!$B$2:$D$10000,3,)</f>
        <v>KA-广</v>
      </c>
      <c r="D656" s="1" t="str">
        <f>VLOOKUP(A656,'[3]消费明细-普通账号'!$B$2:$L$10000,11,)</f>
        <v>汤何</v>
      </c>
      <c r="E656" s="1" t="str">
        <f>VLOOKUP(A656,'[3]消费明细-普通账号'!$B$2:$P$10000,15,)</f>
        <v>新建</v>
      </c>
      <c r="F656" s="5">
        <f>VLOOKUP(A656,'[3]消费明细-普通账号'!$B$2:$O$10000,14,)</f>
        <v>43028</v>
      </c>
      <c r="G656" s="1" t="s">
        <v>2395</v>
      </c>
      <c r="H656" s="1" t="s">
        <v>704</v>
      </c>
      <c r="I656" s="1" t="s">
        <v>49</v>
      </c>
      <c r="J656" s="1" t="s">
        <v>705</v>
      </c>
      <c r="K656" s="1" t="s">
        <v>20</v>
      </c>
      <c r="L656" s="1" t="s">
        <v>705</v>
      </c>
      <c r="M656" s="1"/>
      <c r="N656" s="1">
        <f t="shared" si="10"/>
        <v>59</v>
      </c>
      <c r="O656" s="1" t="s">
        <v>22</v>
      </c>
      <c r="P656" s="1" t="s">
        <v>2396</v>
      </c>
      <c r="Q656" s="1" t="s">
        <v>2397</v>
      </c>
      <c r="R656" s="1" t="s">
        <v>21</v>
      </c>
      <c r="S656" s="1"/>
      <c r="T656" s="1" t="s">
        <v>25</v>
      </c>
      <c r="U656" t="e">
        <f>VLOOKUP(H656,[4]可返佣产品!$A$2:$B$1000,2,)</f>
        <v>#N/A</v>
      </c>
    </row>
    <row r="657" spans="1:21">
      <c r="A657" s="1" t="s">
        <v>220</v>
      </c>
      <c r="B657" s="1" t="str">
        <f>VLOOKUP(A657,'[3]消费明细-普通账号'!$B$2:$C$10000,2,)</f>
        <v>广州尚途商旅信息技术有限公司</v>
      </c>
      <c r="C657" s="1" t="str">
        <f>VLOOKUP(A657,'[3]消费明细-普通账号'!$B$2:$D$10000,3,)</f>
        <v>KA-广</v>
      </c>
      <c r="D657" s="1" t="str">
        <f>VLOOKUP(A657,'[3]消费明细-普通账号'!$B$2:$L$10000,11,)</f>
        <v>史玉卉</v>
      </c>
      <c r="E657" s="1" t="str">
        <f>VLOOKUP(A657,'[3]消费明细-普通账号'!$B$2:$P$10000,15,)</f>
        <v>关联</v>
      </c>
      <c r="F657" s="5">
        <f>VLOOKUP(A657,'[3]消费明细-普通账号'!$B$2:$O$10000,14,)</f>
        <v>42670</v>
      </c>
      <c r="G657" s="1" t="s">
        <v>2398</v>
      </c>
      <c r="H657" s="1" t="s">
        <v>17</v>
      </c>
      <c r="I657" s="1" t="s">
        <v>59</v>
      </c>
      <c r="J657" s="1" t="s">
        <v>2399</v>
      </c>
      <c r="K657" s="1" t="s">
        <v>20</v>
      </c>
      <c r="L657" s="1" t="s">
        <v>2399</v>
      </c>
      <c r="M657" s="1"/>
      <c r="N657" s="1">
        <f t="shared" si="10"/>
        <v>558</v>
      </c>
      <c r="O657" s="1" t="s">
        <v>22</v>
      </c>
      <c r="P657" s="1" t="s">
        <v>2400</v>
      </c>
      <c r="Q657" s="1" t="s">
        <v>2400</v>
      </c>
      <c r="R657" s="1" t="s">
        <v>21</v>
      </c>
      <c r="S657" s="1"/>
      <c r="T657" s="1" t="s">
        <v>25</v>
      </c>
      <c r="U657">
        <v>-1</v>
      </c>
    </row>
    <row r="658" spans="1:21">
      <c r="A658" s="1" t="s">
        <v>220</v>
      </c>
      <c r="B658" s="1" t="str">
        <f>VLOOKUP(A658,'[3]消费明细-普通账号'!$B$2:$C$10000,2,)</f>
        <v>广州尚途商旅信息技术有限公司</v>
      </c>
      <c r="C658" s="1" t="str">
        <f>VLOOKUP(A658,'[3]消费明细-普通账号'!$B$2:$D$10000,3,)</f>
        <v>KA-广</v>
      </c>
      <c r="D658" s="1" t="str">
        <f>VLOOKUP(A658,'[3]消费明细-普通账号'!$B$2:$L$10000,11,)</f>
        <v>史玉卉</v>
      </c>
      <c r="E658" s="1" t="str">
        <f>VLOOKUP(A658,'[3]消费明细-普通账号'!$B$2:$P$10000,15,)</f>
        <v>关联</v>
      </c>
      <c r="F658" s="5">
        <f>VLOOKUP(A658,'[3]消费明细-普通账号'!$B$2:$O$10000,14,)</f>
        <v>42670</v>
      </c>
      <c r="G658" s="1" t="s">
        <v>2401</v>
      </c>
      <c r="H658" s="1" t="s">
        <v>17</v>
      </c>
      <c r="I658" s="1" t="s">
        <v>59</v>
      </c>
      <c r="J658" s="1" t="s">
        <v>2402</v>
      </c>
      <c r="K658" s="1" t="s">
        <v>20</v>
      </c>
      <c r="L658" s="1" t="s">
        <v>2402</v>
      </c>
      <c r="M658" s="1"/>
      <c r="N658" s="1">
        <f t="shared" si="10"/>
        <v>1086</v>
      </c>
      <c r="O658" s="1" t="s">
        <v>22</v>
      </c>
      <c r="P658" s="1" t="s">
        <v>2403</v>
      </c>
      <c r="Q658" s="1" t="s">
        <v>2403</v>
      </c>
      <c r="R658" s="1" t="s">
        <v>21</v>
      </c>
      <c r="S658" s="1"/>
      <c r="T658" s="1" t="s">
        <v>25</v>
      </c>
      <c r="U658">
        <v>-1</v>
      </c>
    </row>
    <row r="659" spans="1:21">
      <c r="A659" s="1" t="s">
        <v>220</v>
      </c>
      <c r="B659" s="1" t="str">
        <f>VLOOKUP(A659,'[3]消费明细-普通账号'!$B$2:$C$10000,2,)</f>
        <v>广州尚途商旅信息技术有限公司</v>
      </c>
      <c r="C659" s="1" t="str">
        <f>VLOOKUP(A659,'[3]消费明细-普通账号'!$B$2:$D$10000,3,)</f>
        <v>KA-广</v>
      </c>
      <c r="D659" s="1" t="str">
        <f>VLOOKUP(A659,'[3]消费明细-普通账号'!$B$2:$L$10000,11,)</f>
        <v>史玉卉</v>
      </c>
      <c r="E659" s="1" t="str">
        <f>VLOOKUP(A659,'[3]消费明细-普通账号'!$B$2:$P$10000,15,)</f>
        <v>关联</v>
      </c>
      <c r="F659" s="5">
        <f>VLOOKUP(A659,'[3]消费明细-普通账号'!$B$2:$O$10000,14,)</f>
        <v>42670</v>
      </c>
      <c r="G659" s="1" t="s">
        <v>2404</v>
      </c>
      <c r="H659" s="1" t="s">
        <v>17</v>
      </c>
      <c r="I659" s="1" t="s">
        <v>59</v>
      </c>
      <c r="J659" s="1" t="s">
        <v>2405</v>
      </c>
      <c r="K659" s="1" t="s">
        <v>20</v>
      </c>
      <c r="L659" s="1" t="s">
        <v>2405</v>
      </c>
      <c r="M659" s="1"/>
      <c r="N659" s="1">
        <f t="shared" si="10"/>
        <v>1282</v>
      </c>
      <c r="O659" s="1" t="s">
        <v>22</v>
      </c>
      <c r="P659" s="1" t="s">
        <v>2406</v>
      </c>
      <c r="Q659" s="1" t="s">
        <v>2406</v>
      </c>
      <c r="R659" s="1" t="s">
        <v>21</v>
      </c>
      <c r="S659" s="1"/>
      <c r="T659" s="1" t="s">
        <v>25</v>
      </c>
      <c r="U659">
        <v>-1</v>
      </c>
    </row>
    <row r="660" spans="1:21">
      <c r="A660" s="1" t="s">
        <v>220</v>
      </c>
      <c r="B660" s="1" t="str">
        <f>VLOOKUP(A660,'[3]消费明细-普通账号'!$B$2:$C$10000,2,)</f>
        <v>广州尚途商旅信息技术有限公司</v>
      </c>
      <c r="C660" s="1" t="str">
        <f>VLOOKUP(A660,'[3]消费明细-普通账号'!$B$2:$D$10000,3,)</f>
        <v>KA-广</v>
      </c>
      <c r="D660" s="1" t="str">
        <f>VLOOKUP(A660,'[3]消费明细-普通账号'!$B$2:$L$10000,11,)</f>
        <v>史玉卉</v>
      </c>
      <c r="E660" s="1" t="str">
        <f>VLOOKUP(A660,'[3]消费明细-普通账号'!$B$2:$P$10000,15,)</f>
        <v>关联</v>
      </c>
      <c r="F660" s="5">
        <f>VLOOKUP(A660,'[3]消费明细-普通账号'!$B$2:$O$10000,14,)</f>
        <v>42670</v>
      </c>
      <c r="G660" s="1" t="s">
        <v>2407</v>
      </c>
      <c r="H660" s="1" t="s">
        <v>17</v>
      </c>
      <c r="I660" s="1" t="s">
        <v>59</v>
      </c>
      <c r="J660" s="1" t="s">
        <v>2408</v>
      </c>
      <c r="K660" s="1" t="s">
        <v>20</v>
      </c>
      <c r="L660" s="1" t="s">
        <v>2408</v>
      </c>
      <c r="M660" s="1"/>
      <c r="N660" s="1">
        <f t="shared" si="10"/>
        <v>671</v>
      </c>
      <c r="O660" s="1" t="s">
        <v>22</v>
      </c>
      <c r="P660" s="1" t="s">
        <v>2409</v>
      </c>
      <c r="Q660" s="1" t="s">
        <v>2409</v>
      </c>
      <c r="R660" s="1" t="s">
        <v>21</v>
      </c>
      <c r="S660" s="1"/>
      <c r="T660" s="1" t="s">
        <v>25</v>
      </c>
      <c r="U660">
        <v>-1</v>
      </c>
    </row>
    <row r="661" spans="1:21">
      <c r="A661" s="1" t="s">
        <v>220</v>
      </c>
      <c r="B661" s="1" t="str">
        <f>VLOOKUP(A661,'[3]消费明细-普通账号'!$B$2:$C$10000,2,)</f>
        <v>广州尚途商旅信息技术有限公司</v>
      </c>
      <c r="C661" s="1" t="str">
        <f>VLOOKUP(A661,'[3]消费明细-普通账号'!$B$2:$D$10000,3,)</f>
        <v>KA-广</v>
      </c>
      <c r="D661" s="1" t="str">
        <f>VLOOKUP(A661,'[3]消费明细-普通账号'!$B$2:$L$10000,11,)</f>
        <v>史玉卉</v>
      </c>
      <c r="E661" s="1" t="str">
        <f>VLOOKUP(A661,'[3]消费明细-普通账号'!$B$2:$P$10000,15,)</f>
        <v>关联</v>
      </c>
      <c r="F661" s="5">
        <f>VLOOKUP(A661,'[3]消费明细-普通账号'!$B$2:$O$10000,14,)</f>
        <v>42670</v>
      </c>
      <c r="G661" s="1" t="s">
        <v>2410</v>
      </c>
      <c r="H661" s="1" t="s">
        <v>17</v>
      </c>
      <c r="I661" s="1" t="s">
        <v>59</v>
      </c>
      <c r="J661" s="1" t="s">
        <v>2399</v>
      </c>
      <c r="K661" s="1" t="s">
        <v>20</v>
      </c>
      <c r="L661" s="1" t="s">
        <v>2399</v>
      </c>
      <c r="M661" s="1"/>
      <c r="N661" s="1">
        <f t="shared" si="10"/>
        <v>558</v>
      </c>
      <c r="O661" s="1" t="s">
        <v>22</v>
      </c>
      <c r="P661" s="1" t="s">
        <v>2411</v>
      </c>
      <c r="Q661" s="1" t="s">
        <v>2412</v>
      </c>
      <c r="R661" s="1" t="s">
        <v>21</v>
      </c>
      <c r="S661" s="1"/>
      <c r="T661" s="1" t="s">
        <v>25</v>
      </c>
      <c r="U661">
        <v>-1</v>
      </c>
    </row>
    <row r="662" spans="1:21">
      <c r="A662" s="1" t="s">
        <v>220</v>
      </c>
      <c r="B662" s="1" t="str">
        <f>VLOOKUP(A662,'[3]消费明细-普通账号'!$B$2:$C$10000,2,)</f>
        <v>广州尚途商旅信息技术有限公司</v>
      </c>
      <c r="C662" s="1" t="str">
        <f>VLOOKUP(A662,'[3]消费明细-普通账号'!$B$2:$D$10000,3,)</f>
        <v>KA-广</v>
      </c>
      <c r="D662" s="1" t="str">
        <f>VLOOKUP(A662,'[3]消费明细-普通账号'!$B$2:$L$10000,11,)</f>
        <v>史玉卉</v>
      </c>
      <c r="E662" s="1" t="str">
        <f>VLOOKUP(A662,'[3]消费明细-普通账号'!$B$2:$P$10000,15,)</f>
        <v>关联</v>
      </c>
      <c r="F662" s="5">
        <f>VLOOKUP(A662,'[3]消费明细-普通账号'!$B$2:$O$10000,14,)</f>
        <v>42670</v>
      </c>
      <c r="G662" s="1" t="s">
        <v>2413</v>
      </c>
      <c r="H662" s="1" t="s">
        <v>17</v>
      </c>
      <c r="I662" s="1" t="s">
        <v>59</v>
      </c>
      <c r="J662" s="1" t="s">
        <v>2414</v>
      </c>
      <c r="K662" s="1" t="s">
        <v>20</v>
      </c>
      <c r="L662" s="1" t="s">
        <v>2414</v>
      </c>
      <c r="M662" s="1"/>
      <c r="N662" s="1">
        <f t="shared" si="10"/>
        <v>1076</v>
      </c>
      <c r="O662" s="1" t="s">
        <v>22</v>
      </c>
      <c r="P662" s="1" t="s">
        <v>2415</v>
      </c>
      <c r="Q662" s="1" t="s">
        <v>2416</v>
      </c>
      <c r="R662" s="1" t="s">
        <v>21</v>
      </c>
      <c r="S662" s="1"/>
      <c r="T662" s="1" t="s">
        <v>25</v>
      </c>
      <c r="U662">
        <v>-1</v>
      </c>
    </row>
    <row r="663" spans="1:21">
      <c r="A663" s="1" t="s">
        <v>220</v>
      </c>
      <c r="B663" s="1" t="str">
        <f>VLOOKUP(A663,'[3]消费明细-普通账号'!$B$2:$C$10000,2,)</f>
        <v>广州尚途商旅信息技术有限公司</v>
      </c>
      <c r="C663" s="1" t="str">
        <f>VLOOKUP(A663,'[3]消费明细-普通账号'!$B$2:$D$10000,3,)</f>
        <v>KA-广</v>
      </c>
      <c r="D663" s="1" t="str">
        <f>VLOOKUP(A663,'[3]消费明细-普通账号'!$B$2:$L$10000,11,)</f>
        <v>史玉卉</v>
      </c>
      <c r="E663" s="1" t="str">
        <f>VLOOKUP(A663,'[3]消费明细-普通账号'!$B$2:$P$10000,15,)</f>
        <v>关联</v>
      </c>
      <c r="F663" s="5">
        <f>VLOOKUP(A663,'[3]消费明细-普通账号'!$B$2:$O$10000,14,)</f>
        <v>42670</v>
      </c>
      <c r="G663" s="1" t="s">
        <v>2417</v>
      </c>
      <c r="H663" s="1" t="s">
        <v>17</v>
      </c>
      <c r="I663" s="1" t="s">
        <v>59</v>
      </c>
      <c r="J663" s="1" t="s">
        <v>2399</v>
      </c>
      <c r="K663" s="1" t="s">
        <v>20</v>
      </c>
      <c r="L663" s="1" t="s">
        <v>2399</v>
      </c>
      <c r="M663" s="1"/>
      <c r="N663" s="1">
        <f t="shared" si="10"/>
        <v>558</v>
      </c>
      <c r="O663" s="1" t="s">
        <v>22</v>
      </c>
      <c r="P663" s="1" t="s">
        <v>2418</v>
      </c>
      <c r="Q663" s="1" t="s">
        <v>2418</v>
      </c>
      <c r="R663" s="1" t="s">
        <v>21</v>
      </c>
      <c r="S663" s="1"/>
      <c r="T663" s="1" t="s">
        <v>25</v>
      </c>
      <c r="U663">
        <v>-1</v>
      </c>
    </row>
    <row r="664" spans="1:21">
      <c r="A664" s="1" t="s">
        <v>829</v>
      </c>
      <c r="B664" s="1" t="str">
        <f>VLOOKUP(A664,'[3]消费明细-普通账号'!$B$2:$C$10000,2,)</f>
        <v>广州京雍府电子商务有限公司</v>
      </c>
      <c r="C664" s="1" t="str">
        <f>VLOOKUP(A664,'[3]消费明细-普通账号'!$B$2:$D$10000,3,)</f>
        <v>铁军-广</v>
      </c>
      <c r="D664" s="1" t="str">
        <f>VLOOKUP(A664,'[3]消费明细-普通账号'!$B$2:$L$10000,11,)</f>
        <v>吴发能</v>
      </c>
      <c r="E664" s="1" t="str">
        <f>VLOOKUP(A664,'[3]消费明细-普通账号'!$B$2:$P$10000,15,)</f>
        <v>关联</v>
      </c>
      <c r="F664" s="5">
        <f>VLOOKUP(A664,'[3]消费明细-普通账号'!$B$2:$O$10000,14,)</f>
        <v>43004</v>
      </c>
      <c r="G664" s="1" t="s">
        <v>2419</v>
      </c>
      <c r="H664" s="1" t="s">
        <v>17</v>
      </c>
      <c r="I664" s="1" t="s">
        <v>59</v>
      </c>
      <c r="J664" s="1" t="s">
        <v>1776</v>
      </c>
      <c r="K664" s="1" t="s">
        <v>20</v>
      </c>
      <c r="L664" s="1" t="s">
        <v>1776</v>
      </c>
      <c r="M664" s="1"/>
      <c r="N664" s="1">
        <f t="shared" si="10"/>
        <v>192</v>
      </c>
      <c r="O664" s="1" t="s">
        <v>22</v>
      </c>
      <c r="P664" s="1" t="s">
        <v>2420</v>
      </c>
      <c r="Q664" s="1" t="s">
        <v>2420</v>
      </c>
      <c r="R664" s="1" t="s">
        <v>21</v>
      </c>
      <c r="S664" s="1"/>
      <c r="T664" s="1" t="s">
        <v>25</v>
      </c>
      <c r="U664">
        <v>-1</v>
      </c>
    </row>
    <row r="665" spans="1:21">
      <c r="A665" s="1" t="s">
        <v>582</v>
      </c>
      <c r="B665" s="1" t="str">
        <f>VLOOKUP(A665,'[3]消费明细-普通账号'!$B$2:$C$10000,2,)</f>
        <v>广州尚途商旅信息技术有限公司</v>
      </c>
      <c r="C665" s="1" t="str">
        <f>VLOOKUP(A665,'[3]消费明细-普通账号'!$B$2:$D$10000,3,)</f>
        <v>KA-广</v>
      </c>
      <c r="D665" s="1" t="str">
        <f>VLOOKUP(A665,'[3]消费明细-普通账号'!$B$2:$L$10000,11,)</f>
        <v>史玉卉</v>
      </c>
      <c r="E665" s="1" t="str">
        <f>VLOOKUP(A665,'[3]消费明细-普通账号'!$B$2:$P$10000,15,)</f>
        <v>关联</v>
      </c>
      <c r="F665" s="5">
        <f>VLOOKUP(A665,'[3]消费明细-普通账号'!$B$2:$O$10000,14,)</f>
        <v>42670</v>
      </c>
      <c r="G665" s="1" t="s">
        <v>2421</v>
      </c>
      <c r="H665" s="1" t="s">
        <v>17</v>
      </c>
      <c r="I665" s="1" t="s">
        <v>59</v>
      </c>
      <c r="J665" s="1" t="s">
        <v>2422</v>
      </c>
      <c r="K665" s="1" t="s">
        <v>20</v>
      </c>
      <c r="L665" s="1" t="s">
        <v>2422</v>
      </c>
      <c r="M665" s="1"/>
      <c r="N665" s="1">
        <f t="shared" si="10"/>
        <v>1001</v>
      </c>
      <c r="O665" s="1" t="s">
        <v>22</v>
      </c>
      <c r="P665" s="1" t="s">
        <v>2423</v>
      </c>
      <c r="Q665" s="1" t="s">
        <v>2423</v>
      </c>
      <c r="R665" s="1" t="s">
        <v>21</v>
      </c>
      <c r="S665" s="1"/>
      <c r="T665" s="1" t="s">
        <v>25</v>
      </c>
      <c r="U665">
        <v>-1</v>
      </c>
    </row>
    <row r="666" spans="1:21">
      <c r="A666" s="1" t="s">
        <v>582</v>
      </c>
      <c r="B666" s="1" t="str">
        <f>VLOOKUP(A666,'[3]消费明细-普通账号'!$B$2:$C$10000,2,)</f>
        <v>广州尚途商旅信息技术有限公司</v>
      </c>
      <c r="C666" s="1" t="str">
        <f>VLOOKUP(A666,'[3]消费明细-普通账号'!$B$2:$D$10000,3,)</f>
        <v>KA-广</v>
      </c>
      <c r="D666" s="1" t="str">
        <f>VLOOKUP(A666,'[3]消费明细-普通账号'!$B$2:$L$10000,11,)</f>
        <v>史玉卉</v>
      </c>
      <c r="E666" s="1" t="str">
        <f>VLOOKUP(A666,'[3]消费明细-普通账号'!$B$2:$P$10000,15,)</f>
        <v>关联</v>
      </c>
      <c r="F666" s="5">
        <f>VLOOKUP(A666,'[3]消费明细-普通账号'!$B$2:$O$10000,14,)</f>
        <v>42670</v>
      </c>
      <c r="G666" s="1" t="s">
        <v>2424</v>
      </c>
      <c r="H666" s="1" t="s">
        <v>17</v>
      </c>
      <c r="I666" s="1" t="s">
        <v>59</v>
      </c>
      <c r="J666" s="1" t="s">
        <v>602</v>
      </c>
      <c r="K666" s="1" t="s">
        <v>20</v>
      </c>
      <c r="L666" s="1" t="s">
        <v>602</v>
      </c>
      <c r="M666" s="1"/>
      <c r="N666" s="1">
        <f t="shared" si="10"/>
        <v>428</v>
      </c>
      <c r="O666" s="1" t="s">
        <v>22</v>
      </c>
      <c r="P666" s="1" t="s">
        <v>2425</v>
      </c>
      <c r="Q666" s="1" t="s">
        <v>2426</v>
      </c>
      <c r="R666" s="1" t="s">
        <v>21</v>
      </c>
      <c r="S666" s="1"/>
      <c r="T666" s="1" t="s">
        <v>25</v>
      </c>
      <c r="U666">
        <v>-1</v>
      </c>
    </row>
    <row r="667" spans="1:21">
      <c r="A667" s="1" t="s">
        <v>582</v>
      </c>
      <c r="B667" s="1" t="str">
        <f>VLOOKUP(A667,'[3]消费明细-普通账号'!$B$2:$C$10000,2,)</f>
        <v>广州尚途商旅信息技术有限公司</v>
      </c>
      <c r="C667" s="1" t="str">
        <f>VLOOKUP(A667,'[3]消费明细-普通账号'!$B$2:$D$10000,3,)</f>
        <v>KA-广</v>
      </c>
      <c r="D667" s="1" t="str">
        <f>VLOOKUP(A667,'[3]消费明细-普通账号'!$B$2:$L$10000,11,)</f>
        <v>史玉卉</v>
      </c>
      <c r="E667" s="1" t="str">
        <f>VLOOKUP(A667,'[3]消费明细-普通账号'!$B$2:$P$10000,15,)</f>
        <v>关联</v>
      </c>
      <c r="F667" s="5">
        <f>VLOOKUP(A667,'[3]消费明细-普通账号'!$B$2:$O$10000,14,)</f>
        <v>42670</v>
      </c>
      <c r="G667" s="1" t="s">
        <v>2427</v>
      </c>
      <c r="H667" s="1" t="s">
        <v>17</v>
      </c>
      <c r="I667" s="1" t="s">
        <v>59</v>
      </c>
      <c r="J667" s="1" t="s">
        <v>278</v>
      </c>
      <c r="K667" s="1" t="s">
        <v>20</v>
      </c>
      <c r="L667" s="1" t="s">
        <v>278</v>
      </c>
      <c r="M667" s="1"/>
      <c r="N667" s="1">
        <f t="shared" si="10"/>
        <v>228</v>
      </c>
      <c r="O667" s="1" t="s">
        <v>22</v>
      </c>
      <c r="P667" s="1" t="s">
        <v>2428</v>
      </c>
      <c r="Q667" s="1" t="s">
        <v>2428</v>
      </c>
      <c r="R667" s="1" t="s">
        <v>21</v>
      </c>
      <c r="S667" s="1"/>
      <c r="T667" s="1" t="s">
        <v>25</v>
      </c>
      <c r="U667">
        <v>-1</v>
      </c>
    </row>
    <row r="668" spans="1:21">
      <c r="A668" s="1" t="s">
        <v>582</v>
      </c>
      <c r="B668" s="1" t="str">
        <f>VLOOKUP(A668,'[3]消费明细-普通账号'!$B$2:$C$10000,2,)</f>
        <v>广州尚途商旅信息技术有限公司</v>
      </c>
      <c r="C668" s="1" t="str">
        <f>VLOOKUP(A668,'[3]消费明细-普通账号'!$B$2:$D$10000,3,)</f>
        <v>KA-广</v>
      </c>
      <c r="D668" s="1" t="str">
        <f>VLOOKUP(A668,'[3]消费明细-普通账号'!$B$2:$L$10000,11,)</f>
        <v>史玉卉</v>
      </c>
      <c r="E668" s="1" t="str">
        <f>VLOOKUP(A668,'[3]消费明细-普通账号'!$B$2:$P$10000,15,)</f>
        <v>关联</v>
      </c>
      <c r="F668" s="5">
        <f>VLOOKUP(A668,'[3]消费明细-普通账号'!$B$2:$O$10000,14,)</f>
        <v>42670</v>
      </c>
      <c r="G668" s="1" t="s">
        <v>2429</v>
      </c>
      <c r="H668" s="1" t="s">
        <v>306</v>
      </c>
      <c r="I668" s="1" t="s">
        <v>59</v>
      </c>
      <c r="J668" s="1" t="s">
        <v>2430</v>
      </c>
      <c r="K668" s="1" t="s">
        <v>20</v>
      </c>
      <c r="L668" s="1" t="s">
        <v>2430</v>
      </c>
      <c r="M668" s="1"/>
      <c r="N668" s="1">
        <f t="shared" si="10"/>
        <v>340</v>
      </c>
      <c r="O668" s="1" t="s">
        <v>22</v>
      </c>
      <c r="P668" s="1" t="s">
        <v>2431</v>
      </c>
      <c r="Q668" s="1" t="s">
        <v>2431</v>
      </c>
      <c r="R668" s="1" t="s">
        <v>21</v>
      </c>
      <c r="S668" s="1"/>
      <c r="T668" s="1" t="s">
        <v>25</v>
      </c>
      <c r="U668">
        <v>-1</v>
      </c>
    </row>
    <row r="669" spans="1:21">
      <c r="A669" s="1" t="s">
        <v>582</v>
      </c>
      <c r="B669" s="1" t="str">
        <f>VLOOKUP(A669,'[3]消费明细-普通账号'!$B$2:$C$10000,2,)</f>
        <v>广州尚途商旅信息技术有限公司</v>
      </c>
      <c r="C669" s="1" t="str">
        <f>VLOOKUP(A669,'[3]消费明细-普通账号'!$B$2:$D$10000,3,)</f>
        <v>KA-广</v>
      </c>
      <c r="D669" s="1" t="str">
        <f>VLOOKUP(A669,'[3]消费明细-普通账号'!$B$2:$L$10000,11,)</f>
        <v>史玉卉</v>
      </c>
      <c r="E669" s="1" t="str">
        <f>VLOOKUP(A669,'[3]消费明细-普通账号'!$B$2:$P$10000,15,)</f>
        <v>关联</v>
      </c>
      <c r="F669" s="5">
        <f>VLOOKUP(A669,'[3]消费明细-普通账号'!$B$2:$O$10000,14,)</f>
        <v>42670</v>
      </c>
      <c r="G669" s="1" t="s">
        <v>2432</v>
      </c>
      <c r="H669" s="1" t="s">
        <v>17</v>
      </c>
      <c r="I669" s="1" t="s">
        <v>59</v>
      </c>
      <c r="J669" s="1" t="s">
        <v>2433</v>
      </c>
      <c r="K669" s="1" t="s">
        <v>20</v>
      </c>
      <c r="L669" s="1" t="s">
        <v>2433</v>
      </c>
      <c r="M669" s="1"/>
      <c r="N669" s="1">
        <f t="shared" si="10"/>
        <v>304</v>
      </c>
      <c r="O669" s="1" t="s">
        <v>22</v>
      </c>
      <c r="P669" s="1" t="s">
        <v>2434</v>
      </c>
      <c r="Q669" s="1" t="s">
        <v>2435</v>
      </c>
      <c r="R669" s="1" t="s">
        <v>21</v>
      </c>
      <c r="S669" s="1"/>
      <c r="T669" s="1" t="s">
        <v>25</v>
      </c>
      <c r="U669">
        <v>-1</v>
      </c>
    </row>
    <row r="670" spans="1:21">
      <c r="A670" s="1" t="s">
        <v>582</v>
      </c>
      <c r="B670" s="1" t="str">
        <f>VLOOKUP(A670,'[3]消费明细-普通账号'!$B$2:$C$10000,2,)</f>
        <v>广州尚途商旅信息技术有限公司</v>
      </c>
      <c r="C670" s="1" t="str">
        <f>VLOOKUP(A670,'[3]消费明细-普通账号'!$B$2:$D$10000,3,)</f>
        <v>KA-广</v>
      </c>
      <c r="D670" s="1" t="str">
        <f>VLOOKUP(A670,'[3]消费明细-普通账号'!$B$2:$L$10000,11,)</f>
        <v>史玉卉</v>
      </c>
      <c r="E670" s="1" t="str">
        <f>VLOOKUP(A670,'[3]消费明细-普通账号'!$B$2:$P$10000,15,)</f>
        <v>关联</v>
      </c>
      <c r="F670" s="5">
        <f>VLOOKUP(A670,'[3]消费明细-普通账号'!$B$2:$O$10000,14,)</f>
        <v>42670</v>
      </c>
      <c r="G670" s="1" t="s">
        <v>2436</v>
      </c>
      <c r="H670" s="1" t="s">
        <v>17</v>
      </c>
      <c r="I670" s="1" t="s">
        <v>59</v>
      </c>
      <c r="J670" s="1" t="s">
        <v>2437</v>
      </c>
      <c r="K670" s="1" t="s">
        <v>20</v>
      </c>
      <c r="L670" s="1" t="s">
        <v>2437</v>
      </c>
      <c r="M670" s="1"/>
      <c r="N670" s="1">
        <f t="shared" si="10"/>
        <v>626</v>
      </c>
      <c r="O670" s="1" t="s">
        <v>22</v>
      </c>
      <c r="P670" s="1" t="s">
        <v>2438</v>
      </c>
      <c r="Q670" s="1" t="s">
        <v>2438</v>
      </c>
      <c r="R670" s="1" t="s">
        <v>21</v>
      </c>
      <c r="S670" s="1"/>
      <c r="T670" s="1" t="s">
        <v>25</v>
      </c>
      <c r="U670">
        <v>-1</v>
      </c>
    </row>
    <row r="671" spans="1:21">
      <c r="A671" s="1" t="s">
        <v>833</v>
      </c>
      <c r="B671" s="1" t="str">
        <f>VLOOKUP(A671,'[3]消费明细-普通账号'!$B$2:$C$10000,2,)</f>
        <v>广东全娱科技有限公司</v>
      </c>
      <c r="C671" s="1" t="str">
        <f>VLOOKUP(A671,'[3]消费明细-普通账号'!$B$2:$D$10000,3,)</f>
        <v>KA-广</v>
      </c>
      <c r="D671" s="1" t="str">
        <f>VLOOKUP(A671,'[3]消费明细-普通账号'!$B$2:$L$10000,11,)</f>
        <v>KA-广</v>
      </c>
      <c r="E671" s="1" t="str">
        <f>VLOOKUP(A671,'[3]消费明细-普通账号'!$B$2:$P$10000,15,)</f>
        <v>关联</v>
      </c>
      <c r="F671" s="5">
        <f>VLOOKUP(A671,'[3]消费明细-普通账号'!$B$2:$O$10000,14,)</f>
        <v>43050</v>
      </c>
      <c r="G671" s="1" t="s">
        <v>2439</v>
      </c>
      <c r="H671" s="1" t="s">
        <v>17</v>
      </c>
      <c r="I671" s="1" t="s">
        <v>59</v>
      </c>
      <c r="J671" s="1" t="s">
        <v>2440</v>
      </c>
      <c r="K671" s="1" t="s">
        <v>360</v>
      </c>
      <c r="L671" s="1" t="s">
        <v>2441</v>
      </c>
      <c r="M671" s="1"/>
      <c r="N671" s="1">
        <f t="shared" si="10"/>
        <v>403.7</v>
      </c>
      <c r="O671" s="1" t="s">
        <v>22</v>
      </c>
      <c r="P671" s="1" t="s">
        <v>2442</v>
      </c>
      <c r="Q671" s="1" t="s">
        <v>2443</v>
      </c>
      <c r="R671" s="1" t="s">
        <v>21</v>
      </c>
      <c r="S671" s="1"/>
      <c r="T671" s="1" t="s">
        <v>25</v>
      </c>
      <c r="U671">
        <v>-1</v>
      </c>
    </row>
    <row r="672" spans="1:21">
      <c r="A672" s="1" t="s">
        <v>299</v>
      </c>
      <c r="B672" s="1" t="str">
        <f>VLOOKUP(A672,'[3]消费明细-普通账号'!$B$2:$C$10000,2,)</f>
        <v>广州逗趣互动信息科技有限公司</v>
      </c>
      <c r="C672" s="1" t="str">
        <f>VLOOKUP(A672,'[3]消费明细-普通账号'!$B$2:$D$10000,3,)</f>
        <v>其他</v>
      </c>
      <c r="D672" s="1" t="str">
        <f>VLOOKUP(A672,'[3]消费明细-普通账号'!$B$2:$L$10000,11,)</f>
        <v>薛玲</v>
      </c>
      <c r="E672" s="1" t="str">
        <f>VLOOKUP(A672,'[3]消费明细-普通账号'!$B$2:$P$10000,15,)</f>
        <v>关联</v>
      </c>
      <c r="F672" s="5">
        <f>VLOOKUP(A672,'[3]消费明细-普通账号'!$B$2:$O$10000,14,)</f>
        <v>42744</v>
      </c>
      <c r="G672" s="1" t="s">
        <v>2444</v>
      </c>
      <c r="H672" s="1" t="s">
        <v>17</v>
      </c>
      <c r="I672" s="1" t="s">
        <v>59</v>
      </c>
      <c r="J672" s="1" t="s">
        <v>555</v>
      </c>
      <c r="K672" s="1" t="s">
        <v>20</v>
      </c>
      <c r="L672" s="1" t="s">
        <v>555</v>
      </c>
      <c r="M672" s="1">
        <v>218</v>
      </c>
      <c r="N672" s="1">
        <f t="shared" si="10"/>
        <v>0</v>
      </c>
      <c r="O672" s="1" t="s">
        <v>22</v>
      </c>
      <c r="P672" s="1" t="s">
        <v>2445</v>
      </c>
      <c r="Q672" s="1" t="s">
        <v>2446</v>
      </c>
      <c r="R672" s="1" t="s">
        <v>21</v>
      </c>
      <c r="S672" s="1"/>
      <c r="T672" s="1" t="s">
        <v>25</v>
      </c>
      <c r="U672">
        <v>-1</v>
      </c>
    </row>
    <row r="673" spans="1:21">
      <c r="A673" s="1" t="s">
        <v>304</v>
      </c>
      <c r="B673" s="1" t="str">
        <f>VLOOKUP(A673,'[3]消费明细-普通账号'!$B$2:$C$10000,2,)</f>
        <v>广州远程教育中心有限公司</v>
      </c>
      <c r="C673" s="1" t="str">
        <f>VLOOKUP(A673,'[3]消费明细-普通账号'!$B$2:$D$10000,3,)</f>
        <v>KA-广</v>
      </c>
      <c r="D673" s="1" t="str">
        <f>VLOOKUP(A673,'[3]消费明细-普通账号'!$B$2:$L$10000,11,)</f>
        <v>史玉卉</v>
      </c>
      <c r="E673" s="1" t="str">
        <f>VLOOKUP(A673,'[3]消费明细-普通账号'!$B$2:$P$10000,15,)</f>
        <v>关联</v>
      </c>
      <c r="F673" s="5">
        <f>VLOOKUP(A673,'[3]消费明细-普通账号'!$B$2:$O$10000,14,)</f>
        <v>42818</v>
      </c>
      <c r="G673" s="1" t="s">
        <v>2447</v>
      </c>
      <c r="H673" s="1" t="s">
        <v>17</v>
      </c>
      <c r="I673" s="1" t="s">
        <v>59</v>
      </c>
      <c r="J673" s="1" t="s">
        <v>2448</v>
      </c>
      <c r="K673" s="1" t="s">
        <v>203</v>
      </c>
      <c r="L673" s="1" t="s">
        <v>680</v>
      </c>
      <c r="M673" s="1"/>
      <c r="N673" s="1">
        <f t="shared" si="10"/>
        <v>306</v>
      </c>
      <c r="O673" s="1" t="s">
        <v>22</v>
      </c>
      <c r="P673" s="1" t="s">
        <v>2449</v>
      </c>
      <c r="Q673" s="1" t="s">
        <v>2450</v>
      </c>
      <c r="R673" s="1" t="s">
        <v>21</v>
      </c>
      <c r="S673" s="1"/>
      <c r="T673" s="1" t="s">
        <v>25</v>
      </c>
      <c r="U673">
        <v>0</v>
      </c>
    </row>
    <row r="674" spans="1:21">
      <c r="A674" s="1" t="s">
        <v>304</v>
      </c>
      <c r="B674" s="1" t="str">
        <f>VLOOKUP(A674,'[3]消费明细-普通账号'!$B$2:$C$10000,2,)</f>
        <v>广州远程教育中心有限公司</v>
      </c>
      <c r="C674" s="1" t="str">
        <f>VLOOKUP(A674,'[3]消费明细-普通账号'!$B$2:$D$10000,3,)</f>
        <v>KA-广</v>
      </c>
      <c r="D674" s="1" t="str">
        <f>VLOOKUP(A674,'[3]消费明细-普通账号'!$B$2:$L$10000,11,)</f>
        <v>史玉卉</v>
      </c>
      <c r="E674" s="1" t="str">
        <f>VLOOKUP(A674,'[3]消费明细-普通账号'!$B$2:$P$10000,15,)</f>
        <v>关联</v>
      </c>
      <c r="F674" s="5">
        <f>VLOOKUP(A674,'[3]消费明细-普通账号'!$B$2:$O$10000,14,)</f>
        <v>42818</v>
      </c>
      <c r="G674" s="1" t="s">
        <v>2451</v>
      </c>
      <c r="H674" s="1" t="s">
        <v>17</v>
      </c>
      <c r="I674" s="1" t="s">
        <v>59</v>
      </c>
      <c r="J674" s="1" t="s">
        <v>2452</v>
      </c>
      <c r="K674" s="1" t="s">
        <v>203</v>
      </c>
      <c r="L674" s="1" t="s">
        <v>2453</v>
      </c>
      <c r="M674" s="1"/>
      <c r="N674" s="1">
        <f t="shared" si="10"/>
        <v>327.75</v>
      </c>
      <c r="O674" s="1" t="s">
        <v>22</v>
      </c>
      <c r="P674" s="1" t="s">
        <v>2454</v>
      </c>
      <c r="Q674" s="1" t="s">
        <v>2455</v>
      </c>
      <c r="R674" s="1" t="s">
        <v>21</v>
      </c>
      <c r="S674" s="1"/>
      <c r="T674" s="1" t="s">
        <v>25</v>
      </c>
      <c r="U674">
        <v>0</v>
      </c>
    </row>
    <row r="675" spans="1:21">
      <c r="A675" s="1" t="s">
        <v>304</v>
      </c>
      <c r="B675" s="1" t="str">
        <f>VLOOKUP(A675,'[3]消费明细-普通账号'!$B$2:$C$10000,2,)</f>
        <v>广州远程教育中心有限公司</v>
      </c>
      <c r="C675" s="1" t="str">
        <f>VLOOKUP(A675,'[3]消费明细-普通账号'!$B$2:$D$10000,3,)</f>
        <v>KA-广</v>
      </c>
      <c r="D675" s="1" t="str">
        <f>VLOOKUP(A675,'[3]消费明细-普通账号'!$B$2:$L$10000,11,)</f>
        <v>史玉卉</v>
      </c>
      <c r="E675" s="1" t="str">
        <f>VLOOKUP(A675,'[3]消费明细-普通账号'!$B$2:$P$10000,15,)</f>
        <v>关联</v>
      </c>
      <c r="F675" s="5">
        <f>VLOOKUP(A675,'[3]消费明细-普通账号'!$B$2:$O$10000,14,)</f>
        <v>42818</v>
      </c>
      <c r="G675" s="1" t="s">
        <v>2456</v>
      </c>
      <c r="H675" s="1" t="s">
        <v>17</v>
      </c>
      <c r="I675" s="1" t="s">
        <v>59</v>
      </c>
      <c r="J675" s="1" t="s">
        <v>555</v>
      </c>
      <c r="K675" s="1" t="s">
        <v>203</v>
      </c>
      <c r="L675" s="1" t="s">
        <v>2457</v>
      </c>
      <c r="M675" s="1"/>
      <c r="N675" s="1">
        <f t="shared" si="10"/>
        <v>163.5</v>
      </c>
      <c r="O675" s="1" t="s">
        <v>22</v>
      </c>
      <c r="P675" s="1" t="s">
        <v>2458</v>
      </c>
      <c r="Q675" s="1" t="s">
        <v>2459</v>
      </c>
      <c r="R675" s="1" t="s">
        <v>21</v>
      </c>
      <c r="S675" s="1"/>
      <c r="T675" s="1" t="s">
        <v>25</v>
      </c>
      <c r="U675">
        <v>0</v>
      </c>
    </row>
    <row r="676" spans="1:21">
      <c r="A676" s="1" t="s">
        <v>26</v>
      </c>
      <c r="B676" s="1" t="str">
        <f>VLOOKUP(A676,'[3]消费明细-普通账号'!$B$2:$C$10000,2,)</f>
        <v>广州市十牛信息科技有限公司</v>
      </c>
      <c r="C676" s="1" t="str">
        <f>VLOOKUP(A676,'[3]消费明细-普通账号'!$B$2:$D$10000,3,)</f>
        <v>其他</v>
      </c>
      <c r="D676" s="1" t="str">
        <f>VLOOKUP(A676,'[3]消费明细-普通账号'!$B$2:$L$10000,11,)</f>
        <v>薛玲</v>
      </c>
      <c r="E676" s="1" t="str">
        <f>VLOOKUP(A676,'[3]消费明细-普通账号'!$B$2:$P$10000,15,)</f>
        <v>关联</v>
      </c>
      <c r="F676" s="5">
        <f>VLOOKUP(A676,'[3]消费明细-普通账号'!$B$2:$O$10000,14,)</f>
        <v>42909</v>
      </c>
      <c r="G676" s="1" t="s">
        <v>2460</v>
      </c>
      <c r="H676" s="1" t="s">
        <v>130</v>
      </c>
      <c r="I676" s="1" t="s">
        <v>49</v>
      </c>
      <c r="J676" s="1" t="s">
        <v>29</v>
      </c>
      <c r="K676" s="1" t="s">
        <v>20</v>
      </c>
      <c r="L676" s="1" t="s">
        <v>30</v>
      </c>
      <c r="M676" s="1"/>
      <c r="N676" s="1">
        <f t="shared" si="10"/>
        <v>0</v>
      </c>
      <c r="O676" s="1" t="s">
        <v>31</v>
      </c>
      <c r="P676" s="1" t="s">
        <v>2461</v>
      </c>
      <c r="Q676" s="1" t="s">
        <v>2461</v>
      </c>
      <c r="R676" s="1" t="s">
        <v>21</v>
      </c>
      <c r="S676" s="1"/>
      <c r="T676" s="1" t="s">
        <v>25</v>
      </c>
      <c r="U676" t="b">
        <f>VLOOKUP(H676,[4]可返佣产品!$A$2:$B$1000,2,)</f>
        <v>1</v>
      </c>
    </row>
    <row r="677" spans="1:21">
      <c r="A677" s="1" t="s">
        <v>26</v>
      </c>
      <c r="B677" s="1" t="str">
        <f>VLOOKUP(A677,'[3]消费明细-普通账号'!$B$2:$C$10000,2,)</f>
        <v>广州市十牛信息科技有限公司</v>
      </c>
      <c r="C677" s="1" t="str">
        <f>VLOOKUP(A677,'[3]消费明细-普通账号'!$B$2:$D$10000,3,)</f>
        <v>其他</v>
      </c>
      <c r="D677" s="1" t="str">
        <f>VLOOKUP(A677,'[3]消费明细-普通账号'!$B$2:$L$10000,11,)</f>
        <v>薛玲</v>
      </c>
      <c r="E677" s="1" t="str">
        <f>VLOOKUP(A677,'[3]消费明细-普通账号'!$B$2:$P$10000,15,)</f>
        <v>关联</v>
      </c>
      <c r="F677" s="5">
        <f>VLOOKUP(A677,'[3]消费明细-普通账号'!$B$2:$O$10000,14,)</f>
        <v>42909</v>
      </c>
      <c r="G677" s="1" t="s">
        <v>2462</v>
      </c>
      <c r="H677" s="1" t="s">
        <v>130</v>
      </c>
      <c r="I677" s="1" t="s">
        <v>49</v>
      </c>
      <c r="J677" s="1" t="s">
        <v>29</v>
      </c>
      <c r="K677" s="1" t="s">
        <v>20</v>
      </c>
      <c r="L677" s="1" t="s">
        <v>30</v>
      </c>
      <c r="M677" s="1"/>
      <c r="N677" s="1">
        <f t="shared" si="10"/>
        <v>0</v>
      </c>
      <c r="O677" s="1" t="s">
        <v>31</v>
      </c>
      <c r="P677" s="1" t="s">
        <v>2463</v>
      </c>
      <c r="Q677" s="1" t="s">
        <v>2463</v>
      </c>
      <c r="R677" s="1" t="s">
        <v>21</v>
      </c>
      <c r="S677" s="1"/>
      <c r="T677" s="1" t="s">
        <v>25</v>
      </c>
      <c r="U677" t="b">
        <f>VLOOKUP(H677,[4]可返佣产品!$A$2:$B$1000,2,)</f>
        <v>1</v>
      </c>
    </row>
    <row r="678" spans="1:21">
      <c r="A678" s="1" t="s">
        <v>72</v>
      </c>
      <c r="B678" s="1" t="str">
        <f>VLOOKUP(A678,'[3]消费明细-普通账号'!$B$2:$C$10000,2,)</f>
        <v>深圳鼎游无限科技有限公司</v>
      </c>
      <c r="C678" s="1" t="str">
        <f>VLOOKUP(A678,'[3]消费明细-普通账号'!$B$2:$D$10000,3,)</f>
        <v>BD伙伴</v>
      </c>
      <c r="D678" s="1" t="str">
        <f>VLOOKUP(A678,'[3]消费明细-普通账号'!$B$2:$L$10000,11,)</f>
        <v>BD团队-刘银树</v>
      </c>
      <c r="E678" s="1" t="str">
        <f>VLOOKUP(A678,'[3]消费明细-普通账号'!$B$2:$P$10000,15,)</f>
        <v>新建</v>
      </c>
      <c r="F678" s="5">
        <f>VLOOKUP(A678,'[3]消费明细-普通账号'!$B$2:$O$10000,14,)</f>
        <v>43077</v>
      </c>
      <c r="G678" s="1" t="s">
        <v>2464</v>
      </c>
      <c r="H678" s="1" t="s">
        <v>17</v>
      </c>
      <c r="I678" s="1" t="s">
        <v>59</v>
      </c>
      <c r="J678" s="1" t="s">
        <v>795</v>
      </c>
      <c r="K678" s="1" t="s">
        <v>20</v>
      </c>
      <c r="L678" s="1" t="s">
        <v>795</v>
      </c>
      <c r="M678" s="1"/>
      <c r="N678" s="1">
        <f t="shared" si="10"/>
        <v>458</v>
      </c>
      <c r="O678" s="1" t="s">
        <v>22</v>
      </c>
      <c r="P678" s="1" t="s">
        <v>2465</v>
      </c>
      <c r="Q678" s="1" t="s">
        <v>2466</v>
      </c>
      <c r="R678" s="1" t="s">
        <v>21</v>
      </c>
      <c r="S678" s="1"/>
      <c r="T678" s="1" t="s">
        <v>25</v>
      </c>
      <c r="U678" t="str">
        <f>VLOOKUP(H678,[4]可返佣产品!$A$2:$B$1000,2,)</f>
        <v>true</v>
      </c>
    </row>
    <row r="679" spans="1:21">
      <c r="A679" s="1" t="s">
        <v>72</v>
      </c>
      <c r="B679" s="1" t="str">
        <f>VLOOKUP(A679,'[3]消费明细-普通账号'!$B$2:$C$10000,2,)</f>
        <v>深圳鼎游无限科技有限公司</v>
      </c>
      <c r="C679" s="1" t="str">
        <f>VLOOKUP(A679,'[3]消费明细-普通账号'!$B$2:$D$10000,3,)</f>
        <v>BD伙伴</v>
      </c>
      <c r="D679" s="1" t="str">
        <f>VLOOKUP(A679,'[3]消费明细-普通账号'!$B$2:$L$10000,11,)</f>
        <v>BD团队-刘银树</v>
      </c>
      <c r="E679" s="1" t="str">
        <f>VLOOKUP(A679,'[3]消费明细-普通账号'!$B$2:$P$10000,15,)</f>
        <v>新建</v>
      </c>
      <c r="F679" s="5">
        <f>VLOOKUP(A679,'[3]消费明细-普通账号'!$B$2:$O$10000,14,)</f>
        <v>43077</v>
      </c>
      <c r="G679" s="1" t="s">
        <v>2467</v>
      </c>
      <c r="H679" s="1" t="s">
        <v>17</v>
      </c>
      <c r="I679" s="1" t="s">
        <v>59</v>
      </c>
      <c r="J679" s="1" t="s">
        <v>2448</v>
      </c>
      <c r="K679" s="1" t="s">
        <v>20</v>
      </c>
      <c r="L679" s="1" t="s">
        <v>2448</v>
      </c>
      <c r="M679" s="1"/>
      <c r="N679" s="1">
        <f t="shared" si="10"/>
        <v>408</v>
      </c>
      <c r="O679" s="1" t="s">
        <v>22</v>
      </c>
      <c r="P679" s="1" t="s">
        <v>2468</v>
      </c>
      <c r="Q679" s="1" t="s">
        <v>2469</v>
      </c>
      <c r="R679" s="1" t="s">
        <v>21</v>
      </c>
      <c r="S679" s="1"/>
      <c r="T679" s="1" t="s">
        <v>25</v>
      </c>
      <c r="U679" t="str">
        <f>VLOOKUP(H679,[4]可返佣产品!$A$2:$B$1000,2,)</f>
        <v>true</v>
      </c>
    </row>
    <row r="680" spans="1:21">
      <c r="A680" s="1" t="s">
        <v>2470</v>
      </c>
      <c r="B680" s="1" t="str">
        <f>VLOOKUP(A680,'[3]消费明细-普通账号'!$B$2:$C$10000,2,)</f>
        <v>广州市蜂擎信息科技有限公司</v>
      </c>
      <c r="C680" s="1" t="str">
        <f>VLOOKUP(A680,'[3]消费明细-普通账号'!$B$2:$D$10000,3,)</f>
        <v>其他</v>
      </c>
      <c r="D680" s="1" t="str">
        <f>VLOOKUP(A680,'[3]消费明细-普通账号'!$B$2:$L$10000,11,)</f>
        <v>薛玲</v>
      </c>
      <c r="E680" s="1" t="str">
        <f>VLOOKUP(A680,'[3]消费明细-普通账号'!$B$2:$P$10000,15,)</f>
        <v>新建</v>
      </c>
      <c r="F680" s="5">
        <f>VLOOKUP(A680,'[3]消费明细-普通账号'!$B$2:$O$10000,14,)</f>
        <v>42914</v>
      </c>
      <c r="G680" s="1" t="s">
        <v>2471</v>
      </c>
      <c r="H680" s="1" t="s">
        <v>17</v>
      </c>
      <c r="I680" s="1" t="s">
        <v>59</v>
      </c>
      <c r="J680" s="1" t="s">
        <v>2472</v>
      </c>
      <c r="K680" s="1" t="s">
        <v>20</v>
      </c>
      <c r="L680" s="1" t="s">
        <v>2472</v>
      </c>
      <c r="M680" s="1"/>
      <c r="N680" s="1">
        <f t="shared" si="10"/>
        <v>427</v>
      </c>
      <c r="O680" s="1" t="s">
        <v>22</v>
      </c>
      <c r="P680" s="1" t="s">
        <v>2473</v>
      </c>
      <c r="Q680" s="1" t="s">
        <v>2474</v>
      </c>
      <c r="R680" s="1" t="s">
        <v>21</v>
      </c>
      <c r="S680" s="1"/>
      <c r="T680" s="1" t="s">
        <v>25</v>
      </c>
      <c r="U680" t="str">
        <f>VLOOKUP(H680,[4]可返佣产品!$A$2:$B$1000,2,)</f>
        <v>true</v>
      </c>
    </row>
    <row r="681" spans="1:21">
      <c r="A681" s="1" t="s">
        <v>2475</v>
      </c>
      <c r="B681" s="1" t="str">
        <f>VLOOKUP(A681,'[3]消费明细-普通账号'!$B$2:$C$10000,2,)</f>
        <v>广州技客信息科技有限公司</v>
      </c>
      <c r="C681" s="1" t="str">
        <f>VLOOKUP(A681,'[3]消费明细-普通账号'!$B$2:$D$10000,3,)</f>
        <v>BD伙伴</v>
      </c>
      <c r="D681" s="1" t="str">
        <f>VLOOKUP(A681,'[3]消费明细-普通账号'!$B$2:$L$10000,11,)</f>
        <v>BD团队-黄政源</v>
      </c>
      <c r="E681" s="1" t="str">
        <f>VLOOKUP(A681,'[3]消费明细-普通账号'!$B$2:$P$10000,15,)</f>
        <v>新建</v>
      </c>
      <c r="F681" s="5">
        <f>VLOOKUP(A681,'[3]消费明细-普通账号'!$B$2:$O$10000,14,)</f>
        <v>43034</v>
      </c>
      <c r="G681" s="1" t="s">
        <v>2476</v>
      </c>
      <c r="H681" s="1" t="s">
        <v>17</v>
      </c>
      <c r="I681" s="1" t="s">
        <v>18</v>
      </c>
      <c r="J681" s="1" t="s">
        <v>2477</v>
      </c>
      <c r="K681" s="1" t="s">
        <v>2001</v>
      </c>
      <c r="L681" s="1" t="s">
        <v>2478</v>
      </c>
      <c r="M681" s="1"/>
      <c r="N681" s="1">
        <f t="shared" si="10"/>
        <v>608.11</v>
      </c>
      <c r="O681" s="1" t="s">
        <v>22</v>
      </c>
      <c r="P681" s="1" t="s">
        <v>2479</v>
      </c>
      <c r="Q681" s="1" t="s">
        <v>2480</v>
      </c>
      <c r="R681" s="1" t="s">
        <v>21</v>
      </c>
      <c r="S681" s="1"/>
      <c r="T681" s="1" t="s">
        <v>25</v>
      </c>
      <c r="U681" t="str">
        <f>VLOOKUP(H681,[4]可返佣产品!$A$2:$B$1000,2,)</f>
        <v>true</v>
      </c>
    </row>
    <row r="682" spans="1:21">
      <c r="A682" s="1" t="s">
        <v>869</v>
      </c>
      <c r="B682" s="1" t="str">
        <f>VLOOKUP(A682,'[3]消费明细-普通账号'!$B$2:$C$10000,2,)</f>
        <v>广州市熙励教育信息咨询有限公司</v>
      </c>
      <c r="C682" s="1" t="str">
        <f>VLOOKUP(A682,'[3]消费明细-普通账号'!$B$2:$D$10000,3,)</f>
        <v>KA-广</v>
      </c>
      <c r="D682" s="1" t="str">
        <f>VLOOKUP(A682,'[3]消费明细-普通账号'!$B$2:$L$10000,11,)</f>
        <v>谢晓敏</v>
      </c>
      <c r="E682" s="1" t="str">
        <f>VLOOKUP(A682,'[3]消费明细-普通账号'!$B$2:$P$10000,15,)</f>
        <v>关联</v>
      </c>
      <c r="F682" s="5">
        <f>VLOOKUP(A682,'[3]消费明细-普通账号'!$B$2:$O$10000,14,)</f>
        <v>43115.892326388901</v>
      </c>
      <c r="G682" s="1" t="s">
        <v>2481</v>
      </c>
      <c r="H682" s="1" t="s">
        <v>17</v>
      </c>
      <c r="I682" s="1" t="s">
        <v>59</v>
      </c>
      <c r="J682" s="1" t="s">
        <v>2482</v>
      </c>
      <c r="K682" s="1" t="s">
        <v>20</v>
      </c>
      <c r="L682" s="1" t="s">
        <v>2482</v>
      </c>
      <c r="M682" s="1"/>
      <c r="N682" s="1">
        <f t="shared" si="10"/>
        <v>100.52</v>
      </c>
      <c r="O682" s="1" t="s">
        <v>22</v>
      </c>
      <c r="P682" s="1" t="s">
        <v>2483</v>
      </c>
      <c r="Q682" s="1" t="s">
        <v>2484</v>
      </c>
      <c r="R682" s="1" t="s">
        <v>21</v>
      </c>
      <c r="S682" s="1"/>
      <c r="T682" s="1" t="s">
        <v>25</v>
      </c>
      <c r="U682">
        <v>-1</v>
      </c>
    </row>
    <row r="683" spans="1:21">
      <c r="A683" s="1" t="s">
        <v>2485</v>
      </c>
      <c r="B683" s="1" t="str">
        <f>VLOOKUP(A683,'[3]消费明细-普通账号'!$B$2:$C$10000,2,)</f>
        <v>广州中天云计算科技有限公司</v>
      </c>
      <c r="C683" s="1" t="str">
        <f>VLOOKUP(A683,'[3]消费明细-普通账号'!$B$2:$D$10000,3,)</f>
        <v>BD伙伴</v>
      </c>
      <c r="D683" s="1" t="str">
        <f>VLOOKUP(A683,'[3]消费明细-普通账号'!$B$2:$L$10000,11,)</f>
        <v>BD团队-刘银树</v>
      </c>
      <c r="E683" s="1" t="str">
        <f>VLOOKUP(A683,'[3]消费明细-普通账号'!$B$2:$P$10000,15,)</f>
        <v>新建</v>
      </c>
      <c r="F683" s="5">
        <f>VLOOKUP(A683,'[3]消费明细-普通账号'!$B$2:$O$10000,14,)</f>
        <v>43277.621666666666</v>
      </c>
      <c r="G683" s="1" t="s">
        <v>2486</v>
      </c>
      <c r="H683" s="1" t="s">
        <v>17</v>
      </c>
      <c r="I683" s="1" t="s">
        <v>59</v>
      </c>
      <c r="J683" s="1" t="s">
        <v>2487</v>
      </c>
      <c r="K683" s="1" t="s">
        <v>371</v>
      </c>
      <c r="L683" s="1" t="s">
        <v>2488</v>
      </c>
      <c r="M683" s="1"/>
      <c r="N683" s="1">
        <f t="shared" si="10"/>
        <v>2746.75</v>
      </c>
      <c r="O683" s="1" t="s">
        <v>22</v>
      </c>
      <c r="P683" s="1" t="s">
        <v>2489</v>
      </c>
      <c r="Q683" s="1" t="s">
        <v>2490</v>
      </c>
      <c r="R683" s="1" t="s">
        <v>21</v>
      </c>
      <c r="S683" s="1"/>
      <c r="T683" s="1" t="s">
        <v>25</v>
      </c>
      <c r="U683" t="str">
        <f>VLOOKUP(H683,[4]可返佣产品!$A$2:$B$1000,2,)</f>
        <v>true</v>
      </c>
    </row>
    <row r="684" spans="1:21">
      <c r="A684" s="1" t="s">
        <v>2121</v>
      </c>
      <c r="B684" s="1" t="str">
        <f>VLOOKUP(A684,'[3]消费明细-普通账号'!$B$2:$C$10000,2,)</f>
        <v>广州汉娱网络科技有限公司</v>
      </c>
      <c r="C684" s="1" t="str">
        <f>VLOOKUP(A684,'[3]消费明细-普通账号'!$B$2:$D$10000,3,)</f>
        <v>中台-广</v>
      </c>
      <c r="D684" s="1" t="str">
        <f>VLOOKUP(A684,'[3]消费明细-普通账号'!$B$2:$L$10000,11,)</f>
        <v>唐钰滢</v>
      </c>
      <c r="E684" s="1" t="str">
        <f>VLOOKUP(A684,'[3]消费明细-普通账号'!$B$2:$P$10000,15,)</f>
        <v>关联</v>
      </c>
      <c r="F684" s="5">
        <f>VLOOKUP(A684,'[3]消费明细-普通账号'!$B$2:$O$10000,14,)</f>
        <v>43000</v>
      </c>
      <c r="G684" s="1" t="s">
        <v>2491</v>
      </c>
      <c r="H684" s="1" t="s">
        <v>79</v>
      </c>
      <c r="I684" s="1" t="s">
        <v>49</v>
      </c>
      <c r="J684" s="1" t="s">
        <v>29</v>
      </c>
      <c r="K684" s="1" t="s">
        <v>20</v>
      </c>
      <c r="L684" s="1" t="s">
        <v>30</v>
      </c>
      <c r="M684" s="1"/>
      <c r="N684" s="1">
        <f t="shared" si="10"/>
        <v>0</v>
      </c>
      <c r="O684" s="1" t="s">
        <v>31</v>
      </c>
      <c r="P684" s="1" t="s">
        <v>2492</v>
      </c>
      <c r="Q684" s="1" t="s">
        <v>2492</v>
      </c>
      <c r="R684" s="1" t="s">
        <v>21</v>
      </c>
      <c r="S684" s="1"/>
      <c r="T684" s="1" t="s">
        <v>25</v>
      </c>
      <c r="U684" t="e">
        <f>VLOOKUP(H684,[4]可返佣产品!$A$2:$B$1000,2,)</f>
        <v>#N/A</v>
      </c>
    </row>
    <row r="685" spans="1:21">
      <c r="A685" s="1" t="s">
        <v>512</v>
      </c>
      <c r="B685" s="1" t="str">
        <f>VLOOKUP(A685,'[3]消费明细-普通账号'!$B$2:$C$10000,2,)</f>
        <v>广州合立正通信息科技有限公司</v>
      </c>
      <c r="C685" s="1" t="str">
        <f>VLOOKUP(A685,'[3]消费明细-普通账号'!$B$2:$D$10000,3,)</f>
        <v>KA-广</v>
      </c>
      <c r="D685" s="1" t="str">
        <f>VLOOKUP(A685,'[3]消费明细-普通账号'!$B$2:$L$10000,11,)</f>
        <v>史玉卉</v>
      </c>
      <c r="E685" s="1" t="str">
        <f>VLOOKUP(A685,'[3]消费明细-普通账号'!$B$2:$P$10000,15,)</f>
        <v>关联</v>
      </c>
      <c r="F685" s="5">
        <f>VLOOKUP(A685,'[3]消费明细-普通账号'!$B$2:$O$10000,14,)</f>
        <v>42786</v>
      </c>
      <c r="G685" s="1" t="s">
        <v>2493</v>
      </c>
      <c r="H685" s="1" t="s">
        <v>894</v>
      </c>
      <c r="I685" s="1" t="s">
        <v>49</v>
      </c>
      <c r="J685" s="1" t="s">
        <v>2494</v>
      </c>
      <c r="K685" s="1" t="s">
        <v>20</v>
      </c>
      <c r="L685" s="1" t="s">
        <v>2494</v>
      </c>
      <c r="M685" s="1"/>
      <c r="N685" s="1">
        <f t="shared" si="10"/>
        <v>2262</v>
      </c>
      <c r="O685" s="1" t="s">
        <v>22</v>
      </c>
      <c r="P685" s="1" t="s">
        <v>2495</v>
      </c>
      <c r="Q685" s="1" t="s">
        <v>2496</v>
      </c>
      <c r="R685" s="1" t="s">
        <v>21</v>
      </c>
      <c r="S685" s="1"/>
      <c r="T685" s="1" t="s">
        <v>25</v>
      </c>
      <c r="U685" t="str">
        <f>VLOOKUP(H685,[4]可返佣产品!$A$2:$B$1000,2,)</f>
        <v>true</v>
      </c>
    </row>
    <row r="686" spans="1:21">
      <c r="A686" s="1" t="s">
        <v>916</v>
      </c>
      <c r="B686" s="1" t="str">
        <f>VLOOKUP(A686,'[3]消费明细-普通账号'!$B$2:$C$10000,2,)</f>
        <v>广东天泽阳光康众医疗投资管理有限公司</v>
      </c>
      <c r="C686" s="1" t="str">
        <f>VLOOKUP(A686,'[3]消费明细-普通账号'!$B$2:$D$10000,3,)</f>
        <v>铁军-广</v>
      </c>
      <c r="D686" s="1" t="str">
        <f>VLOOKUP(A686,'[3]消费明细-普通账号'!$B$2:$L$10000,11,)</f>
        <v>李达</v>
      </c>
      <c r="E686" s="1" t="str">
        <f>VLOOKUP(A686,'[3]消费明细-普通账号'!$B$2:$P$10000,15,)</f>
        <v>新建</v>
      </c>
      <c r="F686" s="5">
        <f>VLOOKUP(A686,'[3]消费明细-普通账号'!$B$2:$O$10000,14,)</f>
        <v>43262.467164351852</v>
      </c>
      <c r="G686" s="1" t="s">
        <v>2497</v>
      </c>
      <c r="H686" s="1" t="s">
        <v>2498</v>
      </c>
      <c r="I686" s="1" t="s">
        <v>59</v>
      </c>
      <c r="J686" s="1" t="s">
        <v>2499</v>
      </c>
      <c r="K686" s="1" t="s">
        <v>20</v>
      </c>
      <c r="L686" s="1" t="s">
        <v>2499</v>
      </c>
      <c r="M686" s="1">
        <v>990</v>
      </c>
      <c r="N686" s="1">
        <f t="shared" si="10"/>
        <v>0</v>
      </c>
      <c r="O686" s="1" t="s">
        <v>22</v>
      </c>
      <c r="P686" s="1" t="s">
        <v>2500</v>
      </c>
      <c r="Q686" s="1" t="s">
        <v>2500</v>
      </c>
      <c r="R686" s="1" t="s">
        <v>21</v>
      </c>
      <c r="S686" s="1"/>
      <c r="T686" s="1" t="s">
        <v>25</v>
      </c>
      <c r="U686" t="str">
        <f>VLOOKUP(H686,[4]可返佣产品!$A$2:$B$1000,2,)</f>
        <v>true</v>
      </c>
    </row>
    <row r="687" spans="1:21">
      <c r="A687" s="1" t="s">
        <v>220</v>
      </c>
      <c r="B687" s="1" t="str">
        <f>VLOOKUP(A687,'[3]消费明细-普通账号'!$B$2:$C$10000,2,)</f>
        <v>广州尚途商旅信息技术有限公司</v>
      </c>
      <c r="C687" s="1" t="str">
        <f>VLOOKUP(A687,'[3]消费明细-普通账号'!$B$2:$D$10000,3,)</f>
        <v>KA-广</v>
      </c>
      <c r="D687" s="1" t="str">
        <f>VLOOKUP(A687,'[3]消费明细-普通账号'!$B$2:$L$10000,11,)</f>
        <v>史玉卉</v>
      </c>
      <c r="E687" s="1" t="str">
        <f>VLOOKUP(A687,'[3]消费明细-普通账号'!$B$2:$P$10000,15,)</f>
        <v>关联</v>
      </c>
      <c r="F687" s="5">
        <f>VLOOKUP(A687,'[3]消费明细-普通账号'!$B$2:$O$10000,14,)</f>
        <v>42670</v>
      </c>
      <c r="G687" s="1" t="s">
        <v>2501</v>
      </c>
      <c r="H687" s="1" t="s">
        <v>17</v>
      </c>
      <c r="I687" s="1" t="s">
        <v>59</v>
      </c>
      <c r="J687" s="1" t="s">
        <v>2399</v>
      </c>
      <c r="K687" s="1" t="s">
        <v>20</v>
      </c>
      <c r="L687" s="1" t="s">
        <v>2399</v>
      </c>
      <c r="M687" s="1"/>
      <c r="N687" s="1">
        <f t="shared" si="10"/>
        <v>558</v>
      </c>
      <c r="O687" s="1" t="s">
        <v>22</v>
      </c>
      <c r="P687" s="1" t="s">
        <v>2502</v>
      </c>
      <c r="Q687" s="1" t="s">
        <v>2502</v>
      </c>
      <c r="R687" s="1" t="s">
        <v>21</v>
      </c>
      <c r="S687" s="1"/>
      <c r="T687" s="1" t="s">
        <v>25</v>
      </c>
      <c r="U687">
        <v>-1</v>
      </c>
    </row>
    <row r="688" spans="1:21">
      <c r="A688" s="1" t="s">
        <v>220</v>
      </c>
      <c r="B688" s="1" t="str">
        <f>VLOOKUP(A688,'[3]消费明细-普通账号'!$B$2:$C$10000,2,)</f>
        <v>广州尚途商旅信息技术有限公司</v>
      </c>
      <c r="C688" s="1" t="str">
        <f>VLOOKUP(A688,'[3]消费明细-普通账号'!$B$2:$D$10000,3,)</f>
        <v>KA-广</v>
      </c>
      <c r="D688" s="1" t="str">
        <f>VLOOKUP(A688,'[3]消费明细-普通账号'!$B$2:$L$10000,11,)</f>
        <v>史玉卉</v>
      </c>
      <c r="E688" s="1" t="str">
        <f>VLOOKUP(A688,'[3]消费明细-普通账号'!$B$2:$P$10000,15,)</f>
        <v>关联</v>
      </c>
      <c r="F688" s="5">
        <f>VLOOKUP(A688,'[3]消费明细-普通账号'!$B$2:$O$10000,14,)</f>
        <v>42670</v>
      </c>
      <c r="G688" s="1" t="s">
        <v>2503</v>
      </c>
      <c r="H688" s="1" t="s">
        <v>17</v>
      </c>
      <c r="I688" s="1" t="s">
        <v>59</v>
      </c>
      <c r="J688" s="1" t="s">
        <v>2399</v>
      </c>
      <c r="K688" s="1" t="s">
        <v>20</v>
      </c>
      <c r="L688" s="1" t="s">
        <v>2399</v>
      </c>
      <c r="M688" s="1"/>
      <c r="N688" s="1">
        <f t="shared" si="10"/>
        <v>558</v>
      </c>
      <c r="O688" s="1" t="s">
        <v>22</v>
      </c>
      <c r="P688" s="1" t="s">
        <v>2504</v>
      </c>
      <c r="Q688" s="1" t="s">
        <v>2505</v>
      </c>
      <c r="R688" s="1" t="s">
        <v>21</v>
      </c>
      <c r="S688" s="1"/>
      <c r="T688" s="1" t="s">
        <v>25</v>
      </c>
      <c r="U688">
        <v>-1</v>
      </c>
    </row>
    <row r="689" spans="1:21">
      <c r="A689" s="1" t="s">
        <v>220</v>
      </c>
      <c r="B689" s="1" t="str">
        <f>VLOOKUP(A689,'[3]消费明细-普通账号'!$B$2:$C$10000,2,)</f>
        <v>广州尚途商旅信息技术有限公司</v>
      </c>
      <c r="C689" s="1" t="str">
        <f>VLOOKUP(A689,'[3]消费明细-普通账号'!$B$2:$D$10000,3,)</f>
        <v>KA-广</v>
      </c>
      <c r="D689" s="1" t="str">
        <f>VLOOKUP(A689,'[3]消费明细-普通账号'!$B$2:$L$10000,11,)</f>
        <v>史玉卉</v>
      </c>
      <c r="E689" s="1" t="str">
        <f>VLOOKUP(A689,'[3]消费明细-普通账号'!$B$2:$P$10000,15,)</f>
        <v>关联</v>
      </c>
      <c r="F689" s="5">
        <f>VLOOKUP(A689,'[3]消费明细-普通账号'!$B$2:$O$10000,14,)</f>
        <v>42670</v>
      </c>
      <c r="G689" s="1" t="s">
        <v>2506</v>
      </c>
      <c r="H689" s="1" t="s">
        <v>17</v>
      </c>
      <c r="I689" s="1" t="s">
        <v>59</v>
      </c>
      <c r="J689" s="1" t="s">
        <v>2414</v>
      </c>
      <c r="K689" s="1" t="s">
        <v>20</v>
      </c>
      <c r="L689" s="1" t="s">
        <v>2414</v>
      </c>
      <c r="M689" s="1"/>
      <c r="N689" s="1">
        <f t="shared" si="10"/>
        <v>1076</v>
      </c>
      <c r="O689" s="1" t="s">
        <v>22</v>
      </c>
      <c r="P689" s="1" t="s">
        <v>2507</v>
      </c>
      <c r="Q689" s="1" t="s">
        <v>2508</v>
      </c>
      <c r="R689" s="1" t="s">
        <v>21</v>
      </c>
      <c r="S689" s="1"/>
      <c r="T689" s="1" t="s">
        <v>25</v>
      </c>
      <c r="U689">
        <v>-1</v>
      </c>
    </row>
    <row r="690" spans="1:21">
      <c r="A690" s="1" t="s">
        <v>220</v>
      </c>
      <c r="B690" s="1" t="str">
        <f>VLOOKUP(A690,'[3]消费明细-普通账号'!$B$2:$C$10000,2,)</f>
        <v>广州尚途商旅信息技术有限公司</v>
      </c>
      <c r="C690" s="1" t="str">
        <f>VLOOKUP(A690,'[3]消费明细-普通账号'!$B$2:$D$10000,3,)</f>
        <v>KA-广</v>
      </c>
      <c r="D690" s="1" t="str">
        <f>VLOOKUP(A690,'[3]消费明细-普通账号'!$B$2:$L$10000,11,)</f>
        <v>史玉卉</v>
      </c>
      <c r="E690" s="1" t="str">
        <f>VLOOKUP(A690,'[3]消费明细-普通账号'!$B$2:$P$10000,15,)</f>
        <v>关联</v>
      </c>
      <c r="F690" s="5">
        <f>VLOOKUP(A690,'[3]消费明细-普通账号'!$B$2:$O$10000,14,)</f>
        <v>42670</v>
      </c>
      <c r="G690" s="1" t="s">
        <v>2509</v>
      </c>
      <c r="H690" s="1" t="s">
        <v>17</v>
      </c>
      <c r="I690" s="1" t="s">
        <v>59</v>
      </c>
      <c r="J690" s="1" t="s">
        <v>2399</v>
      </c>
      <c r="K690" s="1" t="s">
        <v>20</v>
      </c>
      <c r="L690" s="1" t="s">
        <v>2399</v>
      </c>
      <c r="M690" s="1"/>
      <c r="N690" s="1">
        <f t="shared" si="10"/>
        <v>558</v>
      </c>
      <c r="O690" s="1" t="s">
        <v>22</v>
      </c>
      <c r="P690" s="1" t="s">
        <v>2510</v>
      </c>
      <c r="Q690" s="1" t="s">
        <v>2511</v>
      </c>
      <c r="R690" s="1" t="s">
        <v>21</v>
      </c>
      <c r="S690" s="1"/>
      <c r="T690" s="1" t="s">
        <v>25</v>
      </c>
      <c r="U690">
        <v>-1</v>
      </c>
    </row>
    <row r="691" spans="1:21">
      <c r="A691" s="1" t="s">
        <v>582</v>
      </c>
      <c r="B691" s="1" t="str">
        <f>VLOOKUP(A691,'[3]消费明细-普通账号'!$B$2:$C$10000,2,)</f>
        <v>广州尚途商旅信息技术有限公司</v>
      </c>
      <c r="C691" s="1" t="str">
        <f>VLOOKUP(A691,'[3]消费明细-普通账号'!$B$2:$D$10000,3,)</f>
        <v>KA-广</v>
      </c>
      <c r="D691" s="1" t="str">
        <f>VLOOKUP(A691,'[3]消费明细-普通账号'!$B$2:$L$10000,11,)</f>
        <v>史玉卉</v>
      </c>
      <c r="E691" s="1" t="str">
        <f>VLOOKUP(A691,'[3]消费明细-普通账号'!$B$2:$P$10000,15,)</f>
        <v>关联</v>
      </c>
      <c r="F691" s="5">
        <f>VLOOKUP(A691,'[3]消费明细-普通账号'!$B$2:$O$10000,14,)</f>
        <v>42670</v>
      </c>
      <c r="G691" s="1" t="s">
        <v>2512</v>
      </c>
      <c r="H691" s="1" t="s">
        <v>17</v>
      </c>
      <c r="I691" s="1" t="s">
        <v>59</v>
      </c>
      <c r="J691" s="1" t="s">
        <v>2513</v>
      </c>
      <c r="K691" s="1" t="s">
        <v>20</v>
      </c>
      <c r="L691" s="1" t="s">
        <v>2513</v>
      </c>
      <c r="M691" s="1"/>
      <c r="N691" s="1">
        <f t="shared" si="10"/>
        <v>251</v>
      </c>
      <c r="O691" s="1" t="s">
        <v>22</v>
      </c>
      <c r="P691" s="1" t="s">
        <v>2514</v>
      </c>
      <c r="Q691" s="1" t="s">
        <v>2515</v>
      </c>
      <c r="R691" s="1" t="s">
        <v>21</v>
      </c>
      <c r="S691" s="1"/>
      <c r="T691" s="1" t="s">
        <v>25</v>
      </c>
      <c r="U691">
        <v>-1</v>
      </c>
    </row>
    <row r="692" spans="1:21">
      <c r="A692" s="1" t="s">
        <v>582</v>
      </c>
      <c r="B692" s="1" t="str">
        <f>VLOOKUP(A692,'[3]消费明细-普通账号'!$B$2:$C$10000,2,)</f>
        <v>广州尚途商旅信息技术有限公司</v>
      </c>
      <c r="C692" s="1" t="str">
        <f>VLOOKUP(A692,'[3]消费明细-普通账号'!$B$2:$D$10000,3,)</f>
        <v>KA-广</v>
      </c>
      <c r="D692" s="1" t="str">
        <f>VLOOKUP(A692,'[3]消费明细-普通账号'!$B$2:$L$10000,11,)</f>
        <v>史玉卉</v>
      </c>
      <c r="E692" s="1" t="str">
        <f>VLOOKUP(A692,'[3]消费明细-普通账号'!$B$2:$P$10000,15,)</f>
        <v>关联</v>
      </c>
      <c r="F692" s="5">
        <f>VLOOKUP(A692,'[3]消费明细-普通账号'!$B$2:$O$10000,14,)</f>
        <v>42670</v>
      </c>
      <c r="G692" s="1" t="s">
        <v>2516</v>
      </c>
      <c r="H692" s="1" t="s">
        <v>17</v>
      </c>
      <c r="I692" s="1" t="s">
        <v>59</v>
      </c>
      <c r="J692" s="1" t="s">
        <v>278</v>
      </c>
      <c r="K692" s="1" t="s">
        <v>20</v>
      </c>
      <c r="L692" s="1" t="s">
        <v>278</v>
      </c>
      <c r="M692" s="1"/>
      <c r="N692" s="1">
        <f t="shared" si="10"/>
        <v>228</v>
      </c>
      <c r="O692" s="1" t="s">
        <v>22</v>
      </c>
      <c r="P692" s="1" t="s">
        <v>2517</v>
      </c>
      <c r="Q692" s="1" t="s">
        <v>2517</v>
      </c>
      <c r="R692" s="1" t="s">
        <v>21</v>
      </c>
      <c r="S692" s="1"/>
      <c r="T692" s="1" t="s">
        <v>25</v>
      </c>
      <c r="U692">
        <v>-1</v>
      </c>
    </row>
    <row r="693" spans="1:21">
      <c r="A693" s="1" t="s">
        <v>582</v>
      </c>
      <c r="B693" s="1" t="str">
        <f>VLOOKUP(A693,'[3]消费明细-普通账号'!$B$2:$C$10000,2,)</f>
        <v>广州尚途商旅信息技术有限公司</v>
      </c>
      <c r="C693" s="1" t="str">
        <f>VLOOKUP(A693,'[3]消费明细-普通账号'!$B$2:$D$10000,3,)</f>
        <v>KA-广</v>
      </c>
      <c r="D693" s="1" t="str">
        <f>VLOOKUP(A693,'[3]消费明细-普通账号'!$B$2:$L$10000,11,)</f>
        <v>史玉卉</v>
      </c>
      <c r="E693" s="1" t="str">
        <f>VLOOKUP(A693,'[3]消费明细-普通账号'!$B$2:$P$10000,15,)</f>
        <v>关联</v>
      </c>
      <c r="F693" s="5">
        <f>VLOOKUP(A693,'[3]消费明细-普通账号'!$B$2:$O$10000,14,)</f>
        <v>42670</v>
      </c>
      <c r="G693" s="1" t="s">
        <v>2518</v>
      </c>
      <c r="H693" s="1" t="s">
        <v>17</v>
      </c>
      <c r="I693" s="1" t="s">
        <v>59</v>
      </c>
      <c r="J693" s="1" t="s">
        <v>278</v>
      </c>
      <c r="K693" s="1" t="s">
        <v>20</v>
      </c>
      <c r="L693" s="1" t="s">
        <v>278</v>
      </c>
      <c r="M693" s="1"/>
      <c r="N693" s="1">
        <f t="shared" si="10"/>
        <v>228</v>
      </c>
      <c r="O693" s="1" t="s">
        <v>22</v>
      </c>
      <c r="P693" s="1" t="s">
        <v>2519</v>
      </c>
      <c r="Q693" s="1" t="s">
        <v>2519</v>
      </c>
      <c r="R693" s="1" t="s">
        <v>21</v>
      </c>
      <c r="S693" s="1"/>
      <c r="T693" s="1" t="s">
        <v>25</v>
      </c>
      <c r="U693">
        <v>-1</v>
      </c>
    </row>
    <row r="694" spans="1:21">
      <c r="A694" s="1" t="s">
        <v>582</v>
      </c>
      <c r="B694" s="1" t="str">
        <f>VLOOKUP(A694,'[3]消费明细-普通账号'!$B$2:$C$10000,2,)</f>
        <v>广州尚途商旅信息技术有限公司</v>
      </c>
      <c r="C694" s="1" t="str">
        <f>VLOOKUP(A694,'[3]消费明细-普通账号'!$B$2:$D$10000,3,)</f>
        <v>KA-广</v>
      </c>
      <c r="D694" s="1" t="str">
        <f>VLOOKUP(A694,'[3]消费明细-普通账号'!$B$2:$L$10000,11,)</f>
        <v>史玉卉</v>
      </c>
      <c r="E694" s="1" t="str">
        <f>VLOOKUP(A694,'[3]消费明细-普通账号'!$B$2:$P$10000,15,)</f>
        <v>关联</v>
      </c>
      <c r="F694" s="5">
        <f>VLOOKUP(A694,'[3]消费明细-普通账号'!$B$2:$O$10000,14,)</f>
        <v>42670</v>
      </c>
      <c r="G694" s="1" t="s">
        <v>2520</v>
      </c>
      <c r="H694" s="1" t="s">
        <v>17</v>
      </c>
      <c r="I694" s="1" t="s">
        <v>59</v>
      </c>
      <c r="J694" s="1" t="s">
        <v>2433</v>
      </c>
      <c r="K694" s="1" t="s">
        <v>20</v>
      </c>
      <c r="L694" s="1" t="s">
        <v>2433</v>
      </c>
      <c r="M694" s="1"/>
      <c r="N694" s="1">
        <f t="shared" si="10"/>
        <v>304</v>
      </c>
      <c r="O694" s="1" t="s">
        <v>22</v>
      </c>
      <c r="P694" s="1" t="s">
        <v>2521</v>
      </c>
      <c r="Q694" s="1" t="s">
        <v>2521</v>
      </c>
      <c r="R694" s="1" t="s">
        <v>21</v>
      </c>
      <c r="S694" s="1"/>
      <c r="T694" s="1" t="s">
        <v>25</v>
      </c>
      <c r="U694">
        <v>-1</v>
      </c>
    </row>
    <row r="695" spans="1:21">
      <c r="A695" s="1" t="s">
        <v>582</v>
      </c>
      <c r="B695" s="1" t="str">
        <f>VLOOKUP(A695,'[3]消费明细-普通账号'!$B$2:$C$10000,2,)</f>
        <v>广州尚途商旅信息技术有限公司</v>
      </c>
      <c r="C695" s="1" t="str">
        <f>VLOOKUP(A695,'[3]消费明细-普通账号'!$B$2:$D$10000,3,)</f>
        <v>KA-广</v>
      </c>
      <c r="D695" s="1" t="str">
        <f>VLOOKUP(A695,'[3]消费明细-普通账号'!$B$2:$L$10000,11,)</f>
        <v>史玉卉</v>
      </c>
      <c r="E695" s="1" t="str">
        <f>VLOOKUP(A695,'[3]消费明细-普通账号'!$B$2:$P$10000,15,)</f>
        <v>关联</v>
      </c>
      <c r="F695" s="5">
        <f>VLOOKUP(A695,'[3]消费明细-普通账号'!$B$2:$O$10000,14,)</f>
        <v>42670</v>
      </c>
      <c r="G695" s="1" t="s">
        <v>2522</v>
      </c>
      <c r="H695" s="1" t="s">
        <v>17</v>
      </c>
      <c r="I695" s="1" t="s">
        <v>59</v>
      </c>
      <c r="J695" s="1" t="s">
        <v>278</v>
      </c>
      <c r="K695" s="1" t="s">
        <v>20</v>
      </c>
      <c r="L695" s="1" t="s">
        <v>278</v>
      </c>
      <c r="M695" s="1"/>
      <c r="N695" s="1">
        <f t="shared" si="10"/>
        <v>228</v>
      </c>
      <c r="O695" s="1" t="s">
        <v>22</v>
      </c>
      <c r="P695" s="1" t="s">
        <v>2523</v>
      </c>
      <c r="Q695" s="1" t="s">
        <v>2523</v>
      </c>
      <c r="R695" s="1" t="s">
        <v>21</v>
      </c>
      <c r="S695" s="1"/>
      <c r="T695" s="1" t="s">
        <v>25</v>
      </c>
      <c r="U695">
        <v>-1</v>
      </c>
    </row>
    <row r="696" spans="1:21">
      <c r="A696" s="1" t="s">
        <v>2524</v>
      </c>
      <c r="B696" s="1" t="str">
        <f>VLOOKUP(A696,'[3]消费明细-普通账号'!$B$2:$C$10000,2,)</f>
        <v>广州念菲网络科技有限公司</v>
      </c>
      <c r="C696" s="1" t="str">
        <f>VLOOKUP(A696,'[3]消费明细-普通账号'!$B$2:$D$10000,3,)</f>
        <v>铁军-广</v>
      </c>
      <c r="D696" s="1" t="str">
        <f>VLOOKUP(A696,'[3]消费明细-普通账号'!$B$2:$L$10000,11,)</f>
        <v>高乾</v>
      </c>
      <c r="E696" s="1" t="str">
        <f>VLOOKUP(A696,'[3]消费明细-普通账号'!$B$2:$P$10000,15,)</f>
        <v>关联</v>
      </c>
      <c r="F696" s="5">
        <f>VLOOKUP(A696,'[3]消费明细-普通账号'!$B$2:$O$10000,14,)</f>
        <v>43087</v>
      </c>
      <c r="G696" s="1" t="s">
        <v>2525</v>
      </c>
      <c r="H696" s="1" t="s">
        <v>1549</v>
      </c>
      <c r="I696" s="1" t="s">
        <v>49</v>
      </c>
      <c r="J696" s="1" t="s">
        <v>29</v>
      </c>
      <c r="K696" s="1" t="s">
        <v>20</v>
      </c>
      <c r="L696" s="1" t="s">
        <v>30</v>
      </c>
      <c r="M696" s="1"/>
      <c r="N696" s="1">
        <f t="shared" si="10"/>
        <v>0</v>
      </c>
      <c r="O696" s="1" t="s">
        <v>31</v>
      </c>
      <c r="P696" s="1" t="s">
        <v>2526</v>
      </c>
      <c r="Q696" s="1" t="s">
        <v>2526</v>
      </c>
      <c r="R696" s="1" t="s">
        <v>21</v>
      </c>
      <c r="S696" s="1"/>
      <c r="T696" s="1" t="s">
        <v>25</v>
      </c>
      <c r="U696" t="b">
        <f>VLOOKUP(H696,[4]可返佣产品!$A$2:$B$1000,2,)</f>
        <v>1</v>
      </c>
    </row>
    <row r="697" spans="1:21">
      <c r="A697" s="1" t="s">
        <v>2524</v>
      </c>
      <c r="B697" s="1" t="str">
        <f>VLOOKUP(A697,'[3]消费明细-普通账号'!$B$2:$C$10000,2,)</f>
        <v>广州念菲网络科技有限公司</v>
      </c>
      <c r="C697" s="1" t="str">
        <f>VLOOKUP(A697,'[3]消费明细-普通账号'!$B$2:$D$10000,3,)</f>
        <v>铁军-广</v>
      </c>
      <c r="D697" s="1" t="str">
        <f>VLOOKUP(A697,'[3]消费明细-普通账号'!$B$2:$L$10000,11,)</f>
        <v>高乾</v>
      </c>
      <c r="E697" s="1" t="str">
        <f>VLOOKUP(A697,'[3]消费明细-普通账号'!$B$2:$P$10000,15,)</f>
        <v>关联</v>
      </c>
      <c r="F697" s="5">
        <f>VLOOKUP(A697,'[3]消费明细-普通账号'!$B$2:$O$10000,14,)</f>
        <v>43087</v>
      </c>
      <c r="G697" s="1" t="s">
        <v>2527</v>
      </c>
      <c r="H697" s="1" t="s">
        <v>2528</v>
      </c>
      <c r="I697" s="1" t="s">
        <v>49</v>
      </c>
      <c r="J697" s="1" t="s">
        <v>29</v>
      </c>
      <c r="K697" s="1" t="s">
        <v>20</v>
      </c>
      <c r="L697" s="1" t="s">
        <v>30</v>
      </c>
      <c r="M697" s="1"/>
      <c r="N697" s="1">
        <f t="shared" si="10"/>
        <v>0</v>
      </c>
      <c r="O697" s="1" t="s">
        <v>31</v>
      </c>
      <c r="P697" s="1" t="s">
        <v>2529</v>
      </c>
      <c r="Q697" s="1" t="s">
        <v>2529</v>
      </c>
      <c r="R697" s="1" t="s">
        <v>21</v>
      </c>
      <c r="S697" s="1"/>
      <c r="T697" s="1" t="s">
        <v>25</v>
      </c>
      <c r="U697" t="e">
        <f>VLOOKUP(H697,[4]可返佣产品!$A$2:$B$1000,2,)</f>
        <v>#N/A</v>
      </c>
    </row>
    <row r="698" spans="1:21">
      <c r="A698" s="1" t="s">
        <v>1191</v>
      </c>
      <c r="B698" s="1" t="str">
        <f>VLOOKUP(A698,'[3]消费明细-普通账号'!$B$2:$C$10000,2,)</f>
        <v>中油碧辟石油有限公司</v>
      </c>
      <c r="C698" s="1" t="str">
        <f>VLOOKUP(A698,'[3]消费明细-普通账号'!$B$2:$D$10000,3,)</f>
        <v>其他</v>
      </c>
      <c r="D698" s="1" t="str">
        <f>VLOOKUP(A698,'[3]消费明细-普通账号'!$B$2:$L$10000,11,)</f>
        <v>薛玲</v>
      </c>
      <c r="E698" s="1" t="str">
        <f>VLOOKUP(A698,'[3]消费明细-普通账号'!$B$2:$P$10000,15,)</f>
        <v>关联</v>
      </c>
      <c r="F698" s="5">
        <f>VLOOKUP(A698,'[3]消费明细-普通账号'!$B$2:$O$10000,14,)</f>
        <v>42990</v>
      </c>
      <c r="G698" s="1" t="s">
        <v>2530</v>
      </c>
      <c r="H698" s="1" t="s">
        <v>36</v>
      </c>
      <c r="I698" s="1" t="s">
        <v>59</v>
      </c>
      <c r="J698" s="1" t="s">
        <v>2531</v>
      </c>
      <c r="K698" s="1" t="s">
        <v>20</v>
      </c>
      <c r="L698" s="1" t="s">
        <v>2531</v>
      </c>
      <c r="M698" s="1"/>
      <c r="N698" s="1">
        <f t="shared" si="10"/>
        <v>1160</v>
      </c>
      <c r="O698" s="1" t="s">
        <v>22</v>
      </c>
      <c r="P698" s="1" t="s">
        <v>2532</v>
      </c>
      <c r="Q698" s="1" t="s">
        <v>2533</v>
      </c>
      <c r="R698" s="1" t="s">
        <v>21</v>
      </c>
      <c r="S698" s="1"/>
      <c r="T698" s="1" t="s">
        <v>25</v>
      </c>
      <c r="U698">
        <v>-1</v>
      </c>
    </row>
    <row r="699" spans="1:21">
      <c r="A699" s="1" t="s">
        <v>67</v>
      </c>
      <c r="B699" s="1" t="str">
        <f>VLOOKUP(A699,'[3]消费明细-普通账号'!$B$2:$C$10000,2,)</f>
        <v>广州玖的数码科技有限公司</v>
      </c>
      <c r="C699" s="1" t="str">
        <f>VLOOKUP(A699,'[3]消费明细-普通账号'!$B$2:$D$10000,3,)</f>
        <v>其他</v>
      </c>
      <c r="D699" s="1" t="str">
        <f>VLOOKUP(A699,'[3]消费明细-普通账号'!$B$2:$L$10000,11,)</f>
        <v>薛玲</v>
      </c>
      <c r="E699" s="1" t="str">
        <f>VLOOKUP(A699,'[3]消费明细-普通账号'!$B$2:$P$10000,15,)</f>
        <v>新建</v>
      </c>
      <c r="F699" s="5">
        <f>VLOOKUP(A699,'[3]消费明细-普通账号'!$B$2:$O$10000,14,)</f>
        <v>42825</v>
      </c>
      <c r="G699" s="1" t="s">
        <v>2534</v>
      </c>
      <c r="H699" s="1" t="s">
        <v>130</v>
      </c>
      <c r="I699" s="1" t="s">
        <v>49</v>
      </c>
      <c r="J699" s="1" t="s">
        <v>29</v>
      </c>
      <c r="K699" s="1" t="s">
        <v>20</v>
      </c>
      <c r="L699" s="1" t="s">
        <v>30</v>
      </c>
      <c r="M699" s="1"/>
      <c r="N699" s="1">
        <f t="shared" si="10"/>
        <v>0</v>
      </c>
      <c r="O699" s="1" t="s">
        <v>31</v>
      </c>
      <c r="P699" s="1" t="s">
        <v>2535</v>
      </c>
      <c r="Q699" s="1" t="s">
        <v>2535</v>
      </c>
      <c r="R699" s="1" t="s">
        <v>21</v>
      </c>
      <c r="S699" s="1"/>
      <c r="T699" s="1" t="s">
        <v>25</v>
      </c>
      <c r="U699" t="b">
        <f>VLOOKUP(H699,[4]可返佣产品!$A$2:$B$1000,2,)</f>
        <v>1</v>
      </c>
    </row>
    <row r="700" spans="1:21">
      <c r="A700" s="1" t="s">
        <v>2536</v>
      </c>
      <c r="B700" s="1" t="str">
        <f>VLOOKUP(A700,'[3]消费明细-普通账号'!$B$2:$C$10000,2,)</f>
        <v>韵铭网络</v>
      </c>
      <c r="C700" s="1" t="str">
        <f>VLOOKUP(A700,'[3]消费明细-普通账号'!$B$2:$D$10000,3,)</f>
        <v>中台-广</v>
      </c>
      <c r="D700" s="1" t="str">
        <f>VLOOKUP(A700,'[3]消费明细-普通账号'!$B$2:$L$10000,11,)</f>
        <v>唐钰滢</v>
      </c>
      <c r="E700" s="1" t="str">
        <f>VLOOKUP(A700,'[3]消费明细-普通账号'!$B$2:$P$10000,15,)</f>
        <v>新建</v>
      </c>
      <c r="F700" s="5">
        <f>VLOOKUP(A700,'[3]消费明细-普通账号'!$B$2:$O$10000,14,)</f>
        <v>42994</v>
      </c>
      <c r="G700" s="1" t="s">
        <v>2537</v>
      </c>
      <c r="H700" s="1" t="s">
        <v>79</v>
      </c>
      <c r="I700" s="1" t="s">
        <v>49</v>
      </c>
      <c r="J700" s="1" t="s">
        <v>29</v>
      </c>
      <c r="K700" s="1" t="s">
        <v>20</v>
      </c>
      <c r="L700" s="1" t="s">
        <v>30</v>
      </c>
      <c r="M700" s="1"/>
      <c r="N700" s="1">
        <f t="shared" si="10"/>
        <v>0</v>
      </c>
      <c r="O700" s="1" t="s">
        <v>31</v>
      </c>
      <c r="P700" s="1" t="s">
        <v>2538</v>
      </c>
      <c r="Q700" s="1" t="s">
        <v>2538</v>
      </c>
      <c r="R700" s="1" t="s">
        <v>21</v>
      </c>
      <c r="S700" s="1"/>
      <c r="T700" s="1" t="s">
        <v>25</v>
      </c>
      <c r="U700" t="e">
        <f>VLOOKUP(H700,[4]可返佣产品!$A$2:$B$1000,2,)</f>
        <v>#N/A</v>
      </c>
    </row>
    <row r="701" spans="1:21">
      <c r="A701" s="1" t="s">
        <v>2536</v>
      </c>
      <c r="B701" s="1" t="str">
        <f>VLOOKUP(A701,'[3]消费明细-普通账号'!$B$2:$C$10000,2,)</f>
        <v>韵铭网络</v>
      </c>
      <c r="C701" s="1" t="str">
        <f>VLOOKUP(A701,'[3]消费明细-普通账号'!$B$2:$D$10000,3,)</f>
        <v>中台-广</v>
      </c>
      <c r="D701" s="1" t="str">
        <f>VLOOKUP(A701,'[3]消费明细-普通账号'!$B$2:$L$10000,11,)</f>
        <v>唐钰滢</v>
      </c>
      <c r="E701" s="1" t="str">
        <f>VLOOKUP(A701,'[3]消费明细-普通账号'!$B$2:$P$10000,15,)</f>
        <v>新建</v>
      </c>
      <c r="F701" s="5">
        <f>VLOOKUP(A701,'[3]消费明细-普通账号'!$B$2:$O$10000,14,)</f>
        <v>42994</v>
      </c>
      <c r="G701" s="1" t="s">
        <v>2539</v>
      </c>
      <c r="H701" s="1" t="s">
        <v>79</v>
      </c>
      <c r="I701" s="1" t="s">
        <v>49</v>
      </c>
      <c r="J701" s="1" t="s">
        <v>29</v>
      </c>
      <c r="K701" s="1" t="s">
        <v>20</v>
      </c>
      <c r="L701" s="1" t="s">
        <v>30</v>
      </c>
      <c r="M701" s="1"/>
      <c r="N701" s="1">
        <f t="shared" si="10"/>
        <v>0</v>
      </c>
      <c r="O701" s="1" t="s">
        <v>31</v>
      </c>
      <c r="P701" s="1" t="s">
        <v>2540</v>
      </c>
      <c r="Q701" s="1" t="s">
        <v>2540</v>
      </c>
      <c r="R701" s="1" t="s">
        <v>21</v>
      </c>
      <c r="S701" s="1"/>
      <c r="T701" s="1" t="s">
        <v>25</v>
      </c>
      <c r="U701" t="e">
        <f>VLOOKUP(H701,[4]可返佣产品!$A$2:$B$1000,2,)</f>
        <v>#N/A</v>
      </c>
    </row>
    <row r="702" spans="1:21">
      <c r="A702" s="1" t="s">
        <v>2541</v>
      </c>
      <c r="B702" s="1" t="str">
        <f>VLOOKUP(A702,'[3]消费明细-普通账号'!$B$2:$C$10000,2,)</f>
        <v>深圳安吉尔饮水产业集团</v>
      </c>
      <c r="C702" s="1" t="str">
        <f>VLOOKUP(A702,'[3]消费明细-普通账号'!$B$2:$D$10000,3,)</f>
        <v>KA-深</v>
      </c>
      <c r="D702" s="1" t="str">
        <f>VLOOKUP(A702,'[3]消费明细-普通账号'!$B$2:$L$10000,11,)</f>
        <v>李申政</v>
      </c>
      <c r="E702" s="1" t="str">
        <f>VLOOKUP(A702,'[3]消费明细-普通账号'!$B$2:$P$10000,15,)</f>
        <v>关联</v>
      </c>
      <c r="F702" s="5">
        <f>VLOOKUP(A702,'[3]消费明细-普通账号'!$B$2:$O$10000,14,)</f>
        <v>42807</v>
      </c>
      <c r="G702" s="1" t="s">
        <v>2542</v>
      </c>
      <c r="H702" s="1" t="s">
        <v>17</v>
      </c>
      <c r="I702" s="1" t="s">
        <v>18</v>
      </c>
      <c r="J702" s="1" t="s">
        <v>29</v>
      </c>
      <c r="K702" s="1" t="s">
        <v>20</v>
      </c>
      <c r="L702" s="1" t="s">
        <v>29</v>
      </c>
      <c r="M702" s="1"/>
      <c r="N702" s="1">
        <f t="shared" si="10"/>
        <v>0</v>
      </c>
      <c r="O702" s="1" t="s">
        <v>22</v>
      </c>
      <c r="P702" s="1" t="s">
        <v>2543</v>
      </c>
      <c r="Q702" s="1" t="s">
        <v>2543</v>
      </c>
      <c r="R702" s="1" t="s">
        <v>21</v>
      </c>
      <c r="S702" s="1"/>
      <c r="T702" s="1" t="s">
        <v>25</v>
      </c>
      <c r="U702" t="str">
        <f>VLOOKUP(H702,[4]可返佣产品!$A$2:$B$1000,2,)</f>
        <v>true</v>
      </c>
    </row>
    <row r="703" spans="1:21">
      <c r="A703" s="1" t="s">
        <v>2541</v>
      </c>
      <c r="B703" s="1" t="str">
        <f>VLOOKUP(A703,'[3]消费明细-普通账号'!$B$2:$C$10000,2,)</f>
        <v>深圳安吉尔饮水产业集团</v>
      </c>
      <c r="C703" s="1" t="str">
        <f>VLOOKUP(A703,'[3]消费明细-普通账号'!$B$2:$D$10000,3,)</f>
        <v>KA-深</v>
      </c>
      <c r="D703" s="1" t="str">
        <f>VLOOKUP(A703,'[3]消费明细-普通账号'!$B$2:$L$10000,11,)</f>
        <v>李申政</v>
      </c>
      <c r="E703" s="1" t="str">
        <f>VLOOKUP(A703,'[3]消费明细-普通账号'!$B$2:$P$10000,15,)</f>
        <v>关联</v>
      </c>
      <c r="F703" s="5">
        <f>VLOOKUP(A703,'[3]消费明细-普通账号'!$B$2:$O$10000,14,)</f>
        <v>42807</v>
      </c>
      <c r="G703" s="1" t="s">
        <v>2544</v>
      </c>
      <c r="H703" s="1" t="s">
        <v>17</v>
      </c>
      <c r="I703" s="1" t="s">
        <v>18</v>
      </c>
      <c r="J703" s="1" t="s">
        <v>29</v>
      </c>
      <c r="K703" s="1" t="s">
        <v>20</v>
      </c>
      <c r="L703" s="1" t="s">
        <v>29</v>
      </c>
      <c r="M703" s="1"/>
      <c r="N703" s="1">
        <f t="shared" si="10"/>
        <v>0</v>
      </c>
      <c r="O703" s="1" t="s">
        <v>22</v>
      </c>
      <c r="P703" s="1" t="s">
        <v>2545</v>
      </c>
      <c r="Q703" s="1" t="s">
        <v>2545</v>
      </c>
      <c r="R703" s="1" t="s">
        <v>21</v>
      </c>
      <c r="S703" s="1"/>
      <c r="T703" s="1" t="s">
        <v>25</v>
      </c>
      <c r="U703" t="str">
        <f>VLOOKUP(H703,[4]可返佣产品!$A$2:$B$1000,2,)</f>
        <v>true</v>
      </c>
    </row>
    <row r="704" spans="1:21">
      <c r="A704" s="1" t="s">
        <v>2140</v>
      </c>
      <c r="B704" s="1" t="str">
        <f>VLOOKUP(A704,'[3]消费明细-普通账号'!$B$2:$C$10000,2,)</f>
        <v>广州宽恒信息科技有限公司</v>
      </c>
      <c r="C704" s="1" t="str">
        <f>VLOOKUP(A704,'[3]消费明细-普通账号'!$B$2:$D$10000,3,)</f>
        <v>BD伙伴</v>
      </c>
      <c r="D704" s="1" t="str">
        <f>VLOOKUP(A704,'[3]消费明细-普通账号'!$B$2:$L$10000,11,)</f>
        <v>BD团队-黄政源</v>
      </c>
      <c r="E704" s="1" t="str">
        <f>VLOOKUP(A704,'[3]消费明细-普通账号'!$B$2:$P$10000,15,)</f>
        <v>新建</v>
      </c>
      <c r="F704" s="5">
        <f>VLOOKUP(A704,'[3]消费明细-普通账号'!$B$2:$O$10000,14,)</f>
        <v>43249.482164351852</v>
      </c>
      <c r="G704" s="1" t="s">
        <v>2546</v>
      </c>
      <c r="H704" s="1" t="s">
        <v>2547</v>
      </c>
      <c r="I704" s="1" t="s">
        <v>49</v>
      </c>
      <c r="J704" s="1" t="s">
        <v>29</v>
      </c>
      <c r="K704" s="1" t="s">
        <v>20</v>
      </c>
      <c r="L704" s="1" t="s">
        <v>30</v>
      </c>
      <c r="M704" s="1"/>
      <c r="N704" s="1">
        <f t="shared" si="10"/>
        <v>0</v>
      </c>
      <c r="O704" s="1" t="s">
        <v>31</v>
      </c>
      <c r="P704" s="1" t="s">
        <v>2548</v>
      </c>
      <c r="Q704" s="1" t="s">
        <v>2549</v>
      </c>
      <c r="R704" s="1" t="s">
        <v>21</v>
      </c>
      <c r="S704" s="1"/>
      <c r="T704" s="1" t="s">
        <v>25</v>
      </c>
      <c r="U704" t="b">
        <f>VLOOKUP(H704,[4]可返佣产品!$A$2:$B$1000,2,)</f>
        <v>0</v>
      </c>
    </row>
    <row r="705" spans="1:21">
      <c r="A705" s="1" t="s">
        <v>42</v>
      </c>
      <c r="B705" s="1" t="str">
        <f>VLOOKUP(A705,'[3]消费明细-普通账号'!$B$2:$C$10000,2,)</f>
        <v>淘贝（深圳）网络信息科技有限公司</v>
      </c>
      <c r="C705" s="1" t="str">
        <f>VLOOKUP(A705,'[3]消费明细-普通账号'!$B$2:$D$10000,3,)</f>
        <v>BD伙伴</v>
      </c>
      <c r="D705" s="1" t="str">
        <f>VLOOKUP(A705,'[3]消费明细-普通账号'!$B$2:$L$10000,11,)</f>
        <v>BD团队-刘银树</v>
      </c>
      <c r="E705" s="1" t="str">
        <f>VLOOKUP(A705,'[3]消费明细-普通账号'!$B$2:$P$10000,15,)</f>
        <v>新建</v>
      </c>
      <c r="F705" s="5">
        <f>VLOOKUP(A705,'[3]消费明细-普通账号'!$B$2:$O$10000,14,)</f>
        <v>43058</v>
      </c>
      <c r="G705" s="1" t="s">
        <v>2550</v>
      </c>
      <c r="H705" s="1" t="s">
        <v>2551</v>
      </c>
      <c r="I705" s="1" t="s">
        <v>49</v>
      </c>
      <c r="J705" s="1" t="s">
        <v>29</v>
      </c>
      <c r="K705" s="1" t="s">
        <v>20</v>
      </c>
      <c r="L705" s="1" t="s">
        <v>30</v>
      </c>
      <c r="M705" s="1"/>
      <c r="N705" s="1">
        <f t="shared" si="10"/>
        <v>0</v>
      </c>
      <c r="O705" s="1" t="s">
        <v>31</v>
      </c>
      <c r="P705" s="1" t="s">
        <v>2552</v>
      </c>
      <c r="Q705" s="1" t="s">
        <v>2552</v>
      </c>
      <c r="R705" s="1" t="s">
        <v>21</v>
      </c>
      <c r="S705" s="1"/>
      <c r="T705" s="1" t="s">
        <v>25</v>
      </c>
      <c r="U705" t="b">
        <f>VLOOKUP(H705,[4]可返佣产品!$A$2:$B$1000,2,)</f>
        <v>1</v>
      </c>
    </row>
    <row r="706" spans="1:21">
      <c r="A706" s="1" t="s">
        <v>63</v>
      </c>
      <c r="B706" s="1" t="str">
        <f>VLOOKUP(A706,'[3]消费明细-普通账号'!$B$2:$C$10000,2,)</f>
        <v>广州美亚电子商务国际旅行社有限公司</v>
      </c>
      <c r="C706" s="1" t="str">
        <f>VLOOKUP(A706,'[3]消费明细-普通账号'!$B$2:$D$10000,3,)</f>
        <v>KA-广</v>
      </c>
      <c r="D706" s="1" t="str">
        <f>VLOOKUP(A706,'[3]消费明细-普通账号'!$B$2:$L$10000,11,)</f>
        <v>史玉卉</v>
      </c>
      <c r="E706" s="1" t="str">
        <f>VLOOKUP(A706,'[3]消费明细-普通账号'!$B$2:$P$10000,15,)</f>
        <v>关联</v>
      </c>
      <c r="F706" s="5">
        <f>VLOOKUP(A706,'[3]消费明细-普通账号'!$B$2:$O$10000,14,)</f>
        <v>43028</v>
      </c>
      <c r="G706" s="1" t="s">
        <v>2553</v>
      </c>
      <c r="H706" s="1" t="s">
        <v>130</v>
      </c>
      <c r="I706" s="1" t="s">
        <v>49</v>
      </c>
      <c r="J706" s="1" t="s">
        <v>29</v>
      </c>
      <c r="K706" s="1" t="s">
        <v>20</v>
      </c>
      <c r="L706" s="1" t="s">
        <v>30</v>
      </c>
      <c r="M706" s="1"/>
      <c r="N706" s="1">
        <f t="shared" si="10"/>
        <v>0</v>
      </c>
      <c r="O706" s="1" t="s">
        <v>31</v>
      </c>
      <c r="P706" s="1" t="s">
        <v>2554</v>
      </c>
      <c r="Q706" s="1" t="s">
        <v>2554</v>
      </c>
      <c r="R706" s="1" t="s">
        <v>21</v>
      </c>
      <c r="S706" s="1"/>
      <c r="T706" s="1" t="s">
        <v>25</v>
      </c>
      <c r="U706" t="b">
        <f>VLOOKUP(H706,[4]可返佣产品!$A$2:$B$1000,2,)</f>
        <v>1</v>
      </c>
    </row>
    <row r="707" spans="1:21">
      <c r="A707" s="1" t="s">
        <v>2555</v>
      </c>
      <c r="B707" s="1" t="str">
        <f>VLOOKUP(A707,'[3]消费明细-普通账号'!$B$2:$C$10000,2,)</f>
        <v>广州市互信网络科技有限公司</v>
      </c>
      <c r="C707" s="1" t="str">
        <f>VLOOKUP(A707,'[3]消费明细-普通账号'!$B$2:$D$10000,3,)</f>
        <v>BD伙伴</v>
      </c>
      <c r="D707" s="1" t="str">
        <f>VLOOKUP(A707,'[3]消费明细-普通账号'!$B$2:$L$10000,11,)</f>
        <v>BD团队-黄政源</v>
      </c>
      <c r="E707" s="1" t="str">
        <f>VLOOKUP(A707,'[3]消费明细-普通账号'!$B$2:$P$10000,15,)</f>
        <v>新建</v>
      </c>
      <c r="F707" s="5">
        <f>VLOOKUP(A707,'[3]消费明细-普通账号'!$B$2:$O$10000,14,)</f>
        <v>43038</v>
      </c>
      <c r="G707" s="1" t="s">
        <v>2556</v>
      </c>
      <c r="H707" s="1" t="s">
        <v>17</v>
      </c>
      <c r="I707" s="1" t="s">
        <v>59</v>
      </c>
      <c r="J707" s="1" t="s">
        <v>2557</v>
      </c>
      <c r="K707" s="1" t="s">
        <v>20</v>
      </c>
      <c r="L707" s="1" t="s">
        <v>2557</v>
      </c>
      <c r="M707" s="1"/>
      <c r="N707" s="1">
        <f t="shared" ref="N707:N770" si="11">L707-M707</f>
        <v>38.64</v>
      </c>
      <c r="O707" s="1" t="s">
        <v>22</v>
      </c>
      <c r="P707" s="1" t="s">
        <v>2558</v>
      </c>
      <c r="Q707" s="1" t="s">
        <v>2559</v>
      </c>
      <c r="R707" s="1" t="s">
        <v>21</v>
      </c>
      <c r="S707" s="1"/>
      <c r="T707" s="1" t="s">
        <v>25</v>
      </c>
      <c r="U707" t="str">
        <f>VLOOKUP(H707,[4]可返佣产品!$A$2:$B$1000,2,)</f>
        <v>true</v>
      </c>
    </row>
    <row r="708" spans="1:21">
      <c r="A708" s="1" t="s">
        <v>2555</v>
      </c>
      <c r="B708" s="1" t="str">
        <f>VLOOKUP(A708,'[3]消费明细-普通账号'!$B$2:$C$10000,2,)</f>
        <v>广州市互信网络科技有限公司</v>
      </c>
      <c r="C708" s="1" t="str">
        <f>VLOOKUP(A708,'[3]消费明细-普通账号'!$B$2:$D$10000,3,)</f>
        <v>BD伙伴</v>
      </c>
      <c r="D708" s="1" t="str">
        <f>VLOOKUP(A708,'[3]消费明细-普通账号'!$B$2:$L$10000,11,)</f>
        <v>BD团队-黄政源</v>
      </c>
      <c r="E708" s="1" t="str">
        <f>VLOOKUP(A708,'[3]消费明细-普通账号'!$B$2:$P$10000,15,)</f>
        <v>新建</v>
      </c>
      <c r="F708" s="5">
        <f>VLOOKUP(A708,'[3]消费明细-普通账号'!$B$2:$O$10000,14,)</f>
        <v>43038</v>
      </c>
      <c r="G708" s="1" t="s">
        <v>2560</v>
      </c>
      <c r="H708" s="1" t="s">
        <v>2561</v>
      </c>
      <c r="I708" s="1" t="s">
        <v>59</v>
      </c>
      <c r="J708" s="1" t="s">
        <v>29</v>
      </c>
      <c r="K708" s="1" t="s">
        <v>20</v>
      </c>
      <c r="L708" s="1" t="s">
        <v>29</v>
      </c>
      <c r="M708" s="1"/>
      <c r="N708" s="1">
        <f t="shared" si="11"/>
        <v>0</v>
      </c>
      <c r="O708" s="1" t="s">
        <v>22</v>
      </c>
      <c r="P708" s="1" t="s">
        <v>2562</v>
      </c>
      <c r="Q708" s="1" t="s">
        <v>2559</v>
      </c>
      <c r="R708" s="1" t="s">
        <v>21</v>
      </c>
      <c r="S708" s="1"/>
      <c r="T708" s="1" t="s">
        <v>25</v>
      </c>
      <c r="U708" t="e">
        <f>VLOOKUP(H708,[4]可返佣产品!$A$2:$B$1000,2,)</f>
        <v>#N/A</v>
      </c>
    </row>
    <row r="709" spans="1:21">
      <c r="A709" s="1" t="s">
        <v>916</v>
      </c>
      <c r="B709" s="1" t="str">
        <f>VLOOKUP(A709,'[3]消费明细-普通账号'!$B$2:$C$10000,2,)</f>
        <v>广东天泽阳光康众医疗投资管理有限公司</v>
      </c>
      <c r="C709" s="1" t="str">
        <f>VLOOKUP(A709,'[3]消费明细-普通账号'!$B$2:$D$10000,3,)</f>
        <v>铁军-广</v>
      </c>
      <c r="D709" s="1" t="str">
        <f>VLOOKUP(A709,'[3]消费明细-普通账号'!$B$2:$L$10000,11,)</f>
        <v>李达</v>
      </c>
      <c r="E709" s="1" t="str">
        <f>VLOOKUP(A709,'[3]消费明细-普通账号'!$B$2:$P$10000,15,)</f>
        <v>新建</v>
      </c>
      <c r="F709" s="5">
        <f>VLOOKUP(A709,'[3]消费明细-普通账号'!$B$2:$O$10000,14,)</f>
        <v>43262.467164351852</v>
      </c>
      <c r="G709" s="1" t="s">
        <v>2563</v>
      </c>
      <c r="H709" s="1" t="s">
        <v>950</v>
      </c>
      <c r="I709" s="1" t="s">
        <v>49</v>
      </c>
      <c r="J709" s="1" t="s">
        <v>29</v>
      </c>
      <c r="K709" s="1" t="s">
        <v>20</v>
      </c>
      <c r="L709" s="1" t="s">
        <v>30</v>
      </c>
      <c r="M709" s="1"/>
      <c r="N709" s="1">
        <f t="shared" si="11"/>
        <v>0</v>
      </c>
      <c r="O709" s="1" t="s">
        <v>31</v>
      </c>
      <c r="P709" s="1" t="s">
        <v>2564</v>
      </c>
      <c r="Q709" s="1" t="s">
        <v>2564</v>
      </c>
      <c r="R709" s="1" t="s">
        <v>21</v>
      </c>
      <c r="S709" s="1"/>
      <c r="T709" s="1" t="s">
        <v>25</v>
      </c>
      <c r="U709" t="e">
        <f>VLOOKUP(H709,[4]可返佣产品!$A$2:$B$1000,2,)</f>
        <v>#N/A</v>
      </c>
    </row>
    <row r="710" spans="1:21">
      <c r="A710" s="1" t="s">
        <v>529</v>
      </c>
      <c r="B710" s="1" t="str">
        <f>VLOOKUP(A710,'[3]消费明细-普通账号'!$B$2:$C$10000,2,)</f>
        <v>广州慕可生物科技有限公司</v>
      </c>
      <c r="C710" s="1" t="str">
        <f>VLOOKUP(A710,'[3]消费明细-普通账号'!$B$2:$D$10000,3,)</f>
        <v>KA-广</v>
      </c>
      <c r="D710" s="1" t="str">
        <f>VLOOKUP(A710,'[3]消费明细-普通账号'!$B$2:$L$10000,11,)</f>
        <v>汤何</v>
      </c>
      <c r="E710" s="1" t="str">
        <f>VLOOKUP(A710,'[3]消费明细-普通账号'!$B$2:$P$10000,15,)</f>
        <v>关联</v>
      </c>
      <c r="F710" s="5">
        <f>VLOOKUP(A710,'[3]消费明细-普通账号'!$B$2:$O$10000,14,)</f>
        <v>42991</v>
      </c>
      <c r="G710" s="1" t="s">
        <v>2565</v>
      </c>
      <c r="H710" s="1" t="s">
        <v>531</v>
      </c>
      <c r="I710" s="1" t="s">
        <v>18</v>
      </c>
      <c r="J710" s="1" t="s">
        <v>2566</v>
      </c>
      <c r="K710" s="1" t="s">
        <v>20</v>
      </c>
      <c r="L710" s="1" t="s">
        <v>2566</v>
      </c>
      <c r="M710" s="1"/>
      <c r="N710" s="1">
        <f t="shared" si="11"/>
        <v>29.16</v>
      </c>
      <c r="O710" s="1" t="s">
        <v>22</v>
      </c>
      <c r="P710" s="1" t="s">
        <v>2567</v>
      </c>
      <c r="Q710" s="1" t="s">
        <v>2568</v>
      </c>
      <c r="R710" s="1" t="s">
        <v>21</v>
      </c>
      <c r="S710" s="1"/>
      <c r="T710" s="1" t="s">
        <v>25</v>
      </c>
      <c r="U710" t="str">
        <f>VLOOKUP(H710,[4]可返佣产品!$A$2:$B$1000,2,)</f>
        <v>true</v>
      </c>
    </row>
    <row r="711" spans="1:21">
      <c r="A711" s="1" t="s">
        <v>529</v>
      </c>
      <c r="B711" s="1" t="str">
        <f>VLOOKUP(A711,'[3]消费明细-普通账号'!$B$2:$C$10000,2,)</f>
        <v>广州慕可生物科技有限公司</v>
      </c>
      <c r="C711" s="1" t="str">
        <f>VLOOKUP(A711,'[3]消费明细-普通账号'!$B$2:$D$10000,3,)</f>
        <v>KA-广</v>
      </c>
      <c r="D711" s="1" t="str">
        <f>VLOOKUP(A711,'[3]消费明细-普通账号'!$B$2:$L$10000,11,)</f>
        <v>汤何</v>
      </c>
      <c r="E711" s="1" t="str">
        <f>VLOOKUP(A711,'[3]消费明细-普通账号'!$B$2:$P$10000,15,)</f>
        <v>关联</v>
      </c>
      <c r="F711" s="5">
        <f>VLOOKUP(A711,'[3]消费明细-普通账号'!$B$2:$O$10000,14,)</f>
        <v>42991</v>
      </c>
      <c r="G711" s="1" t="s">
        <v>2569</v>
      </c>
      <c r="H711" s="1" t="s">
        <v>17</v>
      </c>
      <c r="I711" s="1" t="s">
        <v>18</v>
      </c>
      <c r="J711" s="1" t="s">
        <v>2570</v>
      </c>
      <c r="K711" s="1" t="s">
        <v>20</v>
      </c>
      <c r="L711" s="1" t="s">
        <v>2570</v>
      </c>
      <c r="M711" s="1"/>
      <c r="N711" s="1">
        <f t="shared" si="11"/>
        <v>969.78</v>
      </c>
      <c r="O711" s="1" t="s">
        <v>22</v>
      </c>
      <c r="P711" s="1" t="s">
        <v>2571</v>
      </c>
      <c r="Q711" s="1" t="s">
        <v>2572</v>
      </c>
      <c r="R711" s="1" t="s">
        <v>21</v>
      </c>
      <c r="S711" s="1"/>
      <c r="T711" s="1" t="s">
        <v>25</v>
      </c>
      <c r="U711" t="str">
        <f>VLOOKUP(H711,[4]可返佣产品!$A$2:$B$1000,2,)</f>
        <v>true</v>
      </c>
    </row>
    <row r="712" spans="1:21">
      <c r="A712" s="1" t="s">
        <v>2573</v>
      </c>
      <c r="B712" s="1" t="str">
        <f>VLOOKUP(A712,'[3]消费明细-普通账号'!$B$2:$C$10000,2,)</f>
        <v>野望互娱</v>
      </c>
      <c r="C712" s="1" t="str">
        <f>VLOOKUP(A712,'[3]消费明细-普通账号'!$B$2:$D$10000,3,)</f>
        <v>中台-广</v>
      </c>
      <c r="D712" s="1" t="str">
        <f>VLOOKUP(A712,'[3]消费明细-普通账号'!$B$2:$L$10000,11,)</f>
        <v>唐钰滢</v>
      </c>
      <c r="E712" s="1" t="str">
        <f>VLOOKUP(A712,'[3]消费明细-普通账号'!$B$2:$P$10000,15,)</f>
        <v>新建</v>
      </c>
      <c r="F712" s="5">
        <f>VLOOKUP(A712,'[3]消费明细-普通账号'!$B$2:$O$10000,14,)</f>
        <v>43298.4768287037</v>
      </c>
      <c r="G712" s="1" t="s">
        <v>2574</v>
      </c>
      <c r="H712" s="1" t="s">
        <v>950</v>
      </c>
      <c r="I712" s="1" t="s">
        <v>49</v>
      </c>
      <c r="J712" s="1" t="s">
        <v>29</v>
      </c>
      <c r="K712" s="1" t="s">
        <v>20</v>
      </c>
      <c r="L712" s="1" t="s">
        <v>30</v>
      </c>
      <c r="M712" s="1"/>
      <c r="N712" s="1">
        <f t="shared" si="11"/>
        <v>0</v>
      </c>
      <c r="O712" s="1" t="s">
        <v>31</v>
      </c>
      <c r="P712" s="1" t="s">
        <v>2575</v>
      </c>
      <c r="Q712" s="1" t="s">
        <v>2575</v>
      </c>
      <c r="R712" s="1" t="s">
        <v>21</v>
      </c>
      <c r="S712" s="1"/>
      <c r="T712" s="1" t="s">
        <v>25</v>
      </c>
      <c r="U712" t="e">
        <f>VLOOKUP(H712,[4]可返佣产品!$A$2:$B$1000,2,)</f>
        <v>#N/A</v>
      </c>
    </row>
    <row r="713" spans="1:21">
      <c r="A713" s="1" t="s">
        <v>1875</v>
      </c>
      <c r="B713" s="1" t="str">
        <f>VLOOKUP(A713,'[3]消费明细-普通账号'!$B$2:$C$10000,2,)</f>
        <v>深圳市易佰特软件有限公司</v>
      </c>
      <c r="C713" s="1" t="str">
        <f>VLOOKUP(A713,'[3]消费明细-普通账号'!$B$2:$D$10000,3,)</f>
        <v>BD伙伴</v>
      </c>
      <c r="D713" s="1" t="str">
        <f>VLOOKUP(A713,'[3]消费明细-普通账号'!$B$2:$L$10000,11,)</f>
        <v>BD团队-黄政源</v>
      </c>
      <c r="E713" s="1" t="str">
        <f>VLOOKUP(A713,'[3]消费明细-普通账号'!$B$2:$P$10000,15,)</f>
        <v>关联</v>
      </c>
      <c r="F713" s="5">
        <f>VLOOKUP(A713,'[3]消费明细-普通账号'!$B$2:$O$10000,14,)</f>
        <v>43110.477303240703</v>
      </c>
      <c r="G713" s="1" t="s">
        <v>2576</v>
      </c>
      <c r="H713" s="1" t="s">
        <v>54</v>
      </c>
      <c r="I713" s="1" t="s">
        <v>49</v>
      </c>
      <c r="J713" s="1" t="s">
        <v>29</v>
      </c>
      <c r="K713" s="1" t="s">
        <v>20</v>
      </c>
      <c r="L713" s="1" t="s">
        <v>29</v>
      </c>
      <c r="M713" s="1"/>
      <c r="N713" s="1">
        <f t="shared" si="11"/>
        <v>0</v>
      </c>
      <c r="O713" s="1" t="s">
        <v>22</v>
      </c>
      <c r="P713" s="1" t="s">
        <v>2577</v>
      </c>
      <c r="Q713" s="1" t="s">
        <v>2578</v>
      </c>
      <c r="R713" s="1" t="s">
        <v>21</v>
      </c>
      <c r="S713" s="1"/>
      <c r="T713" s="1" t="s">
        <v>25</v>
      </c>
      <c r="U713" t="str">
        <f>VLOOKUP(H713,[4]可返佣产品!$A$2:$B$1000,2,)</f>
        <v>true</v>
      </c>
    </row>
    <row r="714" spans="1:21">
      <c r="A714" s="1" t="s">
        <v>2573</v>
      </c>
      <c r="B714" s="1" t="str">
        <f>VLOOKUP(A714,'[3]消费明细-普通账号'!$B$2:$C$10000,2,)</f>
        <v>野望互娱</v>
      </c>
      <c r="C714" s="1" t="str">
        <f>VLOOKUP(A714,'[3]消费明细-普通账号'!$B$2:$D$10000,3,)</f>
        <v>中台-广</v>
      </c>
      <c r="D714" s="1" t="str">
        <f>VLOOKUP(A714,'[3]消费明细-普通账号'!$B$2:$L$10000,11,)</f>
        <v>唐钰滢</v>
      </c>
      <c r="E714" s="1" t="str">
        <f>VLOOKUP(A714,'[3]消费明细-普通账号'!$B$2:$P$10000,15,)</f>
        <v>新建</v>
      </c>
      <c r="F714" s="5">
        <f>VLOOKUP(A714,'[3]消费明细-普通账号'!$B$2:$O$10000,14,)</f>
        <v>43298.4768287037</v>
      </c>
      <c r="G714" s="1" t="s">
        <v>2579</v>
      </c>
      <c r="H714" s="1" t="s">
        <v>510</v>
      </c>
      <c r="I714" s="1" t="s">
        <v>49</v>
      </c>
      <c r="J714" s="1" t="s">
        <v>29</v>
      </c>
      <c r="K714" s="1" t="s">
        <v>20</v>
      </c>
      <c r="L714" s="1" t="s">
        <v>30</v>
      </c>
      <c r="M714" s="1"/>
      <c r="N714" s="1">
        <f t="shared" si="11"/>
        <v>0</v>
      </c>
      <c r="O714" s="1" t="s">
        <v>31</v>
      </c>
      <c r="P714" s="1" t="s">
        <v>2580</v>
      </c>
      <c r="Q714" s="1" t="s">
        <v>2580</v>
      </c>
      <c r="R714" s="1" t="s">
        <v>21</v>
      </c>
      <c r="S714" s="1"/>
      <c r="T714" s="1" t="s">
        <v>25</v>
      </c>
      <c r="U714" t="e">
        <f>VLOOKUP(H714,[4]可返佣产品!$A$2:$B$1000,2,)</f>
        <v>#N/A</v>
      </c>
    </row>
    <row r="715" spans="1:21">
      <c r="A715" s="1" t="s">
        <v>916</v>
      </c>
      <c r="B715" s="1" t="str">
        <f>VLOOKUP(A715,'[3]消费明细-普通账号'!$B$2:$C$10000,2,)</f>
        <v>广东天泽阳光康众医疗投资管理有限公司</v>
      </c>
      <c r="C715" s="1" t="str">
        <f>VLOOKUP(A715,'[3]消费明细-普通账号'!$B$2:$D$10000,3,)</f>
        <v>铁军-广</v>
      </c>
      <c r="D715" s="1" t="str">
        <f>VLOOKUP(A715,'[3]消费明细-普通账号'!$B$2:$L$10000,11,)</f>
        <v>李达</v>
      </c>
      <c r="E715" s="1" t="str">
        <f>VLOOKUP(A715,'[3]消费明细-普通账号'!$B$2:$P$10000,15,)</f>
        <v>新建</v>
      </c>
      <c r="F715" s="5">
        <f>VLOOKUP(A715,'[3]消费明细-普通账号'!$B$2:$O$10000,14,)</f>
        <v>43262.467164351852</v>
      </c>
      <c r="G715" s="1" t="s">
        <v>2581</v>
      </c>
      <c r="H715" s="1" t="s">
        <v>894</v>
      </c>
      <c r="I715" s="1" t="s">
        <v>49</v>
      </c>
      <c r="J715" s="1" t="s">
        <v>2582</v>
      </c>
      <c r="K715" s="1" t="s">
        <v>20</v>
      </c>
      <c r="L715" s="1" t="s">
        <v>2582</v>
      </c>
      <c r="M715" s="1">
        <v>5.25</v>
      </c>
      <c r="N715" s="1">
        <f t="shared" si="11"/>
        <v>0</v>
      </c>
      <c r="O715" s="1" t="s">
        <v>22</v>
      </c>
      <c r="P715" s="1" t="s">
        <v>2583</v>
      </c>
      <c r="Q715" s="1" t="s">
        <v>2584</v>
      </c>
      <c r="R715" s="1" t="s">
        <v>21</v>
      </c>
      <c r="S715" s="1"/>
      <c r="T715" s="1" t="s">
        <v>25</v>
      </c>
      <c r="U715" t="str">
        <f>VLOOKUP(H715,[4]可返佣产品!$A$2:$B$1000,2,)</f>
        <v>true</v>
      </c>
    </row>
    <row r="716" spans="1:21">
      <c r="A716" s="1" t="s">
        <v>892</v>
      </c>
      <c r="B716" s="1" t="str">
        <f>VLOOKUP(A716,'[3]消费明细-普通账号'!$B$2:$C$10000,2,)</f>
        <v>广州中天云计算科技有限公司</v>
      </c>
      <c r="C716" s="1" t="str">
        <f>VLOOKUP(A716,'[3]消费明细-普通账号'!$B$2:$D$10000,3,)</f>
        <v>BD伙伴</v>
      </c>
      <c r="D716" s="1" t="str">
        <f>VLOOKUP(A716,'[3]消费明细-普通账号'!$B$2:$L$10000,11,)</f>
        <v>BD团队-刘银树</v>
      </c>
      <c r="E716" s="1" t="str">
        <f>VLOOKUP(A716,'[3]消费明细-普通账号'!$B$2:$P$10000,15,)</f>
        <v>新建</v>
      </c>
      <c r="F716" s="5">
        <f>VLOOKUP(A716,'[3]消费明细-普通账号'!$B$2:$O$10000,14,)</f>
        <v>43049</v>
      </c>
      <c r="G716" s="1" t="s">
        <v>2585</v>
      </c>
      <c r="H716" s="1" t="s">
        <v>894</v>
      </c>
      <c r="I716" s="1" t="s">
        <v>49</v>
      </c>
      <c r="J716" s="1" t="s">
        <v>895</v>
      </c>
      <c r="K716" s="1" t="s">
        <v>20</v>
      </c>
      <c r="L716" s="1" t="s">
        <v>895</v>
      </c>
      <c r="M716" s="1"/>
      <c r="N716" s="1">
        <f t="shared" si="11"/>
        <v>45</v>
      </c>
      <c r="O716" s="1" t="s">
        <v>22</v>
      </c>
      <c r="P716" s="1" t="s">
        <v>2586</v>
      </c>
      <c r="Q716" s="1" t="s">
        <v>2587</v>
      </c>
      <c r="R716" s="1" t="s">
        <v>21</v>
      </c>
      <c r="S716" s="1"/>
      <c r="T716" s="1" t="s">
        <v>25</v>
      </c>
      <c r="U716" t="str">
        <f>VLOOKUP(H716,[4]可返佣产品!$A$2:$B$1000,2,)</f>
        <v>true</v>
      </c>
    </row>
    <row r="717" spans="1:21">
      <c r="A717" s="1" t="s">
        <v>916</v>
      </c>
      <c r="B717" s="1" t="str">
        <f>VLOOKUP(A717,'[3]消费明细-普通账号'!$B$2:$C$10000,2,)</f>
        <v>广东天泽阳光康众医疗投资管理有限公司</v>
      </c>
      <c r="C717" s="1" t="str">
        <f>VLOOKUP(A717,'[3]消费明细-普通账号'!$B$2:$D$10000,3,)</f>
        <v>铁军-广</v>
      </c>
      <c r="D717" s="1" t="str">
        <f>VLOOKUP(A717,'[3]消费明细-普通账号'!$B$2:$L$10000,11,)</f>
        <v>李达</v>
      </c>
      <c r="E717" s="1" t="str">
        <f>VLOOKUP(A717,'[3]消费明细-普通账号'!$B$2:$P$10000,15,)</f>
        <v>新建</v>
      </c>
      <c r="F717" s="5">
        <f>VLOOKUP(A717,'[3]消费明细-普通账号'!$B$2:$O$10000,14,)</f>
        <v>43262.467164351852</v>
      </c>
      <c r="G717" s="1" t="s">
        <v>2588</v>
      </c>
      <c r="H717" s="1" t="s">
        <v>894</v>
      </c>
      <c r="I717" s="1" t="s">
        <v>49</v>
      </c>
      <c r="J717" s="1" t="s">
        <v>2589</v>
      </c>
      <c r="K717" s="1" t="s">
        <v>20</v>
      </c>
      <c r="L717" s="1" t="s">
        <v>2589</v>
      </c>
      <c r="M717" s="1">
        <v>377</v>
      </c>
      <c r="N717" s="1">
        <f t="shared" si="11"/>
        <v>0</v>
      </c>
      <c r="O717" s="1" t="s">
        <v>22</v>
      </c>
      <c r="P717" s="1" t="s">
        <v>2590</v>
      </c>
      <c r="Q717" s="1" t="s">
        <v>2591</v>
      </c>
      <c r="R717" s="1" t="s">
        <v>21</v>
      </c>
      <c r="S717" s="1"/>
      <c r="T717" s="1" t="s">
        <v>25</v>
      </c>
      <c r="U717" t="str">
        <f>VLOOKUP(H717,[4]可返佣产品!$A$2:$B$1000,2,)</f>
        <v>true</v>
      </c>
    </row>
    <row r="718" spans="1:21">
      <c r="A718" s="1" t="s">
        <v>892</v>
      </c>
      <c r="B718" s="1" t="str">
        <f>VLOOKUP(A718,'[3]消费明细-普通账号'!$B$2:$C$10000,2,)</f>
        <v>广州中天云计算科技有限公司</v>
      </c>
      <c r="C718" s="1" t="str">
        <f>VLOOKUP(A718,'[3]消费明细-普通账号'!$B$2:$D$10000,3,)</f>
        <v>BD伙伴</v>
      </c>
      <c r="D718" s="1" t="str">
        <f>VLOOKUP(A718,'[3]消费明细-普通账号'!$B$2:$L$10000,11,)</f>
        <v>BD团队-刘银树</v>
      </c>
      <c r="E718" s="1" t="str">
        <f>VLOOKUP(A718,'[3]消费明细-普通账号'!$B$2:$P$10000,15,)</f>
        <v>新建</v>
      </c>
      <c r="F718" s="5">
        <f>VLOOKUP(A718,'[3]消费明细-普通账号'!$B$2:$O$10000,14,)</f>
        <v>43049</v>
      </c>
      <c r="G718" s="1" t="s">
        <v>2592</v>
      </c>
      <c r="H718" s="1" t="s">
        <v>17</v>
      </c>
      <c r="I718" s="1" t="s">
        <v>59</v>
      </c>
      <c r="J718" s="1" t="s">
        <v>2593</v>
      </c>
      <c r="K718" s="1" t="s">
        <v>360</v>
      </c>
      <c r="L718" s="1" t="s">
        <v>2594</v>
      </c>
      <c r="M718" s="1"/>
      <c r="N718" s="1">
        <f t="shared" si="11"/>
        <v>876.2</v>
      </c>
      <c r="O718" s="1" t="s">
        <v>22</v>
      </c>
      <c r="P718" s="1" t="s">
        <v>2595</v>
      </c>
      <c r="Q718" s="1" t="s">
        <v>2596</v>
      </c>
      <c r="R718" s="1" t="s">
        <v>21</v>
      </c>
      <c r="S718" s="1"/>
      <c r="T718" s="1" t="s">
        <v>25</v>
      </c>
      <c r="U718" t="str">
        <f>VLOOKUP(H718,[4]可返佣产品!$A$2:$B$1000,2,)</f>
        <v>true</v>
      </c>
    </row>
    <row r="719" spans="1:21">
      <c r="A719" s="1" t="s">
        <v>762</v>
      </c>
      <c r="B719" s="1" t="str">
        <f>VLOOKUP(A719,'[3]消费明细-普通账号'!$B$2:$C$10000,2,)</f>
        <v>广州鸟邦电子商务有限公司</v>
      </c>
      <c r="C719" s="1" t="str">
        <f>VLOOKUP(A719,'[3]消费明细-普通账号'!$B$2:$D$10000,3,)</f>
        <v>中台-广</v>
      </c>
      <c r="D719" s="1" t="str">
        <f>VLOOKUP(A719,'[3]消费明细-普通账号'!$B$2:$L$10000,11,)</f>
        <v>雷馥萍</v>
      </c>
      <c r="E719" s="1" t="str">
        <f>VLOOKUP(A719,'[3]消费明细-普通账号'!$B$2:$P$10000,15,)</f>
        <v>关联</v>
      </c>
      <c r="F719" s="5">
        <f>VLOOKUP(A719,'[3]消费明细-普通账号'!$B$2:$O$10000,14,)</f>
        <v>42968</v>
      </c>
      <c r="G719" s="1" t="s">
        <v>2597</v>
      </c>
      <c r="H719" s="1" t="s">
        <v>768</v>
      </c>
      <c r="I719" s="1" t="s">
        <v>59</v>
      </c>
      <c r="J719" s="1" t="s">
        <v>29</v>
      </c>
      <c r="K719" s="1" t="s">
        <v>20</v>
      </c>
      <c r="L719" s="1" t="s">
        <v>29</v>
      </c>
      <c r="M719" s="1"/>
      <c r="N719" s="1">
        <f t="shared" si="11"/>
        <v>0</v>
      </c>
      <c r="O719" s="1" t="s">
        <v>22</v>
      </c>
      <c r="P719" s="1" t="s">
        <v>2598</v>
      </c>
      <c r="Q719" s="1" t="s">
        <v>2599</v>
      </c>
      <c r="R719" s="1" t="s">
        <v>21</v>
      </c>
      <c r="S719" s="1"/>
      <c r="T719" s="1" t="s">
        <v>25</v>
      </c>
      <c r="U719" t="e">
        <f>VLOOKUP(H719,[4]可返佣产品!$A$2:$B$1000,2,)</f>
        <v>#N/A</v>
      </c>
    </row>
    <row r="720" spans="1:21">
      <c r="A720" s="1" t="s">
        <v>762</v>
      </c>
      <c r="B720" s="1" t="str">
        <f>VLOOKUP(A720,'[3]消费明细-普通账号'!$B$2:$C$10000,2,)</f>
        <v>广州鸟邦电子商务有限公司</v>
      </c>
      <c r="C720" s="1" t="str">
        <f>VLOOKUP(A720,'[3]消费明细-普通账号'!$B$2:$D$10000,3,)</f>
        <v>中台-广</v>
      </c>
      <c r="D720" s="1" t="str">
        <f>VLOOKUP(A720,'[3]消费明细-普通账号'!$B$2:$L$10000,11,)</f>
        <v>雷馥萍</v>
      </c>
      <c r="E720" s="1" t="str">
        <f>VLOOKUP(A720,'[3]消费明细-普通账号'!$B$2:$P$10000,15,)</f>
        <v>关联</v>
      </c>
      <c r="F720" s="5">
        <f>VLOOKUP(A720,'[3]消费明细-普通账号'!$B$2:$O$10000,14,)</f>
        <v>42968</v>
      </c>
      <c r="G720" s="1" t="s">
        <v>2600</v>
      </c>
      <c r="H720" s="1" t="s">
        <v>17</v>
      </c>
      <c r="I720" s="1" t="s">
        <v>59</v>
      </c>
      <c r="J720" s="1" t="s">
        <v>607</v>
      </c>
      <c r="K720" s="1" t="s">
        <v>20</v>
      </c>
      <c r="L720" s="1" t="s">
        <v>607</v>
      </c>
      <c r="M720" s="1"/>
      <c r="N720" s="1">
        <f t="shared" si="11"/>
        <v>211</v>
      </c>
      <c r="O720" s="1" t="s">
        <v>22</v>
      </c>
      <c r="P720" s="1" t="s">
        <v>2598</v>
      </c>
      <c r="Q720" s="1" t="s">
        <v>2599</v>
      </c>
      <c r="R720" s="1" t="s">
        <v>21</v>
      </c>
      <c r="S720" s="1"/>
      <c r="T720" s="1" t="s">
        <v>25</v>
      </c>
      <c r="U720">
        <v>-1</v>
      </c>
    </row>
    <row r="721" spans="1:21">
      <c r="A721" s="1" t="s">
        <v>1315</v>
      </c>
      <c r="B721" s="1" t="str">
        <f>VLOOKUP(A721,'[3]消费明细-普通账号'!$B$2:$C$10000,2,)</f>
        <v>广州花镇教育咨询有限公司</v>
      </c>
      <c r="C721" s="1" t="str">
        <f>VLOOKUP(A721,'[3]消费明细-普通账号'!$B$2:$D$10000,3,)</f>
        <v>铁军-广</v>
      </c>
      <c r="D721" s="1" t="str">
        <f>VLOOKUP(A721,'[3]消费明细-普通账号'!$B$2:$L$10000,11,)</f>
        <v>高乾</v>
      </c>
      <c r="E721" s="1" t="str">
        <f>VLOOKUP(A721,'[3]消费明细-普通账号'!$B$2:$P$10000,15,)</f>
        <v>关联</v>
      </c>
      <c r="F721" s="5">
        <f>VLOOKUP(A721,'[3]消费明细-普通账号'!$B$2:$O$10000,14,)</f>
        <v>42956</v>
      </c>
      <c r="G721" s="1" t="s">
        <v>2601</v>
      </c>
      <c r="H721" s="1" t="s">
        <v>2498</v>
      </c>
      <c r="I721" s="1" t="s">
        <v>59</v>
      </c>
      <c r="J721" s="1" t="s">
        <v>2602</v>
      </c>
      <c r="K721" s="1" t="s">
        <v>20</v>
      </c>
      <c r="L721" s="1" t="s">
        <v>2602</v>
      </c>
      <c r="M721" s="1"/>
      <c r="N721" s="1">
        <f t="shared" si="11"/>
        <v>660</v>
      </c>
      <c r="O721" s="1" t="s">
        <v>22</v>
      </c>
      <c r="P721" s="1" t="s">
        <v>2603</v>
      </c>
      <c r="Q721" s="1" t="s">
        <v>2604</v>
      </c>
      <c r="R721" s="1" t="s">
        <v>21</v>
      </c>
      <c r="S721" s="1"/>
      <c r="T721" s="1" t="s">
        <v>25</v>
      </c>
      <c r="U721">
        <v>-1</v>
      </c>
    </row>
    <row r="722" spans="1:21">
      <c r="A722" s="1" t="s">
        <v>1672</v>
      </c>
      <c r="B722" s="1" t="str">
        <f>VLOOKUP(A722,'[3]消费明细-普通账号'!$B$2:$C$10000,2,)</f>
        <v>兴科电子（东莞）有限公司</v>
      </c>
      <c r="C722" s="1" t="str">
        <f>VLOOKUP(A722,'[3]消费明细-普通账号'!$B$2:$D$10000,3,)</f>
        <v>其他</v>
      </c>
      <c r="D722" s="1" t="str">
        <f>VLOOKUP(A722,'[3]消费明细-普通账号'!$B$2:$L$10000,11,)</f>
        <v>薛玲</v>
      </c>
      <c r="E722" s="1" t="str">
        <f>VLOOKUP(A722,'[3]消费明细-普通账号'!$B$2:$P$10000,15,)</f>
        <v>新建</v>
      </c>
      <c r="F722" s="5">
        <f>VLOOKUP(A722,'[3]消费明细-普通账号'!$B$2:$O$10000,14,)</f>
        <v>42789</v>
      </c>
      <c r="G722" s="1" t="s">
        <v>2605</v>
      </c>
      <c r="H722" s="1" t="s">
        <v>166</v>
      </c>
      <c r="I722" s="1" t="s">
        <v>49</v>
      </c>
      <c r="J722" s="1" t="s">
        <v>29</v>
      </c>
      <c r="K722" s="1" t="s">
        <v>20</v>
      </c>
      <c r="L722" s="1" t="s">
        <v>30</v>
      </c>
      <c r="M722" s="1"/>
      <c r="N722" s="1">
        <f t="shared" si="11"/>
        <v>0</v>
      </c>
      <c r="O722" s="1" t="s">
        <v>31</v>
      </c>
      <c r="P722" s="1" t="s">
        <v>2606</v>
      </c>
      <c r="Q722" s="1" t="s">
        <v>2607</v>
      </c>
      <c r="R722" s="1" t="s">
        <v>21</v>
      </c>
      <c r="S722" s="1"/>
      <c r="T722" s="1" t="s">
        <v>25</v>
      </c>
      <c r="U722" t="e">
        <f>VLOOKUP(H722,[4]可返佣产品!$A$2:$B$1000,2,)</f>
        <v>#N/A</v>
      </c>
    </row>
    <row r="723" spans="1:21">
      <c r="A723" s="1" t="s">
        <v>26</v>
      </c>
      <c r="B723" s="1" t="str">
        <f>VLOOKUP(A723,'[3]消费明细-普通账号'!$B$2:$C$10000,2,)</f>
        <v>广州市十牛信息科技有限公司</v>
      </c>
      <c r="C723" s="1" t="str">
        <f>VLOOKUP(A723,'[3]消费明细-普通账号'!$B$2:$D$10000,3,)</f>
        <v>其他</v>
      </c>
      <c r="D723" s="1" t="str">
        <f>VLOOKUP(A723,'[3]消费明细-普通账号'!$B$2:$L$10000,11,)</f>
        <v>薛玲</v>
      </c>
      <c r="E723" s="1" t="str">
        <f>VLOOKUP(A723,'[3]消费明细-普通账号'!$B$2:$P$10000,15,)</f>
        <v>关联</v>
      </c>
      <c r="F723" s="5">
        <f>VLOOKUP(A723,'[3]消费明细-普通账号'!$B$2:$O$10000,14,)</f>
        <v>42909</v>
      </c>
      <c r="G723" s="1" t="s">
        <v>2608</v>
      </c>
      <c r="H723" s="1" t="s">
        <v>36</v>
      </c>
      <c r="I723" s="1" t="s">
        <v>59</v>
      </c>
      <c r="J723" s="1" t="s">
        <v>2609</v>
      </c>
      <c r="K723" s="1" t="s">
        <v>20</v>
      </c>
      <c r="L723" s="1" t="s">
        <v>2609</v>
      </c>
      <c r="M723" s="1"/>
      <c r="N723" s="1">
        <f t="shared" si="11"/>
        <v>84</v>
      </c>
      <c r="O723" s="1" t="s">
        <v>22</v>
      </c>
      <c r="P723" s="1" t="s">
        <v>2610</v>
      </c>
      <c r="Q723" s="1" t="s">
        <v>2610</v>
      </c>
      <c r="R723" s="1" t="s">
        <v>21</v>
      </c>
      <c r="S723" s="1"/>
      <c r="T723" s="1" t="s">
        <v>25</v>
      </c>
      <c r="U723">
        <v>-1</v>
      </c>
    </row>
    <row r="724" spans="1:21">
      <c r="A724" s="1" t="s">
        <v>582</v>
      </c>
      <c r="B724" s="1" t="str">
        <f>VLOOKUP(A724,'[3]消费明细-普通账号'!$B$2:$C$10000,2,)</f>
        <v>广州尚途商旅信息技术有限公司</v>
      </c>
      <c r="C724" s="1" t="str">
        <f>VLOOKUP(A724,'[3]消费明细-普通账号'!$B$2:$D$10000,3,)</f>
        <v>KA-广</v>
      </c>
      <c r="D724" s="1" t="str">
        <f>VLOOKUP(A724,'[3]消费明细-普通账号'!$B$2:$L$10000,11,)</f>
        <v>史玉卉</v>
      </c>
      <c r="E724" s="1" t="str">
        <f>VLOOKUP(A724,'[3]消费明细-普通账号'!$B$2:$P$10000,15,)</f>
        <v>关联</v>
      </c>
      <c r="F724" s="5">
        <f>VLOOKUP(A724,'[3]消费明细-普通账号'!$B$2:$O$10000,14,)</f>
        <v>42670</v>
      </c>
      <c r="G724" s="1" t="s">
        <v>2611</v>
      </c>
      <c r="H724" s="1" t="s">
        <v>17</v>
      </c>
      <c r="I724" s="1" t="s">
        <v>59</v>
      </c>
      <c r="J724" s="1" t="s">
        <v>278</v>
      </c>
      <c r="K724" s="1" t="s">
        <v>20</v>
      </c>
      <c r="L724" s="1" t="s">
        <v>278</v>
      </c>
      <c r="M724" s="1"/>
      <c r="N724" s="1">
        <f t="shared" si="11"/>
        <v>228</v>
      </c>
      <c r="O724" s="1" t="s">
        <v>22</v>
      </c>
      <c r="P724" s="1" t="s">
        <v>2612</v>
      </c>
      <c r="Q724" s="1" t="s">
        <v>2613</v>
      </c>
      <c r="R724" s="1" t="s">
        <v>21</v>
      </c>
      <c r="S724" s="1"/>
      <c r="T724" s="1" t="s">
        <v>25</v>
      </c>
      <c r="U724">
        <v>-1</v>
      </c>
    </row>
    <row r="725" spans="1:21">
      <c r="A725" s="1" t="s">
        <v>2614</v>
      </c>
      <c r="B725" s="1" t="str">
        <f>VLOOKUP(A725,'[3]消费明细-普通账号'!$B$2:$C$10000,2,)</f>
        <v>广东扫房网络科技有限公司</v>
      </c>
      <c r="C725" s="1" t="str">
        <f>VLOOKUP(A725,'[3]消费明细-普通账号'!$B$2:$D$10000,3,)</f>
        <v>BD伙伴</v>
      </c>
      <c r="D725" s="1" t="str">
        <f>VLOOKUP(A725,'[3]消费明细-普通账号'!$B$2:$L$10000,11,)</f>
        <v>BD团队-黄政源</v>
      </c>
      <c r="E725" s="1" t="str">
        <f>VLOOKUP(A725,'[3]消费明细-普通账号'!$B$2:$P$10000,15,)</f>
        <v>新建</v>
      </c>
      <c r="F725" s="5">
        <f>VLOOKUP(A725,'[3]消费明细-普通账号'!$B$2:$O$10000,14,)</f>
        <v>43234.756759259297</v>
      </c>
      <c r="G725" s="1" t="s">
        <v>2615</v>
      </c>
      <c r="H725" s="1" t="s">
        <v>17</v>
      </c>
      <c r="I725" s="1" t="s">
        <v>59</v>
      </c>
      <c r="J725" s="1" t="s">
        <v>2616</v>
      </c>
      <c r="K725" s="1" t="s">
        <v>994</v>
      </c>
      <c r="L725" s="1" t="s">
        <v>2617</v>
      </c>
      <c r="M725" s="1"/>
      <c r="N725" s="1">
        <f t="shared" si="11"/>
        <v>103.2</v>
      </c>
      <c r="O725" s="1" t="s">
        <v>22</v>
      </c>
      <c r="P725" s="1" t="s">
        <v>2618</v>
      </c>
      <c r="Q725" s="1" t="s">
        <v>2619</v>
      </c>
      <c r="R725" s="1" t="s">
        <v>21</v>
      </c>
      <c r="S725" s="1"/>
      <c r="T725" s="1" t="s">
        <v>25</v>
      </c>
      <c r="U725" t="str">
        <f>VLOOKUP(H725,[4]可返佣产品!$A$2:$B$1000,2,)</f>
        <v>true</v>
      </c>
    </row>
    <row r="726" spans="1:21">
      <c r="A726" s="1" t="s">
        <v>2620</v>
      </c>
      <c r="B726" s="1" t="str">
        <f>VLOOKUP(A726,'[3]消费明细-普通账号'!$B$2:$C$10000,2,)</f>
        <v>广州市创翼维网络科技有限公司</v>
      </c>
      <c r="C726" s="1" t="str">
        <f>VLOOKUP(A726,'[3]消费明细-普通账号'!$B$2:$D$10000,3,)</f>
        <v>BD伙伴</v>
      </c>
      <c r="D726" s="1" t="str">
        <f>VLOOKUP(A726,'[3]消费明细-普通账号'!$B$2:$L$10000,11,)</f>
        <v>BD团队-黄政源</v>
      </c>
      <c r="E726" s="1" t="str">
        <f>VLOOKUP(A726,'[3]消费明细-普通账号'!$B$2:$P$10000,15,)</f>
        <v>关联</v>
      </c>
      <c r="F726" s="5">
        <f>VLOOKUP(A726,'[3]消费明细-普通账号'!$B$2:$O$10000,14,)</f>
        <v>42879</v>
      </c>
      <c r="G726" s="1" t="s">
        <v>2621</v>
      </c>
      <c r="H726" s="1" t="s">
        <v>54</v>
      </c>
      <c r="I726" s="1" t="s">
        <v>49</v>
      </c>
      <c r="J726" s="1" t="s">
        <v>29</v>
      </c>
      <c r="K726" s="1" t="s">
        <v>20</v>
      </c>
      <c r="L726" s="1" t="s">
        <v>29</v>
      </c>
      <c r="M726" s="1"/>
      <c r="N726" s="1">
        <f t="shared" si="11"/>
        <v>0</v>
      </c>
      <c r="O726" s="1" t="s">
        <v>22</v>
      </c>
      <c r="P726" s="1" t="s">
        <v>2622</v>
      </c>
      <c r="Q726" s="1" t="s">
        <v>2623</v>
      </c>
      <c r="R726" s="1" t="s">
        <v>21</v>
      </c>
      <c r="S726" s="1"/>
      <c r="T726" s="1" t="s">
        <v>25</v>
      </c>
      <c r="U726" t="str">
        <f>VLOOKUP(H726,[4]可返佣产品!$A$2:$B$1000,2,)</f>
        <v>true</v>
      </c>
    </row>
    <row r="727" spans="1:21">
      <c r="A727" s="1" t="s">
        <v>2624</v>
      </c>
      <c r="B727" s="1" t="str">
        <f>VLOOKUP(A727,'[3]消费明细-普通账号'!$B$2:$C$10000,2,)</f>
        <v>广州源众信息科技有限公司</v>
      </c>
      <c r="C727" s="1" t="str">
        <f>VLOOKUP(A727,'[3]消费明细-普通账号'!$B$2:$D$10000,3,)</f>
        <v>BD伙伴</v>
      </c>
      <c r="D727" s="1" t="str">
        <f>VLOOKUP(A727,'[3]消费明细-普通账号'!$B$2:$L$10000,11,)</f>
        <v>BD团队-刘银树</v>
      </c>
      <c r="E727" s="1" t="str">
        <f>VLOOKUP(A727,'[3]消费明细-普通账号'!$B$2:$P$10000,15,)</f>
        <v>新建</v>
      </c>
      <c r="F727" s="5">
        <f>VLOOKUP(A727,'[3]消费明细-普通账号'!$B$2:$O$10000,14,)</f>
        <v>43202.920335648101</v>
      </c>
      <c r="G727" s="1" t="s">
        <v>2625</v>
      </c>
      <c r="H727" s="1" t="s">
        <v>17</v>
      </c>
      <c r="I727" s="1" t="s">
        <v>59</v>
      </c>
      <c r="J727" s="1" t="s">
        <v>2626</v>
      </c>
      <c r="K727" s="1" t="s">
        <v>20</v>
      </c>
      <c r="L727" s="1" t="s">
        <v>2626</v>
      </c>
      <c r="M727" s="1"/>
      <c r="N727" s="1">
        <f t="shared" si="11"/>
        <v>141.12</v>
      </c>
      <c r="O727" s="1" t="s">
        <v>22</v>
      </c>
      <c r="P727" s="1" t="s">
        <v>2627</v>
      </c>
      <c r="Q727" s="1" t="s">
        <v>2628</v>
      </c>
      <c r="R727" s="1" t="s">
        <v>21</v>
      </c>
      <c r="S727" s="1"/>
      <c r="T727" s="1" t="s">
        <v>25</v>
      </c>
      <c r="U727" t="str">
        <f>VLOOKUP(H727,[4]可返佣产品!$A$2:$B$1000,2,)</f>
        <v>true</v>
      </c>
    </row>
    <row r="728" spans="1:21">
      <c r="A728" s="1" t="s">
        <v>2629</v>
      </c>
      <c r="B728" s="1" t="str">
        <f>VLOOKUP(A728,'[3]消费明细-普通账号'!$B$2:$C$10000,2,)</f>
        <v>康华</v>
      </c>
      <c r="C728" s="1" t="str">
        <f>VLOOKUP(A728,'[3]消费明细-普通账号'!$B$2:$D$10000,3,)</f>
        <v>铁军-广</v>
      </c>
      <c r="D728" s="1" t="str">
        <f>VLOOKUP(A728,'[3]消费明细-普通账号'!$B$2:$L$10000,11,)</f>
        <v>高乾</v>
      </c>
      <c r="E728" s="1" t="str">
        <f>VLOOKUP(A728,'[3]消费明细-普通账号'!$B$2:$P$10000,15,)</f>
        <v>新建</v>
      </c>
      <c r="F728" s="5">
        <f>VLOOKUP(A728,'[3]消费明细-普通账号'!$B$2:$O$10000,14,)</f>
        <v>43271.646099537036</v>
      </c>
      <c r="G728" s="1" t="s">
        <v>2630</v>
      </c>
      <c r="H728" s="1" t="s">
        <v>2631</v>
      </c>
      <c r="I728" s="1" t="s">
        <v>49</v>
      </c>
      <c r="J728" s="1" t="s">
        <v>29</v>
      </c>
      <c r="K728" s="1" t="s">
        <v>20</v>
      </c>
      <c r="L728" s="1" t="s">
        <v>30</v>
      </c>
      <c r="M728" s="1"/>
      <c r="N728" s="1">
        <f t="shared" si="11"/>
        <v>0</v>
      </c>
      <c r="O728" s="1" t="s">
        <v>31</v>
      </c>
      <c r="P728" s="1" t="s">
        <v>2632</v>
      </c>
      <c r="Q728" s="1" t="s">
        <v>2632</v>
      </c>
      <c r="R728" s="1" t="s">
        <v>21</v>
      </c>
      <c r="S728" s="1"/>
      <c r="T728" s="1" t="s">
        <v>25</v>
      </c>
      <c r="U728" t="e">
        <f>VLOOKUP(H728,[4]可返佣产品!$A$2:$B$1000,2,)</f>
        <v>#N/A</v>
      </c>
    </row>
    <row r="729" spans="1:21">
      <c r="A729" s="1" t="s">
        <v>2633</v>
      </c>
      <c r="B729" s="1" t="str">
        <f>VLOOKUP(A729,'[3]消费明细-普通账号'!$B$2:$C$10000,2,)</f>
        <v>明阳智慧能源集团股份公司</v>
      </c>
      <c r="C729" s="1" t="str">
        <f>VLOOKUP(A729,'[3]消费明细-普通账号'!$B$2:$D$10000,3,)</f>
        <v>KA-广</v>
      </c>
      <c r="D729" s="1" t="str">
        <f>VLOOKUP(A729,'[3]消费明细-普通账号'!$B$2:$L$10000,11,)</f>
        <v>KA-广</v>
      </c>
      <c r="E729" s="1" t="str">
        <f>VLOOKUP(A729,'[3]消费明细-普通账号'!$B$2:$P$10000,15,)</f>
        <v>关联</v>
      </c>
      <c r="F729" s="5">
        <f>VLOOKUP(A729,'[3]消费明细-普通账号'!$B$2:$O$10000,14,)</f>
        <v>43094</v>
      </c>
      <c r="G729" s="1" t="s">
        <v>2634</v>
      </c>
      <c r="H729" s="1" t="s">
        <v>17</v>
      </c>
      <c r="I729" s="1" t="s">
        <v>59</v>
      </c>
      <c r="J729" s="1" t="s">
        <v>2635</v>
      </c>
      <c r="K729" s="1" t="s">
        <v>773</v>
      </c>
      <c r="L729" s="1" t="s">
        <v>993</v>
      </c>
      <c r="M729" s="1"/>
      <c r="N729" s="1">
        <f t="shared" si="11"/>
        <v>3084</v>
      </c>
      <c r="O729" s="1" t="s">
        <v>22</v>
      </c>
      <c r="P729" s="1" t="s">
        <v>2636</v>
      </c>
      <c r="Q729" s="1" t="s">
        <v>2637</v>
      </c>
      <c r="R729" s="1" t="s">
        <v>21</v>
      </c>
      <c r="S729" s="1"/>
      <c r="T729" s="1" t="s">
        <v>25</v>
      </c>
      <c r="U729">
        <v>-1</v>
      </c>
    </row>
    <row r="730" spans="1:21">
      <c r="A730" s="1" t="s">
        <v>137</v>
      </c>
      <c r="B730" s="1" t="str">
        <f>VLOOKUP(A730,'[3]消费明细-普通账号'!$B$2:$C$10000,2,)</f>
        <v>广州纵思网络科技股份有限公司</v>
      </c>
      <c r="C730" s="1" t="str">
        <f>VLOOKUP(A730,'[3]消费明细-普通账号'!$B$2:$D$10000,3,)</f>
        <v>KA-广</v>
      </c>
      <c r="D730" s="1" t="str">
        <f>VLOOKUP(A730,'[3]消费明细-普通账号'!$B$2:$L$10000,11,)</f>
        <v>谢晓敏</v>
      </c>
      <c r="E730" s="1" t="str">
        <f>VLOOKUP(A730,'[3]消费明细-普通账号'!$B$2:$P$10000,15,)</f>
        <v>关联</v>
      </c>
      <c r="F730" s="5">
        <f>VLOOKUP(A730,'[3]消费明细-普通账号'!$B$2:$O$10000,14,)</f>
        <v>43157.801736111098</v>
      </c>
      <c r="G730" s="1" t="s">
        <v>2638</v>
      </c>
      <c r="H730" s="1" t="s">
        <v>17</v>
      </c>
      <c r="I730" s="1" t="s">
        <v>49</v>
      </c>
      <c r="J730" s="1" t="s">
        <v>883</v>
      </c>
      <c r="K730" s="1" t="s">
        <v>20</v>
      </c>
      <c r="L730" s="1" t="s">
        <v>883</v>
      </c>
      <c r="M730" s="1"/>
      <c r="N730" s="1">
        <f t="shared" si="11"/>
        <v>650</v>
      </c>
      <c r="O730" s="1" t="s">
        <v>22</v>
      </c>
      <c r="P730" s="1" t="s">
        <v>2639</v>
      </c>
      <c r="Q730" s="1" t="s">
        <v>2640</v>
      </c>
      <c r="R730" s="1" t="s">
        <v>21</v>
      </c>
      <c r="S730" s="1"/>
      <c r="T730" s="1" t="s">
        <v>25</v>
      </c>
      <c r="U730" t="str">
        <f>VLOOKUP(H730,[4]可返佣产品!$A$2:$B$1000,2,)</f>
        <v>true</v>
      </c>
    </row>
    <row r="731" spans="1:21">
      <c r="A731" s="1" t="s">
        <v>304</v>
      </c>
      <c r="B731" s="1" t="str">
        <f>VLOOKUP(A731,'[3]消费明细-普通账号'!$B$2:$C$10000,2,)</f>
        <v>广州远程教育中心有限公司</v>
      </c>
      <c r="C731" s="1" t="str">
        <f>VLOOKUP(A731,'[3]消费明细-普通账号'!$B$2:$D$10000,3,)</f>
        <v>KA-广</v>
      </c>
      <c r="D731" s="1" t="str">
        <f>VLOOKUP(A731,'[3]消费明细-普通账号'!$B$2:$L$10000,11,)</f>
        <v>史玉卉</v>
      </c>
      <c r="E731" s="1" t="str">
        <f>VLOOKUP(A731,'[3]消费明细-普通账号'!$B$2:$P$10000,15,)</f>
        <v>关联</v>
      </c>
      <c r="F731" s="5">
        <f>VLOOKUP(A731,'[3]消费明细-普通账号'!$B$2:$O$10000,14,)</f>
        <v>42818</v>
      </c>
      <c r="G731" s="1" t="s">
        <v>2641</v>
      </c>
      <c r="H731" s="1" t="s">
        <v>17</v>
      </c>
      <c r="I731" s="1" t="s">
        <v>428</v>
      </c>
      <c r="J731" s="1" t="s">
        <v>2642</v>
      </c>
      <c r="K731" s="1" t="s">
        <v>2643</v>
      </c>
      <c r="L731" s="1" t="s">
        <v>2644</v>
      </c>
      <c r="M731" s="1"/>
      <c r="N731" s="1">
        <f t="shared" si="11"/>
        <v>-329.78</v>
      </c>
      <c r="O731" s="1" t="s">
        <v>22</v>
      </c>
      <c r="P731" s="1" t="s">
        <v>2645</v>
      </c>
      <c r="Q731" s="1" t="s">
        <v>2645</v>
      </c>
      <c r="R731" s="1" t="s">
        <v>21</v>
      </c>
      <c r="S731" s="1"/>
      <c r="T731" s="1" t="s">
        <v>25</v>
      </c>
      <c r="U731">
        <v>0</v>
      </c>
    </row>
    <row r="732" spans="1:21">
      <c r="A732" s="1" t="s">
        <v>2646</v>
      </c>
      <c r="B732" s="1" t="str">
        <f>VLOOKUP(A732,'[3]消费明细-普通账号'!$B$2:$C$10000,2,)</f>
        <v>泽美时代服饰（深圳）有限公司</v>
      </c>
      <c r="C732" s="1" t="str">
        <f>VLOOKUP(A732,'[3]消费明细-普通账号'!$B$2:$D$10000,3,)</f>
        <v>中台-广</v>
      </c>
      <c r="D732" s="1" t="str">
        <f>VLOOKUP(A732,'[3]消费明细-普通账号'!$B$2:$L$10000,11,)</f>
        <v>雷馥萍</v>
      </c>
      <c r="E732" s="1" t="str">
        <f>VLOOKUP(A732,'[3]消费明细-普通账号'!$B$2:$P$10000,15,)</f>
        <v>关联</v>
      </c>
      <c r="F732" s="5">
        <f>VLOOKUP(A732,'[3]消费明细-普通账号'!$B$2:$O$10000,14,)</f>
        <v>42731</v>
      </c>
      <c r="G732" s="1" t="s">
        <v>2647</v>
      </c>
      <c r="H732" s="1" t="s">
        <v>1899</v>
      </c>
      <c r="I732" s="1" t="s">
        <v>49</v>
      </c>
      <c r="J732" s="1" t="s">
        <v>29</v>
      </c>
      <c r="K732" s="1" t="s">
        <v>20</v>
      </c>
      <c r="L732" s="1" t="s">
        <v>30</v>
      </c>
      <c r="M732" s="1"/>
      <c r="N732" s="1">
        <f t="shared" si="11"/>
        <v>0</v>
      </c>
      <c r="O732" s="1" t="s">
        <v>31</v>
      </c>
      <c r="P732" s="1" t="s">
        <v>2648</v>
      </c>
      <c r="Q732" s="1" t="s">
        <v>2648</v>
      </c>
      <c r="R732" s="1" t="s">
        <v>21</v>
      </c>
      <c r="S732" s="1"/>
      <c r="T732" s="1" t="s">
        <v>25</v>
      </c>
      <c r="U732" t="b">
        <f>VLOOKUP(H732,[4]可返佣产品!$A$2:$B$1000,2,)</f>
        <v>1</v>
      </c>
    </row>
    <row r="733" spans="1:21">
      <c r="A733" s="1" t="s">
        <v>470</v>
      </c>
      <c r="B733" s="1" t="str">
        <f>VLOOKUP(A733,'[3]消费明细-普通账号'!$B$2:$C$10000,2,)</f>
        <v>广州简乐网络科技有限公司</v>
      </c>
      <c r="C733" s="1" t="str">
        <f>VLOOKUP(A733,'[3]消费明细-普通账号'!$B$2:$D$10000,3,)</f>
        <v>铁军-广</v>
      </c>
      <c r="D733" s="1" t="str">
        <f>VLOOKUP(A733,'[3]消费明细-普通账号'!$B$2:$L$10000,11,)</f>
        <v>高乾</v>
      </c>
      <c r="E733" s="1" t="str">
        <f>VLOOKUP(A733,'[3]消费明细-普通账号'!$B$2:$P$10000,15,)</f>
        <v>关联</v>
      </c>
      <c r="F733" s="5">
        <f>VLOOKUP(A733,'[3]消费明细-普通账号'!$B$2:$O$10000,14,)</f>
        <v>42914</v>
      </c>
      <c r="G733" s="1" t="s">
        <v>2649</v>
      </c>
      <c r="H733" s="1" t="s">
        <v>17</v>
      </c>
      <c r="I733" s="1" t="s">
        <v>49</v>
      </c>
      <c r="J733" s="1" t="s">
        <v>2650</v>
      </c>
      <c r="K733" s="1" t="s">
        <v>371</v>
      </c>
      <c r="L733" s="1" t="s">
        <v>2651</v>
      </c>
      <c r="M733" s="1"/>
      <c r="N733" s="1">
        <f t="shared" si="11"/>
        <v>1103.4000000000001</v>
      </c>
      <c r="O733" s="1" t="s">
        <v>22</v>
      </c>
      <c r="P733" s="1" t="s">
        <v>2652</v>
      </c>
      <c r="Q733" s="1" t="s">
        <v>2653</v>
      </c>
      <c r="R733" s="1" t="s">
        <v>21</v>
      </c>
      <c r="S733" s="1"/>
      <c r="T733" s="1" t="s">
        <v>25</v>
      </c>
      <c r="U733" t="str">
        <f>VLOOKUP(H733,[4]可返佣产品!$A$2:$B$1000,2,)</f>
        <v>true</v>
      </c>
    </row>
    <row r="734" spans="1:21">
      <c r="A734" s="1" t="s">
        <v>582</v>
      </c>
      <c r="B734" s="1" t="str">
        <f>VLOOKUP(A734,'[3]消费明细-普通账号'!$B$2:$C$10000,2,)</f>
        <v>广州尚途商旅信息技术有限公司</v>
      </c>
      <c r="C734" s="1" t="str">
        <f>VLOOKUP(A734,'[3]消费明细-普通账号'!$B$2:$D$10000,3,)</f>
        <v>KA-广</v>
      </c>
      <c r="D734" s="1" t="str">
        <f>VLOOKUP(A734,'[3]消费明细-普通账号'!$B$2:$L$10000,11,)</f>
        <v>史玉卉</v>
      </c>
      <c r="E734" s="1" t="str">
        <f>VLOOKUP(A734,'[3]消费明细-普通账号'!$B$2:$P$10000,15,)</f>
        <v>关联</v>
      </c>
      <c r="F734" s="5">
        <f>VLOOKUP(A734,'[3]消费明细-普通账号'!$B$2:$O$10000,14,)</f>
        <v>42670</v>
      </c>
      <c r="G734" s="1" t="s">
        <v>2654</v>
      </c>
      <c r="H734" s="1" t="s">
        <v>17</v>
      </c>
      <c r="I734" s="1" t="s">
        <v>18</v>
      </c>
      <c r="J734" s="1" t="s">
        <v>2655</v>
      </c>
      <c r="K734" s="1" t="s">
        <v>20</v>
      </c>
      <c r="L734" s="1" t="s">
        <v>2655</v>
      </c>
      <c r="M734" s="1"/>
      <c r="N734" s="1">
        <f t="shared" si="11"/>
        <v>297.13</v>
      </c>
      <c r="O734" s="1" t="s">
        <v>22</v>
      </c>
      <c r="P734" s="1" t="s">
        <v>2656</v>
      </c>
      <c r="Q734" s="1" t="s">
        <v>2657</v>
      </c>
      <c r="R734" s="1" t="s">
        <v>21</v>
      </c>
      <c r="S734" s="1"/>
      <c r="T734" s="1" t="s">
        <v>25</v>
      </c>
      <c r="U734" t="str">
        <f>VLOOKUP(H734,[4]可返佣产品!$A$2:$B$1000,2,)</f>
        <v>true</v>
      </c>
    </row>
    <row r="735" spans="1:21">
      <c r="A735" s="1" t="s">
        <v>582</v>
      </c>
      <c r="B735" s="1" t="str">
        <f>VLOOKUP(A735,'[3]消费明细-普通账号'!$B$2:$C$10000,2,)</f>
        <v>广州尚途商旅信息技术有限公司</v>
      </c>
      <c r="C735" s="1" t="str">
        <f>VLOOKUP(A735,'[3]消费明细-普通账号'!$B$2:$D$10000,3,)</f>
        <v>KA-广</v>
      </c>
      <c r="D735" s="1" t="str">
        <f>VLOOKUP(A735,'[3]消费明细-普通账号'!$B$2:$L$10000,11,)</f>
        <v>史玉卉</v>
      </c>
      <c r="E735" s="1" t="str">
        <f>VLOOKUP(A735,'[3]消费明细-普通账号'!$B$2:$P$10000,15,)</f>
        <v>关联</v>
      </c>
      <c r="F735" s="5">
        <f>VLOOKUP(A735,'[3]消费明细-普通账号'!$B$2:$O$10000,14,)</f>
        <v>42670</v>
      </c>
      <c r="G735" s="1" t="s">
        <v>2658</v>
      </c>
      <c r="H735" s="1" t="s">
        <v>17</v>
      </c>
      <c r="I735" s="1" t="s">
        <v>18</v>
      </c>
      <c r="J735" s="1" t="s">
        <v>2659</v>
      </c>
      <c r="K735" s="1" t="s">
        <v>20</v>
      </c>
      <c r="L735" s="1" t="s">
        <v>2659</v>
      </c>
      <c r="M735" s="1"/>
      <c r="N735" s="1">
        <f t="shared" si="11"/>
        <v>310.45999999999998</v>
      </c>
      <c r="O735" s="1" t="s">
        <v>22</v>
      </c>
      <c r="P735" s="1" t="s">
        <v>2656</v>
      </c>
      <c r="Q735" s="1" t="s">
        <v>2657</v>
      </c>
      <c r="R735" s="1" t="s">
        <v>21</v>
      </c>
      <c r="S735" s="1"/>
      <c r="T735" s="1" t="s">
        <v>25</v>
      </c>
      <c r="U735" t="str">
        <f>VLOOKUP(H735,[4]可返佣产品!$A$2:$B$1000,2,)</f>
        <v>true</v>
      </c>
    </row>
    <row r="736" spans="1:21">
      <c r="A736" s="1" t="s">
        <v>582</v>
      </c>
      <c r="B736" s="1" t="str">
        <f>VLOOKUP(A736,'[3]消费明细-普通账号'!$B$2:$C$10000,2,)</f>
        <v>广州尚途商旅信息技术有限公司</v>
      </c>
      <c r="C736" s="1" t="str">
        <f>VLOOKUP(A736,'[3]消费明细-普通账号'!$B$2:$D$10000,3,)</f>
        <v>KA-广</v>
      </c>
      <c r="D736" s="1" t="str">
        <f>VLOOKUP(A736,'[3]消费明细-普通账号'!$B$2:$L$10000,11,)</f>
        <v>史玉卉</v>
      </c>
      <c r="E736" s="1" t="str">
        <f>VLOOKUP(A736,'[3]消费明细-普通账号'!$B$2:$P$10000,15,)</f>
        <v>关联</v>
      </c>
      <c r="F736" s="5">
        <f>VLOOKUP(A736,'[3]消费明细-普通账号'!$B$2:$O$10000,14,)</f>
        <v>42670</v>
      </c>
      <c r="G736" s="1" t="s">
        <v>2660</v>
      </c>
      <c r="H736" s="1" t="s">
        <v>17</v>
      </c>
      <c r="I736" s="1" t="s">
        <v>18</v>
      </c>
      <c r="J736" s="1" t="s">
        <v>2655</v>
      </c>
      <c r="K736" s="1" t="s">
        <v>20</v>
      </c>
      <c r="L736" s="1" t="s">
        <v>2655</v>
      </c>
      <c r="M736" s="1"/>
      <c r="N736" s="1">
        <f t="shared" si="11"/>
        <v>297.13</v>
      </c>
      <c r="O736" s="1" t="s">
        <v>22</v>
      </c>
      <c r="P736" s="1" t="s">
        <v>2656</v>
      </c>
      <c r="Q736" s="1" t="s">
        <v>2657</v>
      </c>
      <c r="R736" s="1" t="s">
        <v>21</v>
      </c>
      <c r="S736" s="1"/>
      <c r="T736" s="1" t="s">
        <v>25</v>
      </c>
      <c r="U736" t="str">
        <f>VLOOKUP(H736,[4]可返佣产品!$A$2:$B$1000,2,)</f>
        <v>true</v>
      </c>
    </row>
    <row r="737" spans="1:21">
      <c r="A737" s="1" t="s">
        <v>2661</v>
      </c>
      <c r="B737" s="1" t="str">
        <f>VLOOKUP(A737,'[3]消费明细-普通账号'!$B$2:$C$10000,2,)</f>
        <v>广州尚途商旅信息技术有限公司</v>
      </c>
      <c r="C737" s="1" t="str">
        <f>VLOOKUP(A737,'[3]消费明细-普通账号'!$B$2:$D$10000,3,)</f>
        <v>KA-广</v>
      </c>
      <c r="D737" s="1" t="str">
        <f>VLOOKUP(A737,'[3]消费明细-普通账号'!$B$2:$L$10000,11,)</f>
        <v>史玉卉</v>
      </c>
      <c r="E737" s="1" t="str">
        <f>VLOOKUP(A737,'[3]消费明细-普通账号'!$B$2:$P$10000,15,)</f>
        <v>关联</v>
      </c>
      <c r="F737" s="5">
        <f>VLOOKUP(A737,'[3]消费明细-普通账号'!$B$2:$O$10000,14,)</f>
        <v>42670</v>
      </c>
      <c r="G737" s="1" t="s">
        <v>2662</v>
      </c>
      <c r="H737" s="1" t="s">
        <v>17</v>
      </c>
      <c r="I737" s="1" t="s">
        <v>59</v>
      </c>
      <c r="J737" s="1" t="s">
        <v>2663</v>
      </c>
      <c r="K737" s="1" t="s">
        <v>20</v>
      </c>
      <c r="L737" s="1" t="s">
        <v>2663</v>
      </c>
      <c r="M737" s="1"/>
      <c r="N737" s="1">
        <f t="shared" si="11"/>
        <v>1103.5999999999999</v>
      </c>
      <c r="O737" s="1" t="s">
        <v>22</v>
      </c>
      <c r="P737" s="1" t="s">
        <v>2664</v>
      </c>
      <c r="Q737" s="1" t="s">
        <v>2665</v>
      </c>
      <c r="R737" s="1" t="s">
        <v>21</v>
      </c>
      <c r="S737" s="1"/>
      <c r="T737" s="1" t="s">
        <v>25</v>
      </c>
      <c r="U737">
        <v>-1</v>
      </c>
    </row>
    <row r="738" spans="1:21">
      <c r="A738" s="1" t="s">
        <v>2661</v>
      </c>
      <c r="B738" s="1" t="str">
        <f>VLOOKUP(A738,'[3]消费明细-普通账号'!$B$2:$C$10000,2,)</f>
        <v>广州尚途商旅信息技术有限公司</v>
      </c>
      <c r="C738" s="1" t="str">
        <f>VLOOKUP(A738,'[3]消费明细-普通账号'!$B$2:$D$10000,3,)</f>
        <v>KA-广</v>
      </c>
      <c r="D738" s="1" t="str">
        <f>VLOOKUP(A738,'[3]消费明细-普通账号'!$B$2:$L$10000,11,)</f>
        <v>史玉卉</v>
      </c>
      <c r="E738" s="1" t="str">
        <f>VLOOKUP(A738,'[3]消费明细-普通账号'!$B$2:$P$10000,15,)</f>
        <v>关联</v>
      </c>
      <c r="F738" s="5">
        <f>VLOOKUP(A738,'[3]消费明细-普通账号'!$B$2:$O$10000,14,)</f>
        <v>42670</v>
      </c>
      <c r="G738" s="1" t="s">
        <v>2666</v>
      </c>
      <c r="H738" s="1" t="s">
        <v>17</v>
      </c>
      <c r="I738" s="1" t="s">
        <v>59</v>
      </c>
      <c r="J738" s="1" t="s">
        <v>2667</v>
      </c>
      <c r="K738" s="1" t="s">
        <v>20</v>
      </c>
      <c r="L738" s="1" t="s">
        <v>2667</v>
      </c>
      <c r="M738" s="1"/>
      <c r="N738" s="1">
        <f t="shared" si="11"/>
        <v>1605.57</v>
      </c>
      <c r="O738" s="1" t="s">
        <v>22</v>
      </c>
      <c r="P738" s="1" t="s">
        <v>2668</v>
      </c>
      <c r="Q738" s="1" t="s">
        <v>2669</v>
      </c>
      <c r="R738" s="1" t="s">
        <v>21</v>
      </c>
      <c r="S738" s="1"/>
      <c r="T738" s="1" t="s">
        <v>25</v>
      </c>
      <c r="U738">
        <v>-1</v>
      </c>
    </row>
    <row r="739" spans="1:21">
      <c r="A739" s="1" t="s">
        <v>26</v>
      </c>
      <c r="B739" s="1" t="str">
        <f>VLOOKUP(A739,'[3]消费明细-普通账号'!$B$2:$C$10000,2,)</f>
        <v>广州市十牛信息科技有限公司</v>
      </c>
      <c r="C739" s="1" t="str">
        <f>VLOOKUP(A739,'[3]消费明细-普通账号'!$B$2:$D$10000,3,)</f>
        <v>其他</v>
      </c>
      <c r="D739" s="1" t="str">
        <f>VLOOKUP(A739,'[3]消费明细-普通账号'!$B$2:$L$10000,11,)</f>
        <v>薛玲</v>
      </c>
      <c r="E739" s="1" t="str">
        <f>VLOOKUP(A739,'[3]消费明细-普通账号'!$B$2:$P$10000,15,)</f>
        <v>关联</v>
      </c>
      <c r="F739" s="5">
        <f>VLOOKUP(A739,'[3]消费明细-普通账号'!$B$2:$O$10000,14,)</f>
        <v>42909</v>
      </c>
      <c r="G739" s="1" t="s">
        <v>2670</v>
      </c>
      <c r="H739" s="1" t="s">
        <v>130</v>
      </c>
      <c r="I739" s="1" t="s">
        <v>49</v>
      </c>
      <c r="J739" s="1" t="s">
        <v>29</v>
      </c>
      <c r="K739" s="1" t="s">
        <v>20</v>
      </c>
      <c r="L739" s="1" t="s">
        <v>30</v>
      </c>
      <c r="M739" s="1"/>
      <c r="N739" s="1">
        <f t="shared" si="11"/>
        <v>0</v>
      </c>
      <c r="O739" s="1" t="s">
        <v>31</v>
      </c>
      <c r="P739" s="1" t="s">
        <v>2671</v>
      </c>
      <c r="Q739" s="1" t="s">
        <v>2671</v>
      </c>
      <c r="R739" s="1" t="s">
        <v>21</v>
      </c>
      <c r="S739" s="1"/>
      <c r="T739" s="1" t="s">
        <v>25</v>
      </c>
      <c r="U739" t="b">
        <f>VLOOKUP(H739,[4]可返佣产品!$A$2:$B$1000,2,)</f>
        <v>1</v>
      </c>
    </row>
    <row r="740" spans="1:21">
      <c r="A740" s="1" t="s">
        <v>304</v>
      </c>
      <c r="B740" s="1" t="str">
        <f>VLOOKUP(A740,'[3]消费明细-普通账号'!$B$2:$C$10000,2,)</f>
        <v>广州远程教育中心有限公司</v>
      </c>
      <c r="C740" s="1" t="str">
        <f>VLOOKUP(A740,'[3]消费明细-普通账号'!$B$2:$D$10000,3,)</f>
        <v>KA-广</v>
      </c>
      <c r="D740" s="1" t="str">
        <f>VLOOKUP(A740,'[3]消费明细-普通账号'!$B$2:$L$10000,11,)</f>
        <v>史玉卉</v>
      </c>
      <c r="E740" s="1" t="str">
        <f>VLOOKUP(A740,'[3]消费明细-普通账号'!$B$2:$P$10000,15,)</f>
        <v>关联</v>
      </c>
      <c r="F740" s="5">
        <f>VLOOKUP(A740,'[3]消费明细-普通账号'!$B$2:$O$10000,14,)</f>
        <v>42818</v>
      </c>
      <c r="G740" s="1" t="s">
        <v>2672</v>
      </c>
      <c r="H740" s="1" t="s">
        <v>17</v>
      </c>
      <c r="I740" s="1" t="s">
        <v>49</v>
      </c>
      <c r="J740" s="1" t="s">
        <v>2448</v>
      </c>
      <c r="K740" s="1" t="s">
        <v>203</v>
      </c>
      <c r="L740" s="1" t="s">
        <v>680</v>
      </c>
      <c r="M740" s="1"/>
      <c r="N740" s="1">
        <f t="shared" si="11"/>
        <v>306</v>
      </c>
      <c r="O740" s="1" t="s">
        <v>22</v>
      </c>
      <c r="P740" s="1" t="s">
        <v>2673</v>
      </c>
      <c r="Q740" s="1" t="s">
        <v>2674</v>
      </c>
      <c r="R740" s="1" t="s">
        <v>21</v>
      </c>
      <c r="S740" s="1"/>
      <c r="T740" s="1" t="s">
        <v>25</v>
      </c>
      <c r="U740">
        <v>0</v>
      </c>
    </row>
    <row r="741" spans="1:21">
      <c r="A741" s="1" t="s">
        <v>2238</v>
      </c>
      <c r="B741" s="1" t="str">
        <f>VLOOKUP(A741,'[3]消费明细-普通账号'!$B$2:$C$10000,2,)</f>
        <v>健通营策</v>
      </c>
      <c r="C741" s="1" t="str">
        <f>VLOOKUP(A741,'[3]消费明细-普通账号'!$B$2:$D$10000,3,)</f>
        <v>铁军-广</v>
      </c>
      <c r="D741" s="1" t="str">
        <f>VLOOKUP(A741,'[3]消费明细-普通账号'!$B$2:$L$10000,11,)</f>
        <v>吴发能</v>
      </c>
      <c r="E741" s="1" t="str">
        <f>VLOOKUP(A741,'[3]消费明细-普通账号'!$B$2:$P$10000,15,)</f>
        <v>新建</v>
      </c>
      <c r="F741" s="5">
        <f>VLOOKUP(A741,'[3]消费明细-普通账号'!$B$2:$O$10000,14,)</f>
        <v>43299.65111111111</v>
      </c>
      <c r="G741" s="1" t="s">
        <v>2675</v>
      </c>
      <c r="H741" s="1" t="s">
        <v>17</v>
      </c>
      <c r="I741" s="1" t="s">
        <v>49</v>
      </c>
      <c r="J741" s="1" t="s">
        <v>2676</v>
      </c>
      <c r="K741" s="1" t="s">
        <v>670</v>
      </c>
      <c r="L741" s="1" t="s">
        <v>2677</v>
      </c>
      <c r="M741" s="1">
        <v>3000</v>
      </c>
      <c r="N741" s="1">
        <f t="shared" si="11"/>
        <v>15331.55</v>
      </c>
      <c r="O741" s="1" t="s">
        <v>22</v>
      </c>
      <c r="P741" s="1" t="s">
        <v>2678</v>
      </c>
      <c r="Q741" s="1" t="s">
        <v>2679</v>
      </c>
      <c r="R741" s="1" t="s">
        <v>21</v>
      </c>
      <c r="S741" s="1"/>
      <c r="T741" s="1" t="s">
        <v>25</v>
      </c>
      <c r="U741" t="str">
        <f>VLOOKUP(H741,[4]可返佣产品!$A$2:$B$1000,2,)</f>
        <v>true</v>
      </c>
    </row>
    <row r="742" spans="1:21">
      <c r="A742" s="1" t="s">
        <v>2238</v>
      </c>
      <c r="B742" s="1" t="str">
        <f>VLOOKUP(A742,'[3]消费明细-普通账号'!$B$2:$C$10000,2,)</f>
        <v>健通营策</v>
      </c>
      <c r="C742" s="1" t="str">
        <f>VLOOKUP(A742,'[3]消费明细-普通账号'!$B$2:$D$10000,3,)</f>
        <v>铁军-广</v>
      </c>
      <c r="D742" s="1" t="str">
        <f>VLOOKUP(A742,'[3]消费明细-普通账号'!$B$2:$L$10000,11,)</f>
        <v>吴发能</v>
      </c>
      <c r="E742" s="1" t="str">
        <f>VLOOKUP(A742,'[3]消费明细-普通账号'!$B$2:$P$10000,15,)</f>
        <v>新建</v>
      </c>
      <c r="F742" s="5">
        <f>VLOOKUP(A742,'[3]消费明细-普通账号'!$B$2:$O$10000,14,)</f>
        <v>43299.65111111111</v>
      </c>
      <c r="G742" s="1" t="s">
        <v>2675</v>
      </c>
      <c r="H742" s="1" t="s">
        <v>17</v>
      </c>
      <c r="I742" s="1" t="s">
        <v>49</v>
      </c>
      <c r="J742" s="1" t="s">
        <v>2676</v>
      </c>
      <c r="K742" s="1" t="s">
        <v>670</v>
      </c>
      <c r="L742" s="1" t="s">
        <v>2677</v>
      </c>
      <c r="M742" s="1">
        <v>3000</v>
      </c>
      <c r="N742" s="1">
        <f t="shared" si="11"/>
        <v>15331.55</v>
      </c>
      <c r="O742" s="1" t="s">
        <v>22</v>
      </c>
      <c r="P742" s="1" t="s">
        <v>2678</v>
      </c>
      <c r="Q742" s="1" t="s">
        <v>2679</v>
      </c>
      <c r="R742" s="1" t="s">
        <v>21</v>
      </c>
      <c r="S742" s="1"/>
      <c r="T742" s="1" t="s">
        <v>25</v>
      </c>
      <c r="U742" t="str">
        <f>VLOOKUP(H742,[4]可返佣产品!$A$2:$B$1000,2,)</f>
        <v>true</v>
      </c>
    </row>
    <row r="743" spans="1:21">
      <c r="A743" s="1" t="s">
        <v>26</v>
      </c>
      <c r="B743" s="1" t="str">
        <f>VLOOKUP(A743,'[3]消费明细-普通账号'!$B$2:$C$10000,2,)</f>
        <v>广州市十牛信息科技有限公司</v>
      </c>
      <c r="C743" s="1" t="str">
        <f>VLOOKUP(A743,'[3]消费明细-普通账号'!$B$2:$D$10000,3,)</f>
        <v>其他</v>
      </c>
      <c r="D743" s="1" t="str">
        <f>VLOOKUP(A743,'[3]消费明细-普通账号'!$B$2:$L$10000,11,)</f>
        <v>薛玲</v>
      </c>
      <c r="E743" s="1" t="str">
        <f>VLOOKUP(A743,'[3]消费明细-普通账号'!$B$2:$P$10000,15,)</f>
        <v>关联</v>
      </c>
      <c r="F743" s="5">
        <f>VLOOKUP(A743,'[3]消费明细-普通账号'!$B$2:$O$10000,14,)</f>
        <v>42909</v>
      </c>
      <c r="G743" s="1" t="s">
        <v>2680</v>
      </c>
      <c r="H743" s="1" t="s">
        <v>130</v>
      </c>
      <c r="I743" s="1" t="s">
        <v>49</v>
      </c>
      <c r="J743" s="1" t="s">
        <v>29</v>
      </c>
      <c r="K743" s="1" t="s">
        <v>20</v>
      </c>
      <c r="L743" s="1" t="s">
        <v>30</v>
      </c>
      <c r="M743" s="1"/>
      <c r="N743" s="1">
        <f t="shared" si="11"/>
        <v>0</v>
      </c>
      <c r="O743" s="1" t="s">
        <v>31</v>
      </c>
      <c r="P743" s="1" t="s">
        <v>2681</v>
      </c>
      <c r="Q743" s="1" t="s">
        <v>2681</v>
      </c>
      <c r="R743" s="1" t="s">
        <v>21</v>
      </c>
      <c r="S743" s="1"/>
      <c r="T743" s="1" t="s">
        <v>25</v>
      </c>
      <c r="U743" t="b">
        <f>VLOOKUP(H743,[4]可返佣产品!$A$2:$B$1000,2,)</f>
        <v>1</v>
      </c>
    </row>
    <row r="744" spans="1:21">
      <c r="A744" s="1" t="s">
        <v>217</v>
      </c>
      <c r="B744" s="1" t="str">
        <f>VLOOKUP(A744,'[3]消费明细-普通账号'!$B$2:$C$10000,2,)</f>
        <v>广州市合生元生物制品有限公司</v>
      </c>
      <c r="C744" s="1" t="str">
        <f>VLOOKUP(A744,'[3]消费明细-普通账号'!$B$2:$D$10000,3,)</f>
        <v>KA-广</v>
      </c>
      <c r="D744" s="1" t="str">
        <f>VLOOKUP(A744,'[3]消费明细-普通账号'!$B$2:$L$10000,11,)</f>
        <v>史玉卉</v>
      </c>
      <c r="E744" s="1" t="str">
        <f>VLOOKUP(A744,'[3]消费明细-普通账号'!$B$2:$P$10000,15,)</f>
        <v>关联</v>
      </c>
      <c r="F744" s="5">
        <f>VLOOKUP(A744,'[3]消费明细-普通账号'!$B$2:$O$10000,14,)</f>
        <v>42620</v>
      </c>
      <c r="G744" s="1" t="s">
        <v>2682</v>
      </c>
      <c r="H744" s="1" t="s">
        <v>65</v>
      </c>
      <c r="I744" s="1" t="s">
        <v>49</v>
      </c>
      <c r="J744" s="1" t="s">
        <v>29</v>
      </c>
      <c r="K744" s="1" t="s">
        <v>20</v>
      </c>
      <c r="L744" s="1" t="s">
        <v>30</v>
      </c>
      <c r="M744" s="1"/>
      <c r="N744" s="1">
        <f t="shared" si="11"/>
        <v>0</v>
      </c>
      <c r="O744" s="1" t="s">
        <v>31</v>
      </c>
      <c r="P744" s="1" t="s">
        <v>2683</v>
      </c>
      <c r="Q744" s="1" t="s">
        <v>2684</v>
      </c>
      <c r="R744" s="1" t="s">
        <v>21</v>
      </c>
      <c r="S744" s="1"/>
      <c r="T744" s="1" t="s">
        <v>25</v>
      </c>
      <c r="U744" t="e">
        <f>VLOOKUP(H744,[4]可返佣产品!$A$2:$B$1000,2,)</f>
        <v>#N/A</v>
      </c>
    </row>
    <row r="745" spans="1:21">
      <c r="A745" s="1" t="s">
        <v>1001</v>
      </c>
      <c r="B745" s="1" t="str">
        <f>VLOOKUP(A745,'[3]消费明细-普通账号'!$B$2:$C$10000,2,)</f>
        <v>广州棒谷网络科技有限公司</v>
      </c>
      <c r="C745" s="1" t="str">
        <f>VLOOKUP(A745,'[3]消费明细-普通账号'!$B$2:$D$10000,3,)</f>
        <v>KA-广</v>
      </c>
      <c r="D745" s="1" t="str">
        <f>VLOOKUP(A745,'[3]消费明细-普通账号'!$B$2:$L$10000,11,)</f>
        <v>KA-广</v>
      </c>
      <c r="E745" s="1" t="str">
        <f>VLOOKUP(A745,'[3]消费明细-普通账号'!$B$2:$P$10000,15,)</f>
        <v>关联</v>
      </c>
      <c r="F745" s="5">
        <f>VLOOKUP(A745,'[3]消费明细-普通账号'!$B$2:$O$10000,14,)</f>
        <v>42810</v>
      </c>
      <c r="G745" s="1" t="s">
        <v>2685</v>
      </c>
      <c r="H745" s="1" t="s">
        <v>130</v>
      </c>
      <c r="I745" s="1" t="s">
        <v>49</v>
      </c>
      <c r="J745" s="1" t="s">
        <v>29</v>
      </c>
      <c r="K745" s="1" t="s">
        <v>20</v>
      </c>
      <c r="L745" s="1" t="s">
        <v>30</v>
      </c>
      <c r="M745" s="1"/>
      <c r="N745" s="1">
        <f t="shared" si="11"/>
        <v>0</v>
      </c>
      <c r="O745" s="1" t="s">
        <v>31</v>
      </c>
      <c r="P745" s="1" t="s">
        <v>2686</v>
      </c>
      <c r="Q745" s="1" t="s">
        <v>2686</v>
      </c>
      <c r="R745" s="1" t="s">
        <v>21</v>
      </c>
      <c r="S745" s="1"/>
      <c r="T745" s="1" t="s">
        <v>25</v>
      </c>
      <c r="U745" t="b">
        <f>VLOOKUP(H745,[4]可返佣产品!$A$2:$B$1000,2,)</f>
        <v>1</v>
      </c>
    </row>
    <row r="746" spans="1:21">
      <c r="A746" s="1" t="s">
        <v>1001</v>
      </c>
      <c r="B746" s="1" t="str">
        <f>VLOOKUP(A746,'[3]消费明细-普通账号'!$B$2:$C$10000,2,)</f>
        <v>广州棒谷网络科技有限公司</v>
      </c>
      <c r="C746" s="1" t="str">
        <f>VLOOKUP(A746,'[3]消费明细-普通账号'!$B$2:$D$10000,3,)</f>
        <v>KA-广</v>
      </c>
      <c r="D746" s="1" t="str">
        <f>VLOOKUP(A746,'[3]消费明细-普通账号'!$B$2:$L$10000,11,)</f>
        <v>KA-广</v>
      </c>
      <c r="E746" s="1" t="str">
        <f>VLOOKUP(A746,'[3]消费明细-普通账号'!$B$2:$P$10000,15,)</f>
        <v>关联</v>
      </c>
      <c r="F746" s="5">
        <f>VLOOKUP(A746,'[3]消费明细-普通账号'!$B$2:$O$10000,14,)</f>
        <v>42810</v>
      </c>
      <c r="G746" s="1" t="s">
        <v>2687</v>
      </c>
      <c r="H746" s="1" t="s">
        <v>2688</v>
      </c>
      <c r="I746" s="1" t="s">
        <v>49</v>
      </c>
      <c r="J746" s="1" t="s">
        <v>29</v>
      </c>
      <c r="K746" s="1" t="s">
        <v>20</v>
      </c>
      <c r="L746" s="1" t="s">
        <v>30</v>
      </c>
      <c r="M746" s="1"/>
      <c r="N746" s="1">
        <f t="shared" si="11"/>
        <v>0</v>
      </c>
      <c r="O746" s="1" t="s">
        <v>31</v>
      </c>
      <c r="P746" s="1" t="s">
        <v>2689</v>
      </c>
      <c r="Q746" s="1" t="s">
        <v>2689</v>
      </c>
      <c r="R746" s="1" t="s">
        <v>21</v>
      </c>
      <c r="S746" s="1"/>
      <c r="T746" s="1" t="s">
        <v>25</v>
      </c>
      <c r="U746" t="e">
        <f>VLOOKUP(H746,[4]可返佣产品!$A$2:$B$1000,2,)</f>
        <v>#N/A</v>
      </c>
    </row>
    <row r="747" spans="1:21">
      <c r="A747" s="1" t="s">
        <v>1001</v>
      </c>
      <c r="B747" s="1" t="str">
        <f>VLOOKUP(A747,'[3]消费明细-普通账号'!$B$2:$C$10000,2,)</f>
        <v>广州棒谷网络科技有限公司</v>
      </c>
      <c r="C747" s="1" t="str">
        <f>VLOOKUP(A747,'[3]消费明细-普通账号'!$B$2:$D$10000,3,)</f>
        <v>KA-广</v>
      </c>
      <c r="D747" s="1" t="str">
        <f>VLOOKUP(A747,'[3]消费明细-普通账号'!$B$2:$L$10000,11,)</f>
        <v>KA-广</v>
      </c>
      <c r="E747" s="1" t="str">
        <f>VLOOKUP(A747,'[3]消费明细-普通账号'!$B$2:$P$10000,15,)</f>
        <v>关联</v>
      </c>
      <c r="F747" s="5">
        <f>VLOOKUP(A747,'[3]消费明细-普通账号'!$B$2:$O$10000,14,)</f>
        <v>42810</v>
      </c>
      <c r="G747" s="1" t="s">
        <v>2690</v>
      </c>
      <c r="H747" s="1" t="s">
        <v>130</v>
      </c>
      <c r="I747" s="1" t="s">
        <v>49</v>
      </c>
      <c r="J747" s="1" t="s">
        <v>29</v>
      </c>
      <c r="K747" s="1" t="s">
        <v>20</v>
      </c>
      <c r="L747" s="1" t="s">
        <v>30</v>
      </c>
      <c r="M747" s="1"/>
      <c r="N747" s="1">
        <f t="shared" si="11"/>
        <v>0</v>
      </c>
      <c r="O747" s="1" t="s">
        <v>31</v>
      </c>
      <c r="P747" s="1" t="s">
        <v>2691</v>
      </c>
      <c r="Q747" s="1" t="s">
        <v>2691</v>
      </c>
      <c r="R747" s="1" t="s">
        <v>21</v>
      </c>
      <c r="S747" s="1"/>
      <c r="T747" s="1" t="s">
        <v>25</v>
      </c>
      <c r="U747" t="b">
        <f>VLOOKUP(H747,[4]可返佣产品!$A$2:$B$1000,2,)</f>
        <v>1</v>
      </c>
    </row>
    <row r="748" spans="1:21">
      <c r="A748" s="1" t="s">
        <v>1001</v>
      </c>
      <c r="B748" s="1" t="str">
        <f>VLOOKUP(A748,'[3]消费明细-普通账号'!$B$2:$C$10000,2,)</f>
        <v>广州棒谷网络科技有限公司</v>
      </c>
      <c r="C748" s="1" t="str">
        <f>VLOOKUP(A748,'[3]消费明细-普通账号'!$B$2:$D$10000,3,)</f>
        <v>KA-广</v>
      </c>
      <c r="D748" s="1" t="str">
        <f>VLOOKUP(A748,'[3]消费明细-普通账号'!$B$2:$L$10000,11,)</f>
        <v>KA-广</v>
      </c>
      <c r="E748" s="1" t="str">
        <f>VLOOKUP(A748,'[3]消费明细-普通账号'!$B$2:$P$10000,15,)</f>
        <v>关联</v>
      </c>
      <c r="F748" s="5">
        <f>VLOOKUP(A748,'[3]消费明细-普通账号'!$B$2:$O$10000,14,)</f>
        <v>42810</v>
      </c>
      <c r="G748" s="1" t="s">
        <v>2692</v>
      </c>
      <c r="H748" s="1" t="s">
        <v>2688</v>
      </c>
      <c r="I748" s="1" t="s">
        <v>49</v>
      </c>
      <c r="J748" s="1" t="s">
        <v>29</v>
      </c>
      <c r="K748" s="1" t="s">
        <v>20</v>
      </c>
      <c r="L748" s="1" t="s">
        <v>30</v>
      </c>
      <c r="M748" s="1"/>
      <c r="N748" s="1">
        <f t="shared" si="11"/>
        <v>0</v>
      </c>
      <c r="O748" s="1" t="s">
        <v>31</v>
      </c>
      <c r="P748" s="1" t="s">
        <v>2693</v>
      </c>
      <c r="Q748" s="1" t="s">
        <v>2693</v>
      </c>
      <c r="R748" s="1" t="s">
        <v>21</v>
      </c>
      <c r="S748" s="1"/>
      <c r="T748" s="1" t="s">
        <v>25</v>
      </c>
      <c r="U748" t="e">
        <f>VLOOKUP(H748,[4]可返佣产品!$A$2:$B$1000,2,)</f>
        <v>#N/A</v>
      </c>
    </row>
    <row r="749" spans="1:21">
      <c r="A749" s="1" t="s">
        <v>220</v>
      </c>
      <c r="B749" s="1" t="str">
        <f>VLOOKUP(A749,'[3]消费明细-普通账号'!$B$2:$C$10000,2,)</f>
        <v>广州尚途商旅信息技术有限公司</v>
      </c>
      <c r="C749" s="1" t="str">
        <f>VLOOKUP(A749,'[3]消费明细-普通账号'!$B$2:$D$10000,3,)</f>
        <v>KA-广</v>
      </c>
      <c r="D749" s="1" t="str">
        <f>VLOOKUP(A749,'[3]消费明细-普通账号'!$B$2:$L$10000,11,)</f>
        <v>史玉卉</v>
      </c>
      <c r="E749" s="1" t="str">
        <f>VLOOKUP(A749,'[3]消费明细-普通账号'!$B$2:$P$10000,15,)</f>
        <v>关联</v>
      </c>
      <c r="F749" s="5">
        <f>VLOOKUP(A749,'[3]消费明细-普通账号'!$B$2:$O$10000,14,)</f>
        <v>42670</v>
      </c>
      <c r="G749" s="1" t="s">
        <v>2694</v>
      </c>
      <c r="H749" s="1" t="s">
        <v>2695</v>
      </c>
      <c r="I749" s="1" t="s">
        <v>59</v>
      </c>
      <c r="J749" s="1" t="s">
        <v>2696</v>
      </c>
      <c r="K749" s="1" t="s">
        <v>20</v>
      </c>
      <c r="L749" s="1" t="s">
        <v>2696</v>
      </c>
      <c r="M749" s="1"/>
      <c r="N749" s="1">
        <f t="shared" si="11"/>
        <v>1725</v>
      </c>
      <c r="O749" s="1" t="s">
        <v>22</v>
      </c>
      <c r="P749" s="1" t="s">
        <v>2697</v>
      </c>
      <c r="Q749" s="1" t="s">
        <v>2698</v>
      </c>
      <c r="R749" s="1" t="s">
        <v>21</v>
      </c>
      <c r="S749" s="1"/>
      <c r="T749" s="1" t="s">
        <v>25</v>
      </c>
      <c r="U749" t="e">
        <f>VLOOKUP(H749,[4]可返佣产品!$A$2:$B$1000,2,)</f>
        <v>#N/A</v>
      </c>
    </row>
    <row r="750" spans="1:21">
      <c r="A750" s="1" t="s">
        <v>916</v>
      </c>
      <c r="B750" s="1" t="str">
        <f>VLOOKUP(A750,'[3]消费明细-普通账号'!$B$2:$C$10000,2,)</f>
        <v>广东天泽阳光康众医疗投资管理有限公司</v>
      </c>
      <c r="C750" s="1" t="str">
        <f>VLOOKUP(A750,'[3]消费明细-普通账号'!$B$2:$D$10000,3,)</f>
        <v>铁军-广</v>
      </c>
      <c r="D750" s="1" t="str">
        <f>VLOOKUP(A750,'[3]消费明细-普通账号'!$B$2:$L$10000,11,)</f>
        <v>李达</v>
      </c>
      <c r="E750" s="1" t="str">
        <f>VLOOKUP(A750,'[3]消费明细-普通账号'!$B$2:$P$10000,15,)</f>
        <v>新建</v>
      </c>
      <c r="F750" s="5">
        <f>VLOOKUP(A750,'[3]消费明细-普通账号'!$B$2:$O$10000,14,)</f>
        <v>43262.467164351852</v>
      </c>
      <c r="G750" s="1" t="s">
        <v>2699</v>
      </c>
      <c r="H750" s="1" t="s">
        <v>417</v>
      </c>
      <c r="I750" s="1" t="s">
        <v>49</v>
      </c>
      <c r="J750" s="1" t="s">
        <v>1594</v>
      </c>
      <c r="K750" s="1" t="s">
        <v>20</v>
      </c>
      <c r="L750" s="1" t="s">
        <v>1594</v>
      </c>
      <c r="M750" s="1">
        <v>580</v>
      </c>
      <c r="N750" s="1">
        <f t="shared" si="11"/>
        <v>0</v>
      </c>
      <c r="O750" s="1" t="s">
        <v>22</v>
      </c>
      <c r="P750" s="1" t="s">
        <v>2700</v>
      </c>
      <c r="Q750" s="1" t="s">
        <v>2701</v>
      </c>
      <c r="R750" s="1" t="s">
        <v>21</v>
      </c>
      <c r="S750" s="1"/>
      <c r="T750" s="1" t="s">
        <v>25</v>
      </c>
      <c r="U750" t="str">
        <f>VLOOKUP(H750,[4]可返佣产品!$A$2:$B$1000,2,)</f>
        <v>true</v>
      </c>
    </row>
    <row r="751" spans="1:21">
      <c r="A751" s="1" t="s">
        <v>217</v>
      </c>
      <c r="B751" s="1" t="str">
        <f>VLOOKUP(A751,'[3]消费明细-普通账号'!$B$2:$C$10000,2,)</f>
        <v>广州市合生元生物制品有限公司</v>
      </c>
      <c r="C751" s="1" t="str">
        <f>VLOOKUP(A751,'[3]消费明细-普通账号'!$B$2:$D$10000,3,)</f>
        <v>KA-广</v>
      </c>
      <c r="D751" s="1" t="str">
        <f>VLOOKUP(A751,'[3]消费明细-普通账号'!$B$2:$L$10000,11,)</f>
        <v>史玉卉</v>
      </c>
      <c r="E751" s="1" t="str">
        <f>VLOOKUP(A751,'[3]消费明细-普通账号'!$B$2:$P$10000,15,)</f>
        <v>关联</v>
      </c>
      <c r="F751" s="5">
        <f>VLOOKUP(A751,'[3]消费明细-普通账号'!$B$2:$O$10000,14,)</f>
        <v>42620</v>
      </c>
      <c r="G751" s="1" t="s">
        <v>2702</v>
      </c>
      <c r="H751" s="1" t="s">
        <v>65</v>
      </c>
      <c r="I751" s="1" t="s">
        <v>49</v>
      </c>
      <c r="J751" s="1" t="s">
        <v>29</v>
      </c>
      <c r="K751" s="1" t="s">
        <v>20</v>
      </c>
      <c r="L751" s="1" t="s">
        <v>30</v>
      </c>
      <c r="M751" s="1"/>
      <c r="N751" s="1">
        <f t="shared" si="11"/>
        <v>0</v>
      </c>
      <c r="O751" s="1" t="s">
        <v>31</v>
      </c>
      <c r="P751" s="1" t="s">
        <v>2703</v>
      </c>
      <c r="Q751" s="1" t="s">
        <v>2704</v>
      </c>
      <c r="R751" s="1" t="s">
        <v>21</v>
      </c>
      <c r="S751" s="1"/>
      <c r="T751" s="1" t="s">
        <v>25</v>
      </c>
      <c r="U751" t="e">
        <f>VLOOKUP(H751,[4]可返佣产品!$A$2:$B$1000,2,)</f>
        <v>#N/A</v>
      </c>
    </row>
    <row r="752" spans="1:21">
      <c r="A752" s="1" t="s">
        <v>52</v>
      </c>
      <c r="B752" s="1" t="str">
        <f>VLOOKUP(A752,'[3]消费明细-普通账号'!$B$2:$C$10000,2,)</f>
        <v>广州一站网络科技有限公司</v>
      </c>
      <c r="C752" s="1" t="str">
        <f>VLOOKUP(A752,'[3]消费明细-普通账号'!$B$2:$D$10000,3,)</f>
        <v>铁军-广</v>
      </c>
      <c r="D752" s="1" t="str">
        <f>VLOOKUP(A752,'[3]消费明细-普通账号'!$B$2:$L$10000,11,)</f>
        <v>高乾</v>
      </c>
      <c r="E752" s="1" t="str">
        <f>VLOOKUP(A752,'[3]消费明细-普通账号'!$B$2:$P$10000,15,)</f>
        <v>关联</v>
      </c>
      <c r="F752" s="5">
        <f>VLOOKUP(A752,'[3]消费明细-普通账号'!$B$2:$O$10000,14,)</f>
        <v>43067</v>
      </c>
      <c r="G752" s="1" t="s">
        <v>2705</v>
      </c>
      <c r="H752" s="1" t="s">
        <v>54</v>
      </c>
      <c r="I752" s="1" t="s">
        <v>49</v>
      </c>
      <c r="J752" s="1" t="s">
        <v>29</v>
      </c>
      <c r="K752" s="1" t="s">
        <v>20</v>
      </c>
      <c r="L752" s="1" t="s">
        <v>29</v>
      </c>
      <c r="M752" s="1"/>
      <c r="N752" s="1">
        <f t="shared" si="11"/>
        <v>0</v>
      </c>
      <c r="O752" s="1" t="s">
        <v>22</v>
      </c>
      <c r="P752" s="1" t="s">
        <v>2706</v>
      </c>
      <c r="Q752" s="1" t="s">
        <v>2707</v>
      </c>
      <c r="R752" s="1" t="s">
        <v>21</v>
      </c>
      <c r="S752" s="1"/>
      <c r="T752" s="1" t="s">
        <v>25</v>
      </c>
      <c r="U752" t="str">
        <f>VLOOKUP(H752,[4]可返佣产品!$A$2:$B$1000,2,)</f>
        <v>true</v>
      </c>
    </row>
    <row r="753" spans="1:21">
      <c r="A753" s="1" t="s">
        <v>524</v>
      </c>
      <c r="B753" s="1" t="str">
        <f>VLOOKUP(A753,'[3]消费明细-普通账号'!$B$2:$C$10000,2,)</f>
        <v>广州宏峰信息科技有限公司</v>
      </c>
      <c r="C753" s="1" t="str">
        <f>VLOOKUP(A753,'[3]消费明细-普通账号'!$B$2:$D$10000,3,)</f>
        <v>铁军-广</v>
      </c>
      <c r="D753" s="1" t="str">
        <f>VLOOKUP(A753,'[3]消费明细-普通账号'!$B$2:$L$10000,11,)</f>
        <v>吴发能</v>
      </c>
      <c r="E753" s="1" t="str">
        <f>VLOOKUP(A753,'[3]消费明细-普通账号'!$B$2:$P$10000,15,)</f>
        <v>关联</v>
      </c>
      <c r="F753" s="5">
        <f>VLOOKUP(A753,'[3]消费明细-普通账号'!$B$2:$O$10000,14,)</f>
        <v>43018</v>
      </c>
      <c r="G753" s="1" t="s">
        <v>2708</v>
      </c>
      <c r="H753" s="1" t="s">
        <v>17</v>
      </c>
      <c r="I753" s="1" t="s">
        <v>59</v>
      </c>
      <c r="J753" s="1" t="s">
        <v>526</v>
      </c>
      <c r="K753" s="1" t="s">
        <v>20</v>
      </c>
      <c r="L753" s="1" t="s">
        <v>526</v>
      </c>
      <c r="M753" s="1"/>
      <c r="N753" s="1">
        <f t="shared" si="11"/>
        <v>37.24</v>
      </c>
      <c r="O753" s="1" t="s">
        <v>22</v>
      </c>
      <c r="P753" s="1" t="s">
        <v>2709</v>
      </c>
      <c r="Q753" s="1" t="s">
        <v>2710</v>
      </c>
      <c r="R753" s="1" t="s">
        <v>21</v>
      </c>
      <c r="S753" s="1"/>
      <c r="T753" s="1" t="s">
        <v>25</v>
      </c>
      <c r="U753">
        <v>-1</v>
      </c>
    </row>
    <row r="754" spans="1:21">
      <c r="A754" s="1" t="s">
        <v>524</v>
      </c>
      <c r="B754" s="1" t="str">
        <f>VLOOKUP(A754,'[3]消费明细-普通账号'!$B$2:$C$10000,2,)</f>
        <v>广州宏峰信息科技有限公司</v>
      </c>
      <c r="C754" s="1" t="str">
        <f>VLOOKUP(A754,'[3]消费明细-普通账号'!$B$2:$D$10000,3,)</f>
        <v>铁军-广</v>
      </c>
      <c r="D754" s="1" t="str">
        <f>VLOOKUP(A754,'[3]消费明细-普通账号'!$B$2:$L$10000,11,)</f>
        <v>吴发能</v>
      </c>
      <c r="E754" s="1" t="str">
        <f>VLOOKUP(A754,'[3]消费明细-普通账号'!$B$2:$P$10000,15,)</f>
        <v>关联</v>
      </c>
      <c r="F754" s="5">
        <f>VLOOKUP(A754,'[3]消费明细-普通账号'!$B$2:$O$10000,14,)</f>
        <v>43018</v>
      </c>
      <c r="G754" s="1" t="s">
        <v>2711</v>
      </c>
      <c r="H754" s="1" t="s">
        <v>17</v>
      </c>
      <c r="I754" s="1" t="s">
        <v>49</v>
      </c>
      <c r="J754" s="1" t="s">
        <v>2712</v>
      </c>
      <c r="K754" s="1" t="s">
        <v>360</v>
      </c>
      <c r="L754" s="1" t="s">
        <v>2713</v>
      </c>
      <c r="M754" s="1"/>
      <c r="N754" s="1">
        <f t="shared" si="11"/>
        <v>116.28</v>
      </c>
      <c r="O754" s="1" t="s">
        <v>22</v>
      </c>
      <c r="P754" s="1" t="s">
        <v>2714</v>
      </c>
      <c r="Q754" s="1" t="s">
        <v>2715</v>
      </c>
      <c r="R754" s="1" t="s">
        <v>21</v>
      </c>
      <c r="S754" s="1"/>
      <c r="T754" s="1" t="s">
        <v>25</v>
      </c>
      <c r="U754" t="str">
        <f>VLOOKUP(H754,[4]可返佣产品!$A$2:$B$1000,2,)</f>
        <v>true</v>
      </c>
    </row>
    <row r="755" spans="1:21">
      <c r="A755" s="1" t="s">
        <v>2716</v>
      </c>
      <c r="B755" s="1" t="str">
        <f>VLOOKUP(A755,'[3]消费明细-普通账号'!$B$2:$C$10000,2,)</f>
        <v>广州畅驿智能科技有限公司</v>
      </c>
      <c r="C755" s="1" t="str">
        <f>VLOOKUP(A755,'[3]消费明细-普通账号'!$B$2:$D$10000,3,)</f>
        <v>铁军-广</v>
      </c>
      <c r="D755" s="1" t="str">
        <f>VLOOKUP(A755,'[3]消费明细-普通账号'!$B$2:$L$10000,11,)</f>
        <v>吴发能</v>
      </c>
      <c r="E755" s="1" t="str">
        <f>VLOOKUP(A755,'[3]消费明细-普通账号'!$B$2:$P$10000,15,)</f>
        <v>新建</v>
      </c>
      <c r="F755" s="5">
        <f>VLOOKUP(A755,'[3]消费明细-普通账号'!$B$2:$O$10000,14,)</f>
        <v>43094</v>
      </c>
      <c r="G755" s="1" t="s">
        <v>2717</v>
      </c>
      <c r="H755" s="1" t="s">
        <v>1507</v>
      </c>
      <c r="I755" s="1" t="s">
        <v>49</v>
      </c>
      <c r="J755" s="1" t="s">
        <v>29</v>
      </c>
      <c r="K755" s="1" t="s">
        <v>20</v>
      </c>
      <c r="L755" s="1" t="s">
        <v>30</v>
      </c>
      <c r="M755" s="1"/>
      <c r="N755" s="1">
        <f t="shared" si="11"/>
        <v>0</v>
      </c>
      <c r="O755" s="1" t="s">
        <v>31</v>
      </c>
      <c r="P755" s="1" t="s">
        <v>2718</v>
      </c>
      <c r="Q755" s="1" t="s">
        <v>2718</v>
      </c>
      <c r="R755" s="1" t="s">
        <v>21</v>
      </c>
      <c r="S755" s="1"/>
      <c r="T755" s="1" t="s">
        <v>25</v>
      </c>
      <c r="U755" t="e">
        <f>VLOOKUP(H755,[4]可返佣产品!$A$2:$B$1000,2,)</f>
        <v>#N/A</v>
      </c>
    </row>
    <row r="756" spans="1:21">
      <c r="A756" s="1" t="s">
        <v>697</v>
      </c>
      <c r="B756" s="1" t="str">
        <f>VLOOKUP(A756,'[3]消费明细-普通账号'!$B$2:$C$10000,2,)</f>
        <v>绵泽信息技术有限公司</v>
      </c>
      <c r="C756" s="1" t="str">
        <f>VLOOKUP(A756,'[3]消费明细-普通账号'!$B$2:$D$10000,3,)</f>
        <v>KA-广</v>
      </c>
      <c r="D756" s="1" t="str">
        <f>VLOOKUP(A756,'[3]消费明细-普通账号'!$B$2:$L$10000,11,)</f>
        <v>汤何</v>
      </c>
      <c r="E756" s="1" t="str">
        <f>VLOOKUP(A756,'[3]消费明细-普通账号'!$B$2:$P$10000,15,)</f>
        <v>新建</v>
      </c>
      <c r="F756" s="5">
        <f>VLOOKUP(A756,'[3]消费明细-普通账号'!$B$2:$O$10000,14,)</f>
        <v>43028</v>
      </c>
      <c r="G756" s="1" t="s">
        <v>2719</v>
      </c>
      <c r="H756" s="1" t="s">
        <v>704</v>
      </c>
      <c r="I756" s="1" t="s">
        <v>49</v>
      </c>
      <c r="J756" s="1" t="s">
        <v>705</v>
      </c>
      <c r="K756" s="1" t="s">
        <v>20</v>
      </c>
      <c r="L756" s="1" t="s">
        <v>705</v>
      </c>
      <c r="M756" s="1"/>
      <c r="N756" s="1">
        <f t="shared" si="11"/>
        <v>59</v>
      </c>
      <c r="O756" s="1" t="s">
        <v>22</v>
      </c>
      <c r="P756" s="1" t="s">
        <v>2720</v>
      </c>
      <c r="Q756" s="1" t="s">
        <v>2721</v>
      </c>
      <c r="R756" s="1" t="s">
        <v>21</v>
      </c>
      <c r="S756" s="1"/>
      <c r="T756" s="1" t="s">
        <v>25</v>
      </c>
      <c r="U756" t="e">
        <f>VLOOKUP(H756,[4]可返佣产品!$A$2:$B$1000,2,)</f>
        <v>#N/A</v>
      </c>
    </row>
    <row r="757" spans="1:21">
      <c r="A757" s="1" t="s">
        <v>2166</v>
      </c>
      <c r="B757" s="1" t="str">
        <f>VLOOKUP(A757,'[3]消费明细-普通账号'!$B$2:$C$10000,2,)</f>
        <v>广州市飞旭软件开发有限公司</v>
      </c>
      <c r="C757" s="1" t="str">
        <f>VLOOKUP(A757,'[3]消费明细-普通账号'!$B$2:$D$10000,3,)</f>
        <v>BD伙伴</v>
      </c>
      <c r="D757" s="1" t="str">
        <f>VLOOKUP(A757,'[3]消费明细-普通账号'!$B$2:$L$10000,11,)</f>
        <v>BD团队-刘银树</v>
      </c>
      <c r="E757" s="1" t="str">
        <f>VLOOKUP(A757,'[3]消费明细-普通账号'!$B$2:$P$10000,15,)</f>
        <v>新建</v>
      </c>
      <c r="F757" s="5">
        <f>VLOOKUP(A757,'[3]消费明细-普通账号'!$B$2:$O$10000,14,)</f>
        <v>43224.419212963003</v>
      </c>
      <c r="G757" s="1" t="s">
        <v>2722</v>
      </c>
      <c r="H757" s="1" t="s">
        <v>17</v>
      </c>
      <c r="I757" s="1" t="s">
        <v>49</v>
      </c>
      <c r="J757" s="1" t="s">
        <v>2723</v>
      </c>
      <c r="K757" s="1" t="s">
        <v>670</v>
      </c>
      <c r="L757" s="1" t="s">
        <v>2724</v>
      </c>
      <c r="M757" s="1"/>
      <c r="N757" s="1">
        <f t="shared" si="11"/>
        <v>12158.4</v>
      </c>
      <c r="O757" s="1" t="s">
        <v>22</v>
      </c>
      <c r="P757" s="1" t="s">
        <v>2725</v>
      </c>
      <c r="Q757" s="1" t="s">
        <v>2726</v>
      </c>
      <c r="R757" s="1" t="s">
        <v>21</v>
      </c>
      <c r="S757" s="1"/>
      <c r="T757" s="1" t="s">
        <v>25</v>
      </c>
      <c r="U757" t="str">
        <f>VLOOKUP(H757,[4]可返佣产品!$A$2:$B$1000,2,)</f>
        <v>true</v>
      </c>
    </row>
    <row r="758" spans="1:21">
      <c r="A758" s="1" t="s">
        <v>1615</v>
      </c>
      <c r="B758" s="1" t="str">
        <f>VLOOKUP(A758,'[3]消费明细-普通账号'!$B$2:$C$10000,2,)</f>
        <v>深圳市小康科技有限公司</v>
      </c>
      <c r="C758" s="1" t="str">
        <f>VLOOKUP(A758,'[3]消费明细-普通账号'!$B$2:$D$10000,3,)</f>
        <v>KA-广</v>
      </c>
      <c r="D758" s="1" t="str">
        <f>VLOOKUP(A758,'[3]消费明细-普通账号'!$B$2:$L$10000,11,)</f>
        <v>谢晓敏</v>
      </c>
      <c r="E758" s="1" t="str">
        <f>VLOOKUP(A758,'[3]消费明细-普通账号'!$B$2:$P$10000,15,)</f>
        <v>新建</v>
      </c>
      <c r="F758" s="5">
        <f>VLOOKUP(A758,'[3]消费明细-普通账号'!$B$2:$O$10000,14,)</f>
        <v>43125.7262962963</v>
      </c>
      <c r="G758" s="1" t="s">
        <v>2727</v>
      </c>
      <c r="H758" s="1" t="s">
        <v>2631</v>
      </c>
      <c r="I758" s="1" t="s">
        <v>49</v>
      </c>
      <c r="J758" s="1" t="s">
        <v>29</v>
      </c>
      <c r="K758" s="1" t="s">
        <v>20</v>
      </c>
      <c r="L758" s="1" t="s">
        <v>30</v>
      </c>
      <c r="M758" s="1"/>
      <c r="N758" s="1">
        <f t="shared" si="11"/>
        <v>0</v>
      </c>
      <c r="O758" s="1" t="s">
        <v>31</v>
      </c>
      <c r="P758" s="1" t="s">
        <v>2728</v>
      </c>
      <c r="Q758" s="1" t="s">
        <v>2728</v>
      </c>
      <c r="R758" s="1" t="s">
        <v>21</v>
      </c>
      <c r="S758" s="1"/>
      <c r="T758" s="1" t="s">
        <v>25</v>
      </c>
      <c r="U758" t="e">
        <f>VLOOKUP(H758,[4]可返佣产品!$A$2:$B$1000,2,)</f>
        <v>#N/A</v>
      </c>
    </row>
    <row r="759" spans="1:21">
      <c r="A759" s="1" t="s">
        <v>2661</v>
      </c>
      <c r="B759" s="1" t="str">
        <f>VLOOKUP(A759,'[3]消费明细-普通账号'!$B$2:$C$10000,2,)</f>
        <v>广州尚途商旅信息技术有限公司</v>
      </c>
      <c r="C759" s="1" t="str">
        <f>VLOOKUP(A759,'[3]消费明细-普通账号'!$B$2:$D$10000,3,)</f>
        <v>KA-广</v>
      </c>
      <c r="D759" s="1" t="str">
        <f>VLOOKUP(A759,'[3]消费明细-普通账号'!$B$2:$L$10000,11,)</f>
        <v>史玉卉</v>
      </c>
      <c r="E759" s="1" t="str">
        <f>VLOOKUP(A759,'[3]消费明细-普通账号'!$B$2:$P$10000,15,)</f>
        <v>关联</v>
      </c>
      <c r="F759" s="5">
        <f>VLOOKUP(A759,'[3]消费明细-普通账号'!$B$2:$O$10000,14,)</f>
        <v>42670</v>
      </c>
      <c r="G759" s="1" t="s">
        <v>2729</v>
      </c>
      <c r="H759" s="1" t="s">
        <v>240</v>
      </c>
      <c r="I759" s="1" t="s">
        <v>49</v>
      </c>
      <c r="J759" s="1" t="s">
        <v>1431</v>
      </c>
      <c r="K759" s="1" t="s">
        <v>20</v>
      </c>
      <c r="L759" s="1" t="s">
        <v>1431</v>
      </c>
      <c r="M759" s="1"/>
      <c r="N759" s="1">
        <f t="shared" si="11"/>
        <v>3000</v>
      </c>
      <c r="O759" s="1" t="s">
        <v>22</v>
      </c>
      <c r="P759" s="1" t="s">
        <v>2730</v>
      </c>
      <c r="Q759" s="1" t="s">
        <v>2731</v>
      </c>
      <c r="R759" s="1" t="s">
        <v>21</v>
      </c>
      <c r="S759" s="1"/>
      <c r="T759" s="1" t="s">
        <v>25</v>
      </c>
      <c r="U759" t="str">
        <f>VLOOKUP(H759,[4]可返佣产品!$A$2:$B$1000,2,)</f>
        <v>delete</v>
      </c>
    </row>
    <row r="760" spans="1:21">
      <c r="A760" s="1" t="s">
        <v>1615</v>
      </c>
      <c r="B760" s="1" t="str">
        <f>VLOOKUP(A760,'[3]消费明细-普通账号'!$B$2:$C$10000,2,)</f>
        <v>深圳市小康科技有限公司</v>
      </c>
      <c r="C760" s="1" t="str">
        <f>VLOOKUP(A760,'[3]消费明细-普通账号'!$B$2:$D$10000,3,)</f>
        <v>KA-广</v>
      </c>
      <c r="D760" s="1" t="str">
        <f>VLOOKUP(A760,'[3]消费明细-普通账号'!$B$2:$L$10000,11,)</f>
        <v>谢晓敏</v>
      </c>
      <c r="E760" s="1" t="str">
        <f>VLOOKUP(A760,'[3]消费明细-普通账号'!$B$2:$P$10000,15,)</f>
        <v>新建</v>
      </c>
      <c r="F760" s="5">
        <f>VLOOKUP(A760,'[3]消费明细-普通账号'!$B$2:$O$10000,14,)</f>
        <v>43125.7262962963</v>
      </c>
      <c r="G760" s="1" t="s">
        <v>2732</v>
      </c>
      <c r="H760" s="1" t="s">
        <v>2733</v>
      </c>
      <c r="I760" s="1" t="s">
        <v>49</v>
      </c>
      <c r="J760" s="1" t="s">
        <v>29</v>
      </c>
      <c r="K760" s="1" t="s">
        <v>20</v>
      </c>
      <c r="L760" s="1" t="s">
        <v>30</v>
      </c>
      <c r="M760" s="1"/>
      <c r="N760" s="1">
        <f t="shared" si="11"/>
        <v>0</v>
      </c>
      <c r="O760" s="1" t="s">
        <v>31</v>
      </c>
      <c r="P760" s="1" t="s">
        <v>2734</v>
      </c>
      <c r="Q760" s="1" t="s">
        <v>2734</v>
      </c>
      <c r="R760" s="1" t="s">
        <v>21</v>
      </c>
      <c r="S760" s="1"/>
      <c r="T760" s="1" t="s">
        <v>25</v>
      </c>
      <c r="U760" t="e">
        <f>VLOOKUP(H760,[4]可返佣产品!$A$2:$B$1000,2,)</f>
        <v>#N/A</v>
      </c>
    </row>
    <row r="761" spans="1:21">
      <c r="A761" s="1" t="s">
        <v>582</v>
      </c>
      <c r="B761" s="1" t="str">
        <f>VLOOKUP(A761,'[3]消费明细-普通账号'!$B$2:$C$10000,2,)</f>
        <v>广州尚途商旅信息技术有限公司</v>
      </c>
      <c r="C761" s="1" t="str">
        <f>VLOOKUP(A761,'[3]消费明细-普通账号'!$B$2:$D$10000,3,)</f>
        <v>KA-广</v>
      </c>
      <c r="D761" s="1" t="str">
        <f>VLOOKUP(A761,'[3]消费明细-普通账号'!$B$2:$L$10000,11,)</f>
        <v>史玉卉</v>
      </c>
      <c r="E761" s="1" t="str">
        <f>VLOOKUP(A761,'[3]消费明细-普通账号'!$B$2:$P$10000,15,)</f>
        <v>关联</v>
      </c>
      <c r="F761" s="5">
        <f>VLOOKUP(A761,'[3]消费明细-普通账号'!$B$2:$O$10000,14,)</f>
        <v>42670</v>
      </c>
      <c r="G761" s="1" t="s">
        <v>2735</v>
      </c>
      <c r="H761" s="1" t="s">
        <v>240</v>
      </c>
      <c r="I761" s="1" t="s">
        <v>49</v>
      </c>
      <c r="J761" s="1" t="s">
        <v>241</v>
      </c>
      <c r="K761" s="1" t="s">
        <v>20</v>
      </c>
      <c r="L761" s="1" t="s">
        <v>241</v>
      </c>
      <c r="M761" s="1"/>
      <c r="N761" s="1">
        <f t="shared" si="11"/>
        <v>10000</v>
      </c>
      <c r="O761" s="1" t="s">
        <v>22</v>
      </c>
      <c r="P761" s="1" t="s">
        <v>2736</v>
      </c>
      <c r="Q761" s="1" t="s">
        <v>2737</v>
      </c>
      <c r="R761" s="1" t="s">
        <v>21</v>
      </c>
      <c r="S761" s="1"/>
      <c r="T761" s="1" t="s">
        <v>25</v>
      </c>
      <c r="U761" t="str">
        <f>VLOOKUP(H761,[4]可返佣产品!$A$2:$B$1000,2,)</f>
        <v>delete</v>
      </c>
    </row>
    <row r="762" spans="1:21">
      <c r="A762" s="1" t="s">
        <v>2738</v>
      </c>
      <c r="B762" s="1" t="str">
        <f>VLOOKUP(A762,'[3]消费明细-普通账号'!$B$2:$C$10000,2,)</f>
        <v>广州市绯影信息科技有限公司</v>
      </c>
      <c r="C762" s="1" t="str">
        <f>VLOOKUP(A762,'[3]消费明细-普通账号'!$B$2:$D$10000,3,)</f>
        <v>中台-广</v>
      </c>
      <c r="D762" s="1" t="str">
        <f>VLOOKUP(A762,'[3]消费明细-普通账号'!$B$2:$L$10000,11,)</f>
        <v>雷馥萍</v>
      </c>
      <c r="E762" s="1" t="str">
        <f>VLOOKUP(A762,'[3]消费明细-普通账号'!$B$2:$P$10000,15,)</f>
        <v>关联</v>
      </c>
      <c r="F762" s="5">
        <f>VLOOKUP(A762,'[3]消费明细-普通账号'!$B$2:$O$10000,14,)</f>
        <v>42754</v>
      </c>
      <c r="G762" s="1" t="s">
        <v>2739</v>
      </c>
      <c r="H762" s="1" t="s">
        <v>54</v>
      </c>
      <c r="I762" s="1" t="s">
        <v>49</v>
      </c>
      <c r="J762" s="1" t="s">
        <v>29</v>
      </c>
      <c r="K762" s="1" t="s">
        <v>20</v>
      </c>
      <c r="L762" s="1" t="s">
        <v>29</v>
      </c>
      <c r="M762" s="1"/>
      <c r="N762" s="1">
        <f t="shared" si="11"/>
        <v>0</v>
      </c>
      <c r="O762" s="1" t="s">
        <v>22</v>
      </c>
      <c r="P762" s="1" t="s">
        <v>2740</v>
      </c>
      <c r="Q762" s="1" t="s">
        <v>2741</v>
      </c>
      <c r="R762" s="1" t="s">
        <v>21</v>
      </c>
      <c r="S762" s="1"/>
      <c r="T762" s="1" t="s">
        <v>25</v>
      </c>
      <c r="U762" t="str">
        <f>VLOOKUP(H762,[4]可返佣产品!$A$2:$B$1000,2,)</f>
        <v>true</v>
      </c>
    </row>
    <row r="763" spans="1:21">
      <c r="A763" s="1" t="s">
        <v>2738</v>
      </c>
      <c r="B763" s="1" t="str">
        <f>VLOOKUP(A763,'[3]消费明细-普通账号'!$B$2:$C$10000,2,)</f>
        <v>广州市绯影信息科技有限公司</v>
      </c>
      <c r="C763" s="1" t="str">
        <f>VLOOKUP(A763,'[3]消费明细-普通账号'!$B$2:$D$10000,3,)</f>
        <v>中台-广</v>
      </c>
      <c r="D763" s="1" t="str">
        <f>VLOOKUP(A763,'[3]消费明细-普通账号'!$B$2:$L$10000,11,)</f>
        <v>雷馥萍</v>
      </c>
      <c r="E763" s="1" t="str">
        <f>VLOOKUP(A763,'[3]消费明细-普通账号'!$B$2:$P$10000,15,)</f>
        <v>关联</v>
      </c>
      <c r="F763" s="5">
        <f>VLOOKUP(A763,'[3]消费明细-普通账号'!$B$2:$O$10000,14,)</f>
        <v>42754</v>
      </c>
      <c r="G763" s="1" t="s">
        <v>2742</v>
      </c>
      <c r="H763" s="1" t="s">
        <v>17</v>
      </c>
      <c r="I763" s="1" t="s">
        <v>49</v>
      </c>
      <c r="J763" s="1" t="s">
        <v>593</v>
      </c>
      <c r="K763" s="1" t="s">
        <v>371</v>
      </c>
      <c r="L763" s="1" t="s">
        <v>594</v>
      </c>
      <c r="M763" s="1"/>
      <c r="N763" s="1">
        <f t="shared" si="11"/>
        <v>36.799999999999997</v>
      </c>
      <c r="O763" s="1" t="s">
        <v>22</v>
      </c>
      <c r="P763" s="1" t="s">
        <v>2743</v>
      </c>
      <c r="Q763" s="1" t="s">
        <v>2744</v>
      </c>
      <c r="R763" s="1" t="s">
        <v>21</v>
      </c>
      <c r="S763" s="1"/>
      <c r="T763" s="1" t="s">
        <v>25</v>
      </c>
      <c r="U763" t="str">
        <f>VLOOKUP(H763,[4]可返佣产品!$A$2:$B$1000,2,)</f>
        <v>true</v>
      </c>
    </row>
    <row r="764" spans="1:21">
      <c r="A764" s="1" t="s">
        <v>2633</v>
      </c>
      <c r="B764" s="1" t="str">
        <f>VLOOKUP(A764,'[3]消费明细-普通账号'!$B$2:$C$10000,2,)</f>
        <v>明阳智慧能源集团股份公司</v>
      </c>
      <c r="C764" s="1" t="str">
        <f>VLOOKUP(A764,'[3]消费明细-普通账号'!$B$2:$D$10000,3,)</f>
        <v>KA-广</v>
      </c>
      <c r="D764" s="1" t="str">
        <f>VLOOKUP(A764,'[3]消费明细-普通账号'!$B$2:$L$10000,11,)</f>
        <v>KA-广</v>
      </c>
      <c r="E764" s="1" t="str">
        <f>VLOOKUP(A764,'[3]消费明细-普通账号'!$B$2:$P$10000,15,)</f>
        <v>关联</v>
      </c>
      <c r="F764" s="5">
        <f>VLOOKUP(A764,'[3]消费明细-普通账号'!$B$2:$O$10000,14,)</f>
        <v>43094</v>
      </c>
      <c r="G764" s="1" t="s">
        <v>2745</v>
      </c>
      <c r="H764" s="1" t="s">
        <v>240</v>
      </c>
      <c r="I764" s="1" t="s">
        <v>49</v>
      </c>
      <c r="J764" s="1" t="s">
        <v>2746</v>
      </c>
      <c r="K764" s="1" t="s">
        <v>20</v>
      </c>
      <c r="L764" s="1" t="s">
        <v>2746</v>
      </c>
      <c r="M764" s="1"/>
      <c r="N764" s="1">
        <f t="shared" si="11"/>
        <v>84900</v>
      </c>
      <c r="O764" s="1" t="s">
        <v>22</v>
      </c>
      <c r="P764" s="1" t="s">
        <v>2747</v>
      </c>
      <c r="Q764" s="1" t="s">
        <v>2748</v>
      </c>
      <c r="R764" s="1" t="s">
        <v>21</v>
      </c>
      <c r="S764" s="1"/>
      <c r="T764" s="1" t="s">
        <v>25</v>
      </c>
      <c r="U764" t="str">
        <f>VLOOKUP(H764,[4]可返佣产品!$A$2:$B$1000,2,)</f>
        <v>delete</v>
      </c>
    </row>
    <row r="765" spans="1:21">
      <c r="A765" s="1" t="s">
        <v>1615</v>
      </c>
      <c r="B765" s="1" t="str">
        <f>VLOOKUP(A765,'[3]消费明细-普通账号'!$B$2:$C$10000,2,)</f>
        <v>深圳市小康科技有限公司</v>
      </c>
      <c r="C765" s="1" t="str">
        <f>VLOOKUP(A765,'[3]消费明细-普通账号'!$B$2:$D$10000,3,)</f>
        <v>KA-广</v>
      </c>
      <c r="D765" s="1" t="str">
        <f>VLOOKUP(A765,'[3]消费明细-普通账号'!$B$2:$L$10000,11,)</f>
        <v>谢晓敏</v>
      </c>
      <c r="E765" s="1" t="str">
        <f>VLOOKUP(A765,'[3]消费明细-普通账号'!$B$2:$P$10000,15,)</f>
        <v>新建</v>
      </c>
      <c r="F765" s="5">
        <f>VLOOKUP(A765,'[3]消费明细-普通账号'!$B$2:$O$10000,14,)</f>
        <v>43125.7262962963</v>
      </c>
      <c r="G765" s="1" t="s">
        <v>2749</v>
      </c>
      <c r="H765" s="1" t="s">
        <v>17</v>
      </c>
      <c r="I765" s="1" t="s">
        <v>18</v>
      </c>
      <c r="J765" s="1" t="s">
        <v>2750</v>
      </c>
      <c r="K765" s="1" t="s">
        <v>203</v>
      </c>
      <c r="L765" s="1" t="s">
        <v>2751</v>
      </c>
      <c r="M765" s="1"/>
      <c r="N765" s="1">
        <f t="shared" si="11"/>
        <v>7243.54</v>
      </c>
      <c r="O765" s="1" t="s">
        <v>22</v>
      </c>
      <c r="P765" s="1" t="s">
        <v>2752</v>
      </c>
      <c r="Q765" s="1" t="s">
        <v>2753</v>
      </c>
      <c r="R765" s="1" t="s">
        <v>21</v>
      </c>
      <c r="S765" s="1"/>
      <c r="T765" s="1" t="s">
        <v>25</v>
      </c>
      <c r="U765" t="str">
        <f>VLOOKUP(H765,[4]可返佣产品!$A$2:$B$1000,2,)</f>
        <v>true</v>
      </c>
    </row>
    <row r="766" spans="1:21">
      <c r="A766" s="1" t="s">
        <v>2573</v>
      </c>
      <c r="B766" s="1" t="str">
        <f>VLOOKUP(A766,'[3]消费明细-普通账号'!$B$2:$C$10000,2,)</f>
        <v>野望互娱</v>
      </c>
      <c r="C766" s="1" t="str">
        <f>VLOOKUP(A766,'[3]消费明细-普通账号'!$B$2:$D$10000,3,)</f>
        <v>中台-广</v>
      </c>
      <c r="D766" s="1" t="str">
        <f>VLOOKUP(A766,'[3]消费明细-普通账号'!$B$2:$L$10000,11,)</f>
        <v>唐钰滢</v>
      </c>
      <c r="E766" s="1" t="str">
        <f>VLOOKUP(A766,'[3]消费明细-普通账号'!$B$2:$P$10000,15,)</f>
        <v>新建</v>
      </c>
      <c r="F766" s="5">
        <f>VLOOKUP(A766,'[3]消费明细-普通账号'!$B$2:$O$10000,14,)</f>
        <v>43298.4768287037</v>
      </c>
      <c r="G766" s="1" t="s">
        <v>2754</v>
      </c>
      <c r="H766" s="1" t="s">
        <v>2755</v>
      </c>
      <c r="I766" s="1" t="s">
        <v>49</v>
      </c>
      <c r="J766" s="1" t="s">
        <v>29</v>
      </c>
      <c r="K766" s="1" t="s">
        <v>20</v>
      </c>
      <c r="L766" s="1" t="s">
        <v>30</v>
      </c>
      <c r="M766" s="1"/>
      <c r="N766" s="1">
        <f t="shared" si="11"/>
        <v>0</v>
      </c>
      <c r="O766" s="1" t="s">
        <v>31</v>
      </c>
      <c r="P766" s="1" t="s">
        <v>2756</v>
      </c>
      <c r="Q766" s="1" t="s">
        <v>2756</v>
      </c>
      <c r="R766" s="1" t="s">
        <v>21</v>
      </c>
      <c r="S766" s="1"/>
      <c r="T766" s="1" t="s">
        <v>25</v>
      </c>
      <c r="U766" t="e">
        <f>VLOOKUP(H766,[4]可返佣产品!$A$2:$B$1000,2,)</f>
        <v>#N/A</v>
      </c>
    </row>
    <row r="767" spans="1:21">
      <c r="A767" s="1" t="s">
        <v>217</v>
      </c>
      <c r="B767" s="1" t="str">
        <f>VLOOKUP(A767,'[3]消费明细-普通账号'!$B$2:$C$10000,2,)</f>
        <v>广州市合生元生物制品有限公司</v>
      </c>
      <c r="C767" s="1" t="str">
        <f>VLOOKUP(A767,'[3]消费明细-普通账号'!$B$2:$D$10000,3,)</f>
        <v>KA-广</v>
      </c>
      <c r="D767" s="1" t="str">
        <f>VLOOKUP(A767,'[3]消费明细-普通账号'!$B$2:$L$10000,11,)</f>
        <v>史玉卉</v>
      </c>
      <c r="E767" s="1" t="str">
        <f>VLOOKUP(A767,'[3]消费明细-普通账号'!$B$2:$P$10000,15,)</f>
        <v>关联</v>
      </c>
      <c r="F767" s="5">
        <f>VLOOKUP(A767,'[3]消费明细-普通账号'!$B$2:$O$10000,14,)</f>
        <v>42620</v>
      </c>
      <c r="G767" s="1" t="s">
        <v>2757</v>
      </c>
      <c r="H767" s="1" t="s">
        <v>130</v>
      </c>
      <c r="I767" s="1" t="s">
        <v>49</v>
      </c>
      <c r="J767" s="1" t="s">
        <v>29</v>
      </c>
      <c r="K767" s="1" t="s">
        <v>20</v>
      </c>
      <c r="L767" s="1" t="s">
        <v>30</v>
      </c>
      <c r="M767" s="1"/>
      <c r="N767" s="1">
        <f t="shared" si="11"/>
        <v>0</v>
      </c>
      <c r="O767" s="1" t="s">
        <v>31</v>
      </c>
      <c r="P767" s="1" t="s">
        <v>2758</v>
      </c>
      <c r="Q767" s="1" t="s">
        <v>2758</v>
      </c>
      <c r="R767" s="1" t="s">
        <v>21</v>
      </c>
      <c r="S767" s="1"/>
      <c r="T767" s="1" t="s">
        <v>25</v>
      </c>
      <c r="U767" t="b">
        <f>VLOOKUP(H767,[4]可返佣产品!$A$2:$B$1000,2,)</f>
        <v>1</v>
      </c>
    </row>
    <row r="768" spans="1:21">
      <c r="A768" s="1" t="s">
        <v>582</v>
      </c>
      <c r="B768" s="1" t="str">
        <f>VLOOKUP(A768,'[3]消费明细-普通账号'!$B$2:$C$10000,2,)</f>
        <v>广州尚途商旅信息技术有限公司</v>
      </c>
      <c r="C768" s="1" t="str">
        <f>VLOOKUP(A768,'[3]消费明细-普通账号'!$B$2:$D$10000,3,)</f>
        <v>KA-广</v>
      </c>
      <c r="D768" s="1" t="str">
        <f>VLOOKUP(A768,'[3]消费明细-普通账号'!$B$2:$L$10000,11,)</f>
        <v>史玉卉</v>
      </c>
      <c r="E768" s="1" t="str">
        <f>VLOOKUP(A768,'[3]消费明细-普通账号'!$B$2:$P$10000,15,)</f>
        <v>关联</v>
      </c>
      <c r="F768" s="5">
        <f>VLOOKUP(A768,'[3]消费明细-普通账号'!$B$2:$O$10000,14,)</f>
        <v>42670</v>
      </c>
      <c r="G768" s="1" t="s">
        <v>2759</v>
      </c>
      <c r="H768" s="1" t="s">
        <v>48</v>
      </c>
      <c r="I768" s="1" t="s">
        <v>49</v>
      </c>
      <c r="J768" s="1" t="s">
        <v>29</v>
      </c>
      <c r="K768" s="1" t="s">
        <v>20</v>
      </c>
      <c r="L768" s="1" t="s">
        <v>30</v>
      </c>
      <c r="M768" s="1"/>
      <c r="N768" s="1">
        <f t="shared" si="11"/>
        <v>0</v>
      </c>
      <c r="O768" s="1" t="s">
        <v>31</v>
      </c>
      <c r="P768" s="1" t="s">
        <v>2760</v>
      </c>
      <c r="Q768" s="1" t="s">
        <v>2760</v>
      </c>
      <c r="R768" s="1" t="s">
        <v>21</v>
      </c>
      <c r="S768" s="1"/>
      <c r="T768" s="1" t="s">
        <v>25</v>
      </c>
      <c r="U768" t="e">
        <f>VLOOKUP(H768,[4]可返佣产品!$A$2:$B$1000,2,)</f>
        <v>#N/A</v>
      </c>
    </row>
    <row r="769" spans="1:21">
      <c r="A769" s="1" t="s">
        <v>952</v>
      </c>
      <c r="B769" s="1" t="str">
        <f>VLOOKUP(A769,'[3]消费明细-普通账号'!$B$2:$C$10000,2,)</f>
        <v>广州好莱客创意家居股份有限公司</v>
      </c>
      <c r="C769" s="1" t="str">
        <f>VLOOKUP(A769,'[3]消费明细-普通账号'!$B$2:$D$10000,3,)</f>
        <v>其他</v>
      </c>
      <c r="D769" s="1" t="str">
        <f>VLOOKUP(A769,'[3]消费明细-普通账号'!$B$2:$L$10000,11,)</f>
        <v>薛玲</v>
      </c>
      <c r="E769" s="1" t="str">
        <f>VLOOKUP(A769,'[3]消费明细-普通账号'!$B$2:$P$10000,15,)</f>
        <v>关联</v>
      </c>
      <c r="F769" s="5">
        <f>VLOOKUP(A769,'[3]消费明细-普通账号'!$B$2:$O$10000,14,)</f>
        <v>42618</v>
      </c>
      <c r="G769" s="1" t="s">
        <v>2761</v>
      </c>
      <c r="H769" s="1" t="s">
        <v>17</v>
      </c>
      <c r="I769" s="1" t="s">
        <v>59</v>
      </c>
      <c r="J769" s="1" t="s">
        <v>2762</v>
      </c>
      <c r="K769" s="1" t="s">
        <v>20</v>
      </c>
      <c r="L769" s="1" t="s">
        <v>2762</v>
      </c>
      <c r="M769" s="1"/>
      <c r="N769" s="1">
        <f t="shared" si="11"/>
        <v>5312</v>
      </c>
      <c r="O769" s="1" t="s">
        <v>22</v>
      </c>
      <c r="P769" s="1" t="s">
        <v>2763</v>
      </c>
      <c r="Q769" s="1" t="s">
        <v>2764</v>
      </c>
      <c r="R769" s="1" t="s">
        <v>21</v>
      </c>
      <c r="S769" s="1"/>
      <c r="T769" s="1" t="s">
        <v>25</v>
      </c>
      <c r="U769">
        <v>-1</v>
      </c>
    </row>
    <row r="770" spans="1:21">
      <c r="A770" s="1" t="s">
        <v>627</v>
      </c>
      <c r="B770" s="1" t="str">
        <f>VLOOKUP(A770,'[3]消费明细-普通账号'!$B$2:$C$10000,2,)</f>
        <v>深圳庆丰裕信息科技有限公司</v>
      </c>
      <c r="C770" s="1" t="str">
        <f>VLOOKUP(A770,'[3]消费明细-普通账号'!$B$2:$D$10000,3,)</f>
        <v>BD伙伴</v>
      </c>
      <c r="D770" s="1" t="str">
        <f>VLOOKUP(A770,'[3]消费明细-普通账号'!$B$2:$L$10000,11,)</f>
        <v>BD团队-黄政源</v>
      </c>
      <c r="E770" s="1" t="str">
        <f>VLOOKUP(A770,'[3]消费明细-普通账号'!$B$2:$P$10000,15,)</f>
        <v>新建</v>
      </c>
      <c r="F770" s="5">
        <f>VLOOKUP(A770,'[3]消费明细-普通账号'!$B$2:$O$10000,14,)</f>
        <v>43087</v>
      </c>
      <c r="G770" s="1" t="s">
        <v>2765</v>
      </c>
      <c r="H770" s="1" t="s">
        <v>531</v>
      </c>
      <c r="I770" s="1" t="s">
        <v>18</v>
      </c>
      <c r="J770" s="1" t="s">
        <v>2766</v>
      </c>
      <c r="K770" s="1" t="s">
        <v>20</v>
      </c>
      <c r="L770" s="1" t="s">
        <v>2766</v>
      </c>
      <c r="M770" s="1"/>
      <c r="N770" s="1">
        <f t="shared" si="11"/>
        <v>47.8</v>
      </c>
      <c r="O770" s="1" t="s">
        <v>22</v>
      </c>
      <c r="P770" s="1" t="s">
        <v>2767</v>
      </c>
      <c r="Q770" s="1" t="s">
        <v>2768</v>
      </c>
      <c r="R770" s="1" t="s">
        <v>21</v>
      </c>
      <c r="S770" s="1"/>
      <c r="T770" s="1" t="s">
        <v>25</v>
      </c>
      <c r="U770" t="str">
        <f>VLOOKUP(H770,[4]可返佣产品!$A$2:$B$1000,2,)</f>
        <v>true</v>
      </c>
    </row>
    <row r="771" spans="1:21">
      <c r="A771" s="1" t="s">
        <v>627</v>
      </c>
      <c r="B771" s="1" t="str">
        <f>VLOOKUP(A771,'[3]消费明细-普通账号'!$B$2:$C$10000,2,)</f>
        <v>深圳庆丰裕信息科技有限公司</v>
      </c>
      <c r="C771" s="1" t="str">
        <f>VLOOKUP(A771,'[3]消费明细-普通账号'!$B$2:$D$10000,3,)</f>
        <v>BD伙伴</v>
      </c>
      <c r="D771" s="1" t="str">
        <f>VLOOKUP(A771,'[3]消费明细-普通账号'!$B$2:$L$10000,11,)</f>
        <v>BD团队-黄政源</v>
      </c>
      <c r="E771" s="1" t="str">
        <f>VLOOKUP(A771,'[3]消费明细-普通账号'!$B$2:$P$10000,15,)</f>
        <v>新建</v>
      </c>
      <c r="F771" s="5">
        <f>VLOOKUP(A771,'[3]消费明细-普通账号'!$B$2:$O$10000,14,)</f>
        <v>43087</v>
      </c>
      <c r="G771" s="1" t="s">
        <v>2769</v>
      </c>
      <c r="H771" s="1" t="s">
        <v>531</v>
      </c>
      <c r="I771" s="1" t="s">
        <v>18</v>
      </c>
      <c r="J771" s="1" t="s">
        <v>2770</v>
      </c>
      <c r="K771" s="1" t="s">
        <v>20</v>
      </c>
      <c r="L771" s="1" t="s">
        <v>2770</v>
      </c>
      <c r="M771" s="1"/>
      <c r="N771" s="1">
        <f t="shared" ref="N771:N834" si="12">L771-M771</f>
        <v>20.32</v>
      </c>
      <c r="O771" s="1" t="s">
        <v>22</v>
      </c>
      <c r="P771" s="1" t="s">
        <v>2771</v>
      </c>
      <c r="Q771" s="1" t="s">
        <v>2772</v>
      </c>
      <c r="R771" s="1" t="s">
        <v>21</v>
      </c>
      <c r="S771" s="1"/>
      <c r="T771" s="1" t="s">
        <v>25</v>
      </c>
      <c r="U771" t="str">
        <f>VLOOKUP(H771,[4]可返佣产品!$A$2:$B$1000,2,)</f>
        <v>true</v>
      </c>
    </row>
    <row r="772" spans="1:21">
      <c r="A772" s="1" t="s">
        <v>2773</v>
      </c>
      <c r="B772" s="1" t="str">
        <f>VLOOKUP(A772,'[3]消费明细-普通账号'!$B$2:$C$10000,2,)</f>
        <v>斧子科技（深圳）有限公司</v>
      </c>
      <c r="C772" s="1" t="str">
        <f>VLOOKUP(A772,'[3]消费明细-普通账号'!$B$2:$D$10000,3,)</f>
        <v>KA-深</v>
      </c>
      <c r="D772" s="1" t="str">
        <f>VLOOKUP(A772,'[3]消费明细-普通账号'!$B$2:$L$10000,11,)</f>
        <v>李申政</v>
      </c>
      <c r="E772" s="1" t="str">
        <f>VLOOKUP(A772,'[3]消费明细-普通账号'!$B$2:$P$10000,15,)</f>
        <v>关联</v>
      </c>
      <c r="F772" s="5">
        <f>VLOOKUP(A772,'[3]消费明细-普通账号'!$B$2:$O$10000,14,)</f>
        <v>42825</v>
      </c>
      <c r="G772" s="1" t="s">
        <v>2774</v>
      </c>
      <c r="H772" s="1" t="s">
        <v>17</v>
      </c>
      <c r="I772" s="1" t="s">
        <v>59</v>
      </c>
      <c r="J772" s="1" t="s">
        <v>2775</v>
      </c>
      <c r="K772" s="1" t="s">
        <v>20</v>
      </c>
      <c r="L772" s="1" t="s">
        <v>2775</v>
      </c>
      <c r="M772" s="1"/>
      <c r="N772" s="1">
        <f t="shared" si="12"/>
        <v>2693.82</v>
      </c>
      <c r="O772" s="1" t="s">
        <v>22</v>
      </c>
      <c r="P772" s="1" t="s">
        <v>2776</v>
      </c>
      <c r="Q772" s="1" t="s">
        <v>2777</v>
      </c>
      <c r="R772" s="1" t="s">
        <v>21</v>
      </c>
      <c r="S772" s="1"/>
      <c r="T772" s="1" t="s">
        <v>25</v>
      </c>
      <c r="U772">
        <v>-1</v>
      </c>
    </row>
    <row r="773" spans="1:21">
      <c r="A773" s="1" t="s">
        <v>2773</v>
      </c>
      <c r="B773" s="1" t="str">
        <f>VLOOKUP(A773,'[3]消费明细-普通账号'!$B$2:$C$10000,2,)</f>
        <v>斧子科技（深圳）有限公司</v>
      </c>
      <c r="C773" s="1" t="str">
        <f>VLOOKUP(A773,'[3]消费明细-普通账号'!$B$2:$D$10000,3,)</f>
        <v>KA-深</v>
      </c>
      <c r="D773" s="1" t="str">
        <f>VLOOKUP(A773,'[3]消费明细-普通账号'!$B$2:$L$10000,11,)</f>
        <v>李申政</v>
      </c>
      <c r="E773" s="1" t="str">
        <f>VLOOKUP(A773,'[3]消费明细-普通账号'!$B$2:$P$10000,15,)</f>
        <v>关联</v>
      </c>
      <c r="F773" s="5">
        <f>VLOOKUP(A773,'[3]消费明细-普通账号'!$B$2:$O$10000,14,)</f>
        <v>42825</v>
      </c>
      <c r="G773" s="1" t="s">
        <v>2778</v>
      </c>
      <c r="H773" s="1" t="s">
        <v>17</v>
      </c>
      <c r="I773" s="1" t="s">
        <v>428</v>
      </c>
      <c r="J773" s="1" t="s">
        <v>2779</v>
      </c>
      <c r="K773" s="1" t="s">
        <v>20</v>
      </c>
      <c r="L773" s="1" t="s">
        <v>2779</v>
      </c>
      <c r="M773" s="1"/>
      <c r="N773" s="1">
        <f t="shared" si="12"/>
        <v>-209.16</v>
      </c>
      <c r="O773" s="1" t="s">
        <v>22</v>
      </c>
      <c r="P773" s="1" t="s">
        <v>2780</v>
      </c>
      <c r="Q773" s="1" t="s">
        <v>2781</v>
      </c>
      <c r="R773" s="1" t="s">
        <v>21</v>
      </c>
      <c r="S773" s="1"/>
      <c r="T773" s="1" t="s">
        <v>25</v>
      </c>
      <c r="U773" t="str">
        <f>VLOOKUP(H773,[4]可返佣产品!$A$2:$B$1000,2,)</f>
        <v>true</v>
      </c>
    </row>
    <row r="774" spans="1:21">
      <c r="A774" s="1" t="s">
        <v>2573</v>
      </c>
      <c r="B774" s="1" t="str">
        <f>VLOOKUP(A774,'[3]消费明细-普通账号'!$B$2:$C$10000,2,)</f>
        <v>野望互娱</v>
      </c>
      <c r="C774" s="1" t="str">
        <f>VLOOKUP(A774,'[3]消费明细-普通账号'!$B$2:$D$10000,3,)</f>
        <v>中台-广</v>
      </c>
      <c r="D774" s="1" t="str">
        <f>VLOOKUP(A774,'[3]消费明细-普通账号'!$B$2:$L$10000,11,)</f>
        <v>唐钰滢</v>
      </c>
      <c r="E774" s="1" t="str">
        <f>VLOOKUP(A774,'[3]消费明细-普通账号'!$B$2:$P$10000,15,)</f>
        <v>新建</v>
      </c>
      <c r="F774" s="5">
        <f>VLOOKUP(A774,'[3]消费明细-普通账号'!$B$2:$O$10000,14,)</f>
        <v>43298.4768287037</v>
      </c>
      <c r="G774" s="1" t="s">
        <v>2782</v>
      </c>
      <c r="H774" s="1" t="s">
        <v>17</v>
      </c>
      <c r="I774" s="1" t="s">
        <v>49</v>
      </c>
      <c r="J774" s="1" t="s">
        <v>2783</v>
      </c>
      <c r="K774" s="1" t="s">
        <v>371</v>
      </c>
      <c r="L774" s="1" t="s">
        <v>2784</v>
      </c>
      <c r="M774" s="1"/>
      <c r="N774" s="1">
        <f t="shared" si="12"/>
        <v>401.7</v>
      </c>
      <c r="O774" s="1" t="s">
        <v>22</v>
      </c>
      <c r="P774" s="1" t="s">
        <v>2785</v>
      </c>
      <c r="Q774" s="1" t="s">
        <v>2786</v>
      </c>
      <c r="R774" s="1" t="s">
        <v>21</v>
      </c>
      <c r="S774" s="1"/>
      <c r="T774" s="1" t="s">
        <v>25</v>
      </c>
      <c r="U774" t="str">
        <f>VLOOKUP(H774,[4]可返佣产品!$A$2:$B$1000,2,)</f>
        <v>true</v>
      </c>
    </row>
    <row r="775" spans="1:21">
      <c r="A775" s="1" t="s">
        <v>217</v>
      </c>
      <c r="B775" s="1" t="str">
        <f>VLOOKUP(A775,'[3]消费明细-普通账号'!$B$2:$C$10000,2,)</f>
        <v>广州市合生元生物制品有限公司</v>
      </c>
      <c r="C775" s="1" t="str">
        <f>VLOOKUP(A775,'[3]消费明细-普通账号'!$B$2:$D$10000,3,)</f>
        <v>KA-广</v>
      </c>
      <c r="D775" s="1" t="str">
        <f>VLOOKUP(A775,'[3]消费明细-普通账号'!$B$2:$L$10000,11,)</f>
        <v>史玉卉</v>
      </c>
      <c r="E775" s="1" t="str">
        <f>VLOOKUP(A775,'[3]消费明细-普通账号'!$B$2:$P$10000,15,)</f>
        <v>关联</v>
      </c>
      <c r="F775" s="5">
        <f>VLOOKUP(A775,'[3]消费明细-普通账号'!$B$2:$O$10000,14,)</f>
        <v>42620</v>
      </c>
      <c r="G775" s="1" t="s">
        <v>2787</v>
      </c>
      <c r="H775" s="1" t="s">
        <v>48</v>
      </c>
      <c r="I775" s="1" t="s">
        <v>18</v>
      </c>
      <c r="J775" s="1" t="s">
        <v>29</v>
      </c>
      <c r="K775" s="1" t="s">
        <v>20</v>
      </c>
      <c r="L775" s="1" t="s">
        <v>30</v>
      </c>
      <c r="M775" s="1"/>
      <c r="N775" s="1">
        <f t="shared" si="12"/>
        <v>0</v>
      </c>
      <c r="O775" s="1" t="s">
        <v>31</v>
      </c>
      <c r="P775" s="1" t="s">
        <v>2788</v>
      </c>
      <c r="Q775" s="1" t="s">
        <v>2789</v>
      </c>
      <c r="R775" s="1" t="s">
        <v>21</v>
      </c>
      <c r="S775" s="1"/>
      <c r="T775" s="1" t="s">
        <v>25</v>
      </c>
      <c r="U775" t="e">
        <f>VLOOKUP(H775,[4]可返佣产品!$A$2:$B$1000,2,)</f>
        <v>#N/A</v>
      </c>
    </row>
    <row r="776" spans="1:21">
      <c r="A776" s="1" t="s">
        <v>2614</v>
      </c>
      <c r="B776" s="1" t="str">
        <f>VLOOKUP(A776,'[3]消费明细-普通账号'!$B$2:$C$10000,2,)</f>
        <v>广东扫房网络科技有限公司</v>
      </c>
      <c r="C776" s="1" t="str">
        <f>VLOOKUP(A776,'[3]消费明细-普通账号'!$B$2:$D$10000,3,)</f>
        <v>BD伙伴</v>
      </c>
      <c r="D776" s="1" t="str">
        <f>VLOOKUP(A776,'[3]消费明细-普通账号'!$B$2:$L$10000,11,)</f>
        <v>BD团队-黄政源</v>
      </c>
      <c r="E776" s="1" t="str">
        <f>VLOOKUP(A776,'[3]消费明细-普通账号'!$B$2:$P$10000,15,)</f>
        <v>新建</v>
      </c>
      <c r="F776" s="5">
        <f>VLOOKUP(A776,'[3]消费明细-普通账号'!$B$2:$O$10000,14,)</f>
        <v>43234.756759259297</v>
      </c>
      <c r="G776" s="1" t="s">
        <v>2790</v>
      </c>
      <c r="H776" s="1" t="s">
        <v>130</v>
      </c>
      <c r="I776" s="1" t="s">
        <v>49</v>
      </c>
      <c r="J776" s="1" t="s">
        <v>29</v>
      </c>
      <c r="K776" s="1" t="s">
        <v>20</v>
      </c>
      <c r="L776" s="1" t="s">
        <v>30</v>
      </c>
      <c r="M776" s="1"/>
      <c r="N776" s="1">
        <f t="shared" si="12"/>
        <v>0</v>
      </c>
      <c r="O776" s="1" t="s">
        <v>31</v>
      </c>
      <c r="P776" s="1" t="s">
        <v>2791</v>
      </c>
      <c r="Q776" s="1" t="s">
        <v>2791</v>
      </c>
      <c r="R776" s="1" t="s">
        <v>21</v>
      </c>
      <c r="S776" s="1"/>
      <c r="T776" s="1" t="s">
        <v>25</v>
      </c>
      <c r="U776" t="b">
        <f>VLOOKUP(H776,[4]可返佣产品!$A$2:$B$1000,2,)</f>
        <v>1</v>
      </c>
    </row>
    <row r="777" spans="1:21">
      <c r="A777" s="1" t="s">
        <v>916</v>
      </c>
      <c r="B777" s="1" t="str">
        <f>VLOOKUP(A777,'[3]消费明细-普通账号'!$B$2:$C$10000,2,)</f>
        <v>广东天泽阳光康众医疗投资管理有限公司</v>
      </c>
      <c r="C777" s="1" t="str">
        <f>VLOOKUP(A777,'[3]消费明细-普通账号'!$B$2:$D$10000,3,)</f>
        <v>铁军-广</v>
      </c>
      <c r="D777" s="1" t="str">
        <f>VLOOKUP(A777,'[3]消费明细-普通账号'!$B$2:$L$10000,11,)</f>
        <v>李达</v>
      </c>
      <c r="E777" s="1" t="str">
        <f>VLOOKUP(A777,'[3]消费明细-普通账号'!$B$2:$P$10000,15,)</f>
        <v>新建</v>
      </c>
      <c r="F777" s="5">
        <f>VLOOKUP(A777,'[3]消费明细-普通账号'!$B$2:$O$10000,14,)</f>
        <v>43262.467164351852</v>
      </c>
      <c r="G777" s="1" t="s">
        <v>2792</v>
      </c>
      <c r="H777" s="1" t="s">
        <v>954</v>
      </c>
      <c r="I777" s="1" t="s">
        <v>131</v>
      </c>
      <c r="J777" s="1" t="s">
        <v>29</v>
      </c>
      <c r="K777" s="1" t="s">
        <v>20</v>
      </c>
      <c r="L777" s="1" t="s">
        <v>29</v>
      </c>
      <c r="M777" s="1"/>
      <c r="N777" s="1">
        <f t="shared" si="12"/>
        <v>0</v>
      </c>
      <c r="O777" s="1" t="s">
        <v>22</v>
      </c>
      <c r="P777" s="1" t="s">
        <v>2793</v>
      </c>
      <c r="Q777" s="1" t="s">
        <v>2793</v>
      </c>
      <c r="R777" s="1" t="s">
        <v>21</v>
      </c>
      <c r="S777" s="1"/>
      <c r="T777" s="1" t="s">
        <v>25</v>
      </c>
      <c r="U777" t="str">
        <f>VLOOKUP(H777,[4]可返佣产品!$A$2:$B$1000,2,)</f>
        <v>true</v>
      </c>
    </row>
    <row r="778" spans="1:21">
      <c r="A778" s="1" t="s">
        <v>916</v>
      </c>
      <c r="B778" s="1" t="str">
        <f>VLOOKUP(A778,'[3]消费明细-普通账号'!$B$2:$C$10000,2,)</f>
        <v>广东天泽阳光康众医疗投资管理有限公司</v>
      </c>
      <c r="C778" s="1" t="str">
        <f>VLOOKUP(A778,'[3]消费明细-普通账号'!$B$2:$D$10000,3,)</f>
        <v>铁军-广</v>
      </c>
      <c r="D778" s="1" t="str">
        <f>VLOOKUP(A778,'[3]消费明细-普通账号'!$B$2:$L$10000,11,)</f>
        <v>李达</v>
      </c>
      <c r="E778" s="1" t="str">
        <f>VLOOKUP(A778,'[3]消费明细-普通账号'!$B$2:$P$10000,15,)</f>
        <v>新建</v>
      </c>
      <c r="F778" s="5">
        <f>VLOOKUP(A778,'[3]消费明细-普通账号'!$B$2:$O$10000,14,)</f>
        <v>43262.467164351852</v>
      </c>
      <c r="G778" s="1" t="s">
        <v>2794</v>
      </c>
      <c r="H778" s="1" t="s">
        <v>954</v>
      </c>
      <c r="I778" s="1" t="s">
        <v>131</v>
      </c>
      <c r="J778" s="1" t="s">
        <v>29</v>
      </c>
      <c r="K778" s="1" t="s">
        <v>20</v>
      </c>
      <c r="L778" s="1" t="s">
        <v>29</v>
      </c>
      <c r="M778" s="1"/>
      <c r="N778" s="1">
        <f t="shared" si="12"/>
        <v>0</v>
      </c>
      <c r="O778" s="1" t="s">
        <v>22</v>
      </c>
      <c r="P778" s="1" t="s">
        <v>2795</v>
      </c>
      <c r="Q778" s="1" t="s">
        <v>2795</v>
      </c>
      <c r="R778" s="1" t="s">
        <v>21</v>
      </c>
      <c r="S778" s="1"/>
      <c r="T778" s="1" t="s">
        <v>25</v>
      </c>
      <c r="U778" t="str">
        <f>VLOOKUP(H778,[4]可返佣产品!$A$2:$B$1000,2,)</f>
        <v>true</v>
      </c>
    </row>
    <row r="779" spans="1:21">
      <c r="A779" s="1" t="s">
        <v>1335</v>
      </c>
      <c r="B779" s="1" t="str">
        <f>VLOOKUP(A779,'[3]消费明细-普通账号'!$B$2:$C$10000,2,)</f>
        <v>张峻波（南方出版传媒）</v>
      </c>
      <c r="C779" s="1" t="str">
        <f>VLOOKUP(A779,'[3]消费明细-普通账号'!$B$2:$D$10000,3,)</f>
        <v>铁军-广</v>
      </c>
      <c r="D779" s="1" t="str">
        <f>VLOOKUP(A779,'[3]消费明细-普通账号'!$B$2:$L$10000,11,)</f>
        <v>高乾</v>
      </c>
      <c r="E779" s="1" t="str">
        <f>VLOOKUP(A779,'[3]消费明细-普通账号'!$B$2:$P$10000,15,)</f>
        <v>关联</v>
      </c>
      <c r="F779" s="5">
        <f>VLOOKUP(A779,'[3]消费明细-普通账号'!$B$2:$O$10000,14,)</f>
        <v>43005</v>
      </c>
      <c r="G779" s="1" t="s">
        <v>2796</v>
      </c>
      <c r="H779" s="1" t="s">
        <v>531</v>
      </c>
      <c r="I779" s="1" t="s">
        <v>18</v>
      </c>
      <c r="J779" s="1" t="s">
        <v>2797</v>
      </c>
      <c r="K779" s="1" t="s">
        <v>20</v>
      </c>
      <c r="L779" s="1" t="s">
        <v>2797</v>
      </c>
      <c r="M779" s="1"/>
      <c r="N779" s="1">
        <f t="shared" si="12"/>
        <v>6821.67</v>
      </c>
      <c r="O779" s="1" t="s">
        <v>22</v>
      </c>
      <c r="P779" s="1" t="s">
        <v>2798</v>
      </c>
      <c r="Q779" s="1" t="s">
        <v>2799</v>
      </c>
      <c r="R779" s="1" t="s">
        <v>21</v>
      </c>
      <c r="S779" s="1"/>
      <c r="T779" s="1" t="s">
        <v>25</v>
      </c>
      <c r="U779" t="str">
        <f>VLOOKUP(H779,[4]可返佣产品!$A$2:$B$1000,2,)</f>
        <v>true</v>
      </c>
    </row>
    <row r="780" spans="1:21">
      <c r="A780" s="1" t="s">
        <v>217</v>
      </c>
      <c r="B780" s="1" t="str">
        <f>VLOOKUP(A780,'[3]消费明细-普通账号'!$B$2:$C$10000,2,)</f>
        <v>广州市合生元生物制品有限公司</v>
      </c>
      <c r="C780" s="1" t="str">
        <f>VLOOKUP(A780,'[3]消费明细-普通账号'!$B$2:$D$10000,3,)</f>
        <v>KA-广</v>
      </c>
      <c r="D780" s="1" t="str">
        <f>VLOOKUP(A780,'[3]消费明细-普通账号'!$B$2:$L$10000,11,)</f>
        <v>史玉卉</v>
      </c>
      <c r="E780" s="1" t="str">
        <f>VLOOKUP(A780,'[3]消费明细-普通账号'!$B$2:$P$10000,15,)</f>
        <v>关联</v>
      </c>
      <c r="F780" s="5">
        <f>VLOOKUP(A780,'[3]消费明细-普通账号'!$B$2:$O$10000,14,)</f>
        <v>42620</v>
      </c>
      <c r="G780" s="1" t="s">
        <v>2800</v>
      </c>
      <c r="H780" s="1" t="s">
        <v>166</v>
      </c>
      <c r="I780" s="1" t="s">
        <v>49</v>
      </c>
      <c r="J780" s="1" t="s">
        <v>29</v>
      </c>
      <c r="K780" s="1" t="s">
        <v>20</v>
      </c>
      <c r="L780" s="1" t="s">
        <v>30</v>
      </c>
      <c r="M780" s="1"/>
      <c r="N780" s="1">
        <f t="shared" si="12"/>
        <v>0</v>
      </c>
      <c r="O780" s="1" t="s">
        <v>31</v>
      </c>
      <c r="P780" s="1" t="s">
        <v>2801</v>
      </c>
      <c r="Q780" s="1" t="s">
        <v>2801</v>
      </c>
      <c r="R780" s="1" t="s">
        <v>21</v>
      </c>
      <c r="S780" s="1"/>
      <c r="T780" s="1" t="s">
        <v>25</v>
      </c>
      <c r="U780" t="e">
        <f>VLOOKUP(H780,[4]可返佣产品!$A$2:$B$1000,2,)</f>
        <v>#N/A</v>
      </c>
    </row>
    <row r="781" spans="1:21">
      <c r="A781" s="1" t="s">
        <v>217</v>
      </c>
      <c r="B781" s="1" t="str">
        <f>VLOOKUP(A781,'[3]消费明细-普通账号'!$B$2:$C$10000,2,)</f>
        <v>广州市合生元生物制品有限公司</v>
      </c>
      <c r="C781" s="1" t="str">
        <f>VLOOKUP(A781,'[3]消费明细-普通账号'!$B$2:$D$10000,3,)</f>
        <v>KA-广</v>
      </c>
      <c r="D781" s="1" t="str">
        <f>VLOOKUP(A781,'[3]消费明细-普通账号'!$B$2:$L$10000,11,)</f>
        <v>史玉卉</v>
      </c>
      <c r="E781" s="1" t="str">
        <f>VLOOKUP(A781,'[3]消费明细-普通账号'!$B$2:$P$10000,15,)</f>
        <v>关联</v>
      </c>
      <c r="F781" s="5">
        <f>VLOOKUP(A781,'[3]消费明细-普通账号'!$B$2:$O$10000,14,)</f>
        <v>42620</v>
      </c>
      <c r="G781" s="1" t="s">
        <v>2802</v>
      </c>
      <c r="H781" s="1" t="s">
        <v>166</v>
      </c>
      <c r="I781" s="1" t="s">
        <v>49</v>
      </c>
      <c r="J781" s="1" t="s">
        <v>29</v>
      </c>
      <c r="K781" s="1" t="s">
        <v>20</v>
      </c>
      <c r="L781" s="1" t="s">
        <v>30</v>
      </c>
      <c r="M781" s="1"/>
      <c r="N781" s="1">
        <f t="shared" si="12"/>
        <v>0</v>
      </c>
      <c r="O781" s="1" t="s">
        <v>31</v>
      </c>
      <c r="P781" s="1" t="s">
        <v>2803</v>
      </c>
      <c r="Q781" s="1" t="s">
        <v>2804</v>
      </c>
      <c r="R781" s="1" t="s">
        <v>21</v>
      </c>
      <c r="S781" s="1"/>
      <c r="T781" s="1" t="s">
        <v>25</v>
      </c>
      <c r="U781" t="e">
        <f>VLOOKUP(H781,[4]可返佣产品!$A$2:$B$1000,2,)</f>
        <v>#N/A</v>
      </c>
    </row>
    <row r="782" spans="1:21">
      <c r="A782" s="1" t="s">
        <v>217</v>
      </c>
      <c r="B782" s="1" t="str">
        <f>VLOOKUP(A782,'[3]消费明细-普通账号'!$B$2:$C$10000,2,)</f>
        <v>广州市合生元生物制品有限公司</v>
      </c>
      <c r="C782" s="1" t="str">
        <f>VLOOKUP(A782,'[3]消费明细-普通账号'!$B$2:$D$10000,3,)</f>
        <v>KA-广</v>
      </c>
      <c r="D782" s="1" t="str">
        <f>VLOOKUP(A782,'[3]消费明细-普通账号'!$B$2:$L$10000,11,)</f>
        <v>史玉卉</v>
      </c>
      <c r="E782" s="1" t="str">
        <f>VLOOKUP(A782,'[3]消费明细-普通账号'!$B$2:$P$10000,15,)</f>
        <v>关联</v>
      </c>
      <c r="F782" s="5">
        <f>VLOOKUP(A782,'[3]消费明细-普通账号'!$B$2:$O$10000,14,)</f>
        <v>42620</v>
      </c>
      <c r="G782" s="1" t="s">
        <v>2805</v>
      </c>
      <c r="H782" s="1" t="s">
        <v>130</v>
      </c>
      <c r="I782" s="1" t="s">
        <v>49</v>
      </c>
      <c r="J782" s="1" t="s">
        <v>29</v>
      </c>
      <c r="K782" s="1" t="s">
        <v>20</v>
      </c>
      <c r="L782" s="1" t="s">
        <v>30</v>
      </c>
      <c r="M782" s="1"/>
      <c r="N782" s="1">
        <f t="shared" si="12"/>
        <v>0</v>
      </c>
      <c r="O782" s="1" t="s">
        <v>31</v>
      </c>
      <c r="P782" s="1" t="s">
        <v>2806</v>
      </c>
      <c r="Q782" s="1" t="s">
        <v>2806</v>
      </c>
      <c r="R782" s="1" t="s">
        <v>21</v>
      </c>
      <c r="S782" s="1"/>
      <c r="T782" s="1" t="s">
        <v>25</v>
      </c>
      <c r="U782" t="b">
        <f>VLOOKUP(H782,[4]可返佣产品!$A$2:$B$1000,2,)</f>
        <v>1</v>
      </c>
    </row>
    <row r="783" spans="1:21">
      <c r="A783" s="1" t="s">
        <v>217</v>
      </c>
      <c r="B783" s="1" t="str">
        <f>VLOOKUP(A783,'[3]消费明细-普通账号'!$B$2:$C$10000,2,)</f>
        <v>广州市合生元生物制品有限公司</v>
      </c>
      <c r="C783" s="1" t="str">
        <f>VLOOKUP(A783,'[3]消费明细-普通账号'!$B$2:$D$10000,3,)</f>
        <v>KA-广</v>
      </c>
      <c r="D783" s="1" t="str">
        <f>VLOOKUP(A783,'[3]消费明细-普通账号'!$B$2:$L$10000,11,)</f>
        <v>史玉卉</v>
      </c>
      <c r="E783" s="1" t="str">
        <f>VLOOKUP(A783,'[3]消费明细-普通账号'!$B$2:$P$10000,15,)</f>
        <v>关联</v>
      </c>
      <c r="F783" s="5">
        <f>VLOOKUP(A783,'[3]消费明细-普通账号'!$B$2:$O$10000,14,)</f>
        <v>42620</v>
      </c>
      <c r="G783" s="1" t="s">
        <v>2807</v>
      </c>
      <c r="H783" s="1" t="s">
        <v>166</v>
      </c>
      <c r="I783" s="1" t="s">
        <v>49</v>
      </c>
      <c r="J783" s="1" t="s">
        <v>29</v>
      </c>
      <c r="K783" s="1" t="s">
        <v>20</v>
      </c>
      <c r="L783" s="1" t="s">
        <v>30</v>
      </c>
      <c r="M783" s="1"/>
      <c r="N783" s="1">
        <f t="shared" si="12"/>
        <v>0</v>
      </c>
      <c r="O783" s="1" t="s">
        <v>31</v>
      </c>
      <c r="P783" s="1" t="s">
        <v>2808</v>
      </c>
      <c r="Q783" s="1" t="s">
        <v>2808</v>
      </c>
      <c r="R783" s="1" t="s">
        <v>21</v>
      </c>
      <c r="S783" s="1"/>
      <c r="T783" s="1" t="s">
        <v>25</v>
      </c>
      <c r="U783" t="e">
        <f>VLOOKUP(H783,[4]可返佣产品!$A$2:$B$1000,2,)</f>
        <v>#N/A</v>
      </c>
    </row>
    <row r="784" spans="1:21">
      <c r="A784" s="1" t="s">
        <v>217</v>
      </c>
      <c r="B784" s="1" t="str">
        <f>VLOOKUP(A784,'[3]消费明细-普通账号'!$B$2:$C$10000,2,)</f>
        <v>广州市合生元生物制品有限公司</v>
      </c>
      <c r="C784" s="1" t="str">
        <f>VLOOKUP(A784,'[3]消费明细-普通账号'!$B$2:$D$10000,3,)</f>
        <v>KA-广</v>
      </c>
      <c r="D784" s="1" t="str">
        <f>VLOOKUP(A784,'[3]消费明细-普通账号'!$B$2:$L$10000,11,)</f>
        <v>史玉卉</v>
      </c>
      <c r="E784" s="1" t="str">
        <f>VLOOKUP(A784,'[3]消费明细-普通账号'!$B$2:$P$10000,15,)</f>
        <v>关联</v>
      </c>
      <c r="F784" s="5">
        <f>VLOOKUP(A784,'[3]消费明细-普通账号'!$B$2:$O$10000,14,)</f>
        <v>42620</v>
      </c>
      <c r="G784" s="1" t="s">
        <v>2809</v>
      </c>
      <c r="H784" s="1" t="s">
        <v>130</v>
      </c>
      <c r="I784" s="1" t="s">
        <v>49</v>
      </c>
      <c r="J784" s="1" t="s">
        <v>29</v>
      </c>
      <c r="K784" s="1" t="s">
        <v>20</v>
      </c>
      <c r="L784" s="1" t="s">
        <v>30</v>
      </c>
      <c r="M784" s="1"/>
      <c r="N784" s="1">
        <f t="shared" si="12"/>
        <v>0</v>
      </c>
      <c r="O784" s="1" t="s">
        <v>31</v>
      </c>
      <c r="P784" s="1" t="s">
        <v>2810</v>
      </c>
      <c r="Q784" s="1" t="s">
        <v>2811</v>
      </c>
      <c r="R784" s="1" t="s">
        <v>21</v>
      </c>
      <c r="S784" s="1"/>
      <c r="T784" s="1" t="s">
        <v>25</v>
      </c>
      <c r="U784" t="b">
        <f>VLOOKUP(H784,[4]可返佣产品!$A$2:$B$1000,2,)</f>
        <v>1</v>
      </c>
    </row>
    <row r="785" spans="1:21">
      <c r="A785" s="1" t="s">
        <v>217</v>
      </c>
      <c r="B785" s="1" t="str">
        <f>VLOOKUP(A785,'[3]消费明细-普通账号'!$B$2:$C$10000,2,)</f>
        <v>广州市合生元生物制品有限公司</v>
      </c>
      <c r="C785" s="1" t="str">
        <f>VLOOKUP(A785,'[3]消费明细-普通账号'!$B$2:$D$10000,3,)</f>
        <v>KA-广</v>
      </c>
      <c r="D785" s="1" t="str">
        <f>VLOOKUP(A785,'[3]消费明细-普通账号'!$B$2:$L$10000,11,)</f>
        <v>史玉卉</v>
      </c>
      <c r="E785" s="1" t="str">
        <f>VLOOKUP(A785,'[3]消费明细-普通账号'!$B$2:$P$10000,15,)</f>
        <v>关联</v>
      </c>
      <c r="F785" s="5">
        <f>VLOOKUP(A785,'[3]消费明细-普通账号'!$B$2:$O$10000,14,)</f>
        <v>42620</v>
      </c>
      <c r="G785" s="1" t="s">
        <v>2812</v>
      </c>
      <c r="H785" s="1" t="s">
        <v>166</v>
      </c>
      <c r="I785" s="1" t="s">
        <v>49</v>
      </c>
      <c r="J785" s="1" t="s">
        <v>29</v>
      </c>
      <c r="K785" s="1" t="s">
        <v>20</v>
      </c>
      <c r="L785" s="1" t="s">
        <v>30</v>
      </c>
      <c r="M785" s="1"/>
      <c r="N785" s="1">
        <f t="shared" si="12"/>
        <v>0</v>
      </c>
      <c r="O785" s="1" t="s">
        <v>31</v>
      </c>
      <c r="P785" s="1" t="s">
        <v>2813</v>
      </c>
      <c r="Q785" s="1" t="s">
        <v>2813</v>
      </c>
      <c r="R785" s="1" t="s">
        <v>21</v>
      </c>
      <c r="S785" s="1"/>
      <c r="T785" s="1" t="s">
        <v>25</v>
      </c>
      <c r="U785" t="e">
        <f>VLOOKUP(H785,[4]可返佣产品!$A$2:$B$1000,2,)</f>
        <v>#N/A</v>
      </c>
    </row>
    <row r="786" spans="1:21">
      <c r="A786" s="1" t="s">
        <v>217</v>
      </c>
      <c r="B786" s="1" t="str">
        <f>VLOOKUP(A786,'[3]消费明细-普通账号'!$B$2:$C$10000,2,)</f>
        <v>广州市合生元生物制品有限公司</v>
      </c>
      <c r="C786" s="1" t="str">
        <f>VLOOKUP(A786,'[3]消费明细-普通账号'!$B$2:$D$10000,3,)</f>
        <v>KA-广</v>
      </c>
      <c r="D786" s="1" t="str">
        <f>VLOOKUP(A786,'[3]消费明细-普通账号'!$B$2:$L$10000,11,)</f>
        <v>史玉卉</v>
      </c>
      <c r="E786" s="1" t="str">
        <f>VLOOKUP(A786,'[3]消费明细-普通账号'!$B$2:$P$10000,15,)</f>
        <v>关联</v>
      </c>
      <c r="F786" s="5">
        <f>VLOOKUP(A786,'[3]消费明细-普通账号'!$B$2:$O$10000,14,)</f>
        <v>42620</v>
      </c>
      <c r="G786" s="1" t="s">
        <v>2814</v>
      </c>
      <c r="H786" s="1" t="s">
        <v>130</v>
      </c>
      <c r="I786" s="1" t="s">
        <v>49</v>
      </c>
      <c r="J786" s="1" t="s">
        <v>29</v>
      </c>
      <c r="K786" s="1" t="s">
        <v>20</v>
      </c>
      <c r="L786" s="1" t="s">
        <v>30</v>
      </c>
      <c r="M786" s="1"/>
      <c r="N786" s="1">
        <f t="shared" si="12"/>
        <v>0</v>
      </c>
      <c r="O786" s="1" t="s">
        <v>31</v>
      </c>
      <c r="P786" s="1" t="s">
        <v>2815</v>
      </c>
      <c r="Q786" s="1" t="s">
        <v>2815</v>
      </c>
      <c r="R786" s="1" t="s">
        <v>21</v>
      </c>
      <c r="S786" s="1"/>
      <c r="T786" s="1" t="s">
        <v>25</v>
      </c>
      <c r="U786" t="b">
        <f>VLOOKUP(H786,[4]可返佣产品!$A$2:$B$1000,2,)</f>
        <v>1</v>
      </c>
    </row>
    <row r="787" spans="1:21">
      <c r="A787" s="1" t="s">
        <v>217</v>
      </c>
      <c r="B787" s="1" t="str">
        <f>VLOOKUP(A787,'[3]消费明细-普通账号'!$B$2:$C$10000,2,)</f>
        <v>广州市合生元生物制品有限公司</v>
      </c>
      <c r="C787" s="1" t="str">
        <f>VLOOKUP(A787,'[3]消费明细-普通账号'!$B$2:$D$10000,3,)</f>
        <v>KA-广</v>
      </c>
      <c r="D787" s="1" t="str">
        <f>VLOOKUP(A787,'[3]消费明细-普通账号'!$B$2:$L$10000,11,)</f>
        <v>史玉卉</v>
      </c>
      <c r="E787" s="1" t="str">
        <f>VLOOKUP(A787,'[3]消费明细-普通账号'!$B$2:$P$10000,15,)</f>
        <v>关联</v>
      </c>
      <c r="F787" s="5">
        <f>VLOOKUP(A787,'[3]消费明细-普通账号'!$B$2:$O$10000,14,)</f>
        <v>42620</v>
      </c>
      <c r="G787" s="1" t="s">
        <v>2816</v>
      </c>
      <c r="H787" s="1" t="s">
        <v>79</v>
      </c>
      <c r="I787" s="1" t="s">
        <v>49</v>
      </c>
      <c r="J787" s="1" t="s">
        <v>29</v>
      </c>
      <c r="K787" s="1" t="s">
        <v>20</v>
      </c>
      <c r="L787" s="1" t="s">
        <v>30</v>
      </c>
      <c r="M787" s="1"/>
      <c r="N787" s="1">
        <f t="shared" si="12"/>
        <v>0</v>
      </c>
      <c r="O787" s="1" t="s">
        <v>31</v>
      </c>
      <c r="P787" s="1" t="s">
        <v>2817</v>
      </c>
      <c r="Q787" s="1" t="s">
        <v>2817</v>
      </c>
      <c r="R787" s="1" t="s">
        <v>21</v>
      </c>
      <c r="S787" s="1"/>
      <c r="T787" s="1" t="s">
        <v>25</v>
      </c>
      <c r="U787" t="e">
        <f>VLOOKUP(H787,[4]可返佣产品!$A$2:$B$1000,2,)</f>
        <v>#N/A</v>
      </c>
    </row>
    <row r="788" spans="1:21">
      <c r="A788" s="1" t="s">
        <v>217</v>
      </c>
      <c r="B788" s="1" t="str">
        <f>VLOOKUP(A788,'[3]消费明细-普通账号'!$B$2:$C$10000,2,)</f>
        <v>广州市合生元生物制品有限公司</v>
      </c>
      <c r="C788" s="1" t="str">
        <f>VLOOKUP(A788,'[3]消费明细-普通账号'!$B$2:$D$10000,3,)</f>
        <v>KA-广</v>
      </c>
      <c r="D788" s="1" t="str">
        <f>VLOOKUP(A788,'[3]消费明细-普通账号'!$B$2:$L$10000,11,)</f>
        <v>史玉卉</v>
      </c>
      <c r="E788" s="1" t="str">
        <f>VLOOKUP(A788,'[3]消费明细-普通账号'!$B$2:$P$10000,15,)</f>
        <v>关联</v>
      </c>
      <c r="F788" s="5">
        <f>VLOOKUP(A788,'[3]消费明细-普通账号'!$B$2:$O$10000,14,)</f>
        <v>42620</v>
      </c>
      <c r="G788" s="1" t="s">
        <v>2818</v>
      </c>
      <c r="H788" s="1" t="s">
        <v>48</v>
      </c>
      <c r="I788" s="1" t="s">
        <v>49</v>
      </c>
      <c r="J788" s="1" t="s">
        <v>29</v>
      </c>
      <c r="K788" s="1" t="s">
        <v>20</v>
      </c>
      <c r="L788" s="1" t="s">
        <v>30</v>
      </c>
      <c r="M788" s="1"/>
      <c r="N788" s="1">
        <f t="shared" si="12"/>
        <v>0</v>
      </c>
      <c r="O788" s="1" t="s">
        <v>31</v>
      </c>
      <c r="P788" s="1" t="s">
        <v>2819</v>
      </c>
      <c r="Q788" s="1" t="s">
        <v>2819</v>
      </c>
      <c r="R788" s="1" t="s">
        <v>21</v>
      </c>
      <c r="S788" s="1"/>
      <c r="T788" s="1" t="s">
        <v>25</v>
      </c>
      <c r="U788" t="e">
        <f>VLOOKUP(H788,[4]可返佣产品!$A$2:$B$1000,2,)</f>
        <v>#N/A</v>
      </c>
    </row>
    <row r="789" spans="1:21">
      <c r="A789" s="1" t="s">
        <v>148</v>
      </c>
      <c r="B789" s="1" t="str">
        <f>VLOOKUP(A789,'[3]消费明细-普通账号'!$B$2:$C$10000,2,)</f>
        <v>广州汇电云联互联网科技有限公司</v>
      </c>
      <c r="C789" s="1" t="str">
        <f>VLOOKUP(A789,'[3]消费明细-普通账号'!$B$2:$D$10000,3,)</f>
        <v>铁军-广</v>
      </c>
      <c r="D789" s="1" t="str">
        <f>VLOOKUP(A789,'[3]消费明细-普通账号'!$B$2:$L$10000,11,)</f>
        <v>高乾</v>
      </c>
      <c r="E789" s="1" t="str">
        <f>VLOOKUP(A789,'[3]消费明细-普通账号'!$B$2:$P$10000,15,)</f>
        <v>关联</v>
      </c>
      <c r="F789" s="5">
        <f>VLOOKUP(A789,'[3]消费明细-普通账号'!$B$2:$O$10000,14,)</f>
        <v>43155.427905092598</v>
      </c>
      <c r="G789" s="1" t="s">
        <v>2820</v>
      </c>
      <c r="H789" s="1" t="s">
        <v>166</v>
      </c>
      <c r="I789" s="1" t="s">
        <v>49</v>
      </c>
      <c r="J789" s="1" t="s">
        <v>29</v>
      </c>
      <c r="K789" s="1" t="s">
        <v>20</v>
      </c>
      <c r="L789" s="1" t="s">
        <v>30</v>
      </c>
      <c r="M789" s="1"/>
      <c r="N789" s="1">
        <f t="shared" si="12"/>
        <v>0</v>
      </c>
      <c r="O789" s="1" t="s">
        <v>31</v>
      </c>
      <c r="P789" s="1" t="s">
        <v>2821</v>
      </c>
      <c r="Q789" s="1" t="s">
        <v>2821</v>
      </c>
      <c r="R789" s="1" t="s">
        <v>21</v>
      </c>
      <c r="S789" s="1"/>
      <c r="T789" s="1" t="s">
        <v>25</v>
      </c>
      <c r="U789" t="e">
        <f>VLOOKUP(H789,[4]可返佣产品!$A$2:$B$1000,2,)</f>
        <v>#N/A</v>
      </c>
    </row>
    <row r="790" spans="1:21">
      <c r="A790" s="1" t="s">
        <v>148</v>
      </c>
      <c r="B790" s="1" t="str">
        <f>VLOOKUP(A790,'[3]消费明细-普通账号'!$B$2:$C$10000,2,)</f>
        <v>广州汇电云联互联网科技有限公司</v>
      </c>
      <c r="C790" s="1" t="str">
        <f>VLOOKUP(A790,'[3]消费明细-普通账号'!$B$2:$D$10000,3,)</f>
        <v>铁军-广</v>
      </c>
      <c r="D790" s="1" t="str">
        <f>VLOOKUP(A790,'[3]消费明细-普通账号'!$B$2:$L$10000,11,)</f>
        <v>高乾</v>
      </c>
      <c r="E790" s="1" t="str">
        <f>VLOOKUP(A790,'[3]消费明细-普通账号'!$B$2:$P$10000,15,)</f>
        <v>关联</v>
      </c>
      <c r="F790" s="5">
        <f>VLOOKUP(A790,'[3]消费明细-普通账号'!$B$2:$O$10000,14,)</f>
        <v>43155.427905092598</v>
      </c>
      <c r="G790" s="1" t="s">
        <v>2822</v>
      </c>
      <c r="H790" s="1" t="s">
        <v>79</v>
      </c>
      <c r="I790" s="1" t="s">
        <v>49</v>
      </c>
      <c r="J790" s="1" t="s">
        <v>29</v>
      </c>
      <c r="K790" s="1" t="s">
        <v>20</v>
      </c>
      <c r="L790" s="1" t="s">
        <v>30</v>
      </c>
      <c r="M790" s="1"/>
      <c r="N790" s="1">
        <f t="shared" si="12"/>
        <v>0</v>
      </c>
      <c r="O790" s="1" t="s">
        <v>31</v>
      </c>
      <c r="P790" s="1" t="s">
        <v>2823</v>
      </c>
      <c r="Q790" s="1" t="s">
        <v>2823</v>
      </c>
      <c r="R790" s="1" t="s">
        <v>21</v>
      </c>
      <c r="S790" s="1"/>
      <c r="T790" s="1" t="s">
        <v>25</v>
      </c>
      <c r="U790" t="e">
        <f>VLOOKUP(H790,[4]可返佣产品!$A$2:$B$1000,2,)</f>
        <v>#N/A</v>
      </c>
    </row>
    <row r="791" spans="1:21">
      <c r="A791" s="1" t="s">
        <v>148</v>
      </c>
      <c r="B791" s="1" t="str">
        <f>VLOOKUP(A791,'[3]消费明细-普通账号'!$B$2:$C$10000,2,)</f>
        <v>广州汇电云联互联网科技有限公司</v>
      </c>
      <c r="C791" s="1" t="str">
        <f>VLOOKUP(A791,'[3]消费明细-普通账号'!$B$2:$D$10000,3,)</f>
        <v>铁军-广</v>
      </c>
      <c r="D791" s="1" t="str">
        <f>VLOOKUP(A791,'[3]消费明细-普通账号'!$B$2:$L$10000,11,)</f>
        <v>高乾</v>
      </c>
      <c r="E791" s="1" t="str">
        <f>VLOOKUP(A791,'[3]消费明细-普通账号'!$B$2:$P$10000,15,)</f>
        <v>关联</v>
      </c>
      <c r="F791" s="5">
        <f>VLOOKUP(A791,'[3]消费明细-普通账号'!$B$2:$O$10000,14,)</f>
        <v>43155.427905092598</v>
      </c>
      <c r="G791" s="1" t="s">
        <v>2824</v>
      </c>
      <c r="H791" s="1" t="s">
        <v>130</v>
      </c>
      <c r="I791" s="1" t="s">
        <v>49</v>
      </c>
      <c r="J791" s="1" t="s">
        <v>29</v>
      </c>
      <c r="K791" s="1" t="s">
        <v>20</v>
      </c>
      <c r="L791" s="1" t="s">
        <v>30</v>
      </c>
      <c r="M791" s="1"/>
      <c r="N791" s="1">
        <f t="shared" si="12"/>
        <v>0</v>
      </c>
      <c r="O791" s="1" t="s">
        <v>31</v>
      </c>
      <c r="P791" s="1" t="s">
        <v>2823</v>
      </c>
      <c r="Q791" s="1" t="s">
        <v>2823</v>
      </c>
      <c r="R791" s="1" t="s">
        <v>21</v>
      </c>
      <c r="S791" s="1"/>
      <c r="T791" s="1" t="s">
        <v>25</v>
      </c>
      <c r="U791" t="b">
        <f>VLOOKUP(H791,[4]可返佣产品!$A$2:$B$1000,2,)</f>
        <v>1</v>
      </c>
    </row>
    <row r="792" spans="1:21">
      <c r="A792" s="1" t="s">
        <v>148</v>
      </c>
      <c r="B792" s="1" t="str">
        <f>VLOOKUP(A792,'[3]消费明细-普通账号'!$B$2:$C$10000,2,)</f>
        <v>广州汇电云联互联网科技有限公司</v>
      </c>
      <c r="C792" s="1" t="str">
        <f>VLOOKUP(A792,'[3]消费明细-普通账号'!$B$2:$D$10000,3,)</f>
        <v>铁军-广</v>
      </c>
      <c r="D792" s="1" t="str">
        <f>VLOOKUP(A792,'[3]消费明细-普通账号'!$B$2:$L$10000,11,)</f>
        <v>高乾</v>
      </c>
      <c r="E792" s="1" t="str">
        <f>VLOOKUP(A792,'[3]消费明细-普通账号'!$B$2:$P$10000,15,)</f>
        <v>关联</v>
      </c>
      <c r="F792" s="5">
        <f>VLOOKUP(A792,'[3]消费明细-普通账号'!$B$2:$O$10000,14,)</f>
        <v>43155.427905092598</v>
      </c>
      <c r="G792" s="1" t="s">
        <v>2825</v>
      </c>
      <c r="H792" s="1" t="s">
        <v>130</v>
      </c>
      <c r="I792" s="1" t="s">
        <v>49</v>
      </c>
      <c r="J792" s="1" t="s">
        <v>29</v>
      </c>
      <c r="K792" s="1" t="s">
        <v>20</v>
      </c>
      <c r="L792" s="1" t="s">
        <v>30</v>
      </c>
      <c r="M792" s="1"/>
      <c r="N792" s="1">
        <f t="shared" si="12"/>
        <v>0</v>
      </c>
      <c r="O792" s="1" t="s">
        <v>31</v>
      </c>
      <c r="P792" s="1" t="s">
        <v>2823</v>
      </c>
      <c r="Q792" s="1" t="s">
        <v>2823</v>
      </c>
      <c r="R792" s="1" t="s">
        <v>21</v>
      </c>
      <c r="S792" s="1"/>
      <c r="T792" s="1" t="s">
        <v>25</v>
      </c>
      <c r="U792" t="b">
        <f>VLOOKUP(H792,[4]可返佣产品!$A$2:$B$1000,2,)</f>
        <v>1</v>
      </c>
    </row>
    <row r="793" spans="1:21">
      <c r="A793" s="1" t="s">
        <v>148</v>
      </c>
      <c r="B793" s="1" t="str">
        <f>VLOOKUP(A793,'[3]消费明细-普通账号'!$B$2:$C$10000,2,)</f>
        <v>广州汇电云联互联网科技有限公司</v>
      </c>
      <c r="C793" s="1" t="str">
        <f>VLOOKUP(A793,'[3]消费明细-普通账号'!$B$2:$D$10000,3,)</f>
        <v>铁军-广</v>
      </c>
      <c r="D793" s="1" t="str">
        <f>VLOOKUP(A793,'[3]消费明细-普通账号'!$B$2:$L$10000,11,)</f>
        <v>高乾</v>
      </c>
      <c r="E793" s="1" t="str">
        <f>VLOOKUP(A793,'[3]消费明细-普通账号'!$B$2:$P$10000,15,)</f>
        <v>关联</v>
      </c>
      <c r="F793" s="5">
        <f>VLOOKUP(A793,'[3]消费明细-普通账号'!$B$2:$O$10000,14,)</f>
        <v>43155.427905092598</v>
      </c>
      <c r="G793" s="1" t="s">
        <v>2826</v>
      </c>
      <c r="H793" s="1" t="s">
        <v>237</v>
      </c>
      <c r="I793" s="1" t="s">
        <v>49</v>
      </c>
      <c r="J793" s="1" t="s">
        <v>29</v>
      </c>
      <c r="K793" s="1" t="s">
        <v>20</v>
      </c>
      <c r="L793" s="1" t="s">
        <v>30</v>
      </c>
      <c r="M793" s="1"/>
      <c r="N793" s="1">
        <f t="shared" si="12"/>
        <v>0</v>
      </c>
      <c r="O793" s="1" t="s">
        <v>31</v>
      </c>
      <c r="P793" s="1" t="s">
        <v>2827</v>
      </c>
      <c r="Q793" s="1" t="s">
        <v>2827</v>
      </c>
      <c r="R793" s="1" t="s">
        <v>21</v>
      </c>
      <c r="S793" s="1"/>
      <c r="T793" s="1" t="s">
        <v>25</v>
      </c>
      <c r="U793" t="e">
        <f>VLOOKUP(H793,[4]可返佣产品!$A$2:$B$1000,2,)</f>
        <v>#N/A</v>
      </c>
    </row>
    <row r="794" spans="1:21">
      <c r="A794" s="1" t="s">
        <v>448</v>
      </c>
      <c r="B794" s="1" t="str">
        <f>VLOOKUP(A794,'[3]消费明细-普通账号'!$B$2:$C$10000,2,)</f>
        <v>越秀地产</v>
      </c>
      <c r="C794" s="1" t="str">
        <f>VLOOKUP(A794,'[3]消费明细-普通账号'!$B$2:$D$10000,3,)</f>
        <v>其他</v>
      </c>
      <c r="D794" s="1" t="str">
        <f>VLOOKUP(A794,'[3]消费明细-普通账号'!$B$2:$L$10000,11,)</f>
        <v>薛玲</v>
      </c>
      <c r="E794" s="1" t="str">
        <f>VLOOKUP(A794,'[3]消费明细-普通账号'!$B$2:$P$10000,15,)</f>
        <v>新建</v>
      </c>
      <c r="F794" s="5">
        <f>VLOOKUP(A794,'[3]消费明细-普通账号'!$B$2:$O$10000,14,)</f>
        <v>42556</v>
      </c>
      <c r="G794" s="1" t="s">
        <v>2828</v>
      </c>
      <c r="H794" s="1" t="s">
        <v>17</v>
      </c>
      <c r="I794" s="1" t="s">
        <v>59</v>
      </c>
      <c r="J794" s="1" t="s">
        <v>2829</v>
      </c>
      <c r="K794" s="1" t="s">
        <v>360</v>
      </c>
      <c r="L794" s="1" t="s">
        <v>2830</v>
      </c>
      <c r="M794" s="1"/>
      <c r="N794" s="1">
        <f t="shared" si="12"/>
        <v>35551.199999999997</v>
      </c>
      <c r="O794" s="1" t="s">
        <v>22</v>
      </c>
      <c r="P794" s="1" t="s">
        <v>2831</v>
      </c>
      <c r="Q794" s="1" t="s">
        <v>2832</v>
      </c>
      <c r="R794" s="1" t="s">
        <v>21</v>
      </c>
      <c r="S794" s="1"/>
      <c r="T794" s="1" t="s">
        <v>25</v>
      </c>
      <c r="U794" t="str">
        <f>VLOOKUP(H794,[4]可返佣产品!$A$2:$B$1000,2,)</f>
        <v>true</v>
      </c>
    </row>
    <row r="795" spans="1:21">
      <c r="A795" s="1" t="s">
        <v>448</v>
      </c>
      <c r="B795" s="1" t="str">
        <f>VLOOKUP(A795,'[3]消费明细-普通账号'!$B$2:$C$10000,2,)</f>
        <v>越秀地产</v>
      </c>
      <c r="C795" s="1" t="str">
        <f>VLOOKUP(A795,'[3]消费明细-普通账号'!$B$2:$D$10000,3,)</f>
        <v>其他</v>
      </c>
      <c r="D795" s="1" t="str">
        <f>VLOOKUP(A795,'[3]消费明细-普通账号'!$B$2:$L$10000,11,)</f>
        <v>薛玲</v>
      </c>
      <c r="E795" s="1" t="str">
        <f>VLOOKUP(A795,'[3]消费明细-普通账号'!$B$2:$P$10000,15,)</f>
        <v>新建</v>
      </c>
      <c r="F795" s="5">
        <f>VLOOKUP(A795,'[3]消费明细-普通账号'!$B$2:$O$10000,14,)</f>
        <v>42556</v>
      </c>
      <c r="G795" s="1" t="s">
        <v>2833</v>
      </c>
      <c r="H795" s="1" t="s">
        <v>407</v>
      </c>
      <c r="I795" s="1" t="s">
        <v>59</v>
      </c>
      <c r="J795" s="1" t="s">
        <v>2834</v>
      </c>
      <c r="K795" s="1" t="s">
        <v>84</v>
      </c>
      <c r="L795" s="1" t="s">
        <v>2835</v>
      </c>
      <c r="M795" s="1"/>
      <c r="N795" s="1">
        <f t="shared" si="12"/>
        <v>1275</v>
      </c>
      <c r="O795" s="1" t="s">
        <v>22</v>
      </c>
      <c r="P795" s="1" t="s">
        <v>2836</v>
      </c>
      <c r="Q795" s="1" t="s">
        <v>2832</v>
      </c>
      <c r="R795" s="1" t="s">
        <v>21</v>
      </c>
      <c r="S795" s="1"/>
      <c r="T795" s="1" t="s">
        <v>25</v>
      </c>
      <c r="U795" t="str">
        <f>VLOOKUP(H795,[4]可返佣产品!$A$2:$B$1000,2,)</f>
        <v>true</v>
      </c>
    </row>
    <row r="796" spans="1:21">
      <c r="A796" s="1" t="s">
        <v>2088</v>
      </c>
      <c r="B796" s="1" t="str">
        <f>VLOOKUP(A796,'[3]消费明细-普通账号'!$B$2:$C$10000,2,)</f>
        <v>广州寄锦教育科技有限公司</v>
      </c>
      <c r="C796" s="1" t="str">
        <f>VLOOKUP(A796,'[3]消费明细-普通账号'!$B$2:$D$10000,3,)</f>
        <v>KA-广</v>
      </c>
      <c r="D796" s="1" t="str">
        <f>VLOOKUP(A796,'[3]消费明细-普通账号'!$B$2:$L$10000,11,)</f>
        <v>谢晓敏</v>
      </c>
      <c r="E796" s="1" t="str">
        <f>VLOOKUP(A796,'[3]消费明细-普通账号'!$B$2:$P$10000,15,)</f>
        <v>关联</v>
      </c>
      <c r="F796" s="5">
        <f>VLOOKUP(A796,'[3]消费明细-普通账号'!$B$2:$O$10000,14,)</f>
        <v>43125.387766203698</v>
      </c>
      <c r="G796" s="1" t="s">
        <v>2837</v>
      </c>
      <c r="H796" s="1" t="s">
        <v>2838</v>
      </c>
      <c r="I796" s="1" t="s">
        <v>49</v>
      </c>
      <c r="J796" s="1" t="s">
        <v>29</v>
      </c>
      <c r="K796" s="1" t="s">
        <v>20</v>
      </c>
      <c r="L796" s="1" t="s">
        <v>30</v>
      </c>
      <c r="M796" s="1"/>
      <c r="N796" s="1">
        <f t="shared" si="12"/>
        <v>0</v>
      </c>
      <c r="O796" s="1" t="s">
        <v>31</v>
      </c>
      <c r="P796" s="1" t="s">
        <v>2839</v>
      </c>
      <c r="Q796" s="1" t="s">
        <v>2840</v>
      </c>
      <c r="R796" s="1" t="s">
        <v>21</v>
      </c>
      <c r="S796" s="1"/>
      <c r="T796" s="1" t="s">
        <v>25</v>
      </c>
      <c r="U796" t="e">
        <f>VLOOKUP(H796,[4]可返佣产品!$A$2:$B$1000,2,)</f>
        <v>#N/A</v>
      </c>
    </row>
    <row r="797" spans="1:21">
      <c r="A797" s="1" t="s">
        <v>194</v>
      </c>
      <c r="B797" s="1" t="str">
        <f>VLOOKUP(A797,'[3]消费明细-普通账号'!$B$2:$C$10000,2,)</f>
        <v>深圳银链科技有限公司</v>
      </c>
      <c r="C797" s="1" t="str">
        <f>VLOOKUP(A797,'[3]消费明细-普通账号'!$B$2:$D$10000,3,)</f>
        <v>铁军-广</v>
      </c>
      <c r="D797" s="1" t="str">
        <f>VLOOKUP(A797,'[3]消费明细-普通账号'!$B$2:$L$10000,11,)</f>
        <v>李达</v>
      </c>
      <c r="E797" s="1" t="str">
        <f>VLOOKUP(A797,'[3]消费明细-普通账号'!$B$2:$P$10000,15,)</f>
        <v>新建</v>
      </c>
      <c r="F797" s="5">
        <f>VLOOKUP(A797,'[3]消费明细-普通账号'!$B$2:$O$10000,14,)</f>
        <v>43161.623564814799</v>
      </c>
      <c r="G797" s="1" t="s">
        <v>2841</v>
      </c>
      <c r="H797" s="1" t="s">
        <v>17</v>
      </c>
      <c r="I797" s="1" t="s">
        <v>59</v>
      </c>
      <c r="J797" s="1" t="s">
        <v>2842</v>
      </c>
      <c r="K797" s="1" t="s">
        <v>20</v>
      </c>
      <c r="L797" s="1" t="s">
        <v>2842</v>
      </c>
      <c r="M797" s="1"/>
      <c r="N797" s="1">
        <f t="shared" si="12"/>
        <v>96.97</v>
      </c>
      <c r="O797" s="1" t="s">
        <v>22</v>
      </c>
      <c r="P797" s="1" t="s">
        <v>2843</v>
      </c>
      <c r="Q797" s="1" t="s">
        <v>2843</v>
      </c>
      <c r="R797" s="1" t="s">
        <v>21</v>
      </c>
      <c r="S797" s="1"/>
      <c r="T797" s="1" t="s">
        <v>25</v>
      </c>
      <c r="U797" t="str">
        <f>VLOOKUP(H797,[4]可返佣产品!$A$2:$B$1000,2,)</f>
        <v>true</v>
      </c>
    </row>
    <row r="798" spans="1:21">
      <c r="A798" s="1" t="s">
        <v>194</v>
      </c>
      <c r="B798" s="1" t="str">
        <f>VLOOKUP(A798,'[3]消费明细-普通账号'!$B$2:$C$10000,2,)</f>
        <v>深圳银链科技有限公司</v>
      </c>
      <c r="C798" s="1" t="str">
        <f>VLOOKUP(A798,'[3]消费明细-普通账号'!$B$2:$D$10000,3,)</f>
        <v>铁军-广</v>
      </c>
      <c r="D798" s="1" t="str">
        <f>VLOOKUP(A798,'[3]消费明细-普通账号'!$B$2:$L$10000,11,)</f>
        <v>李达</v>
      </c>
      <c r="E798" s="1" t="str">
        <f>VLOOKUP(A798,'[3]消费明细-普通账号'!$B$2:$P$10000,15,)</f>
        <v>新建</v>
      </c>
      <c r="F798" s="5">
        <f>VLOOKUP(A798,'[3]消费明细-普通账号'!$B$2:$O$10000,14,)</f>
        <v>43161.623564814799</v>
      </c>
      <c r="G798" s="1" t="s">
        <v>2844</v>
      </c>
      <c r="H798" s="1" t="s">
        <v>17</v>
      </c>
      <c r="I798" s="1" t="s">
        <v>59</v>
      </c>
      <c r="J798" s="1" t="s">
        <v>2842</v>
      </c>
      <c r="K798" s="1" t="s">
        <v>20</v>
      </c>
      <c r="L798" s="1" t="s">
        <v>2842</v>
      </c>
      <c r="M798" s="1"/>
      <c r="N798" s="1">
        <f t="shared" si="12"/>
        <v>96.97</v>
      </c>
      <c r="O798" s="1" t="s">
        <v>22</v>
      </c>
      <c r="P798" s="1" t="s">
        <v>2845</v>
      </c>
      <c r="Q798" s="1" t="s">
        <v>2846</v>
      </c>
      <c r="R798" s="1" t="s">
        <v>21</v>
      </c>
      <c r="S798" s="1"/>
      <c r="T798" s="1" t="s">
        <v>25</v>
      </c>
      <c r="U798" t="str">
        <f>VLOOKUP(H798,[4]可返佣产品!$A$2:$B$1000,2,)</f>
        <v>true</v>
      </c>
    </row>
    <row r="799" spans="1:21">
      <c r="A799" s="1" t="s">
        <v>194</v>
      </c>
      <c r="B799" s="1" t="str">
        <f>VLOOKUP(A799,'[3]消费明细-普通账号'!$B$2:$C$10000,2,)</f>
        <v>深圳银链科技有限公司</v>
      </c>
      <c r="C799" s="1" t="str">
        <f>VLOOKUP(A799,'[3]消费明细-普通账号'!$B$2:$D$10000,3,)</f>
        <v>铁军-广</v>
      </c>
      <c r="D799" s="1" t="str">
        <f>VLOOKUP(A799,'[3]消费明细-普通账号'!$B$2:$L$10000,11,)</f>
        <v>李达</v>
      </c>
      <c r="E799" s="1" t="str">
        <f>VLOOKUP(A799,'[3]消费明细-普通账号'!$B$2:$P$10000,15,)</f>
        <v>新建</v>
      </c>
      <c r="F799" s="5">
        <f>VLOOKUP(A799,'[3]消费明细-普通账号'!$B$2:$O$10000,14,)</f>
        <v>43161.623564814799</v>
      </c>
      <c r="G799" s="1" t="s">
        <v>2847</v>
      </c>
      <c r="H799" s="1" t="s">
        <v>17</v>
      </c>
      <c r="I799" s="1" t="s">
        <v>59</v>
      </c>
      <c r="J799" s="1" t="s">
        <v>2842</v>
      </c>
      <c r="K799" s="1" t="s">
        <v>20</v>
      </c>
      <c r="L799" s="1" t="s">
        <v>2842</v>
      </c>
      <c r="M799" s="1"/>
      <c r="N799" s="1">
        <f t="shared" si="12"/>
        <v>96.97</v>
      </c>
      <c r="O799" s="1" t="s">
        <v>22</v>
      </c>
      <c r="P799" s="1" t="s">
        <v>2848</v>
      </c>
      <c r="Q799" s="1" t="s">
        <v>2848</v>
      </c>
      <c r="R799" s="1" t="s">
        <v>21</v>
      </c>
      <c r="S799" s="1"/>
      <c r="T799" s="1" t="s">
        <v>25</v>
      </c>
      <c r="U799" t="str">
        <f>VLOOKUP(H799,[4]可返佣产品!$A$2:$B$1000,2,)</f>
        <v>true</v>
      </c>
    </row>
    <row r="800" spans="1:21">
      <c r="A800" s="1" t="s">
        <v>194</v>
      </c>
      <c r="B800" s="1" t="str">
        <f>VLOOKUP(A800,'[3]消费明细-普通账号'!$B$2:$C$10000,2,)</f>
        <v>深圳银链科技有限公司</v>
      </c>
      <c r="C800" s="1" t="str">
        <f>VLOOKUP(A800,'[3]消费明细-普通账号'!$B$2:$D$10000,3,)</f>
        <v>铁军-广</v>
      </c>
      <c r="D800" s="1" t="str">
        <f>VLOOKUP(A800,'[3]消费明细-普通账号'!$B$2:$L$10000,11,)</f>
        <v>李达</v>
      </c>
      <c r="E800" s="1" t="str">
        <f>VLOOKUP(A800,'[3]消费明细-普通账号'!$B$2:$P$10000,15,)</f>
        <v>新建</v>
      </c>
      <c r="F800" s="5">
        <f>VLOOKUP(A800,'[3]消费明细-普通账号'!$B$2:$O$10000,14,)</f>
        <v>43161.623564814799</v>
      </c>
      <c r="G800" s="1" t="s">
        <v>2849</v>
      </c>
      <c r="H800" s="1" t="s">
        <v>17</v>
      </c>
      <c r="I800" s="1" t="s">
        <v>59</v>
      </c>
      <c r="J800" s="1" t="s">
        <v>2842</v>
      </c>
      <c r="K800" s="1" t="s">
        <v>20</v>
      </c>
      <c r="L800" s="1" t="s">
        <v>2842</v>
      </c>
      <c r="M800" s="1"/>
      <c r="N800" s="1">
        <f t="shared" si="12"/>
        <v>96.97</v>
      </c>
      <c r="O800" s="1" t="s">
        <v>22</v>
      </c>
      <c r="P800" s="1" t="s">
        <v>2850</v>
      </c>
      <c r="Q800" s="1" t="s">
        <v>2851</v>
      </c>
      <c r="R800" s="1" t="s">
        <v>21</v>
      </c>
      <c r="S800" s="1"/>
      <c r="T800" s="1" t="s">
        <v>25</v>
      </c>
      <c r="U800" t="str">
        <f>VLOOKUP(H800,[4]可返佣产品!$A$2:$B$1000,2,)</f>
        <v>true</v>
      </c>
    </row>
    <row r="801" spans="1:21">
      <c r="A801" s="1" t="s">
        <v>194</v>
      </c>
      <c r="B801" s="1" t="str">
        <f>VLOOKUP(A801,'[3]消费明细-普通账号'!$B$2:$C$10000,2,)</f>
        <v>深圳银链科技有限公司</v>
      </c>
      <c r="C801" s="1" t="str">
        <f>VLOOKUP(A801,'[3]消费明细-普通账号'!$B$2:$D$10000,3,)</f>
        <v>铁军-广</v>
      </c>
      <c r="D801" s="1" t="str">
        <f>VLOOKUP(A801,'[3]消费明细-普通账号'!$B$2:$L$10000,11,)</f>
        <v>李达</v>
      </c>
      <c r="E801" s="1" t="str">
        <f>VLOOKUP(A801,'[3]消费明细-普通账号'!$B$2:$P$10000,15,)</f>
        <v>新建</v>
      </c>
      <c r="F801" s="5">
        <f>VLOOKUP(A801,'[3]消费明细-普通账号'!$B$2:$O$10000,14,)</f>
        <v>43161.623564814799</v>
      </c>
      <c r="G801" s="1" t="s">
        <v>2852</v>
      </c>
      <c r="H801" s="1" t="s">
        <v>17</v>
      </c>
      <c r="I801" s="1" t="s">
        <v>59</v>
      </c>
      <c r="J801" s="1" t="s">
        <v>2842</v>
      </c>
      <c r="K801" s="1" t="s">
        <v>20</v>
      </c>
      <c r="L801" s="1" t="s">
        <v>2842</v>
      </c>
      <c r="M801" s="1"/>
      <c r="N801" s="1">
        <f t="shared" si="12"/>
        <v>96.97</v>
      </c>
      <c r="O801" s="1" t="s">
        <v>22</v>
      </c>
      <c r="P801" s="1" t="s">
        <v>2853</v>
      </c>
      <c r="Q801" s="1" t="s">
        <v>2854</v>
      </c>
      <c r="R801" s="1" t="s">
        <v>21</v>
      </c>
      <c r="S801" s="1"/>
      <c r="T801" s="1" t="s">
        <v>25</v>
      </c>
      <c r="U801" t="str">
        <f>VLOOKUP(H801,[4]可返佣产品!$A$2:$B$1000,2,)</f>
        <v>true</v>
      </c>
    </row>
    <row r="802" spans="1:21">
      <c r="A802" s="1" t="s">
        <v>2855</v>
      </c>
      <c r="B802" s="1" t="str">
        <f>VLOOKUP(A802,'[3]消费明细-普通账号'!$B$2:$C$10000,2,)</f>
        <v>粤星辰</v>
      </c>
      <c r="C802" s="1" t="str">
        <f>VLOOKUP(A802,'[3]消费明细-普通账号'!$B$2:$D$10000,3,)</f>
        <v>KA-广</v>
      </c>
      <c r="D802" s="1" t="str">
        <f>VLOOKUP(A802,'[3]消费明细-普通账号'!$B$2:$L$10000,11,)</f>
        <v>谢晓敏</v>
      </c>
      <c r="E802" s="1" t="str">
        <f>VLOOKUP(A802,'[3]消费明细-普通账号'!$B$2:$P$10000,15,)</f>
        <v>新建</v>
      </c>
      <c r="F802" s="5">
        <f>VLOOKUP(A802,'[3]消费明细-普通账号'!$B$2:$O$10000,14,)</f>
        <v>43290.496180555558</v>
      </c>
      <c r="G802" s="1" t="s">
        <v>2856</v>
      </c>
      <c r="H802" s="1" t="s">
        <v>17</v>
      </c>
      <c r="I802" s="1" t="s">
        <v>49</v>
      </c>
      <c r="J802" s="1" t="s">
        <v>2857</v>
      </c>
      <c r="K802" s="1" t="s">
        <v>20</v>
      </c>
      <c r="L802" s="1" t="s">
        <v>2857</v>
      </c>
      <c r="M802" s="1"/>
      <c r="N802" s="1">
        <f t="shared" si="12"/>
        <v>278</v>
      </c>
      <c r="O802" s="1" t="s">
        <v>22</v>
      </c>
      <c r="P802" s="1" t="s">
        <v>2858</v>
      </c>
      <c r="Q802" s="1" t="s">
        <v>2859</v>
      </c>
      <c r="R802" s="1" t="s">
        <v>21</v>
      </c>
      <c r="S802" s="1"/>
      <c r="T802" s="1" t="s">
        <v>25</v>
      </c>
      <c r="U802" t="str">
        <f>VLOOKUP(H802,[4]可返佣产品!$A$2:$B$1000,2,)</f>
        <v>true</v>
      </c>
    </row>
    <row r="803" spans="1:21">
      <c r="A803" s="1" t="s">
        <v>340</v>
      </c>
      <c r="B803" s="1" t="str">
        <f>VLOOKUP(A803,'[3]消费明细-普通账号'!$B$2:$C$10000,2,)</f>
        <v>深圳翼果科技有限公司</v>
      </c>
      <c r="C803" s="1" t="str">
        <f>VLOOKUP(A803,'[3]消费明细-普通账号'!$B$2:$D$10000,3,)</f>
        <v>铁军-广</v>
      </c>
      <c r="D803" s="1" t="str">
        <f>VLOOKUP(A803,'[3]消费明细-普通账号'!$B$2:$L$10000,11,)</f>
        <v>高乾</v>
      </c>
      <c r="E803" s="1" t="str">
        <f>VLOOKUP(A803,'[3]消费明细-普通账号'!$B$2:$P$10000,15,)</f>
        <v>关联</v>
      </c>
      <c r="F803" s="5">
        <f>VLOOKUP(A803,'[3]消费明细-普通账号'!$B$2:$O$10000,14,)</f>
        <v>43132</v>
      </c>
      <c r="G803" s="1" t="s">
        <v>2860</v>
      </c>
      <c r="H803" s="1" t="s">
        <v>36</v>
      </c>
      <c r="I803" s="1" t="s">
        <v>59</v>
      </c>
      <c r="J803" s="1" t="s">
        <v>2861</v>
      </c>
      <c r="K803" s="1" t="s">
        <v>84</v>
      </c>
      <c r="L803" s="1" t="s">
        <v>2862</v>
      </c>
      <c r="M803" s="1">
        <v>465.8</v>
      </c>
      <c r="N803" s="1">
        <f t="shared" si="12"/>
        <v>0</v>
      </c>
      <c r="O803" s="1" t="s">
        <v>22</v>
      </c>
      <c r="P803" s="1" t="s">
        <v>2863</v>
      </c>
      <c r="Q803" s="1" t="s">
        <v>2864</v>
      </c>
      <c r="R803" s="1" t="s">
        <v>21</v>
      </c>
      <c r="S803" s="1"/>
      <c r="T803" s="1" t="s">
        <v>25</v>
      </c>
      <c r="U803">
        <v>-1</v>
      </c>
    </row>
    <row r="804" spans="1:21">
      <c r="A804" s="1" t="s">
        <v>1424</v>
      </c>
      <c r="B804" s="1" t="str">
        <f>VLOOKUP(A804,'[3]消费明细-普通账号'!$B$2:$C$10000,2,)</f>
        <v>广州骏伯网络科技股份有限公司</v>
      </c>
      <c r="C804" s="1" t="str">
        <f>VLOOKUP(A804,'[3]消费明细-普通账号'!$B$2:$D$10000,3,)</f>
        <v>KA-广</v>
      </c>
      <c r="D804" s="1" t="str">
        <f>VLOOKUP(A804,'[3]消费明细-普通账号'!$B$2:$L$10000,11,)</f>
        <v>谢晓敏</v>
      </c>
      <c r="E804" s="1" t="str">
        <f>VLOOKUP(A804,'[3]消费明细-普通账号'!$B$2:$P$10000,15,)</f>
        <v>关联</v>
      </c>
      <c r="F804" s="5">
        <f>VLOOKUP(A804,'[3]消费明细-普通账号'!$B$2:$O$10000,14,)</f>
        <v>43073</v>
      </c>
      <c r="G804" s="1" t="s">
        <v>2865</v>
      </c>
      <c r="H804" s="1" t="s">
        <v>17</v>
      </c>
      <c r="I804" s="1" t="s">
        <v>44</v>
      </c>
      <c r="J804" s="1" t="s">
        <v>29</v>
      </c>
      <c r="K804" s="1" t="s">
        <v>20</v>
      </c>
      <c r="L804" s="1" t="s">
        <v>29</v>
      </c>
      <c r="M804" s="1"/>
      <c r="N804" s="1">
        <f t="shared" si="12"/>
        <v>0</v>
      </c>
      <c r="O804" s="1" t="s">
        <v>22</v>
      </c>
      <c r="P804" s="1" t="s">
        <v>2866</v>
      </c>
      <c r="Q804" s="1" t="s">
        <v>2866</v>
      </c>
      <c r="R804" s="1" t="s">
        <v>21</v>
      </c>
      <c r="S804" s="1"/>
      <c r="T804" s="1" t="s">
        <v>25</v>
      </c>
      <c r="U804">
        <v>-1</v>
      </c>
    </row>
    <row r="805" spans="1:21">
      <c r="A805" s="1" t="s">
        <v>42</v>
      </c>
      <c r="B805" s="1" t="str">
        <f>VLOOKUP(A805,'[3]消费明细-普通账号'!$B$2:$C$10000,2,)</f>
        <v>淘贝（深圳）网络信息科技有限公司</v>
      </c>
      <c r="C805" s="1" t="str">
        <f>VLOOKUP(A805,'[3]消费明细-普通账号'!$B$2:$D$10000,3,)</f>
        <v>BD伙伴</v>
      </c>
      <c r="D805" s="1" t="str">
        <f>VLOOKUP(A805,'[3]消费明细-普通账号'!$B$2:$L$10000,11,)</f>
        <v>BD团队-刘银树</v>
      </c>
      <c r="E805" s="1" t="str">
        <f>VLOOKUP(A805,'[3]消费明细-普通账号'!$B$2:$P$10000,15,)</f>
        <v>新建</v>
      </c>
      <c r="F805" s="5">
        <f>VLOOKUP(A805,'[3]消费明细-普通账号'!$B$2:$O$10000,14,)</f>
        <v>43058</v>
      </c>
      <c r="G805" s="1" t="s">
        <v>2867</v>
      </c>
      <c r="H805" s="1" t="s">
        <v>306</v>
      </c>
      <c r="I805" s="1" t="s">
        <v>59</v>
      </c>
      <c r="J805" s="1" t="s">
        <v>831</v>
      </c>
      <c r="K805" s="1" t="s">
        <v>20</v>
      </c>
      <c r="L805" s="1" t="s">
        <v>831</v>
      </c>
      <c r="M805" s="1"/>
      <c r="N805" s="1">
        <f t="shared" si="12"/>
        <v>100</v>
      </c>
      <c r="O805" s="1" t="s">
        <v>22</v>
      </c>
      <c r="P805" s="1" t="s">
        <v>2868</v>
      </c>
      <c r="Q805" s="1" t="s">
        <v>2868</v>
      </c>
      <c r="R805" s="1" t="s">
        <v>21</v>
      </c>
      <c r="S805" s="1"/>
      <c r="T805" s="1" t="s">
        <v>25</v>
      </c>
      <c r="U805" t="str">
        <f>VLOOKUP(H805,[4]可返佣产品!$A$2:$B$1000,2,)</f>
        <v>true</v>
      </c>
    </row>
    <row r="806" spans="1:21">
      <c r="A806" s="1" t="s">
        <v>829</v>
      </c>
      <c r="B806" s="1" t="str">
        <f>VLOOKUP(A806,'[3]消费明细-普通账号'!$B$2:$C$10000,2,)</f>
        <v>广州京雍府电子商务有限公司</v>
      </c>
      <c r="C806" s="1" t="str">
        <f>VLOOKUP(A806,'[3]消费明细-普通账号'!$B$2:$D$10000,3,)</f>
        <v>铁军-广</v>
      </c>
      <c r="D806" s="1" t="str">
        <f>VLOOKUP(A806,'[3]消费明细-普通账号'!$B$2:$L$10000,11,)</f>
        <v>吴发能</v>
      </c>
      <c r="E806" s="1" t="str">
        <f>VLOOKUP(A806,'[3]消费明细-普通账号'!$B$2:$P$10000,15,)</f>
        <v>关联</v>
      </c>
      <c r="F806" s="5">
        <f>VLOOKUP(A806,'[3]消费明细-普通账号'!$B$2:$O$10000,14,)</f>
        <v>43004</v>
      </c>
      <c r="G806" s="1" t="s">
        <v>2869</v>
      </c>
      <c r="H806" s="1" t="s">
        <v>17</v>
      </c>
      <c r="I806" s="1" t="s">
        <v>59</v>
      </c>
      <c r="J806" s="1" t="s">
        <v>1776</v>
      </c>
      <c r="K806" s="1" t="s">
        <v>20</v>
      </c>
      <c r="L806" s="1" t="s">
        <v>1776</v>
      </c>
      <c r="M806" s="1"/>
      <c r="N806" s="1">
        <f t="shared" si="12"/>
        <v>192</v>
      </c>
      <c r="O806" s="1" t="s">
        <v>22</v>
      </c>
      <c r="P806" s="1" t="s">
        <v>2870</v>
      </c>
      <c r="Q806" s="1" t="s">
        <v>2871</v>
      </c>
      <c r="R806" s="1" t="s">
        <v>21</v>
      </c>
      <c r="S806" s="1"/>
      <c r="T806" s="1" t="s">
        <v>25</v>
      </c>
      <c r="U806">
        <v>-1</v>
      </c>
    </row>
    <row r="807" spans="1:21">
      <c r="A807" s="1" t="s">
        <v>2872</v>
      </c>
      <c r="B807" s="1" t="str">
        <f>VLOOKUP(A807,'[3]消费明细-普通账号'!$B$2:$C$10000,2,)</f>
        <v>广州宽恒信息科技有限公司</v>
      </c>
      <c r="C807" s="1" t="str">
        <f>VLOOKUP(A807,'[3]消费明细-普通账号'!$B$2:$D$10000,3,)</f>
        <v>BD伙伴</v>
      </c>
      <c r="D807" s="1" t="str">
        <f>VLOOKUP(A807,'[3]消费明细-普通账号'!$B$2:$L$10000,11,)</f>
        <v>BD团队-黄政源</v>
      </c>
      <c r="E807" s="1" t="str">
        <f>VLOOKUP(A807,'[3]消费明细-普通账号'!$B$2:$P$10000,15,)</f>
        <v>新建</v>
      </c>
      <c r="F807" s="5">
        <f>VLOOKUP(A807,'[3]消费明细-普通账号'!$B$2:$O$10000,14,)</f>
        <v>43272.710405092592</v>
      </c>
      <c r="G807" s="1" t="s">
        <v>2873</v>
      </c>
      <c r="H807" s="1" t="s">
        <v>2874</v>
      </c>
      <c r="I807" s="1" t="s">
        <v>59</v>
      </c>
      <c r="J807" s="1" t="s">
        <v>2875</v>
      </c>
      <c r="K807" s="1" t="s">
        <v>20</v>
      </c>
      <c r="L807" s="1" t="s">
        <v>2875</v>
      </c>
      <c r="M807" s="1"/>
      <c r="N807" s="1">
        <f t="shared" si="12"/>
        <v>21800</v>
      </c>
      <c r="O807" s="1" t="s">
        <v>22</v>
      </c>
      <c r="P807" s="1" t="s">
        <v>2876</v>
      </c>
      <c r="Q807" s="1" t="s">
        <v>2877</v>
      </c>
      <c r="R807" s="1" t="s">
        <v>21</v>
      </c>
      <c r="S807" s="1"/>
      <c r="T807" s="1" t="s">
        <v>25</v>
      </c>
      <c r="U807" t="str">
        <f>VLOOKUP(H807,[4]可返佣产品!$A$2:$B$1000,2,)</f>
        <v>true</v>
      </c>
    </row>
    <row r="808" spans="1:21">
      <c r="A808" s="1" t="s">
        <v>137</v>
      </c>
      <c r="B808" s="1" t="str">
        <f>VLOOKUP(A808,'[3]消费明细-普通账号'!$B$2:$C$10000,2,)</f>
        <v>广州纵思网络科技股份有限公司</v>
      </c>
      <c r="C808" s="1" t="str">
        <f>VLOOKUP(A808,'[3]消费明细-普通账号'!$B$2:$D$10000,3,)</f>
        <v>KA-广</v>
      </c>
      <c r="D808" s="1" t="str">
        <f>VLOOKUP(A808,'[3]消费明细-普通账号'!$B$2:$L$10000,11,)</f>
        <v>谢晓敏</v>
      </c>
      <c r="E808" s="1" t="str">
        <f>VLOOKUP(A808,'[3]消费明细-普通账号'!$B$2:$P$10000,15,)</f>
        <v>关联</v>
      </c>
      <c r="F808" s="5">
        <f>VLOOKUP(A808,'[3]消费明细-普通账号'!$B$2:$O$10000,14,)</f>
        <v>43157.801736111098</v>
      </c>
      <c r="G808" s="1" t="s">
        <v>2878</v>
      </c>
      <c r="H808" s="1" t="s">
        <v>17</v>
      </c>
      <c r="I808" s="1" t="s">
        <v>59</v>
      </c>
      <c r="J808" s="1" t="s">
        <v>2879</v>
      </c>
      <c r="K808" s="1" t="s">
        <v>371</v>
      </c>
      <c r="L808" s="1" t="s">
        <v>2880</v>
      </c>
      <c r="M808" s="1"/>
      <c r="N808" s="1">
        <f t="shared" si="12"/>
        <v>504.59</v>
      </c>
      <c r="O808" s="1" t="s">
        <v>22</v>
      </c>
      <c r="P808" s="1" t="s">
        <v>2881</v>
      </c>
      <c r="Q808" s="1" t="s">
        <v>2882</v>
      </c>
      <c r="R808" s="1" t="s">
        <v>21</v>
      </c>
      <c r="S808" s="1"/>
      <c r="T808" s="1" t="s">
        <v>25</v>
      </c>
      <c r="U808">
        <v>-1</v>
      </c>
    </row>
    <row r="809" spans="1:21">
      <c r="A809" s="1" t="s">
        <v>137</v>
      </c>
      <c r="B809" s="1" t="str">
        <f>VLOOKUP(A809,'[3]消费明细-普通账号'!$B$2:$C$10000,2,)</f>
        <v>广州纵思网络科技股份有限公司</v>
      </c>
      <c r="C809" s="1" t="str">
        <f>VLOOKUP(A809,'[3]消费明细-普通账号'!$B$2:$D$10000,3,)</f>
        <v>KA-广</v>
      </c>
      <c r="D809" s="1" t="str">
        <f>VLOOKUP(A809,'[3]消费明细-普通账号'!$B$2:$L$10000,11,)</f>
        <v>谢晓敏</v>
      </c>
      <c r="E809" s="1" t="str">
        <f>VLOOKUP(A809,'[3]消费明细-普通账号'!$B$2:$P$10000,15,)</f>
        <v>关联</v>
      </c>
      <c r="F809" s="5">
        <f>VLOOKUP(A809,'[3]消费明细-普通账号'!$B$2:$O$10000,14,)</f>
        <v>43157.801736111098</v>
      </c>
      <c r="G809" s="1" t="s">
        <v>2883</v>
      </c>
      <c r="H809" s="1" t="s">
        <v>17</v>
      </c>
      <c r="I809" s="1" t="s">
        <v>59</v>
      </c>
      <c r="J809" s="1" t="s">
        <v>139</v>
      </c>
      <c r="K809" s="1" t="s">
        <v>20</v>
      </c>
      <c r="L809" s="1" t="s">
        <v>139</v>
      </c>
      <c r="M809" s="1"/>
      <c r="N809" s="1">
        <f t="shared" si="12"/>
        <v>130</v>
      </c>
      <c r="O809" s="1" t="s">
        <v>22</v>
      </c>
      <c r="P809" s="1" t="s">
        <v>2884</v>
      </c>
      <c r="Q809" s="1" t="s">
        <v>2885</v>
      </c>
      <c r="R809" s="1" t="s">
        <v>21</v>
      </c>
      <c r="S809" s="1"/>
      <c r="T809" s="1" t="s">
        <v>25</v>
      </c>
      <c r="U809">
        <v>-1</v>
      </c>
    </row>
    <row r="810" spans="1:21">
      <c r="A810" s="1" t="s">
        <v>512</v>
      </c>
      <c r="B810" s="1" t="str">
        <f>VLOOKUP(A810,'[3]消费明细-普通账号'!$B$2:$C$10000,2,)</f>
        <v>广州合立正通信息科技有限公司</v>
      </c>
      <c r="C810" s="1" t="str">
        <f>VLOOKUP(A810,'[3]消费明细-普通账号'!$B$2:$D$10000,3,)</f>
        <v>KA-广</v>
      </c>
      <c r="D810" s="1" t="str">
        <f>VLOOKUP(A810,'[3]消费明细-普通账号'!$B$2:$L$10000,11,)</f>
        <v>史玉卉</v>
      </c>
      <c r="E810" s="1" t="str">
        <f>VLOOKUP(A810,'[3]消费明细-普通账号'!$B$2:$P$10000,15,)</f>
        <v>关联</v>
      </c>
      <c r="F810" s="5">
        <f>VLOOKUP(A810,'[3]消费明细-普通账号'!$B$2:$O$10000,14,)</f>
        <v>42786</v>
      </c>
      <c r="G810" s="1" t="s">
        <v>2886</v>
      </c>
      <c r="H810" s="1" t="s">
        <v>65</v>
      </c>
      <c r="I810" s="1" t="s">
        <v>49</v>
      </c>
      <c r="J810" s="1" t="s">
        <v>29</v>
      </c>
      <c r="K810" s="1" t="s">
        <v>20</v>
      </c>
      <c r="L810" s="1" t="s">
        <v>30</v>
      </c>
      <c r="M810" s="1"/>
      <c r="N810" s="1">
        <f t="shared" si="12"/>
        <v>0</v>
      </c>
      <c r="O810" s="1" t="s">
        <v>31</v>
      </c>
      <c r="P810" s="1" t="s">
        <v>2887</v>
      </c>
      <c r="Q810" s="1" t="s">
        <v>2887</v>
      </c>
      <c r="R810" s="1" t="s">
        <v>21</v>
      </c>
      <c r="S810" s="1"/>
      <c r="T810" s="1" t="s">
        <v>25</v>
      </c>
      <c r="U810" t="e">
        <f>VLOOKUP(H810,[4]可返佣产品!$A$2:$B$1000,2,)</f>
        <v>#N/A</v>
      </c>
    </row>
    <row r="811" spans="1:21">
      <c r="A811" s="1" t="s">
        <v>627</v>
      </c>
      <c r="B811" s="1" t="str">
        <f>VLOOKUP(A811,'[3]消费明细-普通账号'!$B$2:$C$10000,2,)</f>
        <v>深圳庆丰裕信息科技有限公司</v>
      </c>
      <c r="C811" s="1" t="str">
        <f>VLOOKUP(A811,'[3]消费明细-普通账号'!$B$2:$D$10000,3,)</f>
        <v>BD伙伴</v>
      </c>
      <c r="D811" s="1" t="str">
        <f>VLOOKUP(A811,'[3]消费明细-普通账号'!$B$2:$L$10000,11,)</f>
        <v>BD团队-黄政源</v>
      </c>
      <c r="E811" s="1" t="str">
        <f>VLOOKUP(A811,'[3]消费明细-普通账号'!$B$2:$P$10000,15,)</f>
        <v>新建</v>
      </c>
      <c r="F811" s="5">
        <f>VLOOKUP(A811,'[3]消费明细-普通账号'!$B$2:$O$10000,14,)</f>
        <v>43087</v>
      </c>
      <c r="G811" s="1" t="s">
        <v>2888</v>
      </c>
      <c r="H811" s="1" t="s">
        <v>17</v>
      </c>
      <c r="I811" s="1" t="s">
        <v>49</v>
      </c>
      <c r="J811" s="1" t="s">
        <v>2889</v>
      </c>
      <c r="K811" s="1" t="s">
        <v>670</v>
      </c>
      <c r="L811" s="1" t="s">
        <v>2890</v>
      </c>
      <c r="M811" s="1"/>
      <c r="N811" s="1">
        <f t="shared" si="12"/>
        <v>851.16</v>
      </c>
      <c r="O811" s="1" t="s">
        <v>22</v>
      </c>
      <c r="P811" s="1" t="s">
        <v>2891</v>
      </c>
      <c r="Q811" s="1" t="s">
        <v>2892</v>
      </c>
      <c r="R811" s="1" t="s">
        <v>21</v>
      </c>
      <c r="S811" s="1"/>
      <c r="T811" s="1" t="s">
        <v>25</v>
      </c>
      <c r="U811" t="str">
        <f>VLOOKUP(H811,[4]可返佣产品!$A$2:$B$1000,2,)</f>
        <v>true</v>
      </c>
    </row>
    <row r="812" spans="1:21">
      <c r="A812" s="1" t="s">
        <v>148</v>
      </c>
      <c r="B812" s="1" t="str">
        <f>VLOOKUP(A812,'[3]消费明细-普通账号'!$B$2:$C$10000,2,)</f>
        <v>广州汇电云联互联网科技有限公司</v>
      </c>
      <c r="C812" s="1" t="str">
        <f>VLOOKUP(A812,'[3]消费明细-普通账号'!$B$2:$D$10000,3,)</f>
        <v>铁军-广</v>
      </c>
      <c r="D812" s="1" t="str">
        <f>VLOOKUP(A812,'[3]消费明细-普通账号'!$B$2:$L$10000,11,)</f>
        <v>高乾</v>
      </c>
      <c r="E812" s="1" t="str">
        <f>VLOOKUP(A812,'[3]消费明细-普通账号'!$B$2:$P$10000,15,)</f>
        <v>关联</v>
      </c>
      <c r="F812" s="5">
        <f>VLOOKUP(A812,'[3]消费明细-普通账号'!$B$2:$O$10000,14,)</f>
        <v>43155.427905092598</v>
      </c>
      <c r="G812" s="1" t="s">
        <v>2893</v>
      </c>
      <c r="H812" s="1" t="s">
        <v>166</v>
      </c>
      <c r="I812" s="1" t="s">
        <v>49</v>
      </c>
      <c r="J812" s="1" t="s">
        <v>29</v>
      </c>
      <c r="K812" s="1" t="s">
        <v>20</v>
      </c>
      <c r="L812" s="1" t="s">
        <v>30</v>
      </c>
      <c r="M812" s="1"/>
      <c r="N812" s="1">
        <f t="shared" si="12"/>
        <v>0</v>
      </c>
      <c r="O812" s="1" t="s">
        <v>31</v>
      </c>
      <c r="P812" s="1" t="s">
        <v>2894</v>
      </c>
      <c r="Q812" s="1" t="s">
        <v>2894</v>
      </c>
      <c r="R812" s="1" t="s">
        <v>21</v>
      </c>
      <c r="S812" s="1"/>
      <c r="T812" s="1" t="s">
        <v>25</v>
      </c>
      <c r="U812" t="e">
        <f>VLOOKUP(H812,[4]可返佣产品!$A$2:$B$1000,2,)</f>
        <v>#N/A</v>
      </c>
    </row>
    <row r="813" spans="1:21">
      <c r="A813" s="1" t="s">
        <v>148</v>
      </c>
      <c r="B813" s="1" t="str">
        <f>VLOOKUP(A813,'[3]消费明细-普通账号'!$B$2:$C$10000,2,)</f>
        <v>广州汇电云联互联网科技有限公司</v>
      </c>
      <c r="C813" s="1" t="str">
        <f>VLOOKUP(A813,'[3]消费明细-普通账号'!$B$2:$D$10000,3,)</f>
        <v>铁军-广</v>
      </c>
      <c r="D813" s="1" t="str">
        <f>VLOOKUP(A813,'[3]消费明细-普通账号'!$B$2:$L$10000,11,)</f>
        <v>高乾</v>
      </c>
      <c r="E813" s="1" t="str">
        <f>VLOOKUP(A813,'[3]消费明细-普通账号'!$B$2:$P$10000,15,)</f>
        <v>关联</v>
      </c>
      <c r="F813" s="5">
        <f>VLOOKUP(A813,'[3]消费明细-普通账号'!$B$2:$O$10000,14,)</f>
        <v>43155.427905092598</v>
      </c>
      <c r="G813" s="1" t="s">
        <v>2895</v>
      </c>
      <c r="H813" s="1" t="s">
        <v>79</v>
      </c>
      <c r="I813" s="1" t="s">
        <v>49</v>
      </c>
      <c r="J813" s="1" t="s">
        <v>29</v>
      </c>
      <c r="K813" s="1" t="s">
        <v>20</v>
      </c>
      <c r="L813" s="1" t="s">
        <v>30</v>
      </c>
      <c r="M813" s="1"/>
      <c r="N813" s="1">
        <f t="shared" si="12"/>
        <v>0</v>
      </c>
      <c r="O813" s="1" t="s">
        <v>31</v>
      </c>
      <c r="P813" s="1" t="s">
        <v>2896</v>
      </c>
      <c r="Q813" s="1" t="s">
        <v>2896</v>
      </c>
      <c r="R813" s="1" t="s">
        <v>21</v>
      </c>
      <c r="S813" s="1"/>
      <c r="T813" s="1" t="s">
        <v>25</v>
      </c>
      <c r="U813" t="e">
        <f>VLOOKUP(H813,[4]可返佣产品!$A$2:$B$1000,2,)</f>
        <v>#N/A</v>
      </c>
    </row>
    <row r="814" spans="1:21">
      <c r="A814" s="1" t="s">
        <v>148</v>
      </c>
      <c r="B814" s="1" t="str">
        <f>VLOOKUP(A814,'[3]消费明细-普通账号'!$B$2:$C$10000,2,)</f>
        <v>广州汇电云联互联网科技有限公司</v>
      </c>
      <c r="C814" s="1" t="str">
        <f>VLOOKUP(A814,'[3]消费明细-普通账号'!$B$2:$D$10000,3,)</f>
        <v>铁军-广</v>
      </c>
      <c r="D814" s="1" t="str">
        <f>VLOOKUP(A814,'[3]消费明细-普通账号'!$B$2:$L$10000,11,)</f>
        <v>高乾</v>
      </c>
      <c r="E814" s="1" t="str">
        <f>VLOOKUP(A814,'[3]消费明细-普通账号'!$B$2:$P$10000,15,)</f>
        <v>关联</v>
      </c>
      <c r="F814" s="5">
        <f>VLOOKUP(A814,'[3]消费明细-普通账号'!$B$2:$O$10000,14,)</f>
        <v>43155.427905092598</v>
      </c>
      <c r="G814" s="1" t="s">
        <v>2897</v>
      </c>
      <c r="H814" s="1" t="s">
        <v>79</v>
      </c>
      <c r="I814" s="1" t="s">
        <v>49</v>
      </c>
      <c r="J814" s="1" t="s">
        <v>29</v>
      </c>
      <c r="K814" s="1" t="s">
        <v>20</v>
      </c>
      <c r="L814" s="1" t="s">
        <v>30</v>
      </c>
      <c r="M814" s="1"/>
      <c r="N814" s="1">
        <f t="shared" si="12"/>
        <v>0</v>
      </c>
      <c r="O814" s="1" t="s">
        <v>31</v>
      </c>
      <c r="P814" s="1" t="s">
        <v>2896</v>
      </c>
      <c r="Q814" s="1" t="s">
        <v>2896</v>
      </c>
      <c r="R814" s="1" t="s">
        <v>21</v>
      </c>
      <c r="S814" s="1"/>
      <c r="T814" s="1" t="s">
        <v>25</v>
      </c>
      <c r="U814" t="e">
        <f>VLOOKUP(H814,[4]可返佣产品!$A$2:$B$1000,2,)</f>
        <v>#N/A</v>
      </c>
    </row>
    <row r="815" spans="1:21">
      <c r="A815" s="1" t="s">
        <v>148</v>
      </c>
      <c r="B815" s="1" t="str">
        <f>VLOOKUP(A815,'[3]消费明细-普通账号'!$B$2:$C$10000,2,)</f>
        <v>广州汇电云联互联网科技有限公司</v>
      </c>
      <c r="C815" s="1" t="str">
        <f>VLOOKUP(A815,'[3]消费明细-普通账号'!$B$2:$D$10000,3,)</f>
        <v>铁军-广</v>
      </c>
      <c r="D815" s="1" t="str">
        <f>VLOOKUP(A815,'[3]消费明细-普通账号'!$B$2:$L$10000,11,)</f>
        <v>高乾</v>
      </c>
      <c r="E815" s="1" t="str">
        <f>VLOOKUP(A815,'[3]消费明细-普通账号'!$B$2:$P$10000,15,)</f>
        <v>关联</v>
      </c>
      <c r="F815" s="5">
        <f>VLOOKUP(A815,'[3]消费明细-普通账号'!$B$2:$O$10000,14,)</f>
        <v>43155.427905092598</v>
      </c>
      <c r="G815" s="1" t="s">
        <v>2898</v>
      </c>
      <c r="H815" s="1" t="s">
        <v>130</v>
      </c>
      <c r="I815" s="1" t="s">
        <v>49</v>
      </c>
      <c r="J815" s="1" t="s">
        <v>29</v>
      </c>
      <c r="K815" s="1" t="s">
        <v>20</v>
      </c>
      <c r="L815" s="1" t="s">
        <v>30</v>
      </c>
      <c r="M815" s="1"/>
      <c r="N815" s="1">
        <f t="shared" si="12"/>
        <v>0</v>
      </c>
      <c r="O815" s="1" t="s">
        <v>31</v>
      </c>
      <c r="P815" s="1" t="s">
        <v>2899</v>
      </c>
      <c r="Q815" s="1" t="s">
        <v>2899</v>
      </c>
      <c r="R815" s="1" t="s">
        <v>21</v>
      </c>
      <c r="S815" s="1"/>
      <c r="T815" s="1" t="s">
        <v>25</v>
      </c>
      <c r="U815" t="b">
        <f>VLOOKUP(H815,[4]可返佣产品!$A$2:$B$1000,2,)</f>
        <v>1</v>
      </c>
    </row>
    <row r="816" spans="1:21">
      <c r="A816" s="1" t="s">
        <v>148</v>
      </c>
      <c r="B816" s="1" t="str">
        <f>VLOOKUP(A816,'[3]消费明细-普通账号'!$B$2:$C$10000,2,)</f>
        <v>广州汇电云联互联网科技有限公司</v>
      </c>
      <c r="C816" s="1" t="str">
        <f>VLOOKUP(A816,'[3]消费明细-普通账号'!$B$2:$D$10000,3,)</f>
        <v>铁军-广</v>
      </c>
      <c r="D816" s="1" t="str">
        <f>VLOOKUP(A816,'[3]消费明细-普通账号'!$B$2:$L$10000,11,)</f>
        <v>高乾</v>
      </c>
      <c r="E816" s="1" t="str">
        <f>VLOOKUP(A816,'[3]消费明细-普通账号'!$B$2:$P$10000,15,)</f>
        <v>关联</v>
      </c>
      <c r="F816" s="5">
        <f>VLOOKUP(A816,'[3]消费明细-普通账号'!$B$2:$O$10000,14,)</f>
        <v>43155.427905092598</v>
      </c>
      <c r="G816" s="1" t="s">
        <v>2900</v>
      </c>
      <c r="H816" s="1" t="s">
        <v>237</v>
      </c>
      <c r="I816" s="1" t="s">
        <v>49</v>
      </c>
      <c r="J816" s="1" t="s">
        <v>29</v>
      </c>
      <c r="K816" s="1" t="s">
        <v>20</v>
      </c>
      <c r="L816" s="1" t="s">
        <v>30</v>
      </c>
      <c r="M816" s="1"/>
      <c r="N816" s="1">
        <f t="shared" si="12"/>
        <v>0</v>
      </c>
      <c r="O816" s="1" t="s">
        <v>31</v>
      </c>
      <c r="P816" s="1" t="s">
        <v>2901</v>
      </c>
      <c r="Q816" s="1" t="s">
        <v>2901</v>
      </c>
      <c r="R816" s="1" t="s">
        <v>21</v>
      </c>
      <c r="S816" s="1"/>
      <c r="T816" s="1" t="s">
        <v>25</v>
      </c>
      <c r="U816" t="e">
        <f>VLOOKUP(H816,[4]可返佣产品!$A$2:$B$1000,2,)</f>
        <v>#N/A</v>
      </c>
    </row>
    <row r="817" spans="1:21">
      <c r="A817" s="1" t="s">
        <v>2541</v>
      </c>
      <c r="B817" s="1" t="str">
        <f>VLOOKUP(A817,'[3]消费明细-普通账号'!$B$2:$C$10000,2,)</f>
        <v>深圳安吉尔饮水产业集团</v>
      </c>
      <c r="C817" s="1" t="str">
        <f>VLOOKUP(A817,'[3]消费明细-普通账号'!$B$2:$D$10000,3,)</f>
        <v>KA-深</v>
      </c>
      <c r="D817" s="1" t="str">
        <f>VLOOKUP(A817,'[3]消费明细-普通账号'!$B$2:$L$10000,11,)</f>
        <v>李申政</v>
      </c>
      <c r="E817" s="1" t="str">
        <f>VLOOKUP(A817,'[3]消费明细-普通账号'!$B$2:$P$10000,15,)</f>
        <v>关联</v>
      </c>
      <c r="F817" s="5">
        <f>VLOOKUP(A817,'[3]消费明细-普通账号'!$B$2:$O$10000,14,)</f>
        <v>42807</v>
      </c>
      <c r="G817" s="1" t="s">
        <v>2902</v>
      </c>
      <c r="H817" s="1" t="s">
        <v>17</v>
      </c>
      <c r="I817" s="1" t="s">
        <v>59</v>
      </c>
      <c r="J817" s="1" t="s">
        <v>2903</v>
      </c>
      <c r="K817" s="1" t="s">
        <v>20</v>
      </c>
      <c r="L817" s="1" t="s">
        <v>2903</v>
      </c>
      <c r="M817" s="1">
        <v>1217</v>
      </c>
      <c r="N817" s="1">
        <f t="shared" si="12"/>
        <v>1579</v>
      </c>
      <c r="O817" s="1" t="s">
        <v>22</v>
      </c>
      <c r="P817" s="1" t="s">
        <v>2904</v>
      </c>
      <c r="Q817" s="1" t="s">
        <v>2905</v>
      </c>
      <c r="R817" s="1" t="s">
        <v>21</v>
      </c>
      <c r="S817" s="1"/>
      <c r="T817" s="1" t="s">
        <v>25</v>
      </c>
      <c r="U817">
        <v>-1</v>
      </c>
    </row>
    <row r="818" spans="1:21">
      <c r="A818" s="1" t="s">
        <v>148</v>
      </c>
      <c r="B818" s="1" t="str">
        <f>VLOOKUP(A818,'[3]消费明细-普通账号'!$B$2:$C$10000,2,)</f>
        <v>广州汇电云联互联网科技有限公司</v>
      </c>
      <c r="C818" s="1" t="str">
        <f>VLOOKUP(A818,'[3]消费明细-普通账号'!$B$2:$D$10000,3,)</f>
        <v>铁军-广</v>
      </c>
      <c r="D818" s="1" t="str">
        <f>VLOOKUP(A818,'[3]消费明细-普通账号'!$B$2:$L$10000,11,)</f>
        <v>高乾</v>
      </c>
      <c r="E818" s="1" t="str">
        <f>VLOOKUP(A818,'[3]消费明细-普通账号'!$B$2:$P$10000,15,)</f>
        <v>关联</v>
      </c>
      <c r="F818" s="5">
        <f>VLOOKUP(A818,'[3]消费明细-普通账号'!$B$2:$O$10000,14,)</f>
        <v>43155.427905092598</v>
      </c>
      <c r="G818" s="1" t="s">
        <v>2906</v>
      </c>
      <c r="H818" s="1" t="s">
        <v>166</v>
      </c>
      <c r="I818" s="1" t="s">
        <v>49</v>
      </c>
      <c r="J818" s="1" t="s">
        <v>29</v>
      </c>
      <c r="K818" s="1" t="s">
        <v>20</v>
      </c>
      <c r="L818" s="1" t="s">
        <v>30</v>
      </c>
      <c r="M818" s="1"/>
      <c r="N818" s="1">
        <f t="shared" si="12"/>
        <v>0</v>
      </c>
      <c r="O818" s="1" t="s">
        <v>31</v>
      </c>
      <c r="P818" s="1" t="s">
        <v>2907</v>
      </c>
      <c r="Q818" s="1" t="s">
        <v>2908</v>
      </c>
      <c r="R818" s="1" t="s">
        <v>21</v>
      </c>
      <c r="S818" s="1"/>
      <c r="T818" s="1" t="s">
        <v>25</v>
      </c>
      <c r="U818" t="e">
        <f>VLOOKUP(H818,[4]可返佣产品!$A$2:$B$1000,2,)</f>
        <v>#N/A</v>
      </c>
    </row>
    <row r="819" spans="1:21">
      <c r="A819" s="1" t="s">
        <v>148</v>
      </c>
      <c r="B819" s="1" t="str">
        <f>VLOOKUP(A819,'[3]消费明细-普通账号'!$B$2:$C$10000,2,)</f>
        <v>广州汇电云联互联网科技有限公司</v>
      </c>
      <c r="C819" s="1" t="str">
        <f>VLOOKUP(A819,'[3]消费明细-普通账号'!$B$2:$D$10000,3,)</f>
        <v>铁军-广</v>
      </c>
      <c r="D819" s="1" t="str">
        <f>VLOOKUP(A819,'[3]消费明细-普通账号'!$B$2:$L$10000,11,)</f>
        <v>高乾</v>
      </c>
      <c r="E819" s="1" t="str">
        <f>VLOOKUP(A819,'[3]消费明细-普通账号'!$B$2:$P$10000,15,)</f>
        <v>关联</v>
      </c>
      <c r="F819" s="5">
        <f>VLOOKUP(A819,'[3]消费明细-普通账号'!$B$2:$O$10000,14,)</f>
        <v>43155.427905092598</v>
      </c>
      <c r="G819" s="1" t="s">
        <v>2909</v>
      </c>
      <c r="H819" s="1" t="s">
        <v>130</v>
      </c>
      <c r="I819" s="1" t="s">
        <v>49</v>
      </c>
      <c r="J819" s="1" t="s">
        <v>29</v>
      </c>
      <c r="K819" s="1" t="s">
        <v>20</v>
      </c>
      <c r="L819" s="1" t="s">
        <v>30</v>
      </c>
      <c r="M819" s="1"/>
      <c r="N819" s="1">
        <f t="shared" si="12"/>
        <v>0</v>
      </c>
      <c r="O819" s="1" t="s">
        <v>31</v>
      </c>
      <c r="P819" s="1" t="s">
        <v>2910</v>
      </c>
      <c r="Q819" s="1" t="s">
        <v>2910</v>
      </c>
      <c r="R819" s="1" t="s">
        <v>21</v>
      </c>
      <c r="S819" s="1"/>
      <c r="T819" s="1" t="s">
        <v>25</v>
      </c>
      <c r="U819" t="b">
        <f>VLOOKUP(H819,[4]可返佣产品!$A$2:$B$1000,2,)</f>
        <v>1</v>
      </c>
    </row>
    <row r="820" spans="1:21">
      <c r="A820" s="1" t="s">
        <v>148</v>
      </c>
      <c r="B820" s="1" t="str">
        <f>VLOOKUP(A820,'[3]消费明细-普通账号'!$B$2:$C$10000,2,)</f>
        <v>广州汇电云联互联网科技有限公司</v>
      </c>
      <c r="C820" s="1" t="str">
        <f>VLOOKUP(A820,'[3]消费明细-普通账号'!$B$2:$D$10000,3,)</f>
        <v>铁军-广</v>
      </c>
      <c r="D820" s="1" t="str">
        <f>VLOOKUP(A820,'[3]消费明细-普通账号'!$B$2:$L$10000,11,)</f>
        <v>高乾</v>
      </c>
      <c r="E820" s="1" t="str">
        <f>VLOOKUP(A820,'[3]消费明细-普通账号'!$B$2:$P$10000,15,)</f>
        <v>关联</v>
      </c>
      <c r="F820" s="5">
        <f>VLOOKUP(A820,'[3]消费明细-普通账号'!$B$2:$O$10000,14,)</f>
        <v>43155.427905092598</v>
      </c>
      <c r="G820" s="1" t="s">
        <v>2911</v>
      </c>
      <c r="H820" s="1" t="s">
        <v>79</v>
      </c>
      <c r="I820" s="1" t="s">
        <v>49</v>
      </c>
      <c r="J820" s="1" t="s">
        <v>29</v>
      </c>
      <c r="K820" s="1" t="s">
        <v>20</v>
      </c>
      <c r="L820" s="1" t="s">
        <v>30</v>
      </c>
      <c r="M820" s="1"/>
      <c r="N820" s="1">
        <f t="shared" si="12"/>
        <v>0</v>
      </c>
      <c r="O820" s="1" t="s">
        <v>31</v>
      </c>
      <c r="P820" s="1" t="s">
        <v>2912</v>
      </c>
      <c r="Q820" s="1" t="s">
        <v>2912</v>
      </c>
      <c r="R820" s="1" t="s">
        <v>21</v>
      </c>
      <c r="S820" s="1"/>
      <c r="T820" s="1" t="s">
        <v>25</v>
      </c>
      <c r="U820" t="e">
        <f>VLOOKUP(H820,[4]可返佣产品!$A$2:$B$1000,2,)</f>
        <v>#N/A</v>
      </c>
    </row>
    <row r="821" spans="1:21">
      <c r="A821" s="1" t="s">
        <v>148</v>
      </c>
      <c r="B821" s="1" t="str">
        <f>VLOOKUP(A821,'[3]消费明细-普通账号'!$B$2:$C$10000,2,)</f>
        <v>广州汇电云联互联网科技有限公司</v>
      </c>
      <c r="C821" s="1" t="str">
        <f>VLOOKUP(A821,'[3]消费明细-普通账号'!$B$2:$D$10000,3,)</f>
        <v>铁军-广</v>
      </c>
      <c r="D821" s="1" t="str">
        <f>VLOOKUP(A821,'[3]消费明细-普通账号'!$B$2:$L$10000,11,)</f>
        <v>高乾</v>
      </c>
      <c r="E821" s="1" t="str">
        <f>VLOOKUP(A821,'[3]消费明细-普通账号'!$B$2:$P$10000,15,)</f>
        <v>关联</v>
      </c>
      <c r="F821" s="5">
        <f>VLOOKUP(A821,'[3]消费明细-普通账号'!$B$2:$O$10000,14,)</f>
        <v>43155.427905092598</v>
      </c>
      <c r="G821" s="1" t="s">
        <v>2913</v>
      </c>
      <c r="H821" s="1" t="s">
        <v>79</v>
      </c>
      <c r="I821" s="1" t="s">
        <v>49</v>
      </c>
      <c r="J821" s="1" t="s">
        <v>29</v>
      </c>
      <c r="K821" s="1" t="s">
        <v>20</v>
      </c>
      <c r="L821" s="1" t="s">
        <v>30</v>
      </c>
      <c r="M821" s="1"/>
      <c r="N821" s="1">
        <f t="shared" si="12"/>
        <v>0</v>
      </c>
      <c r="O821" s="1" t="s">
        <v>31</v>
      </c>
      <c r="P821" s="1" t="s">
        <v>2912</v>
      </c>
      <c r="Q821" s="1" t="s">
        <v>2910</v>
      </c>
      <c r="R821" s="1" t="s">
        <v>21</v>
      </c>
      <c r="S821" s="1"/>
      <c r="T821" s="1" t="s">
        <v>25</v>
      </c>
      <c r="U821" t="e">
        <f>VLOOKUP(H821,[4]可返佣产品!$A$2:$B$1000,2,)</f>
        <v>#N/A</v>
      </c>
    </row>
    <row r="822" spans="1:21">
      <c r="A822" s="1" t="s">
        <v>148</v>
      </c>
      <c r="B822" s="1" t="str">
        <f>VLOOKUP(A822,'[3]消费明细-普通账号'!$B$2:$C$10000,2,)</f>
        <v>广州汇电云联互联网科技有限公司</v>
      </c>
      <c r="C822" s="1" t="str">
        <f>VLOOKUP(A822,'[3]消费明细-普通账号'!$B$2:$D$10000,3,)</f>
        <v>铁军-广</v>
      </c>
      <c r="D822" s="1" t="str">
        <f>VLOOKUP(A822,'[3]消费明细-普通账号'!$B$2:$L$10000,11,)</f>
        <v>高乾</v>
      </c>
      <c r="E822" s="1" t="str">
        <f>VLOOKUP(A822,'[3]消费明细-普通账号'!$B$2:$P$10000,15,)</f>
        <v>关联</v>
      </c>
      <c r="F822" s="5">
        <f>VLOOKUP(A822,'[3]消费明细-普通账号'!$B$2:$O$10000,14,)</f>
        <v>43155.427905092598</v>
      </c>
      <c r="G822" s="1" t="s">
        <v>2914</v>
      </c>
      <c r="H822" s="1" t="s">
        <v>237</v>
      </c>
      <c r="I822" s="1" t="s">
        <v>49</v>
      </c>
      <c r="J822" s="1" t="s">
        <v>29</v>
      </c>
      <c r="K822" s="1" t="s">
        <v>20</v>
      </c>
      <c r="L822" s="1" t="s">
        <v>30</v>
      </c>
      <c r="M822" s="1"/>
      <c r="N822" s="1">
        <f t="shared" si="12"/>
        <v>0</v>
      </c>
      <c r="O822" s="1" t="s">
        <v>31</v>
      </c>
      <c r="P822" s="1" t="s">
        <v>2915</v>
      </c>
      <c r="Q822" s="1" t="s">
        <v>2915</v>
      </c>
      <c r="R822" s="1" t="s">
        <v>21</v>
      </c>
      <c r="S822" s="1"/>
      <c r="T822" s="1" t="s">
        <v>25</v>
      </c>
      <c r="U822" t="e">
        <f>VLOOKUP(H822,[4]可返佣产品!$A$2:$B$1000,2,)</f>
        <v>#N/A</v>
      </c>
    </row>
    <row r="823" spans="1:21">
      <c r="A823" s="1" t="s">
        <v>98</v>
      </c>
      <c r="B823" s="1" t="str">
        <f>VLOOKUP(A823,'[3]消费明细-普通账号'!$B$2:$C$10000,2,)</f>
        <v>广州市汇美时尚集团股份有限公司</v>
      </c>
      <c r="C823" s="1" t="str">
        <f>VLOOKUP(A823,'[3]消费明细-普通账号'!$B$2:$D$10000,3,)</f>
        <v>其他</v>
      </c>
      <c r="D823" s="1" t="str">
        <f>VLOOKUP(A823,'[3]消费明细-普通账号'!$B$2:$L$10000,11,)</f>
        <v>薛玲</v>
      </c>
      <c r="E823" s="1" t="str">
        <f>VLOOKUP(A823,'[3]消费明细-普通账号'!$B$2:$P$10000,15,)</f>
        <v>关联</v>
      </c>
      <c r="F823" s="5">
        <f>VLOOKUP(A823,'[3]消费明细-普通账号'!$B$2:$O$10000,14,)</f>
        <v>42615</v>
      </c>
      <c r="G823" s="1" t="s">
        <v>2916</v>
      </c>
      <c r="H823" s="1" t="s">
        <v>17</v>
      </c>
      <c r="I823" s="1" t="s">
        <v>59</v>
      </c>
      <c r="J823" s="1" t="s">
        <v>2917</v>
      </c>
      <c r="K823" s="1" t="s">
        <v>84</v>
      </c>
      <c r="L823" s="1" t="s">
        <v>2918</v>
      </c>
      <c r="M823" s="1"/>
      <c r="N823" s="1">
        <f t="shared" si="12"/>
        <v>12036</v>
      </c>
      <c r="O823" s="1" t="s">
        <v>22</v>
      </c>
      <c r="P823" s="1" t="s">
        <v>2919</v>
      </c>
      <c r="Q823" s="1" t="s">
        <v>2920</v>
      </c>
      <c r="R823" s="1" t="s">
        <v>21</v>
      </c>
      <c r="S823" s="1"/>
      <c r="T823" s="1" t="s">
        <v>25</v>
      </c>
      <c r="U823">
        <v>-1</v>
      </c>
    </row>
    <row r="824" spans="1:21">
      <c r="A824" s="1" t="s">
        <v>340</v>
      </c>
      <c r="B824" s="1" t="str">
        <f>VLOOKUP(A824,'[3]消费明细-普通账号'!$B$2:$C$10000,2,)</f>
        <v>深圳翼果科技有限公司</v>
      </c>
      <c r="C824" s="1" t="str">
        <f>VLOOKUP(A824,'[3]消费明细-普通账号'!$B$2:$D$10000,3,)</f>
        <v>铁军-广</v>
      </c>
      <c r="D824" s="1" t="str">
        <f>VLOOKUP(A824,'[3]消费明细-普通账号'!$B$2:$L$10000,11,)</f>
        <v>高乾</v>
      </c>
      <c r="E824" s="1" t="str">
        <f>VLOOKUP(A824,'[3]消费明细-普通账号'!$B$2:$P$10000,15,)</f>
        <v>关联</v>
      </c>
      <c r="F824" s="5">
        <f>VLOOKUP(A824,'[3]消费明细-普通账号'!$B$2:$O$10000,14,)</f>
        <v>43132</v>
      </c>
      <c r="G824" s="1" t="s">
        <v>2921</v>
      </c>
      <c r="H824" s="1" t="s">
        <v>17</v>
      </c>
      <c r="I824" s="1" t="s">
        <v>49</v>
      </c>
      <c r="J824" s="1" t="s">
        <v>607</v>
      </c>
      <c r="K824" s="1" t="s">
        <v>84</v>
      </c>
      <c r="L824" s="1" t="s">
        <v>2922</v>
      </c>
      <c r="M824" s="1">
        <v>179.35</v>
      </c>
      <c r="N824" s="1">
        <f t="shared" si="12"/>
        <v>0</v>
      </c>
      <c r="O824" s="1" t="s">
        <v>22</v>
      </c>
      <c r="P824" s="1" t="s">
        <v>2923</v>
      </c>
      <c r="Q824" s="1" t="s">
        <v>2924</v>
      </c>
      <c r="R824" s="1" t="s">
        <v>21</v>
      </c>
      <c r="S824" s="1"/>
      <c r="T824" s="1" t="s">
        <v>25</v>
      </c>
      <c r="U824" t="str">
        <f>VLOOKUP(H824,[4]可返佣产品!$A$2:$B$1000,2,)</f>
        <v>true</v>
      </c>
    </row>
    <row r="825" spans="1:21">
      <c r="A825" s="1" t="s">
        <v>148</v>
      </c>
      <c r="B825" s="1" t="str">
        <f>VLOOKUP(A825,'[3]消费明细-普通账号'!$B$2:$C$10000,2,)</f>
        <v>广州汇电云联互联网科技有限公司</v>
      </c>
      <c r="C825" s="1" t="str">
        <f>VLOOKUP(A825,'[3]消费明细-普通账号'!$B$2:$D$10000,3,)</f>
        <v>铁军-广</v>
      </c>
      <c r="D825" s="1" t="str">
        <f>VLOOKUP(A825,'[3]消费明细-普通账号'!$B$2:$L$10000,11,)</f>
        <v>高乾</v>
      </c>
      <c r="E825" s="1" t="str">
        <f>VLOOKUP(A825,'[3]消费明细-普通账号'!$B$2:$P$10000,15,)</f>
        <v>关联</v>
      </c>
      <c r="F825" s="5">
        <f>VLOOKUP(A825,'[3]消费明细-普通账号'!$B$2:$O$10000,14,)</f>
        <v>43155.427905092598</v>
      </c>
      <c r="G825" s="1" t="s">
        <v>2925</v>
      </c>
      <c r="H825" s="1" t="s">
        <v>166</v>
      </c>
      <c r="I825" s="1" t="s">
        <v>49</v>
      </c>
      <c r="J825" s="1" t="s">
        <v>29</v>
      </c>
      <c r="K825" s="1" t="s">
        <v>20</v>
      </c>
      <c r="L825" s="1" t="s">
        <v>30</v>
      </c>
      <c r="M825" s="1"/>
      <c r="N825" s="1">
        <f t="shared" si="12"/>
        <v>0</v>
      </c>
      <c r="O825" s="1" t="s">
        <v>31</v>
      </c>
      <c r="P825" s="1" t="s">
        <v>2926</v>
      </c>
      <c r="Q825" s="1" t="s">
        <v>2927</v>
      </c>
      <c r="R825" s="1" t="s">
        <v>21</v>
      </c>
      <c r="S825" s="1"/>
      <c r="T825" s="1" t="s">
        <v>25</v>
      </c>
      <c r="U825" t="e">
        <f>VLOOKUP(H825,[4]可返佣产品!$A$2:$B$1000,2,)</f>
        <v>#N/A</v>
      </c>
    </row>
    <row r="826" spans="1:21">
      <c r="A826" s="1" t="s">
        <v>148</v>
      </c>
      <c r="B826" s="1" t="str">
        <f>VLOOKUP(A826,'[3]消费明细-普通账号'!$B$2:$C$10000,2,)</f>
        <v>广州汇电云联互联网科技有限公司</v>
      </c>
      <c r="C826" s="1" t="str">
        <f>VLOOKUP(A826,'[3]消费明细-普通账号'!$B$2:$D$10000,3,)</f>
        <v>铁军-广</v>
      </c>
      <c r="D826" s="1" t="str">
        <f>VLOOKUP(A826,'[3]消费明细-普通账号'!$B$2:$L$10000,11,)</f>
        <v>高乾</v>
      </c>
      <c r="E826" s="1" t="str">
        <f>VLOOKUP(A826,'[3]消费明细-普通账号'!$B$2:$P$10000,15,)</f>
        <v>关联</v>
      </c>
      <c r="F826" s="5">
        <f>VLOOKUP(A826,'[3]消费明细-普通账号'!$B$2:$O$10000,14,)</f>
        <v>43155.427905092598</v>
      </c>
      <c r="G826" s="1" t="s">
        <v>2928</v>
      </c>
      <c r="H826" s="1" t="s">
        <v>79</v>
      </c>
      <c r="I826" s="1" t="s">
        <v>49</v>
      </c>
      <c r="J826" s="1" t="s">
        <v>29</v>
      </c>
      <c r="K826" s="1" t="s">
        <v>20</v>
      </c>
      <c r="L826" s="1" t="s">
        <v>30</v>
      </c>
      <c r="M826" s="1"/>
      <c r="N826" s="1">
        <f t="shared" si="12"/>
        <v>0</v>
      </c>
      <c r="O826" s="1" t="s">
        <v>31</v>
      </c>
      <c r="P826" s="1" t="s">
        <v>2929</v>
      </c>
      <c r="Q826" s="1" t="s">
        <v>2929</v>
      </c>
      <c r="R826" s="1" t="s">
        <v>21</v>
      </c>
      <c r="S826" s="1"/>
      <c r="T826" s="1" t="s">
        <v>25</v>
      </c>
      <c r="U826" t="e">
        <f>VLOOKUP(H826,[4]可返佣产品!$A$2:$B$1000,2,)</f>
        <v>#N/A</v>
      </c>
    </row>
    <row r="827" spans="1:21">
      <c r="A827" s="1" t="s">
        <v>148</v>
      </c>
      <c r="B827" s="1" t="str">
        <f>VLOOKUP(A827,'[3]消费明细-普通账号'!$B$2:$C$10000,2,)</f>
        <v>广州汇电云联互联网科技有限公司</v>
      </c>
      <c r="C827" s="1" t="str">
        <f>VLOOKUP(A827,'[3]消费明细-普通账号'!$B$2:$D$10000,3,)</f>
        <v>铁军-广</v>
      </c>
      <c r="D827" s="1" t="str">
        <f>VLOOKUP(A827,'[3]消费明细-普通账号'!$B$2:$L$10000,11,)</f>
        <v>高乾</v>
      </c>
      <c r="E827" s="1" t="str">
        <f>VLOOKUP(A827,'[3]消费明细-普通账号'!$B$2:$P$10000,15,)</f>
        <v>关联</v>
      </c>
      <c r="F827" s="5">
        <f>VLOOKUP(A827,'[3]消费明细-普通账号'!$B$2:$O$10000,14,)</f>
        <v>43155.427905092598</v>
      </c>
      <c r="G827" s="1" t="s">
        <v>2930</v>
      </c>
      <c r="H827" s="1" t="s">
        <v>79</v>
      </c>
      <c r="I827" s="1" t="s">
        <v>49</v>
      </c>
      <c r="J827" s="1" t="s">
        <v>29</v>
      </c>
      <c r="K827" s="1" t="s">
        <v>20</v>
      </c>
      <c r="L827" s="1" t="s">
        <v>30</v>
      </c>
      <c r="M827" s="1"/>
      <c r="N827" s="1">
        <f t="shared" si="12"/>
        <v>0</v>
      </c>
      <c r="O827" s="1" t="s">
        <v>31</v>
      </c>
      <c r="P827" s="1" t="s">
        <v>2929</v>
      </c>
      <c r="Q827" s="1" t="s">
        <v>2929</v>
      </c>
      <c r="R827" s="1" t="s">
        <v>21</v>
      </c>
      <c r="S827" s="1"/>
      <c r="T827" s="1" t="s">
        <v>25</v>
      </c>
      <c r="U827" t="e">
        <f>VLOOKUP(H827,[4]可返佣产品!$A$2:$B$1000,2,)</f>
        <v>#N/A</v>
      </c>
    </row>
    <row r="828" spans="1:21">
      <c r="A828" s="1" t="s">
        <v>148</v>
      </c>
      <c r="B828" s="1" t="str">
        <f>VLOOKUP(A828,'[3]消费明细-普通账号'!$B$2:$C$10000,2,)</f>
        <v>广州汇电云联互联网科技有限公司</v>
      </c>
      <c r="C828" s="1" t="str">
        <f>VLOOKUP(A828,'[3]消费明细-普通账号'!$B$2:$D$10000,3,)</f>
        <v>铁军-广</v>
      </c>
      <c r="D828" s="1" t="str">
        <f>VLOOKUP(A828,'[3]消费明细-普通账号'!$B$2:$L$10000,11,)</f>
        <v>高乾</v>
      </c>
      <c r="E828" s="1" t="str">
        <f>VLOOKUP(A828,'[3]消费明细-普通账号'!$B$2:$P$10000,15,)</f>
        <v>关联</v>
      </c>
      <c r="F828" s="5">
        <f>VLOOKUP(A828,'[3]消费明细-普通账号'!$B$2:$O$10000,14,)</f>
        <v>43155.427905092598</v>
      </c>
      <c r="G828" s="1" t="s">
        <v>2931</v>
      </c>
      <c r="H828" s="1" t="s">
        <v>79</v>
      </c>
      <c r="I828" s="1" t="s">
        <v>49</v>
      </c>
      <c r="J828" s="1" t="s">
        <v>29</v>
      </c>
      <c r="K828" s="1" t="s">
        <v>20</v>
      </c>
      <c r="L828" s="1" t="s">
        <v>30</v>
      </c>
      <c r="M828" s="1"/>
      <c r="N828" s="1">
        <f t="shared" si="12"/>
        <v>0</v>
      </c>
      <c r="O828" s="1" t="s">
        <v>31</v>
      </c>
      <c r="P828" s="1" t="s">
        <v>2929</v>
      </c>
      <c r="Q828" s="1" t="s">
        <v>2929</v>
      </c>
      <c r="R828" s="1" t="s">
        <v>21</v>
      </c>
      <c r="S828" s="1"/>
      <c r="T828" s="1" t="s">
        <v>25</v>
      </c>
      <c r="U828" t="e">
        <f>VLOOKUP(H828,[4]可返佣产品!$A$2:$B$1000,2,)</f>
        <v>#N/A</v>
      </c>
    </row>
    <row r="829" spans="1:21">
      <c r="A829" s="1" t="s">
        <v>148</v>
      </c>
      <c r="B829" s="1" t="str">
        <f>VLOOKUP(A829,'[3]消费明细-普通账号'!$B$2:$C$10000,2,)</f>
        <v>广州汇电云联互联网科技有限公司</v>
      </c>
      <c r="C829" s="1" t="str">
        <f>VLOOKUP(A829,'[3]消费明细-普通账号'!$B$2:$D$10000,3,)</f>
        <v>铁军-广</v>
      </c>
      <c r="D829" s="1" t="str">
        <f>VLOOKUP(A829,'[3]消费明细-普通账号'!$B$2:$L$10000,11,)</f>
        <v>高乾</v>
      </c>
      <c r="E829" s="1" t="str">
        <f>VLOOKUP(A829,'[3]消费明细-普通账号'!$B$2:$P$10000,15,)</f>
        <v>关联</v>
      </c>
      <c r="F829" s="5">
        <f>VLOOKUP(A829,'[3]消费明细-普通账号'!$B$2:$O$10000,14,)</f>
        <v>43155.427905092598</v>
      </c>
      <c r="G829" s="1" t="s">
        <v>2932</v>
      </c>
      <c r="H829" s="1" t="s">
        <v>237</v>
      </c>
      <c r="I829" s="1" t="s">
        <v>49</v>
      </c>
      <c r="J829" s="1" t="s">
        <v>29</v>
      </c>
      <c r="K829" s="1" t="s">
        <v>20</v>
      </c>
      <c r="L829" s="1" t="s">
        <v>30</v>
      </c>
      <c r="M829" s="1"/>
      <c r="N829" s="1">
        <f t="shared" si="12"/>
        <v>0</v>
      </c>
      <c r="O829" s="1" t="s">
        <v>31</v>
      </c>
      <c r="P829" s="1" t="s">
        <v>2933</v>
      </c>
      <c r="Q829" s="1" t="s">
        <v>2933</v>
      </c>
      <c r="R829" s="1" t="s">
        <v>21</v>
      </c>
      <c r="S829" s="1"/>
      <c r="T829" s="1" t="s">
        <v>25</v>
      </c>
      <c r="U829" t="e">
        <f>VLOOKUP(H829,[4]可返佣产品!$A$2:$B$1000,2,)</f>
        <v>#N/A</v>
      </c>
    </row>
    <row r="830" spans="1:21">
      <c r="A830" s="1" t="s">
        <v>217</v>
      </c>
      <c r="B830" s="1" t="str">
        <f>VLOOKUP(A830,'[3]消费明细-普通账号'!$B$2:$C$10000,2,)</f>
        <v>广州市合生元生物制品有限公司</v>
      </c>
      <c r="C830" s="1" t="str">
        <f>VLOOKUP(A830,'[3]消费明细-普通账号'!$B$2:$D$10000,3,)</f>
        <v>KA-广</v>
      </c>
      <c r="D830" s="1" t="str">
        <f>VLOOKUP(A830,'[3]消费明细-普通账号'!$B$2:$L$10000,11,)</f>
        <v>史玉卉</v>
      </c>
      <c r="E830" s="1" t="str">
        <f>VLOOKUP(A830,'[3]消费明细-普通账号'!$B$2:$P$10000,15,)</f>
        <v>关联</v>
      </c>
      <c r="F830" s="5">
        <f>VLOOKUP(A830,'[3]消费明细-普通账号'!$B$2:$O$10000,14,)</f>
        <v>42620</v>
      </c>
      <c r="G830" s="1" t="s">
        <v>2934</v>
      </c>
      <c r="H830" s="1" t="s">
        <v>65</v>
      </c>
      <c r="I830" s="1" t="s">
        <v>49</v>
      </c>
      <c r="J830" s="1" t="s">
        <v>29</v>
      </c>
      <c r="K830" s="1" t="s">
        <v>20</v>
      </c>
      <c r="L830" s="1" t="s">
        <v>30</v>
      </c>
      <c r="M830" s="1"/>
      <c r="N830" s="1">
        <f t="shared" si="12"/>
        <v>0</v>
      </c>
      <c r="O830" s="1" t="s">
        <v>31</v>
      </c>
      <c r="P830" s="1" t="s">
        <v>2935</v>
      </c>
      <c r="Q830" s="1" t="s">
        <v>2936</v>
      </c>
      <c r="R830" s="1" t="s">
        <v>21</v>
      </c>
      <c r="S830" s="1"/>
      <c r="T830" s="1" t="s">
        <v>25</v>
      </c>
      <c r="U830" t="e">
        <f>VLOOKUP(H830,[4]可返佣产品!$A$2:$B$1000,2,)</f>
        <v>#N/A</v>
      </c>
    </row>
    <row r="831" spans="1:21">
      <c r="A831" s="1" t="s">
        <v>2088</v>
      </c>
      <c r="B831" s="1" t="str">
        <f>VLOOKUP(A831,'[3]消费明细-普通账号'!$B$2:$C$10000,2,)</f>
        <v>广州寄锦教育科技有限公司</v>
      </c>
      <c r="C831" s="1" t="str">
        <f>VLOOKUP(A831,'[3]消费明细-普通账号'!$B$2:$D$10000,3,)</f>
        <v>KA-广</v>
      </c>
      <c r="D831" s="1" t="str">
        <f>VLOOKUP(A831,'[3]消费明细-普通账号'!$B$2:$L$10000,11,)</f>
        <v>谢晓敏</v>
      </c>
      <c r="E831" s="1" t="str">
        <f>VLOOKUP(A831,'[3]消费明细-普通账号'!$B$2:$P$10000,15,)</f>
        <v>关联</v>
      </c>
      <c r="F831" s="5">
        <f>VLOOKUP(A831,'[3]消费明细-普通账号'!$B$2:$O$10000,14,)</f>
        <v>43125.387766203698</v>
      </c>
      <c r="G831" s="1" t="s">
        <v>2937</v>
      </c>
      <c r="H831" s="1" t="s">
        <v>28</v>
      </c>
      <c r="I831" s="1" t="s">
        <v>49</v>
      </c>
      <c r="J831" s="1" t="s">
        <v>29</v>
      </c>
      <c r="K831" s="1" t="s">
        <v>20</v>
      </c>
      <c r="L831" s="1" t="s">
        <v>30</v>
      </c>
      <c r="M831" s="1"/>
      <c r="N831" s="1">
        <f t="shared" si="12"/>
        <v>0</v>
      </c>
      <c r="O831" s="1" t="s">
        <v>31</v>
      </c>
      <c r="P831" s="1" t="s">
        <v>2938</v>
      </c>
      <c r="Q831" s="1" t="s">
        <v>2938</v>
      </c>
      <c r="R831" s="1" t="s">
        <v>21</v>
      </c>
      <c r="S831" s="1"/>
      <c r="T831" s="1" t="s">
        <v>25</v>
      </c>
      <c r="U831" t="b">
        <f>VLOOKUP(H831,[4]可返佣产品!$A$2:$B$1000,2,)</f>
        <v>1</v>
      </c>
    </row>
    <row r="832" spans="1:21">
      <c r="A832" s="1" t="s">
        <v>2145</v>
      </c>
      <c r="B832" s="1" t="str">
        <f>VLOOKUP(A832,'[3]消费明细-普通账号'!$B$2:$C$10000,2,)</f>
        <v>敏捷地产</v>
      </c>
      <c r="C832" s="1" t="str">
        <f>VLOOKUP(A832,'[3]消费明细-普通账号'!$B$2:$D$10000,3,)</f>
        <v>KA-广</v>
      </c>
      <c r="D832" s="1" t="str">
        <f>VLOOKUP(A832,'[3]消费明细-普通账号'!$B$2:$L$10000,11,)</f>
        <v>史玉卉</v>
      </c>
      <c r="E832" s="1" t="str">
        <f>VLOOKUP(A832,'[3]消费明细-普通账号'!$B$2:$P$10000,15,)</f>
        <v>新建</v>
      </c>
      <c r="F832" s="5">
        <f>VLOOKUP(A832,'[3]消费明细-普通账号'!$B$2:$O$10000,14,)</f>
        <v>43003</v>
      </c>
      <c r="G832" s="1" t="s">
        <v>2939</v>
      </c>
      <c r="H832" s="1" t="s">
        <v>36</v>
      </c>
      <c r="I832" s="1" t="s">
        <v>49</v>
      </c>
      <c r="J832" s="1" t="s">
        <v>2152</v>
      </c>
      <c r="K832" s="1" t="s">
        <v>84</v>
      </c>
      <c r="L832" s="1" t="s">
        <v>2153</v>
      </c>
      <c r="M832" s="1"/>
      <c r="N832" s="1">
        <f t="shared" si="12"/>
        <v>20808</v>
      </c>
      <c r="O832" s="1" t="s">
        <v>22</v>
      </c>
      <c r="P832" s="1" t="s">
        <v>2940</v>
      </c>
      <c r="Q832" s="1" t="s">
        <v>2941</v>
      </c>
      <c r="R832" s="1" t="s">
        <v>21</v>
      </c>
      <c r="S832" s="1"/>
      <c r="T832" s="1" t="s">
        <v>25</v>
      </c>
      <c r="U832" t="str">
        <f>VLOOKUP(H832,[4]可返佣产品!$A$2:$B$1000,2,)</f>
        <v>true</v>
      </c>
    </row>
    <row r="833" spans="1:21">
      <c r="A833" s="1" t="s">
        <v>2145</v>
      </c>
      <c r="B833" s="1" t="str">
        <f>VLOOKUP(A833,'[3]消费明细-普通账号'!$B$2:$C$10000,2,)</f>
        <v>敏捷地产</v>
      </c>
      <c r="C833" s="1" t="str">
        <f>VLOOKUP(A833,'[3]消费明细-普通账号'!$B$2:$D$10000,3,)</f>
        <v>KA-广</v>
      </c>
      <c r="D833" s="1" t="str">
        <f>VLOOKUP(A833,'[3]消费明细-普通账号'!$B$2:$L$10000,11,)</f>
        <v>史玉卉</v>
      </c>
      <c r="E833" s="1" t="str">
        <f>VLOOKUP(A833,'[3]消费明细-普通账号'!$B$2:$P$10000,15,)</f>
        <v>新建</v>
      </c>
      <c r="F833" s="5">
        <f>VLOOKUP(A833,'[3]消费明细-普通账号'!$B$2:$O$10000,14,)</f>
        <v>43003</v>
      </c>
      <c r="G833" s="1" t="s">
        <v>2942</v>
      </c>
      <c r="H833" s="1" t="s">
        <v>36</v>
      </c>
      <c r="I833" s="1" t="s">
        <v>131</v>
      </c>
      <c r="J833" s="1" t="s">
        <v>2943</v>
      </c>
      <c r="K833" s="1" t="s">
        <v>20</v>
      </c>
      <c r="L833" s="1" t="s">
        <v>2943</v>
      </c>
      <c r="M833" s="1"/>
      <c r="N833" s="1">
        <f t="shared" si="12"/>
        <v>-66918.740000000005</v>
      </c>
      <c r="O833" s="1" t="s">
        <v>22</v>
      </c>
      <c r="P833" s="1" t="s">
        <v>2944</v>
      </c>
      <c r="Q833" s="1" t="s">
        <v>2944</v>
      </c>
      <c r="R833" s="1" t="s">
        <v>21</v>
      </c>
      <c r="S833" s="1"/>
      <c r="T833" s="1" t="s">
        <v>25</v>
      </c>
      <c r="U833" t="str">
        <f>VLOOKUP(H833,[4]可返佣产品!$A$2:$B$1000,2,)</f>
        <v>true</v>
      </c>
    </row>
    <row r="834" spans="1:21">
      <c r="A834" s="1" t="s">
        <v>1024</v>
      </c>
      <c r="B834" s="1" t="str">
        <f>VLOOKUP(A834,'[3]消费明细-普通账号'!$B$2:$C$10000,2,)</f>
        <v>广州市灵信软件有限公司</v>
      </c>
      <c r="C834" s="1" t="str">
        <f>VLOOKUP(A834,'[3]消费明细-普通账号'!$B$2:$D$10000,3,)</f>
        <v>BD伙伴</v>
      </c>
      <c r="D834" s="1" t="str">
        <f>VLOOKUP(A834,'[3]消费明细-普通账号'!$B$2:$L$10000,11,)</f>
        <v>BD团队-黄政源</v>
      </c>
      <c r="E834" s="1" t="str">
        <f>VLOOKUP(A834,'[3]消费明细-普通账号'!$B$2:$P$10000,15,)</f>
        <v>新建</v>
      </c>
      <c r="F834" s="5">
        <f>VLOOKUP(A834,'[3]消费明细-普通账号'!$B$2:$O$10000,14,)</f>
        <v>43040</v>
      </c>
      <c r="G834" s="1" t="s">
        <v>2945</v>
      </c>
      <c r="H834" s="1" t="s">
        <v>54</v>
      </c>
      <c r="I834" s="1" t="s">
        <v>49</v>
      </c>
      <c r="J834" s="1" t="s">
        <v>29</v>
      </c>
      <c r="K834" s="1" t="s">
        <v>20</v>
      </c>
      <c r="L834" s="1" t="s">
        <v>29</v>
      </c>
      <c r="M834" s="1"/>
      <c r="N834" s="1">
        <f t="shared" si="12"/>
        <v>0</v>
      </c>
      <c r="O834" s="1" t="s">
        <v>22</v>
      </c>
      <c r="P834" s="1" t="s">
        <v>2946</v>
      </c>
      <c r="Q834" s="1" t="s">
        <v>2947</v>
      </c>
      <c r="R834" s="1" t="s">
        <v>21</v>
      </c>
      <c r="S834" s="1"/>
      <c r="T834" s="1" t="s">
        <v>25</v>
      </c>
      <c r="U834" t="str">
        <f>VLOOKUP(H834,[4]可返佣产品!$A$2:$B$1000,2,)</f>
        <v>true</v>
      </c>
    </row>
    <row r="835" spans="1:21">
      <c r="A835" s="1" t="s">
        <v>1615</v>
      </c>
      <c r="B835" s="1" t="str">
        <f>VLOOKUP(A835,'[3]消费明细-普通账号'!$B$2:$C$10000,2,)</f>
        <v>深圳市小康科技有限公司</v>
      </c>
      <c r="C835" s="1" t="str">
        <f>VLOOKUP(A835,'[3]消费明细-普通账号'!$B$2:$D$10000,3,)</f>
        <v>KA-广</v>
      </c>
      <c r="D835" s="1" t="str">
        <f>VLOOKUP(A835,'[3]消费明细-普通账号'!$B$2:$L$10000,11,)</f>
        <v>谢晓敏</v>
      </c>
      <c r="E835" s="1" t="str">
        <f>VLOOKUP(A835,'[3]消费明细-普通账号'!$B$2:$P$10000,15,)</f>
        <v>新建</v>
      </c>
      <c r="F835" s="5">
        <f>VLOOKUP(A835,'[3]消费明细-普通账号'!$B$2:$O$10000,14,)</f>
        <v>43125.7262962963</v>
      </c>
      <c r="G835" s="1" t="s">
        <v>2948</v>
      </c>
      <c r="H835" s="1" t="s">
        <v>79</v>
      </c>
      <c r="I835" s="1" t="s">
        <v>49</v>
      </c>
      <c r="J835" s="1" t="s">
        <v>29</v>
      </c>
      <c r="K835" s="1" t="s">
        <v>20</v>
      </c>
      <c r="L835" s="1" t="s">
        <v>30</v>
      </c>
      <c r="M835" s="1"/>
      <c r="N835" s="1">
        <f t="shared" ref="N835:N898" si="13">L835-M835</f>
        <v>0</v>
      </c>
      <c r="O835" s="1" t="s">
        <v>31</v>
      </c>
      <c r="P835" s="1" t="s">
        <v>2949</v>
      </c>
      <c r="Q835" s="1" t="s">
        <v>2949</v>
      </c>
      <c r="R835" s="1" t="s">
        <v>21</v>
      </c>
      <c r="S835" s="1"/>
      <c r="T835" s="1" t="s">
        <v>25</v>
      </c>
      <c r="U835" t="e">
        <f>VLOOKUP(H835,[4]可返佣产品!$A$2:$B$1000,2,)</f>
        <v>#N/A</v>
      </c>
    </row>
    <row r="836" spans="1:21">
      <c r="A836" s="1" t="s">
        <v>137</v>
      </c>
      <c r="B836" s="1" t="str">
        <f>VLOOKUP(A836,'[3]消费明细-普通账号'!$B$2:$C$10000,2,)</f>
        <v>广州纵思网络科技股份有限公司</v>
      </c>
      <c r="C836" s="1" t="str">
        <f>VLOOKUP(A836,'[3]消费明细-普通账号'!$B$2:$D$10000,3,)</f>
        <v>KA-广</v>
      </c>
      <c r="D836" s="1" t="str">
        <f>VLOOKUP(A836,'[3]消费明细-普通账号'!$B$2:$L$10000,11,)</f>
        <v>谢晓敏</v>
      </c>
      <c r="E836" s="1" t="str">
        <f>VLOOKUP(A836,'[3]消费明细-普通账号'!$B$2:$P$10000,15,)</f>
        <v>关联</v>
      </c>
      <c r="F836" s="5">
        <f>VLOOKUP(A836,'[3]消费明细-普通账号'!$B$2:$O$10000,14,)</f>
        <v>43157.801736111098</v>
      </c>
      <c r="G836" s="1" t="s">
        <v>2950</v>
      </c>
      <c r="H836" s="1" t="s">
        <v>1337</v>
      </c>
      <c r="I836" s="1" t="s">
        <v>49</v>
      </c>
      <c r="J836" s="1" t="s">
        <v>29</v>
      </c>
      <c r="K836" s="1" t="s">
        <v>20</v>
      </c>
      <c r="L836" s="1" t="s">
        <v>30</v>
      </c>
      <c r="M836" s="1"/>
      <c r="N836" s="1">
        <f t="shared" si="13"/>
        <v>0</v>
      </c>
      <c r="O836" s="1" t="s">
        <v>31</v>
      </c>
      <c r="P836" s="1" t="s">
        <v>2951</v>
      </c>
      <c r="Q836" s="1" t="s">
        <v>2951</v>
      </c>
      <c r="R836" s="1" t="s">
        <v>21</v>
      </c>
      <c r="S836" s="1"/>
      <c r="T836" s="1" t="s">
        <v>25</v>
      </c>
      <c r="U836" t="b">
        <f>VLOOKUP(H836,[4]可返佣产品!$A$2:$B$1000,2,)</f>
        <v>1</v>
      </c>
    </row>
    <row r="837" spans="1:21">
      <c r="A837" s="1" t="s">
        <v>1615</v>
      </c>
      <c r="B837" s="1" t="str">
        <f>VLOOKUP(A837,'[3]消费明细-普通账号'!$B$2:$C$10000,2,)</f>
        <v>深圳市小康科技有限公司</v>
      </c>
      <c r="C837" s="1" t="str">
        <f>VLOOKUP(A837,'[3]消费明细-普通账号'!$B$2:$D$10000,3,)</f>
        <v>KA-广</v>
      </c>
      <c r="D837" s="1" t="str">
        <f>VLOOKUP(A837,'[3]消费明细-普通账号'!$B$2:$L$10000,11,)</f>
        <v>谢晓敏</v>
      </c>
      <c r="E837" s="1" t="str">
        <f>VLOOKUP(A837,'[3]消费明细-普通账号'!$B$2:$P$10000,15,)</f>
        <v>新建</v>
      </c>
      <c r="F837" s="5">
        <f>VLOOKUP(A837,'[3]消费明细-普通账号'!$B$2:$O$10000,14,)</f>
        <v>43125.7262962963</v>
      </c>
      <c r="G837" s="1" t="s">
        <v>2952</v>
      </c>
      <c r="H837" s="1" t="s">
        <v>79</v>
      </c>
      <c r="I837" s="1" t="s">
        <v>49</v>
      </c>
      <c r="J837" s="1" t="s">
        <v>29</v>
      </c>
      <c r="K837" s="1" t="s">
        <v>20</v>
      </c>
      <c r="L837" s="1" t="s">
        <v>30</v>
      </c>
      <c r="M837" s="1"/>
      <c r="N837" s="1">
        <f t="shared" si="13"/>
        <v>0</v>
      </c>
      <c r="O837" s="1" t="s">
        <v>31</v>
      </c>
      <c r="P837" s="1" t="s">
        <v>2953</v>
      </c>
      <c r="Q837" s="1" t="s">
        <v>2953</v>
      </c>
      <c r="R837" s="1" t="s">
        <v>21</v>
      </c>
      <c r="S837" s="1"/>
      <c r="T837" s="1" t="s">
        <v>25</v>
      </c>
      <c r="U837" t="e">
        <f>VLOOKUP(H837,[4]可返佣产品!$A$2:$B$1000,2,)</f>
        <v>#N/A</v>
      </c>
    </row>
    <row r="838" spans="1:21">
      <c r="A838" s="1" t="s">
        <v>1615</v>
      </c>
      <c r="B838" s="1" t="str">
        <f>VLOOKUP(A838,'[3]消费明细-普通账号'!$B$2:$C$10000,2,)</f>
        <v>深圳市小康科技有限公司</v>
      </c>
      <c r="C838" s="1" t="str">
        <f>VLOOKUP(A838,'[3]消费明细-普通账号'!$B$2:$D$10000,3,)</f>
        <v>KA-广</v>
      </c>
      <c r="D838" s="1" t="str">
        <f>VLOOKUP(A838,'[3]消费明细-普通账号'!$B$2:$L$10000,11,)</f>
        <v>谢晓敏</v>
      </c>
      <c r="E838" s="1" t="str">
        <f>VLOOKUP(A838,'[3]消费明细-普通账号'!$B$2:$P$10000,15,)</f>
        <v>新建</v>
      </c>
      <c r="F838" s="5">
        <f>VLOOKUP(A838,'[3]消费明细-普通账号'!$B$2:$O$10000,14,)</f>
        <v>43125.7262962963</v>
      </c>
      <c r="G838" s="1" t="s">
        <v>2954</v>
      </c>
      <c r="H838" s="1" t="s">
        <v>79</v>
      </c>
      <c r="I838" s="1" t="s">
        <v>49</v>
      </c>
      <c r="J838" s="1" t="s">
        <v>29</v>
      </c>
      <c r="K838" s="1" t="s">
        <v>20</v>
      </c>
      <c r="L838" s="1" t="s">
        <v>30</v>
      </c>
      <c r="M838" s="1"/>
      <c r="N838" s="1">
        <f t="shared" si="13"/>
        <v>0</v>
      </c>
      <c r="O838" s="1" t="s">
        <v>31</v>
      </c>
      <c r="P838" s="1" t="s">
        <v>2955</v>
      </c>
      <c r="Q838" s="1" t="s">
        <v>2955</v>
      </c>
      <c r="R838" s="1" t="s">
        <v>21</v>
      </c>
      <c r="S838" s="1"/>
      <c r="T838" s="1" t="s">
        <v>25</v>
      </c>
      <c r="U838" t="e">
        <f>VLOOKUP(H838,[4]可返佣产品!$A$2:$B$1000,2,)</f>
        <v>#N/A</v>
      </c>
    </row>
    <row r="839" spans="1:21">
      <c r="A839" s="1" t="s">
        <v>524</v>
      </c>
      <c r="B839" s="1" t="str">
        <f>VLOOKUP(A839,'[3]消费明细-普通账号'!$B$2:$C$10000,2,)</f>
        <v>广州宏峰信息科技有限公司</v>
      </c>
      <c r="C839" s="1" t="str">
        <f>VLOOKUP(A839,'[3]消费明细-普通账号'!$B$2:$D$10000,3,)</f>
        <v>铁军-广</v>
      </c>
      <c r="D839" s="1" t="str">
        <f>VLOOKUP(A839,'[3]消费明细-普通账号'!$B$2:$L$10000,11,)</f>
        <v>吴发能</v>
      </c>
      <c r="E839" s="1" t="str">
        <f>VLOOKUP(A839,'[3]消费明细-普通账号'!$B$2:$P$10000,15,)</f>
        <v>关联</v>
      </c>
      <c r="F839" s="5">
        <f>VLOOKUP(A839,'[3]消费明细-普通账号'!$B$2:$O$10000,14,)</f>
        <v>43018</v>
      </c>
      <c r="G839" s="1" t="s">
        <v>2956</v>
      </c>
      <c r="H839" s="1" t="s">
        <v>17</v>
      </c>
      <c r="I839" s="1" t="s">
        <v>49</v>
      </c>
      <c r="J839" s="1" t="s">
        <v>946</v>
      </c>
      <c r="K839" s="1" t="s">
        <v>20</v>
      </c>
      <c r="L839" s="1" t="s">
        <v>946</v>
      </c>
      <c r="M839" s="1"/>
      <c r="N839" s="1">
        <f t="shared" si="13"/>
        <v>139.16</v>
      </c>
      <c r="O839" s="1" t="s">
        <v>22</v>
      </c>
      <c r="P839" s="1" t="s">
        <v>2957</v>
      </c>
      <c r="Q839" s="1" t="s">
        <v>2958</v>
      </c>
      <c r="R839" s="1" t="s">
        <v>21</v>
      </c>
      <c r="S839" s="1"/>
      <c r="T839" s="1" t="s">
        <v>25</v>
      </c>
      <c r="U839" t="str">
        <f>VLOOKUP(H839,[4]可返佣产品!$A$2:$B$1000,2,)</f>
        <v>true</v>
      </c>
    </row>
    <row r="840" spans="1:21">
      <c r="A840" s="1" t="s">
        <v>898</v>
      </c>
      <c r="B840" s="1" t="str">
        <f>VLOOKUP(A840,'[3]消费明细-普通账号'!$B$2:$C$10000,2,)</f>
        <v>广东树华智慧环保系统有限公司</v>
      </c>
      <c r="C840" s="1" t="str">
        <f>VLOOKUP(A840,'[3]消费明细-普通账号'!$B$2:$D$10000,3,)</f>
        <v>铁军-广</v>
      </c>
      <c r="D840" s="1" t="str">
        <f>VLOOKUP(A840,'[3]消费明细-普通账号'!$B$2:$L$10000,11,)</f>
        <v>吴发能</v>
      </c>
      <c r="E840" s="1" t="str">
        <f>VLOOKUP(A840,'[3]消费明细-普通账号'!$B$2:$P$10000,15,)</f>
        <v>关联</v>
      </c>
      <c r="F840" s="5">
        <f>VLOOKUP(A840,'[3]消费明细-普通账号'!$B$2:$O$10000,14,)</f>
        <v>43094</v>
      </c>
      <c r="G840" s="1" t="s">
        <v>2959</v>
      </c>
      <c r="H840" s="1" t="s">
        <v>1877</v>
      </c>
      <c r="I840" s="1" t="s">
        <v>49</v>
      </c>
      <c r="J840" s="1" t="s">
        <v>29</v>
      </c>
      <c r="K840" s="1" t="s">
        <v>20</v>
      </c>
      <c r="L840" s="1" t="s">
        <v>30</v>
      </c>
      <c r="M840" s="1"/>
      <c r="N840" s="1">
        <f t="shared" si="13"/>
        <v>0</v>
      </c>
      <c r="O840" s="1" t="s">
        <v>31</v>
      </c>
      <c r="P840" s="1" t="s">
        <v>2960</v>
      </c>
      <c r="Q840" s="1" t="s">
        <v>2960</v>
      </c>
      <c r="R840" s="1" t="s">
        <v>21</v>
      </c>
      <c r="S840" s="1"/>
      <c r="T840" s="1" t="s">
        <v>25</v>
      </c>
      <c r="U840" t="b">
        <f>VLOOKUP(H840,[4]可返佣产品!$A$2:$B$1000,2,)</f>
        <v>1</v>
      </c>
    </row>
    <row r="841" spans="1:21">
      <c r="A841" s="1" t="s">
        <v>2961</v>
      </c>
      <c r="B841" s="1" t="str">
        <f>VLOOKUP(A841,'[3]消费明细-普通账号'!$B$2:$C$10000,2,)</f>
        <v>深圳市喂车科技有限公司</v>
      </c>
      <c r="C841" s="1" t="str">
        <f>VLOOKUP(A841,'[3]消费明细-普通账号'!$B$2:$D$10000,3,)</f>
        <v>KA-广</v>
      </c>
      <c r="D841" s="1" t="str">
        <f>VLOOKUP(A841,'[3]消费明细-普通账号'!$B$2:$L$10000,11,)</f>
        <v>谢晓敏</v>
      </c>
      <c r="E841" s="1" t="str">
        <f>VLOOKUP(A841,'[3]消费明细-普通账号'!$B$2:$P$10000,15,)</f>
        <v>关联</v>
      </c>
      <c r="F841" s="5">
        <f>VLOOKUP(A841,'[3]消费明细-普通账号'!$B$2:$O$10000,14,)</f>
        <v>43103</v>
      </c>
      <c r="G841" s="1" t="s">
        <v>2962</v>
      </c>
      <c r="H841" s="1" t="s">
        <v>1557</v>
      </c>
      <c r="I841" s="1" t="s">
        <v>49</v>
      </c>
      <c r="J841" s="1" t="s">
        <v>29</v>
      </c>
      <c r="K841" s="1" t="s">
        <v>20</v>
      </c>
      <c r="L841" s="1" t="s">
        <v>30</v>
      </c>
      <c r="M841" s="1"/>
      <c r="N841" s="1">
        <f t="shared" si="13"/>
        <v>0</v>
      </c>
      <c r="O841" s="1" t="s">
        <v>31</v>
      </c>
      <c r="P841" s="1" t="s">
        <v>2963</v>
      </c>
      <c r="Q841" s="1" t="s">
        <v>2963</v>
      </c>
      <c r="R841" s="1" t="s">
        <v>21</v>
      </c>
      <c r="S841" s="1"/>
      <c r="T841" s="1" t="s">
        <v>25</v>
      </c>
      <c r="U841" t="b">
        <f>VLOOKUP(H841,[4]可返佣产品!$A$2:$B$1000,2,)</f>
        <v>1</v>
      </c>
    </row>
    <row r="842" spans="1:21">
      <c r="A842" s="1" t="s">
        <v>2964</v>
      </c>
      <c r="B842" s="1" t="str">
        <f>VLOOKUP(A842,'[3]消费明细-普通账号'!$B$2:$C$10000,2,)</f>
        <v>深圳原上科技技术有限公司</v>
      </c>
      <c r="C842" s="1" t="str">
        <f>VLOOKUP(A842,'[3]消费明细-普通账号'!$B$2:$D$10000,3,)</f>
        <v>BD伙伴</v>
      </c>
      <c r="D842" s="1" t="str">
        <f>VLOOKUP(A842,'[3]消费明细-普通账号'!$B$2:$L$10000,11,)</f>
        <v>BD团队-黄政源</v>
      </c>
      <c r="E842" s="1" t="str">
        <f>VLOOKUP(A842,'[3]消费明细-普通账号'!$B$2:$P$10000,15,)</f>
        <v>新建</v>
      </c>
      <c r="F842" s="5">
        <f>VLOOKUP(A842,'[3]消费明细-普通账号'!$B$2:$O$10000,14,)</f>
        <v>43045</v>
      </c>
      <c r="G842" s="1" t="s">
        <v>2965</v>
      </c>
      <c r="H842" s="1" t="s">
        <v>2631</v>
      </c>
      <c r="I842" s="1" t="s">
        <v>49</v>
      </c>
      <c r="J842" s="1" t="s">
        <v>29</v>
      </c>
      <c r="K842" s="1" t="s">
        <v>20</v>
      </c>
      <c r="L842" s="1" t="s">
        <v>30</v>
      </c>
      <c r="M842" s="1"/>
      <c r="N842" s="1">
        <f t="shared" si="13"/>
        <v>0</v>
      </c>
      <c r="O842" s="1" t="s">
        <v>31</v>
      </c>
      <c r="P842" s="1" t="s">
        <v>2966</v>
      </c>
      <c r="Q842" s="1" t="s">
        <v>2966</v>
      </c>
      <c r="R842" s="1" t="s">
        <v>21</v>
      </c>
      <c r="S842" s="1"/>
      <c r="T842" s="1" t="s">
        <v>25</v>
      </c>
      <c r="U842" t="e">
        <f>VLOOKUP(H842,[4]可返佣产品!$A$2:$B$1000,2,)</f>
        <v>#N/A</v>
      </c>
    </row>
    <row r="843" spans="1:21">
      <c r="A843" s="1" t="s">
        <v>2961</v>
      </c>
      <c r="B843" s="1" t="str">
        <f>VLOOKUP(A843,'[3]消费明细-普通账号'!$B$2:$C$10000,2,)</f>
        <v>深圳市喂车科技有限公司</v>
      </c>
      <c r="C843" s="1" t="str">
        <f>VLOOKUP(A843,'[3]消费明细-普通账号'!$B$2:$D$10000,3,)</f>
        <v>KA-广</v>
      </c>
      <c r="D843" s="1" t="str">
        <f>VLOOKUP(A843,'[3]消费明细-普通账号'!$B$2:$L$10000,11,)</f>
        <v>谢晓敏</v>
      </c>
      <c r="E843" s="1" t="str">
        <f>VLOOKUP(A843,'[3]消费明细-普通账号'!$B$2:$P$10000,15,)</f>
        <v>关联</v>
      </c>
      <c r="F843" s="5">
        <f>VLOOKUP(A843,'[3]消费明细-普通账号'!$B$2:$O$10000,14,)</f>
        <v>43103</v>
      </c>
      <c r="G843" s="1" t="s">
        <v>2967</v>
      </c>
      <c r="H843" s="1" t="s">
        <v>2968</v>
      </c>
      <c r="I843" s="1" t="s">
        <v>49</v>
      </c>
      <c r="J843" s="1" t="s">
        <v>29</v>
      </c>
      <c r="K843" s="1" t="s">
        <v>20</v>
      </c>
      <c r="L843" s="1" t="s">
        <v>30</v>
      </c>
      <c r="M843" s="1"/>
      <c r="N843" s="1">
        <f t="shared" si="13"/>
        <v>0</v>
      </c>
      <c r="O843" s="1" t="s">
        <v>31</v>
      </c>
      <c r="P843" s="1" t="s">
        <v>2969</v>
      </c>
      <c r="Q843" s="1" t="s">
        <v>2969</v>
      </c>
      <c r="R843" s="1" t="s">
        <v>21</v>
      </c>
      <c r="S843" s="1"/>
      <c r="T843" s="1" t="s">
        <v>25</v>
      </c>
      <c r="U843" t="e">
        <f>VLOOKUP(H843,[4]可返佣产品!$A$2:$B$1000,2,)</f>
        <v>#N/A</v>
      </c>
    </row>
    <row r="844" spans="1:21">
      <c r="A844" s="1" t="s">
        <v>217</v>
      </c>
      <c r="B844" s="1" t="str">
        <f>VLOOKUP(A844,'[3]消费明细-普通账号'!$B$2:$C$10000,2,)</f>
        <v>广州市合生元生物制品有限公司</v>
      </c>
      <c r="C844" s="1" t="str">
        <f>VLOOKUP(A844,'[3]消费明细-普通账号'!$B$2:$D$10000,3,)</f>
        <v>KA-广</v>
      </c>
      <c r="D844" s="1" t="str">
        <f>VLOOKUP(A844,'[3]消费明细-普通账号'!$B$2:$L$10000,11,)</f>
        <v>史玉卉</v>
      </c>
      <c r="E844" s="1" t="str">
        <f>VLOOKUP(A844,'[3]消费明细-普通账号'!$B$2:$P$10000,15,)</f>
        <v>关联</v>
      </c>
      <c r="F844" s="5">
        <f>VLOOKUP(A844,'[3]消费明细-普通账号'!$B$2:$O$10000,14,)</f>
        <v>42620</v>
      </c>
      <c r="G844" s="1" t="s">
        <v>2970</v>
      </c>
      <c r="H844" s="1" t="s">
        <v>2971</v>
      </c>
      <c r="I844" s="1" t="s">
        <v>49</v>
      </c>
      <c r="J844" s="1" t="s">
        <v>29</v>
      </c>
      <c r="K844" s="1" t="s">
        <v>20</v>
      </c>
      <c r="L844" s="1" t="s">
        <v>30</v>
      </c>
      <c r="M844" s="1"/>
      <c r="N844" s="1">
        <f t="shared" si="13"/>
        <v>0</v>
      </c>
      <c r="O844" s="1" t="s">
        <v>31</v>
      </c>
      <c r="P844" s="1" t="s">
        <v>2972</v>
      </c>
      <c r="Q844" s="1" t="s">
        <v>2972</v>
      </c>
      <c r="R844" s="1" t="s">
        <v>21</v>
      </c>
      <c r="S844" s="1"/>
      <c r="T844" s="1" t="s">
        <v>25</v>
      </c>
      <c r="U844" t="e">
        <f>VLOOKUP(H844,[4]可返佣产品!$A$2:$B$1000,2,)</f>
        <v>#N/A</v>
      </c>
    </row>
    <row r="845" spans="1:21">
      <c r="A845" s="1" t="s">
        <v>152</v>
      </c>
      <c r="B845" s="1" t="str">
        <f>VLOOKUP(A845,'[3]消费明细-普通账号'!$B$2:$C$10000,2,)</f>
        <v>广州市位讯信息科技有限责任公司（王颖）</v>
      </c>
      <c r="C845" s="1" t="str">
        <f>VLOOKUP(A845,'[3]消费明细-普通账号'!$B$2:$D$10000,3,)</f>
        <v>中台-广</v>
      </c>
      <c r="D845" s="1" t="str">
        <f>VLOOKUP(A845,'[3]消费明细-普通账号'!$B$2:$L$10000,11,)</f>
        <v>唐钰滢</v>
      </c>
      <c r="E845" s="1" t="str">
        <f>VLOOKUP(A845,'[3]消费明细-普通账号'!$B$2:$P$10000,15,)</f>
        <v>关联</v>
      </c>
      <c r="F845" s="5">
        <f>VLOOKUP(A845,'[3]消费明细-普通账号'!$B$2:$O$10000,14,)</f>
        <v>43031</v>
      </c>
      <c r="G845" s="1" t="s">
        <v>2973</v>
      </c>
      <c r="H845" s="1" t="s">
        <v>17</v>
      </c>
      <c r="I845" s="1" t="s">
        <v>18</v>
      </c>
      <c r="J845" s="1" t="s">
        <v>29</v>
      </c>
      <c r="K845" s="1" t="s">
        <v>20</v>
      </c>
      <c r="L845" s="1" t="s">
        <v>29</v>
      </c>
      <c r="M845" s="1"/>
      <c r="N845" s="1">
        <f t="shared" si="13"/>
        <v>0</v>
      </c>
      <c r="O845" s="1" t="s">
        <v>22</v>
      </c>
      <c r="P845" s="1" t="s">
        <v>2974</v>
      </c>
      <c r="Q845" s="1" t="s">
        <v>2974</v>
      </c>
      <c r="R845" s="1" t="s">
        <v>21</v>
      </c>
      <c r="S845" s="1"/>
      <c r="T845" s="1" t="s">
        <v>25</v>
      </c>
      <c r="U845" t="str">
        <f>VLOOKUP(H845,[4]可返佣产品!$A$2:$B$1000,2,)</f>
        <v>true</v>
      </c>
    </row>
    <row r="846" spans="1:21">
      <c r="A846" s="1" t="s">
        <v>152</v>
      </c>
      <c r="B846" s="1" t="str">
        <f>VLOOKUP(A846,'[3]消费明细-普通账号'!$B$2:$C$10000,2,)</f>
        <v>广州市位讯信息科技有限责任公司（王颖）</v>
      </c>
      <c r="C846" s="1" t="str">
        <f>VLOOKUP(A846,'[3]消费明细-普通账号'!$B$2:$D$10000,3,)</f>
        <v>中台-广</v>
      </c>
      <c r="D846" s="1" t="str">
        <f>VLOOKUP(A846,'[3]消费明细-普通账号'!$B$2:$L$10000,11,)</f>
        <v>唐钰滢</v>
      </c>
      <c r="E846" s="1" t="str">
        <f>VLOOKUP(A846,'[3]消费明细-普通账号'!$B$2:$P$10000,15,)</f>
        <v>关联</v>
      </c>
      <c r="F846" s="5">
        <f>VLOOKUP(A846,'[3]消费明细-普通账号'!$B$2:$O$10000,14,)</f>
        <v>43031</v>
      </c>
      <c r="G846" s="1" t="s">
        <v>2975</v>
      </c>
      <c r="H846" s="1" t="s">
        <v>17</v>
      </c>
      <c r="I846" s="1" t="s">
        <v>18</v>
      </c>
      <c r="J846" s="1" t="s">
        <v>29</v>
      </c>
      <c r="K846" s="1" t="s">
        <v>20</v>
      </c>
      <c r="L846" s="1" t="s">
        <v>29</v>
      </c>
      <c r="M846" s="1"/>
      <c r="N846" s="1">
        <f t="shared" si="13"/>
        <v>0</v>
      </c>
      <c r="O846" s="1" t="s">
        <v>22</v>
      </c>
      <c r="P846" s="1" t="s">
        <v>2976</v>
      </c>
      <c r="Q846" s="1" t="s">
        <v>2977</v>
      </c>
      <c r="R846" s="1" t="s">
        <v>21</v>
      </c>
      <c r="S846" s="1"/>
      <c r="T846" s="1" t="s">
        <v>25</v>
      </c>
      <c r="U846" t="str">
        <f>VLOOKUP(H846,[4]可返佣产品!$A$2:$B$1000,2,)</f>
        <v>true</v>
      </c>
    </row>
    <row r="847" spans="1:21">
      <c r="A847" s="1" t="s">
        <v>2978</v>
      </c>
      <c r="B847" s="1" t="str">
        <f>VLOOKUP(A847,'[3]消费明细-普通账号'!$B$2:$C$10000,2,)</f>
        <v>广州市政工程设计研究总院</v>
      </c>
      <c r="C847" s="1" t="str">
        <f>VLOOKUP(A847,'[3]消费明细-普通账号'!$B$2:$D$10000,3,)</f>
        <v>其他</v>
      </c>
      <c r="D847" s="1" t="str">
        <f>VLOOKUP(A847,'[3]消费明细-普通账号'!$B$2:$L$10000,11,)</f>
        <v>薛玲</v>
      </c>
      <c r="E847" s="1" t="str">
        <f>VLOOKUP(A847,'[3]消费明细-普通账号'!$B$2:$P$10000,15,)</f>
        <v>新建</v>
      </c>
      <c r="F847" s="5">
        <f>VLOOKUP(A847,'[3]消费明细-普通账号'!$B$2:$O$10000,14,)</f>
        <v>43030</v>
      </c>
      <c r="G847" s="1" t="s">
        <v>2979</v>
      </c>
      <c r="H847" s="1" t="s">
        <v>166</v>
      </c>
      <c r="I847" s="1" t="s">
        <v>49</v>
      </c>
      <c r="J847" s="1" t="s">
        <v>29</v>
      </c>
      <c r="K847" s="1" t="s">
        <v>20</v>
      </c>
      <c r="L847" s="1" t="s">
        <v>30</v>
      </c>
      <c r="M847" s="1"/>
      <c r="N847" s="1">
        <f t="shared" si="13"/>
        <v>0</v>
      </c>
      <c r="O847" s="1" t="s">
        <v>31</v>
      </c>
      <c r="P847" s="1" t="s">
        <v>2980</v>
      </c>
      <c r="Q847" s="1" t="s">
        <v>2981</v>
      </c>
      <c r="R847" s="1" t="s">
        <v>21</v>
      </c>
      <c r="S847" s="1"/>
      <c r="T847" s="1" t="s">
        <v>25</v>
      </c>
      <c r="U847" t="e">
        <f>VLOOKUP(H847,[4]可返佣产品!$A$2:$B$1000,2,)</f>
        <v>#N/A</v>
      </c>
    </row>
    <row r="848" spans="1:21">
      <c r="A848" s="1" t="s">
        <v>2982</v>
      </c>
      <c r="B848" s="1" t="str">
        <f>VLOOKUP(A848,'[3]消费明细-普通账号'!$B$2:$C$10000,2,)</f>
        <v>广东傲智创新科技有限公司</v>
      </c>
      <c r="C848" s="1" t="str">
        <f>VLOOKUP(A848,'[3]消费明细-普通账号'!$B$2:$D$10000,3,)</f>
        <v>BD伙伴</v>
      </c>
      <c r="D848" s="1" t="str">
        <f>VLOOKUP(A848,'[3]消费明细-普通账号'!$B$2:$L$10000,11,)</f>
        <v>BD团队-黄政源</v>
      </c>
      <c r="E848" s="1" t="str">
        <f>VLOOKUP(A848,'[3]消费明细-普通账号'!$B$2:$P$10000,15,)</f>
        <v>新建</v>
      </c>
      <c r="F848" s="5">
        <f>VLOOKUP(A848,'[3]消费明细-普通账号'!$B$2:$O$10000,14,)</f>
        <v>43299.449317129627</v>
      </c>
      <c r="G848" s="1" t="s">
        <v>2983</v>
      </c>
      <c r="H848" s="1" t="s">
        <v>17</v>
      </c>
      <c r="I848" s="1" t="s">
        <v>49</v>
      </c>
      <c r="J848" s="1" t="s">
        <v>2984</v>
      </c>
      <c r="K848" s="1" t="s">
        <v>564</v>
      </c>
      <c r="L848" s="1" t="s">
        <v>2985</v>
      </c>
      <c r="M848" s="1"/>
      <c r="N848" s="1">
        <f t="shared" si="13"/>
        <v>1160.8</v>
      </c>
      <c r="O848" s="1" t="s">
        <v>22</v>
      </c>
      <c r="P848" s="1" t="s">
        <v>2986</v>
      </c>
      <c r="Q848" s="1" t="s">
        <v>2987</v>
      </c>
      <c r="R848" s="1" t="s">
        <v>21</v>
      </c>
      <c r="S848" s="1"/>
      <c r="T848" s="1" t="s">
        <v>25</v>
      </c>
      <c r="U848" t="str">
        <f>VLOOKUP(H848,[4]可返佣产品!$A$2:$B$1000,2,)</f>
        <v>true</v>
      </c>
    </row>
    <row r="849" spans="1:21">
      <c r="A849" s="1" t="s">
        <v>137</v>
      </c>
      <c r="B849" s="1" t="str">
        <f>VLOOKUP(A849,'[3]消费明细-普通账号'!$B$2:$C$10000,2,)</f>
        <v>广州纵思网络科技股份有限公司</v>
      </c>
      <c r="C849" s="1" t="str">
        <f>VLOOKUP(A849,'[3]消费明细-普通账号'!$B$2:$D$10000,3,)</f>
        <v>KA-广</v>
      </c>
      <c r="D849" s="1" t="str">
        <f>VLOOKUP(A849,'[3]消费明细-普通账号'!$B$2:$L$10000,11,)</f>
        <v>谢晓敏</v>
      </c>
      <c r="E849" s="1" t="str">
        <f>VLOOKUP(A849,'[3]消费明细-普通账号'!$B$2:$P$10000,15,)</f>
        <v>关联</v>
      </c>
      <c r="F849" s="5">
        <f>VLOOKUP(A849,'[3]消费明细-普通账号'!$B$2:$O$10000,14,)</f>
        <v>43157.801736111098</v>
      </c>
      <c r="G849" s="1" t="s">
        <v>2988</v>
      </c>
      <c r="H849" s="1" t="s">
        <v>17</v>
      </c>
      <c r="I849" s="1" t="s">
        <v>59</v>
      </c>
      <c r="J849" s="1" t="s">
        <v>139</v>
      </c>
      <c r="K849" s="1" t="s">
        <v>20</v>
      </c>
      <c r="L849" s="1" t="s">
        <v>139</v>
      </c>
      <c r="M849" s="1"/>
      <c r="N849" s="1">
        <f t="shared" si="13"/>
        <v>130</v>
      </c>
      <c r="O849" s="1" t="s">
        <v>22</v>
      </c>
      <c r="P849" s="1" t="s">
        <v>2989</v>
      </c>
      <c r="Q849" s="1" t="s">
        <v>2990</v>
      </c>
      <c r="R849" s="1" t="s">
        <v>21</v>
      </c>
      <c r="S849" s="1"/>
      <c r="T849" s="1" t="s">
        <v>25</v>
      </c>
      <c r="U849">
        <v>-1</v>
      </c>
    </row>
    <row r="850" spans="1:21">
      <c r="A850" s="1" t="s">
        <v>199</v>
      </c>
      <c r="B850" s="1" t="str">
        <f>VLOOKUP(A850,'[3]消费明细-普通账号'!$B$2:$C$10000,2,)</f>
        <v>中山灯多看科技有限公司</v>
      </c>
      <c r="C850" s="1" t="str">
        <f>VLOOKUP(A850,'[3]消费明细-普通账号'!$B$2:$D$10000,3,)</f>
        <v>其他</v>
      </c>
      <c r="D850" s="1" t="str">
        <f>VLOOKUP(A850,'[3]消费明细-普通账号'!$B$2:$L$10000,11,)</f>
        <v>薛玲</v>
      </c>
      <c r="E850" s="1" t="str">
        <f>VLOOKUP(A850,'[3]消费明细-普通账号'!$B$2:$P$10000,15,)</f>
        <v>关联</v>
      </c>
      <c r="F850" s="5">
        <f>VLOOKUP(A850,'[3]消费明细-普通账号'!$B$2:$O$10000,14,)</f>
        <v>43136.993842592601</v>
      </c>
      <c r="G850" s="1" t="s">
        <v>2991</v>
      </c>
      <c r="H850" s="1" t="s">
        <v>17</v>
      </c>
      <c r="I850" s="1" t="s">
        <v>59</v>
      </c>
      <c r="J850" s="1" t="s">
        <v>2992</v>
      </c>
      <c r="K850" s="1" t="s">
        <v>20</v>
      </c>
      <c r="L850" s="1" t="s">
        <v>2992</v>
      </c>
      <c r="M850" s="1"/>
      <c r="N850" s="1">
        <f t="shared" si="13"/>
        <v>224</v>
      </c>
      <c r="O850" s="1" t="s">
        <v>22</v>
      </c>
      <c r="P850" s="1" t="s">
        <v>2993</v>
      </c>
      <c r="Q850" s="1" t="s">
        <v>2994</v>
      </c>
      <c r="R850" s="1" t="s">
        <v>21</v>
      </c>
      <c r="S850" s="1"/>
      <c r="T850" s="1" t="s">
        <v>25</v>
      </c>
      <c r="U850">
        <v>-1</v>
      </c>
    </row>
    <row r="851" spans="1:21">
      <c r="A851" s="1" t="s">
        <v>340</v>
      </c>
      <c r="B851" s="1" t="str">
        <f>VLOOKUP(A851,'[3]消费明细-普通账号'!$B$2:$C$10000,2,)</f>
        <v>深圳翼果科技有限公司</v>
      </c>
      <c r="C851" s="1" t="str">
        <f>VLOOKUP(A851,'[3]消费明细-普通账号'!$B$2:$D$10000,3,)</f>
        <v>铁军-广</v>
      </c>
      <c r="D851" s="1" t="str">
        <f>VLOOKUP(A851,'[3]消费明细-普通账号'!$B$2:$L$10000,11,)</f>
        <v>高乾</v>
      </c>
      <c r="E851" s="1" t="str">
        <f>VLOOKUP(A851,'[3]消费明细-普通账号'!$B$2:$P$10000,15,)</f>
        <v>关联</v>
      </c>
      <c r="F851" s="5">
        <f>VLOOKUP(A851,'[3]消费明细-普通账号'!$B$2:$O$10000,14,)</f>
        <v>43132</v>
      </c>
      <c r="G851" s="1" t="s">
        <v>2995</v>
      </c>
      <c r="H851" s="1" t="s">
        <v>17</v>
      </c>
      <c r="I851" s="1" t="s">
        <v>59</v>
      </c>
      <c r="J851" s="1" t="s">
        <v>2996</v>
      </c>
      <c r="K851" s="1" t="s">
        <v>20</v>
      </c>
      <c r="L851" s="1" t="s">
        <v>2996</v>
      </c>
      <c r="M851" s="1"/>
      <c r="N851" s="1">
        <f t="shared" si="13"/>
        <v>50.2</v>
      </c>
      <c r="O851" s="1" t="s">
        <v>22</v>
      </c>
      <c r="P851" s="1" t="s">
        <v>2997</v>
      </c>
      <c r="Q851" s="1" t="s">
        <v>2998</v>
      </c>
      <c r="R851" s="1" t="s">
        <v>21</v>
      </c>
      <c r="S851" s="1"/>
      <c r="T851" s="1" t="s">
        <v>25</v>
      </c>
      <c r="U851">
        <v>-1</v>
      </c>
    </row>
    <row r="852" spans="1:21">
      <c r="A852" s="1" t="s">
        <v>340</v>
      </c>
      <c r="B852" s="1" t="str">
        <f>VLOOKUP(A852,'[3]消费明细-普通账号'!$B$2:$C$10000,2,)</f>
        <v>深圳翼果科技有限公司</v>
      </c>
      <c r="C852" s="1" t="str">
        <f>VLOOKUP(A852,'[3]消费明细-普通账号'!$B$2:$D$10000,3,)</f>
        <v>铁军-广</v>
      </c>
      <c r="D852" s="1" t="str">
        <f>VLOOKUP(A852,'[3]消费明细-普通账号'!$B$2:$L$10000,11,)</f>
        <v>高乾</v>
      </c>
      <c r="E852" s="1" t="str">
        <f>VLOOKUP(A852,'[3]消费明细-普通账号'!$B$2:$P$10000,15,)</f>
        <v>关联</v>
      </c>
      <c r="F852" s="5">
        <f>VLOOKUP(A852,'[3]消费明细-普通账号'!$B$2:$O$10000,14,)</f>
        <v>43132</v>
      </c>
      <c r="G852" s="1" t="s">
        <v>2999</v>
      </c>
      <c r="H852" s="1" t="s">
        <v>17</v>
      </c>
      <c r="I852" s="1" t="s">
        <v>59</v>
      </c>
      <c r="J852" s="1" t="s">
        <v>3000</v>
      </c>
      <c r="K852" s="1" t="s">
        <v>20</v>
      </c>
      <c r="L852" s="1" t="s">
        <v>3000</v>
      </c>
      <c r="M852" s="1"/>
      <c r="N852" s="1">
        <f t="shared" si="13"/>
        <v>63.42</v>
      </c>
      <c r="O852" s="1" t="s">
        <v>22</v>
      </c>
      <c r="P852" s="1" t="s">
        <v>3001</v>
      </c>
      <c r="Q852" s="1" t="s">
        <v>3002</v>
      </c>
      <c r="R852" s="1" t="s">
        <v>21</v>
      </c>
      <c r="S852" s="1"/>
      <c r="T852" s="1" t="s">
        <v>25</v>
      </c>
      <c r="U852">
        <v>-1</v>
      </c>
    </row>
    <row r="853" spans="1:21">
      <c r="A853" s="1" t="s">
        <v>137</v>
      </c>
      <c r="B853" s="1" t="str">
        <f>VLOOKUP(A853,'[3]消费明细-普通账号'!$B$2:$C$10000,2,)</f>
        <v>广州纵思网络科技股份有限公司</v>
      </c>
      <c r="C853" s="1" t="str">
        <f>VLOOKUP(A853,'[3]消费明细-普通账号'!$B$2:$D$10000,3,)</f>
        <v>KA-广</v>
      </c>
      <c r="D853" s="1" t="str">
        <f>VLOOKUP(A853,'[3]消费明细-普通账号'!$B$2:$L$10000,11,)</f>
        <v>谢晓敏</v>
      </c>
      <c r="E853" s="1" t="str">
        <f>VLOOKUP(A853,'[3]消费明细-普通账号'!$B$2:$P$10000,15,)</f>
        <v>关联</v>
      </c>
      <c r="F853" s="5">
        <f>VLOOKUP(A853,'[3]消费明细-普通账号'!$B$2:$O$10000,14,)</f>
        <v>43157.801736111098</v>
      </c>
      <c r="G853" s="1" t="s">
        <v>3003</v>
      </c>
      <c r="H853" s="1" t="s">
        <v>17</v>
      </c>
      <c r="I853" s="1" t="s">
        <v>59</v>
      </c>
      <c r="J853" s="1" t="s">
        <v>1977</v>
      </c>
      <c r="K853" s="1" t="s">
        <v>20</v>
      </c>
      <c r="L853" s="1" t="s">
        <v>1977</v>
      </c>
      <c r="M853" s="1"/>
      <c r="N853" s="1">
        <f t="shared" si="13"/>
        <v>36.4</v>
      </c>
      <c r="O853" s="1" t="s">
        <v>22</v>
      </c>
      <c r="P853" s="1" t="s">
        <v>3004</v>
      </c>
      <c r="Q853" s="1" t="s">
        <v>3005</v>
      </c>
      <c r="R853" s="1" t="s">
        <v>21</v>
      </c>
      <c r="S853" s="1"/>
      <c r="T853" s="1" t="s">
        <v>25</v>
      </c>
      <c r="U853">
        <v>-1</v>
      </c>
    </row>
    <row r="854" spans="1:21">
      <c r="A854" s="1" t="s">
        <v>605</v>
      </c>
      <c r="B854" s="1" t="str">
        <f>VLOOKUP(A854,'[3]消费明细-普通账号'!$B$2:$C$10000,2,)</f>
        <v>广州智野软件科技有限公司</v>
      </c>
      <c r="C854" s="1" t="str">
        <f>VLOOKUP(A854,'[3]消费明细-普通账号'!$B$2:$D$10000,3,)</f>
        <v>其他</v>
      </c>
      <c r="D854" s="1" t="str">
        <f>VLOOKUP(A854,'[3]消费明细-普通账号'!$B$2:$L$10000,11,)</f>
        <v>薛玲</v>
      </c>
      <c r="E854" s="1" t="str">
        <f>VLOOKUP(A854,'[3]消费明细-普通账号'!$B$2:$P$10000,15,)</f>
        <v>关联</v>
      </c>
      <c r="F854" s="5">
        <f>VLOOKUP(A854,'[3]消费明细-普通账号'!$B$2:$O$10000,14,)</f>
        <v>43138.408611111103</v>
      </c>
      <c r="G854" s="1" t="s">
        <v>3006</v>
      </c>
      <c r="H854" s="1" t="s">
        <v>166</v>
      </c>
      <c r="I854" s="1" t="s">
        <v>49</v>
      </c>
      <c r="J854" s="1" t="s">
        <v>29</v>
      </c>
      <c r="K854" s="1" t="s">
        <v>20</v>
      </c>
      <c r="L854" s="1" t="s">
        <v>30</v>
      </c>
      <c r="M854" s="1"/>
      <c r="N854" s="1">
        <f t="shared" si="13"/>
        <v>0</v>
      </c>
      <c r="O854" s="1" t="s">
        <v>31</v>
      </c>
      <c r="P854" s="1" t="s">
        <v>3007</v>
      </c>
      <c r="Q854" s="1" t="s">
        <v>3007</v>
      </c>
      <c r="R854" s="1" t="s">
        <v>21</v>
      </c>
      <c r="S854" s="1"/>
      <c r="T854" s="1" t="s">
        <v>25</v>
      </c>
      <c r="U854" t="e">
        <f>VLOOKUP(H854,[4]可返佣产品!$A$2:$B$1000,2,)</f>
        <v>#N/A</v>
      </c>
    </row>
    <row r="855" spans="1:21">
      <c r="A855" s="1" t="s">
        <v>148</v>
      </c>
      <c r="B855" s="1" t="str">
        <f>VLOOKUP(A855,'[3]消费明细-普通账号'!$B$2:$C$10000,2,)</f>
        <v>广州汇电云联互联网科技有限公司</v>
      </c>
      <c r="C855" s="1" t="str">
        <f>VLOOKUP(A855,'[3]消费明细-普通账号'!$B$2:$D$10000,3,)</f>
        <v>铁军-广</v>
      </c>
      <c r="D855" s="1" t="str">
        <f>VLOOKUP(A855,'[3]消费明细-普通账号'!$B$2:$L$10000,11,)</f>
        <v>高乾</v>
      </c>
      <c r="E855" s="1" t="str">
        <f>VLOOKUP(A855,'[3]消费明细-普通账号'!$B$2:$P$10000,15,)</f>
        <v>关联</v>
      </c>
      <c r="F855" s="5">
        <f>VLOOKUP(A855,'[3]消费明细-普通账号'!$B$2:$O$10000,14,)</f>
        <v>43155.427905092598</v>
      </c>
      <c r="G855" s="1" t="s">
        <v>3008</v>
      </c>
      <c r="H855" s="1" t="s">
        <v>166</v>
      </c>
      <c r="I855" s="1" t="s">
        <v>49</v>
      </c>
      <c r="J855" s="1" t="s">
        <v>29</v>
      </c>
      <c r="K855" s="1" t="s">
        <v>20</v>
      </c>
      <c r="L855" s="1" t="s">
        <v>30</v>
      </c>
      <c r="M855" s="1"/>
      <c r="N855" s="1">
        <f t="shared" si="13"/>
        <v>0</v>
      </c>
      <c r="O855" s="1" t="s">
        <v>31</v>
      </c>
      <c r="P855" s="1" t="s">
        <v>3009</v>
      </c>
      <c r="Q855" s="1" t="s">
        <v>3009</v>
      </c>
      <c r="R855" s="1" t="s">
        <v>21</v>
      </c>
      <c r="S855" s="1"/>
      <c r="T855" s="1" t="s">
        <v>25</v>
      </c>
      <c r="U855" t="e">
        <f>VLOOKUP(H855,[4]可返佣产品!$A$2:$B$1000,2,)</f>
        <v>#N/A</v>
      </c>
    </row>
    <row r="856" spans="1:21">
      <c r="A856" s="1" t="s">
        <v>148</v>
      </c>
      <c r="B856" s="1" t="str">
        <f>VLOOKUP(A856,'[3]消费明细-普通账号'!$B$2:$C$10000,2,)</f>
        <v>广州汇电云联互联网科技有限公司</v>
      </c>
      <c r="C856" s="1" t="str">
        <f>VLOOKUP(A856,'[3]消费明细-普通账号'!$B$2:$D$10000,3,)</f>
        <v>铁军-广</v>
      </c>
      <c r="D856" s="1" t="str">
        <f>VLOOKUP(A856,'[3]消费明细-普通账号'!$B$2:$L$10000,11,)</f>
        <v>高乾</v>
      </c>
      <c r="E856" s="1" t="str">
        <f>VLOOKUP(A856,'[3]消费明细-普通账号'!$B$2:$P$10000,15,)</f>
        <v>关联</v>
      </c>
      <c r="F856" s="5">
        <f>VLOOKUP(A856,'[3]消费明细-普通账号'!$B$2:$O$10000,14,)</f>
        <v>43155.427905092598</v>
      </c>
      <c r="G856" s="1" t="s">
        <v>3010</v>
      </c>
      <c r="H856" s="1" t="s">
        <v>79</v>
      </c>
      <c r="I856" s="1" t="s">
        <v>49</v>
      </c>
      <c r="J856" s="1" t="s">
        <v>29</v>
      </c>
      <c r="K856" s="1" t="s">
        <v>20</v>
      </c>
      <c r="L856" s="1" t="s">
        <v>30</v>
      </c>
      <c r="M856" s="1"/>
      <c r="N856" s="1">
        <f t="shared" si="13"/>
        <v>0</v>
      </c>
      <c r="O856" s="1" t="s">
        <v>31</v>
      </c>
      <c r="P856" s="1" t="s">
        <v>3011</v>
      </c>
      <c r="Q856" s="1" t="s">
        <v>3012</v>
      </c>
      <c r="R856" s="1" t="s">
        <v>21</v>
      </c>
      <c r="S856" s="1"/>
      <c r="T856" s="1" t="s">
        <v>25</v>
      </c>
      <c r="U856" t="e">
        <f>VLOOKUP(H856,[4]可返佣产品!$A$2:$B$1000,2,)</f>
        <v>#N/A</v>
      </c>
    </row>
    <row r="857" spans="1:21">
      <c r="A857" s="1" t="s">
        <v>148</v>
      </c>
      <c r="B857" s="1" t="str">
        <f>VLOOKUP(A857,'[3]消费明细-普通账号'!$B$2:$C$10000,2,)</f>
        <v>广州汇电云联互联网科技有限公司</v>
      </c>
      <c r="C857" s="1" t="str">
        <f>VLOOKUP(A857,'[3]消费明细-普通账号'!$B$2:$D$10000,3,)</f>
        <v>铁军-广</v>
      </c>
      <c r="D857" s="1" t="str">
        <f>VLOOKUP(A857,'[3]消费明细-普通账号'!$B$2:$L$10000,11,)</f>
        <v>高乾</v>
      </c>
      <c r="E857" s="1" t="str">
        <f>VLOOKUP(A857,'[3]消费明细-普通账号'!$B$2:$P$10000,15,)</f>
        <v>关联</v>
      </c>
      <c r="F857" s="5">
        <f>VLOOKUP(A857,'[3]消费明细-普通账号'!$B$2:$O$10000,14,)</f>
        <v>43155.427905092598</v>
      </c>
      <c r="G857" s="1" t="s">
        <v>3013</v>
      </c>
      <c r="H857" s="1" t="s">
        <v>130</v>
      </c>
      <c r="I857" s="1" t="s">
        <v>49</v>
      </c>
      <c r="J857" s="1" t="s">
        <v>29</v>
      </c>
      <c r="K857" s="1" t="s">
        <v>20</v>
      </c>
      <c r="L857" s="1" t="s">
        <v>30</v>
      </c>
      <c r="M857" s="1"/>
      <c r="N857" s="1">
        <f t="shared" si="13"/>
        <v>0</v>
      </c>
      <c r="O857" s="1" t="s">
        <v>31</v>
      </c>
      <c r="P857" s="1" t="s">
        <v>3011</v>
      </c>
      <c r="Q857" s="1" t="s">
        <v>3011</v>
      </c>
      <c r="R857" s="1" t="s">
        <v>21</v>
      </c>
      <c r="S857" s="1"/>
      <c r="T857" s="1" t="s">
        <v>25</v>
      </c>
      <c r="U857" t="b">
        <f>VLOOKUP(H857,[4]可返佣产品!$A$2:$B$1000,2,)</f>
        <v>1</v>
      </c>
    </row>
    <row r="858" spans="1:21">
      <c r="A858" s="1" t="s">
        <v>148</v>
      </c>
      <c r="B858" s="1" t="str">
        <f>VLOOKUP(A858,'[3]消费明细-普通账号'!$B$2:$C$10000,2,)</f>
        <v>广州汇电云联互联网科技有限公司</v>
      </c>
      <c r="C858" s="1" t="str">
        <f>VLOOKUP(A858,'[3]消费明细-普通账号'!$B$2:$D$10000,3,)</f>
        <v>铁军-广</v>
      </c>
      <c r="D858" s="1" t="str">
        <f>VLOOKUP(A858,'[3]消费明细-普通账号'!$B$2:$L$10000,11,)</f>
        <v>高乾</v>
      </c>
      <c r="E858" s="1" t="str">
        <f>VLOOKUP(A858,'[3]消费明细-普通账号'!$B$2:$P$10000,15,)</f>
        <v>关联</v>
      </c>
      <c r="F858" s="5">
        <f>VLOOKUP(A858,'[3]消费明细-普通账号'!$B$2:$O$10000,14,)</f>
        <v>43155.427905092598</v>
      </c>
      <c r="G858" s="1" t="s">
        <v>3014</v>
      </c>
      <c r="H858" s="1" t="s">
        <v>130</v>
      </c>
      <c r="I858" s="1" t="s">
        <v>49</v>
      </c>
      <c r="J858" s="1" t="s">
        <v>29</v>
      </c>
      <c r="K858" s="1" t="s">
        <v>20</v>
      </c>
      <c r="L858" s="1" t="s">
        <v>30</v>
      </c>
      <c r="M858" s="1"/>
      <c r="N858" s="1">
        <f t="shared" si="13"/>
        <v>0</v>
      </c>
      <c r="O858" s="1" t="s">
        <v>31</v>
      </c>
      <c r="P858" s="1" t="s">
        <v>3011</v>
      </c>
      <c r="Q858" s="1" t="s">
        <v>3012</v>
      </c>
      <c r="R858" s="1" t="s">
        <v>21</v>
      </c>
      <c r="S858" s="1"/>
      <c r="T858" s="1" t="s">
        <v>25</v>
      </c>
      <c r="U858" t="b">
        <f>VLOOKUP(H858,[4]可返佣产品!$A$2:$B$1000,2,)</f>
        <v>1</v>
      </c>
    </row>
    <row r="859" spans="1:21">
      <c r="A859" s="1" t="s">
        <v>148</v>
      </c>
      <c r="B859" s="1" t="str">
        <f>VLOOKUP(A859,'[3]消费明细-普通账号'!$B$2:$C$10000,2,)</f>
        <v>广州汇电云联互联网科技有限公司</v>
      </c>
      <c r="C859" s="1" t="str">
        <f>VLOOKUP(A859,'[3]消费明细-普通账号'!$B$2:$D$10000,3,)</f>
        <v>铁军-广</v>
      </c>
      <c r="D859" s="1" t="str">
        <f>VLOOKUP(A859,'[3]消费明细-普通账号'!$B$2:$L$10000,11,)</f>
        <v>高乾</v>
      </c>
      <c r="E859" s="1" t="str">
        <f>VLOOKUP(A859,'[3]消费明细-普通账号'!$B$2:$P$10000,15,)</f>
        <v>关联</v>
      </c>
      <c r="F859" s="5">
        <f>VLOOKUP(A859,'[3]消费明细-普通账号'!$B$2:$O$10000,14,)</f>
        <v>43155.427905092598</v>
      </c>
      <c r="G859" s="1" t="s">
        <v>3015</v>
      </c>
      <c r="H859" s="1" t="s">
        <v>237</v>
      </c>
      <c r="I859" s="1" t="s">
        <v>49</v>
      </c>
      <c r="J859" s="1" t="s">
        <v>29</v>
      </c>
      <c r="K859" s="1" t="s">
        <v>20</v>
      </c>
      <c r="L859" s="1" t="s">
        <v>30</v>
      </c>
      <c r="M859" s="1"/>
      <c r="N859" s="1">
        <f t="shared" si="13"/>
        <v>0</v>
      </c>
      <c r="O859" s="1" t="s">
        <v>31</v>
      </c>
      <c r="P859" s="1" t="s">
        <v>3016</v>
      </c>
      <c r="Q859" s="1" t="s">
        <v>3017</v>
      </c>
      <c r="R859" s="1" t="s">
        <v>21</v>
      </c>
      <c r="S859" s="1"/>
      <c r="T859" s="1" t="s">
        <v>25</v>
      </c>
      <c r="U859" t="e">
        <f>VLOOKUP(H859,[4]可返佣产品!$A$2:$B$1000,2,)</f>
        <v>#N/A</v>
      </c>
    </row>
    <row r="860" spans="1:21">
      <c r="A860" s="1" t="s">
        <v>2088</v>
      </c>
      <c r="B860" s="1" t="str">
        <f>VLOOKUP(A860,'[3]消费明细-普通账号'!$B$2:$C$10000,2,)</f>
        <v>广州寄锦教育科技有限公司</v>
      </c>
      <c r="C860" s="1" t="str">
        <f>VLOOKUP(A860,'[3]消费明细-普通账号'!$B$2:$D$10000,3,)</f>
        <v>KA-广</v>
      </c>
      <c r="D860" s="1" t="str">
        <f>VLOOKUP(A860,'[3]消费明细-普通账号'!$B$2:$L$10000,11,)</f>
        <v>谢晓敏</v>
      </c>
      <c r="E860" s="1" t="str">
        <f>VLOOKUP(A860,'[3]消费明细-普通账号'!$B$2:$P$10000,15,)</f>
        <v>关联</v>
      </c>
      <c r="F860" s="5">
        <f>VLOOKUP(A860,'[3]消费明细-普通账号'!$B$2:$O$10000,14,)</f>
        <v>43125.387766203698</v>
      </c>
      <c r="G860" s="1" t="s">
        <v>3018</v>
      </c>
      <c r="H860" s="1" t="s">
        <v>201</v>
      </c>
      <c r="I860" s="1" t="s">
        <v>49</v>
      </c>
      <c r="J860" s="1" t="s">
        <v>3019</v>
      </c>
      <c r="K860" s="1" t="s">
        <v>203</v>
      </c>
      <c r="L860" s="1" t="s">
        <v>307</v>
      </c>
      <c r="M860" s="1"/>
      <c r="N860" s="1">
        <f t="shared" si="13"/>
        <v>180</v>
      </c>
      <c r="O860" s="1" t="s">
        <v>22</v>
      </c>
      <c r="P860" s="1" t="s">
        <v>3020</v>
      </c>
      <c r="Q860" s="1" t="s">
        <v>3021</v>
      </c>
      <c r="R860" s="1" t="s">
        <v>21</v>
      </c>
      <c r="S860" s="1"/>
      <c r="T860" s="1" t="s">
        <v>25</v>
      </c>
      <c r="U860" t="str">
        <f>VLOOKUP(H860,[4]可返佣产品!$A$2:$B$1000,2,)</f>
        <v>true</v>
      </c>
    </row>
    <row r="861" spans="1:21">
      <c r="A861" s="1" t="s">
        <v>217</v>
      </c>
      <c r="B861" s="1" t="str">
        <f>VLOOKUP(A861,'[3]消费明细-普通账号'!$B$2:$C$10000,2,)</f>
        <v>广州市合生元生物制品有限公司</v>
      </c>
      <c r="C861" s="1" t="str">
        <f>VLOOKUP(A861,'[3]消费明细-普通账号'!$B$2:$D$10000,3,)</f>
        <v>KA-广</v>
      </c>
      <c r="D861" s="1" t="str">
        <f>VLOOKUP(A861,'[3]消费明细-普通账号'!$B$2:$L$10000,11,)</f>
        <v>史玉卉</v>
      </c>
      <c r="E861" s="1" t="str">
        <f>VLOOKUP(A861,'[3]消费明细-普通账号'!$B$2:$P$10000,15,)</f>
        <v>关联</v>
      </c>
      <c r="F861" s="5">
        <f>VLOOKUP(A861,'[3]消费明细-普通账号'!$B$2:$O$10000,14,)</f>
        <v>42620</v>
      </c>
      <c r="G861" s="1" t="s">
        <v>3022</v>
      </c>
      <c r="H861" s="1" t="s">
        <v>17</v>
      </c>
      <c r="I861" s="1" t="s">
        <v>18</v>
      </c>
      <c r="J861" s="1" t="s">
        <v>3023</v>
      </c>
      <c r="K861" s="1" t="s">
        <v>20</v>
      </c>
      <c r="L861" s="1" t="s">
        <v>3023</v>
      </c>
      <c r="M861" s="1"/>
      <c r="N861" s="1">
        <f t="shared" si="13"/>
        <v>115.05</v>
      </c>
      <c r="O861" s="1" t="s">
        <v>22</v>
      </c>
      <c r="P861" s="1" t="s">
        <v>3024</v>
      </c>
      <c r="Q861" s="1" t="s">
        <v>3025</v>
      </c>
      <c r="R861" s="1" t="s">
        <v>21</v>
      </c>
      <c r="S861" s="1"/>
      <c r="T861" s="1" t="s">
        <v>25</v>
      </c>
      <c r="U861" t="str">
        <f>VLOOKUP(H861,[4]可返佣产品!$A$2:$B$1000,2,)</f>
        <v>true</v>
      </c>
    </row>
    <row r="862" spans="1:21">
      <c r="A862" s="1" t="s">
        <v>46</v>
      </c>
      <c r="B862" s="1" t="str">
        <f>VLOOKUP(A862,'[3]消费明细-普通账号'!$B$2:$C$10000,2,)</f>
        <v>云康集团</v>
      </c>
      <c r="C862" s="1" t="str">
        <f>VLOOKUP(A862,'[3]消费明细-普通账号'!$B$2:$D$10000,3,)</f>
        <v>其他</v>
      </c>
      <c r="D862" s="1" t="str">
        <f>VLOOKUP(A862,'[3]消费明细-普通账号'!$B$2:$L$10000,11,)</f>
        <v>薛玲</v>
      </c>
      <c r="E862" s="1" t="str">
        <f>VLOOKUP(A862,'[3]消费明细-普通账号'!$B$2:$P$10000,15,)</f>
        <v>关联</v>
      </c>
      <c r="F862" s="5">
        <f>VLOOKUP(A862,'[3]消费明细-普通账号'!$B$2:$O$10000,14,)</f>
        <v>42927</v>
      </c>
      <c r="G862" s="1" t="s">
        <v>3026</v>
      </c>
      <c r="H862" s="1" t="s">
        <v>3027</v>
      </c>
      <c r="I862" s="1" t="s">
        <v>49</v>
      </c>
      <c r="J862" s="1" t="s">
        <v>29</v>
      </c>
      <c r="K862" s="1" t="s">
        <v>20</v>
      </c>
      <c r="L862" s="1" t="s">
        <v>30</v>
      </c>
      <c r="M862" s="1"/>
      <c r="N862" s="1">
        <f t="shared" si="13"/>
        <v>0</v>
      </c>
      <c r="O862" s="1" t="s">
        <v>31</v>
      </c>
      <c r="P862" s="1" t="s">
        <v>3028</v>
      </c>
      <c r="Q862" s="1" t="s">
        <v>3028</v>
      </c>
      <c r="R862" s="1" t="s">
        <v>21</v>
      </c>
      <c r="S862" s="1"/>
      <c r="T862" s="1" t="s">
        <v>25</v>
      </c>
      <c r="U862" t="e">
        <f>VLOOKUP(H862,[4]可返佣产品!$A$2:$B$1000,2,)</f>
        <v>#N/A</v>
      </c>
    </row>
    <row r="863" spans="1:21">
      <c r="A863" s="1" t="s">
        <v>217</v>
      </c>
      <c r="B863" s="1" t="str">
        <f>VLOOKUP(A863,'[3]消费明细-普通账号'!$B$2:$C$10000,2,)</f>
        <v>广州市合生元生物制品有限公司</v>
      </c>
      <c r="C863" s="1" t="str">
        <f>VLOOKUP(A863,'[3]消费明细-普通账号'!$B$2:$D$10000,3,)</f>
        <v>KA-广</v>
      </c>
      <c r="D863" s="1" t="str">
        <f>VLOOKUP(A863,'[3]消费明细-普通账号'!$B$2:$L$10000,11,)</f>
        <v>史玉卉</v>
      </c>
      <c r="E863" s="1" t="str">
        <f>VLOOKUP(A863,'[3]消费明细-普通账号'!$B$2:$P$10000,15,)</f>
        <v>关联</v>
      </c>
      <c r="F863" s="5">
        <f>VLOOKUP(A863,'[3]消费明细-普通账号'!$B$2:$O$10000,14,)</f>
        <v>42620</v>
      </c>
      <c r="G863" s="1" t="s">
        <v>3029</v>
      </c>
      <c r="H863" s="1" t="s">
        <v>17</v>
      </c>
      <c r="I863" s="1" t="s">
        <v>18</v>
      </c>
      <c r="J863" s="1" t="s">
        <v>3030</v>
      </c>
      <c r="K863" s="1" t="s">
        <v>20</v>
      </c>
      <c r="L863" s="1" t="s">
        <v>3030</v>
      </c>
      <c r="M863" s="1"/>
      <c r="N863" s="1">
        <f t="shared" si="13"/>
        <v>115.06</v>
      </c>
      <c r="O863" s="1" t="s">
        <v>22</v>
      </c>
      <c r="P863" s="1" t="s">
        <v>3031</v>
      </c>
      <c r="Q863" s="1" t="s">
        <v>3032</v>
      </c>
      <c r="R863" s="1" t="s">
        <v>21</v>
      </c>
      <c r="S863" s="1"/>
      <c r="T863" s="1" t="s">
        <v>25</v>
      </c>
      <c r="U863" t="str">
        <f>VLOOKUP(H863,[4]可返佣产品!$A$2:$B$1000,2,)</f>
        <v>true</v>
      </c>
    </row>
    <row r="864" spans="1:21">
      <c r="A864" s="1" t="s">
        <v>217</v>
      </c>
      <c r="B864" s="1" t="str">
        <f>VLOOKUP(A864,'[3]消费明细-普通账号'!$B$2:$C$10000,2,)</f>
        <v>广州市合生元生物制品有限公司</v>
      </c>
      <c r="C864" s="1" t="str">
        <f>VLOOKUP(A864,'[3]消费明细-普通账号'!$B$2:$D$10000,3,)</f>
        <v>KA-广</v>
      </c>
      <c r="D864" s="1" t="str">
        <f>VLOOKUP(A864,'[3]消费明细-普通账号'!$B$2:$L$10000,11,)</f>
        <v>史玉卉</v>
      </c>
      <c r="E864" s="1" t="str">
        <f>VLOOKUP(A864,'[3]消费明细-普通账号'!$B$2:$P$10000,15,)</f>
        <v>关联</v>
      </c>
      <c r="F864" s="5">
        <f>VLOOKUP(A864,'[3]消费明细-普通账号'!$B$2:$O$10000,14,)</f>
        <v>42620</v>
      </c>
      <c r="G864" s="1" t="s">
        <v>3033</v>
      </c>
      <c r="H864" s="1" t="s">
        <v>17</v>
      </c>
      <c r="I864" s="1" t="s">
        <v>18</v>
      </c>
      <c r="J864" s="1" t="s">
        <v>3034</v>
      </c>
      <c r="K864" s="1" t="s">
        <v>20</v>
      </c>
      <c r="L864" s="1" t="s">
        <v>3034</v>
      </c>
      <c r="M864" s="1"/>
      <c r="N864" s="1">
        <f t="shared" si="13"/>
        <v>115.07</v>
      </c>
      <c r="O864" s="1" t="s">
        <v>22</v>
      </c>
      <c r="P864" s="1" t="s">
        <v>3035</v>
      </c>
      <c r="Q864" s="1" t="s">
        <v>3036</v>
      </c>
      <c r="R864" s="1" t="s">
        <v>21</v>
      </c>
      <c r="S864" s="1"/>
      <c r="T864" s="1" t="s">
        <v>25</v>
      </c>
      <c r="U864" t="str">
        <f>VLOOKUP(H864,[4]可返佣产品!$A$2:$B$1000,2,)</f>
        <v>true</v>
      </c>
    </row>
    <row r="865" spans="1:21">
      <c r="A865" s="1" t="s">
        <v>3037</v>
      </c>
      <c r="B865" s="1" t="str">
        <f>VLOOKUP(A865,'[3]消费明细-普通账号'!$B$2:$C$10000,2,)</f>
        <v>灯网</v>
      </c>
      <c r="C865" s="1" t="str">
        <f>VLOOKUP(A865,'[3]消费明细-普通账号'!$B$2:$D$10000,3,)</f>
        <v>其他</v>
      </c>
      <c r="D865" s="1" t="str">
        <f>VLOOKUP(A865,'[3]消费明细-普通账号'!$B$2:$L$10000,11,)</f>
        <v>薛玲</v>
      </c>
      <c r="E865" s="1" t="str">
        <f>VLOOKUP(A865,'[3]消费明细-普通账号'!$B$2:$P$10000,15,)</f>
        <v>新建</v>
      </c>
      <c r="F865" s="5">
        <f>VLOOKUP(A865,'[3]消费明细-普通账号'!$B$2:$O$10000,14,)</f>
        <v>43295.559351851851</v>
      </c>
      <c r="G865" s="1" t="s">
        <v>3038</v>
      </c>
      <c r="H865" s="1" t="s">
        <v>2874</v>
      </c>
      <c r="I865" s="1" t="s">
        <v>49</v>
      </c>
      <c r="J865" s="1" t="s">
        <v>3039</v>
      </c>
      <c r="K865" s="1" t="s">
        <v>20</v>
      </c>
      <c r="L865" s="1" t="s">
        <v>3039</v>
      </c>
      <c r="M865" s="1"/>
      <c r="N865" s="1">
        <f t="shared" si="13"/>
        <v>398000</v>
      </c>
      <c r="O865" s="1" t="s">
        <v>22</v>
      </c>
      <c r="P865" s="1" t="s">
        <v>3040</v>
      </c>
      <c r="Q865" s="1" t="s">
        <v>3041</v>
      </c>
      <c r="R865" s="1" t="s">
        <v>21</v>
      </c>
      <c r="S865" s="1" t="s">
        <v>3042</v>
      </c>
      <c r="T865" s="1" t="s">
        <v>25</v>
      </c>
      <c r="U865" t="str">
        <f>VLOOKUP(H865,[4]可返佣产品!$A$2:$B$1000,2,)</f>
        <v>true</v>
      </c>
    </row>
    <row r="866" spans="1:21">
      <c r="A866" s="1" t="s">
        <v>217</v>
      </c>
      <c r="B866" s="1" t="str">
        <f>VLOOKUP(A866,'[3]消费明细-普通账号'!$B$2:$C$10000,2,)</f>
        <v>广州市合生元生物制品有限公司</v>
      </c>
      <c r="C866" s="1" t="str">
        <f>VLOOKUP(A866,'[3]消费明细-普通账号'!$B$2:$D$10000,3,)</f>
        <v>KA-广</v>
      </c>
      <c r="D866" s="1" t="str">
        <f>VLOOKUP(A866,'[3]消费明细-普通账号'!$B$2:$L$10000,11,)</f>
        <v>史玉卉</v>
      </c>
      <c r="E866" s="1" t="str">
        <f>VLOOKUP(A866,'[3]消费明细-普通账号'!$B$2:$P$10000,15,)</f>
        <v>关联</v>
      </c>
      <c r="F866" s="5">
        <f>VLOOKUP(A866,'[3]消费明细-普通账号'!$B$2:$O$10000,14,)</f>
        <v>42620</v>
      </c>
      <c r="G866" s="1" t="s">
        <v>3043</v>
      </c>
      <c r="H866" s="1" t="s">
        <v>17</v>
      </c>
      <c r="I866" s="1" t="s">
        <v>18</v>
      </c>
      <c r="J866" s="1" t="s">
        <v>3044</v>
      </c>
      <c r="K866" s="1" t="s">
        <v>20</v>
      </c>
      <c r="L866" s="1" t="s">
        <v>3044</v>
      </c>
      <c r="M866" s="1"/>
      <c r="N866" s="1">
        <f t="shared" si="13"/>
        <v>115.11</v>
      </c>
      <c r="O866" s="1" t="s">
        <v>22</v>
      </c>
      <c r="P866" s="1" t="s">
        <v>3045</v>
      </c>
      <c r="Q866" s="1" t="s">
        <v>3046</v>
      </c>
      <c r="R866" s="1" t="s">
        <v>21</v>
      </c>
      <c r="S866" s="1"/>
      <c r="T866" s="1" t="s">
        <v>25</v>
      </c>
      <c r="U866" t="str">
        <f>VLOOKUP(H866,[4]可返佣产品!$A$2:$B$1000,2,)</f>
        <v>true</v>
      </c>
    </row>
    <row r="867" spans="1:21">
      <c r="A867" s="1" t="s">
        <v>1315</v>
      </c>
      <c r="B867" s="1" t="str">
        <f>VLOOKUP(A867,'[3]消费明细-普通账号'!$B$2:$C$10000,2,)</f>
        <v>广州花镇教育咨询有限公司</v>
      </c>
      <c r="C867" s="1" t="str">
        <f>VLOOKUP(A867,'[3]消费明细-普通账号'!$B$2:$D$10000,3,)</f>
        <v>铁军-广</v>
      </c>
      <c r="D867" s="1" t="str">
        <f>VLOOKUP(A867,'[3]消费明细-普通账号'!$B$2:$L$10000,11,)</f>
        <v>高乾</v>
      </c>
      <c r="E867" s="1" t="str">
        <f>VLOOKUP(A867,'[3]消费明细-普通账号'!$B$2:$P$10000,15,)</f>
        <v>关联</v>
      </c>
      <c r="F867" s="5">
        <f>VLOOKUP(A867,'[3]消费明细-普通账号'!$B$2:$O$10000,14,)</f>
        <v>42956</v>
      </c>
      <c r="G867" s="1" t="s">
        <v>3047</v>
      </c>
      <c r="H867" s="1" t="s">
        <v>36</v>
      </c>
      <c r="I867" s="1" t="s">
        <v>59</v>
      </c>
      <c r="J867" s="1" t="s">
        <v>3048</v>
      </c>
      <c r="K867" s="1" t="s">
        <v>20</v>
      </c>
      <c r="L867" s="1" t="s">
        <v>3048</v>
      </c>
      <c r="M867" s="1"/>
      <c r="N867" s="1">
        <f t="shared" si="13"/>
        <v>1230</v>
      </c>
      <c r="O867" s="1" t="s">
        <v>22</v>
      </c>
      <c r="P867" s="1" t="s">
        <v>3049</v>
      </c>
      <c r="Q867" s="1" t="s">
        <v>3050</v>
      </c>
      <c r="R867" s="1" t="s">
        <v>21</v>
      </c>
      <c r="S867" s="1"/>
      <c r="T867" s="1" t="s">
        <v>25</v>
      </c>
      <c r="U867">
        <v>-1</v>
      </c>
    </row>
    <row r="868" spans="1:21">
      <c r="A868" s="1" t="s">
        <v>1315</v>
      </c>
      <c r="B868" s="1" t="str">
        <f>VLOOKUP(A868,'[3]消费明细-普通账号'!$B$2:$C$10000,2,)</f>
        <v>广州花镇教育咨询有限公司</v>
      </c>
      <c r="C868" s="1" t="str">
        <f>VLOOKUP(A868,'[3]消费明细-普通账号'!$B$2:$D$10000,3,)</f>
        <v>铁军-广</v>
      </c>
      <c r="D868" s="1" t="str">
        <f>VLOOKUP(A868,'[3]消费明细-普通账号'!$B$2:$L$10000,11,)</f>
        <v>高乾</v>
      </c>
      <c r="E868" s="1" t="str">
        <f>VLOOKUP(A868,'[3]消费明细-普通账号'!$B$2:$P$10000,15,)</f>
        <v>关联</v>
      </c>
      <c r="F868" s="5">
        <f>VLOOKUP(A868,'[3]消费明细-普通账号'!$B$2:$O$10000,14,)</f>
        <v>42956</v>
      </c>
      <c r="G868" s="1" t="s">
        <v>3051</v>
      </c>
      <c r="H868" s="1" t="s">
        <v>36</v>
      </c>
      <c r="I868" s="1" t="s">
        <v>59</v>
      </c>
      <c r="J868" s="1" t="s">
        <v>3052</v>
      </c>
      <c r="K868" s="1" t="s">
        <v>20</v>
      </c>
      <c r="L868" s="1" t="s">
        <v>3052</v>
      </c>
      <c r="M868" s="1"/>
      <c r="N868" s="1">
        <f t="shared" si="13"/>
        <v>131</v>
      </c>
      <c r="O868" s="1" t="s">
        <v>22</v>
      </c>
      <c r="P868" s="1" t="s">
        <v>3053</v>
      </c>
      <c r="Q868" s="1" t="s">
        <v>3054</v>
      </c>
      <c r="R868" s="1" t="s">
        <v>21</v>
      </c>
      <c r="S868" s="1"/>
      <c r="T868" s="1" t="s">
        <v>25</v>
      </c>
      <c r="U868">
        <v>-1</v>
      </c>
    </row>
    <row r="869" spans="1:21">
      <c r="A869" s="1" t="s">
        <v>3055</v>
      </c>
      <c r="B869" s="1" t="str">
        <f>VLOOKUP(A869,'[3]消费明细-普通账号'!$B$2:$C$10000,2,)</f>
        <v>西电</v>
      </c>
      <c r="C869" s="1">
        <f>VLOOKUP(A869,'[3]消费明细-普通账号'!$B$2:$D$10000,3,)</f>
        <v>0</v>
      </c>
      <c r="D869" s="1" t="str">
        <f>VLOOKUP(A869,'[3]消费明细-普通账号'!$B$2:$L$10000,11,)</f>
        <v>公司</v>
      </c>
      <c r="E869" s="1" t="str">
        <f>VLOOKUP(A869,'[3]消费明细-普通账号'!$B$2:$P$10000,15,)</f>
        <v>新建</v>
      </c>
      <c r="F869" s="5">
        <f>VLOOKUP(A869,'[3]消费明细-普通账号'!$B$2:$O$10000,14,)</f>
        <v>43262.778263888889</v>
      </c>
      <c r="G869" s="1" t="s">
        <v>3056</v>
      </c>
      <c r="H869" s="1" t="s">
        <v>3057</v>
      </c>
      <c r="I869" s="1" t="s">
        <v>49</v>
      </c>
      <c r="J869" s="1" t="s">
        <v>29</v>
      </c>
      <c r="K869" s="1" t="s">
        <v>20</v>
      </c>
      <c r="L869" s="1" t="s">
        <v>30</v>
      </c>
      <c r="M869" s="1"/>
      <c r="N869" s="1">
        <f t="shared" si="13"/>
        <v>0</v>
      </c>
      <c r="O869" s="1" t="s">
        <v>31</v>
      </c>
      <c r="P869" s="1" t="s">
        <v>3058</v>
      </c>
      <c r="Q869" s="1" t="s">
        <v>3058</v>
      </c>
      <c r="R869" s="1" t="s">
        <v>21</v>
      </c>
      <c r="S869" s="1"/>
      <c r="T869" s="1" t="s">
        <v>25</v>
      </c>
      <c r="U869" t="e">
        <f>VLOOKUP(H869,[4]可返佣产品!$A$2:$B$1000,2,)</f>
        <v>#N/A</v>
      </c>
    </row>
    <row r="870" spans="1:21">
      <c r="A870" s="1" t="s">
        <v>172</v>
      </c>
      <c r="B870" s="1" t="str">
        <f>VLOOKUP(A870,'[3]消费明细-普通账号'!$B$2:$C$10000,2,)</f>
        <v>深圳前海金智慧科技有限公司</v>
      </c>
      <c r="C870" s="1" t="str">
        <f>VLOOKUP(A870,'[3]消费明细-普通账号'!$B$2:$D$10000,3,)</f>
        <v>铁军-广</v>
      </c>
      <c r="D870" s="1" t="str">
        <f>VLOOKUP(A870,'[3]消费明细-普通账号'!$B$2:$L$10000,11,)</f>
        <v>高乾</v>
      </c>
      <c r="E870" s="1" t="str">
        <f>VLOOKUP(A870,'[3]消费明细-普通账号'!$B$2:$P$10000,15,)</f>
        <v>关联</v>
      </c>
      <c r="F870" s="5">
        <f>VLOOKUP(A870,'[3]消费明细-普通账号'!$B$2:$O$10000,14,)</f>
        <v>43167.927858796298</v>
      </c>
      <c r="G870" s="1" t="s">
        <v>3059</v>
      </c>
      <c r="H870" s="1" t="s">
        <v>17</v>
      </c>
      <c r="I870" s="1" t="s">
        <v>59</v>
      </c>
      <c r="J870" s="1" t="s">
        <v>3060</v>
      </c>
      <c r="K870" s="1" t="s">
        <v>371</v>
      </c>
      <c r="L870" s="1" t="s">
        <v>3061</v>
      </c>
      <c r="M870" s="1"/>
      <c r="N870" s="1">
        <f t="shared" si="13"/>
        <v>948.4</v>
      </c>
      <c r="O870" s="1" t="s">
        <v>22</v>
      </c>
      <c r="P870" s="1" t="s">
        <v>3062</v>
      </c>
      <c r="Q870" s="1" t="s">
        <v>3063</v>
      </c>
      <c r="R870" s="1" t="s">
        <v>21</v>
      </c>
      <c r="S870" s="1"/>
      <c r="T870" s="1" t="s">
        <v>25</v>
      </c>
      <c r="U870">
        <v>-1</v>
      </c>
    </row>
    <row r="871" spans="1:21">
      <c r="A871" s="1" t="s">
        <v>172</v>
      </c>
      <c r="B871" s="1" t="str">
        <f>VLOOKUP(A871,'[3]消费明细-普通账号'!$B$2:$C$10000,2,)</f>
        <v>深圳前海金智慧科技有限公司</v>
      </c>
      <c r="C871" s="1" t="str">
        <f>VLOOKUP(A871,'[3]消费明细-普通账号'!$B$2:$D$10000,3,)</f>
        <v>铁军-广</v>
      </c>
      <c r="D871" s="1" t="str">
        <f>VLOOKUP(A871,'[3]消费明细-普通账号'!$B$2:$L$10000,11,)</f>
        <v>高乾</v>
      </c>
      <c r="E871" s="1" t="str">
        <f>VLOOKUP(A871,'[3]消费明细-普通账号'!$B$2:$P$10000,15,)</f>
        <v>关联</v>
      </c>
      <c r="F871" s="5">
        <f>VLOOKUP(A871,'[3]消费明细-普通账号'!$B$2:$O$10000,14,)</f>
        <v>43167.927858796298</v>
      </c>
      <c r="G871" s="1" t="s">
        <v>3064</v>
      </c>
      <c r="H871" s="1" t="s">
        <v>17</v>
      </c>
      <c r="I871" s="1" t="s">
        <v>59</v>
      </c>
      <c r="J871" s="1" t="s">
        <v>3065</v>
      </c>
      <c r="K871" s="1" t="s">
        <v>20</v>
      </c>
      <c r="L871" s="1" t="s">
        <v>3065</v>
      </c>
      <c r="M871" s="1"/>
      <c r="N871" s="1">
        <f t="shared" si="13"/>
        <v>707</v>
      </c>
      <c r="O871" s="1" t="s">
        <v>22</v>
      </c>
      <c r="P871" s="1" t="s">
        <v>3066</v>
      </c>
      <c r="Q871" s="1" t="s">
        <v>3067</v>
      </c>
      <c r="R871" s="1" t="s">
        <v>21</v>
      </c>
      <c r="S871" s="1"/>
      <c r="T871" s="1" t="s">
        <v>25</v>
      </c>
      <c r="U871">
        <v>-1</v>
      </c>
    </row>
    <row r="872" spans="1:21">
      <c r="A872" s="1" t="s">
        <v>172</v>
      </c>
      <c r="B872" s="1" t="str">
        <f>VLOOKUP(A872,'[3]消费明细-普通账号'!$B$2:$C$10000,2,)</f>
        <v>深圳前海金智慧科技有限公司</v>
      </c>
      <c r="C872" s="1" t="str">
        <f>VLOOKUP(A872,'[3]消费明细-普通账号'!$B$2:$D$10000,3,)</f>
        <v>铁军-广</v>
      </c>
      <c r="D872" s="1" t="str">
        <f>VLOOKUP(A872,'[3]消费明细-普通账号'!$B$2:$L$10000,11,)</f>
        <v>高乾</v>
      </c>
      <c r="E872" s="1" t="str">
        <f>VLOOKUP(A872,'[3]消费明细-普通账号'!$B$2:$P$10000,15,)</f>
        <v>关联</v>
      </c>
      <c r="F872" s="5">
        <f>VLOOKUP(A872,'[3]消费明细-普通账号'!$B$2:$O$10000,14,)</f>
        <v>43167.927858796298</v>
      </c>
      <c r="G872" s="1" t="s">
        <v>3068</v>
      </c>
      <c r="H872" s="1" t="s">
        <v>17</v>
      </c>
      <c r="I872" s="1" t="s">
        <v>59</v>
      </c>
      <c r="J872" s="1" t="s">
        <v>1178</v>
      </c>
      <c r="K872" s="1" t="s">
        <v>20</v>
      </c>
      <c r="L872" s="1" t="s">
        <v>1178</v>
      </c>
      <c r="M872" s="1"/>
      <c r="N872" s="1">
        <f t="shared" si="13"/>
        <v>241</v>
      </c>
      <c r="O872" s="1" t="s">
        <v>22</v>
      </c>
      <c r="P872" s="1" t="s">
        <v>3069</v>
      </c>
      <c r="Q872" s="1" t="s">
        <v>3070</v>
      </c>
      <c r="R872" s="1" t="s">
        <v>21</v>
      </c>
      <c r="S872" s="1"/>
      <c r="T872" s="1" t="s">
        <v>25</v>
      </c>
      <c r="U872">
        <v>-1</v>
      </c>
    </row>
    <row r="873" spans="1:21">
      <c r="A873" s="1" t="s">
        <v>172</v>
      </c>
      <c r="B873" s="1" t="str">
        <f>VLOOKUP(A873,'[3]消费明细-普通账号'!$B$2:$C$10000,2,)</f>
        <v>深圳前海金智慧科技有限公司</v>
      </c>
      <c r="C873" s="1" t="str">
        <f>VLOOKUP(A873,'[3]消费明细-普通账号'!$B$2:$D$10000,3,)</f>
        <v>铁军-广</v>
      </c>
      <c r="D873" s="1" t="str">
        <f>VLOOKUP(A873,'[3]消费明细-普通账号'!$B$2:$L$10000,11,)</f>
        <v>高乾</v>
      </c>
      <c r="E873" s="1" t="str">
        <f>VLOOKUP(A873,'[3]消费明细-普通账号'!$B$2:$P$10000,15,)</f>
        <v>关联</v>
      </c>
      <c r="F873" s="5">
        <f>VLOOKUP(A873,'[3]消费明细-普通账号'!$B$2:$O$10000,14,)</f>
        <v>43167.927858796298</v>
      </c>
      <c r="G873" s="1" t="s">
        <v>3071</v>
      </c>
      <c r="H873" s="1" t="s">
        <v>17</v>
      </c>
      <c r="I873" s="1" t="s">
        <v>59</v>
      </c>
      <c r="J873" s="1" t="s">
        <v>3072</v>
      </c>
      <c r="K873" s="1" t="s">
        <v>20</v>
      </c>
      <c r="L873" s="1" t="s">
        <v>3072</v>
      </c>
      <c r="M873" s="1"/>
      <c r="N873" s="1">
        <f t="shared" si="13"/>
        <v>340.5</v>
      </c>
      <c r="O873" s="1" t="s">
        <v>22</v>
      </c>
      <c r="P873" s="1" t="s">
        <v>3073</v>
      </c>
      <c r="Q873" s="1" t="s">
        <v>3074</v>
      </c>
      <c r="R873" s="1" t="s">
        <v>21</v>
      </c>
      <c r="S873" s="1"/>
      <c r="T873" s="1" t="s">
        <v>25</v>
      </c>
      <c r="U873">
        <v>-1</v>
      </c>
    </row>
    <row r="874" spans="1:21">
      <c r="A874" s="1" t="s">
        <v>524</v>
      </c>
      <c r="B874" s="1" t="str">
        <f>VLOOKUP(A874,'[3]消费明细-普通账号'!$B$2:$C$10000,2,)</f>
        <v>广州宏峰信息科技有限公司</v>
      </c>
      <c r="C874" s="1" t="str">
        <f>VLOOKUP(A874,'[3]消费明细-普通账号'!$B$2:$D$10000,3,)</f>
        <v>铁军-广</v>
      </c>
      <c r="D874" s="1" t="str">
        <f>VLOOKUP(A874,'[3]消费明细-普通账号'!$B$2:$L$10000,11,)</f>
        <v>吴发能</v>
      </c>
      <c r="E874" s="1" t="str">
        <f>VLOOKUP(A874,'[3]消费明细-普通账号'!$B$2:$P$10000,15,)</f>
        <v>关联</v>
      </c>
      <c r="F874" s="5">
        <f>VLOOKUP(A874,'[3]消费明细-普通账号'!$B$2:$O$10000,14,)</f>
        <v>43018</v>
      </c>
      <c r="G874" s="1" t="s">
        <v>3075</v>
      </c>
      <c r="H874" s="1" t="s">
        <v>17</v>
      </c>
      <c r="I874" s="1" t="s">
        <v>59</v>
      </c>
      <c r="J874" s="1" t="s">
        <v>526</v>
      </c>
      <c r="K874" s="1" t="s">
        <v>20</v>
      </c>
      <c r="L874" s="1" t="s">
        <v>526</v>
      </c>
      <c r="M874" s="1"/>
      <c r="N874" s="1">
        <f t="shared" si="13"/>
        <v>37.24</v>
      </c>
      <c r="O874" s="1" t="s">
        <v>22</v>
      </c>
      <c r="P874" s="1" t="s">
        <v>3076</v>
      </c>
      <c r="Q874" s="1" t="s">
        <v>3077</v>
      </c>
      <c r="R874" s="1" t="s">
        <v>21</v>
      </c>
      <c r="S874" s="1"/>
      <c r="T874" s="1" t="s">
        <v>25</v>
      </c>
      <c r="U874">
        <v>-1</v>
      </c>
    </row>
    <row r="875" spans="1:21">
      <c r="A875" s="1" t="s">
        <v>63</v>
      </c>
      <c r="B875" s="1" t="str">
        <f>VLOOKUP(A875,'[3]消费明细-普通账号'!$B$2:$C$10000,2,)</f>
        <v>广州美亚电子商务国际旅行社有限公司</v>
      </c>
      <c r="C875" s="1" t="str">
        <f>VLOOKUP(A875,'[3]消费明细-普通账号'!$B$2:$D$10000,3,)</f>
        <v>KA-广</v>
      </c>
      <c r="D875" s="1" t="str">
        <f>VLOOKUP(A875,'[3]消费明细-普通账号'!$B$2:$L$10000,11,)</f>
        <v>史玉卉</v>
      </c>
      <c r="E875" s="1" t="str">
        <f>VLOOKUP(A875,'[3]消费明细-普通账号'!$B$2:$P$10000,15,)</f>
        <v>关联</v>
      </c>
      <c r="F875" s="5">
        <f>VLOOKUP(A875,'[3]消费明细-普通账号'!$B$2:$O$10000,14,)</f>
        <v>43028</v>
      </c>
      <c r="G875" s="1" t="s">
        <v>3078</v>
      </c>
      <c r="H875" s="1" t="s">
        <v>17</v>
      </c>
      <c r="I875" s="1" t="s">
        <v>59</v>
      </c>
      <c r="J875" s="1" t="s">
        <v>3079</v>
      </c>
      <c r="K875" s="1" t="s">
        <v>20</v>
      </c>
      <c r="L875" s="1" t="s">
        <v>3079</v>
      </c>
      <c r="M875" s="1"/>
      <c r="N875" s="1">
        <f t="shared" si="13"/>
        <v>1157</v>
      </c>
      <c r="O875" s="1" t="s">
        <v>22</v>
      </c>
      <c r="P875" s="1" t="s">
        <v>3080</v>
      </c>
      <c r="Q875" s="1" t="s">
        <v>3081</v>
      </c>
      <c r="R875" s="1" t="s">
        <v>21</v>
      </c>
      <c r="S875" s="1"/>
      <c r="T875" s="1" t="s">
        <v>25</v>
      </c>
      <c r="U875">
        <v>-1</v>
      </c>
    </row>
    <row r="876" spans="1:21">
      <c r="A876" s="1" t="s">
        <v>63</v>
      </c>
      <c r="B876" s="1" t="str">
        <f>VLOOKUP(A876,'[3]消费明细-普通账号'!$B$2:$C$10000,2,)</f>
        <v>广州美亚电子商务国际旅行社有限公司</v>
      </c>
      <c r="C876" s="1" t="str">
        <f>VLOOKUP(A876,'[3]消费明细-普通账号'!$B$2:$D$10000,3,)</f>
        <v>KA-广</v>
      </c>
      <c r="D876" s="1" t="str">
        <f>VLOOKUP(A876,'[3]消费明细-普通账号'!$B$2:$L$10000,11,)</f>
        <v>史玉卉</v>
      </c>
      <c r="E876" s="1" t="str">
        <f>VLOOKUP(A876,'[3]消费明细-普通账号'!$B$2:$P$10000,15,)</f>
        <v>关联</v>
      </c>
      <c r="F876" s="5">
        <f>VLOOKUP(A876,'[3]消费明细-普通账号'!$B$2:$O$10000,14,)</f>
        <v>43028</v>
      </c>
      <c r="G876" s="1" t="s">
        <v>3082</v>
      </c>
      <c r="H876" s="1" t="s">
        <v>17</v>
      </c>
      <c r="I876" s="1" t="s">
        <v>59</v>
      </c>
      <c r="J876" s="1" t="s">
        <v>74</v>
      </c>
      <c r="K876" s="1" t="s">
        <v>20</v>
      </c>
      <c r="L876" s="1" t="s">
        <v>74</v>
      </c>
      <c r="M876" s="1"/>
      <c r="N876" s="1">
        <f t="shared" si="13"/>
        <v>443</v>
      </c>
      <c r="O876" s="1" t="s">
        <v>22</v>
      </c>
      <c r="P876" s="1" t="s">
        <v>3083</v>
      </c>
      <c r="Q876" s="1" t="s">
        <v>3084</v>
      </c>
      <c r="R876" s="1" t="s">
        <v>21</v>
      </c>
      <c r="S876" s="1"/>
      <c r="T876" s="1" t="s">
        <v>25</v>
      </c>
      <c r="U876">
        <v>-1</v>
      </c>
    </row>
    <row r="877" spans="1:21">
      <c r="A877" s="1" t="s">
        <v>869</v>
      </c>
      <c r="B877" s="1" t="str">
        <f>VLOOKUP(A877,'[3]消费明细-普通账号'!$B$2:$C$10000,2,)</f>
        <v>广州市熙励教育信息咨询有限公司</v>
      </c>
      <c r="C877" s="1" t="str">
        <f>VLOOKUP(A877,'[3]消费明细-普通账号'!$B$2:$D$10000,3,)</f>
        <v>KA-广</v>
      </c>
      <c r="D877" s="1" t="str">
        <f>VLOOKUP(A877,'[3]消费明细-普通账号'!$B$2:$L$10000,11,)</f>
        <v>谢晓敏</v>
      </c>
      <c r="E877" s="1" t="str">
        <f>VLOOKUP(A877,'[3]消费明细-普通账号'!$B$2:$P$10000,15,)</f>
        <v>关联</v>
      </c>
      <c r="F877" s="5">
        <f>VLOOKUP(A877,'[3]消费明细-普通账号'!$B$2:$O$10000,14,)</f>
        <v>43115.892326388901</v>
      </c>
      <c r="G877" s="1" t="s">
        <v>3085</v>
      </c>
      <c r="H877" s="1" t="s">
        <v>17</v>
      </c>
      <c r="I877" s="1" t="s">
        <v>59</v>
      </c>
      <c r="J877" s="1" t="s">
        <v>3086</v>
      </c>
      <c r="K877" s="1" t="s">
        <v>20</v>
      </c>
      <c r="L877" s="1" t="s">
        <v>3086</v>
      </c>
      <c r="M877" s="1"/>
      <c r="N877" s="1">
        <f t="shared" si="13"/>
        <v>152.88</v>
      </c>
      <c r="O877" s="1" t="s">
        <v>22</v>
      </c>
      <c r="P877" s="1" t="s">
        <v>3087</v>
      </c>
      <c r="Q877" s="1" t="s">
        <v>3088</v>
      </c>
      <c r="R877" s="1" t="s">
        <v>21</v>
      </c>
      <c r="S877" s="1"/>
      <c r="T877" s="1" t="s">
        <v>25</v>
      </c>
      <c r="U877">
        <v>-1</v>
      </c>
    </row>
    <row r="878" spans="1:21">
      <c r="A878" s="1" t="s">
        <v>46</v>
      </c>
      <c r="B878" s="1" t="str">
        <f>VLOOKUP(A878,'[3]消费明细-普通账号'!$B$2:$C$10000,2,)</f>
        <v>云康集团</v>
      </c>
      <c r="C878" s="1" t="str">
        <f>VLOOKUP(A878,'[3]消费明细-普通账号'!$B$2:$D$10000,3,)</f>
        <v>其他</v>
      </c>
      <c r="D878" s="1" t="str">
        <f>VLOOKUP(A878,'[3]消费明细-普通账号'!$B$2:$L$10000,11,)</f>
        <v>薛玲</v>
      </c>
      <c r="E878" s="1" t="str">
        <f>VLOOKUP(A878,'[3]消费明细-普通账号'!$B$2:$P$10000,15,)</f>
        <v>关联</v>
      </c>
      <c r="F878" s="5">
        <f>VLOOKUP(A878,'[3]消费明细-普通账号'!$B$2:$O$10000,14,)</f>
        <v>42927</v>
      </c>
      <c r="G878" s="1" t="s">
        <v>3089</v>
      </c>
      <c r="H878" s="1" t="s">
        <v>17</v>
      </c>
      <c r="I878" s="1" t="s">
        <v>59</v>
      </c>
      <c r="J878" s="1" t="s">
        <v>3090</v>
      </c>
      <c r="K878" s="1" t="s">
        <v>20</v>
      </c>
      <c r="L878" s="1" t="s">
        <v>3090</v>
      </c>
      <c r="M878" s="1">
        <v>2204</v>
      </c>
      <c r="N878" s="1">
        <f t="shared" si="13"/>
        <v>0</v>
      </c>
      <c r="O878" s="1" t="s">
        <v>22</v>
      </c>
      <c r="P878" s="1" t="s">
        <v>3091</v>
      </c>
      <c r="Q878" s="1" t="s">
        <v>3092</v>
      </c>
      <c r="R878" s="1" t="s">
        <v>21</v>
      </c>
      <c r="S878" s="1"/>
      <c r="T878" s="1" t="s">
        <v>25</v>
      </c>
      <c r="U878">
        <v>-1</v>
      </c>
    </row>
    <row r="879" spans="1:21">
      <c r="A879" s="1" t="s">
        <v>46</v>
      </c>
      <c r="B879" s="1" t="str">
        <f>VLOOKUP(A879,'[3]消费明细-普通账号'!$B$2:$C$10000,2,)</f>
        <v>云康集团</v>
      </c>
      <c r="C879" s="1" t="str">
        <f>VLOOKUP(A879,'[3]消费明细-普通账号'!$B$2:$D$10000,3,)</f>
        <v>其他</v>
      </c>
      <c r="D879" s="1" t="str">
        <f>VLOOKUP(A879,'[3]消费明细-普通账号'!$B$2:$L$10000,11,)</f>
        <v>薛玲</v>
      </c>
      <c r="E879" s="1" t="str">
        <f>VLOOKUP(A879,'[3]消费明细-普通账号'!$B$2:$P$10000,15,)</f>
        <v>关联</v>
      </c>
      <c r="F879" s="5">
        <f>VLOOKUP(A879,'[3]消费明细-普通账号'!$B$2:$O$10000,14,)</f>
        <v>42927</v>
      </c>
      <c r="G879" s="1" t="s">
        <v>3093</v>
      </c>
      <c r="H879" s="1" t="s">
        <v>17</v>
      </c>
      <c r="I879" s="1" t="s">
        <v>59</v>
      </c>
      <c r="J879" s="1" t="s">
        <v>3090</v>
      </c>
      <c r="K879" s="1" t="s">
        <v>20</v>
      </c>
      <c r="L879" s="1" t="s">
        <v>3090</v>
      </c>
      <c r="M879" s="1">
        <v>2204</v>
      </c>
      <c r="N879" s="1">
        <f t="shared" si="13"/>
        <v>0</v>
      </c>
      <c r="O879" s="1" t="s">
        <v>22</v>
      </c>
      <c r="P879" s="1" t="s">
        <v>3094</v>
      </c>
      <c r="Q879" s="1" t="s">
        <v>3095</v>
      </c>
      <c r="R879" s="1" t="s">
        <v>21</v>
      </c>
      <c r="S879" s="1"/>
      <c r="T879" s="1" t="s">
        <v>25</v>
      </c>
      <c r="U879">
        <v>-1</v>
      </c>
    </row>
    <row r="880" spans="1:21">
      <c r="A880" s="1" t="s">
        <v>46</v>
      </c>
      <c r="B880" s="1" t="str">
        <f>VLOOKUP(A880,'[3]消费明细-普通账号'!$B$2:$C$10000,2,)</f>
        <v>云康集团</v>
      </c>
      <c r="C880" s="1" t="str">
        <f>VLOOKUP(A880,'[3]消费明细-普通账号'!$B$2:$D$10000,3,)</f>
        <v>其他</v>
      </c>
      <c r="D880" s="1" t="str">
        <f>VLOOKUP(A880,'[3]消费明细-普通账号'!$B$2:$L$10000,11,)</f>
        <v>薛玲</v>
      </c>
      <c r="E880" s="1" t="str">
        <f>VLOOKUP(A880,'[3]消费明细-普通账号'!$B$2:$P$10000,15,)</f>
        <v>关联</v>
      </c>
      <c r="F880" s="5">
        <f>VLOOKUP(A880,'[3]消费明细-普通账号'!$B$2:$O$10000,14,)</f>
        <v>42927</v>
      </c>
      <c r="G880" s="1" t="s">
        <v>3096</v>
      </c>
      <c r="H880" s="1" t="s">
        <v>17</v>
      </c>
      <c r="I880" s="1" t="s">
        <v>59</v>
      </c>
      <c r="J880" s="1" t="s">
        <v>3097</v>
      </c>
      <c r="K880" s="1" t="s">
        <v>20</v>
      </c>
      <c r="L880" s="1" t="s">
        <v>3097</v>
      </c>
      <c r="M880" s="1">
        <v>2889.4</v>
      </c>
      <c r="N880" s="1">
        <f t="shared" si="13"/>
        <v>0</v>
      </c>
      <c r="O880" s="1" t="s">
        <v>22</v>
      </c>
      <c r="P880" s="1" t="s">
        <v>3098</v>
      </c>
      <c r="Q880" s="1" t="s">
        <v>3099</v>
      </c>
      <c r="R880" s="1" t="s">
        <v>21</v>
      </c>
      <c r="S880" s="1"/>
      <c r="T880" s="1" t="s">
        <v>25</v>
      </c>
      <c r="U880">
        <v>-1</v>
      </c>
    </row>
    <row r="881" spans="1:21">
      <c r="A881" s="1" t="s">
        <v>172</v>
      </c>
      <c r="B881" s="1" t="str">
        <f>VLOOKUP(A881,'[3]消费明细-普通账号'!$B$2:$C$10000,2,)</f>
        <v>深圳前海金智慧科技有限公司</v>
      </c>
      <c r="C881" s="1" t="str">
        <f>VLOOKUP(A881,'[3]消费明细-普通账号'!$B$2:$D$10000,3,)</f>
        <v>铁军-广</v>
      </c>
      <c r="D881" s="1" t="str">
        <f>VLOOKUP(A881,'[3]消费明细-普通账号'!$B$2:$L$10000,11,)</f>
        <v>高乾</v>
      </c>
      <c r="E881" s="1" t="str">
        <f>VLOOKUP(A881,'[3]消费明细-普通账号'!$B$2:$P$10000,15,)</f>
        <v>关联</v>
      </c>
      <c r="F881" s="5">
        <f>VLOOKUP(A881,'[3]消费明细-普通账号'!$B$2:$O$10000,14,)</f>
        <v>43167.927858796298</v>
      </c>
      <c r="G881" s="1" t="s">
        <v>3100</v>
      </c>
      <c r="H881" s="1" t="s">
        <v>79</v>
      </c>
      <c r="I881" s="1" t="s">
        <v>49</v>
      </c>
      <c r="J881" s="1" t="s">
        <v>29</v>
      </c>
      <c r="K881" s="1" t="s">
        <v>20</v>
      </c>
      <c r="L881" s="1" t="s">
        <v>30</v>
      </c>
      <c r="M881" s="1"/>
      <c r="N881" s="1">
        <f t="shared" si="13"/>
        <v>0</v>
      </c>
      <c r="O881" s="1" t="s">
        <v>31</v>
      </c>
      <c r="P881" s="1" t="s">
        <v>3101</v>
      </c>
      <c r="Q881" s="1" t="s">
        <v>3101</v>
      </c>
      <c r="R881" s="1" t="s">
        <v>21</v>
      </c>
      <c r="S881" s="1"/>
      <c r="T881" s="1" t="s">
        <v>25</v>
      </c>
      <c r="U881" t="e">
        <f>VLOOKUP(H881,[4]可返佣产品!$A$2:$B$1000,2,)</f>
        <v>#N/A</v>
      </c>
    </row>
    <row r="882" spans="1:21">
      <c r="A882" s="1" t="s">
        <v>194</v>
      </c>
      <c r="B882" s="1" t="str">
        <f>VLOOKUP(A882,'[3]消费明细-普通账号'!$B$2:$C$10000,2,)</f>
        <v>深圳银链科技有限公司</v>
      </c>
      <c r="C882" s="1" t="str">
        <f>VLOOKUP(A882,'[3]消费明细-普通账号'!$B$2:$D$10000,3,)</f>
        <v>铁军-广</v>
      </c>
      <c r="D882" s="1" t="str">
        <f>VLOOKUP(A882,'[3]消费明细-普通账号'!$B$2:$L$10000,11,)</f>
        <v>李达</v>
      </c>
      <c r="E882" s="1" t="str">
        <f>VLOOKUP(A882,'[3]消费明细-普通账号'!$B$2:$P$10000,15,)</f>
        <v>新建</v>
      </c>
      <c r="F882" s="5">
        <f>VLOOKUP(A882,'[3]消费明细-普通账号'!$B$2:$O$10000,14,)</f>
        <v>43161.623564814799</v>
      </c>
      <c r="G882" s="1" t="s">
        <v>3102</v>
      </c>
      <c r="H882" s="1" t="s">
        <v>17</v>
      </c>
      <c r="I882" s="1" t="s">
        <v>59</v>
      </c>
      <c r="J882" s="1" t="s">
        <v>3103</v>
      </c>
      <c r="K882" s="1" t="s">
        <v>20</v>
      </c>
      <c r="L882" s="1" t="s">
        <v>3103</v>
      </c>
      <c r="M882" s="1"/>
      <c r="N882" s="1">
        <f t="shared" si="13"/>
        <v>100.42</v>
      </c>
      <c r="O882" s="1" t="s">
        <v>22</v>
      </c>
      <c r="P882" s="1" t="s">
        <v>3104</v>
      </c>
      <c r="Q882" s="1" t="s">
        <v>3104</v>
      </c>
      <c r="R882" s="1" t="s">
        <v>21</v>
      </c>
      <c r="S882" s="1"/>
      <c r="T882" s="1" t="s">
        <v>25</v>
      </c>
      <c r="U882" t="str">
        <f>VLOOKUP(H882,[4]可返佣产品!$A$2:$B$1000,2,)</f>
        <v>true</v>
      </c>
    </row>
    <row r="883" spans="1:21">
      <c r="A883" s="1" t="s">
        <v>194</v>
      </c>
      <c r="B883" s="1" t="str">
        <f>VLOOKUP(A883,'[3]消费明细-普通账号'!$B$2:$C$10000,2,)</f>
        <v>深圳银链科技有限公司</v>
      </c>
      <c r="C883" s="1" t="str">
        <f>VLOOKUP(A883,'[3]消费明细-普通账号'!$B$2:$D$10000,3,)</f>
        <v>铁军-广</v>
      </c>
      <c r="D883" s="1" t="str">
        <f>VLOOKUP(A883,'[3]消费明细-普通账号'!$B$2:$L$10000,11,)</f>
        <v>李达</v>
      </c>
      <c r="E883" s="1" t="str">
        <f>VLOOKUP(A883,'[3]消费明细-普通账号'!$B$2:$P$10000,15,)</f>
        <v>新建</v>
      </c>
      <c r="F883" s="5">
        <f>VLOOKUP(A883,'[3]消费明细-普通账号'!$B$2:$O$10000,14,)</f>
        <v>43161.623564814799</v>
      </c>
      <c r="G883" s="1" t="s">
        <v>3105</v>
      </c>
      <c r="H883" s="1" t="s">
        <v>17</v>
      </c>
      <c r="I883" s="1" t="s">
        <v>59</v>
      </c>
      <c r="J883" s="1" t="s">
        <v>3103</v>
      </c>
      <c r="K883" s="1" t="s">
        <v>20</v>
      </c>
      <c r="L883" s="1" t="s">
        <v>3103</v>
      </c>
      <c r="M883" s="1"/>
      <c r="N883" s="1">
        <f t="shared" si="13"/>
        <v>100.42</v>
      </c>
      <c r="O883" s="1" t="s">
        <v>22</v>
      </c>
      <c r="P883" s="1" t="s">
        <v>3106</v>
      </c>
      <c r="Q883" s="1" t="s">
        <v>3107</v>
      </c>
      <c r="R883" s="1" t="s">
        <v>21</v>
      </c>
      <c r="S883" s="1"/>
      <c r="T883" s="1" t="s">
        <v>25</v>
      </c>
      <c r="U883" t="str">
        <f>VLOOKUP(H883,[4]可返佣产品!$A$2:$B$1000,2,)</f>
        <v>true</v>
      </c>
    </row>
    <row r="884" spans="1:21">
      <c r="A884" s="1" t="s">
        <v>77</v>
      </c>
      <c r="B884" s="1" t="str">
        <f>VLOOKUP(A884,'[3]消费明细-普通账号'!$B$2:$C$10000,2,)</f>
        <v>广州华银医学检测中心有限公司</v>
      </c>
      <c r="C884" s="1" t="str">
        <f>VLOOKUP(A884,'[3]消费明细-普通账号'!$B$2:$D$10000,3,)</f>
        <v>KA-广</v>
      </c>
      <c r="D884" s="1" t="str">
        <f>VLOOKUP(A884,'[3]消费明细-普通账号'!$B$2:$L$10000,11,)</f>
        <v>汤何</v>
      </c>
      <c r="E884" s="1" t="str">
        <f>VLOOKUP(A884,'[3]消费明细-普通账号'!$B$2:$P$10000,15,)</f>
        <v>关联</v>
      </c>
      <c r="F884" s="5">
        <f>VLOOKUP(A884,'[3]消费明细-普通账号'!$B$2:$O$10000,14,)</f>
        <v>42927</v>
      </c>
      <c r="G884" s="1" t="s">
        <v>3108</v>
      </c>
      <c r="H884" s="1" t="s">
        <v>250</v>
      </c>
      <c r="I884" s="1" t="s">
        <v>59</v>
      </c>
      <c r="J884" s="1" t="s">
        <v>29</v>
      </c>
      <c r="K884" s="1" t="s">
        <v>20</v>
      </c>
      <c r="L884" s="1" t="s">
        <v>29</v>
      </c>
      <c r="M884" s="1"/>
      <c r="N884" s="1">
        <f t="shared" si="13"/>
        <v>0</v>
      </c>
      <c r="O884" s="1" t="s">
        <v>22</v>
      </c>
      <c r="P884" s="1" t="s">
        <v>3109</v>
      </c>
      <c r="Q884" s="1" t="s">
        <v>3109</v>
      </c>
      <c r="R884" s="1" t="s">
        <v>21</v>
      </c>
      <c r="S884" s="1"/>
      <c r="T884" s="1" t="s">
        <v>25</v>
      </c>
      <c r="U884">
        <v>-1</v>
      </c>
    </row>
    <row r="885" spans="1:21">
      <c r="A885" s="1" t="s">
        <v>194</v>
      </c>
      <c r="B885" s="1" t="str">
        <f>VLOOKUP(A885,'[3]消费明细-普通账号'!$B$2:$C$10000,2,)</f>
        <v>深圳银链科技有限公司</v>
      </c>
      <c r="C885" s="1" t="str">
        <f>VLOOKUP(A885,'[3]消费明细-普通账号'!$B$2:$D$10000,3,)</f>
        <v>铁军-广</v>
      </c>
      <c r="D885" s="1" t="str">
        <f>VLOOKUP(A885,'[3]消费明细-普通账号'!$B$2:$L$10000,11,)</f>
        <v>李达</v>
      </c>
      <c r="E885" s="1" t="str">
        <f>VLOOKUP(A885,'[3]消费明细-普通账号'!$B$2:$P$10000,15,)</f>
        <v>新建</v>
      </c>
      <c r="F885" s="5">
        <f>VLOOKUP(A885,'[3]消费明细-普通账号'!$B$2:$O$10000,14,)</f>
        <v>43161.623564814799</v>
      </c>
      <c r="G885" s="1" t="s">
        <v>3110</v>
      </c>
      <c r="H885" s="1" t="s">
        <v>17</v>
      </c>
      <c r="I885" s="1" t="s">
        <v>59</v>
      </c>
      <c r="J885" s="1" t="s">
        <v>3103</v>
      </c>
      <c r="K885" s="1" t="s">
        <v>20</v>
      </c>
      <c r="L885" s="1" t="s">
        <v>3103</v>
      </c>
      <c r="M885" s="1"/>
      <c r="N885" s="1">
        <f t="shared" si="13"/>
        <v>100.42</v>
      </c>
      <c r="O885" s="1" t="s">
        <v>22</v>
      </c>
      <c r="P885" s="1" t="s">
        <v>3111</v>
      </c>
      <c r="Q885" s="1" t="s">
        <v>3111</v>
      </c>
      <c r="R885" s="1" t="s">
        <v>21</v>
      </c>
      <c r="S885" s="1"/>
      <c r="T885" s="1" t="s">
        <v>25</v>
      </c>
      <c r="U885" t="str">
        <f>VLOOKUP(H885,[4]可返佣产品!$A$2:$B$1000,2,)</f>
        <v>true</v>
      </c>
    </row>
    <row r="886" spans="1:21">
      <c r="A886" s="1" t="s">
        <v>194</v>
      </c>
      <c r="B886" s="1" t="str">
        <f>VLOOKUP(A886,'[3]消费明细-普通账号'!$B$2:$C$10000,2,)</f>
        <v>深圳银链科技有限公司</v>
      </c>
      <c r="C886" s="1" t="str">
        <f>VLOOKUP(A886,'[3]消费明细-普通账号'!$B$2:$D$10000,3,)</f>
        <v>铁军-广</v>
      </c>
      <c r="D886" s="1" t="str">
        <f>VLOOKUP(A886,'[3]消费明细-普通账号'!$B$2:$L$10000,11,)</f>
        <v>李达</v>
      </c>
      <c r="E886" s="1" t="str">
        <f>VLOOKUP(A886,'[3]消费明细-普通账号'!$B$2:$P$10000,15,)</f>
        <v>新建</v>
      </c>
      <c r="F886" s="5">
        <f>VLOOKUP(A886,'[3]消费明细-普通账号'!$B$2:$O$10000,14,)</f>
        <v>43161.623564814799</v>
      </c>
      <c r="G886" s="1" t="s">
        <v>3112</v>
      </c>
      <c r="H886" s="1" t="s">
        <v>17</v>
      </c>
      <c r="I886" s="1" t="s">
        <v>59</v>
      </c>
      <c r="J886" s="1" t="s">
        <v>3103</v>
      </c>
      <c r="K886" s="1" t="s">
        <v>20</v>
      </c>
      <c r="L886" s="1" t="s">
        <v>3103</v>
      </c>
      <c r="M886" s="1"/>
      <c r="N886" s="1">
        <f t="shared" si="13"/>
        <v>100.42</v>
      </c>
      <c r="O886" s="1" t="s">
        <v>22</v>
      </c>
      <c r="P886" s="1" t="s">
        <v>3113</v>
      </c>
      <c r="Q886" s="1" t="s">
        <v>3114</v>
      </c>
      <c r="R886" s="1" t="s">
        <v>21</v>
      </c>
      <c r="S886" s="1"/>
      <c r="T886" s="1" t="s">
        <v>25</v>
      </c>
      <c r="U886" t="str">
        <f>VLOOKUP(H886,[4]可返佣产品!$A$2:$B$1000,2,)</f>
        <v>true</v>
      </c>
    </row>
    <row r="887" spans="1:21">
      <c r="A887" s="1" t="s">
        <v>3055</v>
      </c>
      <c r="B887" s="1" t="str">
        <f>VLOOKUP(A887,'[3]消费明细-普通账号'!$B$2:$C$10000,2,)</f>
        <v>西电</v>
      </c>
      <c r="C887" s="1">
        <f>VLOOKUP(A887,'[3]消费明细-普通账号'!$B$2:$D$10000,3,)</f>
        <v>0</v>
      </c>
      <c r="D887" s="1" t="str">
        <f>VLOOKUP(A887,'[3]消费明细-普通账号'!$B$2:$L$10000,11,)</f>
        <v>公司</v>
      </c>
      <c r="E887" s="1" t="str">
        <f>VLOOKUP(A887,'[3]消费明细-普通账号'!$B$2:$P$10000,15,)</f>
        <v>新建</v>
      </c>
      <c r="F887" s="5">
        <f>VLOOKUP(A887,'[3]消费明细-普通账号'!$B$2:$O$10000,14,)</f>
        <v>43262.778263888889</v>
      </c>
      <c r="G887" s="1" t="s">
        <v>3115</v>
      </c>
      <c r="H887" s="1" t="s">
        <v>954</v>
      </c>
      <c r="I887" s="1" t="s">
        <v>49</v>
      </c>
      <c r="J887" s="1" t="s">
        <v>3116</v>
      </c>
      <c r="K887" s="1" t="s">
        <v>20</v>
      </c>
      <c r="L887" s="1" t="s">
        <v>3116</v>
      </c>
      <c r="M887" s="1"/>
      <c r="N887" s="1">
        <f t="shared" si="13"/>
        <v>31</v>
      </c>
      <c r="O887" s="1" t="s">
        <v>22</v>
      </c>
      <c r="P887" s="1" t="s">
        <v>3117</v>
      </c>
      <c r="Q887" s="1" t="s">
        <v>3118</v>
      </c>
      <c r="R887" s="1" t="s">
        <v>21</v>
      </c>
      <c r="S887" s="1"/>
      <c r="T887" s="1" t="s">
        <v>25</v>
      </c>
      <c r="U887" t="str">
        <f>VLOOKUP(H887,[4]可返佣产品!$A$2:$B$1000,2,)</f>
        <v>true</v>
      </c>
    </row>
    <row r="888" spans="1:21">
      <c r="A888" s="1" t="s">
        <v>220</v>
      </c>
      <c r="B888" s="1" t="str">
        <f>VLOOKUP(A888,'[3]消费明细-普通账号'!$B$2:$C$10000,2,)</f>
        <v>广州尚途商旅信息技术有限公司</v>
      </c>
      <c r="C888" s="1" t="str">
        <f>VLOOKUP(A888,'[3]消费明细-普通账号'!$B$2:$D$10000,3,)</f>
        <v>KA-广</v>
      </c>
      <c r="D888" s="1" t="str">
        <f>VLOOKUP(A888,'[3]消费明细-普通账号'!$B$2:$L$10000,11,)</f>
        <v>史玉卉</v>
      </c>
      <c r="E888" s="1" t="str">
        <f>VLOOKUP(A888,'[3]消费明细-普通账号'!$B$2:$P$10000,15,)</f>
        <v>关联</v>
      </c>
      <c r="F888" s="5">
        <f>VLOOKUP(A888,'[3]消费明细-普通账号'!$B$2:$O$10000,14,)</f>
        <v>42670</v>
      </c>
      <c r="G888" s="1" t="s">
        <v>3119</v>
      </c>
      <c r="H888" s="1" t="s">
        <v>17</v>
      </c>
      <c r="I888" s="1" t="s">
        <v>18</v>
      </c>
      <c r="J888" s="1" t="s">
        <v>3120</v>
      </c>
      <c r="K888" s="1" t="s">
        <v>20</v>
      </c>
      <c r="L888" s="1" t="s">
        <v>3120</v>
      </c>
      <c r="M888" s="1"/>
      <c r="N888" s="1">
        <f t="shared" si="13"/>
        <v>631.75</v>
      </c>
      <c r="O888" s="1" t="s">
        <v>22</v>
      </c>
      <c r="P888" s="1" t="s">
        <v>3121</v>
      </c>
      <c r="Q888" s="1" t="s">
        <v>3122</v>
      </c>
      <c r="R888" s="1" t="s">
        <v>21</v>
      </c>
      <c r="S888" s="1"/>
      <c r="T888" s="1" t="s">
        <v>25</v>
      </c>
      <c r="U888" t="str">
        <f>VLOOKUP(H888,[4]可返佣产品!$A$2:$B$1000,2,)</f>
        <v>true</v>
      </c>
    </row>
    <row r="889" spans="1:21">
      <c r="A889" s="1" t="s">
        <v>1424</v>
      </c>
      <c r="B889" s="1" t="str">
        <f>VLOOKUP(A889,'[3]消费明细-普通账号'!$B$2:$C$10000,2,)</f>
        <v>广州骏伯网络科技股份有限公司</v>
      </c>
      <c r="C889" s="1" t="str">
        <f>VLOOKUP(A889,'[3]消费明细-普通账号'!$B$2:$D$10000,3,)</f>
        <v>KA-广</v>
      </c>
      <c r="D889" s="1" t="str">
        <f>VLOOKUP(A889,'[3]消费明细-普通账号'!$B$2:$L$10000,11,)</f>
        <v>谢晓敏</v>
      </c>
      <c r="E889" s="1" t="str">
        <f>VLOOKUP(A889,'[3]消费明细-普通账号'!$B$2:$P$10000,15,)</f>
        <v>关联</v>
      </c>
      <c r="F889" s="5">
        <f>VLOOKUP(A889,'[3]消费明细-普通账号'!$B$2:$O$10000,14,)</f>
        <v>43073</v>
      </c>
      <c r="G889" s="1" t="s">
        <v>3123</v>
      </c>
      <c r="H889" s="1" t="s">
        <v>17</v>
      </c>
      <c r="I889" s="1" t="s">
        <v>49</v>
      </c>
      <c r="J889" s="1" t="s">
        <v>3124</v>
      </c>
      <c r="K889" s="1" t="s">
        <v>84</v>
      </c>
      <c r="L889" s="1" t="s">
        <v>3125</v>
      </c>
      <c r="M889" s="1">
        <v>245.19</v>
      </c>
      <c r="N889" s="1">
        <f t="shared" si="13"/>
        <v>4824.21</v>
      </c>
      <c r="O889" s="1" t="s">
        <v>22</v>
      </c>
      <c r="P889" s="1" t="s">
        <v>3126</v>
      </c>
      <c r="Q889" s="1" t="s">
        <v>3127</v>
      </c>
      <c r="R889" s="1" t="s">
        <v>21</v>
      </c>
      <c r="S889" s="1"/>
      <c r="T889" s="1" t="s">
        <v>25</v>
      </c>
      <c r="U889" t="str">
        <f>VLOOKUP(H889,[4]可返佣产品!$A$2:$B$1000,2,)</f>
        <v>true</v>
      </c>
    </row>
    <row r="890" spans="1:21">
      <c r="A890" s="1" t="s">
        <v>3055</v>
      </c>
      <c r="B890" s="1" t="str">
        <f>VLOOKUP(A890,'[3]消费明细-普通账号'!$B$2:$C$10000,2,)</f>
        <v>西电</v>
      </c>
      <c r="C890" s="1">
        <f>VLOOKUP(A890,'[3]消费明细-普通账号'!$B$2:$D$10000,3,)</f>
        <v>0</v>
      </c>
      <c r="D890" s="1" t="str">
        <f>VLOOKUP(A890,'[3]消费明细-普通账号'!$B$2:$L$10000,11,)</f>
        <v>公司</v>
      </c>
      <c r="E890" s="1" t="str">
        <f>VLOOKUP(A890,'[3]消费明细-普通账号'!$B$2:$P$10000,15,)</f>
        <v>新建</v>
      </c>
      <c r="F890" s="5">
        <f>VLOOKUP(A890,'[3]消费明细-普通账号'!$B$2:$O$10000,14,)</f>
        <v>43262.778263888889</v>
      </c>
      <c r="G890" s="1" t="s">
        <v>3128</v>
      </c>
      <c r="H890" s="1" t="s">
        <v>433</v>
      </c>
      <c r="I890" s="1" t="s">
        <v>49</v>
      </c>
      <c r="J890" s="1" t="s">
        <v>1490</v>
      </c>
      <c r="K890" s="1" t="s">
        <v>20</v>
      </c>
      <c r="L890" s="1" t="s">
        <v>1490</v>
      </c>
      <c r="M890" s="1"/>
      <c r="N890" s="1">
        <f t="shared" si="13"/>
        <v>136.52000000000001</v>
      </c>
      <c r="O890" s="1" t="s">
        <v>22</v>
      </c>
      <c r="P890" s="1" t="s">
        <v>3129</v>
      </c>
      <c r="Q890" s="1" t="s">
        <v>3130</v>
      </c>
      <c r="R890" s="1" t="s">
        <v>21</v>
      </c>
      <c r="S890" s="1"/>
      <c r="T890" s="1" t="s">
        <v>25</v>
      </c>
      <c r="U890" t="str">
        <f>VLOOKUP(H890,[4]可返佣产品!$A$2:$B$1000,2,)</f>
        <v>true</v>
      </c>
    </row>
    <row r="891" spans="1:21">
      <c r="A891" s="1" t="s">
        <v>217</v>
      </c>
      <c r="B891" s="1" t="str">
        <f>VLOOKUP(A891,'[3]消费明细-普通账号'!$B$2:$C$10000,2,)</f>
        <v>广州市合生元生物制品有限公司</v>
      </c>
      <c r="C891" s="1" t="str">
        <f>VLOOKUP(A891,'[3]消费明细-普通账号'!$B$2:$D$10000,3,)</f>
        <v>KA-广</v>
      </c>
      <c r="D891" s="1" t="str">
        <f>VLOOKUP(A891,'[3]消费明细-普通账号'!$B$2:$L$10000,11,)</f>
        <v>史玉卉</v>
      </c>
      <c r="E891" s="1" t="str">
        <f>VLOOKUP(A891,'[3]消费明细-普通账号'!$B$2:$P$10000,15,)</f>
        <v>关联</v>
      </c>
      <c r="F891" s="5">
        <f>VLOOKUP(A891,'[3]消费明细-普通账号'!$B$2:$O$10000,14,)</f>
        <v>42620</v>
      </c>
      <c r="G891" s="1" t="s">
        <v>3131</v>
      </c>
      <c r="H891" s="1" t="s">
        <v>166</v>
      </c>
      <c r="I891" s="1" t="s">
        <v>49</v>
      </c>
      <c r="J891" s="1" t="s">
        <v>29</v>
      </c>
      <c r="K891" s="1" t="s">
        <v>20</v>
      </c>
      <c r="L891" s="1" t="s">
        <v>30</v>
      </c>
      <c r="M891" s="1"/>
      <c r="N891" s="1">
        <f t="shared" si="13"/>
        <v>0</v>
      </c>
      <c r="O891" s="1" t="s">
        <v>31</v>
      </c>
      <c r="P891" s="1" t="s">
        <v>3132</v>
      </c>
      <c r="Q891" s="1" t="s">
        <v>3132</v>
      </c>
      <c r="R891" s="1" t="s">
        <v>21</v>
      </c>
      <c r="S891" s="1"/>
      <c r="T891" s="1" t="s">
        <v>25</v>
      </c>
      <c r="U891" t="e">
        <f>VLOOKUP(H891,[4]可返佣产品!$A$2:$B$1000,2,)</f>
        <v>#N/A</v>
      </c>
    </row>
    <row r="892" spans="1:21">
      <c r="A892" s="1" t="s">
        <v>217</v>
      </c>
      <c r="B892" s="1" t="str">
        <f>VLOOKUP(A892,'[3]消费明细-普通账号'!$B$2:$C$10000,2,)</f>
        <v>广州市合生元生物制品有限公司</v>
      </c>
      <c r="C892" s="1" t="str">
        <f>VLOOKUP(A892,'[3]消费明细-普通账号'!$B$2:$D$10000,3,)</f>
        <v>KA-广</v>
      </c>
      <c r="D892" s="1" t="str">
        <f>VLOOKUP(A892,'[3]消费明细-普通账号'!$B$2:$L$10000,11,)</f>
        <v>史玉卉</v>
      </c>
      <c r="E892" s="1" t="str">
        <f>VLOOKUP(A892,'[3]消费明细-普通账号'!$B$2:$P$10000,15,)</f>
        <v>关联</v>
      </c>
      <c r="F892" s="5">
        <f>VLOOKUP(A892,'[3]消费明细-普通账号'!$B$2:$O$10000,14,)</f>
        <v>42620</v>
      </c>
      <c r="G892" s="1" t="s">
        <v>3133</v>
      </c>
      <c r="H892" s="1" t="s">
        <v>166</v>
      </c>
      <c r="I892" s="1" t="s">
        <v>49</v>
      </c>
      <c r="J892" s="1" t="s">
        <v>29</v>
      </c>
      <c r="K892" s="1" t="s">
        <v>20</v>
      </c>
      <c r="L892" s="1" t="s">
        <v>30</v>
      </c>
      <c r="M892" s="1"/>
      <c r="N892" s="1">
        <f t="shared" si="13"/>
        <v>0</v>
      </c>
      <c r="O892" s="1" t="s">
        <v>31</v>
      </c>
      <c r="P892" s="1" t="s">
        <v>3134</v>
      </c>
      <c r="Q892" s="1" t="s">
        <v>3135</v>
      </c>
      <c r="R892" s="1" t="s">
        <v>21</v>
      </c>
      <c r="S892" s="1"/>
      <c r="T892" s="1" t="s">
        <v>25</v>
      </c>
      <c r="U892" t="e">
        <f>VLOOKUP(H892,[4]可返佣产品!$A$2:$B$1000,2,)</f>
        <v>#N/A</v>
      </c>
    </row>
    <row r="893" spans="1:21">
      <c r="A893" s="1" t="s">
        <v>217</v>
      </c>
      <c r="B893" s="1" t="str">
        <f>VLOOKUP(A893,'[3]消费明细-普通账号'!$B$2:$C$10000,2,)</f>
        <v>广州市合生元生物制品有限公司</v>
      </c>
      <c r="C893" s="1" t="str">
        <f>VLOOKUP(A893,'[3]消费明细-普通账号'!$B$2:$D$10000,3,)</f>
        <v>KA-广</v>
      </c>
      <c r="D893" s="1" t="str">
        <f>VLOOKUP(A893,'[3]消费明细-普通账号'!$B$2:$L$10000,11,)</f>
        <v>史玉卉</v>
      </c>
      <c r="E893" s="1" t="str">
        <f>VLOOKUP(A893,'[3]消费明细-普通账号'!$B$2:$P$10000,15,)</f>
        <v>关联</v>
      </c>
      <c r="F893" s="5">
        <f>VLOOKUP(A893,'[3]消费明细-普通账号'!$B$2:$O$10000,14,)</f>
        <v>42620</v>
      </c>
      <c r="G893" s="1" t="s">
        <v>3136</v>
      </c>
      <c r="H893" s="1" t="s">
        <v>130</v>
      </c>
      <c r="I893" s="1" t="s">
        <v>49</v>
      </c>
      <c r="J893" s="1" t="s">
        <v>29</v>
      </c>
      <c r="K893" s="1" t="s">
        <v>20</v>
      </c>
      <c r="L893" s="1" t="s">
        <v>30</v>
      </c>
      <c r="M893" s="1"/>
      <c r="N893" s="1">
        <f t="shared" si="13"/>
        <v>0</v>
      </c>
      <c r="O893" s="1" t="s">
        <v>31</v>
      </c>
      <c r="P893" s="1" t="s">
        <v>3137</v>
      </c>
      <c r="Q893" s="1" t="s">
        <v>3137</v>
      </c>
      <c r="R893" s="1" t="s">
        <v>21</v>
      </c>
      <c r="S893" s="1"/>
      <c r="T893" s="1" t="s">
        <v>25</v>
      </c>
      <c r="U893" t="b">
        <f>VLOOKUP(H893,[4]可返佣产品!$A$2:$B$1000,2,)</f>
        <v>1</v>
      </c>
    </row>
    <row r="894" spans="1:21">
      <c r="A894" s="1" t="s">
        <v>217</v>
      </c>
      <c r="B894" s="1" t="str">
        <f>VLOOKUP(A894,'[3]消费明细-普通账号'!$B$2:$C$10000,2,)</f>
        <v>广州市合生元生物制品有限公司</v>
      </c>
      <c r="C894" s="1" t="str">
        <f>VLOOKUP(A894,'[3]消费明细-普通账号'!$B$2:$D$10000,3,)</f>
        <v>KA-广</v>
      </c>
      <c r="D894" s="1" t="str">
        <f>VLOOKUP(A894,'[3]消费明细-普通账号'!$B$2:$L$10000,11,)</f>
        <v>史玉卉</v>
      </c>
      <c r="E894" s="1" t="str">
        <f>VLOOKUP(A894,'[3]消费明细-普通账号'!$B$2:$P$10000,15,)</f>
        <v>关联</v>
      </c>
      <c r="F894" s="5">
        <f>VLOOKUP(A894,'[3]消费明细-普通账号'!$B$2:$O$10000,14,)</f>
        <v>42620</v>
      </c>
      <c r="G894" s="1" t="s">
        <v>3138</v>
      </c>
      <c r="H894" s="1" t="s">
        <v>79</v>
      </c>
      <c r="I894" s="1" t="s">
        <v>49</v>
      </c>
      <c r="J894" s="1" t="s">
        <v>29</v>
      </c>
      <c r="K894" s="1" t="s">
        <v>20</v>
      </c>
      <c r="L894" s="1" t="s">
        <v>30</v>
      </c>
      <c r="M894" s="1"/>
      <c r="N894" s="1">
        <f t="shared" si="13"/>
        <v>0</v>
      </c>
      <c r="O894" s="1" t="s">
        <v>31</v>
      </c>
      <c r="P894" s="1" t="s">
        <v>3139</v>
      </c>
      <c r="Q894" s="1" t="s">
        <v>3139</v>
      </c>
      <c r="R894" s="1" t="s">
        <v>21</v>
      </c>
      <c r="S894" s="1"/>
      <c r="T894" s="1" t="s">
        <v>25</v>
      </c>
      <c r="U894" t="e">
        <f>VLOOKUP(H894,[4]可返佣产品!$A$2:$B$1000,2,)</f>
        <v>#N/A</v>
      </c>
    </row>
    <row r="895" spans="1:21">
      <c r="A895" s="1" t="s">
        <v>3055</v>
      </c>
      <c r="B895" s="1" t="str">
        <f>VLOOKUP(A895,'[3]消费明细-普通账号'!$B$2:$C$10000,2,)</f>
        <v>西电</v>
      </c>
      <c r="C895" s="1">
        <f>VLOOKUP(A895,'[3]消费明细-普通账号'!$B$2:$D$10000,3,)</f>
        <v>0</v>
      </c>
      <c r="D895" s="1" t="str">
        <f>VLOOKUP(A895,'[3]消费明细-普通账号'!$B$2:$L$10000,11,)</f>
        <v>公司</v>
      </c>
      <c r="E895" s="1" t="str">
        <f>VLOOKUP(A895,'[3]消费明细-普通账号'!$B$2:$P$10000,15,)</f>
        <v>新建</v>
      </c>
      <c r="F895" s="5">
        <f>VLOOKUP(A895,'[3]消费明细-普通账号'!$B$2:$O$10000,14,)</f>
        <v>43262.778263888889</v>
      </c>
      <c r="G895" s="1" t="s">
        <v>3140</v>
      </c>
      <c r="H895" s="1" t="s">
        <v>17</v>
      </c>
      <c r="I895" s="1" t="s">
        <v>49</v>
      </c>
      <c r="J895" s="1" t="s">
        <v>3141</v>
      </c>
      <c r="K895" s="1" t="s">
        <v>564</v>
      </c>
      <c r="L895" s="1" t="s">
        <v>3142</v>
      </c>
      <c r="M895" s="1"/>
      <c r="N895" s="1">
        <f t="shared" si="13"/>
        <v>3116.3</v>
      </c>
      <c r="O895" s="1" t="s">
        <v>22</v>
      </c>
      <c r="P895" s="1" t="s">
        <v>3143</v>
      </c>
      <c r="Q895" s="1" t="s">
        <v>3144</v>
      </c>
      <c r="R895" s="1" t="s">
        <v>21</v>
      </c>
      <c r="S895" s="1"/>
      <c r="T895" s="1" t="s">
        <v>25</v>
      </c>
      <c r="U895" t="str">
        <f>VLOOKUP(H895,[4]可返佣产品!$A$2:$B$1000,2,)</f>
        <v>true</v>
      </c>
    </row>
    <row r="896" spans="1:21">
      <c r="A896" s="1" t="s">
        <v>3055</v>
      </c>
      <c r="B896" s="1" t="str">
        <f>VLOOKUP(A896,'[3]消费明细-普通账号'!$B$2:$C$10000,2,)</f>
        <v>西电</v>
      </c>
      <c r="C896" s="1">
        <f>VLOOKUP(A896,'[3]消费明细-普通账号'!$B$2:$D$10000,3,)</f>
        <v>0</v>
      </c>
      <c r="D896" s="1" t="str">
        <f>VLOOKUP(A896,'[3]消费明细-普通账号'!$B$2:$L$10000,11,)</f>
        <v>公司</v>
      </c>
      <c r="E896" s="1" t="str">
        <f>VLOOKUP(A896,'[3]消费明细-普通账号'!$B$2:$P$10000,15,)</f>
        <v>新建</v>
      </c>
      <c r="F896" s="5">
        <f>VLOOKUP(A896,'[3]消费明细-普通账号'!$B$2:$O$10000,14,)</f>
        <v>43262.778263888889</v>
      </c>
      <c r="G896" s="1" t="s">
        <v>3145</v>
      </c>
      <c r="H896" s="1" t="s">
        <v>3146</v>
      </c>
      <c r="I896" s="1" t="s">
        <v>49</v>
      </c>
      <c r="J896" s="1" t="s">
        <v>29</v>
      </c>
      <c r="K896" s="1" t="s">
        <v>20</v>
      </c>
      <c r="L896" s="1" t="s">
        <v>29</v>
      </c>
      <c r="M896" s="1"/>
      <c r="N896" s="1">
        <f t="shared" si="13"/>
        <v>0</v>
      </c>
      <c r="O896" s="1" t="s">
        <v>22</v>
      </c>
      <c r="P896" s="1" t="s">
        <v>3147</v>
      </c>
      <c r="Q896" s="1" t="s">
        <v>3144</v>
      </c>
      <c r="R896" s="1" t="s">
        <v>21</v>
      </c>
      <c r="S896" s="1"/>
      <c r="T896" s="1" t="s">
        <v>25</v>
      </c>
      <c r="U896" t="e">
        <f>VLOOKUP(H896,[4]可返佣产品!$A$2:$B$1000,2,)</f>
        <v>#N/A</v>
      </c>
    </row>
    <row r="897" spans="1:21">
      <c r="A897" s="1" t="s">
        <v>1104</v>
      </c>
      <c r="B897" s="1" t="str">
        <f>VLOOKUP(A897,'[3]消费明细-普通账号'!$B$2:$C$10000,2,)</f>
        <v>深圳前海融通科技有限公司</v>
      </c>
      <c r="C897" s="1" t="str">
        <f>VLOOKUP(A897,'[3]消费明细-普通账号'!$B$2:$D$10000,3,)</f>
        <v>铁军-广</v>
      </c>
      <c r="D897" s="1" t="str">
        <f>VLOOKUP(A897,'[3]消费明细-普通账号'!$B$2:$L$10000,11,)</f>
        <v>高乾</v>
      </c>
      <c r="E897" s="1" t="str">
        <f>VLOOKUP(A897,'[3]消费明细-普通账号'!$B$2:$P$10000,15,)</f>
        <v>新建</v>
      </c>
      <c r="F897" s="5">
        <f>VLOOKUP(A897,'[3]消费明细-普通账号'!$B$2:$O$10000,14,)</f>
        <v>43119.456261574102</v>
      </c>
      <c r="G897" s="1" t="s">
        <v>3148</v>
      </c>
      <c r="H897" s="1" t="s">
        <v>54</v>
      </c>
      <c r="I897" s="1" t="s">
        <v>49</v>
      </c>
      <c r="J897" s="1" t="s">
        <v>29</v>
      </c>
      <c r="K897" s="1" t="s">
        <v>20</v>
      </c>
      <c r="L897" s="1" t="s">
        <v>29</v>
      </c>
      <c r="M897" s="1"/>
      <c r="N897" s="1">
        <f t="shared" si="13"/>
        <v>0</v>
      </c>
      <c r="O897" s="1" t="s">
        <v>22</v>
      </c>
      <c r="P897" s="1" t="s">
        <v>3149</v>
      </c>
      <c r="Q897" s="1" t="s">
        <v>3150</v>
      </c>
      <c r="R897" s="1" t="s">
        <v>21</v>
      </c>
      <c r="S897" s="1"/>
      <c r="T897" s="1" t="s">
        <v>25</v>
      </c>
      <c r="U897" t="str">
        <f>VLOOKUP(H897,[4]可返佣产品!$A$2:$B$1000,2,)</f>
        <v>true</v>
      </c>
    </row>
    <row r="898" spans="1:21">
      <c r="A898" s="1" t="s">
        <v>194</v>
      </c>
      <c r="B898" s="1" t="str">
        <f>VLOOKUP(A898,'[3]消费明细-普通账号'!$B$2:$C$10000,2,)</f>
        <v>深圳银链科技有限公司</v>
      </c>
      <c r="C898" s="1" t="str">
        <f>VLOOKUP(A898,'[3]消费明细-普通账号'!$B$2:$D$10000,3,)</f>
        <v>铁军-广</v>
      </c>
      <c r="D898" s="1" t="str">
        <f>VLOOKUP(A898,'[3]消费明细-普通账号'!$B$2:$L$10000,11,)</f>
        <v>李达</v>
      </c>
      <c r="E898" s="1" t="str">
        <f>VLOOKUP(A898,'[3]消费明细-普通账号'!$B$2:$P$10000,15,)</f>
        <v>新建</v>
      </c>
      <c r="F898" s="5">
        <f>VLOOKUP(A898,'[3]消费明细-普通账号'!$B$2:$O$10000,14,)</f>
        <v>43161.623564814799</v>
      </c>
      <c r="G898" s="1" t="s">
        <v>3151</v>
      </c>
      <c r="H898" s="1" t="s">
        <v>17</v>
      </c>
      <c r="I898" s="1" t="s">
        <v>59</v>
      </c>
      <c r="J898" s="1" t="s">
        <v>3103</v>
      </c>
      <c r="K898" s="1" t="s">
        <v>20</v>
      </c>
      <c r="L898" s="1" t="s">
        <v>3103</v>
      </c>
      <c r="M898" s="1"/>
      <c r="N898" s="1">
        <f t="shared" si="13"/>
        <v>100.42</v>
      </c>
      <c r="O898" s="1" t="s">
        <v>22</v>
      </c>
      <c r="P898" s="1" t="s">
        <v>3152</v>
      </c>
      <c r="Q898" s="1" t="s">
        <v>3153</v>
      </c>
      <c r="R898" s="1" t="s">
        <v>21</v>
      </c>
      <c r="S898" s="1"/>
      <c r="T898" s="1" t="s">
        <v>25</v>
      </c>
      <c r="U898" t="str">
        <f>VLOOKUP(H898,[4]可返佣产品!$A$2:$B$1000,2,)</f>
        <v>true</v>
      </c>
    </row>
    <row r="899" spans="1:21">
      <c r="A899" s="1" t="s">
        <v>3154</v>
      </c>
      <c r="B899" s="1" t="str">
        <f>VLOOKUP(A899,'[3]消费明细-普通账号'!$B$2:$C$10000,2,)</f>
        <v>广东正品信息科技有限公司</v>
      </c>
      <c r="C899" s="1" t="str">
        <f>VLOOKUP(A899,'[3]消费明细-普通账号'!$B$2:$D$10000,3,)</f>
        <v>BD伙伴</v>
      </c>
      <c r="D899" s="1" t="str">
        <f>VLOOKUP(A899,'[3]消费明细-普通账号'!$B$2:$L$10000,11,)</f>
        <v>BD团队-黄政源</v>
      </c>
      <c r="E899" s="1" t="str">
        <f>VLOOKUP(A899,'[3]消费明细-普通账号'!$B$2:$P$10000,15,)</f>
        <v>新建</v>
      </c>
      <c r="F899" s="5">
        <f>VLOOKUP(A899,'[3]消费明细-普通账号'!$B$2:$O$10000,14,)</f>
        <v>43132.431435185201</v>
      </c>
      <c r="G899" s="1" t="s">
        <v>3155</v>
      </c>
      <c r="H899" s="1" t="s">
        <v>17</v>
      </c>
      <c r="I899" s="1" t="s">
        <v>59</v>
      </c>
      <c r="J899" s="1" t="s">
        <v>3156</v>
      </c>
      <c r="K899" s="1" t="s">
        <v>20</v>
      </c>
      <c r="L899" s="1" t="s">
        <v>3156</v>
      </c>
      <c r="M899" s="1"/>
      <c r="N899" s="1">
        <f t="shared" ref="N899:N962" si="14">L899-M899</f>
        <v>886.5</v>
      </c>
      <c r="O899" s="1" t="s">
        <v>22</v>
      </c>
      <c r="P899" s="1" t="s">
        <v>3157</v>
      </c>
      <c r="Q899" s="1" t="s">
        <v>3158</v>
      </c>
      <c r="R899" s="1" t="s">
        <v>21</v>
      </c>
      <c r="S899" s="1"/>
      <c r="T899" s="1" t="s">
        <v>25</v>
      </c>
      <c r="U899" t="str">
        <f>VLOOKUP(H899,[4]可返佣产品!$A$2:$B$1000,2,)</f>
        <v>true</v>
      </c>
    </row>
    <row r="900" spans="1:21">
      <c r="A900" s="1" t="s">
        <v>46</v>
      </c>
      <c r="B900" s="1" t="str">
        <f>VLOOKUP(A900,'[3]消费明细-普通账号'!$B$2:$C$10000,2,)</f>
        <v>云康集团</v>
      </c>
      <c r="C900" s="1" t="str">
        <f>VLOOKUP(A900,'[3]消费明细-普通账号'!$B$2:$D$10000,3,)</f>
        <v>其他</v>
      </c>
      <c r="D900" s="1" t="str">
        <f>VLOOKUP(A900,'[3]消费明细-普通账号'!$B$2:$L$10000,11,)</f>
        <v>薛玲</v>
      </c>
      <c r="E900" s="1" t="str">
        <f>VLOOKUP(A900,'[3]消费明细-普通账号'!$B$2:$P$10000,15,)</f>
        <v>关联</v>
      </c>
      <c r="F900" s="5">
        <f>VLOOKUP(A900,'[3]消费明细-普通账号'!$B$2:$O$10000,14,)</f>
        <v>42927</v>
      </c>
      <c r="G900" s="1" t="s">
        <v>3159</v>
      </c>
      <c r="H900" s="1" t="s">
        <v>3027</v>
      </c>
      <c r="I900" s="1" t="s">
        <v>49</v>
      </c>
      <c r="J900" s="1" t="s">
        <v>29</v>
      </c>
      <c r="K900" s="1" t="s">
        <v>20</v>
      </c>
      <c r="L900" s="1" t="s">
        <v>30</v>
      </c>
      <c r="M900" s="1"/>
      <c r="N900" s="1">
        <f t="shared" si="14"/>
        <v>0</v>
      </c>
      <c r="O900" s="1" t="s">
        <v>31</v>
      </c>
      <c r="P900" s="1" t="s">
        <v>3160</v>
      </c>
      <c r="Q900" s="1" t="s">
        <v>3160</v>
      </c>
      <c r="R900" s="1" t="s">
        <v>21</v>
      </c>
      <c r="S900" s="1"/>
      <c r="T900" s="1" t="s">
        <v>25</v>
      </c>
      <c r="U900" t="e">
        <f>VLOOKUP(H900,[4]可返佣产品!$A$2:$B$1000,2,)</f>
        <v>#N/A</v>
      </c>
    </row>
    <row r="901" spans="1:21">
      <c r="A901" s="1" t="s">
        <v>2321</v>
      </c>
      <c r="B901" s="1" t="str">
        <f>VLOOKUP(A901,'[3]消费明细-普通账号'!$B$2:$C$10000,2,)</f>
        <v>韶关市北江纺织有限公司</v>
      </c>
      <c r="C901" s="1" t="str">
        <f>VLOOKUP(A901,'[3]消费明细-普通账号'!$B$2:$D$10000,3,)</f>
        <v>其他</v>
      </c>
      <c r="D901" s="1" t="str">
        <f>VLOOKUP(A901,'[3]消费明细-普通账号'!$B$2:$L$10000,11,)</f>
        <v>薛玲</v>
      </c>
      <c r="E901" s="1" t="str">
        <f>VLOOKUP(A901,'[3]消费明细-普通账号'!$B$2:$P$10000,15,)</f>
        <v>新建</v>
      </c>
      <c r="F901" s="5">
        <f>VLOOKUP(A901,'[3]消费明细-普通账号'!$B$2:$O$10000,14,)</f>
        <v>42810</v>
      </c>
      <c r="G901" s="1" t="s">
        <v>3161</v>
      </c>
      <c r="H901" s="1" t="s">
        <v>36</v>
      </c>
      <c r="I901" s="1" t="s">
        <v>59</v>
      </c>
      <c r="J901" s="1" t="s">
        <v>3162</v>
      </c>
      <c r="K901" s="1" t="s">
        <v>20</v>
      </c>
      <c r="L901" s="1" t="s">
        <v>3162</v>
      </c>
      <c r="M901" s="1"/>
      <c r="N901" s="1">
        <f t="shared" si="14"/>
        <v>12770</v>
      </c>
      <c r="O901" s="1" t="s">
        <v>22</v>
      </c>
      <c r="P901" s="1" t="s">
        <v>3163</v>
      </c>
      <c r="Q901" s="1" t="s">
        <v>3163</v>
      </c>
      <c r="R901" s="1" t="s">
        <v>21</v>
      </c>
      <c r="S901" s="1"/>
      <c r="T901" s="1" t="s">
        <v>25</v>
      </c>
      <c r="U901" t="str">
        <f>VLOOKUP(H901,[4]可返佣产品!$A$2:$B$1000,2,)</f>
        <v>true</v>
      </c>
    </row>
    <row r="902" spans="1:21">
      <c r="A902" s="1" t="s">
        <v>15</v>
      </c>
      <c r="B902" s="1" t="str">
        <f>VLOOKUP(A902,'[3]消费明细-普通账号'!$B$2:$C$10000,2,)</f>
        <v>广州娇丽芙个人护理用品有限公司</v>
      </c>
      <c r="C902" s="1" t="str">
        <f>VLOOKUP(A902,'[3]消费明细-普通账号'!$B$2:$D$10000,3,)</f>
        <v>KA-广</v>
      </c>
      <c r="D902" s="1" t="str">
        <f>VLOOKUP(A902,'[3]消费明细-普通账号'!$B$2:$L$10000,11,)</f>
        <v>KA-广</v>
      </c>
      <c r="E902" s="1" t="str">
        <f>VLOOKUP(A902,'[3]消费明细-普通账号'!$B$2:$P$10000,15,)</f>
        <v>关联</v>
      </c>
      <c r="F902" s="5">
        <f>VLOOKUP(A902,'[3]消费明细-普通账号'!$B$2:$O$10000,14,)</f>
        <v>43032</v>
      </c>
      <c r="G902" s="1" t="s">
        <v>3164</v>
      </c>
      <c r="H902" s="1" t="s">
        <v>36</v>
      </c>
      <c r="I902" s="1" t="s">
        <v>18</v>
      </c>
      <c r="J902" s="1" t="s">
        <v>3165</v>
      </c>
      <c r="K902" s="1" t="s">
        <v>20</v>
      </c>
      <c r="L902" s="1" t="s">
        <v>3165</v>
      </c>
      <c r="M902" s="1"/>
      <c r="N902" s="1">
        <f t="shared" si="14"/>
        <v>111.07</v>
      </c>
      <c r="O902" s="1" t="s">
        <v>22</v>
      </c>
      <c r="P902" s="1" t="s">
        <v>3166</v>
      </c>
      <c r="Q902" s="1" t="s">
        <v>3167</v>
      </c>
      <c r="R902" s="1" t="s">
        <v>21</v>
      </c>
      <c r="S902" s="1"/>
      <c r="T902" s="1" t="s">
        <v>25</v>
      </c>
      <c r="U902" t="str">
        <f>VLOOKUP(H902,[4]可返佣产品!$A$2:$B$1000,2,)</f>
        <v>true</v>
      </c>
    </row>
    <row r="903" spans="1:21">
      <c r="A903" s="1" t="s">
        <v>220</v>
      </c>
      <c r="B903" s="1" t="str">
        <f>VLOOKUP(A903,'[3]消费明细-普通账号'!$B$2:$C$10000,2,)</f>
        <v>广州尚途商旅信息技术有限公司</v>
      </c>
      <c r="C903" s="1" t="str">
        <f>VLOOKUP(A903,'[3]消费明细-普通账号'!$B$2:$D$10000,3,)</f>
        <v>KA-广</v>
      </c>
      <c r="D903" s="1" t="str">
        <f>VLOOKUP(A903,'[3]消费明细-普通账号'!$B$2:$L$10000,11,)</f>
        <v>史玉卉</v>
      </c>
      <c r="E903" s="1" t="str">
        <f>VLOOKUP(A903,'[3]消费明细-普通账号'!$B$2:$P$10000,15,)</f>
        <v>关联</v>
      </c>
      <c r="F903" s="5">
        <f>VLOOKUP(A903,'[3]消费明细-普通账号'!$B$2:$O$10000,14,)</f>
        <v>42670</v>
      </c>
      <c r="G903" s="1" t="s">
        <v>3168</v>
      </c>
      <c r="H903" s="1" t="s">
        <v>433</v>
      </c>
      <c r="I903" s="1" t="s">
        <v>59</v>
      </c>
      <c r="J903" s="1" t="s">
        <v>3169</v>
      </c>
      <c r="K903" s="1" t="s">
        <v>20</v>
      </c>
      <c r="L903" s="1" t="s">
        <v>3169</v>
      </c>
      <c r="M903" s="1"/>
      <c r="N903" s="1">
        <f t="shared" si="14"/>
        <v>34.520000000000003</v>
      </c>
      <c r="O903" s="1" t="s">
        <v>22</v>
      </c>
      <c r="P903" s="1" t="s">
        <v>3170</v>
      </c>
      <c r="Q903" s="1" t="s">
        <v>3170</v>
      </c>
      <c r="R903" s="1" t="s">
        <v>21</v>
      </c>
      <c r="S903" s="1"/>
      <c r="T903" s="1" t="s">
        <v>25</v>
      </c>
      <c r="U903">
        <v>-1</v>
      </c>
    </row>
    <row r="904" spans="1:21">
      <c r="A904" s="1" t="s">
        <v>3171</v>
      </c>
      <c r="B904" s="1" t="str">
        <f>VLOOKUP(A904,'[3]消费明细-普通账号'!$B$2:$C$10000,2,)</f>
        <v>王先生</v>
      </c>
      <c r="C904" s="1" t="str">
        <f>VLOOKUP(A904,'[3]消费明细-普通账号'!$B$2:$D$10000,3,)</f>
        <v>KA-广</v>
      </c>
      <c r="D904" s="1" t="str">
        <f>VLOOKUP(A904,'[3]消费明细-普通账号'!$B$2:$L$10000,11,)</f>
        <v>谢晓敏</v>
      </c>
      <c r="E904" s="1" t="str">
        <f>VLOOKUP(A904,'[3]消费明细-普通账号'!$B$2:$P$10000,15,)</f>
        <v>新建</v>
      </c>
      <c r="F904" s="5">
        <f>VLOOKUP(A904,'[3]消费明细-普通账号'!$B$2:$O$10000,14,)</f>
        <v>43297.598599537036</v>
      </c>
      <c r="G904" s="1" t="s">
        <v>3172</v>
      </c>
      <c r="H904" s="1" t="s">
        <v>17</v>
      </c>
      <c r="I904" s="1" t="s">
        <v>49</v>
      </c>
      <c r="J904" s="1" t="s">
        <v>3173</v>
      </c>
      <c r="K904" s="1" t="s">
        <v>84</v>
      </c>
      <c r="L904" s="1" t="s">
        <v>3174</v>
      </c>
      <c r="M904" s="1"/>
      <c r="N904" s="1">
        <f t="shared" si="14"/>
        <v>3600.6</v>
      </c>
      <c r="O904" s="1" t="s">
        <v>22</v>
      </c>
      <c r="P904" s="1" t="s">
        <v>3175</v>
      </c>
      <c r="Q904" s="1" t="s">
        <v>3176</v>
      </c>
      <c r="R904" s="1" t="s">
        <v>21</v>
      </c>
      <c r="S904" s="1"/>
      <c r="T904" s="1" t="s">
        <v>25</v>
      </c>
      <c r="U904" t="str">
        <f>VLOOKUP(H904,[4]可返佣产品!$A$2:$B$1000,2,)</f>
        <v>true</v>
      </c>
    </row>
    <row r="905" spans="1:21">
      <c r="A905" s="1" t="s">
        <v>2661</v>
      </c>
      <c r="B905" s="1" t="str">
        <f>VLOOKUP(A905,'[3]消费明细-普通账号'!$B$2:$C$10000,2,)</f>
        <v>广州尚途商旅信息技术有限公司</v>
      </c>
      <c r="C905" s="1" t="str">
        <f>VLOOKUP(A905,'[3]消费明细-普通账号'!$B$2:$D$10000,3,)</f>
        <v>KA-广</v>
      </c>
      <c r="D905" s="1" t="str">
        <f>VLOOKUP(A905,'[3]消费明细-普通账号'!$B$2:$L$10000,11,)</f>
        <v>史玉卉</v>
      </c>
      <c r="E905" s="1" t="str">
        <f>VLOOKUP(A905,'[3]消费明细-普通账号'!$B$2:$P$10000,15,)</f>
        <v>关联</v>
      </c>
      <c r="F905" s="5">
        <f>VLOOKUP(A905,'[3]消费明细-普通账号'!$B$2:$O$10000,14,)</f>
        <v>42670</v>
      </c>
      <c r="G905" s="1" t="s">
        <v>3177</v>
      </c>
      <c r="H905" s="1" t="s">
        <v>17</v>
      </c>
      <c r="I905" s="1" t="s">
        <v>59</v>
      </c>
      <c r="J905" s="1" t="s">
        <v>2513</v>
      </c>
      <c r="K905" s="1" t="s">
        <v>20</v>
      </c>
      <c r="L905" s="1" t="s">
        <v>2513</v>
      </c>
      <c r="M905" s="1"/>
      <c r="N905" s="1">
        <f t="shared" si="14"/>
        <v>251</v>
      </c>
      <c r="O905" s="1" t="s">
        <v>22</v>
      </c>
      <c r="P905" s="1" t="s">
        <v>3178</v>
      </c>
      <c r="Q905" s="1" t="s">
        <v>3179</v>
      </c>
      <c r="R905" s="1" t="s">
        <v>21</v>
      </c>
      <c r="S905" s="1"/>
      <c r="T905" s="1" t="s">
        <v>25</v>
      </c>
      <c r="U905">
        <v>-1</v>
      </c>
    </row>
    <row r="906" spans="1:21">
      <c r="A906" s="1" t="s">
        <v>833</v>
      </c>
      <c r="B906" s="1" t="str">
        <f>VLOOKUP(A906,'[3]消费明细-普通账号'!$B$2:$C$10000,2,)</f>
        <v>广东全娱科技有限公司</v>
      </c>
      <c r="C906" s="1" t="str">
        <f>VLOOKUP(A906,'[3]消费明细-普通账号'!$B$2:$D$10000,3,)</f>
        <v>KA-广</v>
      </c>
      <c r="D906" s="1" t="str">
        <f>VLOOKUP(A906,'[3]消费明细-普通账号'!$B$2:$L$10000,11,)</f>
        <v>KA-广</v>
      </c>
      <c r="E906" s="1" t="str">
        <f>VLOOKUP(A906,'[3]消费明细-普通账号'!$B$2:$P$10000,15,)</f>
        <v>关联</v>
      </c>
      <c r="F906" s="5">
        <f>VLOOKUP(A906,'[3]消费明细-普通账号'!$B$2:$O$10000,14,)</f>
        <v>43050</v>
      </c>
      <c r="G906" s="1" t="s">
        <v>3180</v>
      </c>
      <c r="H906" s="1" t="s">
        <v>17</v>
      </c>
      <c r="I906" s="1" t="s">
        <v>59</v>
      </c>
      <c r="J906" s="1" t="s">
        <v>1744</v>
      </c>
      <c r="K906" s="1" t="s">
        <v>20</v>
      </c>
      <c r="L906" s="1" t="s">
        <v>1744</v>
      </c>
      <c r="M906" s="1"/>
      <c r="N906" s="1">
        <f t="shared" si="14"/>
        <v>202</v>
      </c>
      <c r="O906" s="1" t="s">
        <v>22</v>
      </c>
      <c r="P906" s="1" t="s">
        <v>3181</v>
      </c>
      <c r="Q906" s="1" t="s">
        <v>3182</v>
      </c>
      <c r="R906" s="1" t="s">
        <v>21</v>
      </c>
      <c r="S906" s="1"/>
      <c r="T906" s="1" t="s">
        <v>25</v>
      </c>
      <c r="U906">
        <v>-1</v>
      </c>
    </row>
    <row r="907" spans="1:21">
      <c r="A907" s="1" t="s">
        <v>137</v>
      </c>
      <c r="B907" s="1" t="str">
        <f>VLOOKUP(A907,'[3]消费明细-普通账号'!$B$2:$C$10000,2,)</f>
        <v>广州纵思网络科技股份有限公司</v>
      </c>
      <c r="C907" s="1" t="str">
        <f>VLOOKUP(A907,'[3]消费明细-普通账号'!$B$2:$D$10000,3,)</f>
        <v>KA-广</v>
      </c>
      <c r="D907" s="1" t="str">
        <f>VLOOKUP(A907,'[3]消费明细-普通账号'!$B$2:$L$10000,11,)</f>
        <v>谢晓敏</v>
      </c>
      <c r="E907" s="1" t="str">
        <f>VLOOKUP(A907,'[3]消费明细-普通账号'!$B$2:$P$10000,15,)</f>
        <v>关联</v>
      </c>
      <c r="F907" s="5">
        <f>VLOOKUP(A907,'[3]消费明细-普通账号'!$B$2:$O$10000,14,)</f>
        <v>43157.801736111098</v>
      </c>
      <c r="G907" s="1" t="s">
        <v>3183</v>
      </c>
      <c r="H907" s="1" t="s">
        <v>17</v>
      </c>
      <c r="I907" s="1" t="s">
        <v>59</v>
      </c>
      <c r="J907" s="1" t="s">
        <v>3184</v>
      </c>
      <c r="K907" s="1" t="s">
        <v>20</v>
      </c>
      <c r="L907" s="1" t="s">
        <v>3184</v>
      </c>
      <c r="M907" s="1"/>
      <c r="N907" s="1">
        <f t="shared" si="14"/>
        <v>282</v>
      </c>
      <c r="O907" s="1" t="s">
        <v>22</v>
      </c>
      <c r="P907" s="1" t="s">
        <v>3185</v>
      </c>
      <c r="Q907" s="1" t="s">
        <v>3186</v>
      </c>
      <c r="R907" s="1" t="s">
        <v>21</v>
      </c>
      <c r="S907" s="1"/>
      <c r="T907" s="1" t="s">
        <v>25</v>
      </c>
      <c r="U907">
        <v>-1</v>
      </c>
    </row>
    <row r="908" spans="1:21">
      <c r="A908" s="1" t="s">
        <v>833</v>
      </c>
      <c r="B908" s="1" t="str">
        <f>VLOOKUP(A908,'[3]消费明细-普通账号'!$B$2:$C$10000,2,)</f>
        <v>广东全娱科技有限公司</v>
      </c>
      <c r="C908" s="1" t="str">
        <f>VLOOKUP(A908,'[3]消费明细-普通账号'!$B$2:$D$10000,3,)</f>
        <v>KA-广</v>
      </c>
      <c r="D908" s="1" t="str">
        <f>VLOOKUP(A908,'[3]消费明细-普通账号'!$B$2:$L$10000,11,)</f>
        <v>KA-广</v>
      </c>
      <c r="E908" s="1" t="str">
        <f>VLOOKUP(A908,'[3]消费明细-普通账号'!$B$2:$P$10000,15,)</f>
        <v>关联</v>
      </c>
      <c r="F908" s="5">
        <f>VLOOKUP(A908,'[3]消费明细-普通账号'!$B$2:$O$10000,14,)</f>
        <v>43050</v>
      </c>
      <c r="G908" s="1" t="s">
        <v>3187</v>
      </c>
      <c r="H908" s="1" t="s">
        <v>17</v>
      </c>
      <c r="I908" s="1" t="s">
        <v>59</v>
      </c>
      <c r="J908" s="1" t="s">
        <v>3188</v>
      </c>
      <c r="K908" s="1" t="s">
        <v>20</v>
      </c>
      <c r="L908" s="1" t="s">
        <v>3188</v>
      </c>
      <c r="M908" s="1"/>
      <c r="N908" s="1">
        <f t="shared" si="14"/>
        <v>336</v>
      </c>
      <c r="O908" s="1" t="s">
        <v>22</v>
      </c>
      <c r="P908" s="1" t="s">
        <v>3189</v>
      </c>
      <c r="Q908" s="1" t="s">
        <v>3190</v>
      </c>
      <c r="R908" s="1" t="s">
        <v>21</v>
      </c>
      <c r="S908" s="1"/>
      <c r="T908" s="1" t="s">
        <v>25</v>
      </c>
      <c r="U908">
        <v>-1</v>
      </c>
    </row>
    <row r="909" spans="1:21">
      <c r="A909" s="1" t="s">
        <v>3191</v>
      </c>
      <c r="B909" s="1" t="str">
        <f>VLOOKUP(A909,'[3]消费明细-普通账号'!$B$2:$C$10000,2,)</f>
        <v>广州市城建开发集团名特网络发展有限公司</v>
      </c>
      <c r="C909" s="1" t="str">
        <f>VLOOKUP(A909,'[3]消费明细-普通账号'!$B$2:$D$10000,3,)</f>
        <v>KA-深</v>
      </c>
      <c r="D909" s="1" t="str">
        <f>VLOOKUP(A909,'[3]消费明细-普通账号'!$B$2:$L$10000,11,)</f>
        <v>李申政</v>
      </c>
      <c r="E909" s="1" t="str">
        <f>VLOOKUP(A909,'[3]消费明细-普通账号'!$B$2:$P$10000,15,)</f>
        <v>新建</v>
      </c>
      <c r="F909" s="5">
        <f>VLOOKUP(A909,'[3]消费明细-普通账号'!$B$2:$O$10000,14,)</f>
        <v>42613</v>
      </c>
      <c r="G909" s="1" t="s">
        <v>3192</v>
      </c>
      <c r="H909" s="1" t="s">
        <v>89</v>
      </c>
      <c r="I909" s="1" t="s">
        <v>59</v>
      </c>
      <c r="J909" s="1" t="s">
        <v>3193</v>
      </c>
      <c r="K909" s="1" t="s">
        <v>20</v>
      </c>
      <c r="L909" s="1" t="s">
        <v>3193</v>
      </c>
      <c r="M909" s="1">
        <v>249</v>
      </c>
      <c r="N909" s="1">
        <f t="shared" si="14"/>
        <v>84</v>
      </c>
      <c r="O909" s="1" t="s">
        <v>22</v>
      </c>
      <c r="P909" s="1" t="s">
        <v>3194</v>
      </c>
      <c r="Q909" s="1" t="s">
        <v>3195</v>
      </c>
      <c r="R909" s="1" t="s">
        <v>21</v>
      </c>
      <c r="S909" s="1"/>
      <c r="T909" s="1" t="s">
        <v>25</v>
      </c>
      <c r="U909" t="str">
        <f>VLOOKUP(H909,[4]可返佣产品!$A$2:$B$1000,2,)</f>
        <v>true</v>
      </c>
    </row>
    <row r="910" spans="1:21">
      <c r="A910" s="1" t="s">
        <v>299</v>
      </c>
      <c r="B910" s="1" t="str">
        <f>VLOOKUP(A910,'[3]消费明细-普通账号'!$B$2:$C$10000,2,)</f>
        <v>广州逗趣互动信息科技有限公司</v>
      </c>
      <c r="C910" s="1" t="str">
        <f>VLOOKUP(A910,'[3]消费明细-普通账号'!$B$2:$D$10000,3,)</f>
        <v>其他</v>
      </c>
      <c r="D910" s="1" t="str">
        <f>VLOOKUP(A910,'[3]消费明细-普通账号'!$B$2:$L$10000,11,)</f>
        <v>薛玲</v>
      </c>
      <c r="E910" s="1" t="str">
        <f>VLOOKUP(A910,'[3]消费明细-普通账号'!$B$2:$P$10000,15,)</f>
        <v>关联</v>
      </c>
      <c r="F910" s="5">
        <f>VLOOKUP(A910,'[3]消费明细-普通账号'!$B$2:$O$10000,14,)</f>
        <v>42744</v>
      </c>
      <c r="G910" s="1" t="s">
        <v>3196</v>
      </c>
      <c r="H910" s="1" t="s">
        <v>17</v>
      </c>
      <c r="I910" s="1" t="s">
        <v>59</v>
      </c>
      <c r="J910" s="1" t="s">
        <v>895</v>
      </c>
      <c r="K910" s="1" t="s">
        <v>20</v>
      </c>
      <c r="L910" s="1" t="s">
        <v>895</v>
      </c>
      <c r="M910" s="1">
        <v>45</v>
      </c>
      <c r="N910" s="1">
        <f t="shared" si="14"/>
        <v>0</v>
      </c>
      <c r="O910" s="1" t="s">
        <v>22</v>
      </c>
      <c r="P910" s="1" t="s">
        <v>3197</v>
      </c>
      <c r="Q910" s="1" t="s">
        <v>3198</v>
      </c>
      <c r="R910" s="1" t="s">
        <v>21</v>
      </c>
      <c r="S910" s="1"/>
      <c r="T910" s="1" t="s">
        <v>25</v>
      </c>
      <c r="U910">
        <v>-1</v>
      </c>
    </row>
    <row r="911" spans="1:21">
      <c r="A911" s="1" t="s">
        <v>299</v>
      </c>
      <c r="B911" s="1" t="str">
        <f>VLOOKUP(A911,'[3]消费明细-普通账号'!$B$2:$C$10000,2,)</f>
        <v>广州逗趣互动信息科技有限公司</v>
      </c>
      <c r="C911" s="1" t="str">
        <f>VLOOKUP(A911,'[3]消费明细-普通账号'!$B$2:$D$10000,3,)</f>
        <v>其他</v>
      </c>
      <c r="D911" s="1" t="str">
        <f>VLOOKUP(A911,'[3]消费明细-普通账号'!$B$2:$L$10000,11,)</f>
        <v>薛玲</v>
      </c>
      <c r="E911" s="1" t="str">
        <f>VLOOKUP(A911,'[3]消费明细-普通账号'!$B$2:$P$10000,15,)</f>
        <v>关联</v>
      </c>
      <c r="F911" s="5">
        <f>VLOOKUP(A911,'[3]消费明细-普通账号'!$B$2:$O$10000,14,)</f>
        <v>42744</v>
      </c>
      <c r="G911" s="1" t="s">
        <v>3199</v>
      </c>
      <c r="H911" s="1" t="s">
        <v>17</v>
      </c>
      <c r="I911" s="1" t="s">
        <v>59</v>
      </c>
      <c r="J911" s="1" t="s">
        <v>598</v>
      </c>
      <c r="K911" s="1" t="s">
        <v>20</v>
      </c>
      <c r="L911" s="1" t="s">
        <v>598</v>
      </c>
      <c r="M911" s="1">
        <v>296</v>
      </c>
      <c r="N911" s="1">
        <f t="shared" si="14"/>
        <v>0</v>
      </c>
      <c r="O911" s="1" t="s">
        <v>22</v>
      </c>
      <c r="P911" s="1" t="s">
        <v>3200</v>
      </c>
      <c r="Q911" s="1" t="s">
        <v>3200</v>
      </c>
      <c r="R911" s="1" t="s">
        <v>21</v>
      </c>
      <c r="S911" s="1"/>
      <c r="T911" s="1" t="s">
        <v>25</v>
      </c>
      <c r="U911">
        <v>-1</v>
      </c>
    </row>
    <row r="912" spans="1:21">
      <c r="A912" s="1" t="s">
        <v>299</v>
      </c>
      <c r="B912" s="1" t="str">
        <f>VLOOKUP(A912,'[3]消费明细-普通账号'!$B$2:$C$10000,2,)</f>
        <v>广州逗趣互动信息科技有限公司</v>
      </c>
      <c r="C912" s="1" t="str">
        <f>VLOOKUP(A912,'[3]消费明细-普通账号'!$B$2:$D$10000,3,)</f>
        <v>其他</v>
      </c>
      <c r="D912" s="1" t="str">
        <f>VLOOKUP(A912,'[3]消费明细-普通账号'!$B$2:$L$10000,11,)</f>
        <v>薛玲</v>
      </c>
      <c r="E912" s="1" t="str">
        <f>VLOOKUP(A912,'[3]消费明细-普通账号'!$B$2:$P$10000,15,)</f>
        <v>关联</v>
      </c>
      <c r="F912" s="5">
        <f>VLOOKUP(A912,'[3]消费明细-普通账号'!$B$2:$O$10000,14,)</f>
        <v>42744</v>
      </c>
      <c r="G912" s="1" t="s">
        <v>3201</v>
      </c>
      <c r="H912" s="1" t="s">
        <v>17</v>
      </c>
      <c r="I912" s="1" t="s">
        <v>59</v>
      </c>
      <c r="J912" s="1" t="s">
        <v>3202</v>
      </c>
      <c r="K912" s="1" t="s">
        <v>20</v>
      </c>
      <c r="L912" s="1" t="s">
        <v>3202</v>
      </c>
      <c r="M912" s="1">
        <v>614</v>
      </c>
      <c r="N912" s="1">
        <f t="shared" si="14"/>
        <v>0</v>
      </c>
      <c r="O912" s="1" t="s">
        <v>22</v>
      </c>
      <c r="P912" s="1" t="s">
        <v>3203</v>
      </c>
      <c r="Q912" s="1" t="s">
        <v>3204</v>
      </c>
      <c r="R912" s="1" t="s">
        <v>21</v>
      </c>
      <c r="S912" s="1"/>
      <c r="T912" s="1" t="s">
        <v>25</v>
      </c>
      <c r="U912">
        <v>-1</v>
      </c>
    </row>
    <row r="913" spans="1:21">
      <c r="A913" s="1" t="s">
        <v>299</v>
      </c>
      <c r="B913" s="1" t="str">
        <f>VLOOKUP(A913,'[3]消费明细-普通账号'!$B$2:$C$10000,2,)</f>
        <v>广州逗趣互动信息科技有限公司</v>
      </c>
      <c r="C913" s="1" t="str">
        <f>VLOOKUP(A913,'[3]消费明细-普通账号'!$B$2:$D$10000,3,)</f>
        <v>其他</v>
      </c>
      <c r="D913" s="1" t="str">
        <f>VLOOKUP(A913,'[3]消费明细-普通账号'!$B$2:$L$10000,11,)</f>
        <v>薛玲</v>
      </c>
      <c r="E913" s="1" t="str">
        <f>VLOOKUP(A913,'[3]消费明细-普通账号'!$B$2:$P$10000,15,)</f>
        <v>关联</v>
      </c>
      <c r="F913" s="5">
        <f>VLOOKUP(A913,'[3]消费明细-普通账号'!$B$2:$O$10000,14,)</f>
        <v>42744</v>
      </c>
      <c r="G913" s="1" t="s">
        <v>3205</v>
      </c>
      <c r="H913" s="1" t="s">
        <v>17</v>
      </c>
      <c r="I913" s="1" t="s">
        <v>59</v>
      </c>
      <c r="J913" s="1" t="s">
        <v>1805</v>
      </c>
      <c r="K913" s="1" t="s">
        <v>20</v>
      </c>
      <c r="L913" s="1" t="s">
        <v>1805</v>
      </c>
      <c r="M913" s="1">
        <v>592</v>
      </c>
      <c r="N913" s="1">
        <f t="shared" si="14"/>
        <v>0</v>
      </c>
      <c r="O913" s="1" t="s">
        <v>22</v>
      </c>
      <c r="P913" s="1" t="s">
        <v>3206</v>
      </c>
      <c r="Q913" s="1" t="s">
        <v>3207</v>
      </c>
      <c r="R913" s="1" t="s">
        <v>21</v>
      </c>
      <c r="S913" s="1"/>
      <c r="T913" s="1" t="s">
        <v>25</v>
      </c>
      <c r="U913">
        <v>-1</v>
      </c>
    </row>
    <row r="914" spans="1:21">
      <c r="A914" s="1" t="s">
        <v>304</v>
      </c>
      <c r="B914" s="1" t="str">
        <f>VLOOKUP(A914,'[3]消费明细-普通账号'!$B$2:$C$10000,2,)</f>
        <v>广州远程教育中心有限公司</v>
      </c>
      <c r="C914" s="1" t="str">
        <f>VLOOKUP(A914,'[3]消费明细-普通账号'!$B$2:$D$10000,3,)</f>
        <v>KA-广</v>
      </c>
      <c r="D914" s="1" t="str">
        <f>VLOOKUP(A914,'[3]消费明细-普通账号'!$B$2:$L$10000,11,)</f>
        <v>史玉卉</v>
      </c>
      <c r="E914" s="1" t="str">
        <f>VLOOKUP(A914,'[3]消费明细-普通账号'!$B$2:$P$10000,15,)</f>
        <v>关联</v>
      </c>
      <c r="F914" s="5">
        <f>VLOOKUP(A914,'[3]消费明细-普通账号'!$B$2:$O$10000,14,)</f>
        <v>42818</v>
      </c>
      <c r="G914" s="1" t="s">
        <v>3208</v>
      </c>
      <c r="H914" s="1" t="s">
        <v>17</v>
      </c>
      <c r="I914" s="1" t="s">
        <v>59</v>
      </c>
      <c r="J914" s="1" t="s">
        <v>579</v>
      </c>
      <c r="K914" s="1" t="s">
        <v>203</v>
      </c>
      <c r="L914" s="1" t="s">
        <v>3209</v>
      </c>
      <c r="M914" s="1"/>
      <c r="N914" s="1">
        <f t="shared" si="14"/>
        <v>70.5</v>
      </c>
      <c r="O914" s="1" t="s">
        <v>22</v>
      </c>
      <c r="P914" s="1" t="s">
        <v>3210</v>
      </c>
      <c r="Q914" s="1" t="s">
        <v>3211</v>
      </c>
      <c r="R914" s="1" t="s">
        <v>21</v>
      </c>
      <c r="S914" s="1"/>
      <c r="T914" s="1" t="s">
        <v>25</v>
      </c>
      <c r="U914">
        <v>0</v>
      </c>
    </row>
    <row r="915" spans="1:21">
      <c r="A915" s="1" t="s">
        <v>304</v>
      </c>
      <c r="B915" s="1" t="str">
        <f>VLOOKUP(A915,'[3]消费明细-普通账号'!$B$2:$C$10000,2,)</f>
        <v>广州远程教育中心有限公司</v>
      </c>
      <c r="C915" s="1" t="str">
        <f>VLOOKUP(A915,'[3]消费明细-普通账号'!$B$2:$D$10000,3,)</f>
        <v>KA-广</v>
      </c>
      <c r="D915" s="1" t="str">
        <f>VLOOKUP(A915,'[3]消费明细-普通账号'!$B$2:$L$10000,11,)</f>
        <v>史玉卉</v>
      </c>
      <c r="E915" s="1" t="str">
        <f>VLOOKUP(A915,'[3]消费明细-普通账号'!$B$2:$P$10000,15,)</f>
        <v>关联</v>
      </c>
      <c r="F915" s="5">
        <f>VLOOKUP(A915,'[3]消费明细-普通账号'!$B$2:$O$10000,14,)</f>
        <v>42818</v>
      </c>
      <c r="G915" s="1" t="s">
        <v>3212</v>
      </c>
      <c r="H915" s="1" t="s">
        <v>17</v>
      </c>
      <c r="I915" s="1" t="s">
        <v>59</v>
      </c>
      <c r="J915" s="1" t="s">
        <v>3213</v>
      </c>
      <c r="K915" s="1" t="s">
        <v>203</v>
      </c>
      <c r="L915" s="1" t="s">
        <v>3214</v>
      </c>
      <c r="M915" s="1"/>
      <c r="N915" s="1">
        <f t="shared" si="14"/>
        <v>231</v>
      </c>
      <c r="O915" s="1" t="s">
        <v>22</v>
      </c>
      <c r="P915" s="1" t="s">
        <v>3215</v>
      </c>
      <c r="Q915" s="1" t="s">
        <v>3216</v>
      </c>
      <c r="R915" s="1" t="s">
        <v>21</v>
      </c>
      <c r="S915" s="1"/>
      <c r="T915" s="1" t="s">
        <v>25</v>
      </c>
      <c r="U915">
        <v>0</v>
      </c>
    </row>
    <row r="916" spans="1:21">
      <c r="A916" s="1" t="s">
        <v>304</v>
      </c>
      <c r="B916" s="1" t="str">
        <f>VLOOKUP(A916,'[3]消费明细-普通账号'!$B$2:$C$10000,2,)</f>
        <v>广州远程教育中心有限公司</v>
      </c>
      <c r="C916" s="1" t="str">
        <f>VLOOKUP(A916,'[3]消费明细-普通账号'!$B$2:$D$10000,3,)</f>
        <v>KA-广</v>
      </c>
      <c r="D916" s="1" t="str">
        <f>VLOOKUP(A916,'[3]消费明细-普通账号'!$B$2:$L$10000,11,)</f>
        <v>史玉卉</v>
      </c>
      <c r="E916" s="1" t="str">
        <f>VLOOKUP(A916,'[3]消费明细-普通账号'!$B$2:$P$10000,15,)</f>
        <v>关联</v>
      </c>
      <c r="F916" s="5">
        <f>VLOOKUP(A916,'[3]消费明细-普通账号'!$B$2:$O$10000,14,)</f>
        <v>42818</v>
      </c>
      <c r="G916" s="1" t="s">
        <v>3217</v>
      </c>
      <c r="H916" s="1" t="s">
        <v>17</v>
      </c>
      <c r="I916" s="1" t="s">
        <v>59</v>
      </c>
      <c r="J916" s="1" t="s">
        <v>615</v>
      </c>
      <c r="K916" s="1" t="s">
        <v>203</v>
      </c>
      <c r="L916" s="1" t="s">
        <v>616</v>
      </c>
      <c r="M916" s="1"/>
      <c r="N916" s="1">
        <f t="shared" si="14"/>
        <v>376.5</v>
      </c>
      <c r="O916" s="1" t="s">
        <v>22</v>
      </c>
      <c r="P916" s="1" t="s">
        <v>3218</v>
      </c>
      <c r="Q916" s="1" t="s">
        <v>3218</v>
      </c>
      <c r="R916" s="1" t="s">
        <v>21</v>
      </c>
      <c r="S916" s="1"/>
      <c r="T916" s="1" t="s">
        <v>25</v>
      </c>
      <c r="U916">
        <v>0</v>
      </c>
    </row>
    <row r="917" spans="1:21">
      <c r="A917" s="1" t="s">
        <v>304</v>
      </c>
      <c r="B917" s="1" t="str">
        <f>VLOOKUP(A917,'[3]消费明细-普通账号'!$B$2:$C$10000,2,)</f>
        <v>广州远程教育中心有限公司</v>
      </c>
      <c r="C917" s="1" t="str">
        <f>VLOOKUP(A917,'[3]消费明细-普通账号'!$B$2:$D$10000,3,)</f>
        <v>KA-广</v>
      </c>
      <c r="D917" s="1" t="str">
        <f>VLOOKUP(A917,'[3]消费明细-普通账号'!$B$2:$L$10000,11,)</f>
        <v>史玉卉</v>
      </c>
      <c r="E917" s="1" t="str">
        <f>VLOOKUP(A917,'[3]消费明细-普通账号'!$B$2:$P$10000,15,)</f>
        <v>关联</v>
      </c>
      <c r="F917" s="5">
        <f>VLOOKUP(A917,'[3]消费明细-普通账号'!$B$2:$O$10000,14,)</f>
        <v>42818</v>
      </c>
      <c r="G917" s="1" t="s">
        <v>3219</v>
      </c>
      <c r="H917" s="1" t="s">
        <v>17</v>
      </c>
      <c r="I917" s="1" t="s">
        <v>59</v>
      </c>
      <c r="J917" s="1" t="s">
        <v>3220</v>
      </c>
      <c r="K917" s="1" t="s">
        <v>203</v>
      </c>
      <c r="L917" s="1" t="s">
        <v>3221</v>
      </c>
      <c r="M917" s="1"/>
      <c r="N917" s="1">
        <f t="shared" si="14"/>
        <v>620.25</v>
      </c>
      <c r="O917" s="1" t="s">
        <v>22</v>
      </c>
      <c r="P917" s="1" t="s">
        <v>3222</v>
      </c>
      <c r="Q917" s="1" t="s">
        <v>3222</v>
      </c>
      <c r="R917" s="1" t="s">
        <v>21</v>
      </c>
      <c r="S917" s="1"/>
      <c r="T917" s="1" t="s">
        <v>25</v>
      </c>
      <c r="U917">
        <v>0</v>
      </c>
    </row>
    <row r="918" spans="1:21">
      <c r="A918" s="1" t="s">
        <v>304</v>
      </c>
      <c r="B918" s="1" t="str">
        <f>VLOOKUP(A918,'[3]消费明细-普通账号'!$B$2:$C$10000,2,)</f>
        <v>广州远程教育中心有限公司</v>
      </c>
      <c r="C918" s="1" t="str">
        <f>VLOOKUP(A918,'[3]消费明细-普通账号'!$B$2:$D$10000,3,)</f>
        <v>KA-广</v>
      </c>
      <c r="D918" s="1" t="str">
        <f>VLOOKUP(A918,'[3]消费明细-普通账号'!$B$2:$L$10000,11,)</f>
        <v>史玉卉</v>
      </c>
      <c r="E918" s="1" t="str">
        <f>VLOOKUP(A918,'[3]消费明细-普通账号'!$B$2:$P$10000,15,)</f>
        <v>关联</v>
      </c>
      <c r="F918" s="5">
        <f>VLOOKUP(A918,'[3]消费明细-普通账号'!$B$2:$O$10000,14,)</f>
        <v>42818</v>
      </c>
      <c r="G918" s="1" t="s">
        <v>3223</v>
      </c>
      <c r="H918" s="1" t="s">
        <v>17</v>
      </c>
      <c r="I918" s="1" t="s">
        <v>59</v>
      </c>
      <c r="J918" s="1" t="s">
        <v>3224</v>
      </c>
      <c r="K918" s="1" t="s">
        <v>203</v>
      </c>
      <c r="L918" s="1" t="s">
        <v>3225</v>
      </c>
      <c r="M918" s="1"/>
      <c r="N918" s="1">
        <f t="shared" si="14"/>
        <v>982.5</v>
      </c>
      <c r="O918" s="1" t="s">
        <v>22</v>
      </c>
      <c r="P918" s="1" t="s">
        <v>3226</v>
      </c>
      <c r="Q918" s="1" t="s">
        <v>3226</v>
      </c>
      <c r="R918" s="1" t="s">
        <v>21</v>
      </c>
      <c r="S918" s="1"/>
      <c r="T918" s="1" t="s">
        <v>25</v>
      </c>
      <c r="U918">
        <v>0</v>
      </c>
    </row>
    <row r="919" spans="1:21">
      <c r="A919" s="1" t="s">
        <v>304</v>
      </c>
      <c r="B919" s="1" t="str">
        <f>VLOOKUP(A919,'[3]消费明细-普通账号'!$B$2:$C$10000,2,)</f>
        <v>广州远程教育中心有限公司</v>
      </c>
      <c r="C919" s="1" t="str">
        <f>VLOOKUP(A919,'[3]消费明细-普通账号'!$B$2:$D$10000,3,)</f>
        <v>KA-广</v>
      </c>
      <c r="D919" s="1" t="str">
        <f>VLOOKUP(A919,'[3]消费明细-普通账号'!$B$2:$L$10000,11,)</f>
        <v>史玉卉</v>
      </c>
      <c r="E919" s="1" t="str">
        <f>VLOOKUP(A919,'[3]消费明细-普通账号'!$B$2:$P$10000,15,)</f>
        <v>关联</v>
      </c>
      <c r="F919" s="5">
        <f>VLOOKUP(A919,'[3]消费明细-普通账号'!$B$2:$O$10000,14,)</f>
        <v>42818</v>
      </c>
      <c r="G919" s="1" t="s">
        <v>3227</v>
      </c>
      <c r="H919" s="1" t="s">
        <v>17</v>
      </c>
      <c r="I919" s="1" t="s">
        <v>59</v>
      </c>
      <c r="J919" s="1" t="s">
        <v>3228</v>
      </c>
      <c r="K919" s="1" t="s">
        <v>203</v>
      </c>
      <c r="L919" s="1" t="s">
        <v>3188</v>
      </c>
      <c r="M919" s="1"/>
      <c r="N919" s="1">
        <f t="shared" si="14"/>
        <v>336</v>
      </c>
      <c r="O919" s="1" t="s">
        <v>22</v>
      </c>
      <c r="P919" s="1" t="s">
        <v>3229</v>
      </c>
      <c r="Q919" s="1" t="s">
        <v>3230</v>
      </c>
      <c r="R919" s="1" t="s">
        <v>21</v>
      </c>
      <c r="S919" s="1"/>
      <c r="T919" s="1" t="s">
        <v>25</v>
      </c>
      <c r="U919">
        <v>0</v>
      </c>
    </row>
    <row r="920" spans="1:21">
      <c r="A920" s="1" t="s">
        <v>304</v>
      </c>
      <c r="B920" s="1" t="str">
        <f>VLOOKUP(A920,'[3]消费明细-普通账号'!$B$2:$C$10000,2,)</f>
        <v>广州远程教育中心有限公司</v>
      </c>
      <c r="C920" s="1" t="str">
        <f>VLOOKUP(A920,'[3]消费明细-普通账号'!$B$2:$D$10000,3,)</f>
        <v>KA-广</v>
      </c>
      <c r="D920" s="1" t="str">
        <f>VLOOKUP(A920,'[3]消费明细-普通账号'!$B$2:$L$10000,11,)</f>
        <v>史玉卉</v>
      </c>
      <c r="E920" s="1" t="str">
        <f>VLOOKUP(A920,'[3]消费明细-普通账号'!$B$2:$P$10000,15,)</f>
        <v>关联</v>
      </c>
      <c r="F920" s="5">
        <f>VLOOKUP(A920,'[3]消费明细-普通账号'!$B$2:$O$10000,14,)</f>
        <v>42818</v>
      </c>
      <c r="G920" s="1" t="s">
        <v>3231</v>
      </c>
      <c r="H920" s="1" t="s">
        <v>17</v>
      </c>
      <c r="I920" s="1" t="s">
        <v>59</v>
      </c>
      <c r="J920" s="1" t="s">
        <v>3220</v>
      </c>
      <c r="K920" s="1" t="s">
        <v>203</v>
      </c>
      <c r="L920" s="1" t="s">
        <v>3221</v>
      </c>
      <c r="M920" s="1"/>
      <c r="N920" s="1">
        <f t="shared" si="14"/>
        <v>620.25</v>
      </c>
      <c r="O920" s="1" t="s">
        <v>22</v>
      </c>
      <c r="P920" s="1" t="s">
        <v>3232</v>
      </c>
      <c r="Q920" s="1" t="s">
        <v>3233</v>
      </c>
      <c r="R920" s="1" t="s">
        <v>21</v>
      </c>
      <c r="S920" s="1"/>
      <c r="T920" s="1" t="s">
        <v>25</v>
      </c>
      <c r="U920">
        <v>0</v>
      </c>
    </row>
    <row r="921" spans="1:21">
      <c r="A921" s="1" t="s">
        <v>916</v>
      </c>
      <c r="B921" s="1" t="str">
        <f>VLOOKUP(A921,'[3]消费明细-普通账号'!$B$2:$C$10000,2,)</f>
        <v>广东天泽阳光康众医疗投资管理有限公司</v>
      </c>
      <c r="C921" s="1" t="str">
        <f>VLOOKUP(A921,'[3]消费明细-普通账号'!$B$2:$D$10000,3,)</f>
        <v>铁军-广</v>
      </c>
      <c r="D921" s="1" t="str">
        <f>VLOOKUP(A921,'[3]消费明细-普通账号'!$B$2:$L$10000,11,)</f>
        <v>李达</v>
      </c>
      <c r="E921" s="1" t="str">
        <f>VLOOKUP(A921,'[3]消费明细-普通账号'!$B$2:$P$10000,15,)</f>
        <v>新建</v>
      </c>
      <c r="F921" s="5">
        <f>VLOOKUP(A921,'[3]消费明细-普通账号'!$B$2:$O$10000,14,)</f>
        <v>43262.467164351852</v>
      </c>
      <c r="G921" s="1" t="s">
        <v>3234</v>
      </c>
      <c r="H921" s="1" t="s">
        <v>166</v>
      </c>
      <c r="I921" s="1" t="s">
        <v>18</v>
      </c>
      <c r="J921" s="1" t="s">
        <v>29</v>
      </c>
      <c r="K921" s="1" t="s">
        <v>20</v>
      </c>
      <c r="L921" s="1" t="s">
        <v>30</v>
      </c>
      <c r="M921" s="1"/>
      <c r="N921" s="1">
        <f t="shared" si="14"/>
        <v>0</v>
      </c>
      <c r="O921" s="1" t="s">
        <v>31</v>
      </c>
      <c r="P921" s="1" t="s">
        <v>3235</v>
      </c>
      <c r="Q921" s="1" t="s">
        <v>3235</v>
      </c>
      <c r="R921" s="1" t="s">
        <v>21</v>
      </c>
      <c r="S921" s="1"/>
      <c r="T921" s="1" t="s">
        <v>25</v>
      </c>
      <c r="U921" t="e">
        <f>VLOOKUP(H921,[4]可返佣产品!$A$2:$B$1000,2,)</f>
        <v>#N/A</v>
      </c>
    </row>
    <row r="922" spans="1:21">
      <c r="A922" s="1" t="s">
        <v>2088</v>
      </c>
      <c r="B922" s="1" t="str">
        <f>VLOOKUP(A922,'[3]消费明细-普通账号'!$B$2:$C$10000,2,)</f>
        <v>广州寄锦教育科技有限公司</v>
      </c>
      <c r="C922" s="1" t="str">
        <f>VLOOKUP(A922,'[3]消费明细-普通账号'!$B$2:$D$10000,3,)</f>
        <v>KA-广</v>
      </c>
      <c r="D922" s="1" t="str">
        <f>VLOOKUP(A922,'[3]消费明细-普通账号'!$B$2:$L$10000,11,)</f>
        <v>谢晓敏</v>
      </c>
      <c r="E922" s="1" t="str">
        <f>VLOOKUP(A922,'[3]消费明细-普通账号'!$B$2:$P$10000,15,)</f>
        <v>关联</v>
      </c>
      <c r="F922" s="5">
        <f>VLOOKUP(A922,'[3]消费明细-普通账号'!$B$2:$O$10000,14,)</f>
        <v>43125.387766203698</v>
      </c>
      <c r="G922" s="1" t="s">
        <v>3236</v>
      </c>
      <c r="H922" s="1" t="s">
        <v>28</v>
      </c>
      <c r="I922" s="1" t="s">
        <v>49</v>
      </c>
      <c r="J922" s="1" t="s">
        <v>29</v>
      </c>
      <c r="K922" s="1" t="s">
        <v>20</v>
      </c>
      <c r="L922" s="1" t="s">
        <v>30</v>
      </c>
      <c r="M922" s="1"/>
      <c r="N922" s="1">
        <f t="shared" si="14"/>
        <v>0</v>
      </c>
      <c r="O922" s="1" t="s">
        <v>31</v>
      </c>
      <c r="P922" s="1" t="s">
        <v>3237</v>
      </c>
      <c r="Q922" s="1" t="s">
        <v>3237</v>
      </c>
      <c r="R922" s="1" t="s">
        <v>21</v>
      </c>
      <c r="S922" s="1"/>
      <c r="T922" s="1" t="s">
        <v>25</v>
      </c>
      <c r="U922" t="b">
        <f>VLOOKUP(H922,[4]可返佣产品!$A$2:$B$1000,2,)</f>
        <v>1</v>
      </c>
    </row>
    <row r="923" spans="1:21">
      <c r="A923" s="1" t="s">
        <v>26</v>
      </c>
      <c r="B923" s="1" t="str">
        <f>VLOOKUP(A923,'[3]消费明细-普通账号'!$B$2:$C$10000,2,)</f>
        <v>广州市十牛信息科技有限公司</v>
      </c>
      <c r="C923" s="1" t="str">
        <f>VLOOKUP(A923,'[3]消费明细-普通账号'!$B$2:$D$10000,3,)</f>
        <v>其他</v>
      </c>
      <c r="D923" s="1" t="str">
        <f>VLOOKUP(A923,'[3]消费明细-普通账号'!$B$2:$L$10000,11,)</f>
        <v>薛玲</v>
      </c>
      <c r="E923" s="1" t="str">
        <f>VLOOKUP(A923,'[3]消费明细-普通账号'!$B$2:$P$10000,15,)</f>
        <v>关联</v>
      </c>
      <c r="F923" s="5">
        <f>VLOOKUP(A923,'[3]消费明细-普通账号'!$B$2:$O$10000,14,)</f>
        <v>42909</v>
      </c>
      <c r="G923" s="1" t="s">
        <v>3238</v>
      </c>
      <c r="H923" s="1" t="s">
        <v>17</v>
      </c>
      <c r="I923" s="1" t="s">
        <v>18</v>
      </c>
      <c r="J923" s="1" t="s">
        <v>3239</v>
      </c>
      <c r="K923" s="1" t="s">
        <v>20</v>
      </c>
      <c r="L923" s="1" t="s">
        <v>3239</v>
      </c>
      <c r="M923" s="1"/>
      <c r="N923" s="1">
        <f t="shared" si="14"/>
        <v>58.16</v>
      </c>
      <c r="O923" s="1" t="s">
        <v>22</v>
      </c>
      <c r="P923" s="1" t="s">
        <v>3240</v>
      </c>
      <c r="Q923" s="1" t="s">
        <v>3241</v>
      </c>
      <c r="R923" s="1" t="s">
        <v>21</v>
      </c>
      <c r="S923" s="1"/>
      <c r="T923" s="1" t="s">
        <v>25</v>
      </c>
      <c r="U923" t="str">
        <f>VLOOKUP(H923,[4]可返佣产品!$A$2:$B$1000,2,)</f>
        <v>true</v>
      </c>
    </row>
    <row r="924" spans="1:21">
      <c r="A924" s="1" t="s">
        <v>2661</v>
      </c>
      <c r="B924" s="1" t="str">
        <f>VLOOKUP(A924,'[3]消费明细-普通账号'!$B$2:$C$10000,2,)</f>
        <v>广州尚途商旅信息技术有限公司</v>
      </c>
      <c r="C924" s="1" t="str">
        <f>VLOOKUP(A924,'[3]消费明细-普通账号'!$B$2:$D$10000,3,)</f>
        <v>KA-广</v>
      </c>
      <c r="D924" s="1" t="str">
        <f>VLOOKUP(A924,'[3]消费明细-普通账号'!$B$2:$L$10000,11,)</f>
        <v>史玉卉</v>
      </c>
      <c r="E924" s="1" t="str">
        <f>VLOOKUP(A924,'[3]消费明细-普通账号'!$B$2:$P$10000,15,)</f>
        <v>关联</v>
      </c>
      <c r="F924" s="5">
        <f>VLOOKUP(A924,'[3]消费明细-普通账号'!$B$2:$O$10000,14,)</f>
        <v>42670</v>
      </c>
      <c r="G924" s="1" t="s">
        <v>3242</v>
      </c>
      <c r="H924" s="1" t="s">
        <v>3243</v>
      </c>
      <c r="I924" s="1" t="s">
        <v>49</v>
      </c>
      <c r="J924" s="1" t="s">
        <v>29</v>
      </c>
      <c r="K924" s="1" t="s">
        <v>20</v>
      </c>
      <c r="L924" s="1" t="s">
        <v>30</v>
      </c>
      <c r="M924" s="1"/>
      <c r="N924" s="1">
        <f t="shared" si="14"/>
        <v>0</v>
      </c>
      <c r="O924" s="1" t="s">
        <v>31</v>
      </c>
      <c r="P924" s="1" t="s">
        <v>3244</v>
      </c>
      <c r="Q924" s="1" t="s">
        <v>3244</v>
      </c>
      <c r="R924" s="1" t="s">
        <v>21</v>
      </c>
      <c r="S924" s="1"/>
      <c r="T924" s="1" t="s">
        <v>25</v>
      </c>
      <c r="U924" t="e">
        <f>VLOOKUP(H924,[4]可返佣产品!$A$2:$B$1000,2,)</f>
        <v>#N/A</v>
      </c>
    </row>
    <row r="925" spans="1:21">
      <c r="A925" s="1" t="s">
        <v>3245</v>
      </c>
      <c r="B925" s="1" t="str">
        <f>VLOOKUP(A925,'[3]消费明细-普通账号'!$B$2:$C$10000,2,)</f>
        <v>广州有米科技</v>
      </c>
      <c r="C925" s="1" t="str">
        <f>VLOOKUP(A925,'[3]消费明细-普通账号'!$B$2:$D$10000,3,)</f>
        <v>KA-广</v>
      </c>
      <c r="D925" s="1" t="str">
        <f>VLOOKUP(A925,'[3]消费明细-普通账号'!$B$2:$L$10000,11,)</f>
        <v>汤何</v>
      </c>
      <c r="E925" s="1" t="str">
        <f>VLOOKUP(A925,'[3]消费明细-普通账号'!$B$2:$P$10000,15,)</f>
        <v>新建</v>
      </c>
      <c r="F925" s="5">
        <f>VLOOKUP(A925,'[3]消费明细-普通账号'!$B$2:$O$10000,14,)</f>
        <v>43216.464340277802</v>
      </c>
      <c r="G925" s="1" t="s">
        <v>3246</v>
      </c>
      <c r="H925" s="1" t="s">
        <v>1549</v>
      </c>
      <c r="I925" s="1" t="s">
        <v>49</v>
      </c>
      <c r="J925" s="1" t="s">
        <v>29</v>
      </c>
      <c r="K925" s="1" t="s">
        <v>20</v>
      </c>
      <c r="L925" s="1" t="s">
        <v>30</v>
      </c>
      <c r="M925" s="1"/>
      <c r="N925" s="1">
        <f t="shared" si="14"/>
        <v>0</v>
      </c>
      <c r="O925" s="1" t="s">
        <v>31</v>
      </c>
      <c r="P925" s="1" t="s">
        <v>3247</v>
      </c>
      <c r="Q925" s="1" t="s">
        <v>3247</v>
      </c>
      <c r="R925" s="1" t="s">
        <v>21</v>
      </c>
      <c r="S925" s="1"/>
      <c r="T925" s="1" t="s">
        <v>25</v>
      </c>
      <c r="U925" t="b">
        <f>VLOOKUP(H925,[4]可返佣产品!$A$2:$B$1000,2,)</f>
        <v>1</v>
      </c>
    </row>
    <row r="926" spans="1:21">
      <c r="A926" s="1" t="s">
        <v>2661</v>
      </c>
      <c r="B926" s="1" t="str">
        <f>VLOOKUP(A926,'[3]消费明细-普通账号'!$B$2:$C$10000,2,)</f>
        <v>广州尚途商旅信息技术有限公司</v>
      </c>
      <c r="C926" s="1" t="str">
        <f>VLOOKUP(A926,'[3]消费明细-普通账号'!$B$2:$D$10000,3,)</f>
        <v>KA-广</v>
      </c>
      <c r="D926" s="1" t="str">
        <f>VLOOKUP(A926,'[3]消费明细-普通账号'!$B$2:$L$10000,11,)</f>
        <v>史玉卉</v>
      </c>
      <c r="E926" s="1" t="str">
        <f>VLOOKUP(A926,'[3]消费明细-普通账号'!$B$2:$P$10000,15,)</f>
        <v>关联</v>
      </c>
      <c r="F926" s="5">
        <f>VLOOKUP(A926,'[3]消费明细-普通账号'!$B$2:$O$10000,14,)</f>
        <v>42670</v>
      </c>
      <c r="G926" s="1" t="s">
        <v>3248</v>
      </c>
      <c r="H926" s="1" t="s">
        <v>3249</v>
      </c>
      <c r="I926" s="1" t="s">
        <v>49</v>
      </c>
      <c r="J926" s="1" t="s">
        <v>29</v>
      </c>
      <c r="K926" s="1" t="s">
        <v>20</v>
      </c>
      <c r="L926" s="1" t="s">
        <v>30</v>
      </c>
      <c r="M926" s="1"/>
      <c r="N926" s="1">
        <f t="shared" si="14"/>
        <v>0</v>
      </c>
      <c r="O926" s="1" t="s">
        <v>31</v>
      </c>
      <c r="P926" s="1" t="s">
        <v>3250</v>
      </c>
      <c r="Q926" s="1" t="s">
        <v>3250</v>
      </c>
      <c r="R926" s="1" t="s">
        <v>21</v>
      </c>
      <c r="S926" s="1"/>
      <c r="T926" s="1" t="s">
        <v>25</v>
      </c>
      <c r="U926" t="e">
        <f>VLOOKUP(H926,[4]可返佣产品!$A$2:$B$1000,2,)</f>
        <v>#N/A</v>
      </c>
    </row>
    <row r="927" spans="1:21">
      <c r="A927" s="1" t="s">
        <v>2573</v>
      </c>
      <c r="B927" s="1" t="str">
        <f>VLOOKUP(A927,'[3]消费明细-普通账号'!$B$2:$C$10000,2,)</f>
        <v>野望互娱</v>
      </c>
      <c r="C927" s="1" t="str">
        <f>VLOOKUP(A927,'[3]消费明细-普通账号'!$B$2:$D$10000,3,)</f>
        <v>中台-广</v>
      </c>
      <c r="D927" s="1" t="str">
        <f>VLOOKUP(A927,'[3]消费明细-普通账号'!$B$2:$L$10000,11,)</f>
        <v>唐钰滢</v>
      </c>
      <c r="E927" s="1" t="str">
        <f>VLOOKUP(A927,'[3]消费明细-普通账号'!$B$2:$P$10000,15,)</f>
        <v>新建</v>
      </c>
      <c r="F927" s="5">
        <f>VLOOKUP(A927,'[3]消费明细-普通账号'!$B$2:$O$10000,14,)</f>
        <v>43298.4768287037</v>
      </c>
      <c r="G927" s="1" t="s">
        <v>3251</v>
      </c>
      <c r="H927" s="1" t="s">
        <v>3252</v>
      </c>
      <c r="I927" s="1" t="s">
        <v>49</v>
      </c>
      <c r="J927" s="1" t="s">
        <v>29</v>
      </c>
      <c r="K927" s="1" t="s">
        <v>20</v>
      </c>
      <c r="L927" s="1" t="s">
        <v>30</v>
      </c>
      <c r="M927" s="1"/>
      <c r="N927" s="1">
        <f t="shared" si="14"/>
        <v>0</v>
      </c>
      <c r="O927" s="1" t="s">
        <v>31</v>
      </c>
      <c r="P927" s="1" t="s">
        <v>3253</v>
      </c>
      <c r="Q927" s="1" t="s">
        <v>3253</v>
      </c>
      <c r="R927" s="1" t="s">
        <v>21</v>
      </c>
      <c r="S927" s="1"/>
      <c r="T927" s="1" t="s">
        <v>25</v>
      </c>
      <c r="U927" t="e">
        <f>VLOOKUP(H927,[4]可返佣产品!$A$2:$B$1000,2,)</f>
        <v>#N/A</v>
      </c>
    </row>
    <row r="928" spans="1:21">
      <c r="A928" s="1" t="s">
        <v>2573</v>
      </c>
      <c r="B928" s="1" t="str">
        <f>VLOOKUP(A928,'[3]消费明细-普通账号'!$B$2:$C$10000,2,)</f>
        <v>野望互娱</v>
      </c>
      <c r="C928" s="1" t="str">
        <f>VLOOKUP(A928,'[3]消费明细-普通账号'!$B$2:$D$10000,3,)</f>
        <v>中台-广</v>
      </c>
      <c r="D928" s="1" t="str">
        <f>VLOOKUP(A928,'[3]消费明细-普通账号'!$B$2:$L$10000,11,)</f>
        <v>唐钰滢</v>
      </c>
      <c r="E928" s="1" t="str">
        <f>VLOOKUP(A928,'[3]消费明细-普通账号'!$B$2:$P$10000,15,)</f>
        <v>新建</v>
      </c>
      <c r="F928" s="5">
        <f>VLOOKUP(A928,'[3]消费明细-普通账号'!$B$2:$O$10000,14,)</f>
        <v>43298.4768287037</v>
      </c>
      <c r="G928" s="1" t="s">
        <v>3254</v>
      </c>
      <c r="H928" s="1" t="s">
        <v>3252</v>
      </c>
      <c r="I928" s="1" t="s">
        <v>49</v>
      </c>
      <c r="J928" s="1" t="s">
        <v>29</v>
      </c>
      <c r="K928" s="1" t="s">
        <v>20</v>
      </c>
      <c r="L928" s="1" t="s">
        <v>30</v>
      </c>
      <c r="M928" s="1"/>
      <c r="N928" s="1">
        <f t="shared" si="14"/>
        <v>0</v>
      </c>
      <c r="O928" s="1" t="s">
        <v>31</v>
      </c>
      <c r="P928" s="1" t="s">
        <v>3255</v>
      </c>
      <c r="Q928" s="1" t="s">
        <v>3255</v>
      </c>
      <c r="R928" s="1" t="s">
        <v>21</v>
      </c>
      <c r="S928" s="1"/>
      <c r="T928" s="1" t="s">
        <v>25</v>
      </c>
      <c r="U928" t="e">
        <f>VLOOKUP(H928,[4]可返佣产品!$A$2:$B$1000,2,)</f>
        <v>#N/A</v>
      </c>
    </row>
    <row r="929" spans="1:21">
      <c r="A929" s="1" t="s">
        <v>1196</v>
      </c>
      <c r="B929" s="1" t="str">
        <f>VLOOKUP(A929,'[3]消费明细-普通账号'!$B$2:$C$10000,2,)</f>
        <v>广州留余香信息科技有限公司</v>
      </c>
      <c r="C929" s="1" t="str">
        <f>VLOOKUP(A929,'[3]消费明细-普通账号'!$B$2:$D$10000,3,)</f>
        <v>BD伙伴</v>
      </c>
      <c r="D929" s="1" t="str">
        <f>VLOOKUP(A929,'[3]消费明细-普通账号'!$B$2:$L$10000,11,)</f>
        <v>BD团队-黄政源</v>
      </c>
      <c r="E929" s="1" t="str">
        <f>VLOOKUP(A929,'[3]消费明细-普通账号'!$B$2:$P$10000,15,)</f>
        <v>新建</v>
      </c>
      <c r="F929" s="5">
        <f>VLOOKUP(A929,'[3]消费明细-普通账号'!$B$2:$O$10000,14,)</f>
        <v>43032</v>
      </c>
      <c r="G929" s="1" t="s">
        <v>3256</v>
      </c>
      <c r="H929" s="1" t="s">
        <v>17</v>
      </c>
      <c r="I929" s="1" t="s">
        <v>49</v>
      </c>
      <c r="J929" s="1" t="s">
        <v>1996</v>
      </c>
      <c r="K929" s="1" t="s">
        <v>20</v>
      </c>
      <c r="L929" s="1" t="s">
        <v>1996</v>
      </c>
      <c r="M929" s="1"/>
      <c r="N929" s="1">
        <f t="shared" si="14"/>
        <v>190</v>
      </c>
      <c r="O929" s="1" t="s">
        <v>22</v>
      </c>
      <c r="P929" s="1" t="s">
        <v>3257</v>
      </c>
      <c r="Q929" s="1" t="s">
        <v>3258</v>
      </c>
      <c r="R929" s="1" t="s">
        <v>21</v>
      </c>
      <c r="S929" s="1"/>
      <c r="T929" s="1" t="s">
        <v>25</v>
      </c>
      <c r="U929" t="str">
        <f>VLOOKUP(H929,[4]可返佣产品!$A$2:$B$1000,2,)</f>
        <v>true</v>
      </c>
    </row>
    <row r="930" spans="1:21">
      <c r="A930" s="1" t="s">
        <v>3259</v>
      </c>
      <c r="B930" s="1" t="str">
        <f>VLOOKUP(A930,'[3]消费明细-普通账号'!$B$2:$C$10000,2,)</f>
        <v>深圳市瑞尚科技有限公司</v>
      </c>
      <c r="C930" s="1" t="str">
        <f>VLOOKUP(A930,'[3]消费明细-普通账号'!$B$2:$D$10000,3,)</f>
        <v>BD伙伴</v>
      </c>
      <c r="D930" s="1" t="str">
        <f>VLOOKUP(A930,'[3]消费明细-普通账号'!$B$2:$L$10000,11,)</f>
        <v>BD团队-黄政源</v>
      </c>
      <c r="E930" s="1" t="str">
        <f>VLOOKUP(A930,'[3]消费明细-普通账号'!$B$2:$P$10000,15,)</f>
        <v>新建</v>
      </c>
      <c r="F930" s="5">
        <f>VLOOKUP(A930,'[3]消费明细-普通账号'!$B$2:$O$10000,14,)</f>
        <v>43117.762812499997</v>
      </c>
      <c r="G930" s="1" t="s">
        <v>3260</v>
      </c>
      <c r="H930" s="1" t="s">
        <v>17</v>
      </c>
      <c r="I930" s="1" t="s">
        <v>49</v>
      </c>
      <c r="J930" s="1" t="s">
        <v>3261</v>
      </c>
      <c r="K930" s="1" t="s">
        <v>1618</v>
      </c>
      <c r="L930" s="1" t="s">
        <v>3262</v>
      </c>
      <c r="M930" s="1"/>
      <c r="N930" s="1">
        <f t="shared" si="14"/>
        <v>1953.6</v>
      </c>
      <c r="O930" s="1" t="s">
        <v>22</v>
      </c>
      <c r="P930" s="1" t="s">
        <v>3263</v>
      </c>
      <c r="Q930" s="1" t="s">
        <v>3264</v>
      </c>
      <c r="R930" s="1" t="s">
        <v>21</v>
      </c>
      <c r="S930" s="1"/>
      <c r="T930" s="1" t="s">
        <v>25</v>
      </c>
      <c r="U930" t="str">
        <f>VLOOKUP(H930,[4]可返佣产品!$A$2:$B$1000,2,)</f>
        <v>true</v>
      </c>
    </row>
    <row r="931" spans="1:21">
      <c r="A931" s="1" t="s">
        <v>217</v>
      </c>
      <c r="B931" s="1" t="str">
        <f>VLOOKUP(A931,'[3]消费明细-普通账号'!$B$2:$C$10000,2,)</f>
        <v>广州市合生元生物制品有限公司</v>
      </c>
      <c r="C931" s="1" t="str">
        <f>VLOOKUP(A931,'[3]消费明细-普通账号'!$B$2:$D$10000,3,)</f>
        <v>KA-广</v>
      </c>
      <c r="D931" s="1" t="str">
        <f>VLOOKUP(A931,'[3]消费明细-普通账号'!$B$2:$L$10000,11,)</f>
        <v>史玉卉</v>
      </c>
      <c r="E931" s="1" t="str">
        <f>VLOOKUP(A931,'[3]消费明细-普通账号'!$B$2:$P$10000,15,)</f>
        <v>关联</v>
      </c>
      <c r="F931" s="5">
        <f>VLOOKUP(A931,'[3]消费明细-普通账号'!$B$2:$O$10000,14,)</f>
        <v>42620</v>
      </c>
      <c r="G931" s="1" t="s">
        <v>3265</v>
      </c>
      <c r="H931" s="1" t="s">
        <v>130</v>
      </c>
      <c r="I931" s="1" t="s">
        <v>49</v>
      </c>
      <c r="J931" s="1" t="s">
        <v>29</v>
      </c>
      <c r="K931" s="1" t="s">
        <v>20</v>
      </c>
      <c r="L931" s="1" t="s">
        <v>30</v>
      </c>
      <c r="M931" s="1"/>
      <c r="N931" s="1">
        <f t="shared" si="14"/>
        <v>0</v>
      </c>
      <c r="O931" s="1" t="s">
        <v>31</v>
      </c>
      <c r="P931" s="1" t="s">
        <v>3266</v>
      </c>
      <c r="Q931" s="1" t="s">
        <v>3267</v>
      </c>
      <c r="R931" s="1" t="s">
        <v>21</v>
      </c>
      <c r="S931" s="1"/>
      <c r="T931" s="1" t="s">
        <v>25</v>
      </c>
      <c r="U931" t="b">
        <f>VLOOKUP(H931,[4]可返佣产品!$A$2:$B$1000,2,)</f>
        <v>1</v>
      </c>
    </row>
    <row r="932" spans="1:21">
      <c r="A932" s="1" t="s">
        <v>217</v>
      </c>
      <c r="B932" s="1" t="str">
        <f>VLOOKUP(A932,'[3]消费明细-普通账号'!$B$2:$C$10000,2,)</f>
        <v>广州市合生元生物制品有限公司</v>
      </c>
      <c r="C932" s="1" t="str">
        <f>VLOOKUP(A932,'[3]消费明细-普通账号'!$B$2:$D$10000,3,)</f>
        <v>KA-广</v>
      </c>
      <c r="D932" s="1" t="str">
        <f>VLOOKUP(A932,'[3]消费明细-普通账号'!$B$2:$L$10000,11,)</f>
        <v>史玉卉</v>
      </c>
      <c r="E932" s="1" t="str">
        <f>VLOOKUP(A932,'[3]消费明细-普通账号'!$B$2:$P$10000,15,)</f>
        <v>关联</v>
      </c>
      <c r="F932" s="5">
        <f>VLOOKUP(A932,'[3]消费明细-普通账号'!$B$2:$O$10000,14,)</f>
        <v>42620</v>
      </c>
      <c r="G932" s="1" t="s">
        <v>3268</v>
      </c>
      <c r="H932" s="1" t="s">
        <v>48</v>
      </c>
      <c r="I932" s="1" t="s">
        <v>49</v>
      </c>
      <c r="J932" s="1" t="s">
        <v>29</v>
      </c>
      <c r="K932" s="1" t="s">
        <v>20</v>
      </c>
      <c r="L932" s="1" t="s">
        <v>30</v>
      </c>
      <c r="M932" s="1"/>
      <c r="N932" s="1">
        <f t="shared" si="14"/>
        <v>0</v>
      </c>
      <c r="O932" s="1" t="s">
        <v>31</v>
      </c>
      <c r="P932" s="1" t="s">
        <v>3269</v>
      </c>
      <c r="Q932" s="1" t="s">
        <v>3269</v>
      </c>
      <c r="R932" s="1" t="s">
        <v>21</v>
      </c>
      <c r="S932" s="1"/>
      <c r="T932" s="1" t="s">
        <v>25</v>
      </c>
      <c r="U932" t="e">
        <f>VLOOKUP(H932,[4]可返佣产品!$A$2:$B$1000,2,)</f>
        <v>#N/A</v>
      </c>
    </row>
    <row r="933" spans="1:21">
      <c r="A933" s="1" t="s">
        <v>217</v>
      </c>
      <c r="B933" s="1" t="str">
        <f>VLOOKUP(A933,'[3]消费明细-普通账号'!$B$2:$C$10000,2,)</f>
        <v>广州市合生元生物制品有限公司</v>
      </c>
      <c r="C933" s="1" t="str">
        <f>VLOOKUP(A933,'[3]消费明细-普通账号'!$B$2:$D$10000,3,)</f>
        <v>KA-广</v>
      </c>
      <c r="D933" s="1" t="str">
        <f>VLOOKUP(A933,'[3]消费明细-普通账号'!$B$2:$L$10000,11,)</f>
        <v>史玉卉</v>
      </c>
      <c r="E933" s="1" t="str">
        <f>VLOOKUP(A933,'[3]消费明细-普通账号'!$B$2:$P$10000,15,)</f>
        <v>关联</v>
      </c>
      <c r="F933" s="5">
        <f>VLOOKUP(A933,'[3]消费明细-普通账号'!$B$2:$O$10000,14,)</f>
        <v>42620</v>
      </c>
      <c r="G933" s="1" t="s">
        <v>3270</v>
      </c>
      <c r="H933" s="1" t="s">
        <v>130</v>
      </c>
      <c r="I933" s="1" t="s">
        <v>49</v>
      </c>
      <c r="J933" s="1" t="s">
        <v>29</v>
      </c>
      <c r="K933" s="1" t="s">
        <v>20</v>
      </c>
      <c r="L933" s="1" t="s">
        <v>30</v>
      </c>
      <c r="M933" s="1"/>
      <c r="N933" s="1">
        <f t="shared" si="14"/>
        <v>0</v>
      </c>
      <c r="O933" s="1" t="s">
        <v>31</v>
      </c>
      <c r="P933" s="1" t="s">
        <v>3271</v>
      </c>
      <c r="Q933" s="1" t="s">
        <v>3271</v>
      </c>
      <c r="R933" s="1" t="s">
        <v>21</v>
      </c>
      <c r="S933" s="1"/>
      <c r="T933" s="1" t="s">
        <v>25</v>
      </c>
      <c r="U933" t="b">
        <f>VLOOKUP(H933,[4]可返佣产品!$A$2:$B$1000,2,)</f>
        <v>1</v>
      </c>
    </row>
    <row r="934" spans="1:21">
      <c r="A934" s="1" t="s">
        <v>217</v>
      </c>
      <c r="B934" s="1" t="str">
        <f>VLOOKUP(A934,'[3]消费明细-普通账号'!$B$2:$C$10000,2,)</f>
        <v>广州市合生元生物制品有限公司</v>
      </c>
      <c r="C934" s="1" t="str">
        <f>VLOOKUP(A934,'[3]消费明细-普通账号'!$B$2:$D$10000,3,)</f>
        <v>KA-广</v>
      </c>
      <c r="D934" s="1" t="str">
        <f>VLOOKUP(A934,'[3]消费明细-普通账号'!$B$2:$L$10000,11,)</f>
        <v>史玉卉</v>
      </c>
      <c r="E934" s="1" t="str">
        <f>VLOOKUP(A934,'[3]消费明细-普通账号'!$B$2:$P$10000,15,)</f>
        <v>关联</v>
      </c>
      <c r="F934" s="5">
        <f>VLOOKUP(A934,'[3]消费明细-普通账号'!$B$2:$O$10000,14,)</f>
        <v>42620</v>
      </c>
      <c r="G934" s="1" t="s">
        <v>3272</v>
      </c>
      <c r="H934" s="1" t="s">
        <v>130</v>
      </c>
      <c r="I934" s="1" t="s">
        <v>49</v>
      </c>
      <c r="J934" s="1" t="s">
        <v>29</v>
      </c>
      <c r="K934" s="1" t="s">
        <v>20</v>
      </c>
      <c r="L934" s="1" t="s">
        <v>30</v>
      </c>
      <c r="M934" s="1"/>
      <c r="N934" s="1">
        <f t="shared" si="14"/>
        <v>0</v>
      </c>
      <c r="O934" s="1" t="s">
        <v>31</v>
      </c>
      <c r="P934" s="1" t="s">
        <v>3273</v>
      </c>
      <c r="Q934" s="1" t="s">
        <v>3273</v>
      </c>
      <c r="R934" s="1" t="s">
        <v>21</v>
      </c>
      <c r="S934" s="1"/>
      <c r="T934" s="1" t="s">
        <v>25</v>
      </c>
      <c r="U934" t="b">
        <f>VLOOKUP(H934,[4]可返佣产品!$A$2:$B$1000,2,)</f>
        <v>1</v>
      </c>
    </row>
    <row r="935" spans="1:21">
      <c r="A935" s="1" t="s">
        <v>217</v>
      </c>
      <c r="B935" s="1" t="str">
        <f>VLOOKUP(A935,'[3]消费明细-普通账号'!$B$2:$C$10000,2,)</f>
        <v>广州市合生元生物制品有限公司</v>
      </c>
      <c r="C935" s="1" t="str">
        <f>VLOOKUP(A935,'[3]消费明细-普通账号'!$B$2:$D$10000,3,)</f>
        <v>KA-广</v>
      </c>
      <c r="D935" s="1" t="str">
        <f>VLOOKUP(A935,'[3]消费明细-普通账号'!$B$2:$L$10000,11,)</f>
        <v>史玉卉</v>
      </c>
      <c r="E935" s="1" t="str">
        <f>VLOOKUP(A935,'[3]消费明细-普通账号'!$B$2:$P$10000,15,)</f>
        <v>关联</v>
      </c>
      <c r="F935" s="5">
        <f>VLOOKUP(A935,'[3]消费明细-普通账号'!$B$2:$O$10000,14,)</f>
        <v>42620</v>
      </c>
      <c r="G935" s="1" t="s">
        <v>3274</v>
      </c>
      <c r="H935" s="1" t="s">
        <v>130</v>
      </c>
      <c r="I935" s="1" t="s">
        <v>49</v>
      </c>
      <c r="J935" s="1" t="s">
        <v>29</v>
      </c>
      <c r="K935" s="1" t="s">
        <v>20</v>
      </c>
      <c r="L935" s="1" t="s">
        <v>30</v>
      </c>
      <c r="M935" s="1"/>
      <c r="N935" s="1">
        <f t="shared" si="14"/>
        <v>0</v>
      </c>
      <c r="O935" s="1" t="s">
        <v>31</v>
      </c>
      <c r="P935" s="1" t="s">
        <v>3275</v>
      </c>
      <c r="Q935" s="1" t="s">
        <v>3276</v>
      </c>
      <c r="R935" s="1" t="s">
        <v>21</v>
      </c>
      <c r="S935" s="1"/>
      <c r="T935" s="1" t="s">
        <v>25</v>
      </c>
      <c r="U935" t="b">
        <f>VLOOKUP(H935,[4]可返佣产品!$A$2:$B$1000,2,)</f>
        <v>1</v>
      </c>
    </row>
    <row r="936" spans="1:21">
      <c r="A936" s="1" t="s">
        <v>217</v>
      </c>
      <c r="B936" s="1" t="str">
        <f>VLOOKUP(A936,'[3]消费明细-普通账号'!$B$2:$C$10000,2,)</f>
        <v>广州市合生元生物制品有限公司</v>
      </c>
      <c r="C936" s="1" t="str">
        <f>VLOOKUP(A936,'[3]消费明细-普通账号'!$B$2:$D$10000,3,)</f>
        <v>KA-广</v>
      </c>
      <c r="D936" s="1" t="str">
        <f>VLOOKUP(A936,'[3]消费明细-普通账号'!$B$2:$L$10000,11,)</f>
        <v>史玉卉</v>
      </c>
      <c r="E936" s="1" t="str">
        <f>VLOOKUP(A936,'[3]消费明细-普通账号'!$B$2:$P$10000,15,)</f>
        <v>关联</v>
      </c>
      <c r="F936" s="5">
        <f>VLOOKUP(A936,'[3]消费明细-普通账号'!$B$2:$O$10000,14,)</f>
        <v>42620</v>
      </c>
      <c r="G936" s="1" t="s">
        <v>3277</v>
      </c>
      <c r="H936" s="1" t="s">
        <v>48</v>
      </c>
      <c r="I936" s="1" t="s">
        <v>49</v>
      </c>
      <c r="J936" s="1" t="s">
        <v>29</v>
      </c>
      <c r="K936" s="1" t="s">
        <v>20</v>
      </c>
      <c r="L936" s="1" t="s">
        <v>30</v>
      </c>
      <c r="M936" s="1"/>
      <c r="N936" s="1">
        <f t="shared" si="14"/>
        <v>0</v>
      </c>
      <c r="O936" s="1" t="s">
        <v>31</v>
      </c>
      <c r="P936" s="1" t="s">
        <v>3278</v>
      </c>
      <c r="Q936" s="1" t="s">
        <v>3278</v>
      </c>
      <c r="R936" s="1" t="s">
        <v>21</v>
      </c>
      <c r="S936" s="1"/>
      <c r="T936" s="1" t="s">
        <v>25</v>
      </c>
      <c r="U936" t="e">
        <f>VLOOKUP(H936,[4]可返佣产品!$A$2:$B$1000,2,)</f>
        <v>#N/A</v>
      </c>
    </row>
    <row r="937" spans="1:21">
      <c r="A937" s="1" t="s">
        <v>217</v>
      </c>
      <c r="B937" s="1" t="str">
        <f>VLOOKUP(A937,'[3]消费明细-普通账号'!$B$2:$C$10000,2,)</f>
        <v>广州市合生元生物制品有限公司</v>
      </c>
      <c r="C937" s="1" t="str">
        <f>VLOOKUP(A937,'[3]消费明细-普通账号'!$B$2:$D$10000,3,)</f>
        <v>KA-广</v>
      </c>
      <c r="D937" s="1" t="str">
        <f>VLOOKUP(A937,'[3]消费明细-普通账号'!$B$2:$L$10000,11,)</f>
        <v>史玉卉</v>
      </c>
      <c r="E937" s="1" t="str">
        <f>VLOOKUP(A937,'[3]消费明细-普通账号'!$B$2:$P$10000,15,)</f>
        <v>关联</v>
      </c>
      <c r="F937" s="5">
        <f>VLOOKUP(A937,'[3]消费明细-普通账号'!$B$2:$O$10000,14,)</f>
        <v>42620</v>
      </c>
      <c r="G937" s="1" t="s">
        <v>3279</v>
      </c>
      <c r="H937" s="1" t="s">
        <v>48</v>
      </c>
      <c r="I937" s="1" t="s">
        <v>49</v>
      </c>
      <c r="J937" s="1" t="s">
        <v>29</v>
      </c>
      <c r="K937" s="1" t="s">
        <v>20</v>
      </c>
      <c r="L937" s="1" t="s">
        <v>30</v>
      </c>
      <c r="M937" s="1"/>
      <c r="N937" s="1">
        <f t="shared" si="14"/>
        <v>0</v>
      </c>
      <c r="O937" s="1" t="s">
        <v>31</v>
      </c>
      <c r="P937" s="1" t="s">
        <v>3280</v>
      </c>
      <c r="Q937" s="1" t="s">
        <v>3281</v>
      </c>
      <c r="R937" s="1" t="s">
        <v>21</v>
      </c>
      <c r="S937" s="1"/>
      <c r="T937" s="1" t="s">
        <v>25</v>
      </c>
      <c r="U937" t="e">
        <f>VLOOKUP(H937,[4]可返佣产品!$A$2:$B$1000,2,)</f>
        <v>#N/A</v>
      </c>
    </row>
    <row r="938" spans="1:21">
      <c r="A938" s="1" t="s">
        <v>697</v>
      </c>
      <c r="B938" s="1" t="str">
        <f>VLOOKUP(A938,'[3]消费明细-普通账号'!$B$2:$C$10000,2,)</f>
        <v>绵泽信息技术有限公司</v>
      </c>
      <c r="C938" s="1" t="str">
        <f>VLOOKUP(A938,'[3]消费明细-普通账号'!$B$2:$D$10000,3,)</f>
        <v>KA-广</v>
      </c>
      <c r="D938" s="1" t="str">
        <f>VLOOKUP(A938,'[3]消费明细-普通账号'!$B$2:$L$10000,11,)</f>
        <v>汤何</v>
      </c>
      <c r="E938" s="1" t="str">
        <f>VLOOKUP(A938,'[3]消费明细-普通账号'!$B$2:$P$10000,15,)</f>
        <v>新建</v>
      </c>
      <c r="F938" s="5">
        <f>VLOOKUP(A938,'[3]消费明细-普通账号'!$B$2:$O$10000,14,)</f>
        <v>43028</v>
      </c>
      <c r="G938" s="1" t="s">
        <v>3282</v>
      </c>
      <c r="H938" s="1" t="s">
        <v>3283</v>
      </c>
      <c r="I938" s="1" t="s">
        <v>49</v>
      </c>
      <c r="J938" s="1" t="s">
        <v>3284</v>
      </c>
      <c r="K938" s="1" t="s">
        <v>20</v>
      </c>
      <c r="L938" s="1" t="s">
        <v>3284</v>
      </c>
      <c r="M938" s="1"/>
      <c r="N938" s="1">
        <f t="shared" si="14"/>
        <v>450</v>
      </c>
      <c r="O938" s="1" t="s">
        <v>22</v>
      </c>
      <c r="P938" s="1" t="s">
        <v>3285</v>
      </c>
      <c r="Q938" s="1" t="s">
        <v>3286</v>
      </c>
      <c r="R938" s="1" t="s">
        <v>21</v>
      </c>
      <c r="S938" s="1"/>
      <c r="T938" s="1" t="s">
        <v>25</v>
      </c>
      <c r="U938" t="e">
        <f>VLOOKUP(H938,[4]可返佣产品!$A$2:$B$1000,2,)</f>
        <v>#N/A</v>
      </c>
    </row>
    <row r="939" spans="1:21">
      <c r="A939" s="1" t="s">
        <v>697</v>
      </c>
      <c r="B939" s="1" t="str">
        <f>VLOOKUP(A939,'[3]消费明细-普通账号'!$B$2:$C$10000,2,)</f>
        <v>绵泽信息技术有限公司</v>
      </c>
      <c r="C939" s="1" t="str">
        <f>VLOOKUP(A939,'[3]消费明细-普通账号'!$B$2:$D$10000,3,)</f>
        <v>KA-广</v>
      </c>
      <c r="D939" s="1" t="str">
        <f>VLOOKUP(A939,'[3]消费明细-普通账号'!$B$2:$L$10000,11,)</f>
        <v>汤何</v>
      </c>
      <c r="E939" s="1" t="str">
        <f>VLOOKUP(A939,'[3]消费明细-普通账号'!$B$2:$P$10000,15,)</f>
        <v>新建</v>
      </c>
      <c r="F939" s="5">
        <f>VLOOKUP(A939,'[3]消费明细-普通账号'!$B$2:$O$10000,14,)</f>
        <v>43028</v>
      </c>
      <c r="G939" s="1" t="s">
        <v>3287</v>
      </c>
      <c r="H939" s="1" t="s">
        <v>704</v>
      </c>
      <c r="I939" s="1" t="s">
        <v>49</v>
      </c>
      <c r="J939" s="1" t="s">
        <v>705</v>
      </c>
      <c r="K939" s="1" t="s">
        <v>20</v>
      </c>
      <c r="L939" s="1" t="s">
        <v>705</v>
      </c>
      <c r="M939" s="1"/>
      <c r="N939" s="1">
        <f t="shared" si="14"/>
        <v>59</v>
      </c>
      <c r="O939" s="1" t="s">
        <v>22</v>
      </c>
      <c r="P939" s="1" t="s">
        <v>3288</v>
      </c>
      <c r="Q939" s="1" t="s">
        <v>3289</v>
      </c>
      <c r="R939" s="1" t="s">
        <v>21</v>
      </c>
      <c r="S939" s="1"/>
      <c r="T939" s="1" t="s">
        <v>25</v>
      </c>
      <c r="U939" t="e">
        <f>VLOOKUP(H939,[4]可返佣产品!$A$2:$B$1000,2,)</f>
        <v>#N/A</v>
      </c>
    </row>
    <row r="940" spans="1:21">
      <c r="A940" s="1" t="s">
        <v>217</v>
      </c>
      <c r="B940" s="1" t="str">
        <f>VLOOKUP(A940,'[3]消费明细-普通账号'!$B$2:$C$10000,2,)</f>
        <v>广州市合生元生物制品有限公司</v>
      </c>
      <c r="C940" s="1" t="str">
        <f>VLOOKUP(A940,'[3]消费明细-普通账号'!$B$2:$D$10000,3,)</f>
        <v>KA-广</v>
      </c>
      <c r="D940" s="1" t="str">
        <f>VLOOKUP(A940,'[3]消费明细-普通账号'!$B$2:$L$10000,11,)</f>
        <v>史玉卉</v>
      </c>
      <c r="E940" s="1" t="str">
        <f>VLOOKUP(A940,'[3]消费明细-普通账号'!$B$2:$P$10000,15,)</f>
        <v>关联</v>
      </c>
      <c r="F940" s="5">
        <f>VLOOKUP(A940,'[3]消费明细-普通账号'!$B$2:$O$10000,14,)</f>
        <v>42620</v>
      </c>
      <c r="G940" s="1" t="s">
        <v>3290</v>
      </c>
      <c r="H940" s="1" t="s">
        <v>166</v>
      </c>
      <c r="I940" s="1" t="s">
        <v>49</v>
      </c>
      <c r="J940" s="1" t="s">
        <v>29</v>
      </c>
      <c r="K940" s="1" t="s">
        <v>20</v>
      </c>
      <c r="L940" s="1" t="s">
        <v>30</v>
      </c>
      <c r="M940" s="1"/>
      <c r="N940" s="1">
        <f t="shared" si="14"/>
        <v>0</v>
      </c>
      <c r="O940" s="1" t="s">
        <v>31</v>
      </c>
      <c r="P940" s="1" t="s">
        <v>3291</v>
      </c>
      <c r="Q940" s="1" t="s">
        <v>3292</v>
      </c>
      <c r="R940" s="1" t="s">
        <v>21</v>
      </c>
      <c r="S940" s="1"/>
      <c r="T940" s="1" t="s">
        <v>25</v>
      </c>
      <c r="U940" t="e">
        <f>VLOOKUP(H940,[4]可返佣产品!$A$2:$B$1000,2,)</f>
        <v>#N/A</v>
      </c>
    </row>
    <row r="941" spans="1:21">
      <c r="A941" s="1" t="s">
        <v>217</v>
      </c>
      <c r="B941" s="1" t="str">
        <f>VLOOKUP(A941,'[3]消费明细-普通账号'!$B$2:$C$10000,2,)</f>
        <v>广州市合生元生物制品有限公司</v>
      </c>
      <c r="C941" s="1" t="str">
        <f>VLOOKUP(A941,'[3]消费明细-普通账号'!$B$2:$D$10000,3,)</f>
        <v>KA-广</v>
      </c>
      <c r="D941" s="1" t="str">
        <f>VLOOKUP(A941,'[3]消费明细-普通账号'!$B$2:$L$10000,11,)</f>
        <v>史玉卉</v>
      </c>
      <c r="E941" s="1" t="str">
        <f>VLOOKUP(A941,'[3]消费明细-普通账号'!$B$2:$P$10000,15,)</f>
        <v>关联</v>
      </c>
      <c r="F941" s="5">
        <f>VLOOKUP(A941,'[3]消费明细-普通账号'!$B$2:$O$10000,14,)</f>
        <v>42620</v>
      </c>
      <c r="G941" s="1" t="s">
        <v>3293</v>
      </c>
      <c r="H941" s="1" t="s">
        <v>166</v>
      </c>
      <c r="I941" s="1" t="s">
        <v>49</v>
      </c>
      <c r="J941" s="1" t="s">
        <v>29</v>
      </c>
      <c r="K941" s="1" t="s">
        <v>20</v>
      </c>
      <c r="L941" s="1" t="s">
        <v>30</v>
      </c>
      <c r="M941" s="1"/>
      <c r="N941" s="1">
        <f t="shared" si="14"/>
        <v>0</v>
      </c>
      <c r="O941" s="1" t="s">
        <v>31</v>
      </c>
      <c r="P941" s="1" t="s">
        <v>3294</v>
      </c>
      <c r="Q941" s="1" t="s">
        <v>3294</v>
      </c>
      <c r="R941" s="1" t="s">
        <v>21</v>
      </c>
      <c r="S941" s="1"/>
      <c r="T941" s="1" t="s">
        <v>25</v>
      </c>
      <c r="U941" t="e">
        <f>VLOOKUP(H941,[4]可返佣产品!$A$2:$B$1000,2,)</f>
        <v>#N/A</v>
      </c>
    </row>
    <row r="942" spans="1:21">
      <c r="A942" s="1" t="s">
        <v>217</v>
      </c>
      <c r="B942" s="1" t="str">
        <f>VLOOKUP(A942,'[3]消费明细-普通账号'!$B$2:$C$10000,2,)</f>
        <v>广州市合生元生物制品有限公司</v>
      </c>
      <c r="C942" s="1" t="str">
        <f>VLOOKUP(A942,'[3]消费明细-普通账号'!$B$2:$D$10000,3,)</f>
        <v>KA-广</v>
      </c>
      <c r="D942" s="1" t="str">
        <f>VLOOKUP(A942,'[3]消费明细-普通账号'!$B$2:$L$10000,11,)</f>
        <v>史玉卉</v>
      </c>
      <c r="E942" s="1" t="str">
        <f>VLOOKUP(A942,'[3]消费明细-普通账号'!$B$2:$P$10000,15,)</f>
        <v>关联</v>
      </c>
      <c r="F942" s="5">
        <f>VLOOKUP(A942,'[3]消费明细-普通账号'!$B$2:$O$10000,14,)</f>
        <v>42620</v>
      </c>
      <c r="G942" s="1" t="s">
        <v>3295</v>
      </c>
      <c r="H942" s="1" t="s">
        <v>130</v>
      </c>
      <c r="I942" s="1" t="s">
        <v>49</v>
      </c>
      <c r="J942" s="1" t="s">
        <v>29</v>
      </c>
      <c r="K942" s="1" t="s">
        <v>20</v>
      </c>
      <c r="L942" s="1" t="s">
        <v>30</v>
      </c>
      <c r="M942" s="1"/>
      <c r="N942" s="1">
        <f t="shared" si="14"/>
        <v>0</v>
      </c>
      <c r="O942" s="1" t="s">
        <v>31</v>
      </c>
      <c r="P942" s="1" t="s">
        <v>3296</v>
      </c>
      <c r="Q942" s="1" t="s">
        <v>3296</v>
      </c>
      <c r="R942" s="1" t="s">
        <v>21</v>
      </c>
      <c r="S942" s="1"/>
      <c r="T942" s="1" t="s">
        <v>25</v>
      </c>
      <c r="U942" t="b">
        <f>VLOOKUP(H942,[4]可返佣产品!$A$2:$B$1000,2,)</f>
        <v>1</v>
      </c>
    </row>
    <row r="943" spans="1:21">
      <c r="A943" s="1" t="s">
        <v>217</v>
      </c>
      <c r="B943" s="1" t="str">
        <f>VLOOKUP(A943,'[3]消费明细-普通账号'!$B$2:$C$10000,2,)</f>
        <v>广州市合生元生物制品有限公司</v>
      </c>
      <c r="C943" s="1" t="str">
        <f>VLOOKUP(A943,'[3]消费明细-普通账号'!$B$2:$D$10000,3,)</f>
        <v>KA-广</v>
      </c>
      <c r="D943" s="1" t="str">
        <f>VLOOKUP(A943,'[3]消费明细-普通账号'!$B$2:$L$10000,11,)</f>
        <v>史玉卉</v>
      </c>
      <c r="E943" s="1" t="str">
        <f>VLOOKUP(A943,'[3]消费明细-普通账号'!$B$2:$P$10000,15,)</f>
        <v>关联</v>
      </c>
      <c r="F943" s="5">
        <f>VLOOKUP(A943,'[3]消费明细-普通账号'!$B$2:$O$10000,14,)</f>
        <v>42620</v>
      </c>
      <c r="G943" s="1" t="s">
        <v>3297</v>
      </c>
      <c r="H943" s="1" t="s">
        <v>79</v>
      </c>
      <c r="I943" s="1" t="s">
        <v>49</v>
      </c>
      <c r="J943" s="1" t="s">
        <v>29</v>
      </c>
      <c r="K943" s="1" t="s">
        <v>20</v>
      </c>
      <c r="L943" s="1" t="s">
        <v>30</v>
      </c>
      <c r="M943" s="1"/>
      <c r="N943" s="1">
        <f t="shared" si="14"/>
        <v>0</v>
      </c>
      <c r="O943" s="1" t="s">
        <v>31</v>
      </c>
      <c r="P943" s="1" t="s">
        <v>3298</v>
      </c>
      <c r="Q943" s="1" t="s">
        <v>3298</v>
      </c>
      <c r="R943" s="1" t="s">
        <v>21</v>
      </c>
      <c r="S943" s="1"/>
      <c r="T943" s="1" t="s">
        <v>25</v>
      </c>
      <c r="U943" t="e">
        <f>VLOOKUP(H943,[4]可返佣产品!$A$2:$B$1000,2,)</f>
        <v>#N/A</v>
      </c>
    </row>
    <row r="944" spans="1:21">
      <c r="A944" s="1" t="s">
        <v>1318</v>
      </c>
      <c r="B944" s="1" t="str">
        <f>VLOOKUP(A944,'[3]消费明细-普通账号'!$B$2:$C$10000,2,)</f>
        <v>广东省傲智创新科技有限公司</v>
      </c>
      <c r="C944" s="1" t="str">
        <f>VLOOKUP(A944,'[3]消费明细-普通账号'!$B$2:$D$10000,3,)</f>
        <v>BD伙伴</v>
      </c>
      <c r="D944" s="1" t="str">
        <f>VLOOKUP(A944,'[3]消费明细-普通账号'!$B$2:$L$10000,11,)</f>
        <v>BD团队-黄政源</v>
      </c>
      <c r="E944" s="1" t="str">
        <f>VLOOKUP(A944,'[3]消费明细-普通账号'!$B$2:$P$10000,15,)</f>
        <v>新建</v>
      </c>
      <c r="F944" s="5">
        <f>VLOOKUP(A944,'[3]消费明细-普通账号'!$B$2:$O$10000,14,)</f>
        <v>43105</v>
      </c>
      <c r="G944" s="1" t="s">
        <v>3299</v>
      </c>
      <c r="H944" s="1" t="s">
        <v>17</v>
      </c>
      <c r="I944" s="1" t="s">
        <v>59</v>
      </c>
      <c r="J944" s="1" t="s">
        <v>3300</v>
      </c>
      <c r="K944" s="1" t="s">
        <v>360</v>
      </c>
      <c r="L944" s="1" t="s">
        <v>3301</v>
      </c>
      <c r="M944" s="1"/>
      <c r="N944" s="1">
        <f t="shared" si="14"/>
        <v>773.4</v>
      </c>
      <c r="O944" s="1" t="s">
        <v>22</v>
      </c>
      <c r="P944" s="1" t="s">
        <v>3302</v>
      </c>
      <c r="Q944" s="1" t="s">
        <v>3303</v>
      </c>
      <c r="R944" s="1" t="s">
        <v>21</v>
      </c>
      <c r="S944" s="1"/>
      <c r="T944" s="1" t="s">
        <v>25</v>
      </c>
      <c r="U944" t="str">
        <f>VLOOKUP(H944,[4]可返佣产品!$A$2:$B$1000,2,)</f>
        <v>true</v>
      </c>
    </row>
    <row r="945" spans="1:21">
      <c r="A945" s="1" t="s">
        <v>3304</v>
      </c>
      <c r="B945" s="1" t="str">
        <f>VLOOKUP(A945,'[3]消费明细-普通账号'!$B$2:$C$10000,2,)</f>
        <v>斯凯奇</v>
      </c>
      <c r="C945" s="1" t="str">
        <f>VLOOKUP(A945,'[3]消费明细-普通账号'!$B$2:$D$10000,3,)</f>
        <v>KA-广</v>
      </c>
      <c r="D945" s="1" t="str">
        <f>VLOOKUP(A945,'[3]消费明细-普通账号'!$B$2:$L$10000,11,)</f>
        <v>史玉卉</v>
      </c>
      <c r="E945" s="1" t="str">
        <f>VLOOKUP(A945,'[3]消费明细-普通账号'!$B$2:$P$10000,15,)</f>
        <v>新建</v>
      </c>
      <c r="F945" s="5">
        <f>VLOOKUP(A945,'[3]消费明细-普通账号'!$B$2:$O$10000,14,)</f>
        <v>42920</v>
      </c>
      <c r="G945" s="1" t="s">
        <v>3305</v>
      </c>
      <c r="H945" s="1" t="s">
        <v>17</v>
      </c>
      <c r="I945" s="1" t="s">
        <v>59</v>
      </c>
      <c r="J945" s="1" t="s">
        <v>3306</v>
      </c>
      <c r="K945" s="1" t="s">
        <v>84</v>
      </c>
      <c r="L945" s="1" t="s">
        <v>3307</v>
      </c>
      <c r="M945" s="1"/>
      <c r="N945" s="1">
        <f t="shared" si="14"/>
        <v>3641.4</v>
      </c>
      <c r="O945" s="1" t="s">
        <v>22</v>
      </c>
      <c r="P945" s="1" t="s">
        <v>3308</v>
      </c>
      <c r="Q945" s="1" t="s">
        <v>3309</v>
      </c>
      <c r="R945" s="1" t="s">
        <v>21</v>
      </c>
      <c r="S945" s="1"/>
      <c r="T945" s="1" t="s">
        <v>25</v>
      </c>
      <c r="U945" t="str">
        <f>VLOOKUP(H945,[4]可返佣产品!$A$2:$B$1000,2,)</f>
        <v>true</v>
      </c>
    </row>
    <row r="946" spans="1:21">
      <c r="A946" s="1" t="s">
        <v>304</v>
      </c>
      <c r="B946" s="1" t="str">
        <f>VLOOKUP(A946,'[3]消费明细-普通账号'!$B$2:$C$10000,2,)</f>
        <v>广州远程教育中心有限公司</v>
      </c>
      <c r="C946" s="1" t="str">
        <f>VLOOKUP(A946,'[3]消费明细-普通账号'!$B$2:$D$10000,3,)</f>
        <v>KA-广</v>
      </c>
      <c r="D946" s="1" t="str">
        <f>VLOOKUP(A946,'[3]消费明细-普通账号'!$B$2:$L$10000,11,)</f>
        <v>史玉卉</v>
      </c>
      <c r="E946" s="1" t="str">
        <f>VLOOKUP(A946,'[3]消费明细-普通账号'!$B$2:$P$10000,15,)</f>
        <v>关联</v>
      </c>
      <c r="F946" s="5">
        <f>VLOOKUP(A946,'[3]消费明细-普通账号'!$B$2:$O$10000,14,)</f>
        <v>42818</v>
      </c>
      <c r="G946" s="1" t="s">
        <v>3310</v>
      </c>
      <c r="H946" s="1" t="s">
        <v>17</v>
      </c>
      <c r="I946" s="1" t="s">
        <v>18</v>
      </c>
      <c r="J946" s="1" t="s">
        <v>3311</v>
      </c>
      <c r="K946" s="1" t="s">
        <v>20</v>
      </c>
      <c r="L946" s="1" t="s">
        <v>3311</v>
      </c>
      <c r="M946" s="1"/>
      <c r="N946" s="1">
        <f t="shared" si="14"/>
        <v>84.57</v>
      </c>
      <c r="O946" s="1" t="s">
        <v>22</v>
      </c>
      <c r="P946" s="1" t="s">
        <v>3312</v>
      </c>
      <c r="Q946" s="1" t="s">
        <v>3313</v>
      </c>
      <c r="R946" s="1" t="s">
        <v>21</v>
      </c>
      <c r="S946" s="1"/>
      <c r="T946" s="1" t="s">
        <v>25</v>
      </c>
      <c r="U946">
        <v>0</v>
      </c>
    </row>
    <row r="947" spans="1:21">
      <c r="A947" s="1" t="s">
        <v>898</v>
      </c>
      <c r="B947" s="1" t="str">
        <f>VLOOKUP(A947,'[3]消费明细-普通账号'!$B$2:$C$10000,2,)</f>
        <v>广东树华智慧环保系统有限公司</v>
      </c>
      <c r="C947" s="1" t="str">
        <f>VLOOKUP(A947,'[3]消费明细-普通账号'!$B$2:$D$10000,3,)</f>
        <v>铁军-广</v>
      </c>
      <c r="D947" s="1" t="str">
        <f>VLOOKUP(A947,'[3]消费明细-普通账号'!$B$2:$L$10000,11,)</f>
        <v>吴发能</v>
      </c>
      <c r="E947" s="1" t="str">
        <f>VLOOKUP(A947,'[3]消费明细-普通账号'!$B$2:$P$10000,15,)</f>
        <v>关联</v>
      </c>
      <c r="F947" s="5">
        <f>VLOOKUP(A947,'[3]消费明细-普通账号'!$B$2:$O$10000,14,)</f>
        <v>43094</v>
      </c>
      <c r="G947" s="1" t="s">
        <v>3314</v>
      </c>
      <c r="H947" s="1" t="s">
        <v>17</v>
      </c>
      <c r="I947" s="1" t="s">
        <v>59</v>
      </c>
      <c r="J947" s="1" t="s">
        <v>900</v>
      </c>
      <c r="K947" s="1" t="s">
        <v>360</v>
      </c>
      <c r="L947" s="1" t="s">
        <v>901</v>
      </c>
      <c r="M947" s="1"/>
      <c r="N947" s="1">
        <f t="shared" si="14"/>
        <v>688.4</v>
      </c>
      <c r="O947" s="1" t="s">
        <v>22</v>
      </c>
      <c r="P947" s="1" t="s">
        <v>3315</v>
      </c>
      <c r="Q947" s="1" t="s">
        <v>3316</v>
      </c>
      <c r="R947" s="1" t="s">
        <v>21</v>
      </c>
      <c r="S947" s="1"/>
      <c r="T947" s="1" t="s">
        <v>25</v>
      </c>
      <c r="U947">
        <v>-1</v>
      </c>
    </row>
    <row r="948" spans="1:21">
      <c r="A948" s="1" t="s">
        <v>898</v>
      </c>
      <c r="B948" s="1" t="str">
        <f>VLOOKUP(A948,'[3]消费明细-普通账号'!$B$2:$C$10000,2,)</f>
        <v>广东树华智慧环保系统有限公司</v>
      </c>
      <c r="C948" s="1" t="str">
        <f>VLOOKUP(A948,'[3]消费明细-普通账号'!$B$2:$D$10000,3,)</f>
        <v>铁军-广</v>
      </c>
      <c r="D948" s="1" t="str">
        <f>VLOOKUP(A948,'[3]消费明细-普通账号'!$B$2:$L$10000,11,)</f>
        <v>吴发能</v>
      </c>
      <c r="E948" s="1" t="str">
        <f>VLOOKUP(A948,'[3]消费明细-普通账号'!$B$2:$P$10000,15,)</f>
        <v>关联</v>
      </c>
      <c r="F948" s="5">
        <f>VLOOKUP(A948,'[3]消费明细-普通账号'!$B$2:$O$10000,14,)</f>
        <v>43094</v>
      </c>
      <c r="G948" s="1" t="s">
        <v>3317</v>
      </c>
      <c r="H948" s="1" t="s">
        <v>17</v>
      </c>
      <c r="I948" s="1" t="s">
        <v>59</v>
      </c>
      <c r="J948" s="1" t="s">
        <v>900</v>
      </c>
      <c r="K948" s="1" t="s">
        <v>360</v>
      </c>
      <c r="L948" s="1" t="s">
        <v>901</v>
      </c>
      <c r="M948" s="1"/>
      <c r="N948" s="1">
        <f t="shared" si="14"/>
        <v>688.4</v>
      </c>
      <c r="O948" s="1" t="s">
        <v>22</v>
      </c>
      <c r="P948" s="1" t="s">
        <v>3318</v>
      </c>
      <c r="Q948" s="1" t="s">
        <v>3319</v>
      </c>
      <c r="R948" s="1" t="s">
        <v>21</v>
      </c>
      <c r="S948" s="1"/>
      <c r="T948" s="1" t="s">
        <v>25</v>
      </c>
      <c r="U948">
        <v>-1</v>
      </c>
    </row>
    <row r="949" spans="1:21">
      <c r="A949" s="1" t="s">
        <v>172</v>
      </c>
      <c r="B949" s="1" t="str">
        <f>VLOOKUP(A949,'[3]消费明细-普通账号'!$B$2:$C$10000,2,)</f>
        <v>深圳前海金智慧科技有限公司</v>
      </c>
      <c r="C949" s="1" t="str">
        <f>VLOOKUP(A949,'[3]消费明细-普通账号'!$B$2:$D$10000,3,)</f>
        <v>铁军-广</v>
      </c>
      <c r="D949" s="1" t="str">
        <f>VLOOKUP(A949,'[3]消费明细-普通账号'!$B$2:$L$10000,11,)</f>
        <v>高乾</v>
      </c>
      <c r="E949" s="1" t="str">
        <f>VLOOKUP(A949,'[3]消费明细-普通账号'!$B$2:$P$10000,15,)</f>
        <v>关联</v>
      </c>
      <c r="F949" s="5">
        <f>VLOOKUP(A949,'[3]消费明细-普通账号'!$B$2:$O$10000,14,)</f>
        <v>43167.927858796298</v>
      </c>
      <c r="G949" s="1" t="s">
        <v>3320</v>
      </c>
      <c r="H949" s="1" t="s">
        <v>54</v>
      </c>
      <c r="I949" s="1" t="s">
        <v>49</v>
      </c>
      <c r="J949" s="1" t="s">
        <v>29</v>
      </c>
      <c r="K949" s="1" t="s">
        <v>20</v>
      </c>
      <c r="L949" s="1" t="s">
        <v>29</v>
      </c>
      <c r="M949" s="1"/>
      <c r="N949" s="1">
        <f t="shared" si="14"/>
        <v>0</v>
      </c>
      <c r="O949" s="1" t="s">
        <v>22</v>
      </c>
      <c r="P949" s="1" t="s">
        <v>3321</v>
      </c>
      <c r="Q949" s="1" t="s">
        <v>3322</v>
      </c>
      <c r="R949" s="1" t="s">
        <v>21</v>
      </c>
      <c r="S949" s="1"/>
      <c r="T949" s="1" t="s">
        <v>25</v>
      </c>
      <c r="U949" t="str">
        <f>VLOOKUP(H949,[4]可返佣产品!$A$2:$B$1000,2,)</f>
        <v>true</v>
      </c>
    </row>
    <row r="950" spans="1:21">
      <c r="A950" s="1" t="s">
        <v>622</v>
      </c>
      <c r="B950" s="1" t="str">
        <f>VLOOKUP(A950,'[3]消费明细-普通账号'!$B$2:$C$10000,2,)</f>
        <v>广州吉纷贸易</v>
      </c>
      <c r="C950" s="1" t="str">
        <f>VLOOKUP(A950,'[3]消费明细-普通账号'!$B$2:$D$10000,3,)</f>
        <v>铁军-广</v>
      </c>
      <c r="D950" s="1" t="str">
        <f>VLOOKUP(A950,'[3]消费明细-普通账号'!$B$2:$L$10000,11,)</f>
        <v>吴发能</v>
      </c>
      <c r="E950" s="1" t="str">
        <f>VLOOKUP(A950,'[3]消费明细-普通账号'!$B$2:$P$10000,15,)</f>
        <v>新建</v>
      </c>
      <c r="F950" s="5">
        <f>VLOOKUP(A950,'[3]消费明细-普通账号'!$B$2:$O$10000,14,)</f>
        <v>43174.578541666699</v>
      </c>
      <c r="G950" s="1" t="s">
        <v>3323</v>
      </c>
      <c r="H950" s="1" t="s">
        <v>17</v>
      </c>
      <c r="I950" s="1" t="s">
        <v>59</v>
      </c>
      <c r="J950" s="1" t="s">
        <v>3324</v>
      </c>
      <c r="K950" s="1" t="s">
        <v>20</v>
      </c>
      <c r="L950" s="1" t="s">
        <v>3324</v>
      </c>
      <c r="M950" s="1"/>
      <c r="N950" s="1">
        <f t="shared" si="14"/>
        <v>157.08000000000001</v>
      </c>
      <c r="O950" s="1" t="s">
        <v>22</v>
      </c>
      <c r="P950" s="1" t="s">
        <v>3325</v>
      </c>
      <c r="Q950" s="1" t="s">
        <v>3326</v>
      </c>
      <c r="R950" s="1" t="s">
        <v>21</v>
      </c>
      <c r="S950" s="1"/>
      <c r="T950" s="1" t="s">
        <v>25</v>
      </c>
      <c r="U950" t="str">
        <f>VLOOKUP(H950,[4]可返佣产品!$A$2:$B$1000,2,)</f>
        <v>true</v>
      </c>
    </row>
    <row r="951" spans="1:21">
      <c r="A951" s="1" t="s">
        <v>3327</v>
      </c>
      <c r="B951" s="1" t="str">
        <f>VLOOKUP(A951,'[3]消费明细-普通账号'!$B$2:$C$10000,2,)</f>
        <v>广州奥凯信息咨询有限公司</v>
      </c>
      <c r="C951" s="1" t="str">
        <f>VLOOKUP(A951,'[3]消费明细-普通账号'!$B$2:$D$10000,3,)</f>
        <v>KA-广</v>
      </c>
      <c r="D951" s="1" t="str">
        <f>VLOOKUP(A951,'[3]消费明细-普通账号'!$B$2:$L$10000,11,)</f>
        <v>汤何</v>
      </c>
      <c r="E951" s="1" t="str">
        <f>VLOOKUP(A951,'[3]消费明细-普通账号'!$B$2:$P$10000,15,)</f>
        <v>新建</v>
      </c>
      <c r="F951" s="5">
        <f>VLOOKUP(A951,'[3]消费明细-普通账号'!$B$2:$O$10000,14,)</f>
        <v>43096</v>
      </c>
      <c r="G951" s="1" t="s">
        <v>3328</v>
      </c>
      <c r="H951" s="1" t="s">
        <v>17</v>
      </c>
      <c r="I951" s="1" t="s">
        <v>49</v>
      </c>
      <c r="J951" s="1" t="s">
        <v>3329</v>
      </c>
      <c r="K951" s="1" t="s">
        <v>773</v>
      </c>
      <c r="L951" s="1" t="s">
        <v>3330</v>
      </c>
      <c r="M951" s="1">
        <v>1439.39</v>
      </c>
      <c r="N951" s="1">
        <f t="shared" si="14"/>
        <v>11416.210000000001</v>
      </c>
      <c r="O951" s="1" t="s">
        <v>22</v>
      </c>
      <c r="P951" s="1" t="s">
        <v>3331</v>
      </c>
      <c r="Q951" s="1" t="s">
        <v>3332</v>
      </c>
      <c r="R951" s="1" t="s">
        <v>21</v>
      </c>
      <c r="S951" s="1"/>
      <c r="T951" s="1" t="s">
        <v>25</v>
      </c>
      <c r="U951" t="str">
        <f>VLOOKUP(H951,[4]可返佣产品!$A$2:$B$1000,2,)</f>
        <v>true</v>
      </c>
    </row>
    <row r="952" spans="1:21">
      <c r="A952" s="1" t="s">
        <v>46</v>
      </c>
      <c r="B952" s="1" t="str">
        <f>VLOOKUP(A952,'[3]消费明细-普通账号'!$B$2:$C$10000,2,)</f>
        <v>云康集团</v>
      </c>
      <c r="C952" s="1" t="str">
        <f>VLOOKUP(A952,'[3]消费明细-普通账号'!$B$2:$D$10000,3,)</f>
        <v>其他</v>
      </c>
      <c r="D952" s="1" t="str">
        <f>VLOOKUP(A952,'[3]消费明细-普通账号'!$B$2:$L$10000,11,)</f>
        <v>薛玲</v>
      </c>
      <c r="E952" s="1" t="str">
        <f>VLOOKUP(A952,'[3]消费明细-普通账号'!$B$2:$P$10000,15,)</f>
        <v>关联</v>
      </c>
      <c r="F952" s="5">
        <f>VLOOKUP(A952,'[3]消费明细-普通账号'!$B$2:$O$10000,14,)</f>
        <v>42927</v>
      </c>
      <c r="G952" s="1" t="s">
        <v>3333</v>
      </c>
      <c r="H952" s="1" t="s">
        <v>2011</v>
      </c>
      <c r="I952" s="1" t="s">
        <v>49</v>
      </c>
      <c r="J952" s="1" t="s">
        <v>29</v>
      </c>
      <c r="K952" s="1" t="s">
        <v>20</v>
      </c>
      <c r="L952" s="1" t="s">
        <v>29</v>
      </c>
      <c r="M952" s="1"/>
      <c r="N952" s="1">
        <f t="shared" si="14"/>
        <v>0</v>
      </c>
      <c r="O952" s="1" t="s">
        <v>22</v>
      </c>
      <c r="P952" s="1" t="s">
        <v>3334</v>
      </c>
      <c r="Q952" s="1" t="s">
        <v>3335</v>
      </c>
      <c r="R952" s="1" t="s">
        <v>21</v>
      </c>
      <c r="S952" s="1"/>
      <c r="T952" s="1" t="s">
        <v>25</v>
      </c>
      <c r="U952" t="e">
        <f>VLOOKUP(H952,[4]可返佣产品!$A$2:$B$1000,2,)</f>
        <v>#N/A</v>
      </c>
    </row>
    <row r="953" spans="1:21">
      <c r="A953" s="1" t="s">
        <v>1318</v>
      </c>
      <c r="B953" s="1" t="str">
        <f>VLOOKUP(A953,'[3]消费明细-普通账号'!$B$2:$C$10000,2,)</f>
        <v>广东省傲智创新科技有限公司</v>
      </c>
      <c r="C953" s="1" t="str">
        <f>VLOOKUP(A953,'[3]消费明细-普通账号'!$B$2:$D$10000,3,)</f>
        <v>BD伙伴</v>
      </c>
      <c r="D953" s="1" t="str">
        <f>VLOOKUP(A953,'[3]消费明细-普通账号'!$B$2:$L$10000,11,)</f>
        <v>BD团队-黄政源</v>
      </c>
      <c r="E953" s="1" t="str">
        <f>VLOOKUP(A953,'[3]消费明细-普通账号'!$B$2:$P$10000,15,)</f>
        <v>新建</v>
      </c>
      <c r="F953" s="5">
        <f>VLOOKUP(A953,'[3]消费明细-普通账号'!$B$2:$O$10000,14,)</f>
        <v>43105</v>
      </c>
      <c r="G953" s="1" t="s">
        <v>3336</v>
      </c>
      <c r="H953" s="1" t="s">
        <v>17</v>
      </c>
      <c r="I953" s="1" t="s">
        <v>59</v>
      </c>
      <c r="J953" s="1" t="s">
        <v>3337</v>
      </c>
      <c r="K953" s="1" t="s">
        <v>360</v>
      </c>
      <c r="L953" s="1" t="s">
        <v>3338</v>
      </c>
      <c r="M953" s="1"/>
      <c r="N953" s="1">
        <f t="shared" si="14"/>
        <v>3677.7</v>
      </c>
      <c r="O953" s="1" t="s">
        <v>22</v>
      </c>
      <c r="P953" s="1" t="s">
        <v>3339</v>
      </c>
      <c r="Q953" s="1" t="s">
        <v>3340</v>
      </c>
      <c r="R953" s="1" t="s">
        <v>21</v>
      </c>
      <c r="S953" s="1"/>
      <c r="T953" s="1" t="s">
        <v>25</v>
      </c>
      <c r="U953" t="str">
        <f>VLOOKUP(H953,[4]可返佣产品!$A$2:$B$1000,2,)</f>
        <v>true</v>
      </c>
    </row>
    <row r="954" spans="1:21">
      <c r="A954" s="1" t="s">
        <v>1123</v>
      </c>
      <c r="B954" s="1" t="str">
        <f>VLOOKUP(A954,'[3]消费明细-普通账号'!$B$2:$C$10000,2,)</f>
        <v>广州随行信息科技有限公司</v>
      </c>
      <c r="C954" s="1" t="str">
        <f>VLOOKUP(A954,'[3]消费明细-普通账号'!$B$2:$D$10000,3,)</f>
        <v>铁军-广</v>
      </c>
      <c r="D954" s="1" t="str">
        <f>VLOOKUP(A954,'[3]消费明细-普通账号'!$B$2:$L$10000,11,)</f>
        <v>吴发能</v>
      </c>
      <c r="E954" s="1" t="str">
        <f>VLOOKUP(A954,'[3]消费明细-普通账号'!$B$2:$P$10000,15,)</f>
        <v>关联</v>
      </c>
      <c r="F954" s="5">
        <f>VLOOKUP(A954,'[3]消费明细-普通账号'!$B$2:$O$10000,14,)</f>
        <v>43038</v>
      </c>
      <c r="G954" s="1" t="s">
        <v>3341</v>
      </c>
      <c r="H954" s="1" t="s">
        <v>54</v>
      </c>
      <c r="I954" s="1" t="s">
        <v>49</v>
      </c>
      <c r="J954" s="1" t="s">
        <v>29</v>
      </c>
      <c r="K954" s="1" t="s">
        <v>20</v>
      </c>
      <c r="L954" s="1" t="s">
        <v>29</v>
      </c>
      <c r="M954" s="1"/>
      <c r="N954" s="1">
        <f t="shared" si="14"/>
        <v>0</v>
      </c>
      <c r="O954" s="1" t="s">
        <v>22</v>
      </c>
      <c r="P954" s="1" t="s">
        <v>3342</v>
      </c>
      <c r="Q954" s="1" t="s">
        <v>3343</v>
      </c>
      <c r="R954" s="1" t="s">
        <v>21</v>
      </c>
      <c r="S954" s="1"/>
      <c r="T954" s="1" t="s">
        <v>25</v>
      </c>
      <c r="U954" t="str">
        <f>VLOOKUP(H954,[4]可返佣产品!$A$2:$B$1000,2,)</f>
        <v>true</v>
      </c>
    </row>
    <row r="955" spans="1:21">
      <c r="A955" s="1" t="s">
        <v>3344</v>
      </c>
      <c r="B955" s="1" t="str">
        <f>VLOOKUP(A955,'[3]消费明细-普通账号'!$B$2:$C$10000,2,)</f>
        <v>广州卧龙科技有限公司</v>
      </c>
      <c r="C955" s="1" t="str">
        <f>VLOOKUP(A955,'[3]消费明细-普通账号'!$B$2:$D$10000,3,)</f>
        <v>BD伙伴</v>
      </c>
      <c r="D955" s="1" t="str">
        <f>VLOOKUP(A955,'[3]消费明细-普通账号'!$B$2:$L$10000,11,)</f>
        <v>BD团队-黄政源</v>
      </c>
      <c r="E955" s="1" t="str">
        <f>VLOOKUP(A955,'[3]消费明细-普通账号'!$B$2:$P$10000,15,)</f>
        <v>新建</v>
      </c>
      <c r="F955" s="5">
        <f>VLOOKUP(A955,'[3]消费明细-普通账号'!$B$2:$O$10000,14,)</f>
        <v>43050</v>
      </c>
      <c r="G955" s="1" t="s">
        <v>3345</v>
      </c>
      <c r="H955" s="1" t="s">
        <v>17</v>
      </c>
      <c r="I955" s="1" t="s">
        <v>59</v>
      </c>
      <c r="J955" s="1" t="s">
        <v>3346</v>
      </c>
      <c r="K955" s="1" t="s">
        <v>20</v>
      </c>
      <c r="L955" s="1" t="s">
        <v>3346</v>
      </c>
      <c r="M955" s="1"/>
      <c r="N955" s="1">
        <f t="shared" si="14"/>
        <v>397.5</v>
      </c>
      <c r="O955" s="1" t="s">
        <v>22</v>
      </c>
      <c r="P955" s="1" t="s">
        <v>3347</v>
      </c>
      <c r="Q955" s="1" t="s">
        <v>3348</v>
      </c>
      <c r="R955" s="1" t="s">
        <v>21</v>
      </c>
      <c r="S955" s="1"/>
      <c r="T955" s="1" t="s">
        <v>25</v>
      </c>
      <c r="U955" t="str">
        <f>VLOOKUP(H955,[4]可返佣产品!$A$2:$B$1000,2,)</f>
        <v>true</v>
      </c>
    </row>
    <row r="956" spans="1:21">
      <c r="A956" s="1" t="s">
        <v>512</v>
      </c>
      <c r="B956" s="1" t="str">
        <f>VLOOKUP(A956,'[3]消费明细-普通账号'!$B$2:$C$10000,2,)</f>
        <v>广州合立正通信息科技有限公司</v>
      </c>
      <c r="C956" s="1" t="str">
        <f>VLOOKUP(A956,'[3]消费明细-普通账号'!$B$2:$D$10000,3,)</f>
        <v>KA-广</v>
      </c>
      <c r="D956" s="1" t="str">
        <f>VLOOKUP(A956,'[3]消费明细-普通账号'!$B$2:$L$10000,11,)</f>
        <v>史玉卉</v>
      </c>
      <c r="E956" s="1" t="str">
        <f>VLOOKUP(A956,'[3]消费明细-普通账号'!$B$2:$P$10000,15,)</f>
        <v>关联</v>
      </c>
      <c r="F956" s="5">
        <f>VLOOKUP(A956,'[3]消费明细-普通账号'!$B$2:$O$10000,14,)</f>
        <v>42786</v>
      </c>
      <c r="G956" s="1" t="s">
        <v>3349</v>
      </c>
      <c r="H956" s="1" t="s">
        <v>54</v>
      </c>
      <c r="I956" s="1" t="s">
        <v>49</v>
      </c>
      <c r="J956" s="1" t="s">
        <v>645</v>
      </c>
      <c r="K956" s="1" t="s">
        <v>84</v>
      </c>
      <c r="L956" s="1" t="s">
        <v>3350</v>
      </c>
      <c r="M956" s="1"/>
      <c r="N956" s="1">
        <f t="shared" si="14"/>
        <v>1700</v>
      </c>
      <c r="O956" s="1" t="s">
        <v>22</v>
      </c>
      <c r="P956" s="1" t="s">
        <v>3351</v>
      </c>
      <c r="Q956" s="1" t="s">
        <v>3352</v>
      </c>
      <c r="R956" s="1" t="s">
        <v>21</v>
      </c>
      <c r="S956" s="1"/>
      <c r="T956" s="1" t="s">
        <v>25</v>
      </c>
      <c r="U956" t="str">
        <f>VLOOKUP(H956,[4]可返佣产品!$A$2:$B$1000,2,)</f>
        <v>true</v>
      </c>
    </row>
    <row r="957" spans="1:21">
      <c r="A957" s="1" t="s">
        <v>582</v>
      </c>
      <c r="B957" s="1" t="str">
        <f>VLOOKUP(A957,'[3]消费明细-普通账号'!$B$2:$C$10000,2,)</f>
        <v>广州尚途商旅信息技术有限公司</v>
      </c>
      <c r="C957" s="1" t="str">
        <f>VLOOKUP(A957,'[3]消费明细-普通账号'!$B$2:$D$10000,3,)</f>
        <v>KA-广</v>
      </c>
      <c r="D957" s="1" t="str">
        <f>VLOOKUP(A957,'[3]消费明细-普通账号'!$B$2:$L$10000,11,)</f>
        <v>史玉卉</v>
      </c>
      <c r="E957" s="1" t="str">
        <f>VLOOKUP(A957,'[3]消费明细-普通账号'!$B$2:$P$10000,15,)</f>
        <v>关联</v>
      </c>
      <c r="F957" s="5">
        <f>VLOOKUP(A957,'[3]消费明细-普通账号'!$B$2:$O$10000,14,)</f>
        <v>42670</v>
      </c>
      <c r="G957" s="1" t="s">
        <v>3353</v>
      </c>
      <c r="H957" s="1" t="s">
        <v>17</v>
      </c>
      <c r="I957" s="1" t="s">
        <v>59</v>
      </c>
      <c r="J957" s="1" t="s">
        <v>3354</v>
      </c>
      <c r="K957" s="1" t="s">
        <v>20</v>
      </c>
      <c r="L957" s="1" t="s">
        <v>3354</v>
      </c>
      <c r="M957" s="1"/>
      <c r="N957" s="1">
        <f t="shared" si="14"/>
        <v>950</v>
      </c>
      <c r="O957" s="1" t="s">
        <v>22</v>
      </c>
      <c r="P957" s="1" t="s">
        <v>3355</v>
      </c>
      <c r="Q957" s="1" t="s">
        <v>3356</v>
      </c>
      <c r="R957" s="1" t="s">
        <v>21</v>
      </c>
      <c r="S957" s="1"/>
      <c r="T957" s="1" t="s">
        <v>25</v>
      </c>
      <c r="U957">
        <v>-1</v>
      </c>
    </row>
    <row r="958" spans="1:21">
      <c r="A958" s="1" t="s">
        <v>582</v>
      </c>
      <c r="B958" s="1" t="str">
        <f>VLOOKUP(A958,'[3]消费明细-普通账号'!$B$2:$C$10000,2,)</f>
        <v>广州尚途商旅信息技术有限公司</v>
      </c>
      <c r="C958" s="1" t="str">
        <f>VLOOKUP(A958,'[3]消费明细-普通账号'!$B$2:$D$10000,3,)</f>
        <v>KA-广</v>
      </c>
      <c r="D958" s="1" t="str">
        <f>VLOOKUP(A958,'[3]消费明细-普通账号'!$B$2:$L$10000,11,)</f>
        <v>史玉卉</v>
      </c>
      <c r="E958" s="1" t="str">
        <f>VLOOKUP(A958,'[3]消费明细-普通账号'!$B$2:$P$10000,15,)</f>
        <v>关联</v>
      </c>
      <c r="F958" s="5">
        <f>VLOOKUP(A958,'[3]消费明细-普通账号'!$B$2:$O$10000,14,)</f>
        <v>42670</v>
      </c>
      <c r="G958" s="1" t="s">
        <v>3357</v>
      </c>
      <c r="H958" s="1" t="s">
        <v>17</v>
      </c>
      <c r="I958" s="1" t="s">
        <v>59</v>
      </c>
      <c r="J958" s="1" t="s">
        <v>3358</v>
      </c>
      <c r="K958" s="1" t="s">
        <v>20</v>
      </c>
      <c r="L958" s="1" t="s">
        <v>3358</v>
      </c>
      <c r="M958" s="1"/>
      <c r="N958" s="1">
        <f t="shared" si="14"/>
        <v>1312</v>
      </c>
      <c r="O958" s="1" t="s">
        <v>22</v>
      </c>
      <c r="P958" s="1" t="s">
        <v>3359</v>
      </c>
      <c r="Q958" s="1" t="s">
        <v>3360</v>
      </c>
      <c r="R958" s="1" t="s">
        <v>21</v>
      </c>
      <c r="S958" s="1"/>
      <c r="T958" s="1" t="s">
        <v>25</v>
      </c>
      <c r="U958">
        <v>-1</v>
      </c>
    </row>
    <row r="959" spans="1:21">
      <c r="A959" s="1" t="s">
        <v>582</v>
      </c>
      <c r="B959" s="1" t="str">
        <f>VLOOKUP(A959,'[3]消费明细-普通账号'!$B$2:$C$10000,2,)</f>
        <v>广州尚途商旅信息技术有限公司</v>
      </c>
      <c r="C959" s="1" t="str">
        <f>VLOOKUP(A959,'[3]消费明细-普通账号'!$B$2:$D$10000,3,)</f>
        <v>KA-广</v>
      </c>
      <c r="D959" s="1" t="str">
        <f>VLOOKUP(A959,'[3]消费明细-普通账号'!$B$2:$L$10000,11,)</f>
        <v>史玉卉</v>
      </c>
      <c r="E959" s="1" t="str">
        <f>VLOOKUP(A959,'[3]消费明细-普通账号'!$B$2:$P$10000,15,)</f>
        <v>关联</v>
      </c>
      <c r="F959" s="5">
        <f>VLOOKUP(A959,'[3]消费明细-普通账号'!$B$2:$O$10000,14,)</f>
        <v>42670</v>
      </c>
      <c r="G959" s="1" t="s">
        <v>3361</v>
      </c>
      <c r="H959" s="1" t="s">
        <v>17</v>
      </c>
      <c r="I959" s="1" t="s">
        <v>49</v>
      </c>
      <c r="J959" s="1" t="s">
        <v>3362</v>
      </c>
      <c r="K959" s="1" t="s">
        <v>20</v>
      </c>
      <c r="L959" s="1" t="s">
        <v>3362</v>
      </c>
      <c r="M959" s="1">
        <v>700</v>
      </c>
      <c r="N959" s="1">
        <f t="shared" si="14"/>
        <v>6812</v>
      </c>
      <c r="O959" s="1" t="s">
        <v>22</v>
      </c>
      <c r="P959" s="1" t="s">
        <v>3364</v>
      </c>
      <c r="Q959" s="1" t="s">
        <v>3365</v>
      </c>
      <c r="R959" s="1" t="s">
        <v>21</v>
      </c>
      <c r="S959" s="1"/>
      <c r="T959" s="1" t="s">
        <v>25</v>
      </c>
      <c r="U959" t="str">
        <f>VLOOKUP(H959,[4]可返佣产品!$A$2:$B$1000,2,)</f>
        <v>true</v>
      </c>
    </row>
    <row r="960" spans="1:21">
      <c r="A960" s="1" t="s">
        <v>2573</v>
      </c>
      <c r="B960" s="1" t="str">
        <f>VLOOKUP(A960,'[3]消费明细-普通账号'!$B$2:$C$10000,2,)</f>
        <v>野望互娱</v>
      </c>
      <c r="C960" s="1" t="str">
        <f>VLOOKUP(A960,'[3]消费明细-普通账号'!$B$2:$D$10000,3,)</f>
        <v>中台-广</v>
      </c>
      <c r="D960" s="1" t="str">
        <f>VLOOKUP(A960,'[3]消费明细-普通账号'!$B$2:$L$10000,11,)</f>
        <v>唐钰滢</v>
      </c>
      <c r="E960" s="1" t="str">
        <f>VLOOKUP(A960,'[3]消费明细-普通账号'!$B$2:$P$10000,15,)</f>
        <v>新建</v>
      </c>
      <c r="F960" s="5">
        <f>VLOOKUP(A960,'[3]消费明细-普通账号'!$B$2:$O$10000,14,)</f>
        <v>43298.4768287037</v>
      </c>
      <c r="G960" s="1" t="s">
        <v>3366</v>
      </c>
      <c r="H960" s="1" t="s">
        <v>1549</v>
      </c>
      <c r="I960" s="1" t="s">
        <v>49</v>
      </c>
      <c r="J960" s="1" t="s">
        <v>29</v>
      </c>
      <c r="K960" s="1" t="s">
        <v>20</v>
      </c>
      <c r="L960" s="1" t="s">
        <v>30</v>
      </c>
      <c r="M960" s="1"/>
      <c r="N960" s="1">
        <f t="shared" si="14"/>
        <v>0</v>
      </c>
      <c r="O960" s="1" t="s">
        <v>31</v>
      </c>
      <c r="P960" s="1" t="s">
        <v>3367</v>
      </c>
      <c r="Q960" s="1" t="s">
        <v>3367</v>
      </c>
      <c r="R960" s="1" t="s">
        <v>21</v>
      </c>
      <c r="S960" s="1"/>
      <c r="T960" s="1" t="s">
        <v>25</v>
      </c>
      <c r="U960" t="b">
        <f>VLOOKUP(H960,[4]可返佣产品!$A$2:$B$1000,2,)</f>
        <v>1</v>
      </c>
    </row>
    <row r="961" spans="1:21">
      <c r="A961" s="1" t="s">
        <v>448</v>
      </c>
      <c r="B961" s="1" t="str">
        <f>VLOOKUP(A961,'[3]消费明细-普通账号'!$B$2:$C$10000,2,)</f>
        <v>越秀地产</v>
      </c>
      <c r="C961" s="1" t="str">
        <f>VLOOKUP(A961,'[3]消费明细-普通账号'!$B$2:$D$10000,3,)</f>
        <v>其他</v>
      </c>
      <c r="D961" s="1" t="str">
        <f>VLOOKUP(A961,'[3]消费明细-普通账号'!$B$2:$L$10000,11,)</f>
        <v>薛玲</v>
      </c>
      <c r="E961" s="1" t="str">
        <f>VLOOKUP(A961,'[3]消费明细-普通账号'!$B$2:$P$10000,15,)</f>
        <v>新建</v>
      </c>
      <c r="F961" s="5">
        <f>VLOOKUP(A961,'[3]消费明细-普通账号'!$B$2:$O$10000,14,)</f>
        <v>42556</v>
      </c>
      <c r="G961" s="1" t="s">
        <v>3368</v>
      </c>
      <c r="H961" s="1" t="s">
        <v>407</v>
      </c>
      <c r="I961" s="1" t="s">
        <v>49</v>
      </c>
      <c r="J961" s="1" t="s">
        <v>2834</v>
      </c>
      <c r="K961" s="1" t="s">
        <v>84</v>
      </c>
      <c r="L961" s="1" t="s">
        <v>2835</v>
      </c>
      <c r="M961" s="1"/>
      <c r="N961" s="1">
        <f t="shared" si="14"/>
        <v>1275</v>
      </c>
      <c r="O961" s="1" t="s">
        <v>22</v>
      </c>
      <c r="P961" s="1" t="s">
        <v>3369</v>
      </c>
      <c r="Q961" s="1" t="s">
        <v>3370</v>
      </c>
      <c r="R961" s="1" t="s">
        <v>21</v>
      </c>
      <c r="S961" s="1"/>
      <c r="T961" s="1" t="s">
        <v>25</v>
      </c>
      <c r="U961" t="str">
        <f>VLOOKUP(H961,[4]可返佣产品!$A$2:$B$1000,2,)</f>
        <v>true</v>
      </c>
    </row>
    <row r="962" spans="1:21">
      <c r="A962" s="1" t="s">
        <v>448</v>
      </c>
      <c r="B962" s="1" t="str">
        <f>VLOOKUP(A962,'[3]消费明细-普通账号'!$B$2:$C$10000,2,)</f>
        <v>越秀地产</v>
      </c>
      <c r="C962" s="1" t="str">
        <f>VLOOKUP(A962,'[3]消费明细-普通账号'!$B$2:$D$10000,3,)</f>
        <v>其他</v>
      </c>
      <c r="D962" s="1" t="str">
        <f>VLOOKUP(A962,'[3]消费明细-普通账号'!$B$2:$L$10000,11,)</f>
        <v>薛玲</v>
      </c>
      <c r="E962" s="1" t="str">
        <f>VLOOKUP(A962,'[3]消费明细-普通账号'!$B$2:$P$10000,15,)</f>
        <v>新建</v>
      </c>
      <c r="F962" s="5">
        <f>VLOOKUP(A962,'[3]消费明细-普通账号'!$B$2:$O$10000,14,)</f>
        <v>42556</v>
      </c>
      <c r="G962" s="1" t="s">
        <v>3371</v>
      </c>
      <c r="H962" s="1" t="s">
        <v>17</v>
      </c>
      <c r="I962" s="1" t="s">
        <v>49</v>
      </c>
      <c r="J962" s="1" t="s">
        <v>3372</v>
      </c>
      <c r="K962" s="1" t="s">
        <v>1544</v>
      </c>
      <c r="L962" s="1" t="s">
        <v>3373</v>
      </c>
      <c r="M962" s="1"/>
      <c r="N962" s="1">
        <f t="shared" si="14"/>
        <v>6004.8</v>
      </c>
      <c r="O962" s="1" t="s">
        <v>22</v>
      </c>
      <c r="P962" s="1" t="s">
        <v>3374</v>
      </c>
      <c r="Q962" s="1" t="s">
        <v>3370</v>
      </c>
      <c r="R962" s="1" t="s">
        <v>21</v>
      </c>
      <c r="S962" s="1"/>
      <c r="T962" s="1" t="s">
        <v>25</v>
      </c>
      <c r="U962" t="str">
        <f>VLOOKUP(H962,[4]可返佣产品!$A$2:$B$1000,2,)</f>
        <v>true</v>
      </c>
    </row>
    <row r="963" spans="1:21">
      <c r="A963" s="1" t="s">
        <v>916</v>
      </c>
      <c r="B963" s="1" t="str">
        <f>VLOOKUP(A963,'[3]消费明细-普通账号'!$B$2:$C$10000,2,)</f>
        <v>广东天泽阳光康众医疗投资管理有限公司</v>
      </c>
      <c r="C963" s="1" t="str">
        <f>VLOOKUP(A963,'[3]消费明细-普通账号'!$B$2:$D$10000,3,)</f>
        <v>铁军-广</v>
      </c>
      <c r="D963" s="1" t="str">
        <f>VLOOKUP(A963,'[3]消费明细-普通账号'!$B$2:$L$10000,11,)</f>
        <v>李达</v>
      </c>
      <c r="E963" s="1" t="str">
        <f>VLOOKUP(A963,'[3]消费明细-普通账号'!$B$2:$P$10000,15,)</f>
        <v>新建</v>
      </c>
      <c r="F963" s="5">
        <f>VLOOKUP(A963,'[3]消费明细-普通账号'!$B$2:$O$10000,14,)</f>
        <v>43262.467164351852</v>
      </c>
      <c r="G963" s="1" t="s">
        <v>3375</v>
      </c>
      <c r="H963" s="1" t="s">
        <v>894</v>
      </c>
      <c r="I963" s="1" t="s">
        <v>49</v>
      </c>
      <c r="J963" s="1" t="s">
        <v>895</v>
      </c>
      <c r="K963" s="1" t="s">
        <v>20</v>
      </c>
      <c r="L963" s="1" t="s">
        <v>895</v>
      </c>
      <c r="M963" s="1">
        <v>45</v>
      </c>
      <c r="N963" s="1">
        <f t="shared" ref="N963:N1026" si="15">L963-M963</f>
        <v>0</v>
      </c>
      <c r="O963" s="1" t="s">
        <v>22</v>
      </c>
      <c r="P963" s="1" t="s">
        <v>3376</v>
      </c>
      <c r="Q963" s="1" t="s">
        <v>3377</v>
      </c>
      <c r="R963" s="1" t="s">
        <v>21</v>
      </c>
      <c r="S963" s="1"/>
      <c r="T963" s="1" t="s">
        <v>25</v>
      </c>
      <c r="U963" t="str">
        <f>VLOOKUP(H963,[4]可返佣产品!$A$2:$B$1000,2,)</f>
        <v>true</v>
      </c>
    </row>
    <row r="964" spans="1:21">
      <c r="A964" s="1" t="s">
        <v>77</v>
      </c>
      <c r="B964" s="1" t="str">
        <f>VLOOKUP(A964,'[3]消费明细-普通账号'!$B$2:$C$10000,2,)</f>
        <v>广州华银医学检测中心有限公司</v>
      </c>
      <c r="C964" s="1" t="str">
        <f>VLOOKUP(A964,'[3]消费明细-普通账号'!$B$2:$D$10000,3,)</f>
        <v>KA-广</v>
      </c>
      <c r="D964" s="1" t="str">
        <f>VLOOKUP(A964,'[3]消费明细-普通账号'!$B$2:$L$10000,11,)</f>
        <v>汤何</v>
      </c>
      <c r="E964" s="1" t="str">
        <f>VLOOKUP(A964,'[3]消费明细-普通账号'!$B$2:$P$10000,15,)</f>
        <v>关联</v>
      </c>
      <c r="F964" s="5">
        <f>VLOOKUP(A964,'[3]消费明细-普通账号'!$B$2:$O$10000,14,)</f>
        <v>42927</v>
      </c>
      <c r="G964" s="1" t="s">
        <v>3378</v>
      </c>
      <c r="H964" s="1" t="s">
        <v>17</v>
      </c>
      <c r="I964" s="1" t="s">
        <v>59</v>
      </c>
      <c r="J964" s="1" t="s">
        <v>3379</v>
      </c>
      <c r="K964" s="1" t="s">
        <v>360</v>
      </c>
      <c r="L964" s="1" t="s">
        <v>3380</v>
      </c>
      <c r="M964" s="1"/>
      <c r="N964" s="1">
        <f t="shared" si="15"/>
        <v>311.7</v>
      </c>
      <c r="O964" s="1" t="s">
        <v>22</v>
      </c>
      <c r="P964" s="1" t="s">
        <v>3381</v>
      </c>
      <c r="Q964" s="1" t="s">
        <v>3382</v>
      </c>
      <c r="R964" s="1" t="s">
        <v>21</v>
      </c>
      <c r="S964" s="1"/>
      <c r="T964" s="1" t="s">
        <v>25</v>
      </c>
      <c r="U964">
        <v>-1</v>
      </c>
    </row>
    <row r="965" spans="1:21">
      <c r="A965" s="1" t="s">
        <v>3055</v>
      </c>
      <c r="B965" s="1" t="str">
        <f>VLOOKUP(A965,'[3]消费明细-普通账号'!$B$2:$C$10000,2,)</f>
        <v>西电</v>
      </c>
      <c r="C965" s="1">
        <f>VLOOKUP(A965,'[3]消费明细-普通账号'!$B$2:$D$10000,3,)</f>
        <v>0</v>
      </c>
      <c r="D965" s="1" t="str">
        <f>VLOOKUP(A965,'[3]消费明细-普通账号'!$B$2:$L$10000,11,)</f>
        <v>公司</v>
      </c>
      <c r="E965" s="1" t="str">
        <f>VLOOKUP(A965,'[3]消费明细-普通账号'!$B$2:$P$10000,15,)</f>
        <v>新建</v>
      </c>
      <c r="F965" s="5">
        <f>VLOOKUP(A965,'[3]消费明细-普通账号'!$B$2:$O$10000,14,)</f>
        <v>43262.778263888889</v>
      </c>
      <c r="G965" s="1" t="s">
        <v>3383</v>
      </c>
      <c r="H965" s="1" t="s">
        <v>1557</v>
      </c>
      <c r="I965" s="1" t="s">
        <v>49</v>
      </c>
      <c r="J965" s="1" t="s">
        <v>29</v>
      </c>
      <c r="K965" s="1" t="s">
        <v>20</v>
      </c>
      <c r="L965" s="1" t="s">
        <v>30</v>
      </c>
      <c r="M965" s="1"/>
      <c r="N965" s="1">
        <f t="shared" si="15"/>
        <v>0</v>
      </c>
      <c r="O965" s="1" t="s">
        <v>31</v>
      </c>
      <c r="P965" s="1" t="s">
        <v>3384</v>
      </c>
      <c r="Q965" s="1" t="s">
        <v>3384</v>
      </c>
      <c r="R965" s="1" t="s">
        <v>21</v>
      </c>
      <c r="S965" s="1"/>
      <c r="T965" s="1" t="s">
        <v>25</v>
      </c>
      <c r="U965" t="b">
        <f>VLOOKUP(H965,[4]可返佣产品!$A$2:$B$1000,2,)</f>
        <v>1</v>
      </c>
    </row>
    <row r="966" spans="1:21">
      <c r="A966" s="1" t="s">
        <v>1559</v>
      </c>
      <c r="B966" s="1" t="str">
        <f>VLOOKUP(A966,'[3]消费明细-普通账号'!$B$2:$C$10000,2,)</f>
        <v>广州超联软件科技有限公司</v>
      </c>
      <c r="C966" s="1" t="str">
        <f>VLOOKUP(A966,'[3]消费明细-普通账号'!$B$2:$D$10000,3,)</f>
        <v>KA-广</v>
      </c>
      <c r="D966" s="1" t="str">
        <f>VLOOKUP(A966,'[3]消费明细-普通账号'!$B$2:$L$10000,11,)</f>
        <v>谢晓敏</v>
      </c>
      <c r="E966" s="1" t="str">
        <f>VLOOKUP(A966,'[3]消费明细-普通账号'!$B$2:$P$10000,15,)</f>
        <v>关联</v>
      </c>
      <c r="F966" s="5">
        <f>VLOOKUP(A966,'[3]消费明细-普通账号'!$B$2:$O$10000,14,)</f>
        <v>43045</v>
      </c>
      <c r="G966" s="1" t="s">
        <v>3385</v>
      </c>
      <c r="H966" s="1" t="s">
        <v>54</v>
      </c>
      <c r="I966" s="1" t="s">
        <v>49</v>
      </c>
      <c r="J966" s="1" t="s">
        <v>1730</v>
      </c>
      <c r="K966" s="1" t="s">
        <v>84</v>
      </c>
      <c r="L966" s="1" t="s">
        <v>1731</v>
      </c>
      <c r="M966" s="1"/>
      <c r="N966" s="1">
        <f t="shared" si="15"/>
        <v>1256.3</v>
      </c>
      <c r="O966" s="1" t="s">
        <v>22</v>
      </c>
      <c r="P966" s="1" t="s">
        <v>3386</v>
      </c>
      <c r="Q966" s="1" t="s">
        <v>3387</v>
      </c>
      <c r="R966" s="1" t="s">
        <v>21</v>
      </c>
      <c r="S966" s="1"/>
      <c r="T966" s="1" t="s">
        <v>25</v>
      </c>
      <c r="U966" t="str">
        <f>VLOOKUP(H966,[4]可返佣产品!$A$2:$B$1000,2,)</f>
        <v>true</v>
      </c>
    </row>
    <row r="967" spans="1:21">
      <c r="A967" s="1" t="s">
        <v>627</v>
      </c>
      <c r="B967" s="1" t="str">
        <f>VLOOKUP(A967,'[3]消费明细-普通账号'!$B$2:$C$10000,2,)</f>
        <v>深圳庆丰裕信息科技有限公司</v>
      </c>
      <c r="C967" s="1" t="str">
        <f>VLOOKUP(A967,'[3]消费明细-普通账号'!$B$2:$D$10000,3,)</f>
        <v>BD伙伴</v>
      </c>
      <c r="D967" s="1" t="str">
        <f>VLOOKUP(A967,'[3]消费明细-普通账号'!$B$2:$L$10000,11,)</f>
        <v>BD团队-黄政源</v>
      </c>
      <c r="E967" s="1" t="str">
        <f>VLOOKUP(A967,'[3]消费明细-普通账号'!$B$2:$P$10000,15,)</f>
        <v>新建</v>
      </c>
      <c r="F967" s="5">
        <f>VLOOKUP(A967,'[3]消费明细-普通账号'!$B$2:$O$10000,14,)</f>
        <v>43087</v>
      </c>
      <c r="G967" s="1" t="s">
        <v>3388</v>
      </c>
      <c r="H967" s="1" t="s">
        <v>36</v>
      </c>
      <c r="I967" s="1" t="s">
        <v>18</v>
      </c>
      <c r="J967" s="1" t="s">
        <v>3389</v>
      </c>
      <c r="K967" s="1" t="s">
        <v>20</v>
      </c>
      <c r="L967" s="1" t="s">
        <v>3389</v>
      </c>
      <c r="M967" s="1"/>
      <c r="N967" s="1">
        <f t="shared" si="15"/>
        <v>21713.4</v>
      </c>
      <c r="O967" s="1" t="s">
        <v>22</v>
      </c>
      <c r="P967" s="1" t="s">
        <v>3390</v>
      </c>
      <c r="Q967" s="1" t="s">
        <v>3391</v>
      </c>
      <c r="R967" s="1" t="s">
        <v>21</v>
      </c>
      <c r="S967" s="1"/>
      <c r="T967" s="1" t="s">
        <v>25</v>
      </c>
      <c r="U967" t="str">
        <f>VLOOKUP(H967,[4]可返佣产品!$A$2:$B$1000,2,)</f>
        <v>true</v>
      </c>
    </row>
    <row r="968" spans="1:21">
      <c r="A968" s="1" t="s">
        <v>3392</v>
      </c>
      <c r="B968" s="1" t="str">
        <f>VLOOKUP(A968,'[3]消费明细-普通账号'!$B$2:$C$10000,2,)</f>
        <v>广州合立正通信息科技有限公司</v>
      </c>
      <c r="C968" s="1" t="str">
        <f>VLOOKUP(A968,'[3]消费明细-普通账号'!$B$2:$D$10000,3,)</f>
        <v>KA-广</v>
      </c>
      <c r="D968" s="1" t="str">
        <f>VLOOKUP(A968,'[3]消费明细-普通账号'!$B$2:$L$10000,11,)</f>
        <v>史玉卉</v>
      </c>
      <c r="E968" s="1" t="str">
        <f>VLOOKUP(A968,'[3]消费明细-普通账号'!$B$2:$P$10000,15,)</f>
        <v>关联</v>
      </c>
      <c r="F968" s="5">
        <f>VLOOKUP(A968,'[3]消费明细-普通账号'!$B$2:$O$10000,14,)</f>
        <v>42795</v>
      </c>
      <c r="G968" s="1" t="s">
        <v>3393</v>
      </c>
      <c r="H968" s="1" t="s">
        <v>644</v>
      </c>
      <c r="I968" s="1" t="s">
        <v>49</v>
      </c>
      <c r="J968" s="1" t="s">
        <v>1881</v>
      </c>
      <c r="K968" s="1" t="s">
        <v>20</v>
      </c>
      <c r="L968" s="1" t="s">
        <v>1881</v>
      </c>
      <c r="M968" s="1">
        <v>49.95</v>
      </c>
      <c r="N968" s="1">
        <f t="shared" si="15"/>
        <v>175.05</v>
      </c>
      <c r="O968" s="1" t="s">
        <v>22</v>
      </c>
      <c r="P968" s="1" t="s">
        <v>3394</v>
      </c>
      <c r="Q968" s="1" t="s">
        <v>3395</v>
      </c>
      <c r="R968" s="1" t="s">
        <v>21</v>
      </c>
      <c r="S968" s="1"/>
      <c r="T968" s="1" t="s">
        <v>25</v>
      </c>
      <c r="U968" t="b">
        <f>VLOOKUP(H968,[4]可返佣产品!$A$2:$B$1000,2,)</f>
        <v>1</v>
      </c>
    </row>
    <row r="969" spans="1:21">
      <c r="A969" s="1" t="s">
        <v>2633</v>
      </c>
      <c r="B969" s="1" t="str">
        <f>VLOOKUP(A969,'[3]消费明细-普通账号'!$B$2:$C$10000,2,)</f>
        <v>明阳智慧能源集团股份公司</v>
      </c>
      <c r="C969" s="1" t="str">
        <f>VLOOKUP(A969,'[3]消费明细-普通账号'!$B$2:$D$10000,3,)</f>
        <v>KA-广</v>
      </c>
      <c r="D969" s="1" t="str">
        <f>VLOOKUP(A969,'[3]消费明细-普通账号'!$B$2:$L$10000,11,)</f>
        <v>KA-广</v>
      </c>
      <c r="E969" s="1" t="str">
        <f>VLOOKUP(A969,'[3]消费明细-普通账号'!$B$2:$P$10000,15,)</f>
        <v>关联</v>
      </c>
      <c r="F969" s="5">
        <f>VLOOKUP(A969,'[3]消费明细-普通账号'!$B$2:$O$10000,14,)</f>
        <v>43094</v>
      </c>
      <c r="G969" s="1" t="s">
        <v>3396</v>
      </c>
      <c r="H969" s="1" t="s">
        <v>17</v>
      </c>
      <c r="I969" s="1" t="s">
        <v>44</v>
      </c>
      <c r="J969" s="1" t="s">
        <v>29</v>
      </c>
      <c r="K969" s="1" t="s">
        <v>20</v>
      </c>
      <c r="L969" s="1" t="s">
        <v>29</v>
      </c>
      <c r="M969" s="1"/>
      <c r="N969" s="1">
        <f t="shared" si="15"/>
        <v>0</v>
      </c>
      <c r="O969" s="1" t="s">
        <v>22</v>
      </c>
      <c r="P969" s="1" t="s">
        <v>3397</v>
      </c>
      <c r="Q969" s="1" t="s">
        <v>3398</v>
      </c>
      <c r="R969" s="1" t="s">
        <v>21</v>
      </c>
      <c r="S969" s="1"/>
      <c r="T969" s="1" t="s">
        <v>25</v>
      </c>
      <c r="U969">
        <v>-1</v>
      </c>
    </row>
    <row r="970" spans="1:21">
      <c r="A970" s="1" t="s">
        <v>2633</v>
      </c>
      <c r="B970" s="1" t="str">
        <f>VLOOKUP(A970,'[3]消费明细-普通账号'!$B$2:$C$10000,2,)</f>
        <v>明阳智慧能源集团股份公司</v>
      </c>
      <c r="C970" s="1" t="str">
        <f>VLOOKUP(A970,'[3]消费明细-普通账号'!$B$2:$D$10000,3,)</f>
        <v>KA-广</v>
      </c>
      <c r="D970" s="1" t="str">
        <f>VLOOKUP(A970,'[3]消费明细-普通账号'!$B$2:$L$10000,11,)</f>
        <v>KA-广</v>
      </c>
      <c r="E970" s="1" t="str">
        <f>VLOOKUP(A970,'[3]消费明细-普通账号'!$B$2:$P$10000,15,)</f>
        <v>关联</v>
      </c>
      <c r="F970" s="5">
        <f>VLOOKUP(A970,'[3]消费明细-普通账号'!$B$2:$O$10000,14,)</f>
        <v>43094</v>
      </c>
      <c r="G970" s="1" t="s">
        <v>3399</v>
      </c>
      <c r="H970" s="1" t="s">
        <v>3400</v>
      </c>
      <c r="I970" s="1" t="s">
        <v>44</v>
      </c>
      <c r="J970" s="1" t="s">
        <v>29</v>
      </c>
      <c r="K970" s="1" t="s">
        <v>20</v>
      </c>
      <c r="L970" s="1" t="s">
        <v>29</v>
      </c>
      <c r="M970" s="1"/>
      <c r="N970" s="1">
        <f t="shared" si="15"/>
        <v>0</v>
      </c>
      <c r="O970" s="1" t="s">
        <v>22</v>
      </c>
      <c r="P970" s="1" t="s">
        <v>3401</v>
      </c>
      <c r="Q970" s="1" t="s">
        <v>3398</v>
      </c>
      <c r="R970" s="1" t="s">
        <v>21</v>
      </c>
      <c r="S970" s="1"/>
      <c r="T970" s="1" t="s">
        <v>25</v>
      </c>
      <c r="U970" t="e">
        <f>VLOOKUP(H970,[4]可返佣产品!$A$2:$B$1000,2,)</f>
        <v>#N/A</v>
      </c>
    </row>
    <row r="971" spans="1:21">
      <c r="A971" s="1" t="s">
        <v>2088</v>
      </c>
      <c r="B971" s="1" t="str">
        <f>VLOOKUP(A971,'[3]消费明细-普通账号'!$B$2:$C$10000,2,)</f>
        <v>广州寄锦教育科技有限公司</v>
      </c>
      <c r="C971" s="1" t="str">
        <f>VLOOKUP(A971,'[3]消费明细-普通账号'!$B$2:$D$10000,3,)</f>
        <v>KA-广</v>
      </c>
      <c r="D971" s="1" t="str">
        <f>VLOOKUP(A971,'[3]消费明细-普通账号'!$B$2:$L$10000,11,)</f>
        <v>谢晓敏</v>
      </c>
      <c r="E971" s="1" t="str">
        <f>VLOOKUP(A971,'[3]消费明细-普通账号'!$B$2:$P$10000,15,)</f>
        <v>关联</v>
      </c>
      <c r="F971" s="5">
        <f>VLOOKUP(A971,'[3]消费明细-普通账号'!$B$2:$O$10000,14,)</f>
        <v>43125.387766203698</v>
      </c>
      <c r="G971" s="1" t="s">
        <v>3402</v>
      </c>
      <c r="H971" s="1" t="s">
        <v>2547</v>
      </c>
      <c r="I971" s="1" t="s">
        <v>49</v>
      </c>
      <c r="J971" s="1" t="s">
        <v>29</v>
      </c>
      <c r="K971" s="1" t="s">
        <v>20</v>
      </c>
      <c r="L971" s="1" t="s">
        <v>30</v>
      </c>
      <c r="M971" s="1"/>
      <c r="N971" s="1">
        <f t="shared" si="15"/>
        <v>0</v>
      </c>
      <c r="O971" s="1" t="s">
        <v>31</v>
      </c>
      <c r="P971" s="1" t="s">
        <v>3403</v>
      </c>
      <c r="Q971" s="1" t="s">
        <v>3403</v>
      </c>
      <c r="R971" s="1" t="s">
        <v>21</v>
      </c>
      <c r="S971" s="1"/>
      <c r="T971" s="1" t="s">
        <v>25</v>
      </c>
      <c r="U971" t="b">
        <f>VLOOKUP(H971,[4]可返佣产品!$A$2:$B$1000,2,)</f>
        <v>0</v>
      </c>
    </row>
    <row r="972" spans="1:21">
      <c r="A972" s="1" t="s">
        <v>2738</v>
      </c>
      <c r="B972" s="1" t="str">
        <f>VLOOKUP(A972,'[3]消费明细-普通账号'!$B$2:$C$10000,2,)</f>
        <v>广州市绯影信息科技有限公司</v>
      </c>
      <c r="C972" s="1" t="str">
        <f>VLOOKUP(A972,'[3]消费明细-普通账号'!$B$2:$D$10000,3,)</f>
        <v>中台-广</v>
      </c>
      <c r="D972" s="1" t="str">
        <f>VLOOKUP(A972,'[3]消费明细-普通账号'!$B$2:$L$10000,11,)</f>
        <v>雷馥萍</v>
      </c>
      <c r="E972" s="1" t="str">
        <f>VLOOKUP(A972,'[3]消费明细-普通账号'!$B$2:$P$10000,15,)</f>
        <v>关联</v>
      </c>
      <c r="F972" s="5">
        <f>VLOOKUP(A972,'[3]消费明细-普通账号'!$B$2:$O$10000,14,)</f>
        <v>42754</v>
      </c>
      <c r="G972" s="1" t="s">
        <v>3404</v>
      </c>
      <c r="H972" s="1" t="s">
        <v>17</v>
      </c>
      <c r="I972" s="1" t="s">
        <v>59</v>
      </c>
      <c r="J972" s="1" t="s">
        <v>3405</v>
      </c>
      <c r="K972" s="1" t="s">
        <v>564</v>
      </c>
      <c r="L972" s="1" t="s">
        <v>114</v>
      </c>
      <c r="M972" s="1"/>
      <c r="N972" s="1">
        <f t="shared" si="15"/>
        <v>726</v>
      </c>
      <c r="O972" s="1" t="s">
        <v>22</v>
      </c>
      <c r="P972" s="1" t="s">
        <v>3406</v>
      </c>
      <c r="Q972" s="1" t="s">
        <v>3407</v>
      </c>
      <c r="R972" s="1" t="s">
        <v>21</v>
      </c>
      <c r="S972" s="1"/>
      <c r="T972" s="1" t="s">
        <v>25</v>
      </c>
      <c r="U972">
        <v>-1</v>
      </c>
    </row>
    <row r="973" spans="1:21">
      <c r="A973" s="1" t="s">
        <v>2326</v>
      </c>
      <c r="B973" s="1" t="str">
        <f>VLOOKUP(A973,'[3]消费明细-普通账号'!$B$2:$C$10000,2,)</f>
        <v>深圳影儿时尚集团有限公司</v>
      </c>
      <c r="C973" s="1" t="str">
        <f>VLOOKUP(A973,'[3]消费明细-普通账号'!$B$2:$D$10000,3,)</f>
        <v>KA-深</v>
      </c>
      <c r="D973" s="1" t="str">
        <f>VLOOKUP(A973,'[3]消费明细-普通账号'!$B$2:$L$10000,11,)</f>
        <v>李申政</v>
      </c>
      <c r="E973" s="1" t="str">
        <f>VLOOKUP(A973,'[3]消费明细-普通账号'!$B$2:$P$10000,15,)</f>
        <v>关联</v>
      </c>
      <c r="F973" s="5">
        <f>VLOOKUP(A973,'[3]消费明细-普通账号'!$B$2:$O$10000,14,)</f>
        <v>42810</v>
      </c>
      <c r="G973" s="1" t="s">
        <v>3408</v>
      </c>
      <c r="H973" s="1" t="s">
        <v>36</v>
      </c>
      <c r="I973" s="1" t="s">
        <v>59</v>
      </c>
      <c r="J973" s="1" t="s">
        <v>3409</v>
      </c>
      <c r="K973" s="1" t="s">
        <v>20</v>
      </c>
      <c r="L973" s="1" t="s">
        <v>3409</v>
      </c>
      <c r="M973" s="1"/>
      <c r="N973" s="1">
        <f t="shared" si="15"/>
        <v>17600</v>
      </c>
      <c r="O973" s="1" t="s">
        <v>22</v>
      </c>
      <c r="P973" s="1" t="s">
        <v>3410</v>
      </c>
      <c r="Q973" s="1" t="s">
        <v>3411</v>
      </c>
      <c r="R973" s="1" t="s">
        <v>21</v>
      </c>
      <c r="S973" s="1"/>
      <c r="T973" s="1" t="s">
        <v>25</v>
      </c>
      <c r="U973">
        <v>-1</v>
      </c>
    </row>
    <row r="974" spans="1:21">
      <c r="A974" s="1" t="s">
        <v>2326</v>
      </c>
      <c r="B974" s="1" t="str">
        <f>VLOOKUP(A974,'[3]消费明细-普通账号'!$B$2:$C$10000,2,)</f>
        <v>深圳影儿时尚集团有限公司</v>
      </c>
      <c r="C974" s="1" t="str">
        <f>VLOOKUP(A974,'[3]消费明细-普通账号'!$B$2:$D$10000,3,)</f>
        <v>KA-深</v>
      </c>
      <c r="D974" s="1" t="str">
        <f>VLOOKUP(A974,'[3]消费明细-普通账号'!$B$2:$L$10000,11,)</f>
        <v>李申政</v>
      </c>
      <c r="E974" s="1" t="str">
        <f>VLOOKUP(A974,'[3]消费明细-普通账号'!$B$2:$P$10000,15,)</f>
        <v>关联</v>
      </c>
      <c r="F974" s="5">
        <f>VLOOKUP(A974,'[3]消费明细-普通账号'!$B$2:$O$10000,14,)</f>
        <v>42810</v>
      </c>
      <c r="G974" s="1" t="s">
        <v>3412</v>
      </c>
      <c r="H974" s="1" t="s">
        <v>17</v>
      </c>
      <c r="I974" s="1" t="s">
        <v>59</v>
      </c>
      <c r="J974" s="1" t="s">
        <v>3413</v>
      </c>
      <c r="K974" s="1" t="s">
        <v>20</v>
      </c>
      <c r="L974" s="1" t="s">
        <v>3413</v>
      </c>
      <c r="M974" s="1"/>
      <c r="N974" s="1">
        <f t="shared" si="15"/>
        <v>3787</v>
      </c>
      <c r="O974" s="1" t="s">
        <v>22</v>
      </c>
      <c r="P974" s="1" t="s">
        <v>3414</v>
      </c>
      <c r="Q974" s="1" t="s">
        <v>3415</v>
      </c>
      <c r="R974" s="1" t="s">
        <v>21</v>
      </c>
      <c r="S974" s="1"/>
      <c r="T974" s="1" t="s">
        <v>25</v>
      </c>
      <c r="U974">
        <v>-1</v>
      </c>
    </row>
    <row r="975" spans="1:21">
      <c r="A975" s="1" t="s">
        <v>2326</v>
      </c>
      <c r="B975" s="1" t="str">
        <f>VLOOKUP(A975,'[3]消费明细-普通账号'!$B$2:$C$10000,2,)</f>
        <v>深圳影儿时尚集团有限公司</v>
      </c>
      <c r="C975" s="1" t="str">
        <f>VLOOKUP(A975,'[3]消费明细-普通账号'!$B$2:$D$10000,3,)</f>
        <v>KA-深</v>
      </c>
      <c r="D975" s="1" t="str">
        <f>VLOOKUP(A975,'[3]消费明细-普通账号'!$B$2:$L$10000,11,)</f>
        <v>李申政</v>
      </c>
      <c r="E975" s="1" t="str">
        <f>VLOOKUP(A975,'[3]消费明细-普通账号'!$B$2:$P$10000,15,)</f>
        <v>关联</v>
      </c>
      <c r="F975" s="5">
        <f>VLOOKUP(A975,'[3]消费明细-普通账号'!$B$2:$O$10000,14,)</f>
        <v>42810</v>
      </c>
      <c r="G975" s="1" t="s">
        <v>3416</v>
      </c>
      <c r="H975" s="1" t="s">
        <v>17</v>
      </c>
      <c r="I975" s="1" t="s">
        <v>59</v>
      </c>
      <c r="J975" s="1" t="s">
        <v>3413</v>
      </c>
      <c r="K975" s="1" t="s">
        <v>20</v>
      </c>
      <c r="L975" s="1" t="s">
        <v>3413</v>
      </c>
      <c r="M975" s="1"/>
      <c r="N975" s="1">
        <f t="shared" si="15"/>
        <v>3787</v>
      </c>
      <c r="O975" s="1" t="s">
        <v>22</v>
      </c>
      <c r="P975" s="1" t="s">
        <v>3417</v>
      </c>
      <c r="Q975" s="1" t="s">
        <v>3418</v>
      </c>
      <c r="R975" s="1" t="s">
        <v>21</v>
      </c>
      <c r="S975" s="1"/>
      <c r="T975" s="1" t="s">
        <v>25</v>
      </c>
      <c r="U975">
        <v>-1</v>
      </c>
    </row>
    <row r="976" spans="1:21">
      <c r="A976" s="1" t="s">
        <v>786</v>
      </c>
      <c r="B976" s="1" t="str">
        <f>VLOOKUP(A976,'[3]消费明细-普通账号'!$B$2:$C$10000,2,)</f>
        <v>广州远程教育中心有限公司</v>
      </c>
      <c r="C976" s="1" t="str">
        <f>VLOOKUP(A976,'[3]消费明细-普通账号'!$B$2:$D$10000,3,)</f>
        <v>KA-广</v>
      </c>
      <c r="D976" s="1" t="str">
        <f>VLOOKUP(A976,'[3]消费明细-普通账号'!$B$2:$L$10000,11,)</f>
        <v>史玉卉</v>
      </c>
      <c r="E976" s="1" t="str">
        <f>VLOOKUP(A976,'[3]消费明细-普通账号'!$B$2:$P$10000,15,)</f>
        <v>关联</v>
      </c>
      <c r="F976" s="5">
        <f>VLOOKUP(A976,'[3]消费明细-普通账号'!$B$2:$O$10000,14,)</f>
        <v>43119.384583333303</v>
      </c>
      <c r="G976" s="1" t="s">
        <v>3419</v>
      </c>
      <c r="H976" s="1" t="s">
        <v>17</v>
      </c>
      <c r="I976" s="1" t="s">
        <v>59</v>
      </c>
      <c r="J976" s="1" t="s">
        <v>3420</v>
      </c>
      <c r="K976" s="1" t="s">
        <v>203</v>
      </c>
      <c r="L976" s="1" t="s">
        <v>3421</v>
      </c>
      <c r="M976" s="1"/>
      <c r="N976" s="1">
        <f t="shared" si="15"/>
        <v>691.5</v>
      </c>
      <c r="O976" s="1" t="s">
        <v>22</v>
      </c>
      <c r="P976" s="1" t="s">
        <v>3422</v>
      </c>
      <c r="Q976" s="1" t="s">
        <v>3423</v>
      </c>
      <c r="R976" s="1" t="s">
        <v>21</v>
      </c>
      <c r="S976" s="1"/>
      <c r="T976" s="1" t="s">
        <v>25</v>
      </c>
      <c r="U976">
        <v>0</v>
      </c>
    </row>
    <row r="977" spans="1:21">
      <c r="A977" s="1" t="s">
        <v>786</v>
      </c>
      <c r="B977" s="1" t="str">
        <f>VLOOKUP(A977,'[3]消费明细-普通账号'!$B$2:$C$10000,2,)</f>
        <v>广州远程教育中心有限公司</v>
      </c>
      <c r="C977" s="1" t="str">
        <f>VLOOKUP(A977,'[3]消费明细-普通账号'!$B$2:$D$10000,3,)</f>
        <v>KA-广</v>
      </c>
      <c r="D977" s="1" t="str">
        <f>VLOOKUP(A977,'[3]消费明细-普通账号'!$B$2:$L$10000,11,)</f>
        <v>史玉卉</v>
      </c>
      <c r="E977" s="1" t="str">
        <f>VLOOKUP(A977,'[3]消费明细-普通账号'!$B$2:$P$10000,15,)</f>
        <v>关联</v>
      </c>
      <c r="F977" s="5">
        <f>VLOOKUP(A977,'[3]消费明细-普通账号'!$B$2:$O$10000,14,)</f>
        <v>43119.384583333303</v>
      </c>
      <c r="G977" s="1" t="s">
        <v>3424</v>
      </c>
      <c r="H977" s="1" t="s">
        <v>17</v>
      </c>
      <c r="I977" s="1" t="s">
        <v>59</v>
      </c>
      <c r="J977" s="1" t="s">
        <v>3420</v>
      </c>
      <c r="K977" s="1" t="s">
        <v>203</v>
      </c>
      <c r="L977" s="1" t="s">
        <v>3421</v>
      </c>
      <c r="M977" s="1"/>
      <c r="N977" s="1">
        <f t="shared" si="15"/>
        <v>691.5</v>
      </c>
      <c r="O977" s="1" t="s">
        <v>22</v>
      </c>
      <c r="P977" s="1" t="s">
        <v>3425</v>
      </c>
      <c r="Q977" s="1" t="s">
        <v>3426</v>
      </c>
      <c r="R977" s="1" t="s">
        <v>21</v>
      </c>
      <c r="S977" s="1"/>
      <c r="T977" s="1" t="s">
        <v>25</v>
      </c>
      <c r="U977">
        <v>0</v>
      </c>
    </row>
    <row r="978" spans="1:21">
      <c r="A978" s="1" t="s">
        <v>786</v>
      </c>
      <c r="B978" s="1" t="str">
        <f>VLOOKUP(A978,'[3]消费明细-普通账号'!$B$2:$C$10000,2,)</f>
        <v>广州远程教育中心有限公司</v>
      </c>
      <c r="C978" s="1" t="str">
        <f>VLOOKUP(A978,'[3]消费明细-普通账号'!$B$2:$D$10000,3,)</f>
        <v>KA-广</v>
      </c>
      <c r="D978" s="1" t="str">
        <f>VLOOKUP(A978,'[3]消费明细-普通账号'!$B$2:$L$10000,11,)</f>
        <v>史玉卉</v>
      </c>
      <c r="E978" s="1" t="str">
        <f>VLOOKUP(A978,'[3]消费明细-普通账号'!$B$2:$P$10000,15,)</f>
        <v>关联</v>
      </c>
      <c r="F978" s="5">
        <f>VLOOKUP(A978,'[3]消费明细-普通账号'!$B$2:$O$10000,14,)</f>
        <v>43119.384583333303</v>
      </c>
      <c r="G978" s="1" t="s">
        <v>3427</v>
      </c>
      <c r="H978" s="1" t="s">
        <v>17</v>
      </c>
      <c r="I978" s="1" t="s">
        <v>59</v>
      </c>
      <c r="J978" s="1" t="s">
        <v>3428</v>
      </c>
      <c r="K978" s="1" t="s">
        <v>203</v>
      </c>
      <c r="L978" s="1" t="s">
        <v>3429</v>
      </c>
      <c r="M978" s="1"/>
      <c r="N978" s="1">
        <f t="shared" si="15"/>
        <v>648.75</v>
      </c>
      <c r="O978" s="1" t="s">
        <v>22</v>
      </c>
      <c r="P978" s="1" t="s">
        <v>3430</v>
      </c>
      <c r="Q978" s="1" t="s">
        <v>3431</v>
      </c>
      <c r="R978" s="1" t="s">
        <v>21</v>
      </c>
      <c r="S978" s="1"/>
      <c r="T978" s="1" t="s">
        <v>25</v>
      </c>
      <c r="U978">
        <v>0</v>
      </c>
    </row>
    <row r="979" spans="1:21">
      <c r="A979" s="1" t="s">
        <v>194</v>
      </c>
      <c r="B979" s="1" t="str">
        <f>VLOOKUP(A979,'[3]消费明细-普通账号'!$B$2:$C$10000,2,)</f>
        <v>深圳银链科技有限公司</v>
      </c>
      <c r="C979" s="1" t="str">
        <f>VLOOKUP(A979,'[3]消费明细-普通账号'!$B$2:$D$10000,3,)</f>
        <v>铁军-广</v>
      </c>
      <c r="D979" s="1" t="str">
        <f>VLOOKUP(A979,'[3]消费明细-普通账号'!$B$2:$L$10000,11,)</f>
        <v>李达</v>
      </c>
      <c r="E979" s="1" t="str">
        <f>VLOOKUP(A979,'[3]消费明细-普通账号'!$B$2:$P$10000,15,)</f>
        <v>新建</v>
      </c>
      <c r="F979" s="5">
        <f>VLOOKUP(A979,'[3]消费明细-普通账号'!$B$2:$O$10000,14,)</f>
        <v>43161.623564814799</v>
      </c>
      <c r="G979" s="1" t="s">
        <v>3432</v>
      </c>
      <c r="H979" s="1" t="s">
        <v>17</v>
      </c>
      <c r="I979" s="1" t="s">
        <v>59</v>
      </c>
      <c r="J979" s="1" t="s">
        <v>1389</v>
      </c>
      <c r="K979" s="1" t="s">
        <v>20</v>
      </c>
      <c r="L979" s="1" t="s">
        <v>1389</v>
      </c>
      <c r="M979" s="1"/>
      <c r="N979" s="1">
        <f t="shared" si="15"/>
        <v>86.69</v>
      </c>
      <c r="O979" s="1" t="s">
        <v>22</v>
      </c>
      <c r="P979" s="1" t="s">
        <v>3433</v>
      </c>
      <c r="Q979" s="1" t="s">
        <v>3434</v>
      </c>
      <c r="R979" s="1" t="s">
        <v>21</v>
      </c>
      <c r="S979" s="1"/>
      <c r="T979" s="1" t="s">
        <v>25</v>
      </c>
      <c r="U979" t="str">
        <f>VLOOKUP(H979,[4]可返佣产品!$A$2:$B$1000,2,)</f>
        <v>true</v>
      </c>
    </row>
    <row r="980" spans="1:21">
      <c r="A980" s="1" t="s">
        <v>194</v>
      </c>
      <c r="B980" s="1" t="str">
        <f>VLOOKUP(A980,'[3]消费明细-普通账号'!$B$2:$C$10000,2,)</f>
        <v>深圳银链科技有限公司</v>
      </c>
      <c r="C980" s="1" t="str">
        <f>VLOOKUP(A980,'[3]消费明细-普通账号'!$B$2:$D$10000,3,)</f>
        <v>铁军-广</v>
      </c>
      <c r="D980" s="1" t="str">
        <f>VLOOKUP(A980,'[3]消费明细-普通账号'!$B$2:$L$10000,11,)</f>
        <v>李达</v>
      </c>
      <c r="E980" s="1" t="str">
        <f>VLOOKUP(A980,'[3]消费明细-普通账号'!$B$2:$P$10000,15,)</f>
        <v>新建</v>
      </c>
      <c r="F980" s="5">
        <f>VLOOKUP(A980,'[3]消费明细-普通账号'!$B$2:$O$10000,14,)</f>
        <v>43161.623564814799</v>
      </c>
      <c r="G980" s="1" t="s">
        <v>3435</v>
      </c>
      <c r="H980" s="1" t="s">
        <v>17</v>
      </c>
      <c r="I980" s="1" t="s">
        <v>59</v>
      </c>
      <c r="J980" s="1" t="s">
        <v>1389</v>
      </c>
      <c r="K980" s="1" t="s">
        <v>20</v>
      </c>
      <c r="L980" s="1" t="s">
        <v>1389</v>
      </c>
      <c r="M980" s="1"/>
      <c r="N980" s="1">
        <f t="shared" si="15"/>
        <v>86.69</v>
      </c>
      <c r="O980" s="1" t="s">
        <v>22</v>
      </c>
      <c r="P980" s="1" t="s">
        <v>3436</v>
      </c>
      <c r="Q980" s="1" t="s">
        <v>3437</v>
      </c>
      <c r="R980" s="1" t="s">
        <v>21</v>
      </c>
      <c r="S980" s="1"/>
      <c r="T980" s="1" t="s">
        <v>25</v>
      </c>
      <c r="U980" t="str">
        <f>VLOOKUP(H980,[4]可返佣产品!$A$2:$B$1000,2,)</f>
        <v>true</v>
      </c>
    </row>
    <row r="981" spans="1:21">
      <c r="A981" s="1" t="s">
        <v>194</v>
      </c>
      <c r="B981" s="1" t="str">
        <f>VLOOKUP(A981,'[3]消费明细-普通账号'!$B$2:$C$10000,2,)</f>
        <v>深圳银链科技有限公司</v>
      </c>
      <c r="C981" s="1" t="str">
        <f>VLOOKUP(A981,'[3]消费明细-普通账号'!$B$2:$D$10000,3,)</f>
        <v>铁军-广</v>
      </c>
      <c r="D981" s="1" t="str">
        <f>VLOOKUP(A981,'[3]消费明细-普通账号'!$B$2:$L$10000,11,)</f>
        <v>李达</v>
      </c>
      <c r="E981" s="1" t="str">
        <f>VLOOKUP(A981,'[3]消费明细-普通账号'!$B$2:$P$10000,15,)</f>
        <v>新建</v>
      </c>
      <c r="F981" s="5">
        <f>VLOOKUP(A981,'[3]消费明细-普通账号'!$B$2:$O$10000,14,)</f>
        <v>43161.623564814799</v>
      </c>
      <c r="G981" s="1" t="s">
        <v>3438</v>
      </c>
      <c r="H981" s="1" t="s">
        <v>17</v>
      </c>
      <c r="I981" s="1" t="s">
        <v>59</v>
      </c>
      <c r="J981" s="1" t="s">
        <v>1389</v>
      </c>
      <c r="K981" s="1" t="s">
        <v>20</v>
      </c>
      <c r="L981" s="1" t="s">
        <v>1389</v>
      </c>
      <c r="M981" s="1"/>
      <c r="N981" s="1">
        <f t="shared" si="15"/>
        <v>86.69</v>
      </c>
      <c r="O981" s="1" t="s">
        <v>22</v>
      </c>
      <c r="P981" s="1" t="s">
        <v>3439</v>
      </c>
      <c r="Q981" s="1" t="s">
        <v>3440</v>
      </c>
      <c r="R981" s="1" t="s">
        <v>21</v>
      </c>
      <c r="S981" s="1"/>
      <c r="T981" s="1" t="s">
        <v>25</v>
      </c>
      <c r="U981" t="str">
        <f>VLOOKUP(H981,[4]可返佣产品!$A$2:$B$1000,2,)</f>
        <v>true</v>
      </c>
    </row>
    <row r="982" spans="1:21">
      <c r="A982" s="1" t="s">
        <v>194</v>
      </c>
      <c r="B982" s="1" t="str">
        <f>VLOOKUP(A982,'[3]消费明细-普通账号'!$B$2:$C$10000,2,)</f>
        <v>深圳银链科技有限公司</v>
      </c>
      <c r="C982" s="1" t="str">
        <f>VLOOKUP(A982,'[3]消费明细-普通账号'!$B$2:$D$10000,3,)</f>
        <v>铁军-广</v>
      </c>
      <c r="D982" s="1" t="str">
        <f>VLOOKUP(A982,'[3]消费明细-普通账号'!$B$2:$L$10000,11,)</f>
        <v>李达</v>
      </c>
      <c r="E982" s="1" t="str">
        <f>VLOOKUP(A982,'[3]消费明细-普通账号'!$B$2:$P$10000,15,)</f>
        <v>新建</v>
      </c>
      <c r="F982" s="5">
        <f>VLOOKUP(A982,'[3]消费明细-普通账号'!$B$2:$O$10000,14,)</f>
        <v>43161.623564814799</v>
      </c>
      <c r="G982" s="1" t="s">
        <v>3441</v>
      </c>
      <c r="H982" s="1" t="s">
        <v>17</v>
      </c>
      <c r="I982" s="1" t="s">
        <v>59</v>
      </c>
      <c r="J982" s="1" t="s">
        <v>1389</v>
      </c>
      <c r="K982" s="1" t="s">
        <v>20</v>
      </c>
      <c r="L982" s="1" t="s">
        <v>1389</v>
      </c>
      <c r="M982" s="1"/>
      <c r="N982" s="1">
        <f t="shared" si="15"/>
        <v>86.69</v>
      </c>
      <c r="O982" s="1" t="s">
        <v>22</v>
      </c>
      <c r="P982" s="1" t="s">
        <v>3442</v>
      </c>
      <c r="Q982" s="1" t="s">
        <v>3443</v>
      </c>
      <c r="R982" s="1" t="s">
        <v>21</v>
      </c>
      <c r="S982" s="1"/>
      <c r="T982" s="1" t="s">
        <v>25</v>
      </c>
      <c r="U982" t="str">
        <f>VLOOKUP(H982,[4]可返佣产品!$A$2:$B$1000,2,)</f>
        <v>true</v>
      </c>
    </row>
    <row r="983" spans="1:21">
      <c r="A983" s="1" t="s">
        <v>194</v>
      </c>
      <c r="B983" s="1" t="str">
        <f>VLOOKUP(A983,'[3]消费明细-普通账号'!$B$2:$C$10000,2,)</f>
        <v>深圳银链科技有限公司</v>
      </c>
      <c r="C983" s="1" t="str">
        <f>VLOOKUP(A983,'[3]消费明细-普通账号'!$B$2:$D$10000,3,)</f>
        <v>铁军-广</v>
      </c>
      <c r="D983" s="1" t="str">
        <f>VLOOKUP(A983,'[3]消费明细-普通账号'!$B$2:$L$10000,11,)</f>
        <v>李达</v>
      </c>
      <c r="E983" s="1" t="str">
        <f>VLOOKUP(A983,'[3]消费明细-普通账号'!$B$2:$P$10000,15,)</f>
        <v>新建</v>
      </c>
      <c r="F983" s="5">
        <f>VLOOKUP(A983,'[3]消费明细-普通账号'!$B$2:$O$10000,14,)</f>
        <v>43161.623564814799</v>
      </c>
      <c r="G983" s="1" t="s">
        <v>3444</v>
      </c>
      <c r="H983" s="1" t="s">
        <v>17</v>
      </c>
      <c r="I983" s="1" t="s">
        <v>59</v>
      </c>
      <c r="J983" s="1" t="s">
        <v>1389</v>
      </c>
      <c r="K983" s="1" t="s">
        <v>20</v>
      </c>
      <c r="L983" s="1" t="s">
        <v>1389</v>
      </c>
      <c r="M983" s="1"/>
      <c r="N983" s="1">
        <f t="shared" si="15"/>
        <v>86.69</v>
      </c>
      <c r="O983" s="1" t="s">
        <v>22</v>
      </c>
      <c r="P983" s="1" t="s">
        <v>3445</v>
      </c>
      <c r="Q983" s="1" t="s">
        <v>3446</v>
      </c>
      <c r="R983" s="1" t="s">
        <v>21</v>
      </c>
      <c r="S983" s="1"/>
      <c r="T983" s="1" t="s">
        <v>25</v>
      </c>
      <c r="U983" t="str">
        <f>VLOOKUP(H983,[4]可返佣产品!$A$2:$B$1000,2,)</f>
        <v>true</v>
      </c>
    </row>
    <row r="984" spans="1:21">
      <c r="A984" s="1" t="s">
        <v>26</v>
      </c>
      <c r="B984" s="1" t="str">
        <f>VLOOKUP(A984,'[3]消费明细-普通账号'!$B$2:$C$10000,2,)</f>
        <v>广州市十牛信息科技有限公司</v>
      </c>
      <c r="C984" s="1" t="str">
        <f>VLOOKUP(A984,'[3]消费明细-普通账号'!$B$2:$D$10000,3,)</f>
        <v>其他</v>
      </c>
      <c r="D984" s="1" t="str">
        <f>VLOOKUP(A984,'[3]消费明细-普通账号'!$B$2:$L$10000,11,)</f>
        <v>薛玲</v>
      </c>
      <c r="E984" s="1" t="str">
        <f>VLOOKUP(A984,'[3]消费明细-普通账号'!$B$2:$P$10000,15,)</f>
        <v>关联</v>
      </c>
      <c r="F984" s="5">
        <f>VLOOKUP(A984,'[3]消费明细-普通账号'!$B$2:$O$10000,14,)</f>
        <v>42909</v>
      </c>
      <c r="G984" s="1" t="s">
        <v>3447</v>
      </c>
      <c r="H984" s="1" t="s">
        <v>130</v>
      </c>
      <c r="I984" s="1" t="s">
        <v>49</v>
      </c>
      <c r="J984" s="1" t="s">
        <v>29</v>
      </c>
      <c r="K984" s="1" t="s">
        <v>20</v>
      </c>
      <c r="L984" s="1" t="s">
        <v>30</v>
      </c>
      <c r="M984" s="1"/>
      <c r="N984" s="1">
        <f t="shared" si="15"/>
        <v>0</v>
      </c>
      <c r="O984" s="1" t="s">
        <v>31</v>
      </c>
      <c r="P984" s="1" t="s">
        <v>3448</v>
      </c>
      <c r="Q984" s="1" t="s">
        <v>3448</v>
      </c>
      <c r="R984" s="1" t="s">
        <v>21</v>
      </c>
      <c r="S984" s="1"/>
      <c r="T984" s="1" t="s">
        <v>25</v>
      </c>
      <c r="U984" t="b">
        <f>VLOOKUP(H984,[4]可返佣产品!$A$2:$B$1000,2,)</f>
        <v>1</v>
      </c>
    </row>
    <row r="985" spans="1:21">
      <c r="A985" s="1" t="s">
        <v>26</v>
      </c>
      <c r="B985" s="1" t="str">
        <f>VLOOKUP(A985,'[3]消费明细-普通账号'!$B$2:$C$10000,2,)</f>
        <v>广州市十牛信息科技有限公司</v>
      </c>
      <c r="C985" s="1" t="str">
        <f>VLOOKUP(A985,'[3]消费明细-普通账号'!$B$2:$D$10000,3,)</f>
        <v>其他</v>
      </c>
      <c r="D985" s="1" t="str">
        <f>VLOOKUP(A985,'[3]消费明细-普通账号'!$B$2:$L$10000,11,)</f>
        <v>薛玲</v>
      </c>
      <c r="E985" s="1" t="str">
        <f>VLOOKUP(A985,'[3]消费明细-普通账号'!$B$2:$P$10000,15,)</f>
        <v>关联</v>
      </c>
      <c r="F985" s="5">
        <f>VLOOKUP(A985,'[3]消费明细-普通账号'!$B$2:$O$10000,14,)</f>
        <v>42909</v>
      </c>
      <c r="G985" s="1" t="s">
        <v>3449</v>
      </c>
      <c r="H985" s="1" t="s">
        <v>130</v>
      </c>
      <c r="I985" s="1" t="s">
        <v>49</v>
      </c>
      <c r="J985" s="1" t="s">
        <v>29</v>
      </c>
      <c r="K985" s="1" t="s">
        <v>20</v>
      </c>
      <c r="L985" s="1" t="s">
        <v>30</v>
      </c>
      <c r="M985" s="1"/>
      <c r="N985" s="1">
        <f t="shared" si="15"/>
        <v>0</v>
      </c>
      <c r="O985" s="1" t="s">
        <v>31</v>
      </c>
      <c r="P985" s="1" t="s">
        <v>3450</v>
      </c>
      <c r="Q985" s="1" t="s">
        <v>3451</v>
      </c>
      <c r="R985" s="1" t="s">
        <v>21</v>
      </c>
      <c r="S985" s="1"/>
      <c r="T985" s="1" t="s">
        <v>25</v>
      </c>
      <c r="U985" t="b">
        <f>VLOOKUP(H985,[4]可返佣产品!$A$2:$B$1000,2,)</f>
        <v>1</v>
      </c>
    </row>
    <row r="986" spans="1:21">
      <c r="A986" s="1" t="s">
        <v>26</v>
      </c>
      <c r="B986" s="1" t="str">
        <f>VLOOKUP(A986,'[3]消费明细-普通账号'!$B$2:$C$10000,2,)</f>
        <v>广州市十牛信息科技有限公司</v>
      </c>
      <c r="C986" s="1" t="str">
        <f>VLOOKUP(A986,'[3]消费明细-普通账号'!$B$2:$D$10000,3,)</f>
        <v>其他</v>
      </c>
      <c r="D986" s="1" t="str">
        <f>VLOOKUP(A986,'[3]消费明细-普通账号'!$B$2:$L$10000,11,)</f>
        <v>薛玲</v>
      </c>
      <c r="E986" s="1" t="str">
        <f>VLOOKUP(A986,'[3]消费明细-普通账号'!$B$2:$P$10000,15,)</f>
        <v>关联</v>
      </c>
      <c r="F986" s="5">
        <f>VLOOKUP(A986,'[3]消费明细-普通账号'!$B$2:$O$10000,14,)</f>
        <v>42909</v>
      </c>
      <c r="G986" s="1" t="s">
        <v>3452</v>
      </c>
      <c r="H986" s="1" t="s">
        <v>130</v>
      </c>
      <c r="I986" s="1" t="s">
        <v>49</v>
      </c>
      <c r="J986" s="1" t="s">
        <v>29</v>
      </c>
      <c r="K986" s="1" t="s">
        <v>20</v>
      </c>
      <c r="L986" s="1" t="s">
        <v>30</v>
      </c>
      <c r="M986" s="1"/>
      <c r="N986" s="1">
        <f t="shared" si="15"/>
        <v>0</v>
      </c>
      <c r="O986" s="1" t="s">
        <v>31</v>
      </c>
      <c r="P986" s="1" t="s">
        <v>3453</v>
      </c>
      <c r="Q986" s="1" t="s">
        <v>3454</v>
      </c>
      <c r="R986" s="1" t="s">
        <v>21</v>
      </c>
      <c r="S986" s="1"/>
      <c r="T986" s="1" t="s">
        <v>25</v>
      </c>
      <c r="U986" t="b">
        <f>VLOOKUP(H986,[4]可返佣产品!$A$2:$B$1000,2,)</f>
        <v>1</v>
      </c>
    </row>
    <row r="987" spans="1:21">
      <c r="A987" s="1" t="s">
        <v>220</v>
      </c>
      <c r="B987" s="1" t="str">
        <f>VLOOKUP(A987,'[3]消费明细-普通账号'!$B$2:$C$10000,2,)</f>
        <v>广州尚途商旅信息技术有限公司</v>
      </c>
      <c r="C987" s="1" t="str">
        <f>VLOOKUP(A987,'[3]消费明细-普通账号'!$B$2:$D$10000,3,)</f>
        <v>KA-广</v>
      </c>
      <c r="D987" s="1" t="str">
        <f>VLOOKUP(A987,'[3]消费明细-普通账号'!$B$2:$L$10000,11,)</f>
        <v>史玉卉</v>
      </c>
      <c r="E987" s="1" t="str">
        <f>VLOOKUP(A987,'[3]消费明细-普通账号'!$B$2:$P$10000,15,)</f>
        <v>关联</v>
      </c>
      <c r="F987" s="5">
        <f>VLOOKUP(A987,'[3]消费明细-普通账号'!$B$2:$O$10000,14,)</f>
        <v>42670</v>
      </c>
      <c r="G987" s="1" t="s">
        <v>3455</v>
      </c>
      <c r="H987" s="1" t="s">
        <v>17</v>
      </c>
      <c r="I987" s="1" t="s">
        <v>59</v>
      </c>
      <c r="J987" s="1" t="s">
        <v>818</v>
      </c>
      <c r="K987" s="1" t="s">
        <v>20</v>
      </c>
      <c r="L987" s="1" t="s">
        <v>818</v>
      </c>
      <c r="M987" s="1"/>
      <c r="N987" s="1">
        <f t="shared" si="15"/>
        <v>288</v>
      </c>
      <c r="O987" s="1" t="s">
        <v>22</v>
      </c>
      <c r="P987" s="1" t="s">
        <v>3456</v>
      </c>
      <c r="Q987" s="1" t="s">
        <v>3457</v>
      </c>
      <c r="R987" s="1" t="s">
        <v>21</v>
      </c>
      <c r="S987" s="1"/>
      <c r="T987" s="1" t="s">
        <v>25</v>
      </c>
      <c r="U987">
        <v>-1</v>
      </c>
    </row>
    <row r="988" spans="1:21">
      <c r="A988" s="1" t="s">
        <v>220</v>
      </c>
      <c r="B988" s="1" t="str">
        <f>VLOOKUP(A988,'[3]消费明细-普通账号'!$B$2:$C$10000,2,)</f>
        <v>广州尚途商旅信息技术有限公司</v>
      </c>
      <c r="C988" s="1" t="str">
        <f>VLOOKUP(A988,'[3]消费明细-普通账号'!$B$2:$D$10000,3,)</f>
        <v>KA-广</v>
      </c>
      <c r="D988" s="1" t="str">
        <f>VLOOKUP(A988,'[3]消费明细-普通账号'!$B$2:$L$10000,11,)</f>
        <v>史玉卉</v>
      </c>
      <c r="E988" s="1" t="str">
        <f>VLOOKUP(A988,'[3]消费明细-普通账号'!$B$2:$P$10000,15,)</f>
        <v>关联</v>
      </c>
      <c r="F988" s="5">
        <f>VLOOKUP(A988,'[3]消费明细-普通账号'!$B$2:$O$10000,14,)</f>
        <v>42670</v>
      </c>
      <c r="G988" s="1" t="s">
        <v>3458</v>
      </c>
      <c r="H988" s="1" t="s">
        <v>17</v>
      </c>
      <c r="I988" s="1" t="s">
        <v>59</v>
      </c>
      <c r="J988" s="1" t="s">
        <v>602</v>
      </c>
      <c r="K988" s="1" t="s">
        <v>20</v>
      </c>
      <c r="L988" s="1" t="s">
        <v>602</v>
      </c>
      <c r="M988" s="1"/>
      <c r="N988" s="1">
        <f t="shared" si="15"/>
        <v>428</v>
      </c>
      <c r="O988" s="1" t="s">
        <v>22</v>
      </c>
      <c r="P988" s="1" t="s">
        <v>3459</v>
      </c>
      <c r="Q988" s="1" t="s">
        <v>3460</v>
      </c>
      <c r="R988" s="1" t="s">
        <v>21</v>
      </c>
      <c r="S988" s="1"/>
      <c r="T988" s="1" t="s">
        <v>25</v>
      </c>
      <c r="U988">
        <v>-1</v>
      </c>
    </row>
    <row r="989" spans="1:21">
      <c r="A989" s="1" t="s">
        <v>63</v>
      </c>
      <c r="B989" s="1" t="str">
        <f>VLOOKUP(A989,'[3]消费明细-普通账号'!$B$2:$C$10000,2,)</f>
        <v>广州美亚电子商务国际旅行社有限公司</v>
      </c>
      <c r="C989" s="1" t="str">
        <f>VLOOKUP(A989,'[3]消费明细-普通账号'!$B$2:$D$10000,3,)</f>
        <v>KA-广</v>
      </c>
      <c r="D989" s="1" t="str">
        <f>VLOOKUP(A989,'[3]消费明细-普通账号'!$B$2:$L$10000,11,)</f>
        <v>史玉卉</v>
      </c>
      <c r="E989" s="1" t="str">
        <f>VLOOKUP(A989,'[3]消费明细-普通账号'!$B$2:$P$10000,15,)</f>
        <v>关联</v>
      </c>
      <c r="F989" s="5">
        <f>VLOOKUP(A989,'[3]消费明细-普通账号'!$B$2:$O$10000,14,)</f>
        <v>43028</v>
      </c>
      <c r="G989" s="1" t="s">
        <v>3461</v>
      </c>
      <c r="H989" s="1" t="s">
        <v>17</v>
      </c>
      <c r="I989" s="1" t="s">
        <v>59</v>
      </c>
      <c r="J989" s="1" t="s">
        <v>1453</v>
      </c>
      <c r="K989" s="1" t="s">
        <v>20</v>
      </c>
      <c r="L989" s="1" t="s">
        <v>1453</v>
      </c>
      <c r="M989" s="1"/>
      <c r="N989" s="1">
        <f t="shared" si="15"/>
        <v>457</v>
      </c>
      <c r="O989" s="1" t="s">
        <v>22</v>
      </c>
      <c r="P989" s="1" t="s">
        <v>3462</v>
      </c>
      <c r="Q989" s="1" t="s">
        <v>3463</v>
      </c>
      <c r="R989" s="1" t="s">
        <v>21</v>
      </c>
      <c r="S989" s="1"/>
      <c r="T989" s="1" t="s">
        <v>25</v>
      </c>
      <c r="U989">
        <v>-1</v>
      </c>
    </row>
    <row r="990" spans="1:21">
      <c r="A990" s="1" t="s">
        <v>220</v>
      </c>
      <c r="B990" s="1" t="str">
        <f>VLOOKUP(A990,'[3]消费明细-普通账号'!$B$2:$C$10000,2,)</f>
        <v>广州尚途商旅信息技术有限公司</v>
      </c>
      <c r="C990" s="1" t="str">
        <f>VLOOKUP(A990,'[3]消费明细-普通账号'!$B$2:$D$10000,3,)</f>
        <v>KA-广</v>
      </c>
      <c r="D990" s="1" t="str">
        <f>VLOOKUP(A990,'[3]消费明细-普通账号'!$B$2:$L$10000,11,)</f>
        <v>史玉卉</v>
      </c>
      <c r="E990" s="1" t="str">
        <f>VLOOKUP(A990,'[3]消费明细-普通账号'!$B$2:$P$10000,15,)</f>
        <v>关联</v>
      </c>
      <c r="F990" s="5">
        <f>VLOOKUP(A990,'[3]消费明细-普通账号'!$B$2:$O$10000,14,)</f>
        <v>42670</v>
      </c>
      <c r="G990" s="1" t="s">
        <v>3464</v>
      </c>
      <c r="H990" s="1" t="s">
        <v>17</v>
      </c>
      <c r="I990" s="1" t="s">
        <v>59</v>
      </c>
      <c r="J990" s="1" t="s">
        <v>3465</v>
      </c>
      <c r="K990" s="1" t="s">
        <v>20</v>
      </c>
      <c r="L990" s="1" t="s">
        <v>3465</v>
      </c>
      <c r="M990" s="1"/>
      <c r="N990" s="1">
        <f t="shared" si="15"/>
        <v>613</v>
      </c>
      <c r="O990" s="1" t="s">
        <v>22</v>
      </c>
      <c r="P990" s="1" t="s">
        <v>3466</v>
      </c>
      <c r="Q990" s="1" t="s">
        <v>3467</v>
      </c>
      <c r="R990" s="1" t="s">
        <v>21</v>
      </c>
      <c r="S990" s="1"/>
      <c r="T990" s="1" t="s">
        <v>25</v>
      </c>
      <c r="U990">
        <v>-1</v>
      </c>
    </row>
    <row r="991" spans="1:21">
      <c r="A991" s="1" t="s">
        <v>717</v>
      </c>
      <c r="B991" s="1" t="str">
        <f>VLOOKUP(A991,'[3]消费明细-普通账号'!$B$2:$C$10000,2,)</f>
        <v>广州科亚信息科技有限公司</v>
      </c>
      <c r="C991" s="1" t="str">
        <f>VLOOKUP(A991,'[3]消费明细-普通账号'!$B$2:$D$10000,3,)</f>
        <v>中台-广</v>
      </c>
      <c r="D991" s="1" t="str">
        <f>VLOOKUP(A991,'[3]消费明细-普通账号'!$B$2:$L$10000,11,)</f>
        <v>唐钰滢</v>
      </c>
      <c r="E991" s="1" t="str">
        <f>VLOOKUP(A991,'[3]消费明细-普通账号'!$B$2:$P$10000,15,)</f>
        <v>关联</v>
      </c>
      <c r="F991" s="5">
        <f>VLOOKUP(A991,'[3]消费明细-普通账号'!$B$2:$O$10000,14,)</f>
        <v>42809</v>
      </c>
      <c r="G991" s="1" t="s">
        <v>3468</v>
      </c>
      <c r="H991" s="1" t="s">
        <v>36</v>
      </c>
      <c r="I991" s="1" t="s">
        <v>59</v>
      </c>
      <c r="J991" s="1" t="s">
        <v>719</v>
      </c>
      <c r="K991" s="1" t="s">
        <v>20</v>
      </c>
      <c r="L991" s="1" t="s">
        <v>719</v>
      </c>
      <c r="M991" s="1"/>
      <c r="N991" s="1">
        <f t="shared" si="15"/>
        <v>272</v>
      </c>
      <c r="O991" s="1" t="s">
        <v>22</v>
      </c>
      <c r="P991" s="1" t="s">
        <v>3469</v>
      </c>
      <c r="Q991" s="1" t="s">
        <v>3469</v>
      </c>
      <c r="R991" s="1" t="s">
        <v>21</v>
      </c>
      <c r="S991" s="1"/>
      <c r="T991" s="1" t="s">
        <v>25</v>
      </c>
      <c r="U991">
        <v>-1</v>
      </c>
    </row>
    <row r="992" spans="1:21">
      <c r="A992" s="1" t="s">
        <v>220</v>
      </c>
      <c r="B992" s="1" t="str">
        <f>VLOOKUP(A992,'[3]消费明细-普通账号'!$B$2:$C$10000,2,)</f>
        <v>广州尚途商旅信息技术有限公司</v>
      </c>
      <c r="C992" s="1" t="str">
        <f>VLOOKUP(A992,'[3]消费明细-普通账号'!$B$2:$D$10000,3,)</f>
        <v>KA-广</v>
      </c>
      <c r="D992" s="1" t="str">
        <f>VLOOKUP(A992,'[3]消费明细-普通账号'!$B$2:$L$10000,11,)</f>
        <v>史玉卉</v>
      </c>
      <c r="E992" s="1" t="str">
        <f>VLOOKUP(A992,'[3]消费明细-普通账号'!$B$2:$P$10000,15,)</f>
        <v>关联</v>
      </c>
      <c r="F992" s="5">
        <f>VLOOKUP(A992,'[3]消费明细-普通账号'!$B$2:$O$10000,14,)</f>
        <v>42670</v>
      </c>
      <c r="G992" s="1" t="s">
        <v>3470</v>
      </c>
      <c r="H992" s="1" t="s">
        <v>17</v>
      </c>
      <c r="I992" s="1" t="s">
        <v>59</v>
      </c>
      <c r="J992" s="1" t="s">
        <v>278</v>
      </c>
      <c r="K992" s="1" t="s">
        <v>20</v>
      </c>
      <c r="L992" s="1" t="s">
        <v>278</v>
      </c>
      <c r="M992" s="1"/>
      <c r="N992" s="1">
        <f t="shared" si="15"/>
        <v>228</v>
      </c>
      <c r="O992" s="1" t="s">
        <v>22</v>
      </c>
      <c r="P992" s="1" t="s">
        <v>3471</v>
      </c>
      <c r="Q992" s="1" t="s">
        <v>3471</v>
      </c>
      <c r="R992" s="1" t="s">
        <v>21</v>
      </c>
      <c r="S992" s="1"/>
      <c r="T992" s="1" t="s">
        <v>25</v>
      </c>
      <c r="U992">
        <v>-1</v>
      </c>
    </row>
    <row r="993" spans="1:21">
      <c r="A993" s="1" t="s">
        <v>220</v>
      </c>
      <c r="B993" s="1" t="str">
        <f>VLOOKUP(A993,'[3]消费明细-普通账号'!$B$2:$C$10000,2,)</f>
        <v>广州尚途商旅信息技术有限公司</v>
      </c>
      <c r="C993" s="1" t="str">
        <f>VLOOKUP(A993,'[3]消费明细-普通账号'!$B$2:$D$10000,3,)</f>
        <v>KA-广</v>
      </c>
      <c r="D993" s="1" t="str">
        <f>VLOOKUP(A993,'[3]消费明细-普通账号'!$B$2:$L$10000,11,)</f>
        <v>史玉卉</v>
      </c>
      <c r="E993" s="1" t="str">
        <f>VLOOKUP(A993,'[3]消费明细-普通账号'!$B$2:$P$10000,15,)</f>
        <v>关联</v>
      </c>
      <c r="F993" s="5">
        <f>VLOOKUP(A993,'[3]消费明细-普通账号'!$B$2:$O$10000,14,)</f>
        <v>42670</v>
      </c>
      <c r="G993" s="1" t="s">
        <v>3472</v>
      </c>
      <c r="H993" s="1" t="s">
        <v>17</v>
      </c>
      <c r="I993" s="1" t="s">
        <v>59</v>
      </c>
      <c r="J993" s="1" t="s">
        <v>3473</v>
      </c>
      <c r="K993" s="1" t="s">
        <v>20</v>
      </c>
      <c r="L993" s="1" t="s">
        <v>3473</v>
      </c>
      <c r="M993" s="1"/>
      <c r="N993" s="1">
        <f t="shared" si="15"/>
        <v>1085</v>
      </c>
      <c r="O993" s="1" t="s">
        <v>22</v>
      </c>
      <c r="P993" s="1" t="s">
        <v>3474</v>
      </c>
      <c r="Q993" s="1" t="s">
        <v>3475</v>
      </c>
      <c r="R993" s="1" t="s">
        <v>21</v>
      </c>
      <c r="S993" s="1"/>
      <c r="T993" s="1" t="s">
        <v>25</v>
      </c>
      <c r="U993">
        <v>-1</v>
      </c>
    </row>
    <row r="994" spans="1:21">
      <c r="A994" s="1" t="s">
        <v>220</v>
      </c>
      <c r="B994" s="1" t="str">
        <f>VLOOKUP(A994,'[3]消费明细-普通账号'!$B$2:$C$10000,2,)</f>
        <v>广州尚途商旅信息技术有限公司</v>
      </c>
      <c r="C994" s="1" t="str">
        <f>VLOOKUP(A994,'[3]消费明细-普通账号'!$B$2:$D$10000,3,)</f>
        <v>KA-广</v>
      </c>
      <c r="D994" s="1" t="str">
        <f>VLOOKUP(A994,'[3]消费明细-普通账号'!$B$2:$L$10000,11,)</f>
        <v>史玉卉</v>
      </c>
      <c r="E994" s="1" t="str">
        <f>VLOOKUP(A994,'[3]消费明细-普通账号'!$B$2:$P$10000,15,)</f>
        <v>关联</v>
      </c>
      <c r="F994" s="5">
        <f>VLOOKUP(A994,'[3]消费明细-普通账号'!$B$2:$O$10000,14,)</f>
        <v>42670</v>
      </c>
      <c r="G994" s="1" t="s">
        <v>3476</v>
      </c>
      <c r="H994" s="1" t="s">
        <v>17</v>
      </c>
      <c r="I994" s="1" t="s">
        <v>59</v>
      </c>
      <c r="J994" s="1" t="s">
        <v>818</v>
      </c>
      <c r="K994" s="1" t="s">
        <v>20</v>
      </c>
      <c r="L994" s="1" t="s">
        <v>818</v>
      </c>
      <c r="M994" s="1"/>
      <c r="N994" s="1">
        <f t="shared" si="15"/>
        <v>288</v>
      </c>
      <c r="O994" s="1" t="s">
        <v>22</v>
      </c>
      <c r="P994" s="1" t="s">
        <v>3477</v>
      </c>
      <c r="Q994" s="1" t="s">
        <v>3477</v>
      </c>
      <c r="R994" s="1" t="s">
        <v>21</v>
      </c>
      <c r="S994" s="1"/>
      <c r="T994" s="1" t="s">
        <v>25</v>
      </c>
      <c r="U994">
        <v>-1</v>
      </c>
    </row>
    <row r="995" spans="1:21">
      <c r="A995" s="1" t="s">
        <v>220</v>
      </c>
      <c r="B995" s="1" t="str">
        <f>VLOOKUP(A995,'[3]消费明细-普通账号'!$B$2:$C$10000,2,)</f>
        <v>广州尚途商旅信息技术有限公司</v>
      </c>
      <c r="C995" s="1" t="str">
        <f>VLOOKUP(A995,'[3]消费明细-普通账号'!$B$2:$D$10000,3,)</f>
        <v>KA-广</v>
      </c>
      <c r="D995" s="1" t="str">
        <f>VLOOKUP(A995,'[3]消费明细-普通账号'!$B$2:$L$10000,11,)</f>
        <v>史玉卉</v>
      </c>
      <c r="E995" s="1" t="str">
        <f>VLOOKUP(A995,'[3]消费明细-普通账号'!$B$2:$P$10000,15,)</f>
        <v>关联</v>
      </c>
      <c r="F995" s="5">
        <f>VLOOKUP(A995,'[3]消费明细-普通账号'!$B$2:$O$10000,14,)</f>
        <v>42670</v>
      </c>
      <c r="G995" s="1" t="s">
        <v>3478</v>
      </c>
      <c r="H995" s="1" t="s">
        <v>17</v>
      </c>
      <c r="I995" s="1" t="s">
        <v>59</v>
      </c>
      <c r="J995" s="1" t="s">
        <v>3479</v>
      </c>
      <c r="K995" s="1" t="s">
        <v>20</v>
      </c>
      <c r="L995" s="1" t="s">
        <v>3479</v>
      </c>
      <c r="M995" s="1"/>
      <c r="N995" s="1">
        <f t="shared" si="15"/>
        <v>1467</v>
      </c>
      <c r="O995" s="1" t="s">
        <v>22</v>
      </c>
      <c r="P995" s="1" t="s">
        <v>3480</v>
      </c>
      <c r="Q995" s="1" t="s">
        <v>3481</v>
      </c>
      <c r="R995" s="1" t="s">
        <v>21</v>
      </c>
      <c r="S995" s="1"/>
      <c r="T995" s="1" t="s">
        <v>25</v>
      </c>
      <c r="U995">
        <v>-1</v>
      </c>
    </row>
    <row r="996" spans="1:21">
      <c r="A996" s="1" t="s">
        <v>220</v>
      </c>
      <c r="B996" s="1" t="str">
        <f>VLOOKUP(A996,'[3]消费明细-普通账号'!$B$2:$C$10000,2,)</f>
        <v>广州尚途商旅信息技术有限公司</v>
      </c>
      <c r="C996" s="1" t="str">
        <f>VLOOKUP(A996,'[3]消费明细-普通账号'!$B$2:$D$10000,3,)</f>
        <v>KA-广</v>
      </c>
      <c r="D996" s="1" t="str">
        <f>VLOOKUP(A996,'[3]消费明细-普通账号'!$B$2:$L$10000,11,)</f>
        <v>史玉卉</v>
      </c>
      <c r="E996" s="1" t="str">
        <f>VLOOKUP(A996,'[3]消费明细-普通账号'!$B$2:$P$10000,15,)</f>
        <v>关联</v>
      </c>
      <c r="F996" s="5">
        <f>VLOOKUP(A996,'[3]消费明细-普通账号'!$B$2:$O$10000,14,)</f>
        <v>42670</v>
      </c>
      <c r="G996" s="1" t="s">
        <v>3482</v>
      </c>
      <c r="H996" s="1" t="s">
        <v>17</v>
      </c>
      <c r="I996" s="1" t="s">
        <v>59</v>
      </c>
      <c r="J996" s="1" t="s">
        <v>3465</v>
      </c>
      <c r="K996" s="1" t="s">
        <v>20</v>
      </c>
      <c r="L996" s="1" t="s">
        <v>3465</v>
      </c>
      <c r="M996" s="1"/>
      <c r="N996" s="1">
        <f t="shared" si="15"/>
        <v>613</v>
      </c>
      <c r="O996" s="1" t="s">
        <v>22</v>
      </c>
      <c r="P996" s="1" t="s">
        <v>3483</v>
      </c>
      <c r="Q996" s="1" t="s">
        <v>3484</v>
      </c>
      <c r="R996" s="1" t="s">
        <v>21</v>
      </c>
      <c r="S996" s="1"/>
      <c r="T996" s="1" t="s">
        <v>25</v>
      </c>
      <c r="U996">
        <v>-1</v>
      </c>
    </row>
    <row r="997" spans="1:21">
      <c r="A997" s="1" t="s">
        <v>833</v>
      </c>
      <c r="B997" s="1" t="str">
        <f>VLOOKUP(A997,'[3]消费明细-普通账号'!$B$2:$C$10000,2,)</f>
        <v>广东全娱科技有限公司</v>
      </c>
      <c r="C997" s="1" t="str">
        <f>VLOOKUP(A997,'[3]消费明细-普通账号'!$B$2:$D$10000,3,)</f>
        <v>KA-广</v>
      </c>
      <c r="D997" s="1" t="str">
        <f>VLOOKUP(A997,'[3]消费明细-普通账号'!$B$2:$L$10000,11,)</f>
        <v>KA-广</v>
      </c>
      <c r="E997" s="1" t="str">
        <f>VLOOKUP(A997,'[3]消费明细-普通账号'!$B$2:$P$10000,15,)</f>
        <v>关联</v>
      </c>
      <c r="F997" s="5">
        <f>VLOOKUP(A997,'[3]消费明细-普通账号'!$B$2:$O$10000,14,)</f>
        <v>43050</v>
      </c>
      <c r="G997" s="1" t="s">
        <v>3485</v>
      </c>
      <c r="H997" s="1" t="s">
        <v>17</v>
      </c>
      <c r="I997" s="1" t="s">
        <v>59</v>
      </c>
      <c r="J997" s="1" t="s">
        <v>3188</v>
      </c>
      <c r="K997" s="1" t="s">
        <v>20</v>
      </c>
      <c r="L997" s="1" t="s">
        <v>3188</v>
      </c>
      <c r="M997" s="1"/>
      <c r="N997" s="1">
        <f t="shared" si="15"/>
        <v>336</v>
      </c>
      <c r="O997" s="1" t="s">
        <v>22</v>
      </c>
      <c r="P997" s="1" t="s">
        <v>3486</v>
      </c>
      <c r="Q997" s="1" t="s">
        <v>3486</v>
      </c>
      <c r="R997" s="1" t="s">
        <v>21</v>
      </c>
      <c r="S997" s="1"/>
      <c r="T997" s="1" t="s">
        <v>25</v>
      </c>
      <c r="U997">
        <v>-1</v>
      </c>
    </row>
    <row r="998" spans="1:21">
      <c r="A998" s="1" t="s">
        <v>833</v>
      </c>
      <c r="B998" s="1" t="str">
        <f>VLOOKUP(A998,'[3]消费明细-普通账号'!$B$2:$C$10000,2,)</f>
        <v>广东全娱科技有限公司</v>
      </c>
      <c r="C998" s="1" t="str">
        <f>VLOOKUP(A998,'[3]消费明细-普通账号'!$B$2:$D$10000,3,)</f>
        <v>KA-广</v>
      </c>
      <c r="D998" s="1" t="str">
        <f>VLOOKUP(A998,'[3]消费明细-普通账号'!$B$2:$L$10000,11,)</f>
        <v>KA-广</v>
      </c>
      <c r="E998" s="1" t="str">
        <f>VLOOKUP(A998,'[3]消费明细-普通账号'!$B$2:$P$10000,15,)</f>
        <v>关联</v>
      </c>
      <c r="F998" s="5">
        <f>VLOOKUP(A998,'[3]消费明细-普通账号'!$B$2:$O$10000,14,)</f>
        <v>43050</v>
      </c>
      <c r="G998" s="1" t="s">
        <v>3487</v>
      </c>
      <c r="H998" s="1" t="s">
        <v>17</v>
      </c>
      <c r="I998" s="1" t="s">
        <v>59</v>
      </c>
      <c r="J998" s="1" t="s">
        <v>3488</v>
      </c>
      <c r="K998" s="1" t="s">
        <v>20</v>
      </c>
      <c r="L998" s="1" t="s">
        <v>3488</v>
      </c>
      <c r="M998" s="1"/>
      <c r="N998" s="1">
        <f t="shared" si="15"/>
        <v>463.5</v>
      </c>
      <c r="O998" s="1" t="s">
        <v>22</v>
      </c>
      <c r="P998" s="1" t="s">
        <v>3489</v>
      </c>
      <c r="Q998" s="1" t="s">
        <v>3490</v>
      </c>
      <c r="R998" s="1" t="s">
        <v>21</v>
      </c>
      <c r="S998" s="1"/>
      <c r="T998" s="1" t="s">
        <v>25</v>
      </c>
      <c r="U998">
        <v>-1</v>
      </c>
    </row>
    <row r="999" spans="1:21">
      <c r="A999" s="1" t="s">
        <v>842</v>
      </c>
      <c r="B999" s="1" t="str">
        <f>VLOOKUP(A999,'[3]消费明细-普通账号'!$B$2:$C$10000,2,)</f>
        <v>深圳超富资产管理有限公司</v>
      </c>
      <c r="C999" s="1" t="str">
        <f>VLOOKUP(A999,'[3]消费明细-普通账号'!$B$2:$D$10000,3,)</f>
        <v>KA-深</v>
      </c>
      <c r="D999" s="1" t="str">
        <f>VLOOKUP(A999,'[3]消费明细-普通账号'!$B$2:$L$10000,11,)</f>
        <v>李申政</v>
      </c>
      <c r="E999" s="1" t="str">
        <f>VLOOKUP(A999,'[3]消费明细-普通账号'!$B$2:$P$10000,15,)</f>
        <v>关联</v>
      </c>
      <c r="F999" s="5">
        <f>VLOOKUP(A999,'[3]消费明细-普通账号'!$B$2:$O$10000,14,)</f>
        <v>42810</v>
      </c>
      <c r="G999" s="1" t="s">
        <v>3491</v>
      </c>
      <c r="H999" s="1" t="s">
        <v>36</v>
      </c>
      <c r="I999" s="1" t="s">
        <v>59</v>
      </c>
      <c r="J999" s="1" t="s">
        <v>3492</v>
      </c>
      <c r="K999" s="1" t="s">
        <v>20</v>
      </c>
      <c r="L999" s="1" t="s">
        <v>3492</v>
      </c>
      <c r="M999" s="1"/>
      <c r="N999" s="1">
        <f t="shared" si="15"/>
        <v>1980</v>
      </c>
      <c r="O999" s="1" t="s">
        <v>22</v>
      </c>
      <c r="P999" s="1" t="s">
        <v>3493</v>
      </c>
      <c r="Q999" s="1" t="s">
        <v>3494</v>
      </c>
      <c r="R999" s="1" t="s">
        <v>21</v>
      </c>
      <c r="S999" s="1"/>
      <c r="T999" s="1" t="s">
        <v>25</v>
      </c>
      <c r="U999">
        <v>-1</v>
      </c>
    </row>
    <row r="1000" spans="1:21">
      <c r="A1000" s="1" t="s">
        <v>304</v>
      </c>
      <c r="B1000" s="1" t="str">
        <f>VLOOKUP(A1000,'[3]消费明细-普通账号'!$B$2:$C$10000,2,)</f>
        <v>广州远程教育中心有限公司</v>
      </c>
      <c r="C1000" s="1" t="str">
        <f>VLOOKUP(A1000,'[3]消费明细-普通账号'!$B$2:$D$10000,3,)</f>
        <v>KA-广</v>
      </c>
      <c r="D1000" s="1" t="str">
        <f>VLOOKUP(A1000,'[3]消费明细-普通账号'!$B$2:$L$10000,11,)</f>
        <v>史玉卉</v>
      </c>
      <c r="E1000" s="1" t="str">
        <f>VLOOKUP(A1000,'[3]消费明细-普通账号'!$B$2:$P$10000,15,)</f>
        <v>关联</v>
      </c>
      <c r="F1000" s="5">
        <f>VLOOKUP(A1000,'[3]消费明细-普通账号'!$B$2:$O$10000,14,)</f>
        <v>42818</v>
      </c>
      <c r="G1000" s="1" t="s">
        <v>3495</v>
      </c>
      <c r="H1000" s="1" t="s">
        <v>17</v>
      </c>
      <c r="I1000" s="1" t="s">
        <v>59</v>
      </c>
      <c r="J1000" s="1" t="s">
        <v>3220</v>
      </c>
      <c r="K1000" s="1" t="s">
        <v>203</v>
      </c>
      <c r="L1000" s="1" t="s">
        <v>3221</v>
      </c>
      <c r="M1000" s="1"/>
      <c r="N1000" s="1">
        <f t="shared" si="15"/>
        <v>620.25</v>
      </c>
      <c r="O1000" s="1" t="s">
        <v>22</v>
      </c>
      <c r="P1000" s="1" t="s">
        <v>3496</v>
      </c>
      <c r="Q1000" s="1" t="s">
        <v>3497</v>
      </c>
      <c r="R1000" s="1" t="s">
        <v>21</v>
      </c>
      <c r="S1000" s="1"/>
      <c r="T1000" s="1" t="s">
        <v>25</v>
      </c>
      <c r="U1000">
        <v>0</v>
      </c>
    </row>
    <row r="1001" spans="1:21">
      <c r="A1001" s="1" t="s">
        <v>304</v>
      </c>
      <c r="B1001" s="1" t="str">
        <f>VLOOKUP(A1001,'[3]消费明细-普通账号'!$B$2:$C$10000,2,)</f>
        <v>广州远程教育中心有限公司</v>
      </c>
      <c r="C1001" s="1" t="str">
        <f>VLOOKUP(A1001,'[3]消费明细-普通账号'!$B$2:$D$10000,3,)</f>
        <v>KA-广</v>
      </c>
      <c r="D1001" s="1" t="str">
        <f>VLOOKUP(A1001,'[3]消费明细-普通账号'!$B$2:$L$10000,11,)</f>
        <v>史玉卉</v>
      </c>
      <c r="E1001" s="1" t="str">
        <f>VLOOKUP(A1001,'[3]消费明细-普通账号'!$B$2:$P$10000,15,)</f>
        <v>关联</v>
      </c>
      <c r="F1001" s="5">
        <f>VLOOKUP(A1001,'[3]消费明细-普通账号'!$B$2:$O$10000,14,)</f>
        <v>42818</v>
      </c>
      <c r="G1001" s="1" t="s">
        <v>3498</v>
      </c>
      <c r="H1001" s="1" t="s">
        <v>17</v>
      </c>
      <c r="I1001" s="1" t="s">
        <v>59</v>
      </c>
      <c r="J1001" s="1" t="s">
        <v>3220</v>
      </c>
      <c r="K1001" s="1" t="s">
        <v>203</v>
      </c>
      <c r="L1001" s="1" t="s">
        <v>3221</v>
      </c>
      <c r="M1001" s="1"/>
      <c r="N1001" s="1">
        <f t="shared" si="15"/>
        <v>620.25</v>
      </c>
      <c r="O1001" s="1" t="s">
        <v>22</v>
      </c>
      <c r="P1001" s="1" t="s">
        <v>3499</v>
      </c>
      <c r="Q1001" s="1" t="s">
        <v>3496</v>
      </c>
      <c r="R1001" s="1" t="s">
        <v>21</v>
      </c>
      <c r="S1001" s="1"/>
      <c r="T1001" s="1" t="s">
        <v>25</v>
      </c>
      <c r="U1001">
        <v>0</v>
      </c>
    </row>
    <row r="1002" spans="1:21">
      <c r="A1002" s="1" t="s">
        <v>304</v>
      </c>
      <c r="B1002" s="1" t="str">
        <f>VLOOKUP(A1002,'[3]消费明细-普通账号'!$B$2:$C$10000,2,)</f>
        <v>广州远程教育中心有限公司</v>
      </c>
      <c r="C1002" s="1" t="str">
        <f>VLOOKUP(A1002,'[3]消费明细-普通账号'!$B$2:$D$10000,3,)</f>
        <v>KA-广</v>
      </c>
      <c r="D1002" s="1" t="str">
        <f>VLOOKUP(A1002,'[3]消费明细-普通账号'!$B$2:$L$10000,11,)</f>
        <v>史玉卉</v>
      </c>
      <c r="E1002" s="1" t="str">
        <f>VLOOKUP(A1002,'[3]消费明细-普通账号'!$B$2:$P$10000,15,)</f>
        <v>关联</v>
      </c>
      <c r="F1002" s="5">
        <f>VLOOKUP(A1002,'[3]消费明细-普通账号'!$B$2:$O$10000,14,)</f>
        <v>42818</v>
      </c>
      <c r="G1002" s="1" t="s">
        <v>3500</v>
      </c>
      <c r="H1002" s="1" t="s">
        <v>17</v>
      </c>
      <c r="I1002" s="1" t="s">
        <v>59</v>
      </c>
      <c r="J1002" s="1" t="s">
        <v>3220</v>
      </c>
      <c r="K1002" s="1" t="s">
        <v>203</v>
      </c>
      <c r="L1002" s="1" t="s">
        <v>3221</v>
      </c>
      <c r="M1002" s="1"/>
      <c r="N1002" s="1">
        <f t="shared" si="15"/>
        <v>620.25</v>
      </c>
      <c r="O1002" s="1" t="s">
        <v>22</v>
      </c>
      <c r="P1002" s="1" t="s">
        <v>3501</v>
      </c>
      <c r="Q1002" s="1" t="s">
        <v>3502</v>
      </c>
      <c r="R1002" s="1" t="s">
        <v>21</v>
      </c>
      <c r="S1002" s="1"/>
      <c r="T1002" s="1" t="s">
        <v>25</v>
      </c>
      <c r="U1002">
        <v>0</v>
      </c>
    </row>
    <row r="1003" spans="1:21">
      <c r="A1003" s="1" t="s">
        <v>304</v>
      </c>
      <c r="B1003" s="1" t="str">
        <f>VLOOKUP(A1003,'[3]消费明细-普通账号'!$B$2:$C$10000,2,)</f>
        <v>广州远程教育中心有限公司</v>
      </c>
      <c r="C1003" s="1" t="str">
        <f>VLOOKUP(A1003,'[3]消费明细-普通账号'!$B$2:$D$10000,3,)</f>
        <v>KA-广</v>
      </c>
      <c r="D1003" s="1" t="str">
        <f>VLOOKUP(A1003,'[3]消费明细-普通账号'!$B$2:$L$10000,11,)</f>
        <v>史玉卉</v>
      </c>
      <c r="E1003" s="1" t="str">
        <f>VLOOKUP(A1003,'[3]消费明细-普通账号'!$B$2:$P$10000,15,)</f>
        <v>关联</v>
      </c>
      <c r="F1003" s="5">
        <f>VLOOKUP(A1003,'[3]消费明细-普通账号'!$B$2:$O$10000,14,)</f>
        <v>42818</v>
      </c>
      <c r="G1003" s="1" t="s">
        <v>3503</v>
      </c>
      <c r="H1003" s="1" t="s">
        <v>17</v>
      </c>
      <c r="I1003" s="1" t="s">
        <v>59</v>
      </c>
      <c r="J1003" s="1" t="s">
        <v>3504</v>
      </c>
      <c r="K1003" s="1" t="s">
        <v>203</v>
      </c>
      <c r="L1003" s="1" t="s">
        <v>3505</v>
      </c>
      <c r="M1003" s="1"/>
      <c r="N1003" s="1">
        <f t="shared" si="15"/>
        <v>167.25</v>
      </c>
      <c r="O1003" s="1" t="s">
        <v>22</v>
      </c>
      <c r="P1003" s="1" t="s">
        <v>3506</v>
      </c>
      <c r="Q1003" s="1" t="s">
        <v>3506</v>
      </c>
      <c r="R1003" s="1" t="s">
        <v>21</v>
      </c>
      <c r="S1003" s="1"/>
      <c r="T1003" s="1" t="s">
        <v>25</v>
      </c>
      <c r="U1003">
        <v>0</v>
      </c>
    </row>
    <row r="1004" spans="1:21">
      <c r="A1004" s="1" t="s">
        <v>304</v>
      </c>
      <c r="B1004" s="1" t="str">
        <f>VLOOKUP(A1004,'[3]消费明细-普通账号'!$B$2:$C$10000,2,)</f>
        <v>广州远程教育中心有限公司</v>
      </c>
      <c r="C1004" s="1" t="str">
        <f>VLOOKUP(A1004,'[3]消费明细-普通账号'!$B$2:$D$10000,3,)</f>
        <v>KA-广</v>
      </c>
      <c r="D1004" s="1" t="str">
        <f>VLOOKUP(A1004,'[3]消费明细-普通账号'!$B$2:$L$10000,11,)</f>
        <v>史玉卉</v>
      </c>
      <c r="E1004" s="1" t="str">
        <f>VLOOKUP(A1004,'[3]消费明细-普通账号'!$B$2:$P$10000,15,)</f>
        <v>关联</v>
      </c>
      <c r="F1004" s="5">
        <f>VLOOKUP(A1004,'[3]消费明细-普通账号'!$B$2:$O$10000,14,)</f>
        <v>42818</v>
      </c>
      <c r="G1004" s="1" t="s">
        <v>3507</v>
      </c>
      <c r="H1004" s="1" t="s">
        <v>17</v>
      </c>
      <c r="I1004" s="1" t="s">
        <v>59</v>
      </c>
      <c r="J1004" s="1" t="s">
        <v>3220</v>
      </c>
      <c r="K1004" s="1" t="s">
        <v>203</v>
      </c>
      <c r="L1004" s="1" t="s">
        <v>3221</v>
      </c>
      <c r="M1004" s="1"/>
      <c r="N1004" s="1">
        <f t="shared" si="15"/>
        <v>620.25</v>
      </c>
      <c r="O1004" s="1" t="s">
        <v>22</v>
      </c>
      <c r="P1004" s="1" t="s">
        <v>3506</v>
      </c>
      <c r="Q1004" s="1" t="s">
        <v>3508</v>
      </c>
      <c r="R1004" s="1" t="s">
        <v>21</v>
      </c>
      <c r="S1004" s="1"/>
      <c r="T1004" s="1" t="s">
        <v>25</v>
      </c>
      <c r="U1004">
        <v>0</v>
      </c>
    </row>
    <row r="1005" spans="1:21">
      <c r="A1005" s="1" t="s">
        <v>304</v>
      </c>
      <c r="B1005" s="1" t="str">
        <f>VLOOKUP(A1005,'[3]消费明细-普通账号'!$B$2:$C$10000,2,)</f>
        <v>广州远程教育中心有限公司</v>
      </c>
      <c r="C1005" s="1" t="str">
        <f>VLOOKUP(A1005,'[3]消费明细-普通账号'!$B$2:$D$10000,3,)</f>
        <v>KA-广</v>
      </c>
      <c r="D1005" s="1" t="str">
        <f>VLOOKUP(A1005,'[3]消费明细-普通账号'!$B$2:$L$10000,11,)</f>
        <v>史玉卉</v>
      </c>
      <c r="E1005" s="1" t="str">
        <f>VLOOKUP(A1005,'[3]消费明细-普通账号'!$B$2:$P$10000,15,)</f>
        <v>关联</v>
      </c>
      <c r="F1005" s="5">
        <f>VLOOKUP(A1005,'[3]消费明细-普通账号'!$B$2:$O$10000,14,)</f>
        <v>42818</v>
      </c>
      <c r="G1005" s="1" t="s">
        <v>3509</v>
      </c>
      <c r="H1005" s="1" t="s">
        <v>17</v>
      </c>
      <c r="I1005" s="1" t="s">
        <v>59</v>
      </c>
      <c r="J1005" s="1" t="s">
        <v>3220</v>
      </c>
      <c r="K1005" s="1" t="s">
        <v>203</v>
      </c>
      <c r="L1005" s="1" t="s">
        <v>3221</v>
      </c>
      <c r="M1005" s="1"/>
      <c r="N1005" s="1">
        <f t="shared" si="15"/>
        <v>620.25</v>
      </c>
      <c r="O1005" s="1" t="s">
        <v>22</v>
      </c>
      <c r="P1005" s="1" t="s">
        <v>3510</v>
      </c>
      <c r="Q1005" s="1" t="s">
        <v>3511</v>
      </c>
      <c r="R1005" s="1" t="s">
        <v>21</v>
      </c>
      <c r="S1005" s="1"/>
      <c r="T1005" s="1" t="s">
        <v>25</v>
      </c>
      <c r="U1005">
        <v>0</v>
      </c>
    </row>
    <row r="1006" spans="1:21">
      <c r="A1006" s="1" t="s">
        <v>627</v>
      </c>
      <c r="B1006" s="1" t="str">
        <f>VLOOKUP(A1006,'[3]消费明细-普通账号'!$B$2:$C$10000,2,)</f>
        <v>深圳庆丰裕信息科技有限公司</v>
      </c>
      <c r="C1006" s="1" t="str">
        <f>VLOOKUP(A1006,'[3]消费明细-普通账号'!$B$2:$D$10000,3,)</f>
        <v>BD伙伴</v>
      </c>
      <c r="D1006" s="1" t="str">
        <f>VLOOKUP(A1006,'[3]消费明细-普通账号'!$B$2:$L$10000,11,)</f>
        <v>BD团队-黄政源</v>
      </c>
      <c r="E1006" s="1" t="str">
        <f>VLOOKUP(A1006,'[3]消费明细-普通账号'!$B$2:$P$10000,15,)</f>
        <v>新建</v>
      </c>
      <c r="F1006" s="5">
        <f>VLOOKUP(A1006,'[3]消费明细-普通账号'!$B$2:$O$10000,14,)</f>
        <v>43087</v>
      </c>
      <c r="G1006" s="1" t="s">
        <v>3512</v>
      </c>
      <c r="H1006" s="1" t="s">
        <v>531</v>
      </c>
      <c r="I1006" s="1" t="s">
        <v>18</v>
      </c>
      <c r="J1006" s="1" t="s">
        <v>3513</v>
      </c>
      <c r="K1006" s="1" t="s">
        <v>20</v>
      </c>
      <c r="L1006" s="1" t="s">
        <v>3513</v>
      </c>
      <c r="M1006" s="1"/>
      <c r="N1006" s="1">
        <f t="shared" si="15"/>
        <v>181.23</v>
      </c>
      <c r="O1006" s="1" t="s">
        <v>22</v>
      </c>
      <c r="P1006" s="1" t="s">
        <v>3514</v>
      </c>
      <c r="Q1006" s="1" t="s">
        <v>3515</v>
      </c>
      <c r="R1006" s="1" t="s">
        <v>21</v>
      </c>
      <c r="S1006" s="1"/>
      <c r="T1006" s="1" t="s">
        <v>25</v>
      </c>
      <c r="U1006" t="str">
        <f>VLOOKUP(H1006,[4]可返佣产品!$A$2:$B$1000,2,)</f>
        <v>true</v>
      </c>
    </row>
    <row r="1007" spans="1:21">
      <c r="A1007" s="1" t="s">
        <v>627</v>
      </c>
      <c r="B1007" s="1" t="str">
        <f>VLOOKUP(A1007,'[3]消费明细-普通账号'!$B$2:$C$10000,2,)</f>
        <v>深圳庆丰裕信息科技有限公司</v>
      </c>
      <c r="C1007" s="1" t="str">
        <f>VLOOKUP(A1007,'[3]消费明细-普通账号'!$B$2:$D$10000,3,)</f>
        <v>BD伙伴</v>
      </c>
      <c r="D1007" s="1" t="str">
        <f>VLOOKUP(A1007,'[3]消费明细-普通账号'!$B$2:$L$10000,11,)</f>
        <v>BD团队-黄政源</v>
      </c>
      <c r="E1007" s="1" t="str">
        <f>VLOOKUP(A1007,'[3]消费明细-普通账号'!$B$2:$P$10000,15,)</f>
        <v>新建</v>
      </c>
      <c r="F1007" s="5">
        <f>VLOOKUP(A1007,'[3]消费明细-普通账号'!$B$2:$O$10000,14,)</f>
        <v>43087</v>
      </c>
      <c r="G1007" s="1" t="s">
        <v>3516</v>
      </c>
      <c r="H1007" s="1" t="s">
        <v>531</v>
      </c>
      <c r="I1007" s="1" t="s">
        <v>18</v>
      </c>
      <c r="J1007" s="1" t="s">
        <v>3517</v>
      </c>
      <c r="K1007" s="1" t="s">
        <v>20</v>
      </c>
      <c r="L1007" s="1" t="s">
        <v>3517</v>
      </c>
      <c r="M1007" s="1"/>
      <c r="N1007" s="1">
        <f t="shared" si="15"/>
        <v>158.94</v>
      </c>
      <c r="O1007" s="1" t="s">
        <v>22</v>
      </c>
      <c r="P1007" s="1" t="s">
        <v>3518</v>
      </c>
      <c r="Q1007" s="1" t="s">
        <v>3519</v>
      </c>
      <c r="R1007" s="1" t="s">
        <v>21</v>
      </c>
      <c r="S1007" s="1"/>
      <c r="T1007" s="1" t="s">
        <v>25</v>
      </c>
      <c r="U1007" t="str">
        <f>VLOOKUP(H1007,[4]可返佣产品!$A$2:$B$1000,2,)</f>
        <v>true</v>
      </c>
    </row>
    <row r="1008" spans="1:21">
      <c r="A1008" s="1" t="s">
        <v>512</v>
      </c>
      <c r="B1008" s="1" t="str">
        <f>VLOOKUP(A1008,'[3]消费明细-普通账号'!$B$2:$C$10000,2,)</f>
        <v>广州合立正通信息科技有限公司</v>
      </c>
      <c r="C1008" s="1" t="str">
        <f>VLOOKUP(A1008,'[3]消费明细-普通账号'!$B$2:$D$10000,3,)</f>
        <v>KA-广</v>
      </c>
      <c r="D1008" s="1" t="str">
        <f>VLOOKUP(A1008,'[3]消费明细-普通账号'!$B$2:$L$10000,11,)</f>
        <v>史玉卉</v>
      </c>
      <c r="E1008" s="1" t="str">
        <f>VLOOKUP(A1008,'[3]消费明细-普通账号'!$B$2:$P$10000,15,)</f>
        <v>关联</v>
      </c>
      <c r="F1008" s="5">
        <f>VLOOKUP(A1008,'[3]消费明细-普通账号'!$B$2:$O$10000,14,)</f>
        <v>42786</v>
      </c>
      <c r="G1008" s="1" t="s">
        <v>3520</v>
      </c>
      <c r="H1008" s="1" t="s">
        <v>36</v>
      </c>
      <c r="I1008" s="1" t="s">
        <v>18</v>
      </c>
      <c r="J1008" s="1" t="s">
        <v>3521</v>
      </c>
      <c r="K1008" s="1" t="s">
        <v>20</v>
      </c>
      <c r="L1008" s="1" t="s">
        <v>3521</v>
      </c>
      <c r="M1008" s="1"/>
      <c r="N1008" s="1">
        <f t="shared" si="15"/>
        <v>183.99</v>
      </c>
      <c r="O1008" s="1" t="s">
        <v>22</v>
      </c>
      <c r="P1008" s="1" t="s">
        <v>3522</v>
      </c>
      <c r="Q1008" s="1" t="s">
        <v>3523</v>
      </c>
      <c r="R1008" s="1" t="s">
        <v>21</v>
      </c>
      <c r="S1008" s="1"/>
      <c r="T1008" s="1" t="s">
        <v>25</v>
      </c>
      <c r="U1008" t="str">
        <f>VLOOKUP(H1008,[4]可返佣产品!$A$2:$B$1000,2,)</f>
        <v>true</v>
      </c>
    </row>
    <row r="1009" spans="1:21">
      <c r="A1009" s="1" t="s">
        <v>627</v>
      </c>
      <c r="B1009" s="1" t="str">
        <f>VLOOKUP(A1009,'[3]消费明细-普通账号'!$B$2:$C$10000,2,)</f>
        <v>深圳庆丰裕信息科技有限公司</v>
      </c>
      <c r="C1009" s="1" t="str">
        <f>VLOOKUP(A1009,'[3]消费明细-普通账号'!$B$2:$D$10000,3,)</f>
        <v>BD伙伴</v>
      </c>
      <c r="D1009" s="1" t="str">
        <f>VLOOKUP(A1009,'[3]消费明细-普通账号'!$B$2:$L$10000,11,)</f>
        <v>BD团队-黄政源</v>
      </c>
      <c r="E1009" s="1" t="str">
        <f>VLOOKUP(A1009,'[3]消费明细-普通账号'!$B$2:$P$10000,15,)</f>
        <v>新建</v>
      </c>
      <c r="F1009" s="5">
        <f>VLOOKUP(A1009,'[3]消费明细-普通账号'!$B$2:$O$10000,14,)</f>
        <v>43087</v>
      </c>
      <c r="G1009" s="1" t="s">
        <v>3524</v>
      </c>
      <c r="H1009" s="1" t="s">
        <v>531</v>
      </c>
      <c r="I1009" s="1" t="s">
        <v>18</v>
      </c>
      <c r="J1009" s="1" t="s">
        <v>3525</v>
      </c>
      <c r="K1009" s="1" t="s">
        <v>20</v>
      </c>
      <c r="L1009" s="1" t="s">
        <v>3525</v>
      </c>
      <c r="M1009" s="1"/>
      <c r="N1009" s="1">
        <f t="shared" si="15"/>
        <v>68.84</v>
      </c>
      <c r="O1009" s="1" t="s">
        <v>22</v>
      </c>
      <c r="P1009" s="1" t="s">
        <v>3526</v>
      </c>
      <c r="Q1009" s="1" t="s">
        <v>3527</v>
      </c>
      <c r="R1009" s="1" t="s">
        <v>21</v>
      </c>
      <c r="S1009" s="1"/>
      <c r="T1009" s="1" t="s">
        <v>25</v>
      </c>
      <c r="U1009" t="str">
        <f>VLOOKUP(H1009,[4]可返佣产品!$A$2:$B$1000,2,)</f>
        <v>true</v>
      </c>
    </row>
    <row r="1010" spans="1:21">
      <c r="A1010" s="1" t="s">
        <v>512</v>
      </c>
      <c r="B1010" s="1" t="str">
        <f>VLOOKUP(A1010,'[3]消费明细-普通账号'!$B$2:$C$10000,2,)</f>
        <v>广州合立正通信息科技有限公司</v>
      </c>
      <c r="C1010" s="1" t="str">
        <f>VLOOKUP(A1010,'[3]消费明细-普通账号'!$B$2:$D$10000,3,)</f>
        <v>KA-广</v>
      </c>
      <c r="D1010" s="1" t="str">
        <f>VLOOKUP(A1010,'[3]消费明细-普通账号'!$B$2:$L$10000,11,)</f>
        <v>史玉卉</v>
      </c>
      <c r="E1010" s="1" t="str">
        <f>VLOOKUP(A1010,'[3]消费明细-普通账号'!$B$2:$P$10000,15,)</f>
        <v>关联</v>
      </c>
      <c r="F1010" s="5">
        <f>VLOOKUP(A1010,'[3]消费明细-普通账号'!$B$2:$O$10000,14,)</f>
        <v>42786</v>
      </c>
      <c r="G1010" s="1" t="s">
        <v>3528</v>
      </c>
      <c r="H1010" s="1" t="s">
        <v>48</v>
      </c>
      <c r="I1010" s="1" t="s">
        <v>49</v>
      </c>
      <c r="J1010" s="1" t="s">
        <v>29</v>
      </c>
      <c r="K1010" s="1" t="s">
        <v>20</v>
      </c>
      <c r="L1010" s="1" t="s">
        <v>30</v>
      </c>
      <c r="M1010" s="1"/>
      <c r="N1010" s="1">
        <f t="shared" si="15"/>
        <v>0</v>
      </c>
      <c r="O1010" s="1" t="s">
        <v>31</v>
      </c>
      <c r="P1010" s="1" t="s">
        <v>3529</v>
      </c>
      <c r="Q1010" s="1" t="s">
        <v>3530</v>
      </c>
      <c r="R1010" s="1" t="s">
        <v>21</v>
      </c>
      <c r="S1010" s="1"/>
      <c r="T1010" s="1" t="s">
        <v>25</v>
      </c>
      <c r="U1010" t="e">
        <f>VLOOKUP(H1010,[4]可返佣产品!$A$2:$B$1000,2,)</f>
        <v>#N/A</v>
      </c>
    </row>
    <row r="1011" spans="1:21">
      <c r="A1011" s="1" t="s">
        <v>2555</v>
      </c>
      <c r="B1011" s="1" t="str">
        <f>VLOOKUP(A1011,'[3]消费明细-普通账号'!$B$2:$C$10000,2,)</f>
        <v>广州市互信网络科技有限公司</v>
      </c>
      <c r="C1011" s="1" t="str">
        <f>VLOOKUP(A1011,'[3]消费明细-普通账号'!$B$2:$D$10000,3,)</f>
        <v>BD伙伴</v>
      </c>
      <c r="D1011" s="1" t="str">
        <f>VLOOKUP(A1011,'[3]消费明细-普通账号'!$B$2:$L$10000,11,)</f>
        <v>BD团队-黄政源</v>
      </c>
      <c r="E1011" s="1" t="str">
        <f>VLOOKUP(A1011,'[3]消费明细-普通账号'!$B$2:$P$10000,15,)</f>
        <v>新建</v>
      </c>
      <c r="F1011" s="5">
        <f>VLOOKUP(A1011,'[3]消费明细-普通账号'!$B$2:$O$10000,14,)</f>
        <v>43038</v>
      </c>
      <c r="G1011" s="1" t="s">
        <v>3531</v>
      </c>
      <c r="H1011" s="1" t="s">
        <v>17</v>
      </c>
      <c r="I1011" s="1" t="s">
        <v>18</v>
      </c>
      <c r="J1011" s="1" t="s">
        <v>3532</v>
      </c>
      <c r="K1011" s="1" t="s">
        <v>84</v>
      </c>
      <c r="L1011" s="1" t="s">
        <v>3533</v>
      </c>
      <c r="M1011" s="1"/>
      <c r="N1011" s="1">
        <f t="shared" si="15"/>
        <v>287.89</v>
      </c>
      <c r="O1011" s="1" t="s">
        <v>22</v>
      </c>
      <c r="P1011" s="1" t="s">
        <v>3534</v>
      </c>
      <c r="Q1011" s="1" t="s">
        <v>3535</v>
      </c>
      <c r="R1011" s="1" t="s">
        <v>21</v>
      </c>
      <c r="S1011" s="1"/>
      <c r="T1011" s="1" t="s">
        <v>25</v>
      </c>
      <c r="U1011" t="str">
        <f>VLOOKUP(H1011,[4]可返佣产品!$A$2:$B$1000,2,)</f>
        <v>true</v>
      </c>
    </row>
    <row r="1012" spans="1:21">
      <c r="A1012" s="1" t="s">
        <v>627</v>
      </c>
      <c r="B1012" s="1" t="str">
        <f>VLOOKUP(A1012,'[3]消费明细-普通账号'!$B$2:$C$10000,2,)</f>
        <v>深圳庆丰裕信息科技有限公司</v>
      </c>
      <c r="C1012" s="1" t="str">
        <f>VLOOKUP(A1012,'[3]消费明细-普通账号'!$B$2:$D$10000,3,)</f>
        <v>BD伙伴</v>
      </c>
      <c r="D1012" s="1" t="str">
        <f>VLOOKUP(A1012,'[3]消费明细-普通账号'!$B$2:$L$10000,11,)</f>
        <v>BD团队-黄政源</v>
      </c>
      <c r="E1012" s="1" t="str">
        <f>VLOOKUP(A1012,'[3]消费明细-普通账号'!$B$2:$P$10000,15,)</f>
        <v>新建</v>
      </c>
      <c r="F1012" s="5">
        <f>VLOOKUP(A1012,'[3]消费明细-普通账号'!$B$2:$O$10000,14,)</f>
        <v>43087</v>
      </c>
      <c r="G1012" s="1" t="s">
        <v>3536</v>
      </c>
      <c r="H1012" s="1" t="s">
        <v>531</v>
      </c>
      <c r="I1012" s="1" t="s">
        <v>18</v>
      </c>
      <c r="J1012" s="1" t="s">
        <v>3537</v>
      </c>
      <c r="K1012" s="1" t="s">
        <v>20</v>
      </c>
      <c r="L1012" s="1" t="s">
        <v>3537</v>
      </c>
      <c r="M1012" s="1"/>
      <c r="N1012" s="1">
        <f t="shared" si="15"/>
        <v>40.33</v>
      </c>
      <c r="O1012" s="1" t="s">
        <v>22</v>
      </c>
      <c r="P1012" s="1" t="s">
        <v>3538</v>
      </c>
      <c r="Q1012" s="1" t="s">
        <v>3539</v>
      </c>
      <c r="R1012" s="1" t="s">
        <v>21</v>
      </c>
      <c r="S1012" s="1"/>
      <c r="T1012" s="1" t="s">
        <v>25</v>
      </c>
      <c r="U1012" t="str">
        <f>VLOOKUP(H1012,[4]可返佣产品!$A$2:$B$1000,2,)</f>
        <v>true</v>
      </c>
    </row>
    <row r="1013" spans="1:21">
      <c r="A1013" s="1" t="s">
        <v>2555</v>
      </c>
      <c r="B1013" s="1" t="str">
        <f>VLOOKUP(A1013,'[3]消费明细-普通账号'!$B$2:$C$10000,2,)</f>
        <v>广州市互信网络科技有限公司</v>
      </c>
      <c r="C1013" s="1" t="str">
        <f>VLOOKUP(A1013,'[3]消费明细-普通账号'!$B$2:$D$10000,3,)</f>
        <v>BD伙伴</v>
      </c>
      <c r="D1013" s="1" t="str">
        <f>VLOOKUP(A1013,'[3]消费明细-普通账号'!$B$2:$L$10000,11,)</f>
        <v>BD团队-黄政源</v>
      </c>
      <c r="E1013" s="1" t="str">
        <f>VLOOKUP(A1013,'[3]消费明细-普通账号'!$B$2:$P$10000,15,)</f>
        <v>新建</v>
      </c>
      <c r="F1013" s="5">
        <f>VLOOKUP(A1013,'[3]消费明细-普通账号'!$B$2:$O$10000,14,)</f>
        <v>43038</v>
      </c>
      <c r="G1013" s="1" t="s">
        <v>3540</v>
      </c>
      <c r="H1013" s="1" t="s">
        <v>166</v>
      </c>
      <c r="I1013" s="1" t="s">
        <v>18</v>
      </c>
      <c r="J1013" s="1" t="s">
        <v>29</v>
      </c>
      <c r="K1013" s="1" t="s">
        <v>20</v>
      </c>
      <c r="L1013" s="1" t="s">
        <v>30</v>
      </c>
      <c r="M1013" s="1"/>
      <c r="N1013" s="1">
        <f t="shared" si="15"/>
        <v>0</v>
      </c>
      <c r="O1013" s="1" t="s">
        <v>31</v>
      </c>
      <c r="P1013" s="1" t="s">
        <v>3541</v>
      </c>
      <c r="Q1013" s="1" t="s">
        <v>3541</v>
      </c>
      <c r="R1013" s="1" t="s">
        <v>21</v>
      </c>
      <c r="S1013" s="1"/>
      <c r="T1013" s="1" t="s">
        <v>25</v>
      </c>
      <c r="U1013" t="e">
        <f>VLOOKUP(H1013,[4]可返佣产品!$A$2:$B$1000,2,)</f>
        <v>#N/A</v>
      </c>
    </row>
    <row r="1014" spans="1:21">
      <c r="A1014" s="1" t="s">
        <v>3542</v>
      </c>
      <c r="B1014" s="1" t="str">
        <f>VLOOKUP(A1014,'[3]消费明细-普通账号'!$B$2:$C$10000,2,)</f>
        <v>广州拓动网络科技有限公司</v>
      </c>
      <c r="C1014" s="1" t="str">
        <f>VLOOKUP(A1014,'[3]消费明细-普通账号'!$B$2:$D$10000,3,)</f>
        <v>BD伙伴</v>
      </c>
      <c r="D1014" s="1" t="str">
        <f>VLOOKUP(A1014,'[3]消费明细-普通账号'!$B$2:$L$10000,11,)</f>
        <v>BD团队-黄政源</v>
      </c>
      <c r="E1014" s="1" t="str">
        <f>VLOOKUP(A1014,'[3]消费明细-普通账号'!$B$2:$P$10000,15,)</f>
        <v>新建</v>
      </c>
      <c r="F1014" s="5">
        <f>VLOOKUP(A1014,'[3]消费明细-普通账号'!$B$2:$O$10000,14,)</f>
        <v>43236.780821759297</v>
      </c>
      <c r="G1014" s="1" t="s">
        <v>3543</v>
      </c>
      <c r="H1014" s="1" t="s">
        <v>17</v>
      </c>
      <c r="I1014" s="1" t="s">
        <v>59</v>
      </c>
      <c r="J1014" s="1" t="s">
        <v>3544</v>
      </c>
      <c r="K1014" s="1" t="s">
        <v>20</v>
      </c>
      <c r="L1014" s="1" t="s">
        <v>3544</v>
      </c>
      <c r="M1014" s="1"/>
      <c r="N1014" s="1">
        <f t="shared" si="15"/>
        <v>756</v>
      </c>
      <c r="O1014" s="1" t="s">
        <v>22</v>
      </c>
      <c r="P1014" s="1" t="s">
        <v>3545</v>
      </c>
      <c r="Q1014" s="1" t="s">
        <v>3546</v>
      </c>
      <c r="R1014" s="1" t="s">
        <v>21</v>
      </c>
      <c r="S1014" s="1"/>
      <c r="T1014" s="1" t="s">
        <v>25</v>
      </c>
      <c r="U1014" t="str">
        <f>VLOOKUP(H1014,[4]可返佣产品!$A$2:$B$1000,2,)</f>
        <v>true</v>
      </c>
    </row>
    <row r="1015" spans="1:21">
      <c r="A1015" s="1" t="s">
        <v>2872</v>
      </c>
      <c r="B1015" s="1" t="str">
        <f>VLOOKUP(A1015,'[3]消费明细-普通账号'!$B$2:$C$10000,2,)</f>
        <v>广州宽恒信息科技有限公司</v>
      </c>
      <c r="C1015" s="1" t="str">
        <f>VLOOKUP(A1015,'[3]消费明细-普通账号'!$B$2:$D$10000,3,)</f>
        <v>BD伙伴</v>
      </c>
      <c r="D1015" s="1" t="str">
        <f>VLOOKUP(A1015,'[3]消费明细-普通账号'!$B$2:$L$10000,11,)</f>
        <v>BD团队-黄政源</v>
      </c>
      <c r="E1015" s="1" t="str">
        <f>VLOOKUP(A1015,'[3]消费明细-普通账号'!$B$2:$P$10000,15,)</f>
        <v>新建</v>
      </c>
      <c r="F1015" s="5">
        <f>VLOOKUP(A1015,'[3]消费明细-普通账号'!$B$2:$O$10000,14,)</f>
        <v>43272.710405092592</v>
      </c>
      <c r="G1015" s="1" t="s">
        <v>3547</v>
      </c>
      <c r="H1015" s="1" t="s">
        <v>2874</v>
      </c>
      <c r="I1015" s="1" t="s">
        <v>131</v>
      </c>
      <c r="J1015" s="1" t="s">
        <v>3548</v>
      </c>
      <c r="K1015" s="1" t="s">
        <v>20</v>
      </c>
      <c r="L1015" s="1" t="s">
        <v>3548</v>
      </c>
      <c r="M1015" s="1"/>
      <c r="N1015" s="1">
        <f t="shared" si="15"/>
        <v>-21800</v>
      </c>
      <c r="O1015" s="1" t="s">
        <v>22</v>
      </c>
      <c r="P1015" s="1" t="s">
        <v>3549</v>
      </c>
      <c r="Q1015" s="1" t="s">
        <v>3549</v>
      </c>
      <c r="R1015" s="1" t="s">
        <v>21</v>
      </c>
      <c r="S1015" s="1" t="s">
        <v>3550</v>
      </c>
      <c r="T1015" s="1" t="s">
        <v>25</v>
      </c>
      <c r="U1015" t="str">
        <f>VLOOKUP(H1015,[4]可返佣产品!$A$2:$B$1000,2,)</f>
        <v>true</v>
      </c>
    </row>
    <row r="1016" spans="1:21">
      <c r="A1016" s="1" t="s">
        <v>63</v>
      </c>
      <c r="B1016" s="1" t="str">
        <f>VLOOKUP(A1016,'[3]消费明细-普通账号'!$B$2:$C$10000,2,)</f>
        <v>广州美亚电子商务国际旅行社有限公司</v>
      </c>
      <c r="C1016" s="1" t="str">
        <f>VLOOKUP(A1016,'[3]消费明细-普通账号'!$B$2:$D$10000,3,)</f>
        <v>KA-广</v>
      </c>
      <c r="D1016" s="1" t="str">
        <f>VLOOKUP(A1016,'[3]消费明细-普通账号'!$B$2:$L$10000,11,)</f>
        <v>史玉卉</v>
      </c>
      <c r="E1016" s="1" t="str">
        <f>VLOOKUP(A1016,'[3]消费明细-普通账号'!$B$2:$P$10000,15,)</f>
        <v>关联</v>
      </c>
      <c r="F1016" s="5">
        <f>VLOOKUP(A1016,'[3]消费明细-普通账号'!$B$2:$O$10000,14,)</f>
        <v>43028</v>
      </c>
      <c r="G1016" s="1" t="s">
        <v>3551</v>
      </c>
      <c r="H1016" s="1" t="s">
        <v>17</v>
      </c>
      <c r="I1016" s="1" t="s">
        <v>59</v>
      </c>
      <c r="J1016" s="1" t="s">
        <v>3552</v>
      </c>
      <c r="K1016" s="1" t="s">
        <v>20</v>
      </c>
      <c r="L1016" s="1" t="s">
        <v>3552</v>
      </c>
      <c r="M1016" s="1"/>
      <c r="N1016" s="1">
        <f t="shared" si="15"/>
        <v>1207</v>
      </c>
      <c r="O1016" s="1" t="s">
        <v>22</v>
      </c>
      <c r="P1016" s="1" t="s">
        <v>3553</v>
      </c>
      <c r="Q1016" s="1" t="s">
        <v>3554</v>
      </c>
      <c r="R1016" s="1" t="s">
        <v>21</v>
      </c>
      <c r="S1016" s="1"/>
      <c r="T1016" s="1" t="s">
        <v>25</v>
      </c>
      <c r="U1016">
        <v>-1</v>
      </c>
    </row>
    <row r="1017" spans="1:21">
      <c r="A1017" s="1" t="s">
        <v>1559</v>
      </c>
      <c r="B1017" s="1" t="str">
        <f>VLOOKUP(A1017,'[3]消费明细-普通账号'!$B$2:$C$10000,2,)</f>
        <v>广州超联软件科技有限公司</v>
      </c>
      <c r="C1017" s="1" t="str">
        <f>VLOOKUP(A1017,'[3]消费明细-普通账号'!$B$2:$D$10000,3,)</f>
        <v>KA-广</v>
      </c>
      <c r="D1017" s="1" t="str">
        <f>VLOOKUP(A1017,'[3]消费明细-普通账号'!$B$2:$L$10000,11,)</f>
        <v>谢晓敏</v>
      </c>
      <c r="E1017" s="1" t="str">
        <f>VLOOKUP(A1017,'[3]消费明细-普通账号'!$B$2:$P$10000,15,)</f>
        <v>关联</v>
      </c>
      <c r="F1017" s="5">
        <f>VLOOKUP(A1017,'[3]消费明细-普通账号'!$B$2:$O$10000,14,)</f>
        <v>43045</v>
      </c>
      <c r="G1017" s="1" t="s">
        <v>3555</v>
      </c>
      <c r="H1017" s="1" t="s">
        <v>54</v>
      </c>
      <c r="I1017" s="1" t="s">
        <v>131</v>
      </c>
      <c r="J1017" s="1" t="s">
        <v>3556</v>
      </c>
      <c r="K1017" s="1" t="s">
        <v>20</v>
      </c>
      <c r="L1017" s="1" t="s">
        <v>3556</v>
      </c>
      <c r="M1017" s="1"/>
      <c r="N1017" s="1">
        <f t="shared" si="15"/>
        <v>-1256.3</v>
      </c>
      <c r="O1017" s="1" t="s">
        <v>22</v>
      </c>
      <c r="P1017" s="1" t="s">
        <v>3557</v>
      </c>
      <c r="Q1017" s="1" t="s">
        <v>3557</v>
      </c>
      <c r="R1017" s="1" t="s">
        <v>21</v>
      </c>
      <c r="S1017" s="1"/>
      <c r="T1017" s="1" t="s">
        <v>25</v>
      </c>
      <c r="U1017" t="str">
        <f>VLOOKUP(H1017,[4]可返佣产品!$A$2:$B$1000,2,)</f>
        <v>true</v>
      </c>
    </row>
    <row r="1018" spans="1:21">
      <c r="A1018" s="1" t="s">
        <v>1318</v>
      </c>
      <c r="B1018" s="1" t="str">
        <f>VLOOKUP(A1018,'[3]消费明细-普通账号'!$B$2:$C$10000,2,)</f>
        <v>广东省傲智创新科技有限公司</v>
      </c>
      <c r="C1018" s="1" t="str">
        <f>VLOOKUP(A1018,'[3]消费明细-普通账号'!$B$2:$D$10000,3,)</f>
        <v>BD伙伴</v>
      </c>
      <c r="D1018" s="1" t="str">
        <f>VLOOKUP(A1018,'[3]消费明细-普通账号'!$B$2:$L$10000,11,)</f>
        <v>BD团队-黄政源</v>
      </c>
      <c r="E1018" s="1" t="str">
        <f>VLOOKUP(A1018,'[3]消费明细-普通账号'!$B$2:$P$10000,15,)</f>
        <v>新建</v>
      </c>
      <c r="F1018" s="5">
        <f>VLOOKUP(A1018,'[3]消费明细-普通账号'!$B$2:$O$10000,14,)</f>
        <v>43105</v>
      </c>
      <c r="G1018" s="1" t="s">
        <v>3558</v>
      </c>
      <c r="H1018" s="1" t="s">
        <v>166</v>
      </c>
      <c r="I1018" s="1" t="s">
        <v>18</v>
      </c>
      <c r="J1018" s="1" t="s">
        <v>29</v>
      </c>
      <c r="K1018" s="1" t="s">
        <v>20</v>
      </c>
      <c r="L1018" s="1" t="s">
        <v>30</v>
      </c>
      <c r="M1018" s="1"/>
      <c r="N1018" s="1">
        <f t="shared" si="15"/>
        <v>0</v>
      </c>
      <c r="O1018" s="1" t="s">
        <v>31</v>
      </c>
      <c r="P1018" s="1" t="s">
        <v>3559</v>
      </c>
      <c r="Q1018" s="1" t="s">
        <v>3560</v>
      </c>
      <c r="R1018" s="1" t="s">
        <v>21</v>
      </c>
      <c r="S1018" s="1"/>
      <c r="T1018" s="1" t="s">
        <v>25</v>
      </c>
      <c r="U1018" t="e">
        <f>VLOOKUP(H1018,[4]可返佣产品!$A$2:$B$1000,2,)</f>
        <v>#N/A</v>
      </c>
    </row>
    <row r="1019" spans="1:21">
      <c r="A1019" s="1" t="s">
        <v>962</v>
      </c>
      <c r="B1019" s="1" t="str">
        <f>VLOOKUP(A1019,'[3]消费明细-普通账号'!$B$2:$C$10000,2,)</f>
        <v>广州奔步电脑有限公司</v>
      </c>
      <c r="C1019" s="1" t="str">
        <f>VLOOKUP(A1019,'[3]消费明细-普通账号'!$B$2:$D$10000,3,)</f>
        <v>KA-广</v>
      </c>
      <c r="D1019" s="1" t="str">
        <f>VLOOKUP(A1019,'[3]消费明细-普通账号'!$B$2:$L$10000,11,)</f>
        <v>史玉卉</v>
      </c>
      <c r="E1019" s="1" t="str">
        <f>VLOOKUP(A1019,'[3]消费明细-普通账号'!$B$2:$P$10000,15,)</f>
        <v>关联</v>
      </c>
      <c r="F1019" s="5">
        <f>VLOOKUP(A1019,'[3]消费明细-普通账号'!$B$2:$O$10000,14,)</f>
        <v>42873</v>
      </c>
      <c r="G1019" s="1" t="s">
        <v>3561</v>
      </c>
      <c r="H1019" s="1" t="s">
        <v>1568</v>
      </c>
      <c r="I1019" s="1" t="s">
        <v>49</v>
      </c>
      <c r="J1019" s="1" t="s">
        <v>29</v>
      </c>
      <c r="K1019" s="1" t="s">
        <v>20</v>
      </c>
      <c r="L1019" s="1" t="s">
        <v>30</v>
      </c>
      <c r="M1019" s="1"/>
      <c r="N1019" s="1">
        <f t="shared" si="15"/>
        <v>0</v>
      </c>
      <c r="O1019" s="1" t="s">
        <v>31</v>
      </c>
      <c r="P1019" s="1" t="s">
        <v>3562</v>
      </c>
      <c r="Q1019" s="1" t="s">
        <v>3562</v>
      </c>
      <c r="R1019" s="1" t="s">
        <v>21</v>
      </c>
      <c r="S1019" s="1"/>
      <c r="T1019" s="1" t="s">
        <v>25</v>
      </c>
      <c r="U1019" t="e">
        <f>VLOOKUP(H1019,[4]可返佣产品!$A$2:$B$1000,2,)</f>
        <v>#N/A</v>
      </c>
    </row>
    <row r="1020" spans="1:21">
      <c r="A1020" s="1" t="s">
        <v>1318</v>
      </c>
      <c r="B1020" s="1" t="str">
        <f>VLOOKUP(A1020,'[3]消费明细-普通账号'!$B$2:$C$10000,2,)</f>
        <v>广东省傲智创新科技有限公司</v>
      </c>
      <c r="C1020" s="1" t="str">
        <f>VLOOKUP(A1020,'[3]消费明细-普通账号'!$B$2:$D$10000,3,)</f>
        <v>BD伙伴</v>
      </c>
      <c r="D1020" s="1" t="str">
        <f>VLOOKUP(A1020,'[3]消费明细-普通账号'!$B$2:$L$10000,11,)</f>
        <v>BD团队-黄政源</v>
      </c>
      <c r="E1020" s="1" t="str">
        <f>VLOOKUP(A1020,'[3]消费明细-普通账号'!$B$2:$P$10000,15,)</f>
        <v>新建</v>
      </c>
      <c r="F1020" s="5">
        <f>VLOOKUP(A1020,'[3]消费明细-普通账号'!$B$2:$O$10000,14,)</f>
        <v>43105</v>
      </c>
      <c r="G1020" s="1" t="s">
        <v>3563</v>
      </c>
      <c r="H1020" s="1" t="s">
        <v>1899</v>
      </c>
      <c r="I1020" s="1" t="s">
        <v>49</v>
      </c>
      <c r="J1020" s="1" t="s">
        <v>29</v>
      </c>
      <c r="K1020" s="1" t="s">
        <v>20</v>
      </c>
      <c r="L1020" s="1" t="s">
        <v>30</v>
      </c>
      <c r="M1020" s="1"/>
      <c r="N1020" s="1">
        <f t="shared" si="15"/>
        <v>0</v>
      </c>
      <c r="O1020" s="1" t="s">
        <v>31</v>
      </c>
      <c r="P1020" s="1" t="s">
        <v>3564</v>
      </c>
      <c r="Q1020" s="1" t="s">
        <v>3564</v>
      </c>
      <c r="R1020" s="1" t="s">
        <v>21</v>
      </c>
      <c r="S1020" s="1"/>
      <c r="T1020" s="1" t="s">
        <v>25</v>
      </c>
      <c r="U1020" t="b">
        <f>VLOOKUP(H1020,[4]可返佣产品!$A$2:$B$1000,2,)</f>
        <v>1</v>
      </c>
    </row>
    <row r="1021" spans="1:21">
      <c r="A1021" s="1" t="s">
        <v>605</v>
      </c>
      <c r="B1021" s="1" t="str">
        <f>VLOOKUP(A1021,'[3]消费明细-普通账号'!$B$2:$C$10000,2,)</f>
        <v>广州智野软件科技有限公司</v>
      </c>
      <c r="C1021" s="1" t="str">
        <f>VLOOKUP(A1021,'[3]消费明细-普通账号'!$B$2:$D$10000,3,)</f>
        <v>其他</v>
      </c>
      <c r="D1021" s="1" t="str">
        <f>VLOOKUP(A1021,'[3]消费明细-普通账号'!$B$2:$L$10000,11,)</f>
        <v>薛玲</v>
      </c>
      <c r="E1021" s="1" t="str">
        <f>VLOOKUP(A1021,'[3]消费明细-普通账号'!$B$2:$P$10000,15,)</f>
        <v>关联</v>
      </c>
      <c r="F1021" s="5">
        <f>VLOOKUP(A1021,'[3]消费明细-普通账号'!$B$2:$O$10000,14,)</f>
        <v>43138.408611111103</v>
      </c>
      <c r="G1021" s="1" t="s">
        <v>3565</v>
      </c>
      <c r="H1021" s="1" t="s">
        <v>17</v>
      </c>
      <c r="I1021" s="1" t="s">
        <v>49</v>
      </c>
      <c r="J1021" s="1" t="s">
        <v>3566</v>
      </c>
      <c r="K1021" s="1" t="s">
        <v>20</v>
      </c>
      <c r="L1021" s="1" t="s">
        <v>3566</v>
      </c>
      <c r="M1021" s="1"/>
      <c r="N1021" s="1">
        <f t="shared" si="15"/>
        <v>1371</v>
      </c>
      <c r="O1021" s="1" t="s">
        <v>22</v>
      </c>
      <c r="P1021" s="1" t="s">
        <v>3567</v>
      </c>
      <c r="Q1021" s="1" t="s">
        <v>3568</v>
      </c>
      <c r="R1021" s="1" t="s">
        <v>21</v>
      </c>
      <c r="S1021" s="1"/>
      <c r="T1021" s="1" t="s">
        <v>25</v>
      </c>
      <c r="U1021" t="str">
        <f>VLOOKUP(H1021,[4]可返佣产品!$A$2:$B$1000,2,)</f>
        <v>true</v>
      </c>
    </row>
    <row r="1022" spans="1:21">
      <c r="A1022" s="1" t="s">
        <v>26</v>
      </c>
      <c r="B1022" s="1" t="str">
        <f>VLOOKUP(A1022,'[3]消费明细-普通账号'!$B$2:$C$10000,2,)</f>
        <v>广州市十牛信息科技有限公司</v>
      </c>
      <c r="C1022" s="1" t="str">
        <f>VLOOKUP(A1022,'[3]消费明细-普通账号'!$B$2:$D$10000,3,)</f>
        <v>其他</v>
      </c>
      <c r="D1022" s="1" t="str">
        <f>VLOOKUP(A1022,'[3]消费明细-普通账号'!$B$2:$L$10000,11,)</f>
        <v>薛玲</v>
      </c>
      <c r="E1022" s="1" t="str">
        <f>VLOOKUP(A1022,'[3]消费明细-普通账号'!$B$2:$P$10000,15,)</f>
        <v>关联</v>
      </c>
      <c r="F1022" s="5">
        <f>VLOOKUP(A1022,'[3]消费明细-普通账号'!$B$2:$O$10000,14,)</f>
        <v>42909</v>
      </c>
      <c r="G1022" s="1" t="s">
        <v>3569</v>
      </c>
      <c r="H1022" s="1" t="s">
        <v>17</v>
      </c>
      <c r="I1022" s="1" t="s">
        <v>18</v>
      </c>
      <c r="J1022" s="1" t="s">
        <v>3570</v>
      </c>
      <c r="K1022" s="1" t="s">
        <v>20</v>
      </c>
      <c r="L1022" s="1" t="s">
        <v>3570</v>
      </c>
      <c r="M1022" s="1"/>
      <c r="N1022" s="1">
        <f t="shared" si="15"/>
        <v>21.3</v>
      </c>
      <c r="O1022" s="1" t="s">
        <v>22</v>
      </c>
      <c r="P1022" s="1" t="s">
        <v>3571</v>
      </c>
      <c r="Q1022" s="1" t="s">
        <v>3572</v>
      </c>
      <c r="R1022" s="1" t="s">
        <v>21</v>
      </c>
      <c r="S1022" s="1"/>
      <c r="T1022" s="1" t="s">
        <v>25</v>
      </c>
      <c r="U1022" t="str">
        <f>VLOOKUP(H1022,[4]可返佣产品!$A$2:$B$1000,2,)</f>
        <v>true</v>
      </c>
    </row>
    <row r="1023" spans="1:21">
      <c r="A1023" s="1" t="s">
        <v>2083</v>
      </c>
      <c r="B1023" s="1" t="str">
        <f>VLOOKUP(A1023,'[3]消费明细-普通账号'!$B$2:$C$10000,2,)</f>
        <v>深圳拓略计算机有限责任公司</v>
      </c>
      <c r="C1023" s="1" t="str">
        <f>VLOOKUP(A1023,'[3]消费明细-普通账号'!$B$2:$D$10000,3,)</f>
        <v>BD伙伴</v>
      </c>
      <c r="D1023" s="1" t="str">
        <f>VLOOKUP(A1023,'[3]消费明细-普通账号'!$B$2:$L$10000,11,)</f>
        <v>BD团队-刘银树</v>
      </c>
      <c r="E1023" s="1" t="str">
        <f>VLOOKUP(A1023,'[3]消费明细-普通账号'!$B$2:$P$10000,15,)</f>
        <v>新建</v>
      </c>
      <c r="F1023" s="5">
        <f>VLOOKUP(A1023,'[3]消费明细-普通账号'!$B$2:$O$10000,14,)</f>
        <v>43204.680335648103</v>
      </c>
      <c r="G1023" s="1" t="s">
        <v>3573</v>
      </c>
      <c r="H1023" s="1" t="s">
        <v>36</v>
      </c>
      <c r="I1023" s="1" t="s">
        <v>59</v>
      </c>
      <c r="J1023" s="1" t="s">
        <v>3574</v>
      </c>
      <c r="K1023" s="1" t="s">
        <v>20</v>
      </c>
      <c r="L1023" s="1" t="s">
        <v>3574</v>
      </c>
      <c r="M1023" s="1"/>
      <c r="N1023" s="1">
        <f t="shared" si="15"/>
        <v>940</v>
      </c>
      <c r="O1023" s="1" t="s">
        <v>22</v>
      </c>
      <c r="P1023" s="1" t="s">
        <v>3575</v>
      </c>
      <c r="Q1023" s="1" t="s">
        <v>3576</v>
      </c>
      <c r="R1023" s="1" t="s">
        <v>21</v>
      </c>
      <c r="S1023" s="1"/>
      <c r="T1023" s="1" t="s">
        <v>25</v>
      </c>
      <c r="U1023" t="str">
        <f>VLOOKUP(H1023,[4]可返佣产品!$A$2:$B$1000,2,)</f>
        <v>true</v>
      </c>
    </row>
    <row r="1024" spans="1:21">
      <c r="A1024" s="1" t="s">
        <v>1318</v>
      </c>
      <c r="B1024" s="1" t="str">
        <f>VLOOKUP(A1024,'[3]消费明细-普通账号'!$B$2:$C$10000,2,)</f>
        <v>广东省傲智创新科技有限公司</v>
      </c>
      <c r="C1024" s="1" t="str">
        <f>VLOOKUP(A1024,'[3]消费明细-普通账号'!$B$2:$D$10000,3,)</f>
        <v>BD伙伴</v>
      </c>
      <c r="D1024" s="1" t="str">
        <f>VLOOKUP(A1024,'[3]消费明细-普通账号'!$B$2:$L$10000,11,)</f>
        <v>BD团队-黄政源</v>
      </c>
      <c r="E1024" s="1" t="str">
        <f>VLOOKUP(A1024,'[3]消费明细-普通账号'!$B$2:$P$10000,15,)</f>
        <v>新建</v>
      </c>
      <c r="F1024" s="5">
        <f>VLOOKUP(A1024,'[3]消费明细-普通账号'!$B$2:$O$10000,14,)</f>
        <v>43105</v>
      </c>
      <c r="G1024" s="1" t="s">
        <v>3577</v>
      </c>
      <c r="H1024" s="1" t="s">
        <v>17</v>
      </c>
      <c r="I1024" s="1" t="s">
        <v>49</v>
      </c>
      <c r="J1024" s="1" t="s">
        <v>3578</v>
      </c>
      <c r="K1024" s="1" t="s">
        <v>360</v>
      </c>
      <c r="L1024" s="1" t="s">
        <v>3579</v>
      </c>
      <c r="M1024" s="1"/>
      <c r="N1024" s="1">
        <f t="shared" si="15"/>
        <v>386.7</v>
      </c>
      <c r="O1024" s="1" t="s">
        <v>22</v>
      </c>
      <c r="P1024" s="1" t="s">
        <v>3580</v>
      </c>
      <c r="Q1024" s="1" t="s">
        <v>3581</v>
      </c>
      <c r="R1024" s="1" t="s">
        <v>21</v>
      </c>
      <c r="S1024" s="1"/>
      <c r="T1024" s="1" t="s">
        <v>25</v>
      </c>
      <c r="U1024" t="str">
        <f>VLOOKUP(H1024,[4]可返佣产品!$A$2:$B$1000,2,)</f>
        <v>true</v>
      </c>
    </row>
    <row r="1025" spans="1:21">
      <c r="A1025" s="1" t="s">
        <v>3582</v>
      </c>
      <c r="B1025" s="1" t="str">
        <f>VLOOKUP(A1025,'[3]消费明细-普通账号'!$B$2:$C$10000,2,)</f>
        <v>珠海源洋科技</v>
      </c>
      <c r="C1025" s="1" t="str">
        <f>VLOOKUP(A1025,'[3]消费明细-普通账号'!$B$2:$D$10000,3,)</f>
        <v>BD伙伴</v>
      </c>
      <c r="D1025" s="1" t="str">
        <f>VLOOKUP(A1025,'[3]消费明细-普通账号'!$B$2:$L$10000,11,)</f>
        <v>BD团队-黄政源</v>
      </c>
      <c r="E1025" s="1" t="str">
        <f>VLOOKUP(A1025,'[3]消费明细-普通账号'!$B$2:$P$10000,15,)</f>
        <v>新建</v>
      </c>
      <c r="F1025" s="5">
        <f>VLOOKUP(A1025,'[3]消费明细-普通账号'!$B$2:$O$10000,14,)</f>
        <v>43252.657453703701</v>
      </c>
      <c r="G1025" s="1" t="s">
        <v>3583</v>
      </c>
      <c r="H1025" s="1" t="s">
        <v>644</v>
      </c>
      <c r="I1025" s="1" t="s">
        <v>49</v>
      </c>
      <c r="J1025" s="1" t="s">
        <v>1881</v>
      </c>
      <c r="K1025" s="1" t="s">
        <v>20</v>
      </c>
      <c r="L1025" s="1" t="s">
        <v>1881</v>
      </c>
      <c r="M1025" s="1"/>
      <c r="N1025" s="1">
        <f t="shared" si="15"/>
        <v>225</v>
      </c>
      <c r="O1025" s="1" t="s">
        <v>22</v>
      </c>
      <c r="P1025" s="1" t="s">
        <v>3584</v>
      </c>
      <c r="Q1025" s="1" t="s">
        <v>3585</v>
      </c>
      <c r="R1025" s="1" t="s">
        <v>21</v>
      </c>
      <c r="S1025" s="1"/>
      <c r="T1025" s="1" t="s">
        <v>25</v>
      </c>
      <c r="U1025" t="b">
        <f>VLOOKUP(H1025,[4]可返佣产品!$A$2:$B$1000,2,)</f>
        <v>1</v>
      </c>
    </row>
    <row r="1026" spans="1:21">
      <c r="A1026" s="1" t="s">
        <v>1318</v>
      </c>
      <c r="B1026" s="1" t="str">
        <f>VLOOKUP(A1026,'[3]消费明细-普通账号'!$B$2:$C$10000,2,)</f>
        <v>广东省傲智创新科技有限公司</v>
      </c>
      <c r="C1026" s="1" t="str">
        <f>VLOOKUP(A1026,'[3]消费明细-普通账号'!$B$2:$D$10000,3,)</f>
        <v>BD伙伴</v>
      </c>
      <c r="D1026" s="1" t="str">
        <f>VLOOKUP(A1026,'[3]消费明细-普通账号'!$B$2:$L$10000,11,)</f>
        <v>BD团队-黄政源</v>
      </c>
      <c r="E1026" s="1" t="str">
        <f>VLOOKUP(A1026,'[3]消费明细-普通账号'!$B$2:$P$10000,15,)</f>
        <v>新建</v>
      </c>
      <c r="F1026" s="5">
        <f>VLOOKUP(A1026,'[3]消费明细-普通账号'!$B$2:$O$10000,14,)</f>
        <v>43105</v>
      </c>
      <c r="G1026" s="1" t="s">
        <v>3586</v>
      </c>
      <c r="H1026" s="1" t="s">
        <v>413</v>
      </c>
      <c r="I1026" s="1" t="s">
        <v>49</v>
      </c>
      <c r="J1026" s="1" t="s">
        <v>29</v>
      </c>
      <c r="K1026" s="1" t="s">
        <v>20</v>
      </c>
      <c r="L1026" s="1" t="s">
        <v>30</v>
      </c>
      <c r="M1026" s="1"/>
      <c r="N1026" s="1">
        <f t="shared" si="15"/>
        <v>0</v>
      </c>
      <c r="O1026" s="1" t="s">
        <v>31</v>
      </c>
      <c r="P1026" s="1" t="s">
        <v>3587</v>
      </c>
      <c r="Q1026" s="1" t="s">
        <v>3587</v>
      </c>
      <c r="R1026" s="1" t="s">
        <v>21</v>
      </c>
      <c r="S1026" s="1"/>
      <c r="T1026" s="1" t="s">
        <v>25</v>
      </c>
      <c r="U1026" t="e">
        <f>VLOOKUP(H1026,[4]可返佣产品!$A$2:$B$1000,2,)</f>
        <v>#N/A</v>
      </c>
    </row>
    <row r="1027" spans="1:21">
      <c r="A1027" s="1" t="s">
        <v>3588</v>
      </c>
      <c r="B1027" s="1" t="str">
        <f>VLOOKUP(A1027,'[3]消费明细-普通账号'!$B$2:$C$10000,2,)</f>
        <v>广州兴宇智信息科技有限公司</v>
      </c>
      <c r="C1027" s="1" t="str">
        <f>VLOOKUP(A1027,'[3]消费明细-普通账号'!$B$2:$D$10000,3,)</f>
        <v>BD伙伴</v>
      </c>
      <c r="D1027" s="1" t="str">
        <f>VLOOKUP(A1027,'[3]消费明细-普通账号'!$B$2:$L$10000,11,)</f>
        <v>BD团队-黄政源</v>
      </c>
      <c r="E1027" s="1" t="str">
        <f>VLOOKUP(A1027,'[3]消费明细-普通账号'!$B$2:$P$10000,15,)</f>
        <v>新建</v>
      </c>
      <c r="F1027" s="5">
        <f>VLOOKUP(A1027,'[3]消费明细-普通账号'!$B$2:$O$10000,14,)</f>
        <v>43231.699652777803</v>
      </c>
      <c r="G1027" s="1" t="s">
        <v>3589</v>
      </c>
      <c r="H1027" s="1" t="s">
        <v>17</v>
      </c>
      <c r="I1027" s="1" t="s">
        <v>49</v>
      </c>
      <c r="J1027" s="1" t="s">
        <v>3590</v>
      </c>
      <c r="K1027" s="1" t="s">
        <v>1964</v>
      </c>
      <c r="L1027" s="1" t="s">
        <v>3591</v>
      </c>
      <c r="M1027" s="1"/>
      <c r="N1027" s="1">
        <f t="shared" ref="N1027:N1090" si="16">L1027-M1027</f>
        <v>8734.2000000000007</v>
      </c>
      <c r="O1027" s="1" t="s">
        <v>22</v>
      </c>
      <c r="P1027" s="1" t="s">
        <v>3592</v>
      </c>
      <c r="Q1027" s="1" t="s">
        <v>3593</v>
      </c>
      <c r="R1027" s="1" t="s">
        <v>21</v>
      </c>
      <c r="S1027" s="1"/>
      <c r="T1027" s="1" t="s">
        <v>25</v>
      </c>
      <c r="U1027" t="str">
        <f>VLOOKUP(H1027,[4]可返佣产品!$A$2:$B$1000,2,)</f>
        <v>true</v>
      </c>
    </row>
    <row r="1028" spans="1:21">
      <c r="A1028" s="1" t="s">
        <v>3594</v>
      </c>
      <c r="B1028" s="1" t="str">
        <f>VLOOKUP(A1028,'[3]消费明细-普通账号'!$B$2:$C$10000,2,)</f>
        <v>广州皇上皇集团股份有限公司</v>
      </c>
      <c r="C1028" s="1" t="str">
        <f>VLOOKUP(A1028,'[3]消费明细-普通账号'!$B$2:$D$10000,3,)</f>
        <v>KA-广</v>
      </c>
      <c r="D1028" s="1" t="str">
        <f>VLOOKUP(A1028,'[3]消费明细-普通账号'!$B$2:$L$10000,11,)</f>
        <v>汤何</v>
      </c>
      <c r="E1028" s="1" t="str">
        <f>VLOOKUP(A1028,'[3]消费明细-普通账号'!$B$2:$P$10000,15,)</f>
        <v>新建</v>
      </c>
      <c r="F1028" s="5">
        <f>VLOOKUP(A1028,'[3]消费明细-普通账号'!$B$2:$O$10000,14,)</f>
        <v>43215.621956018498</v>
      </c>
      <c r="G1028" s="1" t="s">
        <v>3595</v>
      </c>
      <c r="H1028" s="1" t="s">
        <v>17</v>
      </c>
      <c r="I1028" s="1" t="s">
        <v>49</v>
      </c>
      <c r="J1028" s="1" t="s">
        <v>3596</v>
      </c>
      <c r="K1028" s="1" t="s">
        <v>360</v>
      </c>
      <c r="L1028" s="1" t="s">
        <v>3597</v>
      </c>
      <c r="M1028" s="1">
        <v>1261.8</v>
      </c>
      <c r="N1028" s="1">
        <f t="shared" si="16"/>
        <v>0</v>
      </c>
      <c r="O1028" s="1" t="s">
        <v>22</v>
      </c>
      <c r="P1028" s="1" t="s">
        <v>3598</v>
      </c>
      <c r="Q1028" s="1" t="s">
        <v>3599</v>
      </c>
      <c r="R1028" s="1" t="s">
        <v>21</v>
      </c>
      <c r="S1028" s="1"/>
      <c r="T1028" s="1" t="s">
        <v>25</v>
      </c>
      <c r="U1028" t="str">
        <f>VLOOKUP(H1028,[4]可返佣产品!$A$2:$B$1000,2,)</f>
        <v>true</v>
      </c>
    </row>
    <row r="1029" spans="1:21">
      <c r="A1029" s="1" t="s">
        <v>3600</v>
      </c>
      <c r="B1029" s="1" t="str">
        <f>VLOOKUP(A1029,'[3]消费明细-普通账号'!$B$2:$C$10000,2,)</f>
        <v>广州慧城网络科技有限公司</v>
      </c>
      <c r="C1029" s="1" t="str">
        <f>VLOOKUP(A1029,'[3]消费明细-普通账号'!$B$2:$D$10000,3,)</f>
        <v>中台-广</v>
      </c>
      <c r="D1029" s="1" t="str">
        <f>VLOOKUP(A1029,'[3]消费明细-普通账号'!$B$2:$L$10000,11,)</f>
        <v>林海菊</v>
      </c>
      <c r="E1029" s="1" t="str">
        <f>VLOOKUP(A1029,'[3]消费明细-普通账号'!$B$2:$P$10000,15,)</f>
        <v>关联</v>
      </c>
      <c r="F1029" s="5">
        <f>VLOOKUP(A1029,'[3]消费明细-普通账号'!$B$2:$O$10000,14,)</f>
        <v>42845</v>
      </c>
      <c r="G1029" s="1" t="s">
        <v>3601</v>
      </c>
      <c r="H1029" s="1" t="s">
        <v>17</v>
      </c>
      <c r="I1029" s="1" t="s">
        <v>59</v>
      </c>
      <c r="J1029" s="1" t="s">
        <v>3602</v>
      </c>
      <c r="K1029" s="1" t="s">
        <v>84</v>
      </c>
      <c r="L1029" s="1" t="s">
        <v>3603</v>
      </c>
      <c r="M1029" s="1"/>
      <c r="N1029" s="1">
        <f t="shared" si="16"/>
        <v>693.6</v>
      </c>
      <c r="O1029" s="1" t="s">
        <v>22</v>
      </c>
      <c r="P1029" s="1" t="s">
        <v>3604</v>
      </c>
      <c r="Q1029" s="1" t="s">
        <v>3605</v>
      </c>
      <c r="R1029" s="1" t="s">
        <v>21</v>
      </c>
      <c r="S1029" s="1"/>
      <c r="T1029" s="1" t="s">
        <v>25</v>
      </c>
      <c r="U1029">
        <v>-1</v>
      </c>
    </row>
    <row r="1030" spans="1:21">
      <c r="A1030" s="1" t="s">
        <v>3594</v>
      </c>
      <c r="B1030" s="1" t="str">
        <f>VLOOKUP(A1030,'[3]消费明细-普通账号'!$B$2:$C$10000,2,)</f>
        <v>广州皇上皇集团股份有限公司</v>
      </c>
      <c r="C1030" s="1" t="str">
        <f>VLOOKUP(A1030,'[3]消费明细-普通账号'!$B$2:$D$10000,3,)</f>
        <v>KA-广</v>
      </c>
      <c r="D1030" s="1" t="str">
        <f>VLOOKUP(A1030,'[3]消费明细-普通账号'!$B$2:$L$10000,11,)</f>
        <v>汤何</v>
      </c>
      <c r="E1030" s="1" t="str">
        <f>VLOOKUP(A1030,'[3]消费明细-普通账号'!$B$2:$P$10000,15,)</f>
        <v>新建</v>
      </c>
      <c r="F1030" s="5">
        <f>VLOOKUP(A1030,'[3]消费明细-普通账号'!$B$2:$O$10000,14,)</f>
        <v>43215.621956018498</v>
      </c>
      <c r="G1030" s="1" t="s">
        <v>3606</v>
      </c>
      <c r="H1030" s="1" t="s">
        <v>1861</v>
      </c>
      <c r="I1030" s="1" t="s">
        <v>49</v>
      </c>
      <c r="J1030" s="1" t="s">
        <v>3607</v>
      </c>
      <c r="K1030" s="1" t="s">
        <v>20</v>
      </c>
      <c r="L1030" s="1" t="s">
        <v>3607</v>
      </c>
      <c r="M1030" s="1">
        <v>375</v>
      </c>
      <c r="N1030" s="1">
        <f t="shared" si="16"/>
        <v>0</v>
      </c>
      <c r="O1030" s="1" t="s">
        <v>22</v>
      </c>
      <c r="P1030" s="1" t="s">
        <v>3608</v>
      </c>
      <c r="Q1030" s="1" t="s">
        <v>3609</v>
      </c>
      <c r="R1030" s="1" t="s">
        <v>21</v>
      </c>
      <c r="S1030" s="1"/>
      <c r="T1030" s="1" t="s">
        <v>25</v>
      </c>
      <c r="U1030" t="str">
        <f>VLOOKUP(H1030,[4]可返佣产品!$A$2:$B$1000,2,)</f>
        <v>true</v>
      </c>
    </row>
    <row r="1031" spans="1:21">
      <c r="A1031" s="1" t="s">
        <v>1559</v>
      </c>
      <c r="B1031" s="1" t="str">
        <f>VLOOKUP(A1031,'[3]消费明细-普通账号'!$B$2:$C$10000,2,)</f>
        <v>广州超联软件科技有限公司</v>
      </c>
      <c r="C1031" s="1" t="str">
        <f>VLOOKUP(A1031,'[3]消费明细-普通账号'!$B$2:$D$10000,3,)</f>
        <v>KA-广</v>
      </c>
      <c r="D1031" s="1" t="str">
        <f>VLOOKUP(A1031,'[3]消费明细-普通账号'!$B$2:$L$10000,11,)</f>
        <v>谢晓敏</v>
      </c>
      <c r="E1031" s="1" t="str">
        <f>VLOOKUP(A1031,'[3]消费明细-普通账号'!$B$2:$P$10000,15,)</f>
        <v>关联</v>
      </c>
      <c r="F1031" s="5">
        <f>VLOOKUP(A1031,'[3]消费明细-普通账号'!$B$2:$O$10000,14,)</f>
        <v>43045</v>
      </c>
      <c r="G1031" s="1" t="s">
        <v>3610</v>
      </c>
      <c r="H1031" s="1" t="s">
        <v>17</v>
      </c>
      <c r="I1031" s="1" t="s">
        <v>49</v>
      </c>
      <c r="J1031" s="1" t="s">
        <v>3611</v>
      </c>
      <c r="K1031" s="1" t="s">
        <v>20</v>
      </c>
      <c r="L1031" s="1" t="s">
        <v>3611</v>
      </c>
      <c r="M1031" s="1"/>
      <c r="N1031" s="1">
        <f t="shared" si="16"/>
        <v>527</v>
      </c>
      <c r="O1031" s="1" t="s">
        <v>22</v>
      </c>
      <c r="P1031" s="1" t="s">
        <v>3612</v>
      </c>
      <c r="Q1031" s="1" t="s">
        <v>3613</v>
      </c>
      <c r="R1031" s="1" t="s">
        <v>21</v>
      </c>
      <c r="S1031" s="1"/>
      <c r="T1031" s="1" t="s">
        <v>25</v>
      </c>
      <c r="U1031" t="str">
        <f>VLOOKUP(H1031,[4]可返佣产品!$A$2:$B$1000,2,)</f>
        <v>true</v>
      </c>
    </row>
    <row r="1032" spans="1:21">
      <c r="A1032" s="1" t="s">
        <v>605</v>
      </c>
      <c r="B1032" s="1" t="str">
        <f>VLOOKUP(A1032,'[3]消费明细-普通账号'!$B$2:$C$10000,2,)</f>
        <v>广州智野软件科技有限公司</v>
      </c>
      <c r="C1032" s="1" t="str">
        <f>VLOOKUP(A1032,'[3]消费明细-普通账号'!$B$2:$D$10000,3,)</f>
        <v>其他</v>
      </c>
      <c r="D1032" s="1" t="str">
        <f>VLOOKUP(A1032,'[3]消费明细-普通账号'!$B$2:$L$10000,11,)</f>
        <v>薛玲</v>
      </c>
      <c r="E1032" s="1" t="str">
        <f>VLOOKUP(A1032,'[3]消费明细-普通账号'!$B$2:$P$10000,15,)</f>
        <v>关联</v>
      </c>
      <c r="F1032" s="5">
        <f>VLOOKUP(A1032,'[3]消费明细-普通账号'!$B$2:$O$10000,14,)</f>
        <v>43138.408611111103</v>
      </c>
      <c r="G1032" s="1" t="s">
        <v>3614</v>
      </c>
      <c r="H1032" s="1" t="s">
        <v>130</v>
      </c>
      <c r="I1032" s="1" t="s">
        <v>49</v>
      </c>
      <c r="J1032" s="1" t="s">
        <v>29</v>
      </c>
      <c r="K1032" s="1" t="s">
        <v>20</v>
      </c>
      <c r="L1032" s="1" t="s">
        <v>30</v>
      </c>
      <c r="M1032" s="1"/>
      <c r="N1032" s="1">
        <f t="shared" si="16"/>
        <v>0</v>
      </c>
      <c r="O1032" s="1" t="s">
        <v>31</v>
      </c>
      <c r="P1032" s="1" t="s">
        <v>3615</v>
      </c>
      <c r="Q1032" s="1" t="s">
        <v>3615</v>
      </c>
      <c r="R1032" s="1" t="s">
        <v>21</v>
      </c>
      <c r="S1032" s="1"/>
      <c r="T1032" s="1" t="s">
        <v>25</v>
      </c>
      <c r="U1032" t="b">
        <f>VLOOKUP(H1032,[4]可返佣产品!$A$2:$B$1000,2,)</f>
        <v>1</v>
      </c>
    </row>
    <row r="1033" spans="1:21">
      <c r="A1033" s="1" t="s">
        <v>26</v>
      </c>
      <c r="B1033" s="1" t="str">
        <f>VLOOKUP(A1033,'[3]消费明细-普通账号'!$B$2:$C$10000,2,)</f>
        <v>广州市十牛信息科技有限公司</v>
      </c>
      <c r="C1033" s="1" t="str">
        <f>VLOOKUP(A1033,'[3]消费明细-普通账号'!$B$2:$D$10000,3,)</f>
        <v>其他</v>
      </c>
      <c r="D1033" s="1" t="str">
        <f>VLOOKUP(A1033,'[3]消费明细-普通账号'!$B$2:$L$10000,11,)</f>
        <v>薛玲</v>
      </c>
      <c r="E1033" s="1" t="str">
        <f>VLOOKUP(A1033,'[3]消费明细-普通账号'!$B$2:$P$10000,15,)</f>
        <v>关联</v>
      </c>
      <c r="F1033" s="5">
        <f>VLOOKUP(A1033,'[3]消费明细-普通账号'!$B$2:$O$10000,14,)</f>
        <v>42909</v>
      </c>
      <c r="G1033" s="1" t="s">
        <v>3616</v>
      </c>
      <c r="H1033" s="1" t="s">
        <v>306</v>
      </c>
      <c r="I1033" s="1" t="s">
        <v>49</v>
      </c>
      <c r="J1033" s="1" t="s">
        <v>3617</v>
      </c>
      <c r="K1033" s="1" t="s">
        <v>20</v>
      </c>
      <c r="L1033" s="1" t="s">
        <v>3617</v>
      </c>
      <c r="M1033" s="1"/>
      <c r="N1033" s="1">
        <f t="shared" si="16"/>
        <v>53</v>
      </c>
      <c r="O1033" s="1" t="s">
        <v>22</v>
      </c>
      <c r="P1033" s="1" t="s">
        <v>3618</v>
      </c>
      <c r="Q1033" s="1" t="s">
        <v>3619</v>
      </c>
      <c r="R1033" s="1" t="s">
        <v>21</v>
      </c>
      <c r="S1033" s="1"/>
      <c r="T1033" s="1" t="s">
        <v>25</v>
      </c>
      <c r="U1033" t="str">
        <f>VLOOKUP(H1033,[4]可返佣产品!$A$2:$B$1000,2,)</f>
        <v>true</v>
      </c>
    </row>
    <row r="1034" spans="1:21">
      <c r="A1034" s="1" t="s">
        <v>3620</v>
      </c>
      <c r="B1034" s="1" t="str">
        <f>VLOOKUP(A1034,'[3]消费明细-普通账号'!$B$2:$C$10000,2,)</f>
        <v>深圳市驰骋网络技术有限公司</v>
      </c>
      <c r="C1034" s="1" t="str">
        <f>VLOOKUP(A1034,'[3]消费明细-普通账号'!$B$2:$D$10000,3,)</f>
        <v>BD伙伴</v>
      </c>
      <c r="D1034" s="1" t="str">
        <f>VLOOKUP(A1034,'[3]消费明细-普通账号'!$B$2:$L$10000,11,)</f>
        <v>BD团队-刘银树</v>
      </c>
      <c r="E1034" s="1" t="str">
        <f>VLOOKUP(A1034,'[3]消费明细-普通账号'!$B$2:$P$10000,15,)</f>
        <v>新建</v>
      </c>
      <c r="F1034" s="5">
        <f>VLOOKUP(A1034,'[3]消费明细-普通账号'!$B$2:$O$10000,14,)</f>
        <v>43276.58494212963</v>
      </c>
      <c r="G1034" s="1" t="s">
        <v>3621</v>
      </c>
      <c r="H1034" s="1" t="s">
        <v>17</v>
      </c>
      <c r="I1034" s="1" t="s">
        <v>59</v>
      </c>
      <c r="J1034" s="1" t="s">
        <v>3622</v>
      </c>
      <c r="K1034" s="1" t="s">
        <v>20</v>
      </c>
      <c r="L1034" s="1" t="s">
        <v>3622</v>
      </c>
      <c r="M1034" s="1"/>
      <c r="N1034" s="1">
        <f t="shared" si="16"/>
        <v>1376</v>
      </c>
      <c r="O1034" s="1" t="s">
        <v>22</v>
      </c>
      <c r="P1034" s="1" t="s">
        <v>3623</v>
      </c>
      <c r="Q1034" s="1" t="s">
        <v>3624</v>
      </c>
      <c r="R1034" s="1" t="s">
        <v>21</v>
      </c>
      <c r="S1034" s="1"/>
      <c r="T1034" s="1" t="s">
        <v>25</v>
      </c>
      <c r="U1034" t="str">
        <f>VLOOKUP(H1034,[4]可返佣产品!$A$2:$B$1000,2,)</f>
        <v>true</v>
      </c>
    </row>
    <row r="1035" spans="1:21">
      <c r="A1035" s="1" t="s">
        <v>3620</v>
      </c>
      <c r="B1035" s="1" t="str">
        <f>VLOOKUP(A1035,'[3]消费明细-普通账号'!$B$2:$C$10000,2,)</f>
        <v>深圳市驰骋网络技术有限公司</v>
      </c>
      <c r="C1035" s="1" t="str">
        <f>VLOOKUP(A1035,'[3]消费明细-普通账号'!$B$2:$D$10000,3,)</f>
        <v>BD伙伴</v>
      </c>
      <c r="D1035" s="1" t="str">
        <f>VLOOKUP(A1035,'[3]消费明细-普通账号'!$B$2:$L$10000,11,)</f>
        <v>BD团队-刘银树</v>
      </c>
      <c r="E1035" s="1" t="str">
        <f>VLOOKUP(A1035,'[3]消费明细-普通账号'!$B$2:$P$10000,15,)</f>
        <v>新建</v>
      </c>
      <c r="F1035" s="5">
        <f>VLOOKUP(A1035,'[3]消费明细-普通账号'!$B$2:$O$10000,14,)</f>
        <v>43276.58494212963</v>
      </c>
      <c r="G1035" s="1" t="s">
        <v>3625</v>
      </c>
      <c r="H1035" s="1" t="s">
        <v>675</v>
      </c>
      <c r="I1035" s="1" t="s">
        <v>59</v>
      </c>
      <c r="J1035" s="1" t="s">
        <v>29</v>
      </c>
      <c r="K1035" s="1" t="s">
        <v>20</v>
      </c>
      <c r="L1035" s="1" t="s">
        <v>29</v>
      </c>
      <c r="M1035" s="1"/>
      <c r="N1035" s="1">
        <f t="shared" si="16"/>
        <v>0</v>
      </c>
      <c r="O1035" s="1" t="s">
        <v>22</v>
      </c>
      <c r="P1035" s="1" t="s">
        <v>3626</v>
      </c>
      <c r="Q1035" s="1" t="s">
        <v>3624</v>
      </c>
      <c r="R1035" s="1" t="s">
        <v>21</v>
      </c>
      <c r="S1035" s="1"/>
      <c r="T1035" s="1" t="s">
        <v>25</v>
      </c>
      <c r="U1035" t="e">
        <f>VLOOKUP(H1035,[4]可返佣产品!$A$2:$B$1000,2,)</f>
        <v>#N/A</v>
      </c>
    </row>
    <row r="1036" spans="1:21">
      <c r="A1036" s="1" t="s">
        <v>2310</v>
      </c>
      <c r="B1036" s="1" t="str">
        <f>VLOOKUP(A1036,'[3]消费明细-普通账号'!$B$2:$C$10000,2,)</f>
        <v>广州柚子舍生物科技有限公司</v>
      </c>
      <c r="C1036" s="1" t="str">
        <f>VLOOKUP(A1036,'[3]消费明细-普通账号'!$B$2:$D$10000,3,)</f>
        <v>KA-广</v>
      </c>
      <c r="D1036" s="1" t="str">
        <f>VLOOKUP(A1036,'[3]消费明细-普通账号'!$B$2:$L$10000,11,)</f>
        <v>汤何</v>
      </c>
      <c r="E1036" s="1" t="str">
        <f>VLOOKUP(A1036,'[3]消费明细-普通账号'!$B$2:$P$10000,15,)</f>
        <v>关联</v>
      </c>
      <c r="F1036" s="5">
        <f>VLOOKUP(A1036,'[3]消费明细-普通账号'!$B$2:$O$10000,14,)</f>
        <v>42942</v>
      </c>
      <c r="G1036" s="1" t="s">
        <v>3627</v>
      </c>
      <c r="H1036" s="1" t="s">
        <v>433</v>
      </c>
      <c r="I1036" s="1" t="s">
        <v>59</v>
      </c>
      <c r="J1036" s="1" t="s">
        <v>3628</v>
      </c>
      <c r="K1036" s="1" t="s">
        <v>20</v>
      </c>
      <c r="L1036" s="1" t="s">
        <v>3628</v>
      </c>
      <c r="M1036" s="1"/>
      <c r="N1036" s="1">
        <f t="shared" si="16"/>
        <v>2844.52</v>
      </c>
      <c r="O1036" s="1" t="s">
        <v>22</v>
      </c>
      <c r="P1036" s="1" t="s">
        <v>3629</v>
      </c>
      <c r="Q1036" s="1" t="s">
        <v>3630</v>
      </c>
      <c r="R1036" s="1" t="s">
        <v>21</v>
      </c>
      <c r="S1036" s="1"/>
      <c r="T1036" s="1" t="s">
        <v>25</v>
      </c>
      <c r="U1036">
        <v>-1</v>
      </c>
    </row>
    <row r="1037" spans="1:21">
      <c r="A1037" s="1" t="s">
        <v>2310</v>
      </c>
      <c r="B1037" s="1" t="str">
        <f>VLOOKUP(A1037,'[3]消费明细-普通账号'!$B$2:$C$10000,2,)</f>
        <v>广州柚子舍生物科技有限公司</v>
      </c>
      <c r="C1037" s="1" t="str">
        <f>VLOOKUP(A1037,'[3]消费明细-普通账号'!$B$2:$D$10000,3,)</f>
        <v>KA-广</v>
      </c>
      <c r="D1037" s="1" t="str">
        <f>VLOOKUP(A1037,'[3]消费明细-普通账号'!$B$2:$L$10000,11,)</f>
        <v>汤何</v>
      </c>
      <c r="E1037" s="1" t="str">
        <f>VLOOKUP(A1037,'[3]消费明细-普通账号'!$B$2:$P$10000,15,)</f>
        <v>关联</v>
      </c>
      <c r="F1037" s="5">
        <f>VLOOKUP(A1037,'[3]消费明细-普通账号'!$B$2:$O$10000,14,)</f>
        <v>42942</v>
      </c>
      <c r="G1037" s="1" t="s">
        <v>3631</v>
      </c>
      <c r="H1037" s="1" t="s">
        <v>36</v>
      </c>
      <c r="I1037" s="1" t="s">
        <v>59</v>
      </c>
      <c r="J1037" s="1" t="s">
        <v>1594</v>
      </c>
      <c r="K1037" s="1" t="s">
        <v>20</v>
      </c>
      <c r="L1037" s="1" t="s">
        <v>1594</v>
      </c>
      <c r="M1037" s="1"/>
      <c r="N1037" s="1">
        <f t="shared" si="16"/>
        <v>580</v>
      </c>
      <c r="O1037" s="1" t="s">
        <v>22</v>
      </c>
      <c r="P1037" s="1" t="s">
        <v>3632</v>
      </c>
      <c r="Q1037" s="1" t="s">
        <v>3633</v>
      </c>
      <c r="R1037" s="1" t="s">
        <v>21</v>
      </c>
      <c r="S1037" s="1"/>
      <c r="T1037" s="1" t="s">
        <v>25</v>
      </c>
      <c r="U1037">
        <v>-1</v>
      </c>
    </row>
    <row r="1038" spans="1:21">
      <c r="A1038" s="1" t="s">
        <v>217</v>
      </c>
      <c r="B1038" s="1" t="str">
        <f>VLOOKUP(A1038,'[3]消费明细-普通账号'!$B$2:$C$10000,2,)</f>
        <v>广州市合生元生物制品有限公司</v>
      </c>
      <c r="C1038" s="1" t="str">
        <f>VLOOKUP(A1038,'[3]消费明细-普通账号'!$B$2:$D$10000,3,)</f>
        <v>KA-广</v>
      </c>
      <c r="D1038" s="1" t="str">
        <f>VLOOKUP(A1038,'[3]消费明细-普通账号'!$B$2:$L$10000,11,)</f>
        <v>史玉卉</v>
      </c>
      <c r="E1038" s="1" t="str">
        <f>VLOOKUP(A1038,'[3]消费明细-普通账号'!$B$2:$P$10000,15,)</f>
        <v>关联</v>
      </c>
      <c r="F1038" s="5">
        <f>VLOOKUP(A1038,'[3]消费明细-普通账号'!$B$2:$O$10000,14,)</f>
        <v>42620</v>
      </c>
      <c r="G1038" s="1" t="s">
        <v>3634</v>
      </c>
      <c r="H1038" s="1" t="s">
        <v>65</v>
      </c>
      <c r="I1038" s="1" t="s">
        <v>49</v>
      </c>
      <c r="J1038" s="1" t="s">
        <v>29</v>
      </c>
      <c r="K1038" s="1" t="s">
        <v>20</v>
      </c>
      <c r="L1038" s="1" t="s">
        <v>30</v>
      </c>
      <c r="M1038" s="1"/>
      <c r="N1038" s="1">
        <f t="shared" si="16"/>
        <v>0</v>
      </c>
      <c r="O1038" s="1" t="s">
        <v>31</v>
      </c>
      <c r="P1038" s="1" t="s">
        <v>3635</v>
      </c>
      <c r="Q1038" s="1" t="s">
        <v>3635</v>
      </c>
      <c r="R1038" s="1" t="s">
        <v>21</v>
      </c>
      <c r="S1038" s="1"/>
      <c r="T1038" s="1" t="s">
        <v>25</v>
      </c>
      <c r="U1038" t="e">
        <f>VLOOKUP(H1038,[4]可返佣产品!$A$2:$B$1000,2,)</f>
        <v>#N/A</v>
      </c>
    </row>
    <row r="1039" spans="1:21">
      <c r="A1039" s="1" t="s">
        <v>2099</v>
      </c>
      <c r="B1039" s="1" t="str">
        <f>VLOOKUP(A1039,'[3]消费明细-普通账号'!$B$2:$C$10000,2,)</f>
        <v>luhua</v>
      </c>
      <c r="C1039" s="1" t="str">
        <f>VLOOKUP(A1039,'[3]消费明细-普通账号'!$B$2:$D$10000,3,)</f>
        <v>其他</v>
      </c>
      <c r="D1039" s="1" t="str">
        <f>VLOOKUP(A1039,'[3]消费明细-普通账号'!$B$2:$L$10000,11,)</f>
        <v>薛玲</v>
      </c>
      <c r="E1039" s="1" t="str">
        <f>VLOOKUP(A1039,'[3]消费明细-普通账号'!$B$2:$P$10000,15,)</f>
        <v>新建</v>
      </c>
      <c r="F1039" s="5">
        <f>VLOOKUP(A1039,'[3]消费明细-普通账号'!$B$2:$O$10000,14,)</f>
        <v>43280.472951388889</v>
      </c>
      <c r="G1039" s="1" t="s">
        <v>3636</v>
      </c>
      <c r="H1039" s="1" t="s">
        <v>89</v>
      </c>
      <c r="I1039" s="1" t="s">
        <v>49</v>
      </c>
      <c r="J1039" s="1" t="s">
        <v>2101</v>
      </c>
      <c r="K1039" s="1" t="s">
        <v>203</v>
      </c>
      <c r="L1039" s="1" t="s">
        <v>2102</v>
      </c>
      <c r="M1039" s="1"/>
      <c r="N1039" s="1">
        <f t="shared" si="16"/>
        <v>486</v>
      </c>
      <c r="O1039" s="1" t="s">
        <v>22</v>
      </c>
      <c r="P1039" s="1" t="s">
        <v>3637</v>
      </c>
      <c r="Q1039" s="1" t="s">
        <v>3638</v>
      </c>
      <c r="R1039" s="1" t="s">
        <v>21</v>
      </c>
      <c r="S1039" s="1"/>
      <c r="T1039" s="1" t="s">
        <v>25</v>
      </c>
      <c r="U1039" t="str">
        <f>VLOOKUP(H1039,[4]可返佣产品!$A$2:$B$1000,2,)</f>
        <v>true</v>
      </c>
    </row>
    <row r="1040" spans="1:21">
      <c r="A1040" s="1" t="s">
        <v>1318</v>
      </c>
      <c r="B1040" s="1" t="str">
        <f>VLOOKUP(A1040,'[3]消费明细-普通账号'!$B$2:$C$10000,2,)</f>
        <v>广东省傲智创新科技有限公司</v>
      </c>
      <c r="C1040" s="1" t="str">
        <f>VLOOKUP(A1040,'[3]消费明细-普通账号'!$B$2:$D$10000,3,)</f>
        <v>BD伙伴</v>
      </c>
      <c r="D1040" s="1" t="str">
        <f>VLOOKUP(A1040,'[3]消费明细-普通账号'!$B$2:$L$10000,11,)</f>
        <v>BD团队-黄政源</v>
      </c>
      <c r="E1040" s="1" t="str">
        <f>VLOOKUP(A1040,'[3]消费明细-普通账号'!$B$2:$P$10000,15,)</f>
        <v>新建</v>
      </c>
      <c r="F1040" s="5">
        <f>VLOOKUP(A1040,'[3]消费明细-普通账号'!$B$2:$O$10000,14,)</f>
        <v>43105</v>
      </c>
      <c r="G1040" s="1" t="s">
        <v>3639</v>
      </c>
      <c r="H1040" s="1" t="s">
        <v>166</v>
      </c>
      <c r="I1040" s="1" t="s">
        <v>49</v>
      </c>
      <c r="J1040" s="1" t="s">
        <v>29</v>
      </c>
      <c r="K1040" s="1" t="s">
        <v>20</v>
      </c>
      <c r="L1040" s="1" t="s">
        <v>30</v>
      </c>
      <c r="M1040" s="1"/>
      <c r="N1040" s="1">
        <f t="shared" si="16"/>
        <v>0</v>
      </c>
      <c r="O1040" s="1" t="s">
        <v>31</v>
      </c>
      <c r="P1040" s="1" t="s">
        <v>3640</v>
      </c>
      <c r="Q1040" s="1" t="s">
        <v>3640</v>
      </c>
      <c r="R1040" s="1" t="s">
        <v>21</v>
      </c>
      <c r="S1040" s="1"/>
      <c r="T1040" s="1" t="s">
        <v>25</v>
      </c>
      <c r="U1040" t="e">
        <f>VLOOKUP(H1040,[4]可返佣产品!$A$2:$B$1000,2,)</f>
        <v>#N/A</v>
      </c>
    </row>
    <row r="1041" spans="1:21">
      <c r="A1041" s="1" t="s">
        <v>2099</v>
      </c>
      <c r="B1041" s="1" t="str">
        <f>VLOOKUP(A1041,'[3]消费明细-普通账号'!$B$2:$C$10000,2,)</f>
        <v>luhua</v>
      </c>
      <c r="C1041" s="1" t="str">
        <f>VLOOKUP(A1041,'[3]消费明细-普通账号'!$B$2:$D$10000,3,)</f>
        <v>其他</v>
      </c>
      <c r="D1041" s="1" t="str">
        <f>VLOOKUP(A1041,'[3]消费明细-普通账号'!$B$2:$L$10000,11,)</f>
        <v>薛玲</v>
      </c>
      <c r="E1041" s="1" t="str">
        <f>VLOOKUP(A1041,'[3]消费明细-普通账号'!$B$2:$P$10000,15,)</f>
        <v>新建</v>
      </c>
      <c r="F1041" s="5">
        <f>VLOOKUP(A1041,'[3]消费明细-普通账号'!$B$2:$O$10000,14,)</f>
        <v>43280.472951388889</v>
      </c>
      <c r="G1041" s="1" t="s">
        <v>3641</v>
      </c>
      <c r="H1041" s="1" t="s">
        <v>3642</v>
      </c>
      <c r="I1041" s="1" t="s">
        <v>49</v>
      </c>
      <c r="J1041" s="1" t="s">
        <v>29</v>
      </c>
      <c r="K1041" s="1" t="s">
        <v>20</v>
      </c>
      <c r="L1041" s="1" t="s">
        <v>30</v>
      </c>
      <c r="M1041" s="1"/>
      <c r="N1041" s="1">
        <f t="shared" si="16"/>
        <v>0</v>
      </c>
      <c r="O1041" s="1" t="s">
        <v>31</v>
      </c>
      <c r="P1041" s="1" t="s">
        <v>3643</v>
      </c>
      <c r="Q1041" s="1" t="s">
        <v>3643</v>
      </c>
      <c r="R1041" s="1" t="s">
        <v>21</v>
      </c>
      <c r="S1041" s="1"/>
      <c r="T1041" s="1" t="s">
        <v>25</v>
      </c>
      <c r="U1041" t="e">
        <f>VLOOKUP(H1041,[4]可返佣产品!$A$2:$B$1000,2,)</f>
        <v>#N/A</v>
      </c>
    </row>
    <row r="1042" spans="1:21">
      <c r="A1042" s="1" t="s">
        <v>1318</v>
      </c>
      <c r="B1042" s="1" t="str">
        <f>VLOOKUP(A1042,'[3]消费明细-普通账号'!$B$2:$C$10000,2,)</f>
        <v>广东省傲智创新科技有限公司</v>
      </c>
      <c r="C1042" s="1" t="str">
        <f>VLOOKUP(A1042,'[3]消费明细-普通账号'!$B$2:$D$10000,3,)</f>
        <v>BD伙伴</v>
      </c>
      <c r="D1042" s="1" t="str">
        <f>VLOOKUP(A1042,'[3]消费明细-普通账号'!$B$2:$L$10000,11,)</f>
        <v>BD团队-黄政源</v>
      </c>
      <c r="E1042" s="1" t="str">
        <f>VLOOKUP(A1042,'[3]消费明细-普通账号'!$B$2:$P$10000,15,)</f>
        <v>新建</v>
      </c>
      <c r="F1042" s="5">
        <f>VLOOKUP(A1042,'[3]消费明细-普通账号'!$B$2:$O$10000,14,)</f>
        <v>43105</v>
      </c>
      <c r="G1042" s="1" t="s">
        <v>3644</v>
      </c>
      <c r="H1042" s="1" t="s">
        <v>3057</v>
      </c>
      <c r="I1042" s="1" t="s">
        <v>49</v>
      </c>
      <c r="J1042" s="1" t="s">
        <v>29</v>
      </c>
      <c r="K1042" s="1" t="s">
        <v>20</v>
      </c>
      <c r="L1042" s="1" t="s">
        <v>30</v>
      </c>
      <c r="M1042" s="1"/>
      <c r="N1042" s="1">
        <f t="shared" si="16"/>
        <v>0</v>
      </c>
      <c r="O1042" s="1" t="s">
        <v>31</v>
      </c>
      <c r="P1042" s="1" t="s">
        <v>3645</v>
      </c>
      <c r="Q1042" s="1" t="s">
        <v>3646</v>
      </c>
      <c r="R1042" s="1" t="s">
        <v>21</v>
      </c>
      <c r="S1042" s="1"/>
      <c r="T1042" s="1" t="s">
        <v>25</v>
      </c>
      <c r="U1042" t="e">
        <f>VLOOKUP(H1042,[4]可返佣产品!$A$2:$B$1000,2,)</f>
        <v>#N/A</v>
      </c>
    </row>
    <row r="1043" spans="1:21">
      <c r="A1043" s="1" t="s">
        <v>340</v>
      </c>
      <c r="B1043" s="1" t="str">
        <f>VLOOKUP(A1043,'[3]消费明细-普通账号'!$B$2:$C$10000,2,)</f>
        <v>深圳翼果科技有限公司</v>
      </c>
      <c r="C1043" s="1" t="str">
        <f>VLOOKUP(A1043,'[3]消费明细-普通账号'!$B$2:$D$10000,3,)</f>
        <v>铁军-广</v>
      </c>
      <c r="D1043" s="1" t="str">
        <f>VLOOKUP(A1043,'[3]消费明细-普通账号'!$B$2:$L$10000,11,)</f>
        <v>高乾</v>
      </c>
      <c r="E1043" s="1" t="str">
        <f>VLOOKUP(A1043,'[3]消费明细-普通账号'!$B$2:$P$10000,15,)</f>
        <v>关联</v>
      </c>
      <c r="F1043" s="5">
        <f>VLOOKUP(A1043,'[3]消费明细-普通账号'!$B$2:$O$10000,14,)</f>
        <v>43132</v>
      </c>
      <c r="G1043" s="1" t="s">
        <v>3647</v>
      </c>
      <c r="H1043" s="1" t="s">
        <v>17</v>
      </c>
      <c r="I1043" s="1" t="s">
        <v>49</v>
      </c>
      <c r="J1043" s="1" t="s">
        <v>555</v>
      </c>
      <c r="K1043" s="1" t="s">
        <v>84</v>
      </c>
      <c r="L1043" s="1" t="s">
        <v>3648</v>
      </c>
      <c r="M1043" s="1">
        <v>185.3</v>
      </c>
      <c r="N1043" s="1">
        <f t="shared" si="16"/>
        <v>0</v>
      </c>
      <c r="O1043" s="1" t="s">
        <v>22</v>
      </c>
      <c r="P1043" s="1" t="s">
        <v>3649</v>
      </c>
      <c r="Q1043" s="1" t="s">
        <v>3650</v>
      </c>
      <c r="R1043" s="1" t="s">
        <v>21</v>
      </c>
      <c r="S1043" s="1"/>
      <c r="T1043" s="1" t="s">
        <v>25</v>
      </c>
      <c r="U1043" t="str">
        <f>VLOOKUP(H1043,[4]可返佣产品!$A$2:$B$1000,2,)</f>
        <v>true</v>
      </c>
    </row>
    <row r="1044" spans="1:21">
      <c r="A1044" s="1" t="s">
        <v>217</v>
      </c>
      <c r="B1044" s="1" t="str">
        <f>VLOOKUP(A1044,'[3]消费明细-普通账号'!$B$2:$C$10000,2,)</f>
        <v>广州市合生元生物制品有限公司</v>
      </c>
      <c r="C1044" s="1" t="str">
        <f>VLOOKUP(A1044,'[3]消费明细-普通账号'!$B$2:$D$10000,3,)</f>
        <v>KA-广</v>
      </c>
      <c r="D1044" s="1" t="str">
        <f>VLOOKUP(A1044,'[3]消费明细-普通账号'!$B$2:$L$10000,11,)</f>
        <v>史玉卉</v>
      </c>
      <c r="E1044" s="1" t="str">
        <f>VLOOKUP(A1044,'[3]消费明细-普通账号'!$B$2:$P$10000,15,)</f>
        <v>关联</v>
      </c>
      <c r="F1044" s="5">
        <f>VLOOKUP(A1044,'[3]消费明细-普通账号'!$B$2:$O$10000,14,)</f>
        <v>42620</v>
      </c>
      <c r="G1044" s="1" t="s">
        <v>3651</v>
      </c>
      <c r="H1044" s="1" t="s">
        <v>65</v>
      </c>
      <c r="I1044" s="1" t="s">
        <v>49</v>
      </c>
      <c r="J1044" s="1" t="s">
        <v>29</v>
      </c>
      <c r="K1044" s="1" t="s">
        <v>20</v>
      </c>
      <c r="L1044" s="1" t="s">
        <v>30</v>
      </c>
      <c r="M1044" s="1"/>
      <c r="N1044" s="1">
        <f t="shared" si="16"/>
        <v>0</v>
      </c>
      <c r="O1044" s="1" t="s">
        <v>31</v>
      </c>
      <c r="P1044" s="1" t="s">
        <v>3652</v>
      </c>
      <c r="Q1044" s="1" t="s">
        <v>3652</v>
      </c>
      <c r="R1044" s="1" t="s">
        <v>21</v>
      </c>
      <c r="S1044" s="1"/>
      <c r="T1044" s="1" t="s">
        <v>25</v>
      </c>
      <c r="U1044" t="e">
        <f>VLOOKUP(H1044,[4]可返佣产品!$A$2:$B$1000,2,)</f>
        <v>#N/A</v>
      </c>
    </row>
    <row r="1045" spans="1:21">
      <c r="A1045" s="1" t="s">
        <v>952</v>
      </c>
      <c r="B1045" s="1" t="str">
        <f>VLOOKUP(A1045,'[3]消费明细-普通账号'!$B$2:$C$10000,2,)</f>
        <v>广州好莱客创意家居股份有限公司</v>
      </c>
      <c r="C1045" s="1" t="str">
        <f>VLOOKUP(A1045,'[3]消费明细-普通账号'!$B$2:$D$10000,3,)</f>
        <v>其他</v>
      </c>
      <c r="D1045" s="1" t="str">
        <f>VLOOKUP(A1045,'[3]消费明细-普通账号'!$B$2:$L$10000,11,)</f>
        <v>薛玲</v>
      </c>
      <c r="E1045" s="1" t="str">
        <f>VLOOKUP(A1045,'[3]消费明细-普通账号'!$B$2:$P$10000,15,)</f>
        <v>关联</v>
      </c>
      <c r="F1045" s="5">
        <f>VLOOKUP(A1045,'[3]消费明细-普通账号'!$B$2:$O$10000,14,)</f>
        <v>42618</v>
      </c>
      <c r="G1045" s="1" t="s">
        <v>3653</v>
      </c>
      <c r="H1045" s="1" t="s">
        <v>2498</v>
      </c>
      <c r="I1045" s="1" t="s">
        <v>59</v>
      </c>
      <c r="J1045" s="1" t="s">
        <v>2499</v>
      </c>
      <c r="K1045" s="1" t="s">
        <v>20</v>
      </c>
      <c r="L1045" s="1" t="s">
        <v>2499</v>
      </c>
      <c r="M1045" s="1"/>
      <c r="N1045" s="1">
        <f t="shared" si="16"/>
        <v>990</v>
      </c>
      <c r="O1045" s="1" t="s">
        <v>22</v>
      </c>
      <c r="P1045" s="1" t="s">
        <v>3654</v>
      </c>
      <c r="Q1045" s="1" t="s">
        <v>3655</v>
      </c>
      <c r="R1045" s="1" t="s">
        <v>21</v>
      </c>
      <c r="S1045" s="1"/>
      <c r="T1045" s="1" t="s">
        <v>25</v>
      </c>
      <c r="U1045">
        <v>-1</v>
      </c>
    </row>
    <row r="1046" spans="1:21">
      <c r="A1046" s="1" t="s">
        <v>952</v>
      </c>
      <c r="B1046" s="1" t="str">
        <f>VLOOKUP(A1046,'[3]消费明细-普通账号'!$B$2:$C$10000,2,)</f>
        <v>广州好莱客创意家居股份有限公司</v>
      </c>
      <c r="C1046" s="1" t="str">
        <f>VLOOKUP(A1046,'[3]消费明细-普通账号'!$B$2:$D$10000,3,)</f>
        <v>其他</v>
      </c>
      <c r="D1046" s="1" t="str">
        <f>VLOOKUP(A1046,'[3]消费明细-普通账号'!$B$2:$L$10000,11,)</f>
        <v>薛玲</v>
      </c>
      <c r="E1046" s="1" t="str">
        <f>VLOOKUP(A1046,'[3]消费明细-普通账号'!$B$2:$P$10000,15,)</f>
        <v>关联</v>
      </c>
      <c r="F1046" s="5">
        <f>VLOOKUP(A1046,'[3]消费明细-普通账号'!$B$2:$O$10000,14,)</f>
        <v>42618</v>
      </c>
      <c r="G1046" s="1" t="s">
        <v>3656</v>
      </c>
      <c r="H1046" s="1" t="s">
        <v>17</v>
      </c>
      <c r="I1046" s="1" t="s">
        <v>59</v>
      </c>
      <c r="J1046" s="1" t="s">
        <v>3657</v>
      </c>
      <c r="K1046" s="1" t="s">
        <v>20</v>
      </c>
      <c r="L1046" s="1" t="s">
        <v>3657</v>
      </c>
      <c r="M1046" s="1"/>
      <c r="N1046" s="1">
        <f t="shared" si="16"/>
        <v>2062</v>
      </c>
      <c r="O1046" s="1" t="s">
        <v>22</v>
      </c>
      <c r="P1046" s="1" t="s">
        <v>3658</v>
      </c>
      <c r="Q1046" s="1" t="s">
        <v>3659</v>
      </c>
      <c r="R1046" s="1" t="s">
        <v>21</v>
      </c>
      <c r="S1046" s="1"/>
      <c r="T1046" s="1" t="s">
        <v>25</v>
      </c>
      <c r="U1046">
        <v>-1</v>
      </c>
    </row>
    <row r="1047" spans="1:21">
      <c r="A1047" s="1" t="s">
        <v>952</v>
      </c>
      <c r="B1047" s="1" t="str">
        <f>VLOOKUP(A1047,'[3]消费明细-普通账号'!$B$2:$C$10000,2,)</f>
        <v>广州好莱客创意家居股份有限公司</v>
      </c>
      <c r="C1047" s="1" t="str">
        <f>VLOOKUP(A1047,'[3]消费明细-普通账号'!$B$2:$D$10000,3,)</f>
        <v>其他</v>
      </c>
      <c r="D1047" s="1" t="str">
        <f>VLOOKUP(A1047,'[3]消费明细-普通账号'!$B$2:$L$10000,11,)</f>
        <v>薛玲</v>
      </c>
      <c r="E1047" s="1" t="str">
        <f>VLOOKUP(A1047,'[3]消费明细-普通账号'!$B$2:$P$10000,15,)</f>
        <v>关联</v>
      </c>
      <c r="F1047" s="5">
        <f>VLOOKUP(A1047,'[3]消费明细-普通账号'!$B$2:$O$10000,14,)</f>
        <v>42618</v>
      </c>
      <c r="G1047" s="1" t="s">
        <v>3660</v>
      </c>
      <c r="H1047" s="1" t="s">
        <v>36</v>
      </c>
      <c r="I1047" s="1" t="s">
        <v>59</v>
      </c>
      <c r="J1047" s="1" t="s">
        <v>3661</v>
      </c>
      <c r="K1047" s="1" t="s">
        <v>20</v>
      </c>
      <c r="L1047" s="1" t="s">
        <v>3661</v>
      </c>
      <c r="M1047" s="1"/>
      <c r="N1047" s="1">
        <f t="shared" si="16"/>
        <v>3650</v>
      </c>
      <c r="O1047" s="1" t="s">
        <v>22</v>
      </c>
      <c r="P1047" s="1" t="s">
        <v>3662</v>
      </c>
      <c r="Q1047" s="1" t="s">
        <v>3663</v>
      </c>
      <c r="R1047" s="1" t="s">
        <v>21</v>
      </c>
      <c r="S1047" s="1"/>
      <c r="T1047" s="1" t="s">
        <v>25</v>
      </c>
      <c r="U1047">
        <v>-1</v>
      </c>
    </row>
    <row r="1048" spans="1:21">
      <c r="A1048" s="1" t="s">
        <v>217</v>
      </c>
      <c r="B1048" s="1" t="str">
        <f>VLOOKUP(A1048,'[3]消费明细-普通账号'!$B$2:$C$10000,2,)</f>
        <v>广州市合生元生物制品有限公司</v>
      </c>
      <c r="C1048" s="1" t="str">
        <f>VLOOKUP(A1048,'[3]消费明细-普通账号'!$B$2:$D$10000,3,)</f>
        <v>KA-广</v>
      </c>
      <c r="D1048" s="1" t="str">
        <f>VLOOKUP(A1048,'[3]消费明细-普通账号'!$B$2:$L$10000,11,)</f>
        <v>史玉卉</v>
      </c>
      <c r="E1048" s="1" t="str">
        <f>VLOOKUP(A1048,'[3]消费明细-普通账号'!$B$2:$P$10000,15,)</f>
        <v>关联</v>
      </c>
      <c r="F1048" s="5">
        <f>VLOOKUP(A1048,'[3]消费明细-普通账号'!$B$2:$O$10000,14,)</f>
        <v>42620</v>
      </c>
      <c r="G1048" s="1" t="s">
        <v>3664</v>
      </c>
      <c r="H1048" s="1" t="s">
        <v>2971</v>
      </c>
      <c r="I1048" s="1" t="s">
        <v>49</v>
      </c>
      <c r="J1048" s="1" t="s">
        <v>29</v>
      </c>
      <c r="K1048" s="1" t="s">
        <v>20</v>
      </c>
      <c r="L1048" s="1" t="s">
        <v>30</v>
      </c>
      <c r="M1048" s="1"/>
      <c r="N1048" s="1">
        <f t="shared" si="16"/>
        <v>0</v>
      </c>
      <c r="O1048" s="1" t="s">
        <v>31</v>
      </c>
      <c r="P1048" s="1" t="s">
        <v>3665</v>
      </c>
      <c r="Q1048" s="1" t="s">
        <v>3666</v>
      </c>
      <c r="R1048" s="1" t="s">
        <v>21</v>
      </c>
      <c r="S1048" s="1"/>
      <c r="T1048" s="1" t="s">
        <v>25</v>
      </c>
      <c r="U1048" t="e">
        <f>VLOOKUP(H1048,[4]可返佣产品!$A$2:$B$1000,2,)</f>
        <v>#N/A</v>
      </c>
    </row>
    <row r="1049" spans="1:21">
      <c r="A1049" s="1" t="s">
        <v>605</v>
      </c>
      <c r="B1049" s="1" t="str">
        <f>VLOOKUP(A1049,'[3]消费明细-普通账号'!$B$2:$C$10000,2,)</f>
        <v>广州智野软件科技有限公司</v>
      </c>
      <c r="C1049" s="1" t="str">
        <f>VLOOKUP(A1049,'[3]消费明细-普通账号'!$B$2:$D$10000,3,)</f>
        <v>其他</v>
      </c>
      <c r="D1049" s="1" t="str">
        <f>VLOOKUP(A1049,'[3]消费明细-普通账号'!$B$2:$L$10000,11,)</f>
        <v>薛玲</v>
      </c>
      <c r="E1049" s="1" t="str">
        <f>VLOOKUP(A1049,'[3]消费明细-普通账号'!$B$2:$P$10000,15,)</f>
        <v>关联</v>
      </c>
      <c r="F1049" s="5">
        <f>VLOOKUP(A1049,'[3]消费明细-普通账号'!$B$2:$O$10000,14,)</f>
        <v>43138.408611111103</v>
      </c>
      <c r="G1049" s="1" t="s">
        <v>3667</v>
      </c>
      <c r="H1049" s="1" t="s">
        <v>17</v>
      </c>
      <c r="I1049" s="1" t="s">
        <v>18</v>
      </c>
      <c r="J1049" s="1" t="s">
        <v>3668</v>
      </c>
      <c r="K1049" s="1" t="s">
        <v>104</v>
      </c>
      <c r="L1049" s="1" t="s">
        <v>3669</v>
      </c>
      <c r="M1049" s="1"/>
      <c r="N1049" s="1">
        <f t="shared" si="16"/>
        <v>1658.8</v>
      </c>
      <c r="O1049" s="1" t="s">
        <v>22</v>
      </c>
      <c r="P1049" s="1" t="s">
        <v>3670</v>
      </c>
      <c r="Q1049" s="1" t="s">
        <v>3671</v>
      </c>
      <c r="R1049" s="1" t="s">
        <v>21</v>
      </c>
      <c r="S1049" s="1"/>
      <c r="T1049" s="1" t="s">
        <v>25</v>
      </c>
      <c r="U1049" t="str">
        <f>VLOOKUP(H1049,[4]可返佣产品!$A$2:$B$1000,2,)</f>
        <v>true</v>
      </c>
    </row>
    <row r="1050" spans="1:21">
      <c r="A1050" s="1" t="s">
        <v>2872</v>
      </c>
      <c r="B1050" s="1" t="str">
        <f>VLOOKUP(A1050,'[3]消费明细-普通账号'!$B$2:$C$10000,2,)</f>
        <v>广州宽恒信息科技有限公司</v>
      </c>
      <c r="C1050" s="1" t="str">
        <f>VLOOKUP(A1050,'[3]消费明细-普通账号'!$B$2:$D$10000,3,)</f>
        <v>BD伙伴</v>
      </c>
      <c r="D1050" s="1" t="str">
        <f>VLOOKUP(A1050,'[3]消费明细-普通账号'!$B$2:$L$10000,11,)</f>
        <v>BD团队-黄政源</v>
      </c>
      <c r="E1050" s="1" t="str">
        <f>VLOOKUP(A1050,'[3]消费明细-普通账号'!$B$2:$P$10000,15,)</f>
        <v>新建</v>
      </c>
      <c r="F1050" s="5">
        <f>VLOOKUP(A1050,'[3]消费明细-普通账号'!$B$2:$O$10000,14,)</f>
        <v>43272.710405092592</v>
      </c>
      <c r="G1050" s="1" t="s">
        <v>3672</v>
      </c>
      <c r="H1050" s="1" t="s">
        <v>2874</v>
      </c>
      <c r="I1050" s="1" t="s">
        <v>49</v>
      </c>
      <c r="J1050" s="1" t="s">
        <v>2875</v>
      </c>
      <c r="K1050" s="1" t="s">
        <v>20</v>
      </c>
      <c r="L1050" s="1" t="s">
        <v>2875</v>
      </c>
      <c r="M1050" s="1"/>
      <c r="N1050" s="1">
        <f t="shared" si="16"/>
        <v>21800</v>
      </c>
      <c r="O1050" s="1" t="s">
        <v>22</v>
      </c>
      <c r="P1050" s="1" t="s">
        <v>3673</v>
      </c>
      <c r="Q1050" s="1" t="s">
        <v>3674</v>
      </c>
      <c r="R1050" s="1" t="s">
        <v>21</v>
      </c>
      <c r="S1050" s="1" t="s">
        <v>3550</v>
      </c>
      <c r="T1050" s="1" t="s">
        <v>25</v>
      </c>
      <c r="U1050" t="str">
        <f>VLOOKUP(H1050,[4]可返佣产品!$A$2:$B$1000,2,)</f>
        <v>true</v>
      </c>
    </row>
    <row r="1051" spans="1:21">
      <c r="A1051" s="1" t="s">
        <v>137</v>
      </c>
      <c r="B1051" s="1" t="str">
        <f>VLOOKUP(A1051,'[3]消费明细-普通账号'!$B$2:$C$10000,2,)</f>
        <v>广州纵思网络科技股份有限公司</v>
      </c>
      <c r="C1051" s="1" t="str">
        <f>VLOOKUP(A1051,'[3]消费明细-普通账号'!$B$2:$D$10000,3,)</f>
        <v>KA-广</v>
      </c>
      <c r="D1051" s="1" t="str">
        <f>VLOOKUP(A1051,'[3]消费明细-普通账号'!$B$2:$L$10000,11,)</f>
        <v>谢晓敏</v>
      </c>
      <c r="E1051" s="1" t="str">
        <f>VLOOKUP(A1051,'[3]消费明细-普通账号'!$B$2:$P$10000,15,)</f>
        <v>关联</v>
      </c>
      <c r="F1051" s="5">
        <f>VLOOKUP(A1051,'[3]消费明细-普通账号'!$B$2:$O$10000,14,)</f>
        <v>43157.801736111098</v>
      </c>
      <c r="G1051" s="1" t="s">
        <v>3675</v>
      </c>
      <c r="H1051" s="1" t="s">
        <v>17</v>
      </c>
      <c r="I1051" s="1" t="s">
        <v>59</v>
      </c>
      <c r="J1051" s="1" t="s">
        <v>1977</v>
      </c>
      <c r="K1051" s="1" t="s">
        <v>20</v>
      </c>
      <c r="L1051" s="1" t="s">
        <v>1977</v>
      </c>
      <c r="M1051" s="1"/>
      <c r="N1051" s="1">
        <f t="shared" si="16"/>
        <v>36.4</v>
      </c>
      <c r="O1051" s="1" t="s">
        <v>22</v>
      </c>
      <c r="P1051" s="1" t="s">
        <v>3676</v>
      </c>
      <c r="Q1051" s="1" t="s">
        <v>3677</v>
      </c>
      <c r="R1051" s="1" t="s">
        <v>21</v>
      </c>
      <c r="S1051" s="1"/>
      <c r="T1051" s="1" t="s">
        <v>25</v>
      </c>
      <c r="U1051">
        <v>-1</v>
      </c>
    </row>
    <row r="1052" spans="1:21">
      <c r="A1052" s="1" t="s">
        <v>137</v>
      </c>
      <c r="B1052" s="1" t="str">
        <f>VLOOKUP(A1052,'[3]消费明细-普通账号'!$B$2:$C$10000,2,)</f>
        <v>广州纵思网络科技股份有限公司</v>
      </c>
      <c r="C1052" s="1" t="str">
        <f>VLOOKUP(A1052,'[3]消费明细-普通账号'!$B$2:$D$10000,3,)</f>
        <v>KA-广</v>
      </c>
      <c r="D1052" s="1" t="str">
        <f>VLOOKUP(A1052,'[3]消费明细-普通账号'!$B$2:$L$10000,11,)</f>
        <v>谢晓敏</v>
      </c>
      <c r="E1052" s="1" t="str">
        <f>VLOOKUP(A1052,'[3]消费明细-普通账号'!$B$2:$P$10000,15,)</f>
        <v>关联</v>
      </c>
      <c r="F1052" s="5">
        <f>VLOOKUP(A1052,'[3]消费明细-普通账号'!$B$2:$O$10000,14,)</f>
        <v>43157.801736111098</v>
      </c>
      <c r="G1052" s="1" t="s">
        <v>3678</v>
      </c>
      <c r="H1052" s="1" t="s">
        <v>17</v>
      </c>
      <c r="I1052" s="1" t="s">
        <v>59</v>
      </c>
      <c r="J1052" s="1" t="s">
        <v>1977</v>
      </c>
      <c r="K1052" s="1" t="s">
        <v>20</v>
      </c>
      <c r="L1052" s="1" t="s">
        <v>1977</v>
      </c>
      <c r="M1052" s="1"/>
      <c r="N1052" s="1">
        <f t="shared" si="16"/>
        <v>36.4</v>
      </c>
      <c r="O1052" s="1" t="s">
        <v>22</v>
      </c>
      <c r="P1052" s="1" t="s">
        <v>3679</v>
      </c>
      <c r="Q1052" s="1" t="s">
        <v>3680</v>
      </c>
      <c r="R1052" s="1" t="s">
        <v>21</v>
      </c>
      <c r="S1052" s="1"/>
      <c r="T1052" s="1" t="s">
        <v>25</v>
      </c>
      <c r="U1052">
        <v>-1</v>
      </c>
    </row>
    <row r="1053" spans="1:21">
      <c r="A1053" s="1" t="s">
        <v>605</v>
      </c>
      <c r="B1053" s="1" t="str">
        <f>VLOOKUP(A1053,'[3]消费明细-普通账号'!$B$2:$C$10000,2,)</f>
        <v>广州智野软件科技有限公司</v>
      </c>
      <c r="C1053" s="1" t="str">
        <f>VLOOKUP(A1053,'[3]消费明细-普通账号'!$B$2:$D$10000,3,)</f>
        <v>其他</v>
      </c>
      <c r="D1053" s="1" t="str">
        <f>VLOOKUP(A1053,'[3]消费明细-普通账号'!$B$2:$L$10000,11,)</f>
        <v>薛玲</v>
      </c>
      <c r="E1053" s="1" t="str">
        <f>VLOOKUP(A1053,'[3]消费明细-普通账号'!$B$2:$P$10000,15,)</f>
        <v>关联</v>
      </c>
      <c r="F1053" s="5">
        <f>VLOOKUP(A1053,'[3]消费明细-普通账号'!$B$2:$O$10000,14,)</f>
        <v>43138.408611111103</v>
      </c>
      <c r="G1053" s="1" t="s">
        <v>3681</v>
      </c>
      <c r="H1053" s="1" t="s">
        <v>79</v>
      </c>
      <c r="I1053" s="1" t="s">
        <v>49</v>
      </c>
      <c r="J1053" s="1" t="s">
        <v>29</v>
      </c>
      <c r="K1053" s="1" t="s">
        <v>20</v>
      </c>
      <c r="L1053" s="1" t="s">
        <v>30</v>
      </c>
      <c r="M1053" s="1"/>
      <c r="N1053" s="1">
        <f t="shared" si="16"/>
        <v>0</v>
      </c>
      <c r="O1053" s="1" t="s">
        <v>31</v>
      </c>
      <c r="P1053" s="1" t="s">
        <v>3682</v>
      </c>
      <c r="Q1053" s="1" t="s">
        <v>3682</v>
      </c>
      <c r="R1053" s="1" t="s">
        <v>21</v>
      </c>
      <c r="S1053" s="1"/>
      <c r="T1053" s="1" t="s">
        <v>25</v>
      </c>
      <c r="U1053" t="e">
        <f>VLOOKUP(H1053,[4]可返佣产品!$A$2:$B$1000,2,)</f>
        <v>#N/A</v>
      </c>
    </row>
    <row r="1054" spans="1:21">
      <c r="A1054" s="1" t="s">
        <v>582</v>
      </c>
      <c r="B1054" s="1" t="str">
        <f>VLOOKUP(A1054,'[3]消费明细-普通账号'!$B$2:$C$10000,2,)</f>
        <v>广州尚途商旅信息技术有限公司</v>
      </c>
      <c r="C1054" s="1" t="str">
        <f>VLOOKUP(A1054,'[3]消费明细-普通账号'!$B$2:$D$10000,3,)</f>
        <v>KA-广</v>
      </c>
      <c r="D1054" s="1" t="str">
        <f>VLOOKUP(A1054,'[3]消费明细-普通账号'!$B$2:$L$10000,11,)</f>
        <v>史玉卉</v>
      </c>
      <c r="E1054" s="1" t="str">
        <f>VLOOKUP(A1054,'[3]消费明细-普通账号'!$B$2:$P$10000,15,)</f>
        <v>关联</v>
      </c>
      <c r="F1054" s="5">
        <f>VLOOKUP(A1054,'[3]消费明细-普通账号'!$B$2:$O$10000,14,)</f>
        <v>42670</v>
      </c>
      <c r="G1054" s="1" t="s">
        <v>3683</v>
      </c>
      <c r="H1054" s="1" t="s">
        <v>48</v>
      </c>
      <c r="I1054" s="1" t="s">
        <v>49</v>
      </c>
      <c r="J1054" s="1" t="s">
        <v>29</v>
      </c>
      <c r="K1054" s="1" t="s">
        <v>20</v>
      </c>
      <c r="L1054" s="1" t="s">
        <v>30</v>
      </c>
      <c r="M1054" s="1"/>
      <c r="N1054" s="1">
        <f t="shared" si="16"/>
        <v>0</v>
      </c>
      <c r="O1054" s="1" t="s">
        <v>31</v>
      </c>
      <c r="P1054" s="1" t="s">
        <v>3684</v>
      </c>
      <c r="Q1054" s="1" t="s">
        <v>3685</v>
      </c>
      <c r="R1054" s="1" t="s">
        <v>21</v>
      </c>
      <c r="S1054" s="1"/>
      <c r="T1054" s="1" t="s">
        <v>25</v>
      </c>
      <c r="U1054" t="e">
        <f>VLOOKUP(H1054,[4]可返佣产品!$A$2:$B$1000,2,)</f>
        <v>#N/A</v>
      </c>
    </row>
    <row r="1055" spans="1:21">
      <c r="A1055" s="1" t="s">
        <v>605</v>
      </c>
      <c r="B1055" s="1" t="str">
        <f>VLOOKUP(A1055,'[3]消费明细-普通账号'!$B$2:$C$10000,2,)</f>
        <v>广州智野软件科技有限公司</v>
      </c>
      <c r="C1055" s="1" t="str">
        <f>VLOOKUP(A1055,'[3]消费明细-普通账号'!$B$2:$D$10000,3,)</f>
        <v>其他</v>
      </c>
      <c r="D1055" s="1" t="str">
        <f>VLOOKUP(A1055,'[3]消费明细-普通账号'!$B$2:$L$10000,11,)</f>
        <v>薛玲</v>
      </c>
      <c r="E1055" s="1" t="str">
        <f>VLOOKUP(A1055,'[3]消费明细-普通账号'!$B$2:$P$10000,15,)</f>
        <v>关联</v>
      </c>
      <c r="F1055" s="5">
        <f>VLOOKUP(A1055,'[3]消费明细-普通账号'!$B$2:$O$10000,14,)</f>
        <v>43138.408611111103</v>
      </c>
      <c r="G1055" s="1" t="s">
        <v>3686</v>
      </c>
      <c r="H1055" s="1" t="s">
        <v>17</v>
      </c>
      <c r="I1055" s="1" t="s">
        <v>18</v>
      </c>
      <c r="J1055" s="1" t="s">
        <v>3687</v>
      </c>
      <c r="K1055" s="1" t="s">
        <v>104</v>
      </c>
      <c r="L1055" s="1" t="s">
        <v>3688</v>
      </c>
      <c r="M1055" s="1"/>
      <c r="N1055" s="1">
        <f t="shared" si="16"/>
        <v>520.01</v>
      </c>
      <c r="O1055" s="1" t="s">
        <v>22</v>
      </c>
      <c r="P1055" s="1" t="s">
        <v>3689</v>
      </c>
      <c r="Q1055" s="1" t="s">
        <v>3690</v>
      </c>
      <c r="R1055" s="1" t="s">
        <v>21</v>
      </c>
      <c r="S1055" s="1"/>
      <c r="T1055" s="1" t="s">
        <v>25</v>
      </c>
      <c r="U1055" t="str">
        <f>VLOOKUP(H1055,[4]可返佣产品!$A$2:$B$1000,2,)</f>
        <v>true</v>
      </c>
    </row>
    <row r="1056" spans="1:21">
      <c r="A1056" s="1" t="s">
        <v>582</v>
      </c>
      <c r="B1056" s="1" t="str">
        <f>VLOOKUP(A1056,'[3]消费明细-普通账号'!$B$2:$C$10000,2,)</f>
        <v>广州尚途商旅信息技术有限公司</v>
      </c>
      <c r="C1056" s="1" t="str">
        <f>VLOOKUP(A1056,'[3]消费明细-普通账号'!$B$2:$D$10000,3,)</f>
        <v>KA-广</v>
      </c>
      <c r="D1056" s="1" t="str">
        <f>VLOOKUP(A1056,'[3]消费明细-普通账号'!$B$2:$L$10000,11,)</f>
        <v>史玉卉</v>
      </c>
      <c r="E1056" s="1" t="str">
        <f>VLOOKUP(A1056,'[3]消费明细-普通账号'!$B$2:$P$10000,15,)</f>
        <v>关联</v>
      </c>
      <c r="F1056" s="5">
        <f>VLOOKUP(A1056,'[3]消费明细-普通账号'!$B$2:$O$10000,14,)</f>
        <v>42670</v>
      </c>
      <c r="G1056" s="1" t="s">
        <v>3691</v>
      </c>
      <c r="H1056" s="1" t="s">
        <v>48</v>
      </c>
      <c r="I1056" s="1" t="s">
        <v>49</v>
      </c>
      <c r="J1056" s="1" t="s">
        <v>29</v>
      </c>
      <c r="K1056" s="1" t="s">
        <v>20</v>
      </c>
      <c r="L1056" s="1" t="s">
        <v>30</v>
      </c>
      <c r="M1056" s="1"/>
      <c r="N1056" s="1">
        <f t="shared" si="16"/>
        <v>0</v>
      </c>
      <c r="O1056" s="1" t="s">
        <v>31</v>
      </c>
      <c r="P1056" s="1" t="s">
        <v>3692</v>
      </c>
      <c r="Q1056" s="1" t="s">
        <v>3692</v>
      </c>
      <c r="R1056" s="1" t="s">
        <v>21</v>
      </c>
      <c r="S1056" s="1"/>
      <c r="T1056" s="1" t="s">
        <v>25</v>
      </c>
      <c r="U1056" t="e">
        <f>VLOOKUP(H1056,[4]可返佣产品!$A$2:$B$1000,2,)</f>
        <v>#N/A</v>
      </c>
    </row>
    <row r="1057" spans="1:21">
      <c r="A1057" s="1" t="s">
        <v>217</v>
      </c>
      <c r="B1057" s="1" t="str">
        <f>VLOOKUP(A1057,'[3]消费明细-普通账号'!$B$2:$C$10000,2,)</f>
        <v>广州市合生元生物制品有限公司</v>
      </c>
      <c r="C1057" s="1" t="str">
        <f>VLOOKUP(A1057,'[3]消费明细-普通账号'!$B$2:$D$10000,3,)</f>
        <v>KA-广</v>
      </c>
      <c r="D1057" s="1" t="str">
        <f>VLOOKUP(A1057,'[3]消费明细-普通账号'!$B$2:$L$10000,11,)</f>
        <v>史玉卉</v>
      </c>
      <c r="E1057" s="1" t="str">
        <f>VLOOKUP(A1057,'[3]消费明细-普通账号'!$B$2:$P$10000,15,)</f>
        <v>关联</v>
      </c>
      <c r="F1057" s="5">
        <f>VLOOKUP(A1057,'[3]消费明细-普通账号'!$B$2:$O$10000,14,)</f>
        <v>42620</v>
      </c>
      <c r="G1057" s="1" t="s">
        <v>3693</v>
      </c>
      <c r="H1057" s="1" t="s">
        <v>17</v>
      </c>
      <c r="I1057" s="1" t="s">
        <v>59</v>
      </c>
      <c r="J1057" s="1" t="s">
        <v>3694</v>
      </c>
      <c r="K1057" s="1" t="s">
        <v>20</v>
      </c>
      <c r="L1057" s="1" t="s">
        <v>3694</v>
      </c>
      <c r="M1057" s="1"/>
      <c r="N1057" s="1">
        <f t="shared" si="16"/>
        <v>7116</v>
      </c>
      <c r="O1057" s="1" t="s">
        <v>22</v>
      </c>
      <c r="P1057" s="1" t="s">
        <v>3695</v>
      </c>
      <c r="Q1057" s="1" t="s">
        <v>3696</v>
      </c>
      <c r="R1057" s="1" t="s">
        <v>21</v>
      </c>
      <c r="S1057" s="1"/>
      <c r="T1057" s="1" t="s">
        <v>25</v>
      </c>
      <c r="U1057">
        <v>-1</v>
      </c>
    </row>
    <row r="1058" spans="1:21">
      <c r="A1058" s="1" t="s">
        <v>340</v>
      </c>
      <c r="B1058" s="1" t="str">
        <f>VLOOKUP(A1058,'[3]消费明细-普通账号'!$B$2:$C$10000,2,)</f>
        <v>深圳翼果科技有限公司</v>
      </c>
      <c r="C1058" s="1" t="str">
        <f>VLOOKUP(A1058,'[3]消费明细-普通账号'!$B$2:$D$10000,3,)</f>
        <v>铁军-广</v>
      </c>
      <c r="D1058" s="1" t="str">
        <f>VLOOKUP(A1058,'[3]消费明细-普通账号'!$B$2:$L$10000,11,)</f>
        <v>高乾</v>
      </c>
      <c r="E1058" s="1" t="str">
        <f>VLOOKUP(A1058,'[3]消费明细-普通账号'!$B$2:$P$10000,15,)</f>
        <v>关联</v>
      </c>
      <c r="F1058" s="5">
        <f>VLOOKUP(A1058,'[3]消费明细-普通账号'!$B$2:$O$10000,14,)</f>
        <v>43132</v>
      </c>
      <c r="G1058" s="1" t="s">
        <v>3697</v>
      </c>
      <c r="H1058" s="1" t="s">
        <v>17</v>
      </c>
      <c r="I1058" s="1" t="s">
        <v>59</v>
      </c>
      <c r="J1058" s="1" t="s">
        <v>3602</v>
      </c>
      <c r="K1058" s="1" t="s">
        <v>84</v>
      </c>
      <c r="L1058" s="1" t="s">
        <v>3603</v>
      </c>
      <c r="M1058" s="1"/>
      <c r="N1058" s="1">
        <f t="shared" si="16"/>
        <v>693.6</v>
      </c>
      <c r="O1058" s="1" t="s">
        <v>22</v>
      </c>
      <c r="P1058" s="1" t="s">
        <v>3698</v>
      </c>
      <c r="Q1058" s="1" t="s">
        <v>3699</v>
      </c>
      <c r="R1058" s="1" t="s">
        <v>21</v>
      </c>
      <c r="S1058" s="1"/>
      <c r="T1058" s="1" t="s">
        <v>25</v>
      </c>
      <c r="U1058">
        <v>-1</v>
      </c>
    </row>
    <row r="1059" spans="1:21">
      <c r="A1059" s="1" t="s">
        <v>582</v>
      </c>
      <c r="B1059" s="1" t="str">
        <f>VLOOKUP(A1059,'[3]消费明细-普通账号'!$B$2:$C$10000,2,)</f>
        <v>广州尚途商旅信息技术有限公司</v>
      </c>
      <c r="C1059" s="1" t="str">
        <f>VLOOKUP(A1059,'[3]消费明细-普通账号'!$B$2:$D$10000,3,)</f>
        <v>KA-广</v>
      </c>
      <c r="D1059" s="1" t="str">
        <f>VLOOKUP(A1059,'[3]消费明细-普通账号'!$B$2:$L$10000,11,)</f>
        <v>史玉卉</v>
      </c>
      <c r="E1059" s="1" t="str">
        <f>VLOOKUP(A1059,'[3]消费明细-普通账号'!$B$2:$P$10000,15,)</f>
        <v>关联</v>
      </c>
      <c r="F1059" s="5">
        <f>VLOOKUP(A1059,'[3]消费明细-普通账号'!$B$2:$O$10000,14,)</f>
        <v>42670</v>
      </c>
      <c r="G1059" s="1" t="s">
        <v>3700</v>
      </c>
      <c r="H1059" s="1" t="s">
        <v>17</v>
      </c>
      <c r="I1059" s="1" t="s">
        <v>49</v>
      </c>
      <c r="J1059" s="1" t="s">
        <v>3701</v>
      </c>
      <c r="K1059" s="1" t="s">
        <v>84</v>
      </c>
      <c r="L1059" s="1" t="s">
        <v>3702</v>
      </c>
      <c r="M1059" s="1"/>
      <c r="N1059" s="1">
        <f t="shared" si="16"/>
        <v>12821.4</v>
      </c>
      <c r="O1059" s="1" t="s">
        <v>22</v>
      </c>
      <c r="P1059" s="1" t="s">
        <v>3703</v>
      </c>
      <c r="Q1059" s="1" t="s">
        <v>3704</v>
      </c>
      <c r="R1059" s="1" t="s">
        <v>21</v>
      </c>
      <c r="S1059" s="1"/>
      <c r="T1059" s="1" t="s">
        <v>25</v>
      </c>
      <c r="U1059" t="str">
        <f>VLOOKUP(H1059,[4]可返佣产品!$A$2:$B$1000,2,)</f>
        <v>true</v>
      </c>
    </row>
    <row r="1060" spans="1:21">
      <c r="A1060" s="1" t="s">
        <v>582</v>
      </c>
      <c r="B1060" s="1" t="str">
        <f>VLOOKUP(A1060,'[3]消费明细-普通账号'!$B$2:$C$10000,2,)</f>
        <v>广州尚途商旅信息技术有限公司</v>
      </c>
      <c r="C1060" s="1" t="str">
        <f>VLOOKUP(A1060,'[3]消费明细-普通账号'!$B$2:$D$10000,3,)</f>
        <v>KA-广</v>
      </c>
      <c r="D1060" s="1" t="str">
        <f>VLOOKUP(A1060,'[3]消费明细-普通账号'!$B$2:$L$10000,11,)</f>
        <v>史玉卉</v>
      </c>
      <c r="E1060" s="1" t="str">
        <f>VLOOKUP(A1060,'[3]消费明细-普通账号'!$B$2:$P$10000,15,)</f>
        <v>关联</v>
      </c>
      <c r="F1060" s="5">
        <f>VLOOKUP(A1060,'[3]消费明细-普通账号'!$B$2:$O$10000,14,)</f>
        <v>42670</v>
      </c>
      <c r="G1060" s="1" t="s">
        <v>3705</v>
      </c>
      <c r="H1060" s="1" t="s">
        <v>240</v>
      </c>
      <c r="I1060" s="1" t="s">
        <v>49</v>
      </c>
      <c r="J1060" s="1" t="s">
        <v>241</v>
      </c>
      <c r="K1060" s="1" t="s">
        <v>20</v>
      </c>
      <c r="L1060" s="1" t="s">
        <v>241</v>
      </c>
      <c r="M1060" s="1"/>
      <c r="N1060" s="1">
        <f t="shared" si="16"/>
        <v>10000</v>
      </c>
      <c r="O1060" s="1" t="s">
        <v>22</v>
      </c>
      <c r="P1060" s="1" t="s">
        <v>3706</v>
      </c>
      <c r="Q1060" s="1" t="s">
        <v>3707</v>
      </c>
      <c r="R1060" s="1" t="s">
        <v>21</v>
      </c>
      <c r="S1060" s="1"/>
      <c r="T1060" s="1" t="s">
        <v>25</v>
      </c>
      <c r="U1060" t="str">
        <f>VLOOKUP(H1060,[4]可返佣产品!$A$2:$B$1000,2,)</f>
        <v>delete</v>
      </c>
    </row>
    <row r="1061" spans="1:21">
      <c r="A1061" s="1" t="s">
        <v>636</v>
      </c>
      <c r="B1061" s="1" t="str">
        <f>VLOOKUP(A1061,'[3]消费明细-普通账号'!$B$2:$C$10000,2,)</f>
        <v>广州实地房地产开发有限公司</v>
      </c>
      <c r="C1061" s="1" t="str">
        <f>VLOOKUP(A1061,'[3]消费明细-普通账号'!$B$2:$D$10000,3,)</f>
        <v>其他</v>
      </c>
      <c r="D1061" s="1" t="str">
        <f>VLOOKUP(A1061,'[3]消费明细-普通账号'!$B$2:$L$10000,11,)</f>
        <v>薛玲</v>
      </c>
      <c r="E1061" s="1" t="str">
        <f>VLOOKUP(A1061,'[3]消费明细-普通账号'!$B$2:$P$10000,15,)</f>
        <v>关联</v>
      </c>
      <c r="F1061" s="5">
        <f>VLOOKUP(A1061,'[3]消费明细-普通账号'!$B$2:$O$10000,14,)</f>
        <v>43078</v>
      </c>
      <c r="G1061" s="1" t="s">
        <v>3708</v>
      </c>
      <c r="H1061" s="1" t="s">
        <v>306</v>
      </c>
      <c r="I1061" s="1" t="s">
        <v>428</v>
      </c>
      <c r="J1061" s="1" t="s">
        <v>3709</v>
      </c>
      <c r="K1061" s="1" t="s">
        <v>20</v>
      </c>
      <c r="L1061" s="1" t="s">
        <v>3709</v>
      </c>
      <c r="M1061" s="1"/>
      <c r="N1061" s="1">
        <f t="shared" si="16"/>
        <v>-1428.26</v>
      </c>
      <c r="O1061" s="1" t="s">
        <v>22</v>
      </c>
      <c r="P1061" s="1" t="s">
        <v>3710</v>
      </c>
      <c r="Q1061" s="1" t="s">
        <v>3710</v>
      </c>
      <c r="R1061" s="1" t="s">
        <v>21</v>
      </c>
      <c r="S1061" s="1"/>
      <c r="T1061" s="1" t="s">
        <v>25</v>
      </c>
      <c r="U1061" t="str">
        <f>VLOOKUP(H1061,[4]可返佣产品!$A$2:$B$1000,2,)</f>
        <v>true</v>
      </c>
    </row>
    <row r="1062" spans="1:21">
      <c r="A1062" s="1" t="s">
        <v>636</v>
      </c>
      <c r="B1062" s="1" t="str">
        <f>VLOOKUP(A1062,'[3]消费明细-普通账号'!$B$2:$C$10000,2,)</f>
        <v>广州实地房地产开发有限公司</v>
      </c>
      <c r="C1062" s="1" t="str">
        <f>VLOOKUP(A1062,'[3]消费明细-普通账号'!$B$2:$D$10000,3,)</f>
        <v>其他</v>
      </c>
      <c r="D1062" s="1" t="str">
        <f>VLOOKUP(A1062,'[3]消费明细-普通账号'!$B$2:$L$10000,11,)</f>
        <v>薛玲</v>
      </c>
      <c r="E1062" s="1" t="str">
        <f>VLOOKUP(A1062,'[3]消费明细-普通账号'!$B$2:$P$10000,15,)</f>
        <v>关联</v>
      </c>
      <c r="F1062" s="5">
        <f>VLOOKUP(A1062,'[3]消费明细-普通账号'!$B$2:$O$10000,14,)</f>
        <v>43078</v>
      </c>
      <c r="G1062" s="1" t="s">
        <v>3711</v>
      </c>
      <c r="H1062" s="1" t="s">
        <v>306</v>
      </c>
      <c r="I1062" s="1" t="s">
        <v>428</v>
      </c>
      <c r="J1062" s="1" t="s">
        <v>3712</v>
      </c>
      <c r="K1062" s="1" t="s">
        <v>20</v>
      </c>
      <c r="L1062" s="1" t="s">
        <v>3712</v>
      </c>
      <c r="M1062" s="1"/>
      <c r="N1062" s="1">
        <f t="shared" si="16"/>
        <v>-1438.46</v>
      </c>
      <c r="O1062" s="1" t="s">
        <v>22</v>
      </c>
      <c r="P1062" s="1" t="s">
        <v>3713</v>
      </c>
      <c r="Q1062" s="1" t="s">
        <v>3714</v>
      </c>
      <c r="R1062" s="1" t="s">
        <v>21</v>
      </c>
      <c r="S1062" s="1"/>
      <c r="T1062" s="1" t="s">
        <v>25</v>
      </c>
      <c r="U1062" t="str">
        <f>VLOOKUP(H1062,[4]可返佣产品!$A$2:$B$1000,2,)</f>
        <v>true</v>
      </c>
    </row>
    <row r="1063" spans="1:21">
      <c r="A1063" s="1" t="s">
        <v>636</v>
      </c>
      <c r="B1063" s="1" t="str">
        <f>VLOOKUP(A1063,'[3]消费明细-普通账号'!$B$2:$C$10000,2,)</f>
        <v>广州实地房地产开发有限公司</v>
      </c>
      <c r="C1063" s="1" t="str">
        <f>VLOOKUP(A1063,'[3]消费明细-普通账号'!$B$2:$D$10000,3,)</f>
        <v>其他</v>
      </c>
      <c r="D1063" s="1" t="str">
        <f>VLOOKUP(A1063,'[3]消费明细-普通账号'!$B$2:$L$10000,11,)</f>
        <v>薛玲</v>
      </c>
      <c r="E1063" s="1" t="str">
        <f>VLOOKUP(A1063,'[3]消费明细-普通账号'!$B$2:$P$10000,15,)</f>
        <v>关联</v>
      </c>
      <c r="F1063" s="5">
        <f>VLOOKUP(A1063,'[3]消费明细-普通账号'!$B$2:$O$10000,14,)</f>
        <v>43078</v>
      </c>
      <c r="G1063" s="1" t="s">
        <v>3715</v>
      </c>
      <c r="H1063" s="1" t="s">
        <v>306</v>
      </c>
      <c r="I1063" s="1" t="s">
        <v>428</v>
      </c>
      <c r="J1063" s="1" t="s">
        <v>3716</v>
      </c>
      <c r="K1063" s="1" t="s">
        <v>20</v>
      </c>
      <c r="L1063" s="1" t="s">
        <v>3716</v>
      </c>
      <c r="M1063" s="1"/>
      <c r="N1063" s="1">
        <f t="shared" si="16"/>
        <v>-759.89</v>
      </c>
      <c r="O1063" s="1" t="s">
        <v>22</v>
      </c>
      <c r="P1063" s="1" t="s">
        <v>3717</v>
      </c>
      <c r="Q1063" s="1" t="s">
        <v>3717</v>
      </c>
      <c r="R1063" s="1" t="s">
        <v>21</v>
      </c>
      <c r="S1063" s="1"/>
      <c r="T1063" s="1" t="s">
        <v>25</v>
      </c>
      <c r="U1063" t="str">
        <f>VLOOKUP(H1063,[4]可返佣产品!$A$2:$B$1000,2,)</f>
        <v>true</v>
      </c>
    </row>
    <row r="1064" spans="1:21">
      <c r="A1064" s="1" t="s">
        <v>220</v>
      </c>
      <c r="B1064" s="1" t="str">
        <f>VLOOKUP(A1064,'[3]消费明细-普通账号'!$B$2:$C$10000,2,)</f>
        <v>广州尚途商旅信息技术有限公司</v>
      </c>
      <c r="C1064" s="1" t="str">
        <f>VLOOKUP(A1064,'[3]消费明细-普通账号'!$B$2:$D$10000,3,)</f>
        <v>KA-广</v>
      </c>
      <c r="D1064" s="1" t="str">
        <f>VLOOKUP(A1064,'[3]消费明细-普通账号'!$B$2:$L$10000,11,)</f>
        <v>史玉卉</v>
      </c>
      <c r="E1064" s="1" t="str">
        <f>VLOOKUP(A1064,'[3]消费明细-普通账号'!$B$2:$P$10000,15,)</f>
        <v>关联</v>
      </c>
      <c r="F1064" s="5">
        <f>VLOOKUP(A1064,'[3]消费明细-普通账号'!$B$2:$O$10000,14,)</f>
        <v>42670</v>
      </c>
      <c r="G1064" s="1" t="s">
        <v>3718</v>
      </c>
      <c r="H1064" s="1" t="s">
        <v>240</v>
      </c>
      <c r="I1064" s="1" t="s">
        <v>49</v>
      </c>
      <c r="J1064" s="1" t="s">
        <v>241</v>
      </c>
      <c r="K1064" s="1" t="s">
        <v>20</v>
      </c>
      <c r="L1064" s="1" t="s">
        <v>241</v>
      </c>
      <c r="M1064" s="1"/>
      <c r="N1064" s="1">
        <f t="shared" si="16"/>
        <v>10000</v>
      </c>
      <c r="O1064" s="1" t="s">
        <v>22</v>
      </c>
      <c r="P1064" s="1" t="s">
        <v>3719</v>
      </c>
      <c r="Q1064" s="1" t="s">
        <v>3720</v>
      </c>
      <c r="R1064" s="1" t="s">
        <v>21</v>
      </c>
      <c r="S1064" s="1"/>
      <c r="T1064" s="1" t="s">
        <v>25</v>
      </c>
      <c r="U1064" t="str">
        <f>VLOOKUP(H1064,[4]可返佣产品!$A$2:$B$1000,2,)</f>
        <v>delete</v>
      </c>
    </row>
    <row r="1065" spans="1:21">
      <c r="A1065" s="1" t="s">
        <v>217</v>
      </c>
      <c r="B1065" s="1" t="str">
        <f>VLOOKUP(A1065,'[3]消费明细-普通账号'!$B$2:$C$10000,2,)</f>
        <v>广州市合生元生物制品有限公司</v>
      </c>
      <c r="C1065" s="1" t="str">
        <f>VLOOKUP(A1065,'[3]消费明细-普通账号'!$B$2:$D$10000,3,)</f>
        <v>KA-广</v>
      </c>
      <c r="D1065" s="1" t="str">
        <f>VLOOKUP(A1065,'[3]消费明细-普通账号'!$B$2:$L$10000,11,)</f>
        <v>史玉卉</v>
      </c>
      <c r="E1065" s="1" t="str">
        <f>VLOOKUP(A1065,'[3]消费明细-普通账号'!$B$2:$P$10000,15,)</f>
        <v>关联</v>
      </c>
      <c r="F1065" s="5">
        <f>VLOOKUP(A1065,'[3]消费明细-普通账号'!$B$2:$O$10000,14,)</f>
        <v>42620</v>
      </c>
      <c r="G1065" s="1" t="s">
        <v>3721</v>
      </c>
      <c r="H1065" s="1" t="s">
        <v>3027</v>
      </c>
      <c r="I1065" s="1" t="s">
        <v>49</v>
      </c>
      <c r="J1065" s="1" t="s">
        <v>29</v>
      </c>
      <c r="K1065" s="1" t="s">
        <v>20</v>
      </c>
      <c r="L1065" s="1" t="s">
        <v>30</v>
      </c>
      <c r="M1065" s="1"/>
      <c r="N1065" s="1">
        <f t="shared" si="16"/>
        <v>0</v>
      </c>
      <c r="O1065" s="1" t="s">
        <v>31</v>
      </c>
      <c r="P1065" s="1" t="s">
        <v>3722</v>
      </c>
      <c r="Q1065" s="1" t="s">
        <v>3722</v>
      </c>
      <c r="R1065" s="1" t="s">
        <v>21</v>
      </c>
      <c r="S1065" s="1"/>
      <c r="T1065" s="1" t="s">
        <v>25</v>
      </c>
      <c r="U1065" t="e">
        <f>VLOOKUP(H1065,[4]可返佣产品!$A$2:$B$1000,2,)</f>
        <v>#N/A</v>
      </c>
    </row>
    <row r="1066" spans="1:21">
      <c r="A1066" s="1" t="s">
        <v>217</v>
      </c>
      <c r="B1066" s="1" t="str">
        <f>VLOOKUP(A1066,'[3]消费明细-普通账号'!$B$2:$C$10000,2,)</f>
        <v>广州市合生元生物制品有限公司</v>
      </c>
      <c r="C1066" s="1" t="str">
        <f>VLOOKUP(A1066,'[3]消费明细-普通账号'!$B$2:$D$10000,3,)</f>
        <v>KA-广</v>
      </c>
      <c r="D1066" s="1" t="str">
        <f>VLOOKUP(A1066,'[3]消费明细-普通账号'!$B$2:$L$10000,11,)</f>
        <v>史玉卉</v>
      </c>
      <c r="E1066" s="1" t="str">
        <f>VLOOKUP(A1066,'[3]消费明细-普通账号'!$B$2:$P$10000,15,)</f>
        <v>关联</v>
      </c>
      <c r="F1066" s="5">
        <f>VLOOKUP(A1066,'[3]消费明细-普通账号'!$B$2:$O$10000,14,)</f>
        <v>42620</v>
      </c>
      <c r="G1066" s="1" t="s">
        <v>3723</v>
      </c>
      <c r="H1066" s="1" t="s">
        <v>3724</v>
      </c>
      <c r="I1066" s="1" t="s">
        <v>49</v>
      </c>
      <c r="J1066" s="1" t="s">
        <v>29</v>
      </c>
      <c r="K1066" s="1" t="s">
        <v>20</v>
      </c>
      <c r="L1066" s="1" t="s">
        <v>30</v>
      </c>
      <c r="M1066" s="1"/>
      <c r="N1066" s="1">
        <f t="shared" si="16"/>
        <v>0</v>
      </c>
      <c r="O1066" s="1" t="s">
        <v>31</v>
      </c>
      <c r="P1066" s="1" t="s">
        <v>3725</v>
      </c>
      <c r="Q1066" s="1" t="s">
        <v>3725</v>
      </c>
      <c r="R1066" s="1" t="s">
        <v>21</v>
      </c>
      <c r="S1066" s="1"/>
      <c r="T1066" s="1" t="s">
        <v>25</v>
      </c>
      <c r="U1066" t="e">
        <f>VLOOKUP(H1066,[4]可返佣产品!$A$2:$B$1000,2,)</f>
        <v>#N/A</v>
      </c>
    </row>
    <row r="1067" spans="1:21">
      <c r="A1067" s="1" t="s">
        <v>786</v>
      </c>
      <c r="B1067" s="1" t="str">
        <f>VLOOKUP(A1067,'[3]消费明细-普通账号'!$B$2:$C$10000,2,)</f>
        <v>广州远程教育中心有限公司</v>
      </c>
      <c r="C1067" s="1" t="str">
        <f>VLOOKUP(A1067,'[3]消费明细-普通账号'!$B$2:$D$10000,3,)</f>
        <v>KA-广</v>
      </c>
      <c r="D1067" s="1" t="str">
        <f>VLOOKUP(A1067,'[3]消费明细-普通账号'!$B$2:$L$10000,11,)</f>
        <v>史玉卉</v>
      </c>
      <c r="E1067" s="1" t="str">
        <f>VLOOKUP(A1067,'[3]消费明细-普通账号'!$B$2:$P$10000,15,)</f>
        <v>关联</v>
      </c>
      <c r="F1067" s="5">
        <f>VLOOKUP(A1067,'[3]消费明细-普通账号'!$B$2:$O$10000,14,)</f>
        <v>43119.384583333303</v>
      </c>
      <c r="G1067" s="1" t="s">
        <v>3726</v>
      </c>
      <c r="H1067" s="1" t="s">
        <v>17</v>
      </c>
      <c r="I1067" s="1" t="s">
        <v>59</v>
      </c>
      <c r="J1067" s="1" t="s">
        <v>74</v>
      </c>
      <c r="K1067" s="1" t="s">
        <v>203</v>
      </c>
      <c r="L1067" s="1" t="s">
        <v>788</v>
      </c>
      <c r="M1067" s="1"/>
      <c r="N1067" s="1">
        <f t="shared" si="16"/>
        <v>332.25</v>
      </c>
      <c r="O1067" s="1" t="s">
        <v>22</v>
      </c>
      <c r="P1067" s="1" t="s">
        <v>3727</v>
      </c>
      <c r="Q1067" s="1" t="s">
        <v>3728</v>
      </c>
      <c r="R1067" s="1" t="s">
        <v>21</v>
      </c>
      <c r="S1067" s="1"/>
      <c r="T1067" s="1" t="s">
        <v>25</v>
      </c>
      <c r="U1067">
        <v>0</v>
      </c>
    </row>
    <row r="1068" spans="1:21">
      <c r="A1068" s="1" t="s">
        <v>137</v>
      </c>
      <c r="B1068" s="1" t="str">
        <f>VLOOKUP(A1068,'[3]消费明细-普通账号'!$B$2:$C$10000,2,)</f>
        <v>广州纵思网络科技股份有限公司</v>
      </c>
      <c r="C1068" s="1" t="str">
        <f>VLOOKUP(A1068,'[3]消费明细-普通账号'!$B$2:$D$10000,3,)</f>
        <v>KA-广</v>
      </c>
      <c r="D1068" s="1" t="str">
        <f>VLOOKUP(A1068,'[3]消费明细-普通账号'!$B$2:$L$10000,11,)</f>
        <v>谢晓敏</v>
      </c>
      <c r="E1068" s="1" t="str">
        <f>VLOOKUP(A1068,'[3]消费明细-普通账号'!$B$2:$P$10000,15,)</f>
        <v>关联</v>
      </c>
      <c r="F1068" s="5">
        <f>VLOOKUP(A1068,'[3]消费明细-普通账号'!$B$2:$O$10000,14,)</f>
        <v>43157.801736111098</v>
      </c>
      <c r="G1068" s="1" t="s">
        <v>3729</v>
      </c>
      <c r="H1068" s="1" t="s">
        <v>17</v>
      </c>
      <c r="I1068" s="1" t="s">
        <v>49</v>
      </c>
      <c r="J1068" s="1" t="s">
        <v>1973</v>
      </c>
      <c r="K1068" s="1" t="s">
        <v>20</v>
      </c>
      <c r="L1068" s="1" t="s">
        <v>1973</v>
      </c>
      <c r="M1068" s="1"/>
      <c r="N1068" s="1">
        <f t="shared" si="16"/>
        <v>182</v>
      </c>
      <c r="O1068" s="1" t="s">
        <v>22</v>
      </c>
      <c r="P1068" s="1" t="s">
        <v>3730</v>
      </c>
      <c r="Q1068" s="1" t="s">
        <v>3731</v>
      </c>
      <c r="R1068" s="1" t="s">
        <v>21</v>
      </c>
      <c r="S1068" s="1"/>
      <c r="T1068" s="1" t="s">
        <v>25</v>
      </c>
      <c r="U1068" t="str">
        <f>VLOOKUP(H1068,[4]可返佣产品!$A$2:$B$1000,2,)</f>
        <v>true</v>
      </c>
    </row>
    <row r="1069" spans="1:21">
      <c r="A1069" s="1" t="s">
        <v>137</v>
      </c>
      <c r="B1069" s="1" t="str">
        <f>VLOOKUP(A1069,'[3]消费明细-普通账号'!$B$2:$C$10000,2,)</f>
        <v>广州纵思网络科技股份有限公司</v>
      </c>
      <c r="C1069" s="1" t="str">
        <f>VLOOKUP(A1069,'[3]消费明细-普通账号'!$B$2:$D$10000,3,)</f>
        <v>KA-广</v>
      </c>
      <c r="D1069" s="1" t="str">
        <f>VLOOKUP(A1069,'[3]消费明细-普通账号'!$B$2:$L$10000,11,)</f>
        <v>谢晓敏</v>
      </c>
      <c r="E1069" s="1" t="str">
        <f>VLOOKUP(A1069,'[3]消费明细-普通账号'!$B$2:$P$10000,15,)</f>
        <v>关联</v>
      </c>
      <c r="F1069" s="5">
        <f>VLOOKUP(A1069,'[3]消费明细-普通账号'!$B$2:$O$10000,14,)</f>
        <v>43157.801736111098</v>
      </c>
      <c r="G1069" s="1" t="s">
        <v>3732</v>
      </c>
      <c r="H1069" s="1" t="s">
        <v>17</v>
      </c>
      <c r="I1069" s="1" t="s">
        <v>49</v>
      </c>
      <c r="J1069" s="1" t="s">
        <v>883</v>
      </c>
      <c r="K1069" s="1" t="s">
        <v>20</v>
      </c>
      <c r="L1069" s="1" t="s">
        <v>883</v>
      </c>
      <c r="M1069" s="1"/>
      <c r="N1069" s="1">
        <f t="shared" si="16"/>
        <v>650</v>
      </c>
      <c r="O1069" s="1" t="s">
        <v>22</v>
      </c>
      <c r="P1069" s="1" t="s">
        <v>3733</v>
      </c>
      <c r="Q1069" s="1" t="s">
        <v>3734</v>
      </c>
      <c r="R1069" s="1" t="s">
        <v>21</v>
      </c>
      <c r="S1069" s="1"/>
      <c r="T1069" s="1" t="s">
        <v>25</v>
      </c>
      <c r="U1069" t="str">
        <f>VLOOKUP(H1069,[4]可返佣产品!$A$2:$B$1000,2,)</f>
        <v>true</v>
      </c>
    </row>
    <row r="1070" spans="1:21">
      <c r="A1070" s="1" t="s">
        <v>217</v>
      </c>
      <c r="B1070" s="1" t="str">
        <f>VLOOKUP(A1070,'[3]消费明细-普通账号'!$B$2:$C$10000,2,)</f>
        <v>广州市合生元生物制品有限公司</v>
      </c>
      <c r="C1070" s="1" t="str">
        <f>VLOOKUP(A1070,'[3]消费明细-普通账号'!$B$2:$D$10000,3,)</f>
        <v>KA-广</v>
      </c>
      <c r="D1070" s="1" t="str">
        <f>VLOOKUP(A1070,'[3]消费明细-普通账号'!$B$2:$L$10000,11,)</f>
        <v>史玉卉</v>
      </c>
      <c r="E1070" s="1" t="str">
        <f>VLOOKUP(A1070,'[3]消费明细-普通账号'!$B$2:$P$10000,15,)</f>
        <v>关联</v>
      </c>
      <c r="F1070" s="5">
        <f>VLOOKUP(A1070,'[3]消费明细-普通账号'!$B$2:$O$10000,14,)</f>
        <v>42620</v>
      </c>
      <c r="G1070" s="1" t="s">
        <v>3735</v>
      </c>
      <c r="H1070" s="1" t="s">
        <v>3027</v>
      </c>
      <c r="I1070" s="1" t="s">
        <v>49</v>
      </c>
      <c r="J1070" s="1" t="s">
        <v>29</v>
      </c>
      <c r="K1070" s="1" t="s">
        <v>20</v>
      </c>
      <c r="L1070" s="1" t="s">
        <v>30</v>
      </c>
      <c r="M1070" s="1"/>
      <c r="N1070" s="1">
        <f t="shared" si="16"/>
        <v>0</v>
      </c>
      <c r="O1070" s="1" t="s">
        <v>31</v>
      </c>
      <c r="P1070" s="1" t="s">
        <v>3736</v>
      </c>
      <c r="Q1070" s="1" t="s">
        <v>3736</v>
      </c>
      <c r="R1070" s="1" t="s">
        <v>21</v>
      </c>
      <c r="S1070" s="1"/>
      <c r="T1070" s="1" t="s">
        <v>25</v>
      </c>
      <c r="U1070" t="e">
        <f>VLOOKUP(H1070,[4]可返佣产品!$A$2:$B$1000,2,)</f>
        <v>#N/A</v>
      </c>
    </row>
    <row r="1071" spans="1:21">
      <c r="A1071" s="1" t="s">
        <v>217</v>
      </c>
      <c r="B1071" s="1" t="str">
        <f>VLOOKUP(A1071,'[3]消费明细-普通账号'!$B$2:$C$10000,2,)</f>
        <v>广州市合生元生物制品有限公司</v>
      </c>
      <c r="C1071" s="1" t="str">
        <f>VLOOKUP(A1071,'[3]消费明细-普通账号'!$B$2:$D$10000,3,)</f>
        <v>KA-广</v>
      </c>
      <c r="D1071" s="1" t="str">
        <f>VLOOKUP(A1071,'[3]消费明细-普通账号'!$B$2:$L$10000,11,)</f>
        <v>史玉卉</v>
      </c>
      <c r="E1071" s="1" t="str">
        <f>VLOOKUP(A1071,'[3]消费明细-普通账号'!$B$2:$P$10000,15,)</f>
        <v>关联</v>
      </c>
      <c r="F1071" s="5">
        <f>VLOOKUP(A1071,'[3]消费明细-普通账号'!$B$2:$O$10000,14,)</f>
        <v>42620</v>
      </c>
      <c r="G1071" s="1" t="s">
        <v>3737</v>
      </c>
      <c r="H1071" s="1" t="s">
        <v>3724</v>
      </c>
      <c r="I1071" s="1" t="s">
        <v>49</v>
      </c>
      <c r="J1071" s="1" t="s">
        <v>29</v>
      </c>
      <c r="K1071" s="1" t="s">
        <v>20</v>
      </c>
      <c r="L1071" s="1" t="s">
        <v>30</v>
      </c>
      <c r="M1071" s="1"/>
      <c r="N1071" s="1">
        <f t="shared" si="16"/>
        <v>0</v>
      </c>
      <c r="O1071" s="1" t="s">
        <v>31</v>
      </c>
      <c r="P1071" s="1" t="s">
        <v>3738</v>
      </c>
      <c r="Q1071" s="1" t="s">
        <v>3739</v>
      </c>
      <c r="R1071" s="1" t="s">
        <v>21</v>
      </c>
      <c r="S1071" s="1"/>
      <c r="T1071" s="1" t="s">
        <v>25</v>
      </c>
      <c r="U1071" t="e">
        <f>VLOOKUP(H1071,[4]可返佣产品!$A$2:$B$1000,2,)</f>
        <v>#N/A</v>
      </c>
    </row>
    <row r="1072" spans="1:21">
      <c r="A1072" s="1" t="s">
        <v>786</v>
      </c>
      <c r="B1072" s="1" t="str">
        <f>VLOOKUP(A1072,'[3]消费明细-普通账号'!$B$2:$C$10000,2,)</f>
        <v>广州远程教育中心有限公司</v>
      </c>
      <c r="C1072" s="1" t="str">
        <f>VLOOKUP(A1072,'[3]消费明细-普通账号'!$B$2:$D$10000,3,)</f>
        <v>KA-广</v>
      </c>
      <c r="D1072" s="1" t="str">
        <f>VLOOKUP(A1072,'[3]消费明细-普通账号'!$B$2:$L$10000,11,)</f>
        <v>史玉卉</v>
      </c>
      <c r="E1072" s="1" t="str">
        <f>VLOOKUP(A1072,'[3]消费明细-普通账号'!$B$2:$P$10000,15,)</f>
        <v>关联</v>
      </c>
      <c r="F1072" s="5">
        <f>VLOOKUP(A1072,'[3]消费明细-普通账号'!$B$2:$O$10000,14,)</f>
        <v>43119.384583333303</v>
      </c>
      <c r="G1072" s="1" t="s">
        <v>3740</v>
      </c>
      <c r="H1072" s="1" t="s">
        <v>17</v>
      </c>
      <c r="I1072" s="1" t="s">
        <v>59</v>
      </c>
      <c r="J1072" s="1" t="s">
        <v>74</v>
      </c>
      <c r="K1072" s="1" t="s">
        <v>203</v>
      </c>
      <c r="L1072" s="1" t="s">
        <v>788</v>
      </c>
      <c r="M1072" s="1"/>
      <c r="N1072" s="1">
        <f t="shared" si="16"/>
        <v>332.25</v>
      </c>
      <c r="O1072" s="1" t="s">
        <v>22</v>
      </c>
      <c r="P1072" s="1" t="s">
        <v>3741</v>
      </c>
      <c r="Q1072" s="1" t="s">
        <v>3742</v>
      </c>
      <c r="R1072" s="1" t="s">
        <v>21</v>
      </c>
      <c r="S1072" s="1"/>
      <c r="T1072" s="1" t="s">
        <v>25</v>
      </c>
      <c r="U1072">
        <v>0</v>
      </c>
    </row>
    <row r="1073" spans="1:21">
      <c r="A1073" s="1" t="s">
        <v>786</v>
      </c>
      <c r="B1073" s="1" t="str">
        <f>VLOOKUP(A1073,'[3]消费明细-普通账号'!$B$2:$C$10000,2,)</f>
        <v>广州远程教育中心有限公司</v>
      </c>
      <c r="C1073" s="1" t="str">
        <f>VLOOKUP(A1073,'[3]消费明细-普通账号'!$B$2:$D$10000,3,)</f>
        <v>KA-广</v>
      </c>
      <c r="D1073" s="1" t="str">
        <f>VLOOKUP(A1073,'[3]消费明细-普通账号'!$B$2:$L$10000,11,)</f>
        <v>史玉卉</v>
      </c>
      <c r="E1073" s="1" t="str">
        <f>VLOOKUP(A1073,'[3]消费明细-普通账号'!$B$2:$P$10000,15,)</f>
        <v>关联</v>
      </c>
      <c r="F1073" s="5">
        <f>VLOOKUP(A1073,'[3]消费明细-普通账号'!$B$2:$O$10000,14,)</f>
        <v>43119.384583333303</v>
      </c>
      <c r="G1073" s="1" t="s">
        <v>3743</v>
      </c>
      <c r="H1073" s="1" t="s">
        <v>17</v>
      </c>
      <c r="I1073" s="1" t="s">
        <v>59</v>
      </c>
      <c r="J1073" s="1" t="s">
        <v>3744</v>
      </c>
      <c r="K1073" s="1" t="s">
        <v>203</v>
      </c>
      <c r="L1073" s="1" t="s">
        <v>3745</v>
      </c>
      <c r="M1073" s="1"/>
      <c r="N1073" s="1">
        <f t="shared" si="16"/>
        <v>242.25</v>
      </c>
      <c r="O1073" s="1" t="s">
        <v>22</v>
      </c>
      <c r="P1073" s="1" t="s">
        <v>3746</v>
      </c>
      <c r="Q1073" s="1" t="s">
        <v>3746</v>
      </c>
      <c r="R1073" s="1" t="s">
        <v>21</v>
      </c>
      <c r="S1073" s="1"/>
      <c r="T1073" s="1" t="s">
        <v>25</v>
      </c>
      <c r="U1073">
        <v>0</v>
      </c>
    </row>
    <row r="1074" spans="1:21">
      <c r="A1074" s="1" t="s">
        <v>786</v>
      </c>
      <c r="B1074" s="1" t="str">
        <f>VLOOKUP(A1074,'[3]消费明细-普通账号'!$B$2:$C$10000,2,)</f>
        <v>广州远程教育中心有限公司</v>
      </c>
      <c r="C1074" s="1" t="str">
        <f>VLOOKUP(A1074,'[3]消费明细-普通账号'!$B$2:$D$10000,3,)</f>
        <v>KA-广</v>
      </c>
      <c r="D1074" s="1" t="str">
        <f>VLOOKUP(A1074,'[3]消费明细-普通账号'!$B$2:$L$10000,11,)</f>
        <v>史玉卉</v>
      </c>
      <c r="E1074" s="1" t="str">
        <f>VLOOKUP(A1074,'[3]消费明细-普通账号'!$B$2:$P$10000,15,)</f>
        <v>关联</v>
      </c>
      <c r="F1074" s="5">
        <f>VLOOKUP(A1074,'[3]消费明细-普通账号'!$B$2:$O$10000,14,)</f>
        <v>43119.384583333303</v>
      </c>
      <c r="G1074" s="1" t="s">
        <v>3747</v>
      </c>
      <c r="H1074" s="1" t="s">
        <v>17</v>
      </c>
      <c r="I1074" s="1" t="s">
        <v>59</v>
      </c>
      <c r="J1074" s="1" t="s">
        <v>3744</v>
      </c>
      <c r="K1074" s="1" t="s">
        <v>203</v>
      </c>
      <c r="L1074" s="1" t="s">
        <v>3745</v>
      </c>
      <c r="M1074" s="1"/>
      <c r="N1074" s="1">
        <f t="shared" si="16"/>
        <v>242.25</v>
      </c>
      <c r="O1074" s="1" t="s">
        <v>22</v>
      </c>
      <c r="P1074" s="1" t="s">
        <v>3748</v>
      </c>
      <c r="Q1074" s="1" t="s">
        <v>3749</v>
      </c>
      <c r="R1074" s="1" t="s">
        <v>21</v>
      </c>
      <c r="S1074" s="1"/>
      <c r="T1074" s="1" t="s">
        <v>25</v>
      </c>
      <c r="U1074">
        <v>0</v>
      </c>
    </row>
    <row r="1075" spans="1:21">
      <c r="A1075" s="1" t="s">
        <v>220</v>
      </c>
      <c r="B1075" s="1" t="str">
        <f>VLOOKUP(A1075,'[3]消费明细-普通账号'!$B$2:$C$10000,2,)</f>
        <v>广州尚途商旅信息技术有限公司</v>
      </c>
      <c r="C1075" s="1" t="str">
        <f>VLOOKUP(A1075,'[3]消费明细-普通账号'!$B$2:$D$10000,3,)</f>
        <v>KA-广</v>
      </c>
      <c r="D1075" s="1" t="str">
        <f>VLOOKUP(A1075,'[3]消费明细-普通账号'!$B$2:$L$10000,11,)</f>
        <v>史玉卉</v>
      </c>
      <c r="E1075" s="1" t="str">
        <f>VLOOKUP(A1075,'[3]消费明细-普通账号'!$B$2:$P$10000,15,)</f>
        <v>关联</v>
      </c>
      <c r="F1075" s="5">
        <f>VLOOKUP(A1075,'[3]消费明细-普通账号'!$B$2:$O$10000,14,)</f>
        <v>42670</v>
      </c>
      <c r="G1075" s="1" t="s">
        <v>3750</v>
      </c>
      <c r="H1075" s="1" t="s">
        <v>17</v>
      </c>
      <c r="I1075" s="1" t="s">
        <v>18</v>
      </c>
      <c r="J1075" s="1" t="s">
        <v>3751</v>
      </c>
      <c r="K1075" s="1" t="s">
        <v>20</v>
      </c>
      <c r="L1075" s="1" t="s">
        <v>3751</v>
      </c>
      <c r="M1075" s="1"/>
      <c r="N1075" s="1">
        <f t="shared" si="16"/>
        <v>197.34</v>
      </c>
      <c r="O1075" s="1" t="s">
        <v>22</v>
      </c>
      <c r="P1075" s="1" t="s">
        <v>3752</v>
      </c>
      <c r="Q1075" s="1" t="s">
        <v>3753</v>
      </c>
      <c r="R1075" s="1" t="s">
        <v>21</v>
      </c>
      <c r="S1075" s="1"/>
      <c r="T1075" s="1" t="s">
        <v>25</v>
      </c>
      <c r="U1075" t="str">
        <f>VLOOKUP(H1075,[4]可返佣产品!$A$2:$B$1000,2,)</f>
        <v>true</v>
      </c>
    </row>
    <row r="1076" spans="1:21">
      <c r="A1076" s="1" t="s">
        <v>636</v>
      </c>
      <c r="B1076" s="1" t="str">
        <f>VLOOKUP(A1076,'[3]消费明细-普通账号'!$B$2:$C$10000,2,)</f>
        <v>广州实地房地产开发有限公司</v>
      </c>
      <c r="C1076" s="1" t="str">
        <f>VLOOKUP(A1076,'[3]消费明细-普通账号'!$B$2:$D$10000,3,)</f>
        <v>其他</v>
      </c>
      <c r="D1076" s="1" t="str">
        <f>VLOOKUP(A1076,'[3]消费明细-普通账号'!$B$2:$L$10000,11,)</f>
        <v>薛玲</v>
      </c>
      <c r="E1076" s="1" t="str">
        <f>VLOOKUP(A1076,'[3]消费明细-普通账号'!$B$2:$P$10000,15,)</f>
        <v>关联</v>
      </c>
      <c r="F1076" s="5">
        <f>VLOOKUP(A1076,'[3]消费明细-普通账号'!$B$2:$O$10000,14,)</f>
        <v>43078</v>
      </c>
      <c r="G1076" s="1" t="s">
        <v>3754</v>
      </c>
      <c r="H1076" s="1" t="s">
        <v>306</v>
      </c>
      <c r="I1076" s="1" t="s">
        <v>59</v>
      </c>
      <c r="J1076" s="1" t="s">
        <v>2402</v>
      </c>
      <c r="K1076" s="1" t="s">
        <v>20</v>
      </c>
      <c r="L1076" s="1" t="s">
        <v>2402</v>
      </c>
      <c r="M1076" s="1"/>
      <c r="N1076" s="1">
        <f t="shared" si="16"/>
        <v>1086</v>
      </c>
      <c r="O1076" s="1" t="s">
        <v>22</v>
      </c>
      <c r="P1076" s="1" t="s">
        <v>3755</v>
      </c>
      <c r="Q1076" s="1" t="s">
        <v>3756</v>
      </c>
      <c r="R1076" s="1" t="s">
        <v>21</v>
      </c>
      <c r="S1076" s="1"/>
      <c r="T1076" s="1" t="s">
        <v>25</v>
      </c>
      <c r="U1076">
        <v>-1</v>
      </c>
    </row>
    <row r="1077" spans="1:21">
      <c r="A1077" s="1" t="s">
        <v>220</v>
      </c>
      <c r="B1077" s="1" t="str">
        <f>VLOOKUP(A1077,'[3]消费明细-普通账号'!$B$2:$C$10000,2,)</f>
        <v>广州尚途商旅信息技术有限公司</v>
      </c>
      <c r="C1077" s="1" t="str">
        <f>VLOOKUP(A1077,'[3]消费明细-普通账号'!$B$2:$D$10000,3,)</f>
        <v>KA-广</v>
      </c>
      <c r="D1077" s="1" t="str">
        <f>VLOOKUP(A1077,'[3]消费明细-普通账号'!$B$2:$L$10000,11,)</f>
        <v>史玉卉</v>
      </c>
      <c r="E1077" s="1" t="str">
        <f>VLOOKUP(A1077,'[3]消费明细-普通账号'!$B$2:$P$10000,15,)</f>
        <v>关联</v>
      </c>
      <c r="F1077" s="5">
        <f>VLOOKUP(A1077,'[3]消费明细-普通账号'!$B$2:$O$10000,14,)</f>
        <v>42670</v>
      </c>
      <c r="G1077" s="1" t="s">
        <v>3757</v>
      </c>
      <c r="H1077" s="1" t="s">
        <v>17</v>
      </c>
      <c r="I1077" s="1" t="s">
        <v>18</v>
      </c>
      <c r="J1077" s="1" t="s">
        <v>3758</v>
      </c>
      <c r="K1077" s="1" t="s">
        <v>20</v>
      </c>
      <c r="L1077" s="1" t="s">
        <v>3758</v>
      </c>
      <c r="M1077" s="1"/>
      <c r="N1077" s="1">
        <f t="shared" si="16"/>
        <v>195.37</v>
      </c>
      <c r="O1077" s="1" t="s">
        <v>22</v>
      </c>
      <c r="P1077" s="1" t="s">
        <v>3759</v>
      </c>
      <c r="Q1077" s="1" t="s">
        <v>3760</v>
      </c>
      <c r="R1077" s="1" t="s">
        <v>21</v>
      </c>
      <c r="S1077" s="1"/>
      <c r="T1077" s="1" t="s">
        <v>25</v>
      </c>
      <c r="U1077" t="str">
        <f>VLOOKUP(H1077,[4]可返佣产品!$A$2:$B$1000,2,)</f>
        <v>true</v>
      </c>
    </row>
    <row r="1078" spans="1:21">
      <c r="A1078" s="1" t="s">
        <v>3761</v>
      </c>
      <c r="B1078" s="1" t="str">
        <f>VLOOKUP(A1078,'[3]消费明细-普通账号'!$B$2:$C$10000,2,)</f>
        <v>广东爱孚圣电子科技有限公司</v>
      </c>
      <c r="C1078" s="1" t="str">
        <f>VLOOKUP(A1078,'[3]消费明细-普通账号'!$B$2:$D$10000,3,)</f>
        <v>中台-广</v>
      </c>
      <c r="D1078" s="1" t="str">
        <f>VLOOKUP(A1078,'[3]消费明细-普通账号'!$B$2:$L$10000,11,)</f>
        <v>林海菊</v>
      </c>
      <c r="E1078" s="1" t="str">
        <f>VLOOKUP(A1078,'[3]消费明细-普通账号'!$B$2:$P$10000,15,)</f>
        <v>新建</v>
      </c>
      <c r="F1078" s="5">
        <f>VLOOKUP(A1078,'[3]消费明细-普通账号'!$B$2:$O$10000,14,)</f>
        <v>42930</v>
      </c>
      <c r="G1078" s="1" t="s">
        <v>3762</v>
      </c>
      <c r="H1078" s="1" t="s">
        <v>17</v>
      </c>
      <c r="I1078" s="1" t="s">
        <v>59</v>
      </c>
      <c r="J1078" s="1" t="s">
        <v>3763</v>
      </c>
      <c r="K1078" s="1" t="s">
        <v>84</v>
      </c>
      <c r="L1078" s="1" t="s">
        <v>3764</v>
      </c>
      <c r="M1078" s="1"/>
      <c r="N1078" s="1">
        <f t="shared" si="16"/>
        <v>3049.8</v>
      </c>
      <c r="O1078" s="1" t="s">
        <v>22</v>
      </c>
      <c r="P1078" s="1" t="s">
        <v>3765</v>
      </c>
      <c r="Q1078" s="1" t="s">
        <v>3766</v>
      </c>
      <c r="R1078" s="1" t="s">
        <v>21</v>
      </c>
      <c r="S1078" s="1"/>
      <c r="T1078" s="1" t="s">
        <v>25</v>
      </c>
      <c r="U1078" t="str">
        <f>VLOOKUP(H1078,[4]可返佣产品!$A$2:$B$1000,2,)</f>
        <v>true</v>
      </c>
    </row>
    <row r="1079" spans="1:21">
      <c r="A1079" s="1" t="s">
        <v>220</v>
      </c>
      <c r="B1079" s="1" t="str">
        <f>VLOOKUP(A1079,'[3]消费明细-普通账号'!$B$2:$C$10000,2,)</f>
        <v>广州尚途商旅信息技术有限公司</v>
      </c>
      <c r="C1079" s="1" t="str">
        <f>VLOOKUP(A1079,'[3]消费明细-普通账号'!$B$2:$D$10000,3,)</f>
        <v>KA-广</v>
      </c>
      <c r="D1079" s="1" t="str">
        <f>VLOOKUP(A1079,'[3]消费明细-普通账号'!$B$2:$L$10000,11,)</f>
        <v>史玉卉</v>
      </c>
      <c r="E1079" s="1" t="str">
        <f>VLOOKUP(A1079,'[3]消费明细-普通账号'!$B$2:$P$10000,15,)</f>
        <v>关联</v>
      </c>
      <c r="F1079" s="5">
        <f>VLOOKUP(A1079,'[3]消费明细-普通账号'!$B$2:$O$10000,14,)</f>
        <v>42670</v>
      </c>
      <c r="G1079" s="1" t="s">
        <v>3767</v>
      </c>
      <c r="H1079" s="1" t="s">
        <v>240</v>
      </c>
      <c r="I1079" s="1" t="s">
        <v>49</v>
      </c>
      <c r="J1079" s="1" t="s">
        <v>241</v>
      </c>
      <c r="K1079" s="1" t="s">
        <v>20</v>
      </c>
      <c r="L1079" s="1" t="s">
        <v>241</v>
      </c>
      <c r="M1079" s="1"/>
      <c r="N1079" s="1">
        <f t="shared" si="16"/>
        <v>10000</v>
      </c>
      <c r="O1079" s="1" t="s">
        <v>22</v>
      </c>
      <c r="P1079" s="1" t="s">
        <v>3768</v>
      </c>
      <c r="Q1079" s="1" t="s">
        <v>3769</v>
      </c>
      <c r="R1079" s="1" t="s">
        <v>21</v>
      </c>
      <c r="S1079" s="1"/>
      <c r="T1079" s="1" t="s">
        <v>25</v>
      </c>
      <c r="U1079" t="str">
        <f>VLOOKUP(H1079,[4]可返佣产品!$A$2:$B$1000,2,)</f>
        <v>delete</v>
      </c>
    </row>
    <row r="1080" spans="1:21">
      <c r="A1080" s="1" t="s">
        <v>3770</v>
      </c>
      <c r="B1080" s="1" t="str">
        <f>VLOOKUP(A1080,'[3]消费明细-普通账号'!$B$2:$C$10000,2,)</f>
        <v>广州梦芭莎电子商务有限公司（广州摩拉网络科技有限公司）</v>
      </c>
      <c r="C1080" s="1" t="str">
        <f>VLOOKUP(A1080,'[3]消费明细-普通账号'!$B$2:$D$10000,3,)</f>
        <v>其他</v>
      </c>
      <c r="D1080" s="1" t="str">
        <f>VLOOKUP(A1080,'[3]消费明细-普通账号'!$B$2:$L$10000,11,)</f>
        <v>薛玲</v>
      </c>
      <c r="E1080" s="1" t="str">
        <f>VLOOKUP(A1080,'[3]消费明细-普通账号'!$B$2:$P$10000,15,)</f>
        <v>关联</v>
      </c>
      <c r="F1080" s="5">
        <f>VLOOKUP(A1080,'[3]消费明细-普通账号'!$B$2:$O$10000,14,)</f>
        <v>42751</v>
      </c>
      <c r="G1080" s="1" t="s">
        <v>3771</v>
      </c>
      <c r="H1080" s="1" t="s">
        <v>250</v>
      </c>
      <c r="I1080" s="1" t="s">
        <v>59</v>
      </c>
      <c r="J1080" s="1" t="s">
        <v>3772</v>
      </c>
      <c r="K1080" s="1" t="s">
        <v>20</v>
      </c>
      <c r="L1080" s="1" t="s">
        <v>3772</v>
      </c>
      <c r="M1080" s="1"/>
      <c r="N1080" s="1">
        <f t="shared" si="16"/>
        <v>9500</v>
      </c>
      <c r="O1080" s="1" t="s">
        <v>22</v>
      </c>
      <c r="P1080" s="1" t="s">
        <v>3773</v>
      </c>
      <c r="Q1080" s="1" t="s">
        <v>3774</v>
      </c>
      <c r="R1080" s="1" t="s">
        <v>21</v>
      </c>
      <c r="S1080" s="1"/>
      <c r="T1080" s="1" t="s">
        <v>25</v>
      </c>
      <c r="U1080">
        <v>-1</v>
      </c>
    </row>
    <row r="1081" spans="1:21">
      <c r="A1081" s="1" t="s">
        <v>2083</v>
      </c>
      <c r="B1081" s="1" t="str">
        <f>VLOOKUP(A1081,'[3]消费明细-普通账号'!$B$2:$C$10000,2,)</f>
        <v>深圳拓略计算机有限责任公司</v>
      </c>
      <c r="C1081" s="1" t="str">
        <f>VLOOKUP(A1081,'[3]消费明细-普通账号'!$B$2:$D$10000,3,)</f>
        <v>BD伙伴</v>
      </c>
      <c r="D1081" s="1" t="str">
        <f>VLOOKUP(A1081,'[3]消费明细-普通账号'!$B$2:$L$10000,11,)</f>
        <v>BD团队-刘银树</v>
      </c>
      <c r="E1081" s="1" t="str">
        <f>VLOOKUP(A1081,'[3]消费明细-普通账号'!$B$2:$P$10000,15,)</f>
        <v>新建</v>
      </c>
      <c r="F1081" s="5">
        <f>VLOOKUP(A1081,'[3]消费明细-普通账号'!$B$2:$O$10000,14,)</f>
        <v>43204.680335648103</v>
      </c>
      <c r="G1081" s="1" t="s">
        <v>3775</v>
      </c>
      <c r="H1081" s="1" t="s">
        <v>17</v>
      </c>
      <c r="I1081" s="1" t="s">
        <v>59</v>
      </c>
      <c r="J1081" s="1" t="s">
        <v>3776</v>
      </c>
      <c r="K1081" s="1" t="s">
        <v>20</v>
      </c>
      <c r="L1081" s="1" t="s">
        <v>3776</v>
      </c>
      <c r="M1081" s="1"/>
      <c r="N1081" s="1">
        <f t="shared" si="16"/>
        <v>378</v>
      </c>
      <c r="O1081" s="1" t="s">
        <v>22</v>
      </c>
      <c r="P1081" s="1" t="s">
        <v>3777</v>
      </c>
      <c r="Q1081" s="1" t="s">
        <v>3778</v>
      </c>
      <c r="R1081" s="1" t="s">
        <v>21</v>
      </c>
      <c r="S1081" s="1"/>
      <c r="T1081" s="1" t="s">
        <v>25</v>
      </c>
      <c r="U1081" t="str">
        <f>VLOOKUP(H1081,[4]可返佣产品!$A$2:$B$1000,2,)</f>
        <v>true</v>
      </c>
    </row>
    <row r="1082" spans="1:21">
      <c r="A1082" s="1" t="s">
        <v>220</v>
      </c>
      <c r="B1082" s="1" t="str">
        <f>VLOOKUP(A1082,'[3]消费明细-普通账号'!$B$2:$C$10000,2,)</f>
        <v>广州尚途商旅信息技术有限公司</v>
      </c>
      <c r="C1082" s="1" t="str">
        <f>VLOOKUP(A1082,'[3]消费明细-普通账号'!$B$2:$D$10000,3,)</f>
        <v>KA-广</v>
      </c>
      <c r="D1082" s="1" t="str">
        <f>VLOOKUP(A1082,'[3]消费明细-普通账号'!$B$2:$L$10000,11,)</f>
        <v>史玉卉</v>
      </c>
      <c r="E1082" s="1" t="str">
        <f>VLOOKUP(A1082,'[3]消费明细-普通账号'!$B$2:$P$10000,15,)</f>
        <v>关联</v>
      </c>
      <c r="F1082" s="5">
        <f>VLOOKUP(A1082,'[3]消费明细-普通账号'!$B$2:$O$10000,14,)</f>
        <v>42670</v>
      </c>
      <c r="G1082" s="1" t="s">
        <v>3779</v>
      </c>
      <c r="H1082" s="1" t="s">
        <v>17</v>
      </c>
      <c r="I1082" s="1" t="s">
        <v>59</v>
      </c>
      <c r="J1082" s="1" t="s">
        <v>278</v>
      </c>
      <c r="K1082" s="1" t="s">
        <v>20</v>
      </c>
      <c r="L1082" s="1" t="s">
        <v>278</v>
      </c>
      <c r="M1082" s="1"/>
      <c r="N1082" s="1">
        <f t="shared" si="16"/>
        <v>228</v>
      </c>
      <c r="O1082" s="1" t="s">
        <v>22</v>
      </c>
      <c r="P1082" s="1" t="s">
        <v>3781</v>
      </c>
      <c r="Q1082" s="1" t="s">
        <v>3782</v>
      </c>
      <c r="R1082" s="1" t="s">
        <v>21</v>
      </c>
      <c r="S1082" s="1"/>
      <c r="T1082" s="1" t="s">
        <v>25</v>
      </c>
      <c r="U1082">
        <v>-1</v>
      </c>
    </row>
    <row r="1083" spans="1:21">
      <c r="A1083" s="1" t="s">
        <v>220</v>
      </c>
      <c r="B1083" s="1" t="str">
        <f>VLOOKUP(A1083,'[3]消费明细-普通账号'!$B$2:$C$10000,2,)</f>
        <v>广州尚途商旅信息技术有限公司</v>
      </c>
      <c r="C1083" s="1" t="str">
        <f>VLOOKUP(A1083,'[3]消费明细-普通账号'!$B$2:$D$10000,3,)</f>
        <v>KA-广</v>
      </c>
      <c r="D1083" s="1" t="str">
        <f>VLOOKUP(A1083,'[3]消费明细-普通账号'!$B$2:$L$10000,11,)</f>
        <v>史玉卉</v>
      </c>
      <c r="E1083" s="1" t="str">
        <f>VLOOKUP(A1083,'[3]消费明细-普通账号'!$B$2:$P$10000,15,)</f>
        <v>关联</v>
      </c>
      <c r="F1083" s="5">
        <f>VLOOKUP(A1083,'[3]消费明细-普通账号'!$B$2:$O$10000,14,)</f>
        <v>42670</v>
      </c>
      <c r="G1083" s="1" t="s">
        <v>3783</v>
      </c>
      <c r="H1083" s="1" t="s">
        <v>17</v>
      </c>
      <c r="I1083" s="1" t="s">
        <v>59</v>
      </c>
      <c r="J1083" s="1" t="s">
        <v>602</v>
      </c>
      <c r="K1083" s="1" t="s">
        <v>20</v>
      </c>
      <c r="L1083" s="1" t="s">
        <v>602</v>
      </c>
      <c r="M1083" s="1"/>
      <c r="N1083" s="1">
        <f t="shared" si="16"/>
        <v>428</v>
      </c>
      <c r="O1083" s="1" t="s">
        <v>22</v>
      </c>
      <c r="P1083" s="1" t="s">
        <v>3784</v>
      </c>
      <c r="Q1083" s="1" t="s">
        <v>3785</v>
      </c>
      <c r="R1083" s="1" t="s">
        <v>21</v>
      </c>
      <c r="S1083" s="1"/>
      <c r="T1083" s="1" t="s">
        <v>25</v>
      </c>
      <c r="U1083">
        <v>-1</v>
      </c>
    </row>
    <row r="1084" spans="1:21">
      <c r="A1084" s="1" t="s">
        <v>220</v>
      </c>
      <c r="B1084" s="1" t="str">
        <f>VLOOKUP(A1084,'[3]消费明细-普通账号'!$B$2:$C$10000,2,)</f>
        <v>广州尚途商旅信息技术有限公司</v>
      </c>
      <c r="C1084" s="1" t="str">
        <f>VLOOKUP(A1084,'[3]消费明细-普通账号'!$B$2:$D$10000,3,)</f>
        <v>KA-广</v>
      </c>
      <c r="D1084" s="1" t="str">
        <f>VLOOKUP(A1084,'[3]消费明细-普通账号'!$B$2:$L$10000,11,)</f>
        <v>史玉卉</v>
      </c>
      <c r="E1084" s="1" t="str">
        <f>VLOOKUP(A1084,'[3]消费明细-普通账号'!$B$2:$P$10000,15,)</f>
        <v>关联</v>
      </c>
      <c r="F1084" s="5">
        <f>VLOOKUP(A1084,'[3]消费明细-普通账号'!$B$2:$O$10000,14,)</f>
        <v>42670</v>
      </c>
      <c r="G1084" s="1" t="s">
        <v>3786</v>
      </c>
      <c r="H1084" s="1" t="s">
        <v>17</v>
      </c>
      <c r="I1084" s="1" t="s">
        <v>59</v>
      </c>
      <c r="J1084" s="1" t="s">
        <v>278</v>
      </c>
      <c r="K1084" s="1" t="s">
        <v>20</v>
      </c>
      <c r="L1084" s="1" t="s">
        <v>278</v>
      </c>
      <c r="M1084" s="1"/>
      <c r="N1084" s="1">
        <f t="shared" si="16"/>
        <v>228</v>
      </c>
      <c r="O1084" s="1" t="s">
        <v>22</v>
      </c>
      <c r="P1084" s="1" t="s">
        <v>3787</v>
      </c>
      <c r="Q1084" s="1" t="s">
        <v>3788</v>
      </c>
      <c r="R1084" s="1" t="s">
        <v>21</v>
      </c>
      <c r="S1084" s="1"/>
      <c r="T1084" s="1" t="s">
        <v>25</v>
      </c>
      <c r="U1084">
        <v>-1</v>
      </c>
    </row>
    <row r="1085" spans="1:21">
      <c r="A1085" s="1" t="s">
        <v>220</v>
      </c>
      <c r="B1085" s="1" t="str">
        <f>VLOOKUP(A1085,'[3]消费明细-普通账号'!$B$2:$C$10000,2,)</f>
        <v>广州尚途商旅信息技术有限公司</v>
      </c>
      <c r="C1085" s="1" t="str">
        <f>VLOOKUP(A1085,'[3]消费明细-普通账号'!$B$2:$D$10000,3,)</f>
        <v>KA-广</v>
      </c>
      <c r="D1085" s="1" t="str">
        <f>VLOOKUP(A1085,'[3]消费明细-普通账号'!$B$2:$L$10000,11,)</f>
        <v>史玉卉</v>
      </c>
      <c r="E1085" s="1" t="str">
        <f>VLOOKUP(A1085,'[3]消费明细-普通账号'!$B$2:$P$10000,15,)</f>
        <v>关联</v>
      </c>
      <c r="F1085" s="5">
        <f>VLOOKUP(A1085,'[3]消费明细-普通账号'!$B$2:$O$10000,14,)</f>
        <v>42670</v>
      </c>
      <c r="G1085" s="1" t="s">
        <v>3789</v>
      </c>
      <c r="H1085" s="1" t="s">
        <v>17</v>
      </c>
      <c r="I1085" s="1" t="s">
        <v>59</v>
      </c>
      <c r="J1085" s="1" t="s">
        <v>278</v>
      </c>
      <c r="K1085" s="1" t="s">
        <v>20</v>
      </c>
      <c r="L1085" s="1" t="s">
        <v>278</v>
      </c>
      <c r="M1085" s="1"/>
      <c r="N1085" s="1">
        <f t="shared" si="16"/>
        <v>228</v>
      </c>
      <c r="O1085" s="1" t="s">
        <v>22</v>
      </c>
      <c r="P1085" s="1" t="s">
        <v>3787</v>
      </c>
      <c r="Q1085" s="1" t="s">
        <v>3788</v>
      </c>
      <c r="R1085" s="1" t="s">
        <v>21</v>
      </c>
      <c r="S1085" s="1"/>
      <c r="T1085" s="1" t="s">
        <v>25</v>
      </c>
      <c r="U1085">
        <v>-1</v>
      </c>
    </row>
    <row r="1086" spans="1:21">
      <c r="A1086" s="1" t="s">
        <v>220</v>
      </c>
      <c r="B1086" s="1" t="str">
        <f>VLOOKUP(A1086,'[3]消费明细-普通账号'!$B$2:$C$10000,2,)</f>
        <v>广州尚途商旅信息技术有限公司</v>
      </c>
      <c r="C1086" s="1" t="str">
        <f>VLOOKUP(A1086,'[3]消费明细-普通账号'!$B$2:$D$10000,3,)</f>
        <v>KA-广</v>
      </c>
      <c r="D1086" s="1" t="str">
        <f>VLOOKUP(A1086,'[3]消费明细-普通账号'!$B$2:$L$10000,11,)</f>
        <v>史玉卉</v>
      </c>
      <c r="E1086" s="1" t="str">
        <f>VLOOKUP(A1086,'[3]消费明细-普通账号'!$B$2:$P$10000,15,)</f>
        <v>关联</v>
      </c>
      <c r="F1086" s="5">
        <f>VLOOKUP(A1086,'[3]消费明细-普通账号'!$B$2:$O$10000,14,)</f>
        <v>42670</v>
      </c>
      <c r="G1086" s="1" t="s">
        <v>3790</v>
      </c>
      <c r="H1086" s="1" t="s">
        <v>17</v>
      </c>
      <c r="I1086" s="1" t="s">
        <v>59</v>
      </c>
      <c r="J1086" s="1" t="s">
        <v>602</v>
      </c>
      <c r="K1086" s="1" t="s">
        <v>20</v>
      </c>
      <c r="L1086" s="1" t="s">
        <v>602</v>
      </c>
      <c r="M1086" s="1"/>
      <c r="N1086" s="1">
        <f t="shared" si="16"/>
        <v>428</v>
      </c>
      <c r="O1086" s="1" t="s">
        <v>22</v>
      </c>
      <c r="P1086" s="1" t="s">
        <v>3791</v>
      </c>
      <c r="Q1086" s="1" t="s">
        <v>3792</v>
      </c>
      <c r="R1086" s="1" t="s">
        <v>21</v>
      </c>
      <c r="S1086" s="1"/>
      <c r="T1086" s="1" t="s">
        <v>25</v>
      </c>
      <c r="U1086">
        <v>-1</v>
      </c>
    </row>
    <row r="1087" spans="1:21">
      <c r="A1087" s="1" t="s">
        <v>220</v>
      </c>
      <c r="B1087" s="1" t="str">
        <f>VLOOKUP(A1087,'[3]消费明细-普通账号'!$B$2:$C$10000,2,)</f>
        <v>广州尚途商旅信息技术有限公司</v>
      </c>
      <c r="C1087" s="1" t="str">
        <f>VLOOKUP(A1087,'[3]消费明细-普通账号'!$B$2:$D$10000,3,)</f>
        <v>KA-广</v>
      </c>
      <c r="D1087" s="1" t="str">
        <f>VLOOKUP(A1087,'[3]消费明细-普通账号'!$B$2:$L$10000,11,)</f>
        <v>史玉卉</v>
      </c>
      <c r="E1087" s="1" t="str">
        <f>VLOOKUP(A1087,'[3]消费明细-普通账号'!$B$2:$P$10000,15,)</f>
        <v>关联</v>
      </c>
      <c r="F1087" s="5">
        <f>VLOOKUP(A1087,'[3]消费明细-普通账号'!$B$2:$O$10000,14,)</f>
        <v>42670</v>
      </c>
      <c r="G1087" s="1" t="s">
        <v>3793</v>
      </c>
      <c r="H1087" s="1" t="s">
        <v>17</v>
      </c>
      <c r="I1087" s="1" t="s">
        <v>59</v>
      </c>
      <c r="J1087" s="1" t="s">
        <v>602</v>
      </c>
      <c r="K1087" s="1" t="s">
        <v>20</v>
      </c>
      <c r="L1087" s="1" t="s">
        <v>602</v>
      </c>
      <c r="M1087" s="1"/>
      <c r="N1087" s="1">
        <f t="shared" si="16"/>
        <v>428</v>
      </c>
      <c r="O1087" s="1" t="s">
        <v>22</v>
      </c>
      <c r="P1087" s="1" t="s">
        <v>3794</v>
      </c>
      <c r="Q1087" s="1" t="s">
        <v>3791</v>
      </c>
      <c r="R1087" s="1" t="s">
        <v>21</v>
      </c>
      <c r="S1087" s="1"/>
      <c r="T1087" s="1" t="s">
        <v>25</v>
      </c>
      <c r="U1087">
        <v>-1</v>
      </c>
    </row>
    <row r="1088" spans="1:21">
      <c r="A1088" s="1" t="s">
        <v>220</v>
      </c>
      <c r="B1088" s="1" t="str">
        <f>VLOOKUP(A1088,'[3]消费明细-普通账号'!$B$2:$C$10000,2,)</f>
        <v>广州尚途商旅信息技术有限公司</v>
      </c>
      <c r="C1088" s="1" t="str">
        <f>VLOOKUP(A1088,'[3]消费明细-普通账号'!$B$2:$D$10000,3,)</f>
        <v>KA-广</v>
      </c>
      <c r="D1088" s="1" t="str">
        <f>VLOOKUP(A1088,'[3]消费明细-普通账号'!$B$2:$L$10000,11,)</f>
        <v>史玉卉</v>
      </c>
      <c r="E1088" s="1" t="str">
        <f>VLOOKUP(A1088,'[3]消费明细-普通账号'!$B$2:$P$10000,15,)</f>
        <v>关联</v>
      </c>
      <c r="F1088" s="5">
        <f>VLOOKUP(A1088,'[3]消费明细-普通账号'!$B$2:$O$10000,14,)</f>
        <v>42670</v>
      </c>
      <c r="G1088" s="1" t="s">
        <v>3795</v>
      </c>
      <c r="H1088" s="1" t="s">
        <v>17</v>
      </c>
      <c r="I1088" s="1" t="s">
        <v>59</v>
      </c>
      <c r="J1088" s="1" t="s">
        <v>278</v>
      </c>
      <c r="K1088" s="1" t="s">
        <v>20</v>
      </c>
      <c r="L1088" s="1" t="s">
        <v>278</v>
      </c>
      <c r="M1088" s="1"/>
      <c r="N1088" s="1">
        <f t="shared" si="16"/>
        <v>228</v>
      </c>
      <c r="O1088" s="1" t="s">
        <v>22</v>
      </c>
      <c r="P1088" s="1" t="s">
        <v>3796</v>
      </c>
      <c r="Q1088" s="1" t="s">
        <v>3796</v>
      </c>
      <c r="R1088" s="1" t="s">
        <v>21</v>
      </c>
      <c r="S1088" s="1"/>
      <c r="T1088" s="1" t="s">
        <v>25</v>
      </c>
      <c r="U1088">
        <v>-1</v>
      </c>
    </row>
    <row r="1089" spans="1:21">
      <c r="A1089" s="1" t="s">
        <v>220</v>
      </c>
      <c r="B1089" s="1" t="str">
        <f>VLOOKUP(A1089,'[3]消费明细-普通账号'!$B$2:$C$10000,2,)</f>
        <v>广州尚途商旅信息技术有限公司</v>
      </c>
      <c r="C1089" s="1" t="str">
        <f>VLOOKUP(A1089,'[3]消费明细-普通账号'!$B$2:$D$10000,3,)</f>
        <v>KA-广</v>
      </c>
      <c r="D1089" s="1" t="str">
        <f>VLOOKUP(A1089,'[3]消费明细-普通账号'!$B$2:$L$10000,11,)</f>
        <v>史玉卉</v>
      </c>
      <c r="E1089" s="1" t="str">
        <f>VLOOKUP(A1089,'[3]消费明细-普通账号'!$B$2:$P$10000,15,)</f>
        <v>关联</v>
      </c>
      <c r="F1089" s="5">
        <f>VLOOKUP(A1089,'[3]消费明细-普通账号'!$B$2:$O$10000,14,)</f>
        <v>42670</v>
      </c>
      <c r="G1089" s="1" t="s">
        <v>3797</v>
      </c>
      <c r="H1089" s="1" t="s">
        <v>36</v>
      </c>
      <c r="I1089" s="1" t="s">
        <v>59</v>
      </c>
      <c r="J1089" s="1" t="s">
        <v>3798</v>
      </c>
      <c r="K1089" s="1" t="s">
        <v>20</v>
      </c>
      <c r="L1089" s="1" t="s">
        <v>3798</v>
      </c>
      <c r="M1089" s="1"/>
      <c r="N1089" s="1">
        <f t="shared" si="16"/>
        <v>1683</v>
      </c>
      <c r="O1089" s="1" t="s">
        <v>22</v>
      </c>
      <c r="P1089" s="1" t="s">
        <v>3799</v>
      </c>
      <c r="Q1089" s="1" t="s">
        <v>3800</v>
      </c>
      <c r="R1089" s="1" t="s">
        <v>21</v>
      </c>
      <c r="S1089" s="1"/>
      <c r="T1089" s="1" t="s">
        <v>25</v>
      </c>
      <c r="U1089">
        <v>-1</v>
      </c>
    </row>
    <row r="1090" spans="1:21">
      <c r="A1090" s="1" t="s">
        <v>697</v>
      </c>
      <c r="B1090" s="1" t="str">
        <f>VLOOKUP(A1090,'[3]消费明细-普通账号'!$B$2:$C$10000,2,)</f>
        <v>绵泽信息技术有限公司</v>
      </c>
      <c r="C1090" s="1" t="str">
        <f>VLOOKUP(A1090,'[3]消费明细-普通账号'!$B$2:$D$10000,3,)</f>
        <v>KA-广</v>
      </c>
      <c r="D1090" s="1" t="str">
        <f>VLOOKUP(A1090,'[3]消费明细-普通账号'!$B$2:$L$10000,11,)</f>
        <v>汤何</v>
      </c>
      <c r="E1090" s="1" t="str">
        <f>VLOOKUP(A1090,'[3]消费明细-普通账号'!$B$2:$P$10000,15,)</f>
        <v>新建</v>
      </c>
      <c r="F1090" s="5">
        <f>VLOOKUP(A1090,'[3]消费明细-普通账号'!$B$2:$O$10000,14,)</f>
        <v>43028</v>
      </c>
      <c r="G1090" s="1" t="s">
        <v>3801</v>
      </c>
      <c r="H1090" s="1" t="s">
        <v>704</v>
      </c>
      <c r="I1090" s="1" t="s">
        <v>49</v>
      </c>
      <c r="J1090" s="1" t="s">
        <v>705</v>
      </c>
      <c r="K1090" s="1" t="s">
        <v>20</v>
      </c>
      <c r="L1090" s="1" t="s">
        <v>705</v>
      </c>
      <c r="M1090" s="1"/>
      <c r="N1090" s="1">
        <f t="shared" si="16"/>
        <v>59</v>
      </c>
      <c r="O1090" s="1" t="s">
        <v>22</v>
      </c>
      <c r="P1090" s="1" t="s">
        <v>3802</v>
      </c>
      <c r="Q1090" s="1" t="s">
        <v>3803</v>
      </c>
      <c r="R1090" s="1" t="s">
        <v>21</v>
      </c>
      <c r="S1090" s="1"/>
      <c r="T1090" s="1" t="s">
        <v>25</v>
      </c>
      <c r="U1090" t="e">
        <f>VLOOKUP(H1090,[4]可返佣产品!$A$2:$B$1000,2,)</f>
        <v>#N/A</v>
      </c>
    </row>
    <row r="1091" spans="1:21">
      <c r="A1091" s="1" t="s">
        <v>220</v>
      </c>
      <c r="B1091" s="1" t="str">
        <f>VLOOKUP(A1091,'[3]消费明细-普通账号'!$B$2:$C$10000,2,)</f>
        <v>广州尚途商旅信息技术有限公司</v>
      </c>
      <c r="C1091" s="1" t="str">
        <f>VLOOKUP(A1091,'[3]消费明细-普通账号'!$B$2:$D$10000,3,)</f>
        <v>KA-广</v>
      </c>
      <c r="D1091" s="1" t="str">
        <f>VLOOKUP(A1091,'[3]消费明细-普通账号'!$B$2:$L$10000,11,)</f>
        <v>史玉卉</v>
      </c>
      <c r="E1091" s="1" t="str">
        <f>VLOOKUP(A1091,'[3]消费明细-普通账号'!$B$2:$P$10000,15,)</f>
        <v>关联</v>
      </c>
      <c r="F1091" s="5">
        <f>VLOOKUP(A1091,'[3]消费明细-普通账号'!$B$2:$O$10000,14,)</f>
        <v>42670</v>
      </c>
      <c r="G1091" s="1" t="s">
        <v>3804</v>
      </c>
      <c r="H1091" s="1" t="s">
        <v>17</v>
      </c>
      <c r="I1091" s="1" t="s">
        <v>59</v>
      </c>
      <c r="J1091" s="1" t="s">
        <v>278</v>
      </c>
      <c r="K1091" s="1" t="s">
        <v>20</v>
      </c>
      <c r="L1091" s="1" t="s">
        <v>278</v>
      </c>
      <c r="M1091" s="1"/>
      <c r="N1091" s="1">
        <f t="shared" ref="N1091:N1154" si="17">L1091-M1091</f>
        <v>228</v>
      </c>
      <c r="O1091" s="1" t="s">
        <v>22</v>
      </c>
      <c r="P1091" s="1" t="s">
        <v>3805</v>
      </c>
      <c r="Q1091" s="1" t="s">
        <v>3806</v>
      </c>
      <c r="R1091" s="1" t="s">
        <v>21</v>
      </c>
      <c r="S1091" s="1"/>
      <c r="T1091" s="1" t="s">
        <v>25</v>
      </c>
      <c r="U1091">
        <v>-1</v>
      </c>
    </row>
    <row r="1092" spans="1:21">
      <c r="A1092" s="1" t="s">
        <v>220</v>
      </c>
      <c r="B1092" s="1" t="str">
        <f>VLOOKUP(A1092,'[3]消费明细-普通账号'!$B$2:$C$10000,2,)</f>
        <v>广州尚途商旅信息技术有限公司</v>
      </c>
      <c r="C1092" s="1" t="str">
        <f>VLOOKUP(A1092,'[3]消费明细-普通账号'!$B$2:$D$10000,3,)</f>
        <v>KA-广</v>
      </c>
      <c r="D1092" s="1" t="str">
        <f>VLOOKUP(A1092,'[3]消费明细-普通账号'!$B$2:$L$10000,11,)</f>
        <v>史玉卉</v>
      </c>
      <c r="E1092" s="1" t="str">
        <f>VLOOKUP(A1092,'[3]消费明细-普通账号'!$B$2:$P$10000,15,)</f>
        <v>关联</v>
      </c>
      <c r="F1092" s="5">
        <f>VLOOKUP(A1092,'[3]消费明细-普通账号'!$B$2:$O$10000,14,)</f>
        <v>42670</v>
      </c>
      <c r="G1092" s="1" t="s">
        <v>3807</v>
      </c>
      <c r="H1092" s="1" t="s">
        <v>17</v>
      </c>
      <c r="I1092" s="1" t="s">
        <v>59</v>
      </c>
      <c r="J1092" s="1" t="s">
        <v>602</v>
      </c>
      <c r="K1092" s="1" t="s">
        <v>20</v>
      </c>
      <c r="L1092" s="1" t="s">
        <v>602</v>
      </c>
      <c r="M1092" s="1"/>
      <c r="N1092" s="1">
        <f t="shared" si="17"/>
        <v>428</v>
      </c>
      <c r="O1092" s="1" t="s">
        <v>22</v>
      </c>
      <c r="P1092" s="1" t="s">
        <v>3808</v>
      </c>
      <c r="Q1092" s="1" t="s">
        <v>3808</v>
      </c>
      <c r="R1092" s="1" t="s">
        <v>21</v>
      </c>
      <c r="S1092" s="1"/>
      <c r="T1092" s="1" t="s">
        <v>25</v>
      </c>
      <c r="U1092">
        <v>-1</v>
      </c>
    </row>
    <row r="1093" spans="1:21">
      <c r="A1093" s="1" t="s">
        <v>220</v>
      </c>
      <c r="B1093" s="1" t="str">
        <f>VLOOKUP(A1093,'[3]消费明细-普通账号'!$B$2:$C$10000,2,)</f>
        <v>广州尚途商旅信息技术有限公司</v>
      </c>
      <c r="C1093" s="1" t="str">
        <f>VLOOKUP(A1093,'[3]消费明细-普通账号'!$B$2:$D$10000,3,)</f>
        <v>KA-广</v>
      </c>
      <c r="D1093" s="1" t="str">
        <f>VLOOKUP(A1093,'[3]消费明细-普通账号'!$B$2:$L$10000,11,)</f>
        <v>史玉卉</v>
      </c>
      <c r="E1093" s="1" t="str">
        <f>VLOOKUP(A1093,'[3]消费明细-普通账号'!$B$2:$P$10000,15,)</f>
        <v>关联</v>
      </c>
      <c r="F1093" s="5">
        <f>VLOOKUP(A1093,'[3]消费明细-普通账号'!$B$2:$O$10000,14,)</f>
        <v>42670</v>
      </c>
      <c r="G1093" s="1" t="s">
        <v>3809</v>
      </c>
      <c r="H1093" s="1" t="s">
        <v>17</v>
      </c>
      <c r="I1093" s="1" t="s">
        <v>59</v>
      </c>
      <c r="J1093" s="1" t="s">
        <v>278</v>
      </c>
      <c r="K1093" s="1" t="s">
        <v>20</v>
      </c>
      <c r="L1093" s="1" t="s">
        <v>278</v>
      </c>
      <c r="M1093" s="1"/>
      <c r="N1093" s="1">
        <f t="shared" si="17"/>
        <v>228</v>
      </c>
      <c r="O1093" s="1" t="s">
        <v>22</v>
      </c>
      <c r="P1093" s="1" t="s">
        <v>3810</v>
      </c>
      <c r="Q1093" s="1" t="s">
        <v>3811</v>
      </c>
      <c r="R1093" s="1" t="s">
        <v>21</v>
      </c>
      <c r="S1093" s="1"/>
      <c r="T1093" s="1" t="s">
        <v>25</v>
      </c>
      <c r="U1093">
        <v>-1</v>
      </c>
    </row>
    <row r="1094" spans="1:21">
      <c r="A1094" s="1" t="s">
        <v>220</v>
      </c>
      <c r="B1094" s="1" t="str">
        <f>VLOOKUP(A1094,'[3]消费明细-普通账号'!$B$2:$C$10000,2,)</f>
        <v>广州尚途商旅信息技术有限公司</v>
      </c>
      <c r="C1094" s="1" t="str">
        <f>VLOOKUP(A1094,'[3]消费明细-普通账号'!$B$2:$D$10000,3,)</f>
        <v>KA-广</v>
      </c>
      <c r="D1094" s="1" t="str">
        <f>VLOOKUP(A1094,'[3]消费明细-普通账号'!$B$2:$L$10000,11,)</f>
        <v>史玉卉</v>
      </c>
      <c r="E1094" s="1" t="str">
        <f>VLOOKUP(A1094,'[3]消费明细-普通账号'!$B$2:$P$10000,15,)</f>
        <v>关联</v>
      </c>
      <c r="F1094" s="5">
        <f>VLOOKUP(A1094,'[3]消费明细-普通账号'!$B$2:$O$10000,14,)</f>
        <v>42670</v>
      </c>
      <c r="G1094" s="1" t="s">
        <v>3812</v>
      </c>
      <c r="H1094" s="1" t="s">
        <v>17</v>
      </c>
      <c r="I1094" s="1" t="s">
        <v>59</v>
      </c>
      <c r="J1094" s="1" t="s">
        <v>278</v>
      </c>
      <c r="K1094" s="1" t="s">
        <v>20</v>
      </c>
      <c r="L1094" s="1" t="s">
        <v>278</v>
      </c>
      <c r="M1094" s="1"/>
      <c r="N1094" s="1">
        <f t="shared" si="17"/>
        <v>228</v>
      </c>
      <c r="O1094" s="1" t="s">
        <v>22</v>
      </c>
      <c r="P1094" s="1" t="s">
        <v>3813</v>
      </c>
      <c r="Q1094" s="1" t="s">
        <v>3814</v>
      </c>
      <c r="R1094" s="1" t="s">
        <v>21</v>
      </c>
      <c r="S1094" s="1"/>
      <c r="T1094" s="1" t="s">
        <v>25</v>
      </c>
      <c r="U1094">
        <v>-1</v>
      </c>
    </row>
    <row r="1095" spans="1:21">
      <c r="A1095" s="1" t="s">
        <v>220</v>
      </c>
      <c r="B1095" s="1" t="str">
        <f>VLOOKUP(A1095,'[3]消费明细-普通账号'!$B$2:$C$10000,2,)</f>
        <v>广州尚途商旅信息技术有限公司</v>
      </c>
      <c r="C1095" s="1" t="str">
        <f>VLOOKUP(A1095,'[3]消费明细-普通账号'!$B$2:$D$10000,3,)</f>
        <v>KA-广</v>
      </c>
      <c r="D1095" s="1" t="str">
        <f>VLOOKUP(A1095,'[3]消费明细-普通账号'!$B$2:$L$10000,11,)</f>
        <v>史玉卉</v>
      </c>
      <c r="E1095" s="1" t="str">
        <f>VLOOKUP(A1095,'[3]消费明细-普通账号'!$B$2:$P$10000,15,)</f>
        <v>关联</v>
      </c>
      <c r="F1095" s="5">
        <f>VLOOKUP(A1095,'[3]消费明细-普通账号'!$B$2:$O$10000,14,)</f>
        <v>42670</v>
      </c>
      <c r="G1095" s="1" t="s">
        <v>3815</v>
      </c>
      <c r="H1095" s="1" t="s">
        <v>17</v>
      </c>
      <c r="I1095" s="1" t="s">
        <v>59</v>
      </c>
      <c r="J1095" s="1" t="s">
        <v>602</v>
      </c>
      <c r="K1095" s="1" t="s">
        <v>20</v>
      </c>
      <c r="L1095" s="1" t="s">
        <v>602</v>
      </c>
      <c r="M1095" s="1"/>
      <c r="N1095" s="1">
        <f t="shared" si="17"/>
        <v>428</v>
      </c>
      <c r="O1095" s="1" t="s">
        <v>22</v>
      </c>
      <c r="P1095" s="1" t="s">
        <v>3816</v>
      </c>
      <c r="Q1095" s="1" t="s">
        <v>3817</v>
      </c>
      <c r="R1095" s="1" t="s">
        <v>21</v>
      </c>
      <c r="S1095" s="1"/>
      <c r="T1095" s="1" t="s">
        <v>25</v>
      </c>
      <c r="U1095">
        <v>-1</v>
      </c>
    </row>
    <row r="1096" spans="1:21">
      <c r="A1096" s="1" t="s">
        <v>220</v>
      </c>
      <c r="B1096" s="1" t="str">
        <f>VLOOKUP(A1096,'[3]消费明细-普通账号'!$B$2:$C$10000,2,)</f>
        <v>广州尚途商旅信息技术有限公司</v>
      </c>
      <c r="C1096" s="1" t="str">
        <f>VLOOKUP(A1096,'[3]消费明细-普通账号'!$B$2:$D$10000,3,)</f>
        <v>KA-广</v>
      </c>
      <c r="D1096" s="1" t="str">
        <f>VLOOKUP(A1096,'[3]消费明细-普通账号'!$B$2:$L$10000,11,)</f>
        <v>史玉卉</v>
      </c>
      <c r="E1096" s="1" t="str">
        <f>VLOOKUP(A1096,'[3]消费明细-普通账号'!$B$2:$P$10000,15,)</f>
        <v>关联</v>
      </c>
      <c r="F1096" s="5">
        <f>VLOOKUP(A1096,'[3]消费明细-普通账号'!$B$2:$O$10000,14,)</f>
        <v>42670</v>
      </c>
      <c r="G1096" s="1" t="s">
        <v>3818</v>
      </c>
      <c r="H1096" s="1" t="s">
        <v>36</v>
      </c>
      <c r="I1096" s="1" t="s">
        <v>59</v>
      </c>
      <c r="J1096" s="1" t="s">
        <v>3819</v>
      </c>
      <c r="K1096" s="1" t="s">
        <v>20</v>
      </c>
      <c r="L1096" s="1" t="s">
        <v>3819</v>
      </c>
      <c r="M1096" s="1"/>
      <c r="N1096" s="1">
        <f t="shared" si="17"/>
        <v>2360</v>
      </c>
      <c r="O1096" s="1" t="s">
        <v>22</v>
      </c>
      <c r="P1096" s="1" t="s">
        <v>3820</v>
      </c>
      <c r="Q1096" s="1" t="s">
        <v>3820</v>
      </c>
      <c r="R1096" s="1" t="s">
        <v>21</v>
      </c>
      <c r="S1096" s="1"/>
      <c r="T1096" s="1" t="s">
        <v>25</v>
      </c>
      <c r="U1096">
        <v>-1</v>
      </c>
    </row>
    <row r="1097" spans="1:21">
      <c r="A1097" s="1" t="s">
        <v>717</v>
      </c>
      <c r="B1097" s="1" t="str">
        <f>VLOOKUP(A1097,'[3]消费明细-普通账号'!$B$2:$C$10000,2,)</f>
        <v>广州科亚信息科技有限公司</v>
      </c>
      <c r="C1097" s="1" t="str">
        <f>VLOOKUP(A1097,'[3]消费明细-普通账号'!$B$2:$D$10000,3,)</f>
        <v>中台-广</v>
      </c>
      <c r="D1097" s="1" t="str">
        <f>VLOOKUP(A1097,'[3]消费明细-普通账号'!$B$2:$L$10000,11,)</f>
        <v>唐钰滢</v>
      </c>
      <c r="E1097" s="1" t="str">
        <f>VLOOKUP(A1097,'[3]消费明细-普通账号'!$B$2:$P$10000,15,)</f>
        <v>关联</v>
      </c>
      <c r="F1097" s="5">
        <f>VLOOKUP(A1097,'[3]消费明细-普通账号'!$B$2:$O$10000,14,)</f>
        <v>42809</v>
      </c>
      <c r="G1097" s="1" t="s">
        <v>3821</v>
      </c>
      <c r="H1097" s="1" t="s">
        <v>36</v>
      </c>
      <c r="I1097" s="1" t="s">
        <v>59</v>
      </c>
      <c r="J1097" s="1" t="s">
        <v>811</v>
      </c>
      <c r="K1097" s="1" t="s">
        <v>20</v>
      </c>
      <c r="L1097" s="1" t="s">
        <v>811</v>
      </c>
      <c r="M1097" s="1"/>
      <c r="N1097" s="1">
        <f t="shared" si="17"/>
        <v>268</v>
      </c>
      <c r="O1097" s="1" t="s">
        <v>22</v>
      </c>
      <c r="P1097" s="1" t="s">
        <v>3822</v>
      </c>
      <c r="Q1097" s="1" t="s">
        <v>3822</v>
      </c>
      <c r="R1097" s="1" t="s">
        <v>21</v>
      </c>
      <c r="S1097" s="1"/>
      <c r="T1097" s="1" t="s">
        <v>25</v>
      </c>
      <c r="U1097">
        <v>-1</v>
      </c>
    </row>
    <row r="1098" spans="1:21">
      <c r="A1098" s="1" t="s">
        <v>220</v>
      </c>
      <c r="B1098" s="1" t="str">
        <f>VLOOKUP(A1098,'[3]消费明细-普通账号'!$B$2:$C$10000,2,)</f>
        <v>广州尚途商旅信息技术有限公司</v>
      </c>
      <c r="C1098" s="1" t="str">
        <f>VLOOKUP(A1098,'[3]消费明细-普通账号'!$B$2:$D$10000,3,)</f>
        <v>KA-广</v>
      </c>
      <c r="D1098" s="1" t="str">
        <f>VLOOKUP(A1098,'[3]消费明细-普通账号'!$B$2:$L$10000,11,)</f>
        <v>史玉卉</v>
      </c>
      <c r="E1098" s="1" t="str">
        <f>VLOOKUP(A1098,'[3]消费明细-普通账号'!$B$2:$P$10000,15,)</f>
        <v>关联</v>
      </c>
      <c r="F1098" s="5">
        <f>VLOOKUP(A1098,'[3]消费明细-普通账号'!$B$2:$O$10000,14,)</f>
        <v>42670</v>
      </c>
      <c r="G1098" s="1" t="s">
        <v>3823</v>
      </c>
      <c r="H1098" s="1" t="s">
        <v>306</v>
      </c>
      <c r="I1098" s="1" t="s">
        <v>59</v>
      </c>
      <c r="J1098" s="1" t="s">
        <v>2602</v>
      </c>
      <c r="K1098" s="1" t="s">
        <v>20</v>
      </c>
      <c r="L1098" s="1" t="s">
        <v>2602</v>
      </c>
      <c r="M1098" s="1"/>
      <c r="N1098" s="1">
        <f t="shared" si="17"/>
        <v>660</v>
      </c>
      <c r="O1098" s="1" t="s">
        <v>22</v>
      </c>
      <c r="P1098" s="1" t="s">
        <v>3824</v>
      </c>
      <c r="Q1098" s="1" t="s">
        <v>3825</v>
      </c>
      <c r="R1098" s="1" t="s">
        <v>21</v>
      </c>
      <c r="S1098" s="1"/>
      <c r="T1098" s="1" t="s">
        <v>25</v>
      </c>
      <c r="U1098">
        <v>-1</v>
      </c>
    </row>
    <row r="1099" spans="1:21">
      <c r="A1099" s="1" t="s">
        <v>220</v>
      </c>
      <c r="B1099" s="1" t="str">
        <f>VLOOKUP(A1099,'[3]消费明细-普通账号'!$B$2:$C$10000,2,)</f>
        <v>广州尚途商旅信息技术有限公司</v>
      </c>
      <c r="C1099" s="1" t="str">
        <f>VLOOKUP(A1099,'[3]消费明细-普通账号'!$B$2:$D$10000,3,)</f>
        <v>KA-广</v>
      </c>
      <c r="D1099" s="1" t="str">
        <f>VLOOKUP(A1099,'[3]消费明细-普通账号'!$B$2:$L$10000,11,)</f>
        <v>史玉卉</v>
      </c>
      <c r="E1099" s="1" t="str">
        <f>VLOOKUP(A1099,'[3]消费明细-普通账号'!$B$2:$P$10000,15,)</f>
        <v>关联</v>
      </c>
      <c r="F1099" s="5">
        <f>VLOOKUP(A1099,'[3]消费明细-普通账号'!$B$2:$O$10000,14,)</f>
        <v>42670</v>
      </c>
      <c r="G1099" s="1" t="s">
        <v>3826</v>
      </c>
      <c r="H1099" s="1" t="s">
        <v>17</v>
      </c>
      <c r="I1099" s="1" t="s">
        <v>59</v>
      </c>
      <c r="J1099" s="1" t="s">
        <v>602</v>
      </c>
      <c r="K1099" s="1" t="s">
        <v>20</v>
      </c>
      <c r="L1099" s="1" t="s">
        <v>602</v>
      </c>
      <c r="M1099" s="1"/>
      <c r="N1099" s="1">
        <f t="shared" si="17"/>
        <v>428</v>
      </c>
      <c r="O1099" s="1" t="s">
        <v>22</v>
      </c>
      <c r="P1099" s="1" t="s">
        <v>3824</v>
      </c>
      <c r="Q1099" s="1" t="s">
        <v>3824</v>
      </c>
      <c r="R1099" s="1" t="s">
        <v>21</v>
      </c>
      <c r="S1099" s="1"/>
      <c r="T1099" s="1" t="s">
        <v>25</v>
      </c>
      <c r="U1099">
        <v>-1</v>
      </c>
    </row>
    <row r="1100" spans="1:21">
      <c r="A1100" s="1" t="s">
        <v>220</v>
      </c>
      <c r="B1100" s="1" t="str">
        <f>VLOOKUP(A1100,'[3]消费明细-普通账号'!$B$2:$C$10000,2,)</f>
        <v>广州尚途商旅信息技术有限公司</v>
      </c>
      <c r="C1100" s="1" t="str">
        <f>VLOOKUP(A1100,'[3]消费明细-普通账号'!$B$2:$D$10000,3,)</f>
        <v>KA-广</v>
      </c>
      <c r="D1100" s="1" t="str">
        <f>VLOOKUP(A1100,'[3]消费明细-普通账号'!$B$2:$L$10000,11,)</f>
        <v>史玉卉</v>
      </c>
      <c r="E1100" s="1" t="str">
        <f>VLOOKUP(A1100,'[3]消费明细-普通账号'!$B$2:$P$10000,15,)</f>
        <v>关联</v>
      </c>
      <c r="F1100" s="5">
        <f>VLOOKUP(A1100,'[3]消费明细-普通账号'!$B$2:$O$10000,14,)</f>
        <v>42670</v>
      </c>
      <c r="G1100" s="1" t="s">
        <v>3827</v>
      </c>
      <c r="H1100" s="1" t="s">
        <v>17</v>
      </c>
      <c r="I1100" s="1" t="s">
        <v>59</v>
      </c>
      <c r="J1100" s="1" t="s">
        <v>3479</v>
      </c>
      <c r="K1100" s="1" t="s">
        <v>20</v>
      </c>
      <c r="L1100" s="1" t="s">
        <v>3479</v>
      </c>
      <c r="M1100" s="1"/>
      <c r="N1100" s="1">
        <f t="shared" si="17"/>
        <v>1467</v>
      </c>
      <c r="O1100" s="1" t="s">
        <v>22</v>
      </c>
      <c r="P1100" s="1" t="s">
        <v>3828</v>
      </c>
      <c r="Q1100" s="1" t="s">
        <v>3829</v>
      </c>
      <c r="R1100" s="1" t="s">
        <v>21</v>
      </c>
      <c r="S1100" s="1"/>
      <c r="T1100" s="1" t="s">
        <v>25</v>
      </c>
      <c r="U1100">
        <v>-1</v>
      </c>
    </row>
    <row r="1101" spans="1:21">
      <c r="A1101" s="1" t="s">
        <v>220</v>
      </c>
      <c r="B1101" s="1" t="str">
        <f>VLOOKUP(A1101,'[3]消费明细-普通账号'!$B$2:$C$10000,2,)</f>
        <v>广州尚途商旅信息技术有限公司</v>
      </c>
      <c r="C1101" s="1" t="str">
        <f>VLOOKUP(A1101,'[3]消费明细-普通账号'!$B$2:$D$10000,3,)</f>
        <v>KA-广</v>
      </c>
      <c r="D1101" s="1" t="str">
        <f>VLOOKUP(A1101,'[3]消费明细-普通账号'!$B$2:$L$10000,11,)</f>
        <v>史玉卉</v>
      </c>
      <c r="E1101" s="1" t="str">
        <f>VLOOKUP(A1101,'[3]消费明细-普通账号'!$B$2:$P$10000,15,)</f>
        <v>关联</v>
      </c>
      <c r="F1101" s="5">
        <f>VLOOKUP(A1101,'[3]消费明细-普通账号'!$B$2:$O$10000,14,)</f>
        <v>42670</v>
      </c>
      <c r="G1101" s="1" t="s">
        <v>3830</v>
      </c>
      <c r="H1101" s="1" t="s">
        <v>17</v>
      </c>
      <c r="I1101" s="1" t="s">
        <v>59</v>
      </c>
      <c r="J1101" s="1" t="s">
        <v>278</v>
      </c>
      <c r="K1101" s="1" t="s">
        <v>20</v>
      </c>
      <c r="L1101" s="1" t="s">
        <v>278</v>
      </c>
      <c r="M1101" s="1"/>
      <c r="N1101" s="1">
        <f t="shared" si="17"/>
        <v>228</v>
      </c>
      <c r="O1101" s="1" t="s">
        <v>22</v>
      </c>
      <c r="P1101" s="1" t="s">
        <v>3828</v>
      </c>
      <c r="Q1101" s="1" t="s">
        <v>3829</v>
      </c>
      <c r="R1101" s="1" t="s">
        <v>21</v>
      </c>
      <c r="S1101" s="1"/>
      <c r="T1101" s="1" t="s">
        <v>25</v>
      </c>
      <c r="U1101">
        <v>-1</v>
      </c>
    </row>
    <row r="1102" spans="1:21">
      <c r="A1102" s="1" t="s">
        <v>220</v>
      </c>
      <c r="B1102" s="1" t="str">
        <f>VLOOKUP(A1102,'[3]消费明细-普通账号'!$B$2:$C$10000,2,)</f>
        <v>广州尚途商旅信息技术有限公司</v>
      </c>
      <c r="C1102" s="1" t="str">
        <f>VLOOKUP(A1102,'[3]消费明细-普通账号'!$B$2:$D$10000,3,)</f>
        <v>KA-广</v>
      </c>
      <c r="D1102" s="1" t="str">
        <f>VLOOKUP(A1102,'[3]消费明细-普通账号'!$B$2:$L$10000,11,)</f>
        <v>史玉卉</v>
      </c>
      <c r="E1102" s="1" t="str">
        <f>VLOOKUP(A1102,'[3]消费明细-普通账号'!$B$2:$P$10000,15,)</f>
        <v>关联</v>
      </c>
      <c r="F1102" s="5">
        <f>VLOOKUP(A1102,'[3]消费明细-普通账号'!$B$2:$O$10000,14,)</f>
        <v>42670</v>
      </c>
      <c r="G1102" s="1" t="s">
        <v>3831</v>
      </c>
      <c r="H1102" s="1" t="s">
        <v>17</v>
      </c>
      <c r="I1102" s="1" t="s">
        <v>59</v>
      </c>
      <c r="J1102" s="1" t="s">
        <v>278</v>
      </c>
      <c r="K1102" s="1" t="s">
        <v>20</v>
      </c>
      <c r="L1102" s="1" t="s">
        <v>278</v>
      </c>
      <c r="M1102" s="1"/>
      <c r="N1102" s="1">
        <f t="shared" si="17"/>
        <v>228</v>
      </c>
      <c r="O1102" s="1" t="s">
        <v>22</v>
      </c>
      <c r="P1102" s="1" t="s">
        <v>3832</v>
      </c>
      <c r="Q1102" s="1" t="s">
        <v>3832</v>
      </c>
      <c r="R1102" s="1" t="s">
        <v>21</v>
      </c>
      <c r="S1102" s="1"/>
      <c r="T1102" s="1" t="s">
        <v>25</v>
      </c>
      <c r="U1102">
        <v>-1</v>
      </c>
    </row>
    <row r="1103" spans="1:21">
      <c r="A1103" s="1" t="s">
        <v>220</v>
      </c>
      <c r="B1103" s="1" t="str">
        <f>VLOOKUP(A1103,'[3]消费明细-普通账号'!$B$2:$C$10000,2,)</f>
        <v>广州尚途商旅信息技术有限公司</v>
      </c>
      <c r="C1103" s="1" t="str">
        <f>VLOOKUP(A1103,'[3]消费明细-普通账号'!$B$2:$D$10000,3,)</f>
        <v>KA-广</v>
      </c>
      <c r="D1103" s="1" t="str">
        <f>VLOOKUP(A1103,'[3]消费明细-普通账号'!$B$2:$L$10000,11,)</f>
        <v>史玉卉</v>
      </c>
      <c r="E1103" s="1" t="str">
        <f>VLOOKUP(A1103,'[3]消费明细-普通账号'!$B$2:$P$10000,15,)</f>
        <v>关联</v>
      </c>
      <c r="F1103" s="5">
        <f>VLOOKUP(A1103,'[3]消费明细-普通账号'!$B$2:$O$10000,14,)</f>
        <v>42670</v>
      </c>
      <c r="G1103" s="1" t="s">
        <v>3833</v>
      </c>
      <c r="H1103" s="1" t="s">
        <v>17</v>
      </c>
      <c r="I1103" s="1" t="s">
        <v>59</v>
      </c>
      <c r="J1103" s="1" t="s">
        <v>602</v>
      </c>
      <c r="K1103" s="1" t="s">
        <v>20</v>
      </c>
      <c r="L1103" s="1" t="s">
        <v>602</v>
      </c>
      <c r="M1103" s="1"/>
      <c r="N1103" s="1">
        <f t="shared" si="17"/>
        <v>428</v>
      </c>
      <c r="O1103" s="1" t="s">
        <v>22</v>
      </c>
      <c r="P1103" s="1" t="s">
        <v>3834</v>
      </c>
      <c r="Q1103" s="1" t="s">
        <v>3832</v>
      </c>
      <c r="R1103" s="1" t="s">
        <v>21</v>
      </c>
      <c r="S1103" s="1"/>
      <c r="T1103" s="1" t="s">
        <v>25</v>
      </c>
      <c r="U1103">
        <v>-1</v>
      </c>
    </row>
    <row r="1104" spans="1:21">
      <c r="A1104" s="1" t="s">
        <v>697</v>
      </c>
      <c r="B1104" s="1" t="str">
        <f>VLOOKUP(A1104,'[3]消费明细-普通账号'!$B$2:$C$10000,2,)</f>
        <v>绵泽信息技术有限公司</v>
      </c>
      <c r="C1104" s="1" t="str">
        <f>VLOOKUP(A1104,'[3]消费明细-普通账号'!$B$2:$D$10000,3,)</f>
        <v>KA-广</v>
      </c>
      <c r="D1104" s="1" t="str">
        <f>VLOOKUP(A1104,'[3]消费明细-普通账号'!$B$2:$L$10000,11,)</f>
        <v>汤何</v>
      </c>
      <c r="E1104" s="1" t="str">
        <f>VLOOKUP(A1104,'[3]消费明细-普通账号'!$B$2:$P$10000,15,)</f>
        <v>新建</v>
      </c>
      <c r="F1104" s="5">
        <f>VLOOKUP(A1104,'[3]消费明细-普通账号'!$B$2:$O$10000,14,)</f>
        <v>43028</v>
      </c>
      <c r="G1104" s="1" t="s">
        <v>3835</v>
      </c>
      <c r="H1104" s="1" t="s">
        <v>704</v>
      </c>
      <c r="I1104" s="1" t="s">
        <v>49</v>
      </c>
      <c r="J1104" s="1" t="s">
        <v>705</v>
      </c>
      <c r="K1104" s="1" t="s">
        <v>20</v>
      </c>
      <c r="L1104" s="1" t="s">
        <v>705</v>
      </c>
      <c r="M1104" s="1"/>
      <c r="N1104" s="1">
        <f t="shared" si="17"/>
        <v>59</v>
      </c>
      <c r="O1104" s="1" t="s">
        <v>22</v>
      </c>
      <c r="P1104" s="1" t="s">
        <v>3836</v>
      </c>
      <c r="Q1104" s="1" t="s">
        <v>3837</v>
      </c>
      <c r="R1104" s="1" t="s">
        <v>21</v>
      </c>
      <c r="S1104" s="1"/>
      <c r="T1104" s="1" t="s">
        <v>25</v>
      </c>
      <c r="U1104" t="e">
        <f>VLOOKUP(H1104,[4]可返佣产品!$A$2:$B$1000,2,)</f>
        <v>#N/A</v>
      </c>
    </row>
    <row r="1105" spans="1:21">
      <c r="A1105" s="1" t="s">
        <v>42</v>
      </c>
      <c r="B1105" s="1" t="str">
        <f>VLOOKUP(A1105,'[3]消费明细-普通账号'!$B$2:$C$10000,2,)</f>
        <v>淘贝（深圳）网络信息科技有限公司</v>
      </c>
      <c r="C1105" s="1" t="str">
        <f>VLOOKUP(A1105,'[3]消费明细-普通账号'!$B$2:$D$10000,3,)</f>
        <v>BD伙伴</v>
      </c>
      <c r="D1105" s="1" t="str">
        <f>VLOOKUP(A1105,'[3]消费明细-普通账号'!$B$2:$L$10000,11,)</f>
        <v>BD团队-刘银树</v>
      </c>
      <c r="E1105" s="1" t="str">
        <f>VLOOKUP(A1105,'[3]消费明细-普通账号'!$B$2:$P$10000,15,)</f>
        <v>新建</v>
      </c>
      <c r="F1105" s="5">
        <f>VLOOKUP(A1105,'[3]消费明细-普通账号'!$B$2:$O$10000,14,)</f>
        <v>43058</v>
      </c>
      <c r="G1105" s="1" t="s">
        <v>3838</v>
      </c>
      <c r="H1105" s="1" t="s">
        <v>17</v>
      </c>
      <c r="I1105" s="1" t="s">
        <v>59</v>
      </c>
      <c r="J1105" s="1" t="s">
        <v>3839</v>
      </c>
      <c r="K1105" s="1" t="s">
        <v>3840</v>
      </c>
      <c r="L1105" s="1" t="s">
        <v>3841</v>
      </c>
      <c r="M1105" s="1"/>
      <c r="N1105" s="1">
        <f t="shared" si="17"/>
        <v>54.1</v>
      </c>
      <c r="O1105" s="1" t="s">
        <v>22</v>
      </c>
      <c r="P1105" s="1" t="s">
        <v>3842</v>
      </c>
      <c r="Q1105" s="1" t="s">
        <v>3842</v>
      </c>
      <c r="R1105" s="1" t="s">
        <v>21</v>
      </c>
      <c r="S1105" s="1"/>
      <c r="T1105" s="1" t="s">
        <v>25</v>
      </c>
      <c r="U1105" t="str">
        <f>VLOOKUP(H1105,[4]可返佣产品!$A$2:$B$1000,2,)</f>
        <v>true</v>
      </c>
    </row>
    <row r="1106" spans="1:21">
      <c r="A1106" s="1" t="s">
        <v>829</v>
      </c>
      <c r="B1106" s="1" t="str">
        <f>VLOOKUP(A1106,'[3]消费明细-普通账号'!$B$2:$C$10000,2,)</f>
        <v>广州京雍府电子商务有限公司</v>
      </c>
      <c r="C1106" s="1" t="str">
        <f>VLOOKUP(A1106,'[3]消费明细-普通账号'!$B$2:$D$10000,3,)</f>
        <v>铁军-广</v>
      </c>
      <c r="D1106" s="1" t="str">
        <f>VLOOKUP(A1106,'[3]消费明细-普通账号'!$B$2:$L$10000,11,)</f>
        <v>吴发能</v>
      </c>
      <c r="E1106" s="1" t="str">
        <f>VLOOKUP(A1106,'[3]消费明细-普通账号'!$B$2:$P$10000,15,)</f>
        <v>关联</v>
      </c>
      <c r="F1106" s="5">
        <f>VLOOKUP(A1106,'[3]消费明细-普通账号'!$B$2:$O$10000,14,)</f>
        <v>43004</v>
      </c>
      <c r="G1106" s="1" t="s">
        <v>3843</v>
      </c>
      <c r="H1106" s="1" t="s">
        <v>306</v>
      </c>
      <c r="I1106" s="1" t="s">
        <v>59</v>
      </c>
      <c r="J1106" s="1" t="s">
        <v>831</v>
      </c>
      <c r="K1106" s="1" t="s">
        <v>20</v>
      </c>
      <c r="L1106" s="1" t="s">
        <v>831</v>
      </c>
      <c r="M1106" s="1"/>
      <c r="N1106" s="1">
        <f t="shared" si="17"/>
        <v>100</v>
      </c>
      <c r="O1106" s="1" t="s">
        <v>22</v>
      </c>
      <c r="P1106" s="1" t="s">
        <v>3844</v>
      </c>
      <c r="Q1106" s="1" t="s">
        <v>3844</v>
      </c>
      <c r="R1106" s="1" t="s">
        <v>21</v>
      </c>
      <c r="S1106" s="1"/>
      <c r="T1106" s="1" t="s">
        <v>25</v>
      </c>
      <c r="U1106">
        <v>-1</v>
      </c>
    </row>
    <row r="1107" spans="1:21">
      <c r="A1107" s="1" t="s">
        <v>577</v>
      </c>
      <c r="B1107" s="1" t="str">
        <f>VLOOKUP(A1107,'[3]消费明细-普通账号'!$B$2:$C$10000,2,)</f>
        <v>快尚时装（广州）有限公司</v>
      </c>
      <c r="C1107" s="1" t="str">
        <f>VLOOKUP(A1107,'[3]消费明细-普通账号'!$B$2:$D$10000,3,)</f>
        <v>其他</v>
      </c>
      <c r="D1107" s="1" t="str">
        <f>VLOOKUP(A1107,'[3]消费明细-普通账号'!$B$2:$L$10000,11,)</f>
        <v>薛玲</v>
      </c>
      <c r="E1107" s="1" t="str">
        <f>VLOOKUP(A1107,'[3]消费明细-普通账号'!$B$2:$P$10000,15,)</f>
        <v>新建</v>
      </c>
      <c r="F1107" s="5">
        <f>VLOOKUP(A1107,'[3]消费明细-普通账号'!$B$2:$O$10000,14,)</f>
        <v>42683</v>
      </c>
      <c r="G1107" s="1" t="s">
        <v>3845</v>
      </c>
      <c r="H1107" s="1" t="s">
        <v>17</v>
      </c>
      <c r="I1107" s="1" t="s">
        <v>44</v>
      </c>
      <c r="J1107" s="1" t="s">
        <v>29</v>
      </c>
      <c r="K1107" s="1" t="s">
        <v>20</v>
      </c>
      <c r="L1107" s="1" t="s">
        <v>29</v>
      </c>
      <c r="M1107" s="1"/>
      <c r="N1107" s="1">
        <f t="shared" si="17"/>
        <v>0</v>
      </c>
      <c r="O1107" s="1" t="s">
        <v>22</v>
      </c>
      <c r="P1107" s="1" t="s">
        <v>3846</v>
      </c>
      <c r="Q1107" s="1" t="s">
        <v>3846</v>
      </c>
      <c r="R1107" s="1" t="s">
        <v>21</v>
      </c>
      <c r="S1107" s="1"/>
      <c r="T1107" s="1" t="s">
        <v>25</v>
      </c>
      <c r="U1107" t="str">
        <f>VLOOKUP(H1107,[4]可返佣产品!$A$2:$B$1000,2,)</f>
        <v>true</v>
      </c>
    </row>
    <row r="1108" spans="1:21">
      <c r="A1108" s="1" t="s">
        <v>577</v>
      </c>
      <c r="B1108" s="1" t="str">
        <f>VLOOKUP(A1108,'[3]消费明细-普通账号'!$B$2:$C$10000,2,)</f>
        <v>快尚时装（广州）有限公司</v>
      </c>
      <c r="C1108" s="1" t="str">
        <f>VLOOKUP(A1108,'[3]消费明细-普通账号'!$B$2:$D$10000,3,)</f>
        <v>其他</v>
      </c>
      <c r="D1108" s="1" t="str">
        <f>VLOOKUP(A1108,'[3]消费明细-普通账号'!$B$2:$L$10000,11,)</f>
        <v>薛玲</v>
      </c>
      <c r="E1108" s="1" t="str">
        <f>VLOOKUP(A1108,'[3]消费明细-普通账号'!$B$2:$P$10000,15,)</f>
        <v>新建</v>
      </c>
      <c r="F1108" s="5">
        <f>VLOOKUP(A1108,'[3]消费明细-普通账号'!$B$2:$O$10000,14,)</f>
        <v>42683</v>
      </c>
      <c r="G1108" s="1" t="s">
        <v>3847</v>
      </c>
      <c r="H1108" s="1" t="s">
        <v>17</v>
      </c>
      <c r="I1108" s="1" t="s">
        <v>44</v>
      </c>
      <c r="J1108" s="1" t="s">
        <v>29</v>
      </c>
      <c r="K1108" s="1" t="s">
        <v>20</v>
      </c>
      <c r="L1108" s="1" t="s">
        <v>29</v>
      </c>
      <c r="M1108" s="1"/>
      <c r="N1108" s="1">
        <f t="shared" si="17"/>
        <v>0</v>
      </c>
      <c r="O1108" s="1" t="s">
        <v>22</v>
      </c>
      <c r="P1108" s="1" t="s">
        <v>3848</v>
      </c>
      <c r="Q1108" s="1" t="s">
        <v>3846</v>
      </c>
      <c r="R1108" s="1" t="s">
        <v>21</v>
      </c>
      <c r="S1108" s="1"/>
      <c r="T1108" s="1" t="s">
        <v>25</v>
      </c>
      <c r="U1108" t="str">
        <f>VLOOKUP(H1108,[4]可返佣产品!$A$2:$B$1000,2,)</f>
        <v>true</v>
      </c>
    </row>
    <row r="1109" spans="1:21">
      <c r="A1109" s="1" t="s">
        <v>304</v>
      </c>
      <c r="B1109" s="1" t="str">
        <f>VLOOKUP(A1109,'[3]消费明细-普通账号'!$B$2:$C$10000,2,)</f>
        <v>广州远程教育中心有限公司</v>
      </c>
      <c r="C1109" s="1" t="str">
        <f>VLOOKUP(A1109,'[3]消费明细-普通账号'!$B$2:$D$10000,3,)</f>
        <v>KA-广</v>
      </c>
      <c r="D1109" s="1" t="str">
        <f>VLOOKUP(A1109,'[3]消费明细-普通账号'!$B$2:$L$10000,11,)</f>
        <v>史玉卉</v>
      </c>
      <c r="E1109" s="1" t="str">
        <f>VLOOKUP(A1109,'[3]消费明细-普通账号'!$B$2:$P$10000,15,)</f>
        <v>关联</v>
      </c>
      <c r="F1109" s="5">
        <f>VLOOKUP(A1109,'[3]消费明细-普通账号'!$B$2:$O$10000,14,)</f>
        <v>42818</v>
      </c>
      <c r="G1109" s="1" t="s">
        <v>3849</v>
      </c>
      <c r="H1109" s="1" t="s">
        <v>17</v>
      </c>
      <c r="I1109" s="1" t="s">
        <v>59</v>
      </c>
      <c r="J1109" s="1" t="s">
        <v>3850</v>
      </c>
      <c r="K1109" s="1" t="s">
        <v>203</v>
      </c>
      <c r="L1109" s="1" t="s">
        <v>3851</v>
      </c>
      <c r="M1109" s="1"/>
      <c r="N1109" s="1">
        <f t="shared" si="17"/>
        <v>2544</v>
      </c>
      <c r="O1109" s="1" t="s">
        <v>22</v>
      </c>
      <c r="P1109" s="1" t="s">
        <v>3852</v>
      </c>
      <c r="Q1109" s="1" t="s">
        <v>3853</v>
      </c>
      <c r="R1109" s="1" t="s">
        <v>21</v>
      </c>
      <c r="S1109" s="1"/>
      <c r="T1109" s="1" t="s">
        <v>25</v>
      </c>
      <c r="U1109">
        <v>0</v>
      </c>
    </row>
    <row r="1110" spans="1:21">
      <c r="A1110" s="1" t="s">
        <v>304</v>
      </c>
      <c r="B1110" s="1" t="str">
        <f>VLOOKUP(A1110,'[3]消费明细-普通账号'!$B$2:$C$10000,2,)</f>
        <v>广州远程教育中心有限公司</v>
      </c>
      <c r="C1110" s="1" t="str">
        <f>VLOOKUP(A1110,'[3]消费明细-普通账号'!$B$2:$D$10000,3,)</f>
        <v>KA-广</v>
      </c>
      <c r="D1110" s="1" t="str">
        <f>VLOOKUP(A1110,'[3]消费明细-普通账号'!$B$2:$L$10000,11,)</f>
        <v>史玉卉</v>
      </c>
      <c r="E1110" s="1" t="str">
        <f>VLOOKUP(A1110,'[3]消费明细-普通账号'!$B$2:$P$10000,15,)</f>
        <v>关联</v>
      </c>
      <c r="F1110" s="5">
        <f>VLOOKUP(A1110,'[3]消费明细-普通账号'!$B$2:$O$10000,14,)</f>
        <v>42818</v>
      </c>
      <c r="G1110" s="1" t="s">
        <v>3854</v>
      </c>
      <c r="H1110" s="1" t="s">
        <v>17</v>
      </c>
      <c r="I1110" s="1" t="s">
        <v>59</v>
      </c>
      <c r="J1110" s="1" t="s">
        <v>615</v>
      </c>
      <c r="K1110" s="1" t="s">
        <v>203</v>
      </c>
      <c r="L1110" s="1" t="s">
        <v>616</v>
      </c>
      <c r="M1110" s="1"/>
      <c r="N1110" s="1">
        <f t="shared" si="17"/>
        <v>376.5</v>
      </c>
      <c r="O1110" s="1" t="s">
        <v>22</v>
      </c>
      <c r="P1110" s="1" t="s">
        <v>3855</v>
      </c>
      <c r="Q1110" s="1" t="s">
        <v>3855</v>
      </c>
      <c r="R1110" s="1" t="s">
        <v>21</v>
      </c>
      <c r="S1110" s="1"/>
      <c r="T1110" s="1" t="s">
        <v>25</v>
      </c>
      <c r="U1110">
        <v>0</v>
      </c>
    </row>
    <row r="1111" spans="1:21">
      <c r="A1111" s="1" t="s">
        <v>304</v>
      </c>
      <c r="B1111" s="1" t="str">
        <f>VLOOKUP(A1111,'[3]消费明细-普通账号'!$B$2:$C$10000,2,)</f>
        <v>广州远程教育中心有限公司</v>
      </c>
      <c r="C1111" s="1" t="str">
        <f>VLOOKUP(A1111,'[3]消费明细-普通账号'!$B$2:$D$10000,3,)</f>
        <v>KA-广</v>
      </c>
      <c r="D1111" s="1" t="str">
        <f>VLOOKUP(A1111,'[3]消费明细-普通账号'!$B$2:$L$10000,11,)</f>
        <v>史玉卉</v>
      </c>
      <c r="E1111" s="1" t="str">
        <f>VLOOKUP(A1111,'[3]消费明细-普通账号'!$B$2:$P$10000,15,)</f>
        <v>关联</v>
      </c>
      <c r="F1111" s="5">
        <f>VLOOKUP(A1111,'[3]消费明细-普通账号'!$B$2:$O$10000,14,)</f>
        <v>42818</v>
      </c>
      <c r="G1111" s="1" t="s">
        <v>3856</v>
      </c>
      <c r="H1111" s="1" t="s">
        <v>36</v>
      </c>
      <c r="I1111" s="1" t="s">
        <v>59</v>
      </c>
      <c r="J1111" s="1" t="s">
        <v>2430</v>
      </c>
      <c r="K1111" s="1" t="s">
        <v>203</v>
      </c>
      <c r="L1111" s="1" t="s">
        <v>3857</v>
      </c>
      <c r="M1111" s="1"/>
      <c r="N1111" s="1">
        <f t="shared" si="17"/>
        <v>255</v>
      </c>
      <c r="O1111" s="1" t="s">
        <v>22</v>
      </c>
      <c r="P1111" s="1" t="s">
        <v>3858</v>
      </c>
      <c r="Q1111" s="1" t="s">
        <v>3859</v>
      </c>
      <c r="R1111" s="1" t="s">
        <v>21</v>
      </c>
      <c r="S1111" s="1"/>
      <c r="T1111" s="1" t="s">
        <v>25</v>
      </c>
      <c r="U1111">
        <v>0</v>
      </c>
    </row>
    <row r="1112" spans="1:21">
      <c r="A1112" s="1" t="s">
        <v>605</v>
      </c>
      <c r="B1112" s="1" t="str">
        <f>VLOOKUP(A1112,'[3]消费明细-普通账号'!$B$2:$C$10000,2,)</f>
        <v>广州智野软件科技有限公司</v>
      </c>
      <c r="C1112" s="1" t="str">
        <f>VLOOKUP(A1112,'[3]消费明细-普通账号'!$B$2:$D$10000,3,)</f>
        <v>其他</v>
      </c>
      <c r="D1112" s="1" t="str">
        <f>VLOOKUP(A1112,'[3]消费明细-普通账号'!$B$2:$L$10000,11,)</f>
        <v>薛玲</v>
      </c>
      <c r="E1112" s="1" t="str">
        <f>VLOOKUP(A1112,'[3]消费明细-普通账号'!$B$2:$P$10000,15,)</f>
        <v>关联</v>
      </c>
      <c r="F1112" s="5">
        <f>VLOOKUP(A1112,'[3]消费明细-普通账号'!$B$2:$O$10000,14,)</f>
        <v>43138.408611111103</v>
      </c>
      <c r="G1112" s="1" t="s">
        <v>3860</v>
      </c>
      <c r="H1112" s="1" t="s">
        <v>79</v>
      </c>
      <c r="I1112" s="1" t="s">
        <v>49</v>
      </c>
      <c r="J1112" s="1" t="s">
        <v>29</v>
      </c>
      <c r="K1112" s="1" t="s">
        <v>20</v>
      </c>
      <c r="L1112" s="1" t="s">
        <v>30</v>
      </c>
      <c r="M1112" s="1"/>
      <c r="N1112" s="1">
        <f t="shared" si="17"/>
        <v>0</v>
      </c>
      <c r="O1112" s="1" t="s">
        <v>31</v>
      </c>
      <c r="P1112" s="1" t="s">
        <v>3861</v>
      </c>
      <c r="Q1112" s="1" t="s">
        <v>3861</v>
      </c>
      <c r="R1112" s="1" t="s">
        <v>21</v>
      </c>
      <c r="S1112" s="1"/>
      <c r="T1112" s="1" t="s">
        <v>25</v>
      </c>
      <c r="U1112" t="e">
        <f>VLOOKUP(H1112,[4]可返佣产品!$A$2:$B$1000,2,)</f>
        <v>#N/A</v>
      </c>
    </row>
    <row r="1113" spans="1:21">
      <c r="A1113" s="1" t="s">
        <v>3862</v>
      </c>
      <c r="B1113" s="1" t="str">
        <f>VLOOKUP(A1113,'[3]消费明细-普通账号'!$B$2:$C$10000,2,)</f>
        <v>广东云蚨贸易有限公司</v>
      </c>
      <c r="C1113" s="1" t="str">
        <f>VLOOKUP(A1113,'[3]消费明细-普通账号'!$B$2:$D$10000,3,)</f>
        <v>铁军-广</v>
      </c>
      <c r="D1113" s="1" t="str">
        <f>VLOOKUP(A1113,'[3]消费明细-普通账号'!$B$2:$L$10000,11,)</f>
        <v>吴发能</v>
      </c>
      <c r="E1113" s="1" t="str">
        <f>VLOOKUP(A1113,'[3]消费明细-普通账号'!$B$2:$P$10000,15,)</f>
        <v>新建</v>
      </c>
      <c r="F1113" s="5">
        <f>VLOOKUP(A1113,'[3]消费明细-普通账号'!$B$2:$O$10000,14,)</f>
        <v>43028</v>
      </c>
      <c r="G1113" s="1" t="s">
        <v>3863</v>
      </c>
      <c r="H1113" s="1" t="s">
        <v>1568</v>
      </c>
      <c r="I1113" s="1" t="s">
        <v>49</v>
      </c>
      <c r="J1113" s="1" t="s">
        <v>29</v>
      </c>
      <c r="K1113" s="1" t="s">
        <v>20</v>
      </c>
      <c r="L1113" s="1" t="s">
        <v>30</v>
      </c>
      <c r="M1113" s="1"/>
      <c r="N1113" s="1">
        <f t="shared" si="17"/>
        <v>0</v>
      </c>
      <c r="O1113" s="1" t="s">
        <v>31</v>
      </c>
      <c r="P1113" s="1" t="s">
        <v>3864</v>
      </c>
      <c r="Q1113" s="1" t="s">
        <v>3864</v>
      </c>
      <c r="R1113" s="1" t="s">
        <v>21</v>
      </c>
      <c r="S1113" s="1"/>
      <c r="T1113" s="1" t="s">
        <v>25</v>
      </c>
      <c r="U1113" t="e">
        <f>VLOOKUP(H1113,[4]可返佣产品!$A$2:$B$1000,2,)</f>
        <v>#N/A</v>
      </c>
    </row>
    <row r="1114" spans="1:21">
      <c r="A1114" s="1" t="s">
        <v>529</v>
      </c>
      <c r="B1114" s="1" t="str">
        <f>VLOOKUP(A1114,'[3]消费明细-普通账号'!$B$2:$C$10000,2,)</f>
        <v>广州慕可生物科技有限公司</v>
      </c>
      <c r="C1114" s="1" t="str">
        <f>VLOOKUP(A1114,'[3]消费明细-普通账号'!$B$2:$D$10000,3,)</f>
        <v>KA-广</v>
      </c>
      <c r="D1114" s="1" t="str">
        <f>VLOOKUP(A1114,'[3]消费明细-普通账号'!$B$2:$L$10000,11,)</f>
        <v>汤何</v>
      </c>
      <c r="E1114" s="1" t="str">
        <f>VLOOKUP(A1114,'[3]消费明细-普通账号'!$B$2:$P$10000,15,)</f>
        <v>关联</v>
      </c>
      <c r="F1114" s="5">
        <f>VLOOKUP(A1114,'[3]消费明细-普通账号'!$B$2:$O$10000,14,)</f>
        <v>42991</v>
      </c>
      <c r="G1114" s="1" t="s">
        <v>3865</v>
      </c>
      <c r="H1114" s="1" t="s">
        <v>531</v>
      </c>
      <c r="I1114" s="1" t="s">
        <v>18</v>
      </c>
      <c r="J1114" s="1" t="s">
        <v>3866</v>
      </c>
      <c r="K1114" s="1" t="s">
        <v>20</v>
      </c>
      <c r="L1114" s="1" t="s">
        <v>3866</v>
      </c>
      <c r="M1114" s="1"/>
      <c r="N1114" s="1">
        <f t="shared" si="17"/>
        <v>72.09</v>
      </c>
      <c r="O1114" s="1" t="s">
        <v>22</v>
      </c>
      <c r="P1114" s="1" t="s">
        <v>3867</v>
      </c>
      <c r="Q1114" s="1" t="s">
        <v>3868</v>
      </c>
      <c r="R1114" s="1" t="s">
        <v>21</v>
      </c>
      <c r="S1114" s="1"/>
      <c r="T1114" s="1" t="s">
        <v>25</v>
      </c>
      <c r="U1114" t="str">
        <f>VLOOKUP(H1114,[4]可返佣产品!$A$2:$B$1000,2,)</f>
        <v>true</v>
      </c>
    </row>
    <row r="1115" spans="1:21">
      <c r="A1115" s="4">
        <v>17722095999</v>
      </c>
      <c r="B1115" s="1" t="str">
        <f>VLOOKUP(A1115,'[3]消费明细-普通账号'!$B$2:$C$10000,2,)</f>
        <v>广州火鹰信息科技有限公司</v>
      </c>
      <c r="C1115" s="1" t="str">
        <f>VLOOKUP(A1115,'[3]消费明细-普通账号'!$B$2:$D$10000,3,)</f>
        <v>BD伙伴</v>
      </c>
      <c r="D1115" s="1" t="str">
        <f>VLOOKUP(A1115,'[3]消费明细-普通账号'!$B$2:$L$10000,11,)</f>
        <v>BD团队-刘银树</v>
      </c>
      <c r="E1115" s="1" t="str">
        <f>VLOOKUP(A1115,'[3]消费明细-普通账号'!$B$2:$P$10000,15,)</f>
        <v>关联</v>
      </c>
      <c r="F1115" s="5">
        <f>VLOOKUP(A1115,'[3]消费明细-普通账号'!$B$2:$O$10000,14,)</f>
        <v>43094</v>
      </c>
      <c r="G1115" s="1" t="s">
        <v>3869</v>
      </c>
      <c r="H1115" s="1" t="s">
        <v>65</v>
      </c>
      <c r="I1115" s="1" t="s">
        <v>49</v>
      </c>
      <c r="J1115" s="1" t="s">
        <v>29</v>
      </c>
      <c r="K1115" s="1" t="s">
        <v>20</v>
      </c>
      <c r="L1115" s="1" t="s">
        <v>30</v>
      </c>
      <c r="M1115" s="1"/>
      <c r="N1115" s="1">
        <f t="shared" si="17"/>
        <v>0</v>
      </c>
      <c r="O1115" s="1" t="s">
        <v>31</v>
      </c>
      <c r="P1115" s="1" t="s">
        <v>3870</v>
      </c>
      <c r="Q1115" s="1" t="s">
        <v>3870</v>
      </c>
      <c r="R1115" s="1" t="s">
        <v>21</v>
      </c>
      <c r="S1115" s="1"/>
      <c r="T1115" s="1" t="s">
        <v>25</v>
      </c>
      <c r="U1115" t="e">
        <f>VLOOKUP(H1115,[4]可返佣产品!$A$2:$B$1000,2,)</f>
        <v>#N/A</v>
      </c>
    </row>
    <row r="1116" spans="1:21">
      <c r="A1116" s="4">
        <v>17722095999</v>
      </c>
      <c r="B1116" s="1" t="str">
        <f>VLOOKUP(A1116,'[3]消费明细-普通账号'!$B$2:$C$10000,2,)</f>
        <v>广州火鹰信息科技有限公司</v>
      </c>
      <c r="C1116" s="1" t="str">
        <f>VLOOKUP(A1116,'[3]消费明细-普通账号'!$B$2:$D$10000,3,)</f>
        <v>BD伙伴</v>
      </c>
      <c r="D1116" s="1" t="str">
        <f>VLOOKUP(A1116,'[3]消费明细-普通账号'!$B$2:$L$10000,11,)</f>
        <v>BD团队-刘银树</v>
      </c>
      <c r="E1116" s="1" t="str">
        <f>VLOOKUP(A1116,'[3]消费明细-普通账号'!$B$2:$P$10000,15,)</f>
        <v>关联</v>
      </c>
      <c r="F1116" s="5">
        <f>VLOOKUP(A1116,'[3]消费明细-普通账号'!$B$2:$O$10000,14,)</f>
        <v>43094</v>
      </c>
      <c r="G1116" s="1" t="s">
        <v>3871</v>
      </c>
      <c r="H1116" s="1" t="s">
        <v>65</v>
      </c>
      <c r="I1116" s="1" t="s">
        <v>49</v>
      </c>
      <c r="J1116" s="1" t="s">
        <v>29</v>
      </c>
      <c r="K1116" s="1" t="s">
        <v>20</v>
      </c>
      <c r="L1116" s="1" t="s">
        <v>30</v>
      </c>
      <c r="M1116" s="1"/>
      <c r="N1116" s="1">
        <f t="shared" si="17"/>
        <v>0</v>
      </c>
      <c r="O1116" s="1" t="s">
        <v>31</v>
      </c>
      <c r="P1116" s="1" t="s">
        <v>3872</v>
      </c>
      <c r="Q1116" s="1" t="s">
        <v>3873</v>
      </c>
      <c r="R1116" s="1" t="s">
        <v>21</v>
      </c>
      <c r="S1116" s="1"/>
      <c r="T1116" s="1" t="s">
        <v>25</v>
      </c>
      <c r="U1116" t="e">
        <f>VLOOKUP(H1116,[4]可返佣产品!$A$2:$B$1000,2,)</f>
        <v>#N/A</v>
      </c>
    </row>
    <row r="1117" spans="1:21">
      <c r="A1117" s="1" t="s">
        <v>3874</v>
      </c>
      <c r="B1117" s="1" t="str">
        <f>VLOOKUP(A1117,'[3]消费明细-普通账号'!$B$2:$C$10000,2,)</f>
        <v>广州华新商贸有限公司</v>
      </c>
      <c r="C1117" s="1" t="str">
        <f>VLOOKUP(A1117,'[3]消费明细-普通账号'!$B$2:$D$10000,3,)</f>
        <v>中台-广</v>
      </c>
      <c r="D1117" s="1" t="str">
        <f>VLOOKUP(A1117,'[3]消费明细-普通账号'!$B$2:$L$10000,11,)</f>
        <v>唐钰滢</v>
      </c>
      <c r="E1117" s="1" t="str">
        <f>VLOOKUP(A1117,'[3]消费明细-普通账号'!$B$2:$P$10000,15,)</f>
        <v>关联</v>
      </c>
      <c r="F1117" s="5">
        <f>VLOOKUP(A1117,'[3]消费明细-普通账号'!$B$2:$O$10000,14,)</f>
        <v>42950</v>
      </c>
      <c r="G1117" s="1" t="s">
        <v>3875</v>
      </c>
      <c r="H1117" s="1" t="s">
        <v>3876</v>
      </c>
      <c r="I1117" s="1" t="s">
        <v>59</v>
      </c>
      <c r="J1117" s="1" t="s">
        <v>3877</v>
      </c>
      <c r="K1117" s="1" t="s">
        <v>84</v>
      </c>
      <c r="L1117" s="1" t="s">
        <v>3878</v>
      </c>
      <c r="M1117" s="1"/>
      <c r="N1117" s="1">
        <f t="shared" si="17"/>
        <v>5100</v>
      </c>
      <c r="O1117" s="1" t="s">
        <v>22</v>
      </c>
      <c r="P1117" s="1" t="s">
        <v>3879</v>
      </c>
      <c r="Q1117" s="1" t="s">
        <v>3880</v>
      </c>
      <c r="R1117" s="1" t="s">
        <v>21</v>
      </c>
      <c r="S1117" s="1"/>
      <c r="T1117" s="1" t="s">
        <v>25</v>
      </c>
      <c r="U1117">
        <v>-1</v>
      </c>
    </row>
    <row r="1118" spans="1:21">
      <c r="A1118" s="1" t="s">
        <v>916</v>
      </c>
      <c r="B1118" s="1" t="str">
        <f>VLOOKUP(A1118,'[3]消费明细-普通账号'!$B$2:$C$10000,2,)</f>
        <v>广东天泽阳光康众医疗投资管理有限公司</v>
      </c>
      <c r="C1118" s="1" t="str">
        <f>VLOOKUP(A1118,'[3]消费明细-普通账号'!$B$2:$D$10000,3,)</f>
        <v>铁军-广</v>
      </c>
      <c r="D1118" s="1" t="str">
        <f>VLOOKUP(A1118,'[3]消费明细-普通账号'!$B$2:$L$10000,11,)</f>
        <v>李达</v>
      </c>
      <c r="E1118" s="1" t="str">
        <f>VLOOKUP(A1118,'[3]消费明细-普通账号'!$B$2:$P$10000,15,)</f>
        <v>新建</v>
      </c>
      <c r="F1118" s="5">
        <f>VLOOKUP(A1118,'[3]消费明细-普通账号'!$B$2:$O$10000,14,)</f>
        <v>43262.467164351852</v>
      </c>
      <c r="G1118" s="1" t="s">
        <v>3881</v>
      </c>
      <c r="H1118" s="1" t="s">
        <v>954</v>
      </c>
      <c r="I1118" s="1" t="s">
        <v>49</v>
      </c>
      <c r="J1118" s="1" t="s">
        <v>3882</v>
      </c>
      <c r="K1118" s="1" t="s">
        <v>203</v>
      </c>
      <c r="L1118" s="1" t="s">
        <v>3883</v>
      </c>
      <c r="M1118" s="1">
        <v>1494</v>
      </c>
      <c r="N1118" s="1">
        <f t="shared" si="17"/>
        <v>0</v>
      </c>
      <c r="O1118" s="1" t="s">
        <v>22</v>
      </c>
      <c r="P1118" s="1" t="s">
        <v>3884</v>
      </c>
      <c r="Q1118" s="1" t="s">
        <v>3885</v>
      </c>
      <c r="R1118" s="1" t="s">
        <v>21</v>
      </c>
      <c r="S1118" s="1"/>
      <c r="T1118" s="1" t="s">
        <v>25</v>
      </c>
      <c r="U1118" t="str">
        <f>VLOOKUP(H1118,[4]可返佣产品!$A$2:$B$1000,2,)</f>
        <v>true</v>
      </c>
    </row>
    <row r="1119" spans="1:21">
      <c r="A1119" s="1" t="s">
        <v>916</v>
      </c>
      <c r="B1119" s="1" t="str">
        <f>VLOOKUP(A1119,'[3]消费明细-普通账号'!$B$2:$C$10000,2,)</f>
        <v>广东天泽阳光康众医疗投资管理有限公司</v>
      </c>
      <c r="C1119" s="1" t="str">
        <f>VLOOKUP(A1119,'[3]消费明细-普通账号'!$B$2:$D$10000,3,)</f>
        <v>铁军-广</v>
      </c>
      <c r="D1119" s="1" t="str">
        <f>VLOOKUP(A1119,'[3]消费明细-普通账号'!$B$2:$L$10000,11,)</f>
        <v>李达</v>
      </c>
      <c r="E1119" s="1" t="str">
        <f>VLOOKUP(A1119,'[3]消费明细-普通账号'!$B$2:$P$10000,15,)</f>
        <v>新建</v>
      </c>
      <c r="F1119" s="5">
        <f>VLOOKUP(A1119,'[3]消费明细-普通账号'!$B$2:$O$10000,14,)</f>
        <v>43262.467164351852</v>
      </c>
      <c r="G1119" s="1" t="s">
        <v>3886</v>
      </c>
      <c r="H1119" s="1" t="s">
        <v>954</v>
      </c>
      <c r="I1119" s="1" t="s">
        <v>49</v>
      </c>
      <c r="J1119" s="1" t="s">
        <v>3882</v>
      </c>
      <c r="K1119" s="1" t="s">
        <v>203</v>
      </c>
      <c r="L1119" s="1" t="s">
        <v>3883</v>
      </c>
      <c r="M1119" s="1">
        <v>1494</v>
      </c>
      <c r="N1119" s="1">
        <f t="shared" si="17"/>
        <v>0</v>
      </c>
      <c r="O1119" s="1" t="s">
        <v>22</v>
      </c>
      <c r="P1119" s="1" t="s">
        <v>3887</v>
      </c>
      <c r="Q1119" s="1" t="s">
        <v>3888</v>
      </c>
      <c r="R1119" s="1" t="s">
        <v>21</v>
      </c>
      <c r="S1119" s="1"/>
      <c r="T1119" s="1" t="s">
        <v>25</v>
      </c>
      <c r="U1119" t="str">
        <f>VLOOKUP(H1119,[4]可返佣产品!$A$2:$B$1000,2,)</f>
        <v>true</v>
      </c>
    </row>
    <row r="1120" spans="1:21">
      <c r="A1120" s="1" t="s">
        <v>916</v>
      </c>
      <c r="B1120" s="1" t="str">
        <f>VLOOKUP(A1120,'[3]消费明细-普通账号'!$B$2:$C$10000,2,)</f>
        <v>广东天泽阳光康众医疗投资管理有限公司</v>
      </c>
      <c r="C1120" s="1" t="str">
        <f>VLOOKUP(A1120,'[3]消费明细-普通账号'!$B$2:$D$10000,3,)</f>
        <v>铁军-广</v>
      </c>
      <c r="D1120" s="1" t="str">
        <f>VLOOKUP(A1120,'[3]消费明细-普通账号'!$B$2:$L$10000,11,)</f>
        <v>李达</v>
      </c>
      <c r="E1120" s="1" t="str">
        <f>VLOOKUP(A1120,'[3]消费明细-普通账号'!$B$2:$P$10000,15,)</f>
        <v>新建</v>
      </c>
      <c r="F1120" s="5">
        <f>VLOOKUP(A1120,'[3]消费明细-普通账号'!$B$2:$O$10000,14,)</f>
        <v>43262.467164351852</v>
      </c>
      <c r="G1120" s="1" t="s">
        <v>3889</v>
      </c>
      <c r="H1120" s="1" t="s">
        <v>954</v>
      </c>
      <c r="I1120" s="1" t="s">
        <v>49</v>
      </c>
      <c r="J1120" s="1" t="s">
        <v>3882</v>
      </c>
      <c r="K1120" s="1" t="s">
        <v>203</v>
      </c>
      <c r="L1120" s="1" t="s">
        <v>3883</v>
      </c>
      <c r="M1120" s="1">
        <v>1494</v>
      </c>
      <c r="N1120" s="1">
        <f t="shared" si="17"/>
        <v>0</v>
      </c>
      <c r="O1120" s="1" t="s">
        <v>22</v>
      </c>
      <c r="P1120" s="1" t="s">
        <v>3890</v>
      </c>
      <c r="Q1120" s="1" t="s">
        <v>3891</v>
      </c>
      <c r="R1120" s="1" t="s">
        <v>21</v>
      </c>
      <c r="S1120" s="1"/>
      <c r="T1120" s="1" t="s">
        <v>25</v>
      </c>
      <c r="U1120" t="str">
        <f>VLOOKUP(H1120,[4]可返佣产品!$A$2:$B$1000,2,)</f>
        <v>true</v>
      </c>
    </row>
    <row r="1121" spans="1:21">
      <c r="A1121" s="1" t="s">
        <v>1123</v>
      </c>
      <c r="B1121" s="1" t="str">
        <f>VLOOKUP(A1121,'[3]消费明细-普通账号'!$B$2:$C$10000,2,)</f>
        <v>广州随行信息科技有限公司</v>
      </c>
      <c r="C1121" s="1" t="str">
        <f>VLOOKUP(A1121,'[3]消费明细-普通账号'!$B$2:$D$10000,3,)</f>
        <v>铁军-广</v>
      </c>
      <c r="D1121" s="1" t="str">
        <f>VLOOKUP(A1121,'[3]消费明细-普通账号'!$B$2:$L$10000,11,)</f>
        <v>吴发能</v>
      </c>
      <c r="E1121" s="1" t="str">
        <f>VLOOKUP(A1121,'[3]消费明细-普通账号'!$B$2:$P$10000,15,)</f>
        <v>关联</v>
      </c>
      <c r="F1121" s="5">
        <f>VLOOKUP(A1121,'[3]消费明细-普通账号'!$B$2:$O$10000,14,)</f>
        <v>43038</v>
      </c>
      <c r="G1121" s="1" t="s">
        <v>3892</v>
      </c>
      <c r="H1121" s="1" t="s">
        <v>36</v>
      </c>
      <c r="I1121" s="1" t="s">
        <v>59</v>
      </c>
      <c r="J1121" s="1" t="s">
        <v>730</v>
      </c>
      <c r="K1121" s="1" t="s">
        <v>20</v>
      </c>
      <c r="L1121" s="1" t="s">
        <v>730</v>
      </c>
      <c r="M1121" s="1"/>
      <c r="N1121" s="1">
        <f t="shared" si="17"/>
        <v>148</v>
      </c>
      <c r="O1121" s="1" t="s">
        <v>22</v>
      </c>
      <c r="P1121" s="1" t="s">
        <v>3893</v>
      </c>
      <c r="Q1121" s="1" t="s">
        <v>3894</v>
      </c>
      <c r="R1121" s="1" t="s">
        <v>21</v>
      </c>
      <c r="S1121" s="1"/>
      <c r="T1121" s="1" t="s">
        <v>25</v>
      </c>
      <c r="U1121">
        <v>-1</v>
      </c>
    </row>
    <row r="1122" spans="1:21">
      <c r="A1122" s="1" t="s">
        <v>916</v>
      </c>
      <c r="B1122" s="1" t="str">
        <f>VLOOKUP(A1122,'[3]消费明细-普通账号'!$B$2:$C$10000,2,)</f>
        <v>广东天泽阳光康众医疗投资管理有限公司</v>
      </c>
      <c r="C1122" s="1" t="str">
        <f>VLOOKUP(A1122,'[3]消费明细-普通账号'!$B$2:$D$10000,3,)</f>
        <v>铁军-广</v>
      </c>
      <c r="D1122" s="1" t="str">
        <f>VLOOKUP(A1122,'[3]消费明细-普通账号'!$B$2:$L$10000,11,)</f>
        <v>李达</v>
      </c>
      <c r="E1122" s="1" t="str">
        <f>VLOOKUP(A1122,'[3]消费明细-普通账号'!$B$2:$P$10000,15,)</f>
        <v>新建</v>
      </c>
      <c r="F1122" s="5">
        <f>VLOOKUP(A1122,'[3]消费明细-普通账号'!$B$2:$O$10000,14,)</f>
        <v>43262.467164351852</v>
      </c>
      <c r="G1122" s="1" t="s">
        <v>3895</v>
      </c>
      <c r="H1122" s="1" t="s">
        <v>3896</v>
      </c>
      <c r="I1122" s="1" t="s">
        <v>49</v>
      </c>
      <c r="J1122" s="1" t="s">
        <v>895</v>
      </c>
      <c r="K1122" s="1" t="s">
        <v>20</v>
      </c>
      <c r="L1122" s="1" t="s">
        <v>895</v>
      </c>
      <c r="M1122" s="1">
        <v>45</v>
      </c>
      <c r="N1122" s="1">
        <f t="shared" si="17"/>
        <v>0</v>
      </c>
      <c r="O1122" s="1" t="s">
        <v>22</v>
      </c>
      <c r="P1122" s="1" t="s">
        <v>3897</v>
      </c>
      <c r="Q1122" s="1" t="s">
        <v>3898</v>
      </c>
      <c r="R1122" s="1" t="s">
        <v>21</v>
      </c>
      <c r="S1122" s="1"/>
      <c r="T1122" s="1" t="s">
        <v>25</v>
      </c>
      <c r="U1122" t="e">
        <f>VLOOKUP(H1122,[4]可返佣产品!$A$2:$B$1000,2,)</f>
        <v>#N/A</v>
      </c>
    </row>
    <row r="1123" spans="1:21">
      <c r="A1123" s="1" t="s">
        <v>916</v>
      </c>
      <c r="B1123" s="1" t="str">
        <f>VLOOKUP(A1123,'[3]消费明细-普通账号'!$B$2:$C$10000,2,)</f>
        <v>广东天泽阳光康众医疗投资管理有限公司</v>
      </c>
      <c r="C1123" s="1" t="str">
        <f>VLOOKUP(A1123,'[3]消费明细-普通账号'!$B$2:$D$10000,3,)</f>
        <v>铁军-广</v>
      </c>
      <c r="D1123" s="1" t="str">
        <f>VLOOKUP(A1123,'[3]消费明细-普通账号'!$B$2:$L$10000,11,)</f>
        <v>李达</v>
      </c>
      <c r="E1123" s="1" t="str">
        <f>VLOOKUP(A1123,'[3]消费明细-普通账号'!$B$2:$P$10000,15,)</f>
        <v>新建</v>
      </c>
      <c r="F1123" s="5">
        <f>VLOOKUP(A1123,'[3]消费明细-普通账号'!$B$2:$O$10000,14,)</f>
        <v>43262.467164351852</v>
      </c>
      <c r="G1123" s="1" t="s">
        <v>3899</v>
      </c>
      <c r="H1123" s="1" t="s">
        <v>2733</v>
      </c>
      <c r="I1123" s="1" t="s">
        <v>49</v>
      </c>
      <c r="J1123" s="1" t="s">
        <v>29</v>
      </c>
      <c r="K1123" s="1" t="s">
        <v>20</v>
      </c>
      <c r="L1123" s="1" t="s">
        <v>30</v>
      </c>
      <c r="M1123" s="1"/>
      <c r="N1123" s="1">
        <f t="shared" si="17"/>
        <v>0</v>
      </c>
      <c r="O1123" s="1" t="s">
        <v>31</v>
      </c>
      <c r="P1123" s="1" t="s">
        <v>3900</v>
      </c>
      <c r="Q1123" s="1" t="s">
        <v>3900</v>
      </c>
      <c r="R1123" s="1" t="s">
        <v>21</v>
      </c>
      <c r="S1123" s="1"/>
      <c r="T1123" s="1" t="s">
        <v>25</v>
      </c>
      <c r="U1123" t="e">
        <f>VLOOKUP(H1123,[4]可返佣产品!$A$2:$B$1000,2,)</f>
        <v>#N/A</v>
      </c>
    </row>
    <row r="1124" spans="1:21">
      <c r="A1124" s="1" t="s">
        <v>2310</v>
      </c>
      <c r="B1124" s="1" t="str">
        <f>VLOOKUP(A1124,'[3]消费明细-普通账号'!$B$2:$C$10000,2,)</f>
        <v>广州柚子舍生物科技有限公司</v>
      </c>
      <c r="C1124" s="1" t="str">
        <f>VLOOKUP(A1124,'[3]消费明细-普通账号'!$B$2:$D$10000,3,)</f>
        <v>KA-广</v>
      </c>
      <c r="D1124" s="1" t="str">
        <f>VLOOKUP(A1124,'[3]消费明细-普通账号'!$B$2:$L$10000,11,)</f>
        <v>汤何</v>
      </c>
      <c r="E1124" s="1" t="str">
        <f>VLOOKUP(A1124,'[3]消费明细-普通账号'!$B$2:$P$10000,15,)</f>
        <v>关联</v>
      </c>
      <c r="F1124" s="5">
        <f>VLOOKUP(A1124,'[3]消费明细-普通账号'!$B$2:$O$10000,14,)</f>
        <v>42942</v>
      </c>
      <c r="G1124" s="1" t="s">
        <v>3901</v>
      </c>
      <c r="H1124" s="1" t="s">
        <v>17</v>
      </c>
      <c r="I1124" s="1" t="s">
        <v>59</v>
      </c>
      <c r="J1124" s="1" t="s">
        <v>3902</v>
      </c>
      <c r="K1124" s="1" t="s">
        <v>84</v>
      </c>
      <c r="L1124" s="1" t="s">
        <v>3903</v>
      </c>
      <c r="M1124" s="1"/>
      <c r="N1124" s="1">
        <f t="shared" si="17"/>
        <v>3585.3</v>
      </c>
      <c r="O1124" s="1" t="s">
        <v>22</v>
      </c>
      <c r="P1124" s="1" t="s">
        <v>3904</v>
      </c>
      <c r="Q1124" s="1" t="s">
        <v>3905</v>
      </c>
      <c r="R1124" s="1" t="s">
        <v>21</v>
      </c>
      <c r="S1124" s="1"/>
      <c r="T1124" s="1" t="s">
        <v>25</v>
      </c>
      <c r="U1124">
        <v>-1</v>
      </c>
    </row>
    <row r="1125" spans="1:21">
      <c r="A1125" s="1" t="s">
        <v>2310</v>
      </c>
      <c r="B1125" s="1" t="str">
        <f>VLOOKUP(A1125,'[3]消费明细-普通账号'!$B$2:$C$10000,2,)</f>
        <v>广州柚子舍生物科技有限公司</v>
      </c>
      <c r="C1125" s="1" t="str">
        <f>VLOOKUP(A1125,'[3]消费明细-普通账号'!$B$2:$D$10000,3,)</f>
        <v>KA-广</v>
      </c>
      <c r="D1125" s="1" t="str">
        <f>VLOOKUP(A1125,'[3]消费明细-普通账号'!$B$2:$L$10000,11,)</f>
        <v>汤何</v>
      </c>
      <c r="E1125" s="1" t="str">
        <f>VLOOKUP(A1125,'[3]消费明细-普通账号'!$B$2:$P$10000,15,)</f>
        <v>关联</v>
      </c>
      <c r="F1125" s="5">
        <f>VLOOKUP(A1125,'[3]消费明细-普通账号'!$B$2:$O$10000,14,)</f>
        <v>42942</v>
      </c>
      <c r="G1125" s="1" t="s">
        <v>3906</v>
      </c>
      <c r="H1125" s="1" t="s">
        <v>17</v>
      </c>
      <c r="I1125" s="1" t="s">
        <v>59</v>
      </c>
      <c r="J1125" s="1" t="s">
        <v>3907</v>
      </c>
      <c r="K1125" s="1" t="s">
        <v>84</v>
      </c>
      <c r="L1125" s="1" t="s">
        <v>3908</v>
      </c>
      <c r="M1125" s="1"/>
      <c r="N1125" s="1">
        <f t="shared" si="17"/>
        <v>3228.3</v>
      </c>
      <c r="O1125" s="1" t="s">
        <v>22</v>
      </c>
      <c r="P1125" s="1" t="s">
        <v>3909</v>
      </c>
      <c r="Q1125" s="1" t="s">
        <v>3910</v>
      </c>
      <c r="R1125" s="1" t="s">
        <v>21</v>
      </c>
      <c r="S1125" s="1"/>
      <c r="T1125" s="1" t="s">
        <v>25</v>
      </c>
      <c r="U1125">
        <v>-1</v>
      </c>
    </row>
    <row r="1126" spans="1:21">
      <c r="A1126" s="1" t="s">
        <v>2310</v>
      </c>
      <c r="B1126" s="1" t="str">
        <f>VLOOKUP(A1126,'[3]消费明细-普通账号'!$B$2:$C$10000,2,)</f>
        <v>广州柚子舍生物科技有限公司</v>
      </c>
      <c r="C1126" s="1" t="str">
        <f>VLOOKUP(A1126,'[3]消费明细-普通账号'!$B$2:$D$10000,3,)</f>
        <v>KA-广</v>
      </c>
      <c r="D1126" s="1" t="str">
        <f>VLOOKUP(A1126,'[3]消费明细-普通账号'!$B$2:$L$10000,11,)</f>
        <v>汤何</v>
      </c>
      <c r="E1126" s="1" t="str">
        <f>VLOOKUP(A1126,'[3]消费明细-普通账号'!$B$2:$P$10000,15,)</f>
        <v>关联</v>
      </c>
      <c r="F1126" s="5">
        <f>VLOOKUP(A1126,'[3]消费明细-普通账号'!$B$2:$O$10000,14,)</f>
        <v>42942</v>
      </c>
      <c r="G1126" s="1" t="s">
        <v>3911</v>
      </c>
      <c r="H1126" s="1" t="s">
        <v>17</v>
      </c>
      <c r="I1126" s="1" t="s">
        <v>59</v>
      </c>
      <c r="J1126" s="1" t="s">
        <v>3902</v>
      </c>
      <c r="K1126" s="1" t="s">
        <v>84</v>
      </c>
      <c r="L1126" s="1" t="s">
        <v>3903</v>
      </c>
      <c r="M1126" s="1"/>
      <c r="N1126" s="1">
        <f t="shared" si="17"/>
        <v>3585.3</v>
      </c>
      <c r="O1126" s="1" t="s">
        <v>22</v>
      </c>
      <c r="P1126" s="1" t="s">
        <v>3912</v>
      </c>
      <c r="Q1126" s="1" t="s">
        <v>3913</v>
      </c>
      <c r="R1126" s="1" t="s">
        <v>21</v>
      </c>
      <c r="S1126" s="1"/>
      <c r="T1126" s="1" t="s">
        <v>25</v>
      </c>
      <c r="U1126">
        <v>-1</v>
      </c>
    </row>
    <row r="1127" spans="1:21">
      <c r="A1127" s="1" t="s">
        <v>1440</v>
      </c>
      <c r="B1127" s="1" t="str">
        <f>VLOOKUP(A1127,'[3]消费明细-普通账号'!$B$2:$C$10000,2,)</f>
        <v>深圳前海黄牛科技有限公司</v>
      </c>
      <c r="C1127" s="1" t="str">
        <f>VLOOKUP(A1127,'[3]消费明细-普通账号'!$B$2:$D$10000,3,)</f>
        <v>铁军-广</v>
      </c>
      <c r="D1127" s="1" t="str">
        <f>VLOOKUP(A1127,'[3]消费明细-普通账号'!$B$2:$L$10000,11,)</f>
        <v>高乾</v>
      </c>
      <c r="E1127" s="1" t="str">
        <f>VLOOKUP(A1127,'[3]消费明细-普通账号'!$B$2:$P$10000,15,)</f>
        <v>新建</v>
      </c>
      <c r="F1127" s="5">
        <f>VLOOKUP(A1127,'[3]消费明细-普通账号'!$B$2:$O$10000,14,)</f>
        <v>43198.729942129597</v>
      </c>
      <c r="G1127" s="1" t="s">
        <v>3914</v>
      </c>
      <c r="H1127" s="1" t="s">
        <v>17</v>
      </c>
      <c r="I1127" s="1" t="s">
        <v>59</v>
      </c>
      <c r="J1127" s="1" t="s">
        <v>3915</v>
      </c>
      <c r="K1127" s="1" t="s">
        <v>190</v>
      </c>
      <c r="L1127" s="1" t="s">
        <v>3916</v>
      </c>
      <c r="M1127" s="1"/>
      <c r="N1127" s="1">
        <f t="shared" si="17"/>
        <v>1975.48</v>
      </c>
      <c r="O1127" s="1" t="s">
        <v>22</v>
      </c>
      <c r="P1127" s="1" t="s">
        <v>3917</v>
      </c>
      <c r="Q1127" s="1" t="s">
        <v>3918</v>
      </c>
      <c r="R1127" s="1" t="s">
        <v>21</v>
      </c>
      <c r="S1127" s="1"/>
      <c r="T1127" s="1" t="s">
        <v>25</v>
      </c>
      <c r="U1127" t="str">
        <f>VLOOKUP(H1127,[4]可返佣产品!$A$2:$B$1000,2,)</f>
        <v>true</v>
      </c>
    </row>
    <row r="1128" spans="1:21">
      <c r="A1128" s="1" t="s">
        <v>916</v>
      </c>
      <c r="B1128" s="1" t="str">
        <f>VLOOKUP(A1128,'[3]消费明细-普通账号'!$B$2:$C$10000,2,)</f>
        <v>广东天泽阳光康众医疗投资管理有限公司</v>
      </c>
      <c r="C1128" s="1" t="str">
        <f>VLOOKUP(A1128,'[3]消费明细-普通账号'!$B$2:$D$10000,3,)</f>
        <v>铁军-广</v>
      </c>
      <c r="D1128" s="1" t="str">
        <f>VLOOKUP(A1128,'[3]消费明细-普通账号'!$B$2:$L$10000,11,)</f>
        <v>李达</v>
      </c>
      <c r="E1128" s="1" t="str">
        <f>VLOOKUP(A1128,'[3]消费明细-普通账号'!$B$2:$P$10000,15,)</f>
        <v>新建</v>
      </c>
      <c r="F1128" s="5">
        <f>VLOOKUP(A1128,'[3]消费明细-普通账号'!$B$2:$O$10000,14,)</f>
        <v>43262.467164351852</v>
      </c>
      <c r="G1128" s="1" t="s">
        <v>3919</v>
      </c>
      <c r="H1128" s="1" t="s">
        <v>3920</v>
      </c>
      <c r="I1128" s="1" t="s">
        <v>49</v>
      </c>
      <c r="J1128" s="1" t="s">
        <v>3921</v>
      </c>
      <c r="K1128" s="1" t="s">
        <v>20</v>
      </c>
      <c r="L1128" s="1" t="s">
        <v>3921</v>
      </c>
      <c r="M1128" s="1">
        <v>75</v>
      </c>
      <c r="N1128" s="1">
        <f t="shared" si="17"/>
        <v>0</v>
      </c>
      <c r="O1128" s="1" t="s">
        <v>22</v>
      </c>
      <c r="P1128" s="1" t="s">
        <v>3922</v>
      </c>
      <c r="Q1128" s="1" t="s">
        <v>3923</v>
      </c>
      <c r="R1128" s="1" t="s">
        <v>21</v>
      </c>
      <c r="S1128" s="1"/>
      <c r="T1128" s="1" t="s">
        <v>25</v>
      </c>
      <c r="U1128" t="e">
        <f>VLOOKUP(H1128,[4]可返佣产品!$A$2:$B$1000,2,)</f>
        <v>#N/A</v>
      </c>
    </row>
    <row r="1129" spans="1:21">
      <c r="A1129" s="1" t="s">
        <v>448</v>
      </c>
      <c r="B1129" s="1" t="str">
        <f>VLOOKUP(A1129,'[3]消费明细-普通账号'!$B$2:$C$10000,2,)</f>
        <v>越秀地产</v>
      </c>
      <c r="C1129" s="1" t="str">
        <f>VLOOKUP(A1129,'[3]消费明细-普通账号'!$B$2:$D$10000,3,)</f>
        <v>其他</v>
      </c>
      <c r="D1129" s="1" t="str">
        <f>VLOOKUP(A1129,'[3]消费明细-普通账号'!$B$2:$L$10000,11,)</f>
        <v>薛玲</v>
      </c>
      <c r="E1129" s="1" t="str">
        <f>VLOOKUP(A1129,'[3]消费明细-普通账号'!$B$2:$P$10000,15,)</f>
        <v>新建</v>
      </c>
      <c r="F1129" s="5">
        <f>VLOOKUP(A1129,'[3]消费明细-普通账号'!$B$2:$O$10000,14,)</f>
        <v>42556</v>
      </c>
      <c r="G1129" s="1" t="s">
        <v>3924</v>
      </c>
      <c r="H1129" s="1" t="s">
        <v>3925</v>
      </c>
      <c r="I1129" s="1" t="s">
        <v>49</v>
      </c>
      <c r="J1129" s="1" t="s">
        <v>29</v>
      </c>
      <c r="K1129" s="1" t="s">
        <v>20</v>
      </c>
      <c r="L1129" s="1" t="s">
        <v>30</v>
      </c>
      <c r="M1129" s="1"/>
      <c r="N1129" s="1">
        <f t="shared" si="17"/>
        <v>0</v>
      </c>
      <c r="O1129" s="1" t="s">
        <v>31</v>
      </c>
      <c r="P1129" s="1" t="s">
        <v>3926</v>
      </c>
      <c r="Q1129" s="1" t="s">
        <v>3927</v>
      </c>
      <c r="R1129" s="1" t="s">
        <v>21</v>
      </c>
      <c r="S1129" s="1"/>
      <c r="T1129" s="1" t="s">
        <v>25</v>
      </c>
      <c r="U1129" t="e">
        <f>VLOOKUP(H1129,[4]可返佣产品!$A$2:$B$1000,2,)</f>
        <v>#N/A</v>
      </c>
    </row>
    <row r="1130" spans="1:21">
      <c r="A1130" s="1" t="s">
        <v>1009</v>
      </c>
      <c r="B1130" s="1" t="str">
        <f>VLOOKUP(A1130,'[3]消费明细-普通账号'!$B$2:$C$10000,2,)</f>
        <v>深圳市富安娜家居用品股份有限公司</v>
      </c>
      <c r="C1130" s="1" t="str">
        <f>VLOOKUP(A1130,'[3]消费明细-普通账号'!$B$2:$D$10000,3,)</f>
        <v>KA-深</v>
      </c>
      <c r="D1130" s="1" t="str">
        <f>VLOOKUP(A1130,'[3]消费明细-普通账号'!$B$2:$L$10000,11,)</f>
        <v>李申政</v>
      </c>
      <c r="E1130" s="1" t="str">
        <f>VLOOKUP(A1130,'[3]消费明细-普通账号'!$B$2:$P$10000,15,)</f>
        <v>关联</v>
      </c>
      <c r="F1130" s="5">
        <f>VLOOKUP(A1130,'[3]消费明细-普通账号'!$B$2:$O$10000,14,)</f>
        <v>42776</v>
      </c>
      <c r="G1130" s="1" t="s">
        <v>3928</v>
      </c>
      <c r="H1130" s="1" t="s">
        <v>531</v>
      </c>
      <c r="I1130" s="1" t="s">
        <v>18</v>
      </c>
      <c r="J1130" s="1" t="s">
        <v>3929</v>
      </c>
      <c r="K1130" s="1" t="s">
        <v>20</v>
      </c>
      <c r="L1130" s="1" t="s">
        <v>3929</v>
      </c>
      <c r="M1130" s="1"/>
      <c r="N1130" s="1">
        <f t="shared" si="17"/>
        <v>339.19</v>
      </c>
      <c r="O1130" s="1" t="s">
        <v>22</v>
      </c>
      <c r="P1130" s="1" t="s">
        <v>3930</v>
      </c>
      <c r="Q1130" s="1" t="s">
        <v>3931</v>
      </c>
      <c r="R1130" s="1" t="s">
        <v>21</v>
      </c>
      <c r="S1130" s="1"/>
      <c r="T1130" s="1" t="s">
        <v>25</v>
      </c>
      <c r="U1130" t="str">
        <f>VLOOKUP(H1130,[4]可返佣产品!$A$2:$B$1000,2,)</f>
        <v>true</v>
      </c>
    </row>
    <row r="1131" spans="1:21">
      <c r="A1131" s="1" t="s">
        <v>2310</v>
      </c>
      <c r="B1131" s="1" t="str">
        <f>VLOOKUP(A1131,'[3]消费明细-普通账号'!$B$2:$C$10000,2,)</f>
        <v>广州柚子舍生物科技有限公司</v>
      </c>
      <c r="C1131" s="1" t="str">
        <f>VLOOKUP(A1131,'[3]消费明细-普通账号'!$B$2:$D$10000,3,)</f>
        <v>KA-广</v>
      </c>
      <c r="D1131" s="1" t="str">
        <f>VLOOKUP(A1131,'[3]消费明细-普通账号'!$B$2:$L$10000,11,)</f>
        <v>汤何</v>
      </c>
      <c r="E1131" s="1" t="str">
        <f>VLOOKUP(A1131,'[3]消费明细-普通账号'!$B$2:$P$10000,15,)</f>
        <v>关联</v>
      </c>
      <c r="F1131" s="5">
        <f>VLOOKUP(A1131,'[3]消费明细-普通账号'!$B$2:$O$10000,14,)</f>
        <v>42942</v>
      </c>
      <c r="G1131" s="1" t="s">
        <v>3932</v>
      </c>
      <c r="H1131" s="1" t="s">
        <v>17</v>
      </c>
      <c r="I1131" s="1" t="s">
        <v>428</v>
      </c>
      <c r="J1131" s="1" t="s">
        <v>3933</v>
      </c>
      <c r="K1131" s="1" t="s">
        <v>20</v>
      </c>
      <c r="L1131" s="1" t="s">
        <v>3933</v>
      </c>
      <c r="M1131" s="1"/>
      <c r="N1131" s="1">
        <f t="shared" si="17"/>
        <v>-56.19</v>
      </c>
      <c r="O1131" s="1" t="s">
        <v>22</v>
      </c>
      <c r="P1131" s="1" t="s">
        <v>3934</v>
      </c>
      <c r="Q1131" s="1" t="s">
        <v>3935</v>
      </c>
      <c r="R1131" s="1" t="s">
        <v>21</v>
      </c>
      <c r="S1131" s="1"/>
      <c r="T1131" s="1" t="s">
        <v>25</v>
      </c>
      <c r="U1131" t="str">
        <f>VLOOKUP(H1131,[4]可返佣产品!$A$2:$B$1000,2,)</f>
        <v>true</v>
      </c>
    </row>
    <row r="1132" spans="1:21">
      <c r="A1132" s="1" t="s">
        <v>63</v>
      </c>
      <c r="B1132" s="1" t="str">
        <f>VLOOKUP(A1132,'[3]消费明细-普通账号'!$B$2:$C$10000,2,)</f>
        <v>广州美亚电子商务国际旅行社有限公司</v>
      </c>
      <c r="C1132" s="1" t="str">
        <f>VLOOKUP(A1132,'[3]消费明细-普通账号'!$B$2:$D$10000,3,)</f>
        <v>KA-广</v>
      </c>
      <c r="D1132" s="1" t="str">
        <f>VLOOKUP(A1132,'[3]消费明细-普通账号'!$B$2:$L$10000,11,)</f>
        <v>史玉卉</v>
      </c>
      <c r="E1132" s="1" t="str">
        <f>VLOOKUP(A1132,'[3]消费明细-普通账号'!$B$2:$P$10000,15,)</f>
        <v>关联</v>
      </c>
      <c r="F1132" s="5">
        <f>VLOOKUP(A1132,'[3]消费明细-普通账号'!$B$2:$O$10000,14,)</f>
        <v>43028</v>
      </c>
      <c r="G1132" s="1" t="s">
        <v>3936</v>
      </c>
      <c r="H1132" s="1" t="s">
        <v>2733</v>
      </c>
      <c r="I1132" s="1" t="s">
        <v>49</v>
      </c>
      <c r="J1132" s="1" t="s">
        <v>29</v>
      </c>
      <c r="K1132" s="1" t="s">
        <v>20</v>
      </c>
      <c r="L1132" s="1" t="s">
        <v>30</v>
      </c>
      <c r="M1132" s="1"/>
      <c r="N1132" s="1">
        <f t="shared" si="17"/>
        <v>0</v>
      </c>
      <c r="O1132" s="1" t="s">
        <v>31</v>
      </c>
      <c r="P1132" s="1" t="s">
        <v>3937</v>
      </c>
      <c r="Q1132" s="1" t="s">
        <v>3937</v>
      </c>
      <c r="R1132" s="1" t="s">
        <v>21</v>
      </c>
      <c r="S1132" s="1"/>
      <c r="T1132" s="1" t="s">
        <v>25</v>
      </c>
      <c r="U1132" t="e">
        <f>VLOOKUP(H1132,[4]可返佣产品!$A$2:$B$1000,2,)</f>
        <v>#N/A</v>
      </c>
    </row>
    <row r="1133" spans="1:21">
      <c r="A1133" s="1" t="s">
        <v>2310</v>
      </c>
      <c r="B1133" s="1" t="str">
        <f>VLOOKUP(A1133,'[3]消费明细-普通账号'!$B$2:$C$10000,2,)</f>
        <v>广州柚子舍生物科技有限公司</v>
      </c>
      <c r="C1133" s="1" t="str">
        <f>VLOOKUP(A1133,'[3]消费明细-普通账号'!$B$2:$D$10000,3,)</f>
        <v>KA-广</v>
      </c>
      <c r="D1133" s="1" t="str">
        <f>VLOOKUP(A1133,'[3]消费明细-普通账号'!$B$2:$L$10000,11,)</f>
        <v>汤何</v>
      </c>
      <c r="E1133" s="1" t="str">
        <f>VLOOKUP(A1133,'[3]消费明细-普通账号'!$B$2:$P$10000,15,)</f>
        <v>关联</v>
      </c>
      <c r="F1133" s="5">
        <f>VLOOKUP(A1133,'[3]消费明细-普通账号'!$B$2:$O$10000,14,)</f>
        <v>42942</v>
      </c>
      <c r="G1133" s="1" t="s">
        <v>3938</v>
      </c>
      <c r="H1133" s="1" t="s">
        <v>17</v>
      </c>
      <c r="I1133" s="1" t="s">
        <v>428</v>
      </c>
      <c r="J1133" s="1" t="s">
        <v>3939</v>
      </c>
      <c r="K1133" s="1" t="s">
        <v>20</v>
      </c>
      <c r="L1133" s="1" t="s">
        <v>3939</v>
      </c>
      <c r="M1133" s="1"/>
      <c r="N1133" s="1">
        <f t="shared" si="17"/>
        <v>-56.17</v>
      </c>
      <c r="O1133" s="1" t="s">
        <v>22</v>
      </c>
      <c r="P1133" s="1" t="s">
        <v>3940</v>
      </c>
      <c r="Q1133" s="1" t="s">
        <v>3940</v>
      </c>
      <c r="R1133" s="1" t="s">
        <v>21</v>
      </c>
      <c r="S1133" s="1"/>
      <c r="T1133" s="1" t="s">
        <v>25</v>
      </c>
      <c r="U1133" t="str">
        <f>VLOOKUP(H1133,[4]可返佣产品!$A$2:$B$1000,2,)</f>
        <v>true</v>
      </c>
    </row>
    <row r="1134" spans="1:21">
      <c r="A1134" s="1" t="s">
        <v>2088</v>
      </c>
      <c r="B1134" s="1" t="str">
        <f>VLOOKUP(A1134,'[3]消费明细-普通账号'!$B$2:$C$10000,2,)</f>
        <v>广州寄锦教育科技有限公司</v>
      </c>
      <c r="C1134" s="1" t="str">
        <f>VLOOKUP(A1134,'[3]消费明细-普通账号'!$B$2:$D$10000,3,)</f>
        <v>KA-广</v>
      </c>
      <c r="D1134" s="1" t="str">
        <f>VLOOKUP(A1134,'[3]消费明细-普通账号'!$B$2:$L$10000,11,)</f>
        <v>谢晓敏</v>
      </c>
      <c r="E1134" s="1" t="str">
        <f>VLOOKUP(A1134,'[3]消费明细-普通账号'!$B$2:$P$10000,15,)</f>
        <v>关联</v>
      </c>
      <c r="F1134" s="5">
        <f>VLOOKUP(A1134,'[3]消费明细-普通账号'!$B$2:$O$10000,14,)</f>
        <v>43125.387766203698</v>
      </c>
      <c r="G1134" s="1" t="s">
        <v>3941</v>
      </c>
      <c r="H1134" s="1" t="s">
        <v>17</v>
      </c>
      <c r="I1134" s="1" t="s">
        <v>18</v>
      </c>
      <c r="J1134" s="1" t="s">
        <v>3942</v>
      </c>
      <c r="K1134" s="1" t="s">
        <v>1618</v>
      </c>
      <c r="L1134" s="1" t="s">
        <v>3943</v>
      </c>
      <c r="M1134" s="1"/>
      <c r="N1134" s="1">
        <f t="shared" si="17"/>
        <v>1927.15</v>
      </c>
      <c r="O1134" s="1" t="s">
        <v>22</v>
      </c>
      <c r="P1134" s="1" t="s">
        <v>3944</v>
      </c>
      <c r="Q1134" s="1" t="s">
        <v>3945</v>
      </c>
      <c r="R1134" s="1" t="s">
        <v>21</v>
      </c>
      <c r="S1134" s="1"/>
      <c r="T1134" s="1" t="s">
        <v>25</v>
      </c>
      <c r="U1134" t="str">
        <f>VLOOKUP(H1134,[4]可返佣产品!$A$2:$B$1000,2,)</f>
        <v>true</v>
      </c>
    </row>
    <row r="1135" spans="1:21">
      <c r="A1135" s="1" t="s">
        <v>3946</v>
      </c>
      <c r="B1135" s="1" t="str">
        <f>VLOOKUP(A1135,'[3]消费明细-普通账号'!$B$2:$C$10000,2,)</f>
        <v>广东京通资讯科技有限公司</v>
      </c>
      <c r="C1135" s="1" t="str">
        <f>VLOOKUP(A1135,'[3]消费明细-普通账号'!$B$2:$D$10000,3,)</f>
        <v>其他</v>
      </c>
      <c r="D1135" s="1" t="str">
        <f>VLOOKUP(A1135,'[3]消费明细-普通账号'!$B$2:$L$10000,11,)</f>
        <v>薛玲</v>
      </c>
      <c r="E1135" s="1" t="str">
        <f>VLOOKUP(A1135,'[3]消费明细-普通账号'!$B$2:$P$10000,15,)</f>
        <v>关联</v>
      </c>
      <c r="F1135" s="5">
        <f>VLOOKUP(A1135,'[3]消费明细-普通账号'!$B$2:$O$10000,14,)</f>
        <v>42955</v>
      </c>
      <c r="G1135" s="1" t="s">
        <v>3947</v>
      </c>
      <c r="H1135" s="1" t="s">
        <v>17</v>
      </c>
      <c r="I1135" s="1" t="s">
        <v>59</v>
      </c>
      <c r="J1135" s="1" t="s">
        <v>3948</v>
      </c>
      <c r="K1135" s="1" t="s">
        <v>84</v>
      </c>
      <c r="L1135" s="1" t="s">
        <v>3949</v>
      </c>
      <c r="M1135" s="1"/>
      <c r="N1135" s="1">
        <f t="shared" si="17"/>
        <v>5951.7</v>
      </c>
      <c r="O1135" s="1" t="s">
        <v>22</v>
      </c>
      <c r="P1135" s="1" t="s">
        <v>3950</v>
      </c>
      <c r="Q1135" s="1" t="s">
        <v>3951</v>
      </c>
      <c r="R1135" s="1" t="s">
        <v>21</v>
      </c>
      <c r="S1135" s="1"/>
      <c r="T1135" s="1" t="s">
        <v>25</v>
      </c>
      <c r="U1135">
        <v>-1</v>
      </c>
    </row>
    <row r="1136" spans="1:21">
      <c r="A1136" s="1" t="s">
        <v>340</v>
      </c>
      <c r="B1136" s="1" t="str">
        <f>VLOOKUP(A1136,'[3]消费明细-普通账号'!$B$2:$C$10000,2,)</f>
        <v>深圳翼果科技有限公司</v>
      </c>
      <c r="C1136" s="1" t="str">
        <f>VLOOKUP(A1136,'[3]消费明细-普通账号'!$B$2:$D$10000,3,)</f>
        <v>铁军-广</v>
      </c>
      <c r="D1136" s="1" t="str">
        <f>VLOOKUP(A1136,'[3]消费明细-普通账号'!$B$2:$L$10000,11,)</f>
        <v>高乾</v>
      </c>
      <c r="E1136" s="1" t="str">
        <f>VLOOKUP(A1136,'[3]消费明细-普通账号'!$B$2:$P$10000,15,)</f>
        <v>关联</v>
      </c>
      <c r="F1136" s="5">
        <f>VLOOKUP(A1136,'[3]消费明细-普通账号'!$B$2:$O$10000,14,)</f>
        <v>43132</v>
      </c>
      <c r="G1136" s="1" t="s">
        <v>3952</v>
      </c>
      <c r="H1136" s="1" t="s">
        <v>17</v>
      </c>
      <c r="I1136" s="1" t="s">
        <v>59</v>
      </c>
      <c r="J1136" s="1" t="s">
        <v>3953</v>
      </c>
      <c r="K1136" s="1" t="s">
        <v>84</v>
      </c>
      <c r="L1136" s="1" t="s">
        <v>3954</v>
      </c>
      <c r="M1136" s="1"/>
      <c r="N1136" s="1">
        <f t="shared" si="17"/>
        <v>564.4</v>
      </c>
      <c r="O1136" s="1" t="s">
        <v>22</v>
      </c>
      <c r="P1136" s="1" t="s">
        <v>3955</v>
      </c>
      <c r="Q1136" s="1" t="s">
        <v>3956</v>
      </c>
      <c r="R1136" s="1" t="s">
        <v>21</v>
      </c>
      <c r="S1136" s="1"/>
      <c r="T1136" s="1" t="s">
        <v>25</v>
      </c>
      <c r="U1136">
        <v>-1</v>
      </c>
    </row>
    <row r="1137" spans="1:21">
      <c r="A1137" s="1" t="s">
        <v>340</v>
      </c>
      <c r="B1137" s="1" t="str">
        <f>VLOOKUP(A1137,'[3]消费明细-普通账号'!$B$2:$C$10000,2,)</f>
        <v>深圳翼果科技有限公司</v>
      </c>
      <c r="C1137" s="1" t="str">
        <f>VLOOKUP(A1137,'[3]消费明细-普通账号'!$B$2:$D$10000,3,)</f>
        <v>铁军-广</v>
      </c>
      <c r="D1137" s="1" t="str">
        <f>VLOOKUP(A1137,'[3]消费明细-普通账号'!$B$2:$L$10000,11,)</f>
        <v>高乾</v>
      </c>
      <c r="E1137" s="1" t="str">
        <f>VLOOKUP(A1137,'[3]消费明细-普通账号'!$B$2:$P$10000,15,)</f>
        <v>关联</v>
      </c>
      <c r="F1137" s="5">
        <f>VLOOKUP(A1137,'[3]消费明细-普通账号'!$B$2:$O$10000,14,)</f>
        <v>43132</v>
      </c>
      <c r="G1137" s="1" t="s">
        <v>3957</v>
      </c>
      <c r="H1137" s="1" t="s">
        <v>17</v>
      </c>
      <c r="I1137" s="1" t="s">
        <v>59</v>
      </c>
      <c r="J1137" s="1" t="s">
        <v>3958</v>
      </c>
      <c r="K1137" s="1" t="s">
        <v>84</v>
      </c>
      <c r="L1137" s="1" t="s">
        <v>3959</v>
      </c>
      <c r="M1137" s="1"/>
      <c r="N1137" s="1">
        <f t="shared" si="17"/>
        <v>540.6</v>
      </c>
      <c r="O1137" s="1" t="s">
        <v>22</v>
      </c>
      <c r="P1137" s="1" t="s">
        <v>3960</v>
      </c>
      <c r="Q1137" s="1" t="s">
        <v>3961</v>
      </c>
      <c r="R1137" s="1" t="s">
        <v>21</v>
      </c>
      <c r="S1137" s="1"/>
      <c r="T1137" s="1" t="s">
        <v>25</v>
      </c>
      <c r="U1137">
        <v>-1</v>
      </c>
    </row>
    <row r="1138" spans="1:21">
      <c r="A1138" s="1" t="s">
        <v>220</v>
      </c>
      <c r="B1138" s="1" t="str">
        <f>VLOOKUP(A1138,'[3]消费明细-普通账号'!$B$2:$C$10000,2,)</f>
        <v>广州尚途商旅信息技术有限公司</v>
      </c>
      <c r="C1138" s="1" t="str">
        <f>VLOOKUP(A1138,'[3]消费明细-普通账号'!$B$2:$D$10000,3,)</f>
        <v>KA-广</v>
      </c>
      <c r="D1138" s="1" t="str">
        <f>VLOOKUP(A1138,'[3]消费明细-普通账号'!$B$2:$L$10000,11,)</f>
        <v>史玉卉</v>
      </c>
      <c r="E1138" s="1" t="str">
        <f>VLOOKUP(A1138,'[3]消费明细-普通账号'!$B$2:$P$10000,15,)</f>
        <v>关联</v>
      </c>
      <c r="F1138" s="5">
        <f>VLOOKUP(A1138,'[3]消费明细-普通账号'!$B$2:$O$10000,14,)</f>
        <v>42670</v>
      </c>
      <c r="G1138" s="1" t="s">
        <v>3962</v>
      </c>
      <c r="H1138" s="1" t="s">
        <v>240</v>
      </c>
      <c r="I1138" s="1" t="s">
        <v>49</v>
      </c>
      <c r="J1138" s="1" t="s">
        <v>1447</v>
      </c>
      <c r="K1138" s="1" t="s">
        <v>20</v>
      </c>
      <c r="L1138" s="1" t="s">
        <v>1447</v>
      </c>
      <c r="M1138" s="1"/>
      <c r="N1138" s="1">
        <f t="shared" si="17"/>
        <v>1000</v>
      </c>
      <c r="O1138" s="1" t="s">
        <v>22</v>
      </c>
      <c r="P1138" s="1" t="s">
        <v>3963</v>
      </c>
      <c r="Q1138" s="1" t="s">
        <v>3964</v>
      </c>
      <c r="R1138" s="1" t="s">
        <v>21</v>
      </c>
      <c r="S1138" s="1"/>
      <c r="T1138" s="1" t="s">
        <v>25</v>
      </c>
      <c r="U1138" t="str">
        <f>VLOOKUP(H1138,[4]可返佣产品!$A$2:$B$1000,2,)</f>
        <v>delete</v>
      </c>
    </row>
    <row r="1139" spans="1:21">
      <c r="A1139" s="1" t="s">
        <v>582</v>
      </c>
      <c r="B1139" s="1" t="str">
        <f>VLOOKUP(A1139,'[3]消费明细-普通账号'!$B$2:$C$10000,2,)</f>
        <v>广州尚途商旅信息技术有限公司</v>
      </c>
      <c r="C1139" s="1" t="str">
        <f>VLOOKUP(A1139,'[3]消费明细-普通账号'!$B$2:$D$10000,3,)</f>
        <v>KA-广</v>
      </c>
      <c r="D1139" s="1" t="str">
        <f>VLOOKUP(A1139,'[3]消费明细-普通账号'!$B$2:$L$10000,11,)</f>
        <v>史玉卉</v>
      </c>
      <c r="E1139" s="1" t="str">
        <f>VLOOKUP(A1139,'[3]消费明细-普通账号'!$B$2:$P$10000,15,)</f>
        <v>关联</v>
      </c>
      <c r="F1139" s="5">
        <f>VLOOKUP(A1139,'[3]消费明细-普通账号'!$B$2:$O$10000,14,)</f>
        <v>42670</v>
      </c>
      <c r="G1139" s="1" t="s">
        <v>3965</v>
      </c>
      <c r="H1139" s="1" t="s">
        <v>17</v>
      </c>
      <c r="I1139" s="1" t="s">
        <v>59</v>
      </c>
      <c r="J1139" s="1" t="s">
        <v>3966</v>
      </c>
      <c r="K1139" s="1" t="s">
        <v>20</v>
      </c>
      <c r="L1139" s="1" t="s">
        <v>3966</v>
      </c>
      <c r="M1139" s="1"/>
      <c r="N1139" s="1">
        <f t="shared" si="17"/>
        <v>654</v>
      </c>
      <c r="O1139" s="1" t="s">
        <v>22</v>
      </c>
      <c r="P1139" s="1" t="s">
        <v>3967</v>
      </c>
      <c r="Q1139" s="1" t="s">
        <v>3968</v>
      </c>
      <c r="R1139" s="1" t="s">
        <v>21</v>
      </c>
      <c r="S1139" s="1"/>
      <c r="T1139" s="1" t="s">
        <v>25</v>
      </c>
      <c r="U1139">
        <v>-1</v>
      </c>
    </row>
    <row r="1140" spans="1:21">
      <c r="A1140" s="1" t="s">
        <v>448</v>
      </c>
      <c r="B1140" s="1" t="str">
        <f>VLOOKUP(A1140,'[3]消费明细-普通账号'!$B$2:$C$10000,2,)</f>
        <v>越秀地产</v>
      </c>
      <c r="C1140" s="1" t="str">
        <f>VLOOKUP(A1140,'[3]消费明细-普通账号'!$B$2:$D$10000,3,)</f>
        <v>其他</v>
      </c>
      <c r="D1140" s="1" t="str">
        <f>VLOOKUP(A1140,'[3]消费明细-普通账号'!$B$2:$L$10000,11,)</f>
        <v>薛玲</v>
      </c>
      <c r="E1140" s="1" t="str">
        <f>VLOOKUP(A1140,'[3]消费明细-普通账号'!$B$2:$P$10000,15,)</f>
        <v>新建</v>
      </c>
      <c r="F1140" s="5">
        <f>VLOOKUP(A1140,'[3]消费明细-普通账号'!$B$2:$O$10000,14,)</f>
        <v>42556</v>
      </c>
      <c r="G1140" s="1" t="s">
        <v>3969</v>
      </c>
      <c r="H1140" s="1" t="s">
        <v>1699</v>
      </c>
      <c r="I1140" s="1" t="s">
        <v>49</v>
      </c>
      <c r="J1140" s="1" t="s">
        <v>1700</v>
      </c>
      <c r="K1140" s="1" t="s">
        <v>104</v>
      </c>
      <c r="L1140" s="1" t="s">
        <v>1701</v>
      </c>
      <c r="M1140" s="1"/>
      <c r="N1140" s="1">
        <f t="shared" si="17"/>
        <v>40</v>
      </c>
      <c r="O1140" s="1" t="s">
        <v>22</v>
      </c>
      <c r="P1140" s="1" t="s">
        <v>3970</v>
      </c>
      <c r="Q1140" s="1" t="s">
        <v>3971</v>
      </c>
      <c r="R1140" s="1" t="s">
        <v>21</v>
      </c>
      <c r="S1140" s="1"/>
      <c r="T1140" s="1" t="s">
        <v>25</v>
      </c>
      <c r="U1140" t="b">
        <f>VLOOKUP(H1140,[4]可返佣产品!$A$2:$B$1000,2,)</f>
        <v>0</v>
      </c>
    </row>
    <row r="1141" spans="1:21">
      <c r="A1141" s="1" t="s">
        <v>448</v>
      </c>
      <c r="B1141" s="1" t="str">
        <f>VLOOKUP(A1141,'[3]消费明细-普通账号'!$B$2:$C$10000,2,)</f>
        <v>越秀地产</v>
      </c>
      <c r="C1141" s="1" t="str">
        <f>VLOOKUP(A1141,'[3]消费明细-普通账号'!$B$2:$D$10000,3,)</f>
        <v>其他</v>
      </c>
      <c r="D1141" s="1" t="str">
        <f>VLOOKUP(A1141,'[3]消费明细-普通账号'!$B$2:$L$10000,11,)</f>
        <v>薛玲</v>
      </c>
      <c r="E1141" s="1" t="str">
        <f>VLOOKUP(A1141,'[3]消费明细-普通账号'!$B$2:$P$10000,15,)</f>
        <v>新建</v>
      </c>
      <c r="F1141" s="5">
        <f>VLOOKUP(A1141,'[3]消费明细-普通账号'!$B$2:$O$10000,14,)</f>
        <v>42556</v>
      </c>
      <c r="G1141" s="1" t="s">
        <v>3972</v>
      </c>
      <c r="H1141" s="1" t="s">
        <v>201</v>
      </c>
      <c r="I1141" s="1" t="s">
        <v>49</v>
      </c>
      <c r="J1141" s="1" t="s">
        <v>3019</v>
      </c>
      <c r="K1141" s="1" t="s">
        <v>203</v>
      </c>
      <c r="L1141" s="1" t="s">
        <v>307</v>
      </c>
      <c r="M1141" s="1"/>
      <c r="N1141" s="1">
        <f t="shared" si="17"/>
        <v>180</v>
      </c>
      <c r="O1141" s="1" t="s">
        <v>22</v>
      </c>
      <c r="P1141" s="1" t="s">
        <v>3973</v>
      </c>
      <c r="Q1141" s="1" t="s">
        <v>3971</v>
      </c>
      <c r="R1141" s="1" t="s">
        <v>21</v>
      </c>
      <c r="S1141" s="1"/>
      <c r="T1141" s="1" t="s">
        <v>25</v>
      </c>
      <c r="U1141" t="str">
        <f>VLOOKUP(H1141,[4]可返佣产品!$A$2:$B$1000,2,)</f>
        <v>true</v>
      </c>
    </row>
    <row r="1142" spans="1:21">
      <c r="A1142" s="1" t="s">
        <v>448</v>
      </c>
      <c r="B1142" s="1" t="str">
        <f>VLOOKUP(A1142,'[3]消费明细-普通账号'!$B$2:$C$10000,2,)</f>
        <v>越秀地产</v>
      </c>
      <c r="C1142" s="1" t="str">
        <f>VLOOKUP(A1142,'[3]消费明细-普通账号'!$B$2:$D$10000,3,)</f>
        <v>其他</v>
      </c>
      <c r="D1142" s="1" t="str">
        <f>VLOOKUP(A1142,'[3]消费明细-普通账号'!$B$2:$L$10000,11,)</f>
        <v>薛玲</v>
      </c>
      <c r="E1142" s="1" t="str">
        <f>VLOOKUP(A1142,'[3]消费明细-普通账号'!$B$2:$P$10000,15,)</f>
        <v>新建</v>
      </c>
      <c r="F1142" s="5">
        <f>VLOOKUP(A1142,'[3]消费明细-普通账号'!$B$2:$O$10000,14,)</f>
        <v>42556</v>
      </c>
      <c r="G1142" s="1" t="s">
        <v>3974</v>
      </c>
      <c r="H1142" s="1" t="s">
        <v>306</v>
      </c>
      <c r="I1142" s="1" t="s">
        <v>49</v>
      </c>
      <c r="J1142" s="1" t="s">
        <v>3975</v>
      </c>
      <c r="K1142" s="1" t="s">
        <v>84</v>
      </c>
      <c r="L1142" s="1" t="s">
        <v>3976</v>
      </c>
      <c r="M1142" s="1"/>
      <c r="N1142" s="1">
        <f t="shared" si="17"/>
        <v>13464</v>
      </c>
      <c r="O1142" s="1" t="s">
        <v>22</v>
      </c>
      <c r="P1142" s="1" t="s">
        <v>3977</v>
      </c>
      <c r="Q1142" s="1" t="s">
        <v>3971</v>
      </c>
      <c r="R1142" s="1" t="s">
        <v>21</v>
      </c>
      <c r="S1142" s="1"/>
      <c r="T1142" s="1" t="s">
        <v>25</v>
      </c>
      <c r="U1142" t="str">
        <f>VLOOKUP(H1142,[4]可返佣产品!$A$2:$B$1000,2,)</f>
        <v>true</v>
      </c>
    </row>
    <row r="1143" spans="1:21">
      <c r="A1143" s="1" t="s">
        <v>2326</v>
      </c>
      <c r="B1143" s="1" t="str">
        <f>VLOOKUP(A1143,'[3]消费明细-普通账号'!$B$2:$C$10000,2,)</f>
        <v>深圳影儿时尚集团有限公司</v>
      </c>
      <c r="C1143" s="1" t="str">
        <f>VLOOKUP(A1143,'[3]消费明细-普通账号'!$B$2:$D$10000,3,)</f>
        <v>KA-深</v>
      </c>
      <c r="D1143" s="1" t="str">
        <f>VLOOKUP(A1143,'[3]消费明细-普通账号'!$B$2:$L$10000,11,)</f>
        <v>李申政</v>
      </c>
      <c r="E1143" s="1" t="str">
        <f>VLOOKUP(A1143,'[3]消费明细-普通账号'!$B$2:$P$10000,15,)</f>
        <v>关联</v>
      </c>
      <c r="F1143" s="5">
        <f>VLOOKUP(A1143,'[3]消费明细-普通账号'!$B$2:$O$10000,14,)</f>
        <v>42810</v>
      </c>
      <c r="G1143" s="1" t="s">
        <v>3978</v>
      </c>
      <c r="H1143" s="1" t="s">
        <v>28</v>
      </c>
      <c r="I1143" s="1" t="s">
        <v>18</v>
      </c>
      <c r="J1143" s="1" t="s">
        <v>29</v>
      </c>
      <c r="K1143" s="1" t="s">
        <v>20</v>
      </c>
      <c r="L1143" s="1" t="s">
        <v>30</v>
      </c>
      <c r="M1143" s="1"/>
      <c r="N1143" s="1">
        <f t="shared" si="17"/>
        <v>0</v>
      </c>
      <c r="O1143" s="1" t="s">
        <v>31</v>
      </c>
      <c r="P1143" s="1" t="s">
        <v>3979</v>
      </c>
      <c r="Q1143" s="1" t="s">
        <v>3979</v>
      </c>
      <c r="R1143" s="1" t="s">
        <v>21</v>
      </c>
      <c r="S1143" s="1"/>
      <c r="T1143" s="1" t="s">
        <v>25</v>
      </c>
      <c r="U1143" t="b">
        <f>VLOOKUP(H1143,[4]可返佣产品!$A$2:$B$1000,2,)</f>
        <v>1</v>
      </c>
    </row>
    <row r="1144" spans="1:21">
      <c r="A1144" s="1" t="s">
        <v>448</v>
      </c>
      <c r="B1144" s="1" t="str">
        <f>VLOOKUP(A1144,'[3]消费明细-普通账号'!$B$2:$C$10000,2,)</f>
        <v>越秀地产</v>
      </c>
      <c r="C1144" s="1" t="str">
        <f>VLOOKUP(A1144,'[3]消费明细-普通账号'!$B$2:$D$10000,3,)</f>
        <v>其他</v>
      </c>
      <c r="D1144" s="1" t="str">
        <f>VLOOKUP(A1144,'[3]消费明细-普通账号'!$B$2:$L$10000,11,)</f>
        <v>薛玲</v>
      </c>
      <c r="E1144" s="1" t="str">
        <f>VLOOKUP(A1144,'[3]消费明细-普通账号'!$B$2:$P$10000,15,)</f>
        <v>新建</v>
      </c>
      <c r="F1144" s="5">
        <f>VLOOKUP(A1144,'[3]消费明细-普通账号'!$B$2:$O$10000,14,)</f>
        <v>42556</v>
      </c>
      <c r="G1144" s="1" t="s">
        <v>3980</v>
      </c>
      <c r="H1144" s="1" t="s">
        <v>36</v>
      </c>
      <c r="I1144" s="1" t="s">
        <v>49</v>
      </c>
      <c r="J1144" s="1" t="s">
        <v>3981</v>
      </c>
      <c r="K1144" s="1" t="s">
        <v>84</v>
      </c>
      <c r="L1144" s="1" t="s">
        <v>3982</v>
      </c>
      <c r="M1144" s="1"/>
      <c r="N1144" s="1">
        <f t="shared" si="17"/>
        <v>25500</v>
      </c>
      <c r="O1144" s="1" t="s">
        <v>22</v>
      </c>
      <c r="P1144" s="1" t="s">
        <v>3983</v>
      </c>
      <c r="Q1144" s="1" t="s">
        <v>3971</v>
      </c>
      <c r="R1144" s="1" t="s">
        <v>21</v>
      </c>
      <c r="S1144" s="1"/>
      <c r="T1144" s="1" t="s">
        <v>25</v>
      </c>
      <c r="U1144" t="str">
        <f>VLOOKUP(H1144,[4]可返佣产品!$A$2:$B$1000,2,)</f>
        <v>true</v>
      </c>
    </row>
    <row r="1145" spans="1:21">
      <c r="A1145" s="1" t="s">
        <v>448</v>
      </c>
      <c r="B1145" s="1" t="str">
        <f>VLOOKUP(A1145,'[3]消费明细-普通账号'!$B$2:$C$10000,2,)</f>
        <v>越秀地产</v>
      </c>
      <c r="C1145" s="1" t="str">
        <f>VLOOKUP(A1145,'[3]消费明细-普通账号'!$B$2:$D$10000,3,)</f>
        <v>其他</v>
      </c>
      <c r="D1145" s="1" t="str">
        <f>VLOOKUP(A1145,'[3]消费明细-普通账号'!$B$2:$L$10000,11,)</f>
        <v>薛玲</v>
      </c>
      <c r="E1145" s="1" t="str">
        <f>VLOOKUP(A1145,'[3]消费明细-普通账号'!$B$2:$P$10000,15,)</f>
        <v>新建</v>
      </c>
      <c r="F1145" s="5">
        <f>VLOOKUP(A1145,'[3]消费明细-普通账号'!$B$2:$O$10000,14,)</f>
        <v>42556</v>
      </c>
      <c r="G1145" s="1" t="s">
        <v>3984</v>
      </c>
      <c r="H1145" s="1" t="s">
        <v>3985</v>
      </c>
      <c r="I1145" s="1" t="s">
        <v>49</v>
      </c>
      <c r="J1145" s="1" t="s">
        <v>29</v>
      </c>
      <c r="K1145" s="1" t="s">
        <v>20</v>
      </c>
      <c r="L1145" s="1" t="s">
        <v>29</v>
      </c>
      <c r="M1145" s="1"/>
      <c r="N1145" s="1">
        <f t="shared" si="17"/>
        <v>0</v>
      </c>
      <c r="O1145" s="1" t="s">
        <v>22</v>
      </c>
      <c r="P1145" s="1" t="s">
        <v>3986</v>
      </c>
      <c r="Q1145" s="1" t="s">
        <v>3987</v>
      </c>
      <c r="R1145" s="1" t="s">
        <v>21</v>
      </c>
      <c r="S1145" s="1"/>
      <c r="T1145" s="1" t="s">
        <v>25</v>
      </c>
      <c r="U1145" t="e">
        <f>VLOOKUP(H1145,[4]可返佣产品!$A$2:$B$1000,2,)</f>
        <v>#N/A</v>
      </c>
    </row>
    <row r="1146" spans="1:21">
      <c r="A1146" s="1" t="s">
        <v>448</v>
      </c>
      <c r="B1146" s="1" t="str">
        <f>VLOOKUP(A1146,'[3]消费明细-普通账号'!$B$2:$C$10000,2,)</f>
        <v>越秀地产</v>
      </c>
      <c r="C1146" s="1" t="str">
        <f>VLOOKUP(A1146,'[3]消费明细-普通账号'!$B$2:$D$10000,3,)</f>
        <v>其他</v>
      </c>
      <c r="D1146" s="1" t="str">
        <f>VLOOKUP(A1146,'[3]消费明细-普通账号'!$B$2:$L$10000,11,)</f>
        <v>薛玲</v>
      </c>
      <c r="E1146" s="1" t="str">
        <f>VLOOKUP(A1146,'[3]消费明细-普通账号'!$B$2:$P$10000,15,)</f>
        <v>新建</v>
      </c>
      <c r="F1146" s="5">
        <f>VLOOKUP(A1146,'[3]消费明细-普通账号'!$B$2:$O$10000,14,)</f>
        <v>42556</v>
      </c>
      <c r="G1146" s="1" t="s">
        <v>3988</v>
      </c>
      <c r="H1146" s="1" t="s">
        <v>17</v>
      </c>
      <c r="I1146" s="1" t="s">
        <v>49</v>
      </c>
      <c r="J1146" s="1" t="s">
        <v>3989</v>
      </c>
      <c r="K1146" s="1" t="s">
        <v>84</v>
      </c>
      <c r="L1146" s="1" t="s">
        <v>3990</v>
      </c>
      <c r="M1146" s="1"/>
      <c r="N1146" s="1">
        <f t="shared" si="17"/>
        <v>12943.8</v>
      </c>
      <c r="O1146" s="1" t="s">
        <v>22</v>
      </c>
      <c r="P1146" s="1" t="s">
        <v>3986</v>
      </c>
      <c r="Q1146" s="1" t="s">
        <v>3991</v>
      </c>
      <c r="R1146" s="1" t="s">
        <v>21</v>
      </c>
      <c r="S1146" s="1"/>
      <c r="T1146" s="1" t="s">
        <v>25</v>
      </c>
      <c r="U1146" t="str">
        <f>VLOOKUP(H1146,[4]可返佣产品!$A$2:$B$1000,2,)</f>
        <v>true</v>
      </c>
    </row>
    <row r="1147" spans="1:21">
      <c r="A1147" s="1" t="s">
        <v>199</v>
      </c>
      <c r="B1147" s="1" t="str">
        <f>VLOOKUP(A1147,'[3]消费明细-普通账号'!$B$2:$C$10000,2,)</f>
        <v>中山灯多看科技有限公司</v>
      </c>
      <c r="C1147" s="1" t="str">
        <f>VLOOKUP(A1147,'[3]消费明细-普通账号'!$B$2:$D$10000,3,)</f>
        <v>其他</v>
      </c>
      <c r="D1147" s="1" t="str">
        <f>VLOOKUP(A1147,'[3]消费明细-普通账号'!$B$2:$L$10000,11,)</f>
        <v>薛玲</v>
      </c>
      <c r="E1147" s="1" t="str">
        <f>VLOOKUP(A1147,'[3]消费明细-普通账号'!$B$2:$P$10000,15,)</f>
        <v>关联</v>
      </c>
      <c r="F1147" s="5">
        <f>VLOOKUP(A1147,'[3]消费明细-普通账号'!$B$2:$O$10000,14,)</f>
        <v>43136.993842592601</v>
      </c>
      <c r="G1147" s="1" t="s">
        <v>3992</v>
      </c>
      <c r="H1147" s="1" t="s">
        <v>306</v>
      </c>
      <c r="I1147" s="1" t="s">
        <v>59</v>
      </c>
      <c r="J1147" s="1" t="s">
        <v>3993</v>
      </c>
      <c r="K1147" s="1" t="s">
        <v>20</v>
      </c>
      <c r="L1147" s="1" t="s">
        <v>3993</v>
      </c>
      <c r="M1147" s="1"/>
      <c r="N1147" s="1">
        <f t="shared" si="17"/>
        <v>159</v>
      </c>
      <c r="O1147" s="1" t="s">
        <v>22</v>
      </c>
      <c r="P1147" s="1" t="s">
        <v>3994</v>
      </c>
      <c r="Q1147" s="1" t="s">
        <v>3995</v>
      </c>
      <c r="R1147" s="1" t="s">
        <v>21</v>
      </c>
      <c r="S1147" s="1"/>
      <c r="T1147" s="1" t="s">
        <v>25</v>
      </c>
      <c r="U1147">
        <v>-1</v>
      </c>
    </row>
    <row r="1148" spans="1:21">
      <c r="A1148" s="1" t="s">
        <v>199</v>
      </c>
      <c r="B1148" s="1" t="str">
        <f>VLOOKUP(A1148,'[3]消费明细-普通账号'!$B$2:$C$10000,2,)</f>
        <v>中山灯多看科技有限公司</v>
      </c>
      <c r="C1148" s="1" t="str">
        <f>VLOOKUP(A1148,'[3]消费明细-普通账号'!$B$2:$D$10000,3,)</f>
        <v>其他</v>
      </c>
      <c r="D1148" s="1" t="str">
        <f>VLOOKUP(A1148,'[3]消费明细-普通账号'!$B$2:$L$10000,11,)</f>
        <v>薛玲</v>
      </c>
      <c r="E1148" s="1" t="str">
        <f>VLOOKUP(A1148,'[3]消费明细-普通账号'!$B$2:$P$10000,15,)</f>
        <v>关联</v>
      </c>
      <c r="F1148" s="5">
        <f>VLOOKUP(A1148,'[3]消费明细-普通账号'!$B$2:$O$10000,14,)</f>
        <v>43136.993842592601</v>
      </c>
      <c r="G1148" s="1" t="s">
        <v>3996</v>
      </c>
      <c r="H1148" s="1" t="s">
        <v>36</v>
      </c>
      <c r="I1148" s="1" t="s">
        <v>59</v>
      </c>
      <c r="J1148" s="1" t="s">
        <v>3997</v>
      </c>
      <c r="K1148" s="1" t="s">
        <v>20</v>
      </c>
      <c r="L1148" s="1" t="s">
        <v>3997</v>
      </c>
      <c r="M1148" s="1"/>
      <c r="N1148" s="1">
        <f t="shared" si="17"/>
        <v>516</v>
      </c>
      <c r="O1148" s="1" t="s">
        <v>22</v>
      </c>
      <c r="P1148" s="1" t="s">
        <v>3998</v>
      </c>
      <c r="Q1148" s="1" t="s">
        <v>3999</v>
      </c>
      <c r="R1148" s="1" t="s">
        <v>21</v>
      </c>
      <c r="S1148" s="1"/>
      <c r="T1148" s="1" t="s">
        <v>25</v>
      </c>
      <c r="U1148">
        <v>-1</v>
      </c>
    </row>
    <row r="1149" spans="1:21">
      <c r="A1149" s="1" t="s">
        <v>448</v>
      </c>
      <c r="B1149" s="1" t="str">
        <f>VLOOKUP(A1149,'[3]消费明细-普通账号'!$B$2:$C$10000,2,)</f>
        <v>越秀地产</v>
      </c>
      <c r="C1149" s="1" t="str">
        <f>VLOOKUP(A1149,'[3]消费明细-普通账号'!$B$2:$D$10000,3,)</f>
        <v>其他</v>
      </c>
      <c r="D1149" s="1" t="str">
        <f>VLOOKUP(A1149,'[3]消费明细-普通账号'!$B$2:$L$10000,11,)</f>
        <v>薛玲</v>
      </c>
      <c r="E1149" s="1" t="str">
        <f>VLOOKUP(A1149,'[3]消费明细-普通账号'!$B$2:$P$10000,15,)</f>
        <v>新建</v>
      </c>
      <c r="F1149" s="5">
        <f>VLOOKUP(A1149,'[3]消费明细-普通账号'!$B$2:$O$10000,14,)</f>
        <v>42556</v>
      </c>
      <c r="G1149" s="1" t="s">
        <v>4000</v>
      </c>
      <c r="H1149" s="1" t="s">
        <v>17</v>
      </c>
      <c r="I1149" s="1" t="s">
        <v>59</v>
      </c>
      <c r="J1149" s="1" t="s">
        <v>4001</v>
      </c>
      <c r="K1149" s="1" t="s">
        <v>1544</v>
      </c>
      <c r="L1149" s="1" t="s">
        <v>4002</v>
      </c>
      <c r="M1149" s="1"/>
      <c r="N1149" s="1">
        <f t="shared" si="17"/>
        <v>2788.2</v>
      </c>
      <c r="O1149" s="1" t="s">
        <v>22</v>
      </c>
      <c r="P1149" s="1" t="s">
        <v>4003</v>
      </c>
      <c r="Q1149" s="1" t="s">
        <v>3971</v>
      </c>
      <c r="R1149" s="1" t="s">
        <v>21</v>
      </c>
      <c r="S1149" s="1"/>
      <c r="T1149" s="1" t="s">
        <v>25</v>
      </c>
      <c r="U1149" t="str">
        <f>VLOOKUP(H1149,[4]可返佣产品!$A$2:$B$1000,2,)</f>
        <v>true</v>
      </c>
    </row>
    <row r="1150" spans="1:21">
      <c r="A1150" s="1" t="s">
        <v>448</v>
      </c>
      <c r="B1150" s="1" t="str">
        <f>VLOOKUP(A1150,'[3]消费明细-普通账号'!$B$2:$C$10000,2,)</f>
        <v>越秀地产</v>
      </c>
      <c r="C1150" s="1" t="str">
        <f>VLOOKUP(A1150,'[3]消费明细-普通账号'!$B$2:$D$10000,3,)</f>
        <v>其他</v>
      </c>
      <c r="D1150" s="1" t="str">
        <f>VLOOKUP(A1150,'[3]消费明细-普通账号'!$B$2:$L$10000,11,)</f>
        <v>薛玲</v>
      </c>
      <c r="E1150" s="1" t="str">
        <f>VLOOKUP(A1150,'[3]消费明细-普通账号'!$B$2:$P$10000,15,)</f>
        <v>新建</v>
      </c>
      <c r="F1150" s="5">
        <f>VLOOKUP(A1150,'[3]消费明细-普通账号'!$B$2:$O$10000,14,)</f>
        <v>42556</v>
      </c>
      <c r="G1150" s="1" t="s">
        <v>4004</v>
      </c>
      <c r="H1150" s="1" t="s">
        <v>3985</v>
      </c>
      <c r="I1150" s="1" t="s">
        <v>59</v>
      </c>
      <c r="J1150" s="1" t="s">
        <v>29</v>
      </c>
      <c r="K1150" s="1" t="s">
        <v>20</v>
      </c>
      <c r="L1150" s="1" t="s">
        <v>29</v>
      </c>
      <c r="M1150" s="1"/>
      <c r="N1150" s="1">
        <f t="shared" si="17"/>
        <v>0</v>
      </c>
      <c r="O1150" s="1" t="s">
        <v>22</v>
      </c>
      <c r="P1150" s="1" t="s">
        <v>4003</v>
      </c>
      <c r="Q1150" s="1" t="s">
        <v>4005</v>
      </c>
      <c r="R1150" s="1" t="s">
        <v>21</v>
      </c>
      <c r="S1150" s="1"/>
      <c r="T1150" s="1" t="s">
        <v>25</v>
      </c>
      <c r="U1150" t="e">
        <f>VLOOKUP(H1150,[4]可返佣产品!$A$2:$B$1000,2,)</f>
        <v>#N/A</v>
      </c>
    </row>
    <row r="1151" spans="1:21">
      <c r="A1151" s="1" t="s">
        <v>199</v>
      </c>
      <c r="B1151" s="1" t="str">
        <f>VLOOKUP(A1151,'[3]消费明细-普通账号'!$B$2:$C$10000,2,)</f>
        <v>中山灯多看科技有限公司</v>
      </c>
      <c r="C1151" s="1" t="str">
        <f>VLOOKUP(A1151,'[3]消费明细-普通账号'!$B$2:$D$10000,3,)</f>
        <v>其他</v>
      </c>
      <c r="D1151" s="1" t="str">
        <f>VLOOKUP(A1151,'[3]消费明细-普通账号'!$B$2:$L$10000,11,)</f>
        <v>薛玲</v>
      </c>
      <c r="E1151" s="1" t="str">
        <f>VLOOKUP(A1151,'[3]消费明细-普通账号'!$B$2:$P$10000,15,)</f>
        <v>关联</v>
      </c>
      <c r="F1151" s="5">
        <f>VLOOKUP(A1151,'[3]消费明细-普通账号'!$B$2:$O$10000,14,)</f>
        <v>43136.993842592601</v>
      </c>
      <c r="G1151" s="1" t="s">
        <v>4006</v>
      </c>
      <c r="H1151" s="1" t="s">
        <v>17</v>
      </c>
      <c r="I1151" s="1" t="s">
        <v>59</v>
      </c>
      <c r="J1151" s="1" t="s">
        <v>4007</v>
      </c>
      <c r="K1151" s="1" t="s">
        <v>20</v>
      </c>
      <c r="L1151" s="1" t="s">
        <v>4007</v>
      </c>
      <c r="M1151" s="1"/>
      <c r="N1151" s="1">
        <f t="shared" si="17"/>
        <v>327</v>
      </c>
      <c r="O1151" s="1" t="s">
        <v>22</v>
      </c>
      <c r="P1151" s="1" t="s">
        <v>4008</v>
      </c>
      <c r="Q1151" s="1" t="s">
        <v>4009</v>
      </c>
      <c r="R1151" s="1" t="s">
        <v>21</v>
      </c>
      <c r="S1151" s="1"/>
      <c r="T1151" s="1" t="s">
        <v>25</v>
      </c>
      <c r="U1151">
        <v>-1</v>
      </c>
    </row>
    <row r="1152" spans="1:21">
      <c r="A1152" s="1" t="s">
        <v>199</v>
      </c>
      <c r="B1152" s="1" t="str">
        <f>VLOOKUP(A1152,'[3]消费明细-普通账号'!$B$2:$C$10000,2,)</f>
        <v>中山灯多看科技有限公司</v>
      </c>
      <c r="C1152" s="1" t="str">
        <f>VLOOKUP(A1152,'[3]消费明细-普通账号'!$B$2:$D$10000,3,)</f>
        <v>其他</v>
      </c>
      <c r="D1152" s="1" t="str">
        <f>VLOOKUP(A1152,'[3]消费明细-普通账号'!$B$2:$L$10000,11,)</f>
        <v>薛玲</v>
      </c>
      <c r="E1152" s="1" t="str">
        <f>VLOOKUP(A1152,'[3]消费明细-普通账号'!$B$2:$P$10000,15,)</f>
        <v>关联</v>
      </c>
      <c r="F1152" s="5">
        <f>VLOOKUP(A1152,'[3]消费明细-普通账号'!$B$2:$O$10000,14,)</f>
        <v>43136.993842592601</v>
      </c>
      <c r="G1152" s="1" t="s">
        <v>4010</v>
      </c>
      <c r="H1152" s="1" t="s">
        <v>417</v>
      </c>
      <c r="I1152" s="1" t="s">
        <v>59</v>
      </c>
      <c r="J1152" s="1" t="s">
        <v>1594</v>
      </c>
      <c r="K1152" s="1" t="s">
        <v>20</v>
      </c>
      <c r="L1152" s="1" t="s">
        <v>1594</v>
      </c>
      <c r="M1152" s="1"/>
      <c r="N1152" s="1">
        <f t="shared" si="17"/>
        <v>580</v>
      </c>
      <c r="O1152" s="1" t="s">
        <v>22</v>
      </c>
      <c r="P1152" s="1" t="s">
        <v>4011</v>
      </c>
      <c r="Q1152" s="1" t="s">
        <v>4012</v>
      </c>
      <c r="R1152" s="1" t="s">
        <v>21</v>
      </c>
      <c r="S1152" s="1"/>
      <c r="T1152" s="1" t="s">
        <v>25</v>
      </c>
      <c r="U1152">
        <v>-1</v>
      </c>
    </row>
    <row r="1153" spans="1:21">
      <c r="A1153" s="1" t="s">
        <v>299</v>
      </c>
      <c r="B1153" s="1" t="str">
        <f>VLOOKUP(A1153,'[3]消费明细-普通账号'!$B$2:$C$10000,2,)</f>
        <v>广州逗趣互动信息科技有限公司</v>
      </c>
      <c r="C1153" s="1" t="str">
        <f>VLOOKUP(A1153,'[3]消费明细-普通账号'!$B$2:$D$10000,3,)</f>
        <v>其他</v>
      </c>
      <c r="D1153" s="1" t="str">
        <f>VLOOKUP(A1153,'[3]消费明细-普通账号'!$B$2:$L$10000,11,)</f>
        <v>薛玲</v>
      </c>
      <c r="E1153" s="1" t="str">
        <f>VLOOKUP(A1153,'[3]消费明细-普通账号'!$B$2:$P$10000,15,)</f>
        <v>关联</v>
      </c>
      <c r="F1153" s="5">
        <f>VLOOKUP(A1153,'[3]消费明细-普通账号'!$B$2:$O$10000,14,)</f>
        <v>42744</v>
      </c>
      <c r="G1153" s="1" t="s">
        <v>4013</v>
      </c>
      <c r="H1153" s="1" t="s">
        <v>2874</v>
      </c>
      <c r="I1153" s="1" t="s">
        <v>59</v>
      </c>
      <c r="J1153" s="1" t="s">
        <v>2875</v>
      </c>
      <c r="K1153" s="1" t="s">
        <v>20</v>
      </c>
      <c r="L1153" s="1" t="s">
        <v>2875</v>
      </c>
      <c r="M1153" s="1"/>
      <c r="N1153" s="1">
        <f t="shared" si="17"/>
        <v>21800</v>
      </c>
      <c r="O1153" s="1" t="s">
        <v>22</v>
      </c>
      <c r="P1153" s="1" t="s">
        <v>4014</v>
      </c>
      <c r="Q1153" s="1" t="s">
        <v>4015</v>
      </c>
      <c r="R1153" s="1" t="s">
        <v>21</v>
      </c>
      <c r="S1153" s="1"/>
      <c r="T1153" s="1" t="s">
        <v>25</v>
      </c>
      <c r="U1153">
        <v>-1</v>
      </c>
    </row>
    <row r="1154" spans="1:21">
      <c r="A1154" s="1" t="s">
        <v>1440</v>
      </c>
      <c r="B1154" s="1" t="str">
        <f>VLOOKUP(A1154,'[3]消费明细-普通账号'!$B$2:$C$10000,2,)</f>
        <v>深圳前海黄牛科技有限公司</v>
      </c>
      <c r="C1154" s="1" t="str">
        <f>VLOOKUP(A1154,'[3]消费明细-普通账号'!$B$2:$D$10000,3,)</f>
        <v>铁军-广</v>
      </c>
      <c r="D1154" s="1" t="str">
        <f>VLOOKUP(A1154,'[3]消费明细-普通账号'!$B$2:$L$10000,11,)</f>
        <v>高乾</v>
      </c>
      <c r="E1154" s="1" t="str">
        <f>VLOOKUP(A1154,'[3]消费明细-普通账号'!$B$2:$P$10000,15,)</f>
        <v>新建</v>
      </c>
      <c r="F1154" s="5">
        <f>VLOOKUP(A1154,'[3]消费明细-普通账号'!$B$2:$O$10000,14,)</f>
        <v>43198.729942129597</v>
      </c>
      <c r="G1154" s="1" t="s">
        <v>4016</v>
      </c>
      <c r="H1154" s="1" t="s">
        <v>17</v>
      </c>
      <c r="I1154" s="1" t="s">
        <v>59</v>
      </c>
      <c r="J1154" s="1" t="s">
        <v>4017</v>
      </c>
      <c r="K1154" s="1" t="s">
        <v>360</v>
      </c>
      <c r="L1154" s="1" t="s">
        <v>4018</v>
      </c>
      <c r="M1154" s="1"/>
      <c r="N1154" s="1">
        <f t="shared" si="17"/>
        <v>1827.09</v>
      </c>
      <c r="O1154" s="1" t="s">
        <v>22</v>
      </c>
      <c r="P1154" s="1" t="s">
        <v>4019</v>
      </c>
      <c r="Q1154" s="1" t="s">
        <v>4020</v>
      </c>
      <c r="R1154" s="1" t="s">
        <v>21</v>
      </c>
      <c r="S1154" s="1"/>
      <c r="T1154" s="1" t="s">
        <v>25</v>
      </c>
      <c r="U1154" t="str">
        <f>VLOOKUP(H1154,[4]可返佣产品!$A$2:$B$1000,2,)</f>
        <v>true</v>
      </c>
    </row>
    <row r="1155" spans="1:21">
      <c r="A1155" s="1" t="s">
        <v>1559</v>
      </c>
      <c r="B1155" s="1" t="str">
        <f>VLOOKUP(A1155,'[3]消费明细-普通账号'!$B$2:$C$10000,2,)</f>
        <v>广州超联软件科技有限公司</v>
      </c>
      <c r="C1155" s="1" t="str">
        <f>VLOOKUP(A1155,'[3]消费明细-普通账号'!$B$2:$D$10000,3,)</f>
        <v>KA-广</v>
      </c>
      <c r="D1155" s="1" t="str">
        <f>VLOOKUP(A1155,'[3]消费明细-普通账号'!$B$2:$L$10000,11,)</f>
        <v>谢晓敏</v>
      </c>
      <c r="E1155" s="1" t="str">
        <f>VLOOKUP(A1155,'[3]消费明细-普通账号'!$B$2:$P$10000,15,)</f>
        <v>关联</v>
      </c>
      <c r="F1155" s="5">
        <f>VLOOKUP(A1155,'[3]消费明细-普通账号'!$B$2:$O$10000,14,)</f>
        <v>43045</v>
      </c>
      <c r="G1155" s="1" t="s">
        <v>4021</v>
      </c>
      <c r="H1155" s="1" t="s">
        <v>17</v>
      </c>
      <c r="I1155" s="1" t="s">
        <v>59</v>
      </c>
      <c r="J1155" s="1" t="s">
        <v>563</v>
      </c>
      <c r="K1155" s="1" t="s">
        <v>20</v>
      </c>
      <c r="L1155" s="1" t="s">
        <v>563</v>
      </c>
      <c r="M1155" s="1"/>
      <c r="N1155" s="1">
        <f t="shared" ref="N1155:N1218" si="18">L1155-M1155</f>
        <v>586</v>
      </c>
      <c r="O1155" s="1" t="s">
        <v>22</v>
      </c>
      <c r="P1155" s="1" t="s">
        <v>4022</v>
      </c>
      <c r="Q1155" s="1" t="s">
        <v>4023</v>
      </c>
      <c r="R1155" s="1" t="s">
        <v>21</v>
      </c>
      <c r="S1155" s="1"/>
      <c r="T1155" s="1" t="s">
        <v>25</v>
      </c>
      <c r="U1155">
        <v>-1</v>
      </c>
    </row>
    <row r="1156" spans="1:21">
      <c r="A1156" s="1" t="s">
        <v>1559</v>
      </c>
      <c r="B1156" s="1" t="str">
        <f>VLOOKUP(A1156,'[3]消费明细-普通账号'!$B$2:$C$10000,2,)</f>
        <v>广州超联软件科技有限公司</v>
      </c>
      <c r="C1156" s="1" t="str">
        <f>VLOOKUP(A1156,'[3]消费明细-普通账号'!$B$2:$D$10000,3,)</f>
        <v>KA-广</v>
      </c>
      <c r="D1156" s="1" t="str">
        <f>VLOOKUP(A1156,'[3]消费明细-普通账号'!$B$2:$L$10000,11,)</f>
        <v>谢晓敏</v>
      </c>
      <c r="E1156" s="1" t="str">
        <f>VLOOKUP(A1156,'[3]消费明细-普通账号'!$B$2:$P$10000,15,)</f>
        <v>关联</v>
      </c>
      <c r="F1156" s="5">
        <f>VLOOKUP(A1156,'[3]消费明细-普通账号'!$B$2:$O$10000,14,)</f>
        <v>43045</v>
      </c>
      <c r="G1156" s="1" t="s">
        <v>4024</v>
      </c>
      <c r="H1156" s="1" t="s">
        <v>36</v>
      </c>
      <c r="I1156" s="1" t="s">
        <v>59</v>
      </c>
      <c r="J1156" s="1" t="s">
        <v>3997</v>
      </c>
      <c r="K1156" s="1" t="s">
        <v>20</v>
      </c>
      <c r="L1156" s="1" t="s">
        <v>3997</v>
      </c>
      <c r="M1156" s="1"/>
      <c r="N1156" s="1">
        <f t="shared" si="18"/>
        <v>516</v>
      </c>
      <c r="O1156" s="1" t="s">
        <v>22</v>
      </c>
      <c r="P1156" s="1" t="s">
        <v>4025</v>
      </c>
      <c r="Q1156" s="1" t="s">
        <v>4026</v>
      </c>
      <c r="R1156" s="1" t="s">
        <v>21</v>
      </c>
      <c r="S1156" s="1"/>
      <c r="T1156" s="1" t="s">
        <v>25</v>
      </c>
      <c r="U1156">
        <v>-1</v>
      </c>
    </row>
    <row r="1157" spans="1:21">
      <c r="A1157" s="1" t="s">
        <v>340</v>
      </c>
      <c r="B1157" s="1" t="str">
        <f>VLOOKUP(A1157,'[3]消费明细-普通账号'!$B$2:$C$10000,2,)</f>
        <v>深圳翼果科技有限公司</v>
      </c>
      <c r="C1157" s="1" t="str">
        <f>VLOOKUP(A1157,'[3]消费明细-普通账号'!$B$2:$D$10000,3,)</f>
        <v>铁军-广</v>
      </c>
      <c r="D1157" s="1" t="str">
        <f>VLOOKUP(A1157,'[3]消费明细-普通账号'!$B$2:$L$10000,11,)</f>
        <v>高乾</v>
      </c>
      <c r="E1157" s="1" t="str">
        <f>VLOOKUP(A1157,'[3]消费明细-普通账号'!$B$2:$P$10000,15,)</f>
        <v>关联</v>
      </c>
      <c r="F1157" s="5">
        <f>VLOOKUP(A1157,'[3]消费明细-普通账号'!$B$2:$O$10000,14,)</f>
        <v>43132</v>
      </c>
      <c r="G1157" s="1" t="s">
        <v>4027</v>
      </c>
      <c r="H1157" s="1" t="s">
        <v>79</v>
      </c>
      <c r="I1157" s="1" t="s">
        <v>49</v>
      </c>
      <c r="J1157" s="1" t="s">
        <v>29</v>
      </c>
      <c r="K1157" s="1" t="s">
        <v>20</v>
      </c>
      <c r="L1157" s="1" t="s">
        <v>30</v>
      </c>
      <c r="M1157" s="1"/>
      <c r="N1157" s="1">
        <f t="shared" si="18"/>
        <v>0</v>
      </c>
      <c r="O1157" s="1" t="s">
        <v>31</v>
      </c>
      <c r="P1157" s="1" t="s">
        <v>4028</v>
      </c>
      <c r="Q1157" s="1" t="s">
        <v>4029</v>
      </c>
      <c r="R1157" s="1" t="s">
        <v>21</v>
      </c>
      <c r="S1157" s="1"/>
      <c r="T1157" s="1" t="s">
        <v>25</v>
      </c>
      <c r="U1157" t="e">
        <f>VLOOKUP(H1157,[4]可返佣产品!$A$2:$B$1000,2,)</f>
        <v>#N/A</v>
      </c>
    </row>
    <row r="1158" spans="1:21">
      <c r="A1158" s="1" t="s">
        <v>340</v>
      </c>
      <c r="B1158" s="1" t="str">
        <f>VLOOKUP(A1158,'[3]消费明细-普通账号'!$B$2:$C$10000,2,)</f>
        <v>深圳翼果科技有限公司</v>
      </c>
      <c r="C1158" s="1" t="str">
        <f>VLOOKUP(A1158,'[3]消费明细-普通账号'!$B$2:$D$10000,3,)</f>
        <v>铁军-广</v>
      </c>
      <c r="D1158" s="1" t="str">
        <f>VLOOKUP(A1158,'[3]消费明细-普通账号'!$B$2:$L$10000,11,)</f>
        <v>高乾</v>
      </c>
      <c r="E1158" s="1" t="str">
        <f>VLOOKUP(A1158,'[3]消费明细-普通账号'!$B$2:$P$10000,15,)</f>
        <v>关联</v>
      </c>
      <c r="F1158" s="5">
        <f>VLOOKUP(A1158,'[3]消费明细-普通账号'!$B$2:$O$10000,14,)</f>
        <v>43132</v>
      </c>
      <c r="G1158" s="1" t="s">
        <v>4030</v>
      </c>
      <c r="H1158" s="1" t="s">
        <v>79</v>
      </c>
      <c r="I1158" s="1" t="s">
        <v>49</v>
      </c>
      <c r="J1158" s="1" t="s">
        <v>29</v>
      </c>
      <c r="K1158" s="1" t="s">
        <v>20</v>
      </c>
      <c r="L1158" s="1" t="s">
        <v>30</v>
      </c>
      <c r="M1158" s="1"/>
      <c r="N1158" s="1">
        <f t="shared" si="18"/>
        <v>0</v>
      </c>
      <c r="O1158" s="1" t="s">
        <v>31</v>
      </c>
      <c r="P1158" s="1" t="s">
        <v>4031</v>
      </c>
      <c r="Q1158" s="1" t="s">
        <v>4031</v>
      </c>
      <c r="R1158" s="1" t="s">
        <v>21</v>
      </c>
      <c r="S1158" s="1"/>
      <c r="T1158" s="1" t="s">
        <v>25</v>
      </c>
      <c r="U1158" t="e">
        <f>VLOOKUP(H1158,[4]可返佣产品!$A$2:$B$1000,2,)</f>
        <v>#N/A</v>
      </c>
    </row>
    <row r="1159" spans="1:21">
      <c r="A1159" s="1" t="s">
        <v>1191</v>
      </c>
      <c r="B1159" s="1" t="str">
        <f>VLOOKUP(A1159,'[3]消费明细-普通账号'!$B$2:$C$10000,2,)</f>
        <v>中油碧辟石油有限公司</v>
      </c>
      <c r="C1159" s="1" t="str">
        <f>VLOOKUP(A1159,'[3]消费明细-普通账号'!$B$2:$D$10000,3,)</f>
        <v>其他</v>
      </c>
      <c r="D1159" s="1" t="str">
        <f>VLOOKUP(A1159,'[3]消费明细-普通账号'!$B$2:$L$10000,11,)</f>
        <v>薛玲</v>
      </c>
      <c r="E1159" s="1" t="str">
        <f>VLOOKUP(A1159,'[3]消费明细-普通账号'!$B$2:$P$10000,15,)</f>
        <v>关联</v>
      </c>
      <c r="F1159" s="5">
        <f>VLOOKUP(A1159,'[3]消费明细-普通账号'!$B$2:$O$10000,14,)</f>
        <v>42990</v>
      </c>
      <c r="G1159" s="1" t="s">
        <v>4032</v>
      </c>
      <c r="H1159" s="1" t="s">
        <v>17</v>
      </c>
      <c r="I1159" s="1" t="s">
        <v>59</v>
      </c>
      <c r="J1159" s="1" t="s">
        <v>4033</v>
      </c>
      <c r="K1159" s="1" t="s">
        <v>20</v>
      </c>
      <c r="L1159" s="1" t="s">
        <v>4033</v>
      </c>
      <c r="M1159" s="1"/>
      <c r="N1159" s="1">
        <f t="shared" si="18"/>
        <v>485</v>
      </c>
      <c r="O1159" s="1" t="s">
        <v>22</v>
      </c>
      <c r="P1159" s="1" t="s">
        <v>4034</v>
      </c>
      <c r="Q1159" s="1" t="s">
        <v>4035</v>
      </c>
      <c r="R1159" s="1" t="s">
        <v>21</v>
      </c>
      <c r="S1159" s="1"/>
      <c r="T1159" s="1" t="s">
        <v>25</v>
      </c>
      <c r="U1159">
        <v>-1</v>
      </c>
    </row>
    <row r="1160" spans="1:21">
      <c r="A1160" s="1" t="s">
        <v>1191</v>
      </c>
      <c r="B1160" s="1" t="str">
        <f>VLOOKUP(A1160,'[3]消费明细-普通账号'!$B$2:$C$10000,2,)</f>
        <v>中油碧辟石油有限公司</v>
      </c>
      <c r="C1160" s="1" t="str">
        <f>VLOOKUP(A1160,'[3]消费明细-普通账号'!$B$2:$D$10000,3,)</f>
        <v>其他</v>
      </c>
      <c r="D1160" s="1" t="str">
        <f>VLOOKUP(A1160,'[3]消费明细-普通账号'!$B$2:$L$10000,11,)</f>
        <v>薛玲</v>
      </c>
      <c r="E1160" s="1" t="str">
        <f>VLOOKUP(A1160,'[3]消费明细-普通账号'!$B$2:$P$10000,15,)</f>
        <v>关联</v>
      </c>
      <c r="F1160" s="5">
        <f>VLOOKUP(A1160,'[3]消费明细-普通账号'!$B$2:$O$10000,14,)</f>
        <v>42990</v>
      </c>
      <c r="G1160" s="1" t="s">
        <v>4036</v>
      </c>
      <c r="H1160" s="1" t="s">
        <v>17</v>
      </c>
      <c r="I1160" s="1" t="s">
        <v>59</v>
      </c>
      <c r="J1160" s="1" t="s">
        <v>4033</v>
      </c>
      <c r="K1160" s="1" t="s">
        <v>20</v>
      </c>
      <c r="L1160" s="1" t="s">
        <v>4033</v>
      </c>
      <c r="M1160" s="1"/>
      <c r="N1160" s="1">
        <f t="shared" si="18"/>
        <v>485</v>
      </c>
      <c r="O1160" s="1" t="s">
        <v>22</v>
      </c>
      <c r="P1160" s="1" t="s">
        <v>4037</v>
      </c>
      <c r="Q1160" s="1" t="s">
        <v>4038</v>
      </c>
      <c r="R1160" s="1" t="s">
        <v>21</v>
      </c>
      <c r="S1160" s="1"/>
      <c r="T1160" s="1" t="s">
        <v>25</v>
      </c>
      <c r="U1160">
        <v>-1</v>
      </c>
    </row>
    <row r="1161" spans="1:21">
      <c r="A1161" s="1" t="s">
        <v>1191</v>
      </c>
      <c r="B1161" s="1" t="str">
        <f>VLOOKUP(A1161,'[3]消费明细-普通账号'!$B$2:$C$10000,2,)</f>
        <v>中油碧辟石油有限公司</v>
      </c>
      <c r="C1161" s="1" t="str">
        <f>VLOOKUP(A1161,'[3]消费明细-普通账号'!$B$2:$D$10000,3,)</f>
        <v>其他</v>
      </c>
      <c r="D1161" s="1" t="str">
        <f>VLOOKUP(A1161,'[3]消费明细-普通账号'!$B$2:$L$10000,11,)</f>
        <v>薛玲</v>
      </c>
      <c r="E1161" s="1" t="str">
        <f>VLOOKUP(A1161,'[3]消费明细-普通账号'!$B$2:$P$10000,15,)</f>
        <v>关联</v>
      </c>
      <c r="F1161" s="5">
        <f>VLOOKUP(A1161,'[3]消费明细-普通账号'!$B$2:$O$10000,14,)</f>
        <v>42990</v>
      </c>
      <c r="G1161" s="1" t="s">
        <v>4039</v>
      </c>
      <c r="H1161" s="1" t="s">
        <v>17</v>
      </c>
      <c r="I1161" s="1" t="s">
        <v>59</v>
      </c>
      <c r="J1161" s="1" t="s">
        <v>4040</v>
      </c>
      <c r="K1161" s="1" t="s">
        <v>360</v>
      </c>
      <c r="L1161" s="1" t="s">
        <v>4041</v>
      </c>
      <c r="M1161" s="1"/>
      <c r="N1161" s="1">
        <f t="shared" si="18"/>
        <v>617.4</v>
      </c>
      <c r="O1161" s="1" t="s">
        <v>22</v>
      </c>
      <c r="P1161" s="1" t="s">
        <v>4042</v>
      </c>
      <c r="Q1161" s="1" t="s">
        <v>4043</v>
      </c>
      <c r="R1161" s="1" t="s">
        <v>21</v>
      </c>
      <c r="S1161" s="1"/>
      <c r="T1161" s="1" t="s">
        <v>25</v>
      </c>
      <c r="U1161">
        <v>-1</v>
      </c>
    </row>
    <row r="1162" spans="1:21">
      <c r="A1162" s="1" t="s">
        <v>1191</v>
      </c>
      <c r="B1162" s="1" t="str">
        <f>VLOOKUP(A1162,'[3]消费明细-普通账号'!$B$2:$C$10000,2,)</f>
        <v>中油碧辟石油有限公司</v>
      </c>
      <c r="C1162" s="1" t="str">
        <f>VLOOKUP(A1162,'[3]消费明细-普通账号'!$B$2:$D$10000,3,)</f>
        <v>其他</v>
      </c>
      <c r="D1162" s="1" t="str">
        <f>VLOOKUP(A1162,'[3]消费明细-普通账号'!$B$2:$L$10000,11,)</f>
        <v>薛玲</v>
      </c>
      <c r="E1162" s="1" t="str">
        <f>VLOOKUP(A1162,'[3]消费明细-普通账号'!$B$2:$P$10000,15,)</f>
        <v>关联</v>
      </c>
      <c r="F1162" s="5">
        <f>VLOOKUP(A1162,'[3]消费明细-普通账号'!$B$2:$O$10000,14,)</f>
        <v>42990</v>
      </c>
      <c r="G1162" s="1" t="s">
        <v>4044</v>
      </c>
      <c r="H1162" s="1" t="s">
        <v>17</v>
      </c>
      <c r="I1162" s="1" t="s">
        <v>59</v>
      </c>
      <c r="J1162" s="1" t="s">
        <v>4040</v>
      </c>
      <c r="K1162" s="1" t="s">
        <v>360</v>
      </c>
      <c r="L1162" s="1" t="s">
        <v>4041</v>
      </c>
      <c r="M1162" s="1"/>
      <c r="N1162" s="1">
        <f t="shared" si="18"/>
        <v>617.4</v>
      </c>
      <c r="O1162" s="1" t="s">
        <v>22</v>
      </c>
      <c r="P1162" s="1" t="s">
        <v>4045</v>
      </c>
      <c r="Q1162" s="1" t="s">
        <v>4046</v>
      </c>
      <c r="R1162" s="1" t="s">
        <v>21</v>
      </c>
      <c r="S1162" s="1"/>
      <c r="T1162" s="1" t="s">
        <v>25</v>
      </c>
      <c r="U1162">
        <v>-1</v>
      </c>
    </row>
    <row r="1163" spans="1:21">
      <c r="A1163" s="1" t="s">
        <v>1191</v>
      </c>
      <c r="B1163" s="1" t="str">
        <f>VLOOKUP(A1163,'[3]消费明细-普通账号'!$B$2:$C$10000,2,)</f>
        <v>中油碧辟石油有限公司</v>
      </c>
      <c r="C1163" s="1" t="str">
        <f>VLOOKUP(A1163,'[3]消费明细-普通账号'!$B$2:$D$10000,3,)</f>
        <v>其他</v>
      </c>
      <c r="D1163" s="1" t="str">
        <f>VLOOKUP(A1163,'[3]消费明细-普通账号'!$B$2:$L$10000,11,)</f>
        <v>薛玲</v>
      </c>
      <c r="E1163" s="1" t="str">
        <f>VLOOKUP(A1163,'[3]消费明细-普通账号'!$B$2:$P$10000,15,)</f>
        <v>关联</v>
      </c>
      <c r="F1163" s="5">
        <f>VLOOKUP(A1163,'[3]消费明细-普通账号'!$B$2:$O$10000,14,)</f>
        <v>42990</v>
      </c>
      <c r="G1163" s="1" t="s">
        <v>4047</v>
      </c>
      <c r="H1163" s="1" t="s">
        <v>17</v>
      </c>
      <c r="I1163" s="1" t="s">
        <v>59</v>
      </c>
      <c r="J1163" s="1" t="s">
        <v>4040</v>
      </c>
      <c r="K1163" s="1" t="s">
        <v>360</v>
      </c>
      <c r="L1163" s="1" t="s">
        <v>4041</v>
      </c>
      <c r="M1163" s="1"/>
      <c r="N1163" s="1">
        <f t="shared" si="18"/>
        <v>617.4</v>
      </c>
      <c r="O1163" s="1" t="s">
        <v>22</v>
      </c>
      <c r="P1163" s="1" t="s">
        <v>4048</v>
      </c>
      <c r="Q1163" s="1" t="s">
        <v>4049</v>
      </c>
      <c r="R1163" s="1" t="s">
        <v>21</v>
      </c>
      <c r="S1163" s="1"/>
      <c r="T1163" s="1" t="s">
        <v>25</v>
      </c>
      <c r="U1163">
        <v>-1</v>
      </c>
    </row>
    <row r="1164" spans="1:21">
      <c r="A1164" s="1" t="s">
        <v>1191</v>
      </c>
      <c r="B1164" s="1" t="str">
        <f>VLOOKUP(A1164,'[3]消费明细-普通账号'!$B$2:$C$10000,2,)</f>
        <v>中油碧辟石油有限公司</v>
      </c>
      <c r="C1164" s="1" t="str">
        <f>VLOOKUP(A1164,'[3]消费明细-普通账号'!$B$2:$D$10000,3,)</f>
        <v>其他</v>
      </c>
      <c r="D1164" s="1" t="str">
        <f>VLOOKUP(A1164,'[3]消费明细-普通账号'!$B$2:$L$10000,11,)</f>
        <v>薛玲</v>
      </c>
      <c r="E1164" s="1" t="str">
        <f>VLOOKUP(A1164,'[3]消费明细-普通账号'!$B$2:$P$10000,15,)</f>
        <v>关联</v>
      </c>
      <c r="F1164" s="5">
        <f>VLOOKUP(A1164,'[3]消费明细-普通账号'!$B$2:$O$10000,14,)</f>
        <v>42990</v>
      </c>
      <c r="G1164" s="1" t="s">
        <v>4050</v>
      </c>
      <c r="H1164" s="1" t="s">
        <v>17</v>
      </c>
      <c r="I1164" s="1" t="s">
        <v>59</v>
      </c>
      <c r="J1164" s="1" t="s">
        <v>4040</v>
      </c>
      <c r="K1164" s="1" t="s">
        <v>360</v>
      </c>
      <c r="L1164" s="1" t="s">
        <v>4041</v>
      </c>
      <c r="M1164" s="1"/>
      <c r="N1164" s="1">
        <f t="shared" si="18"/>
        <v>617.4</v>
      </c>
      <c r="O1164" s="1" t="s">
        <v>22</v>
      </c>
      <c r="P1164" s="1" t="s">
        <v>4051</v>
      </c>
      <c r="Q1164" s="1" t="s">
        <v>4052</v>
      </c>
      <c r="R1164" s="1" t="s">
        <v>21</v>
      </c>
      <c r="S1164" s="1"/>
      <c r="T1164" s="1" t="s">
        <v>25</v>
      </c>
      <c r="U1164">
        <v>-1</v>
      </c>
    </row>
    <row r="1165" spans="1:21">
      <c r="A1165" s="1" t="s">
        <v>2088</v>
      </c>
      <c r="B1165" s="1" t="str">
        <f>VLOOKUP(A1165,'[3]消费明细-普通账号'!$B$2:$C$10000,2,)</f>
        <v>广州寄锦教育科技有限公司</v>
      </c>
      <c r="C1165" s="1" t="str">
        <f>VLOOKUP(A1165,'[3]消费明细-普通账号'!$B$2:$D$10000,3,)</f>
        <v>KA-广</v>
      </c>
      <c r="D1165" s="1" t="str">
        <f>VLOOKUP(A1165,'[3]消费明细-普通账号'!$B$2:$L$10000,11,)</f>
        <v>谢晓敏</v>
      </c>
      <c r="E1165" s="1" t="str">
        <f>VLOOKUP(A1165,'[3]消费明细-普通账号'!$B$2:$P$10000,15,)</f>
        <v>关联</v>
      </c>
      <c r="F1165" s="5">
        <f>VLOOKUP(A1165,'[3]消费明细-普通账号'!$B$2:$O$10000,14,)</f>
        <v>43125.387766203698</v>
      </c>
      <c r="G1165" s="1" t="s">
        <v>4053</v>
      </c>
      <c r="H1165" s="1" t="s">
        <v>28</v>
      </c>
      <c r="I1165" s="1" t="s">
        <v>49</v>
      </c>
      <c r="J1165" s="1" t="s">
        <v>29</v>
      </c>
      <c r="K1165" s="1" t="s">
        <v>20</v>
      </c>
      <c r="L1165" s="1" t="s">
        <v>30</v>
      </c>
      <c r="M1165" s="1"/>
      <c r="N1165" s="1">
        <f t="shared" si="18"/>
        <v>0</v>
      </c>
      <c r="O1165" s="1" t="s">
        <v>31</v>
      </c>
      <c r="P1165" s="1" t="s">
        <v>4054</v>
      </c>
      <c r="Q1165" s="1" t="s">
        <v>4055</v>
      </c>
      <c r="R1165" s="1" t="s">
        <v>21</v>
      </c>
      <c r="S1165" s="1"/>
      <c r="T1165" s="1" t="s">
        <v>25</v>
      </c>
      <c r="U1165" t="b">
        <f>VLOOKUP(H1165,[4]可返佣产品!$A$2:$B$1000,2,)</f>
        <v>1</v>
      </c>
    </row>
    <row r="1166" spans="1:21">
      <c r="A1166" s="1" t="s">
        <v>952</v>
      </c>
      <c r="B1166" s="1" t="str">
        <f>VLOOKUP(A1166,'[3]消费明细-普通账号'!$B$2:$C$10000,2,)</f>
        <v>广州好莱客创意家居股份有限公司</v>
      </c>
      <c r="C1166" s="1" t="str">
        <f>VLOOKUP(A1166,'[3]消费明细-普通账号'!$B$2:$D$10000,3,)</f>
        <v>其他</v>
      </c>
      <c r="D1166" s="1" t="str">
        <f>VLOOKUP(A1166,'[3]消费明细-普通账号'!$B$2:$L$10000,11,)</f>
        <v>薛玲</v>
      </c>
      <c r="E1166" s="1" t="str">
        <f>VLOOKUP(A1166,'[3]消费明细-普通账号'!$B$2:$P$10000,15,)</f>
        <v>关联</v>
      </c>
      <c r="F1166" s="5">
        <f>VLOOKUP(A1166,'[3]消费明细-普通账号'!$B$2:$O$10000,14,)</f>
        <v>42618</v>
      </c>
      <c r="G1166" s="1" t="s">
        <v>4056</v>
      </c>
      <c r="H1166" s="1" t="s">
        <v>48</v>
      </c>
      <c r="I1166" s="1" t="s">
        <v>49</v>
      </c>
      <c r="J1166" s="1" t="s">
        <v>29</v>
      </c>
      <c r="K1166" s="1" t="s">
        <v>20</v>
      </c>
      <c r="L1166" s="1" t="s">
        <v>30</v>
      </c>
      <c r="M1166" s="1"/>
      <c r="N1166" s="1">
        <f t="shared" si="18"/>
        <v>0</v>
      </c>
      <c r="O1166" s="1" t="s">
        <v>31</v>
      </c>
      <c r="P1166" s="1" t="s">
        <v>4057</v>
      </c>
      <c r="Q1166" s="1" t="s">
        <v>4057</v>
      </c>
      <c r="R1166" s="1" t="s">
        <v>21</v>
      </c>
      <c r="S1166" s="1"/>
      <c r="T1166" s="1" t="s">
        <v>25</v>
      </c>
      <c r="U1166" t="e">
        <f>VLOOKUP(H1166,[4]可返佣产品!$A$2:$B$1000,2,)</f>
        <v>#N/A</v>
      </c>
    </row>
    <row r="1167" spans="1:21">
      <c r="A1167" s="1" t="s">
        <v>46</v>
      </c>
      <c r="B1167" s="1" t="str">
        <f>VLOOKUP(A1167,'[3]消费明细-普通账号'!$B$2:$C$10000,2,)</f>
        <v>云康集团</v>
      </c>
      <c r="C1167" s="1" t="str">
        <f>VLOOKUP(A1167,'[3]消费明细-普通账号'!$B$2:$D$10000,3,)</f>
        <v>其他</v>
      </c>
      <c r="D1167" s="1" t="str">
        <f>VLOOKUP(A1167,'[3]消费明细-普通账号'!$B$2:$L$10000,11,)</f>
        <v>薛玲</v>
      </c>
      <c r="E1167" s="1" t="str">
        <f>VLOOKUP(A1167,'[3]消费明细-普通账号'!$B$2:$P$10000,15,)</f>
        <v>关联</v>
      </c>
      <c r="F1167" s="5">
        <f>VLOOKUP(A1167,'[3]消费明细-普通账号'!$B$2:$O$10000,14,)</f>
        <v>42927</v>
      </c>
      <c r="G1167" s="1" t="s">
        <v>4058</v>
      </c>
      <c r="H1167" s="1" t="s">
        <v>954</v>
      </c>
      <c r="I1167" s="1" t="s">
        <v>49</v>
      </c>
      <c r="J1167" s="1" t="s">
        <v>4059</v>
      </c>
      <c r="K1167" s="1" t="s">
        <v>20</v>
      </c>
      <c r="L1167" s="1" t="s">
        <v>4059</v>
      </c>
      <c r="M1167" s="1">
        <v>310</v>
      </c>
      <c r="N1167" s="1">
        <f t="shared" si="18"/>
        <v>0</v>
      </c>
      <c r="O1167" s="1" t="s">
        <v>22</v>
      </c>
      <c r="P1167" s="1" t="s">
        <v>4060</v>
      </c>
      <c r="Q1167" s="1" t="s">
        <v>4061</v>
      </c>
      <c r="R1167" s="1" t="s">
        <v>21</v>
      </c>
      <c r="S1167" s="1"/>
      <c r="T1167" s="1" t="s">
        <v>25</v>
      </c>
      <c r="U1167" t="str">
        <f>VLOOKUP(H1167,[4]可返佣产品!$A$2:$B$1000,2,)</f>
        <v>true</v>
      </c>
    </row>
    <row r="1168" spans="1:21">
      <c r="A1168" s="1" t="s">
        <v>512</v>
      </c>
      <c r="B1168" s="1" t="str">
        <f>VLOOKUP(A1168,'[3]消费明细-普通账号'!$B$2:$C$10000,2,)</f>
        <v>广州合立正通信息科技有限公司</v>
      </c>
      <c r="C1168" s="1" t="str">
        <f>VLOOKUP(A1168,'[3]消费明细-普通账号'!$B$2:$D$10000,3,)</f>
        <v>KA-广</v>
      </c>
      <c r="D1168" s="1" t="str">
        <f>VLOOKUP(A1168,'[3]消费明细-普通账号'!$B$2:$L$10000,11,)</f>
        <v>史玉卉</v>
      </c>
      <c r="E1168" s="1" t="str">
        <f>VLOOKUP(A1168,'[3]消费明细-普通账号'!$B$2:$P$10000,15,)</f>
        <v>关联</v>
      </c>
      <c r="F1168" s="5">
        <f>VLOOKUP(A1168,'[3]消费明细-普通账号'!$B$2:$O$10000,14,)</f>
        <v>42786</v>
      </c>
      <c r="G1168" s="1" t="s">
        <v>4062</v>
      </c>
      <c r="H1168" s="1" t="s">
        <v>17</v>
      </c>
      <c r="I1168" s="1" t="s">
        <v>59</v>
      </c>
      <c r="J1168" s="1" t="s">
        <v>4063</v>
      </c>
      <c r="K1168" s="1" t="s">
        <v>20</v>
      </c>
      <c r="L1168" s="1" t="s">
        <v>4063</v>
      </c>
      <c r="M1168" s="1"/>
      <c r="N1168" s="1">
        <f t="shared" si="18"/>
        <v>770</v>
      </c>
      <c r="O1168" s="1" t="s">
        <v>22</v>
      </c>
      <c r="P1168" s="1" t="s">
        <v>4064</v>
      </c>
      <c r="Q1168" s="1" t="s">
        <v>4065</v>
      </c>
      <c r="R1168" s="1" t="s">
        <v>21</v>
      </c>
      <c r="S1168" s="1"/>
      <c r="T1168" s="1" t="s">
        <v>25</v>
      </c>
      <c r="U1168">
        <v>-1</v>
      </c>
    </row>
    <row r="1169" spans="1:21">
      <c r="A1169" s="1" t="s">
        <v>512</v>
      </c>
      <c r="B1169" s="1" t="str">
        <f>VLOOKUP(A1169,'[3]消费明细-普通账号'!$B$2:$C$10000,2,)</f>
        <v>广州合立正通信息科技有限公司</v>
      </c>
      <c r="C1169" s="1" t="str">
        <f>VLOOKUP(A1169,'[3]消费明细-普通账号'!$B$2:$D$10000,3,)</f>
        <v>KA-广</v>
      </c>
      <c r="D1169" s="1" t="str">
        <f>VLOOKUP(A1169,'[3]消费明细-普通账号'!$B$2:$L$10000,11,)</f>
        <v>史玉卉</v>
      </c>
      <c r="E1169" s="1" t="str">
        <f>VLOOKUP(A1169,'[3]消费明细-普通账号'!$B$2:$P$10000,15,)</f>
        <v>关联</v>
      </c>
      <c r="F1169" s="5">
        <f>VLOOKUP(A1169,'[3]消费明细-普通账号'!$B$2:$O$10000,14,)</f>
        <v>42786</v>
      </c>
      <c r="G1169" s="1" t="s">
        <v>4066</v>
      </c>
      <c r="H1169" s="1" t="s">
        <v>17</v>
      </c>
      <c r="I1169" s="1" t="s">
        <v>59</v>
      </c>
      <c r="J1169" s="1" t="s">
        <v>4067</v>
      </c>
      <c r="K1169" s="1" t="s">
        <v>20</v>
      </c>
      <c r="L1169" s="1" t="s">
        <v>4067</v>
      </c>
      <c r="M1169" s="1"/>
      <c r="N1169" s="1">
        <f t="shared" si="18"/>
        <v>169.4</v>
      </c>
      <c r="O1169" s="1" t="s">
        <v>22</v>
      </c>
      <c r="P1169" s="1" t="s">
        <v>4068</v>
      </c>
      <c r="Q1169" s="1" t="s">
        <v>4069</v>
      </c>
      <c r="R1169" s="1" t="s">
        <v>21</v>
      </c>
      <c r="S1169" s="1"/>
      <c r="T1169" s="1" t="s">
        <v>25</v>
      </c>
      <c r="U1169">
        <v>-1</v>
      </c>
    </row>
    <row r="1170" spans="1:21">
      <c r="A1170" s="1" t="s">
        <v>169</v>
      </c>
      <c r="B1170" s="1" t="str">
        <f>VLOOKUP(A1170,'[3]消费明细-普通账号'!$B$2:$C$10000,2,)</f>
        <v>雪松控股集团</v>
      </c>
      <c r="C1170" s="1" t="str">
        <f>VLOOKUP(A1170,'[3]消费明细-普通账号'!$B$2:$D$10000,3,)</f>
        <v>KA-广</v>
      </c>
      <c r="D1170" s="1" t="str">
        <f>VLOOKUP(A1170,'[3]消费明细-普通账号'!$B$2:$L$10000,11,)</f>
        <v>史玉卉</v>
      </c>
      <c r="E1170" s="1" t="str">
        <f>VLOOKUP(A1170,'[3]消费明细-普通账号'!$B$2:$P$10000,15,)</f>
        <v>新建</v>
      </c>
      <c r="F1170" s="5">
        <f>VLOOKUP(A1170,'[3]消费明细-普通账号'!$B$2:$O$10000,14,)</f>
        <v>42978</v>
      </c>
      <c r="G1170" s="1" t="s">
        <v>4070</v>
      </c>
      <c r="H1170" s="1" t="s">
        <v>17</v>
      </c>
      <c r="I1170" s="1" t="s">
        <v>59</v>
      </c>
      <c r="J1170" s="1" t="s">
        <v>4071</v>
      </c>
      <c r="K1170" s="1" t="s">
        <v>20</v>
      </c>
      <c r="L1170" s="1" t="s">
        <v>4071</v>
      </c>
      <c r="M1170" s="1"/>
      <c r="N1170" s="1">
        <f t="shared" si="18"/>
        <v>1835</v>
      </c>
      <c r="O1170" s="1" t="s">
        <v>22</v>
      </c>
      <c r="P1170" s="1" t="s">
        <v>4072</v>
      </c>
      <c r="Q1170" s="1" t="s">
        <v>4073</v>
      </c>
      <c r="R1170" s="1" t="s">
        <v>21</v>
      </c>
      <c r="S1170" s="1"/>
      <c r="T1170" s="1" t="s">
        <v>25</v>
      </c>
      <c r="U1170" t="str">
        <f>VLOOKUP(H1170,[4]可返佣产品!$A$2:$B$1000,2,)</f>
        <v>true</v>
      </c>
    </row>
    <row r="1171" spans="1:21">
      <c r="A1171" s="1" t="s">
        <v>2213</v>
      </c>
      <c r="B1171" s="1" t="str">
        <f>VLOOKUP(A1171,'[3]消费明细-普通账号'!$B$2:$C$10000,2,)</f>
        <v>摩登大道时尚电子商务有限公司</v>
      </c>
      <c r="C1171" s="1" t="str">
        <f>VLOOKUP(A1171,'[3]消费明细-普通账号'!$B$2:$D$10000,3,)</f>
        <v>铁军-广</v>
      </c>
      <c r="D1171" s="1" t="str">
        <f>VLOOKUP(A1171,'[3]消费明细-普通账号'!$B$2:$L$10000,11,)</f>
        <v>吴发能</v>
      </c>
      <c r="E1171" s="1" t="str">
        <f>VLOOKUP(A1171,'[3]消费明细-普通账号'!$B$2:$P$10000,15,)</f>
        <v>关联</v>
      </c>
      <c r="F1171" s="5">
        <f>VLOOKUP(A1171,'[3]消费明细-普通账号'!$B$2:$O$10000,14,)</f>
        <v>42746</v>
      </c>
      <c r="G1171" s="1" t="s">
        <v>4074</v>
      </c>
      <c r="H1171" s="1" t="s">
        <v>17</v>
      </c>
      <c r="I1171" s="1" t="s">
        <v>59</v>
      </c>
      <c r="J1171" s="1" t="s">
        <v>4075</v>
      </c>
      <c r="K1171" s="1" t="s">
        <v>20</v>
      </c>
      <c r="L1171" s="1" t="s">
        <v>4075</v>
      </c>
      <c r="M1171" s="1"/>
      <c r="N1171" s="1">
        <f t="shared" si="18"/>
        <v>840</v>
      </c>
      <c r="O1171" s="1" t="s">
        <v>22</v>
      </c>
      <c r="P1171" s="1" t="s">
        <v>4076</v>
      </c>
      <c r="Q1171" s="1" t="s">
        <v>4077</v>
      </c>
      <c r="R1171" s="1" t="s">
        <v>21</v>
      </c>
      <c r="S1171" s="1"/>
      <c r="T1171" s="1" t="s">
        <v>25</v>
      </c>
      <c r="U1171">
        <v>-1</v>
      </c>
    </row>
    <row r="1172" spans="1:21">
      <c r="A1172" s="1" t="s">
        <v>4078</v>
      </c>
      <c r="B1172" s="1" t="str">
        <f>VLOOKUP(A1172,'[3]消费明细-普通账号'!$B$2:$C$10000,2,)</f>
        <v>黄旻展（合景泰富地产控股有限公司）</v>
      </c>
      <c r="C1172" s="1" t="str">
        <f>VLOOKUP(A1172,'[3]消费明细-普通账号'!$B$2:$D$10000,3,)</f>
        <v>其他</v>
      </c>
      <c r="D1172" s="1" t="str">
        <f>VLOOKUP(A1172,'[3]消费明细-普通账号'!$B$2:$L$10000,11,)</f>
        <v>薛玲</v>
      </c>
      <c r="E1172" s="1" t="str">
        <f>VLOOKUP(A1172,'[3]消费明细-普通账号'!$B$2:$P$10000,15,)</f>
        <v>新建</v>
      </c>
      <c r="F1172" s="5">
        <f>VLOOKUP(A1172,'[3]消费明细-普通账号'!$B$2:$O$10000,14,)</f>
        <v>42944</v>
      </c>
      <c r="G1172" s="1" t="s">
        <v>4079</v>
      </c>
      <c r="H1172" s="1" t="s">
        <v>417</v>
      </c>
      <c r="I1172" s="1" t="s">
        <v>49</v>
      </c>
      <c r="J1172" s="1" t="s">
        <v>1594</v>
      </c>
      <c r="K1172" s="1" t="s">
        <v>20</v>
      </c>
      <c r="L1172" s="1" t="s">
        <v>1594</v>
      </c>
      <c r="M1172" s="1">
        <v>580</v>
      </c>
      <c r="N1172" s="1">
        <f t="shared" si="18"/>
        <v>0</v>
      </c>
      <c r="O1172" s="1" t="s">
        <v>22</v>
      </c>
      <c r="P1172" s="1" t="s">
        <v>4080</v>
      </c>
      <c r="Q1172" s="1" t="s">
        <v>4077</v>
      </c>
      <c r="R1172" s="1" t="s">
        <v>21</v>
      </c>
      <c r="S1172" s="1"/>
      <c r="T1172" s="1" t="s">
        <v>25</v>
      </c>
      <c r="U1172" t="str">
        <f>VLOOKUP(H1172,[4]可返佣产品!$A$2:$B$1000,2,)</f>
        <v>true</v>
      </c>
    </row>
    <row r="1173" spans="1:21">
      <c r="A1173" s="1" t="s">
        <v>199</v>
      </c>
      <c r="B1173" s="1" t="str">
        <f>VLOOKUP(A1173,'[3]消费明细-普通账号'!$B$2:$C$10000,2,)</f>
        <v>中山灯多看科技有限公司</v>
      </c>
      <c r="C1173" s="1" t="str">
        <f>VLOOKUP(A1173,'[3]消费明细-普通账号'!$B$2:$D$10000,3,)</f>
        <v>其他</v>
      </c>
      <c r="D1173" s="1" t="str">
        <f>VLOOKUP(A1173,'[3]消费明细-普通账号'!$B$2:$L$10000,11,)</f>
        <v>薛玲</v>
      </c>
      <c r="E1173" s="1" t="str">
        <f>VLOOKUP(A1173,'[3]消费明细-普通账号'!$B$2:$P$10000,15,)</f>
        <v>关联</v>
      </c>
      <c r="F1173" s="5">
        <f>VLOOKUP(A1173,'[3]消费明细-普通账号'!$B$2:$O$10000,14,)</f>
        <v>43136.993842592601</v>
      </c>
      <c r="G1173" s="1" t="s">
        <v>4081</v>
      </c>
      <c r="H1173" s="1" t="s">
        <v>644</v>
      </c>
      <c r="I1173" s="1" t="s">
        <v>49</v>
      </c>
      <c r="J1173" s="1" t="s">
        <v>3284</v>
      </c>
      <c r="K1173" s="1" t="s">
        <v>20</v>
      </c>
      <c r="L1173" s="1" t="s">
        <v>3284</v>
      </c>
      <c r="M1173" s="1"/>
      <c r="N1173" s="1">
        <f t="shared" si="18"/>
        <v>450</v>
      </c>
      <c r="O1173" s="1" t="s">
        <v>22</v>
      </c>
      <c r="P1173" s="1" t="s">
        <v>4082</v>
      </c>
      <c r="Q1173" s="1" t="s">
        <v>4083</v>
      </c>
      <c r="R1173" s="1" t="s">
        <v>21</v>
      </c>
      <c r="S1173" s="1"/>
      <c r="T1173" s="1" t="s">
        <v>25</v>
      </c>
      <c r="U1173" t="b">
        <f>VLOOKUP(H1173,[4]可返佣产品!$A$2:$B$1000,2,)</f>
        <v>1</v>
      </c>
    </row>
    <row r="1174" spans="1:21">
      <c r="A1174" s="1" t="s">
        <v>137</v>
      </c>
      <c r="B1174" s="1" t="str">
        <f>VLOOKUP(A1174,'[3]消费明细-普通账号'!$B$2:$C$10000,2,)</f>
        <v>广州纵思网络科技股份有限公司</v>
      </c>
      <c r="C1174" s="1" t="str">
        <f>VLOOKUP(A1174,'[3]消费明细-普通账号'!$B$2:$D$10000,3,)</f>
        <v>KA-广</v>
      </c>
      <c r="D1174" s="1" t="str">
        <f>VLOOKUP(A1174,'[3]消费明细-普通账号'!$B$2:$L$10000,11,)</f>
        <v>谢晓敏</v>
      </c>
      <c r="E1174" s="1" t="str">
        <f>VLOOKUP(A1174,'[3]消费明细-普通账号'!$B$2:$P$10000,15,)</f>
        <v>关联</v>
      </c>
      <c r="F1174" s="5">
        <f>VLOOKUP(A1174,'[3]消费明细-普通账号'!$B$2:$O$10000,14,)</f>
        <v>43157.801736111098</v>
      </c>
      <c r="G1174" s="1" t="s">
        <v>4084</v>
      </c>
      <c r="H1174" s="1" t="s">
        <v>17</v>
      </c>
      <c r="I1174" s="1" t="s">
        <v>59</v>
      </c>
      <c r="J1174" s="1" t="s">
        <v>139</v>
      </c>
      <c r="K1174" s="1" t="s">
        <v>20</v>
      </c>
      <c r="L1174" s="1" t="s">
        <v>139</v>
      </c>
      <c r="M1174" s="1"/>
      <c r="N1174" s="1">
        <f t="shared" si="18"/>
        <v>130</v>
      </c>
      <c r="O1174" s="1" t="s">
        <v>22</v>
      </c>
      <c r="P1174" s="1" t="s">
        <v>4085</v>
      </c>
      <c r="Q1174" s="1" t="s">
        <v>4086</v>
      </c>
      <c r="R1174" s="1" t="s">
        <v>21</v>
      </c>
      <c r="S1174" s="1"/>
      <c r="T1174" s="1" t="s">
        <v>25</v>
      </c>
      <c r="U1174">
        <v>-1</v>
      </c>
    </row>
    <row r="1175" spans="1:21">
      <c r="A1175" s="1" t="s">
        <v>137</v>
      </c>
      <c r="B1175" s="1" t="str">
        <f>VLOOKUP(A1175,'[3]消费明细-普通账号'!$B$2:$C$10000,2,)</f>
        <v>广州纵思网络科技股份有限公司</v>
      </c>
      <c r="C1175" s="1" t="str">
        <f>VLOOKUP(A1175,'[3]消费明细-普通账号'!$B$2:$D$10000,3,)</f>
        <v>KA-广</v>
      </c>
      <c r="D1175" s="1" t="str">
        <f>VLOOKUP(A1175,'[3]消费明细-普通账号'!$B$2:$L$10000,11,)</f>
        <v>谢晓敏</v>
      </c>
      <c r="E1175" s="1" t="str">
        <f>VLOOKUP(A1175,'[3]消费明细-普通账号'!$B$2:$P$10000,15,)</f>
        <v>关联</v>
      </c>
      <c r="F1175" s="5">
        <f>VLOOKUP(A1175,'[3]消费明细-普通账号'!$B$2:$O$10000,14,)</f>
        <v>43157.801736111098</v>
      </c>
      <c r="G1175" s="1" t="s">
        <v>4087</v>
      </c>
      <c r="H1175" s="1" t="s">
        <v>17</v>
      </c>
      <c r="I1175" s="1" t="s">
        <v>59</v>
      </c>
      <c r="J1175" s="1" t="s">
        <v>139</v>
      </c>
      <c r="K1175" s="1" t="s">
        <v>20</v>
      </c>
      <c r="L1175" s="1" t="s">
        <v>139</v>
      </c>
      <c r="M1175" s="1"/>
      <c r="N1175" s="1">
        <f t="shared" si="18"/>
        <v>130</v>
      </c>
      <c r="O1175" s="1" t="s">
        <v>22</v>
      </c>
      <c r="P1175" s="1" t="s">
        <v>4088</v>
      </c>
      <c r="Q1175" s="1" t="s">
        <v>4089</v>
      </c>
      <c r="R1175" s="1" t="s">
        <v>21</v>
      </c>
      <c r="S1175" s="1"/>
      <c r="T1175" s="1" t="s">
        <v>25</v>
      </c>
      <c r="U1175">
        <v>-1</v>
      </c>
    </row>
    <row r="1176" spans="1:21">
      <c r="A1176" s="1" t="s">
        <v>2277</v>
      </c>
      <c r="B1176" s="1" t="str">
        <f>VLOOKUP(A1176,'[3]消费明细-普通账号'!$B$2:$C$10000,2,)</f>
        <v>掌通宝科技有限公司</v>
      </c>
      <c r="C1176" s="1" t="str">
        <f>VLOOKUP(A1176,'[3]消费明细-普通账号'!$B$2:$D$10000,3,)</f>
        <v>KA-深</v>
      </c>
      <c r="D1176" s="1" t="str">
        <f>VLOOKUP(A1176,'[3]消费明细-普通账号'!$B$2:$L$10000,11,)</f>
        <v>李申政</v>
      </c>
      <c r="E1176" s="1" t="str">
        <f>VLOOKUP(A1176,'[3]消费明细-普通账号'!$B$2:$P$10000,15,)</f>
        <v>新建</v>
      </c>
      <c r="F1176" s="5">
        <f>VLOOKUP(A1176,'[3]消费明细-普通账号'!$B$2:$O$10000,14,)</f>
        <v>42922</v>
      </c>
      <c r="G1176" s="1" t="s">
        <v>4090</v>
      </c>
      <c r="H1176" s="1" t="s">
        <v>17</v>
      </c>
      <c r="I1176" s="1" t="s">
        <v>59</v>
      </c>
      <c r="J1176" s="1" t="s">
        <v>4091</v>
      </c>
      <c r="K1176" s="1" t="s">
        <v>360</v>
      </c>
      <c r="L1176" s="1" t="s">
        <v>4092</v>
      </c>
      <c r="M1176" s="1"/>
      <c r="N1176" s="1">
        <f t="shared" si="18"/>
        <v>8056.4</v>
      </c>
      <c r="O1176" s="1" t="s">
        <v>22</v>
      </c>
      <c r="P1176" s="1" t="s">
        <v>4093</v>
      </c>
      <c r="Q1176" s="1" t="s">
        <v>4094</v>
      </c>
      <c r="R1176" s="1" t="s">
        <v>21</v>
      </c>
      <c r="S1176" s="1"/>
      <c r="T1176" s="1" t="s">
        <v>25</v>
      </c>
      <c r="U1176" t="str">
        <f>VLOOKUP(H1176,[4]可返佣产品!$A$2:$B$1000,2,)</f>
        <v>true</v>
      </c>
    </row>
    <row r="1177" spans="1:21">
      <c r="A1177" s="1" t="s">
        <v>220</v>
      </c>
      <c r="B1177" s="1" t="str">
        <f>VLOOKUP(A1177,'[3]消费明细-普通账号'!$B$2:$C$10000,2,)</f>
        <v>广州尚途商旅信息技术有限公司</v>
      </c>
      <c r="C1177" s="1" t="str">
        <f>VLOOKUP(A1177,'[3]消费明细-普通账号'!$B$2:$D$10000,3,)</f>
        <v>KA-广</v>
      </c>
      <c r="D1177" s="1" t="str">
        <f>VLOOKUP(A1177,'[3]消费明细-普通账号'!$B$2:$L$10000,11,)</f>
        <v>史玉卉</v>
      </c>
      <c r="E1177" s="1" t="str">
        <f>VLOOKUP(A1177,'[3]消费明细-普通账号'!$B$2:$P$10000,15,)</f>
        <v>关联</v>
      </c>
      <c r="F1177" s="5">
        <f>VLOOKUP(A1177,'[3]消费明细-普通账号'!$B$2:$O$10000,14,)</f>
        <v>42670</v>
      </c>
      <c r="G1177" s="1" t="s">
        <v>4095</v>
      </c>
      <c r="H1177" s="1" t="s">
        <v>17</v>
      </c>
      <c r="I1177" s="1" t="s">
        <v>59</v>
      </c>
      <c r="J1177" s="1" t="s">
        <v>4096</v>
      </c>
      <c r="K1177" s="1" t="s">
        <v>20</v>
      </c>
      <c r="L1177" s="1" t="s">
        <v>4096</v>
      </c>
      <c r="M1177" s="1"/>
      <c r="N1177" s="1">
        <f t="shared" si="18"/>
        <v>244</v>
      </c>
      <c r="O1177" s="1" t="s">
        <v>22</v>
      </c>
      <c r="P1177" s="1" t="s">
        <v>4097</v>
      </c>
      <c r="Q1177" s="1" t="s">
        <v>4098</v>
      </c>
      <c r="R1177" s="1" t="s">
        <v>21</v>
      </c>
      <c r="S1177" s="1"/>
      <c r="T1177" s="1" t="s">
        <v>25</v>
      </c>
      <c r="U1177">
        <v>-1</v>
      </c>
    </row>
    <row r="1178" spans="1:21">
      <c r="A1178" s="1" t="s">
        <v>220</v>
      </c>
      <c r="B1178" s="1" t="str">
        <f>VLOOKUP(A1178,'[3]消费明细-普通账号'!$B$2:$C$10000,2,)</f>
        <v>广州尚途商旅信息技术有限公司</v>
      </c>
      <c r="C1178" s="1" t="str">
        <f>VLOOKUP(A1178,'[3]消费明细-普通账号'!$B$2:$D$10000,3,)</f>
        <v>KA-广</v>
      </c>
      <c r="D1178" s="1" t="str">
        <f>VLOOKUP(A1178,'[3]消费明细-普通账号'!$B$2:$L$10000,11,)</f>
        <v>史玉卉</v>
      </c>
      <c r="E1178" s="1" t="str">
        <f>VLOOKUP(A1178,'[3]消费明细-普通账号'!$B$2:$P$10000,15,)</f>
        <v>关联</v>
      </c>
      <c r="F1178" s="5">
        <f>VLOOKUP(A1178,'[3]消费明细-普通账号'!$B$2:$O$10000,14,)</f>
        <v>42670</v>
      </c>
      <c r="G1178" s="1" t="s">
        <v>4099</v>
      </c>
      <c r="H1178" s="1" t="s">
        <v>17</v>
      </c>
      <c r="I1178" s="1" t="s">
        <v>59</v>
      </c>
      <c r="J1178" s="1" t="s">
        <v>4096</v>
      </c>
      <c r="K1178" s="1" t="s">
        <v>20</v>
      </c>
      <c r="L1178" s="1" t="s">
        <v>4096</v>
      </c>
      <c r="M1178" s="1"/>
      <c r="N1178" s="1">
        <f t="shared" si="18"/>
        <v>244</v>
      </c>
      <c r="O1178" s="1" t="s">
        <v>22</v>
      </c>
      <c r="P1178" s="1" t="s">
        <v>4100</v>
      </c>
      <c r="Q1178" s="1" t="s">
        <v>4101</v>
      </c>
      <c r="R1178" s="1" t="s">
        <v>21</v>
      </c>
      <c r="S1178" s="1"/>
      <c r="T1178" s="1" t="s">
        <v>25</v>
      </c>
      <c r="U1178">
        <v>-1</v>
      </c>
    </row>
    <row r="1179" spans="1:21">
      <c r="A1179" s="1" t="s">
        <v>220</v>
      </c>
      <c r="B1179" s="1" t="str">
        <f>VLOOKUP(A1179,'[3]消费明细-普通账号'!$B$2:$C$10000,2,)</f>
        <v>广州尚途商旅信息技术有限公司</v>
      </c>
      <c r="C1179" s="1" t="str">
        <f>VLOOKUP(A1179,'[3]消费明细-普通账号'!$B$2:$D$10000,3,)</f>
        <v>KA-广</v>
      </c>
      <c r="D1179" s="1" t="str">
        <f>VLOOKUP(A1179,'[3]消费明细-普通账号'!$B$2:$L$10000,11,)</f>
        <v>史玉卉</v>
      </c>
      <c r="E1179" s="1" t="str">
        <f>VLOOKUP(A1179,'[3]消费明细-普通账号'!$B$2:$P$10000,15,)</f>
        <v>关联</v>
      </c>
      <c r="F1179" s="5">
        <f>VLOOKUP(A1179,'[3]消费明细-普通账号'!$B$2:$O$10000,14,)</f>
        <v>42670</v>
      </c>
      <c r="G1179" s="1" t="s">
        <v>4102</v>
      </c>
      <c r="H1179" s="1" t="s">
        <v>17</v>
      </c>
      <c r="I1179" s="1" t="s">
        <v>59</v>
      </c>
      <c r="J1179" s="1" t="s">
        <v>4096</v>
      </c>
      <c r="K1179" s="1" t="s">
        <v>20</v>
      </c>
      <c r="L1179" s="1" t="s">
        <v>4096</v>
      </c>
      <c r="M1179" s="1"/>
      <c r="N1179" s="1">
        <f t="shared" si="18"/>
        <v>244</v>
      </c>
      <c r="O1179" s="1" t="s">
        <v>22</v>
      </c>
      <c r="P1179" s="1" t="s">
        <v>4103</v>
      </c>
      <c r="Q1179" s="1" t="s">
        <v>4104</v>
      </c>
      <c r="R1179" s="1" t="s">
        <v>21</v>
      </c>
      <c r="S1179" s="1"/>
      <c r="T1179" s="1" t="s">
        <v>25</v>
      </c>
      <c r="U1179">
        <v>-1</v>
      </c>
    </row>
    <row r="1180" spans="1:21">
      <c r="A1180" s="1" t="s">
        <v>220</v>
      </c>
      <c r="B1180" s="1" t="str">
        <f>VLOOKUP(A1180,'[3]消费明细-普通账号'!$B$2:$C$10000,2,)</f>
        <v>广州尚途商旅信息技术有限公司</v>
      </c>
      <c r="C1180" s="1" t="str">
        <f>VLOOKUP(A1180,'[3]消费明细-普通账号'!$B$2:$D$10000,3,)</f>
        <v>KA-广</v>
      </c>
      <c r="D1180" s="1" t="str">
        <f>VLOOKUP(A1180,'[3]消费明细-普通账号'!$B$2:$L$10000,11,)</f>
        <v>史玉卉</v>
      </c>
      <c r="E1180" s="1" t="str">
        <f>VLOOKUP(A1180,'[3]消费明细-普通账号'!$B$2:$P$10000,15,)</f>
        <v>关联</v>
      </c>
      <c r="F1180" s="5">
        <f>VLOOKUP(A1180,'[3]消费明细-普通账号'!$B$2:$O$10000,14,)</f>
        <v>42670</v>
      </c>
      <c r="G1180" s="1" t="s">
        <v>4105</v>
      </c>
      <c r="H1180" s="1" t="s">
        <v>17</v>
      </c>
      <c r="I1180" s="1" t="s">
        <v>59</v>
      </c>
      <c r="J1180" s="1" t="s">
        <v>4096</v>
      </c>
      <c r="K1180" s="1" t="s">
        <v>20</v>
      </c>
      <c r="L1180" s="1" t="s">
        <v>4096</v>
      </c>
      <c r="M1180" s="1"/>
      <c r="N1180" s="1">
        <f t="shared" si="18"/>
        <v>244</v>
      </c>
      <c r="O1180" s="1" t="s">
        <v>22</v>
      </c>
      <c r="P1180" s="1" t="s">
        <v>4106</v>
      </c>
      <c r="Q1180" s="1" t="s">
        <v>4106</v>
      </c>
      <c r="R1180" s="1" t="s">
        <v>21</v>
      </c>
      <c r="S1180" s="1"/>
      <c r="T1180" s="1" t="s">
        <v>25</v>
      </c>
      <c r="U1180">
        <v>-1</v>
      </c>
    </row>
    <row r="1181" spans="1:21">
      <c r="A1181" s="1" t="s">
        <v>892</v>
      </c>
      <c r="B1181" s="1" t="str">
        <f>VLOOKUP(A1181,'[3]消费明细-普通账号'!$B$2:$C$10000,2,)</f>
        <v>广州中天云计算科技有限公司</v>
      </c>
      <c r="C1181" s="1" t="str">
        <f>VLOOKUP(A1181,'[3]消费明细-普通账号'!$B$2:$D$10000,3,)</f>
        <v>BD伙伴</v>
      </c>
      <c r="D1181" s="1" t="str">
        <f>VLOOKUP(A1181,'[3]消费明细-普通账号'!$B$2:$L$10000,11,)</f>
        <v>BD团队-刘银树</v>
      </c>
      <c r="E1181" s="1" t="str">
        <f>VLOOKUP(A1181,'[3]消费明细-普通账号'!$B$2:$P$10000,15,)</f>
        <v>新建</v>
      </c>
      <c r="F1181" s="5">
        <f>VLOOKUP(A1181,'[3]消费明细-普通账号'!$B$2:$O$10000,14,)</f>
        <v>43049</v>
      </c>
      <c r="G1181" s="1" t="s">
        <v>4107</v>
      </c>
      <c r="H1181" s="1" t="s">
        <v>17</v>
      </c>
      <c r="I1181" s="1" t="s">
        <v>59</v>
      </c>
      <c r="J1181" s="1" t="s">
        <v>4108</v>
      </c>
      <c r="K1181" s="1" t="s">
        <v>20</v>
      </c>
      <c r="L1181" s="1" t="s">
        <v>4108</v>
      </c>
      <c r="M1181" s="1"/>
      <c r="N1181" s="1">
        <f t="shared" si="18"/>
        <v>321.8</v>
      </c>
      <c r="O1181" s="1" t="s">
        <v>22</v>
      </c>
      <c r="P1181" s="1" t="s">
        <v>4109</v>
      </c>
      <c r="Q1181" s="1" t="s">
        <v>4110</v>
      </c>
      <c r="R1181" s="1" t="s">
        <v>21</v>
      </c>
      <c r="S1181" s="1"/>
      <c r="T1181" s="1" t="s">
        <v>25</v>
      </c>
      <c r="U1181" t="str">
        <f>VLOOKUP(H1181,[4]可返佣产品!$A$2:$B$1000,2,)</f>
        <v>true</v>
      </c>
    </row>
    <row r="1182" spans="1:21">
      <c r="A1182" s="1" t="s">
        <v>483</v>
      </c>
      <c r="B1182" s="1" t="str">
        <f>VLOOKUP(A1182,'[3]消费明细-普通账号'!$B$2:$C$10000,2,)</f>
        <v>雪松控股集团</v>
      </c>
      <c r="C1182" s="1" t="str">
        <f>VLOOKUP(A1182,'[3]消费明细-普通账号'!$B$2:$D$10000,3,)</f>
        <v>KA-广</v>
      </c>
      <c r="D1182" s="1" t="str">
        <f>VLOOKUP(A1182,'[3]消费明细-普通账号'!$B$2:$L$10000,11,)</f>
        <v>史玉卉</v>
      </c>
      <c r="E1182" s="1" t="str">
        <f>VLOOKUP(A1182,'[3]消费明细-普通账号'!$B$2:$P$10000,15,)</f>
        <v>关联</v>
      </c>
      <c r="F1182" s="5">
        <f>VLOOKUP(A1182,'[3]消费明细-普通账号'!$B$2:$O$10000,14,)</f>
        <v>42709</v>
      </c>
      <c r="G1182" s="1" t="s">
        <v>4111</v>
      </c>
      <c r="H1182" s="1" t="s">
        <v>17</v>
      </c>
      <c r="I1182" s="1" t="s">
        <v>59</v>
      </c>
      <c r="J1182" s="1" t="s">
        <v>2303</v>
      </c>
      <c r="K1182" s="1" t="s">
        <v>20</v>
      </c>
      <c r="L1182" s="1" t="s">
        <v>2303</v>
      </c>
      <c r="M1182" s="1"/>
      <c r="N1182" s="1">
        <f t="shared" si="18"/>
        <v>677</v>
      </c>
      <c r="O1182" s="1" t="s">
        <v>22</v>
      </c>
      <c r="P1182" s="1" t="s">
        <v>4112</v>
      </c>
      <c r="Q1182" s="1" t="s">
        <v>4113</v>
      </c>
      <c r="R1182" s="1" t="s">
        <v>21</v>
      </c>
      <c r="S1182" s="1"/>
      <c r="T1182" s="1" t="s">
        <v>25</v>
      </c>
      <c r="U1182">
        <v>-1</v>
      </c>
    </row>
    <row r="1183" spans="1:21">
      <c r="A1183" s="1" t="s">
        <v>483</v>
      </c>
      <c r="B1183" s="1" t="str">
        <f>VLOOKUP(A1183,'[3]消费明细-普通账号'!$B$2:$C$10000,2,)</f>
        <v>雪松控股集团</v>
      </c>
      <c r="C1183" s="1" t="str">
        <f>VLOOKUP(A1183,'[3]消费明细-普通账号'!$B$2:$D$10000,3,)</f>
        <v>KA-广</v>
      </c>
      <c r="D1183" s="1" t="str">
        <f>VLOOKUP(A1183,'[3]消费明细-普通账号'!$B$2:$L$10000,11,)</f>
        <v>史玉卉</v>
      </c>
      <c r="E1183" s="1" t="str">
        <f>VLOOKUP(A1183,'[3]消费明细-普通账号'!$B$2:$P$10000,15,)</f>
        <v>关联</v>
      </c>
      <c r="F1183" s="5">
        <f>VLOOKUP(A1183,'[3]消费明细-普通账号'!$B$2:$O$10000,14,)</f>
        <v>42709</v>
      </c>
      <c r="G1183" s="1" t="s">
        <v>4114</v>
      </c>
      <c r="H1183" s="1" t="s">
        <v>17</v>
      </c>
      <c r="I1183" s="1" t="s">
        <v>59</v>
      </c>
      <c r="J1183" s="1" t="s">
        <v>274</v>
      </c>
      <c r="K1183" s="1" t="s">
        <v>20</v>
      </c>
      <c r="L1183" s="1" t="s">
        <v>274</v>
      </c>
      <c r="M1183" s="1"/>
      <c r="N1183" s="1">
        <f t="shared" si="18"/>
        <v>936</v>
      </c>
      <c r="O1183" s="1" t="s">
        <v>22</v>
      </c>
      <c r="P1183" s="1" t="s">
        <v>4115</v>
      </c>
      <c r="Q1183" s="1" t="s">
        <v>4116</v>
      </c>
      <c r="R1183" s="1" t="s">
        <v>21</v>
      </c>
      <c r="S1183" s="1"/>
      <c r="T1183" s="1" t="s">
        <v>25</v>
      </c>
      <c r="U1183">
        <v>-1</v>
      </c>
    </row>
    <row r="1184" spans="1:21">
      <c r="A1184" s="1" t="s">
        <v>512</v>
      </c>
      <c r="B1184" s="1" t="str">
        <f>VLOOKUP(A1184,'[3]消费明细-普通账号'!$B$2:$C$10000,2,)</f>
        <v>广州合立正通信息科技有限公司</v>
      </c>
      <c r="C1184" s="1" t="str">
        <f>VLOOKUP(A1184,'[3]消费明细-普通账号'!$B$2:$D$10000,3,)</f>
        <v>KA-广</v>
      </c>
      <c r="D1184" s="1" t="str">
        <f>VLOOKUP(A1184,'[3]消费明细-普通账号'!$B$2:$L$10000,11,)</f>
        <v>史玉卉</v>
      </c>
      <c r="E1184" s="1" t="str">
        <f>VLOOKUP(A1184,'[3]消费明细-普通账号'!$B$2:$P$10000,15,)</f>
        <v>关联</v>
      </c>
      <c r="F1184" s="5">
        <f>VLOOKUP(A1184,'[3]消费明细-普通账号'!$B$2:$O$10000,14,)</f>
        <v>42786</v>
      </c>
      <c r="G1184" s="1" t="s">
        <v>4117</v>
      </c>
      <c r="H1184" s="1" t="s">
        <v>79</v>
      </c>
      <c r="I1184" s="1" t="s">
        <v>1574</v>
      </c>
      <c r="J1184" s="1" t="s">
        <v>29</v>
      </c>
      <c r="K1184" s="1" t="s">
        <v>20</v>
      </c>
      <c r="L1184" s="1" t="s">
        <v>30</v>
      </c>
      <c r="M1184" s="1"/>
      <c r="N1184" s="1">
        <f t="shared" si="18"/>
        <v>0</v>
      </c>
      <c r="O1184" s="1" t="s">
        <v>31</v>
      </c>
      <c r="P1184" s="1" t="s">
        <v>4118</v>
      </c>
      <c r="Q1184" s="1" t="s">
        <v>4118</v>
      </c>
      <c r="R1184" s="1" t="s">
        <v>21</v>
      </c>
      <c r="S1184" s="1"/>
      <c r="T1184" s="1" t="s">
        <v>25</v>
      </c>
      <c r="U1184" t="e">
        <f>VLOOKUP(H1184,[4]可返佣产品!$A$2:$B$1000,2,)</f>
        <v>#N/A</v>
      </c>
    </row>
    <row r="1185" spans="1:21">
      <c r="A1185" s="1" t="s">
        <v>512</v>
      </c>
      <c r="B1185" s="1" t="str">
        <f>VLOOKUP(A1185,'[3]消费明细-普通账号'!$B$2:$C$10000,2,)</f>
        <v>广州合立正通信息科技有限公司</v>
      </c>
      <c r="C1185" s="1" t="str">
        <f>VLOOKUP(A1185,'[3]消费明细-普通账号'!$B$2:$D$10000,3,)</f>
        <v>KA-广</v>
      </c>
      <c r="D1185" s="1" t="str">
        <f>VLOOKUP(A1185,'[3]消费明细-普通账号'!$B$2:$L$10000,11,)</f>
        <v>史玉卉</v>
      </c>
      <c r="E1185" s="1" t="str">
        <f>VLOOKUP(A1185,'[3]消费明细-普通账号'!$B$2:$P$10000,15,)</f>
        <v>关联</v>
      </c>
      <c r="F1185" s="5">
        <f>VLOOKUP(A1185,'[3]消费明细-普通账号'!$B$2:$O$10000,14,)</f>
        <v>42786</v>
      </c>
      <c r="G1185" s="1" t="s">
        <v>4119</v>
      </c>
      <c r="H1185" s="1" t="s">
        <v>17</v>
      </c>
      <c r="I1185" s="1" t="s">
        <v>18</v>
      </c>
      <c r="J1185" s="1" t="s">
        <v>4120</v>
      </c>
      <c r="K1185" s="1" t="s">
        <v>20</v>
      </c>
      <c r="L1185" s="1" t="s">
        <v>4120</v>
      </c>
      <c r="M1185" s="1"/>
      <c r="N1185" s="1">
        <f t="shared" si="18"/>
        <v>956.51</v>
      </c>
      <c r="O1185" s="1" t="s">
        <v>22</v>
      </c>
      <c r="P1185" s="1" t="s">
        <v>4121</v>
      </c>
      <c r="Q1185" s="1" t="s">
        <v>4122</v>
      </c>
      <c r="R1185" s="1" t="s">
        <v>21</v>
      </c>
      <c r="S1185" s="1"/>
      <c r="T1185" s="1" t="s">
        <v>25</v>
      </c>
      <c r="U1185" t="str">
        <f>VLOOKUP(H1185,[4]可返佣产品!$A$2:$B$1000,2,)</f>
        <v>true</v>
      </c>
    </row>
    <row r="1186" spans="1:21">
      <c r="A1186" s="1" t="s">
        <v>483</v>
      </c>
      <c r="B1186" s="1" t="str">
        <f>VLOOKUP(A1186,'[3]消费明细-普通账号'!$B$2:$C$10000,2,)</f>
        <v>雪松控股集团</v>
      </c>
      <c r="C1186" s="1" t="str">
        <f>VLOOKUP(A1186,'[3]消费明细-普通账号'!$B$2:$D$10000,3,)</f>
        <v>KA-广</v>
      </c>
      <c r="D1186" s="1" t="str">
        <f>VLOOKUP(A1186,'[3]消费明细-普通账号'!$B$2:$L$10000,11,)</f>
        <v>史玉卉</v>
      </c>
      <c r="E1186" s="1" t="str">
        <f>VLOOKUP(A1186,'[3]消费明细-普通账号'!$B$2:$P$10000,15,)</f>
        <v>关联</v>
      </c>
      <c r="F1186" s="5">
        <f>VLOOKUP(A1186,'[3]消费明细-普通账号'!$B$2:$O$10000,14,)</f>
        <v>42709</v>
      </c>
      <c r="G1186" s="1" t="s">
        <v>4123</v>
      </c>
      <c r="H1186" s="1" t="s">
        <v>17</v>
      </c>
      <c r="I1186" s="1" t="s">
        <v>59</v>
      </c>
      <c r="J1186" s="1" t="s">
        <v>4124</v>
      </c>
      <c r="K1186" s="1" t="s">
        <v>20</v>
      </c>
      <c r="L1186" s="1" t="s">
        <v>4124</v>
      </c>
      <c r="M1186" s="1"/>
      <c r="N1186" s="1">
        <f t="shared" si="18"/>
        <v>780</v>
      </c>
      <c r="O1186" s="1" t="s">
        <v>22</v>
      </c>
      <c r="P1186" s="1" t="s">
        <v>4125</v>
      </c>
      <c r="Q1186" s="1" t="s">
        <v>4126</v>
      </c>
      <c r="R1186" s="1" t="s">
        <v>21</v>
      </c>
      <c r="S1186" s="1"/>
      <c r="T1186" s="1" t="s">
        <v>25</v>
      </c>
      <c r="U1186">
        <v>-1</v>
      </c>
    </row>
    <row r="1187" spans="1:21">
      <c r="A1187" s="1" t="s">
        <v>512</v>
      </c>
      <c r="B1187" s="1" t="str">
        <f>VLOOKUP(A1187,'[3]消费明细-普通账号'!$B$2:$C$10000,2,)</f>
        <v>广州合立正通信息科技有限公司</v>
      </c>
      <c r="C1187" s="1" t="str">
        <f>VLOOKUP(A1187,'[3]消费明细-普通账号'!$B$2:$D$10000,3,)</f>
        <v>KA-广</v>
      </c>
      <c r="D1187" s="1" t="str">
        <f>VLOOKUP(A1187,'[3]消费明细-普通账号'!$B$2:$L$10000,11,)</f>
        <v>史玉卉</v>
      </c>
      <c r="E1187" s="1" t="str">
        <f>VLOOKUP(A1187,'[3]消费明细-普通账号'!$B$2:$P$10000,15,)</f>
        <v>关联</v>
      </c>
      <c r="F1187" s="5">
        <f>VLOOKUP(A1187,'[3]消费明细-普通账号'!$B$2:$O$10000,14,)</f>
        <v>42786</v>
      </c>
      <c r="G1187" s="1" t="s">
        <v>4127</v>
      </c>
      <c r="H1187" s="1" t="s">
        <v>17</v>
      </c>
      <c r="I1187" s="1" t="s">
        <v>59</v>
      </c>
      <c r="J1187" s="1" t="s">
        <v>4128</v>
      </c>
      <c r="K1187" s="1" t="s">
        <v>20</v>
      </c>
      <c r="L1187" s="1" t="s">
        <v>4128</v>
      </c>
      <c r="M1187" s="1"/>
      <c r="N1187" s="1">
        <f t="shared" si="18"/>
        <v>573.70000000000005</v>
      </c>
      <c r="O1187" s="1" t="s">
        <v>22</v>
      </c>
      <c r="P1187" s="1" t="s">
        <v>4129</v>
      </c>
      <c r="Q1187" s="1" t="s">
        <v>4130</v>
      </c>
      <c r="R1187" s="1" t="s">
        <v>21</v>
      </c>
      <c r="S1187" s="1"/>
      <c r="T1187" s="1" t="s">
        <v>25</v>
      </c>
      <c r="U1187">
        <v>-1</v>
      </c>
    </row>
    <row r="1188" spans="1:21">
      <c r="A1188" s="1" t="s">
        <v>512</v>
      </c>
      <c r="B1188" s="1" t="str">
        <f>VLOOKUP(A1188,'[3]消费明细-普通账号'!$B$2:$C$10000,2,)</f>
        <v>广州合立正通信息科技有限公司</v>
      </c>
      <c r="C1188" s="1" t="str">
        <f>VLOOKUP(A1188,'[3]消费明细-普通账号'!$B$2:$D$10000,3,)</f>
        <v>KA-广</v>
      </c>
      <c r="D1188" s="1" t="str">
        <f>VLOOKUP(A1188,'[3]消费明细-普通账号'!$B$2:$L$10000,11,)</f>
        <v>史玉卉</v>
      </c>
      <c r="E1188" s="1" t="str">
        <f>VLOOKUP(A1188,'[3]消费明细-普通账号'!$B$2:$P$10000,15,)</f>
        <v>关联</v>
      </c>
      <c r="F1188" s="5">
        <f>VLOOKUP(A1188,'[3]消费明细-普通账号'!$B$2:$O$10000,14,)</f>
        <v>42786</v>
      </c>
      <c r="G1188" s="1" t="s">
        <v>4131</v>
      </c>
      <c r="H1188" s="1" t="s">
        <v>17</v>
      </c>
      <c r="I1188" s="1" t="s">
        <v>59</v>
      </c>
      <c r="J1188" s="1" t="s">
        <v>4132</v>
      </c>
      <c r="K1188" s="1" t="s">
        <v>20</v>
      </c>
      <c r="L1188" s="1" t="s">
        <v>4132</v>
      </c>
      <c r="M1188" s="1"/>
      <c r="N1188" s="1">
        <f t="shared" si="18"/>
        <v>643.70000000000005</v>
      </c>
      <c r="O1188" s="1" t="s">
        <v>22</v>
      </c>
      <c r="P1188" s="1" t="s">
        <v>4133</v>
      </c>
      <c r="Q1188" s="1" t="s">
        <v>4134</v>
      </c>
      <c r="R1188" s="1" t="s">
        <v>21</v>
      </c>
      <c r="S1188" s="1"/>
      <c r="T1188" s="1" t="s">
        <v>25</v>
      </c>
      <c r="U1188">
        <v>-1</v>
      </c>
    </row>
    <row r="1189" spans="1:21">
      <c r="A1189" s="1" t="s">
        <v>529</v>
      </c>
      <c r="B1189" s="1" t="str">
        <f>VLOOKUP(A1189,'[3]消费明细-普通账号'!$B$2:$C$10000,2,)</f>
        <v>广州慕可生物科技有限公司</v>
      </c>
      <c r="C1189" s="1" t="str">
        <f>VLOOKUP(A1189,'[3]消费明细-普通账号'!$B$2:$D$10000,3,)</f>
        <v>KA-广</v>
      </c>
      <c r="D1189" s="1" t="str">
        <f>VLOOKUP(A1189,'[3]消费明细-普通账号'!$B$2:$L$10000,11,)</f>
        <v>汤何</v>
      </c>
      <c r="E1189" s="1" t="str">
        <f>VLOOKUP(A1189,'[3]消费明细-普通账号'!$B$2:$P$10000,15,)</f>
        <v>关联</v>
      </c>
      <c r="F1189" s="5">
        <f>VLOOKUP(A1189,'[3]消费明细-普通账号'!$B$2:$O$10000,14,)</f>
        <v>42991</v>
      </c>
      <c r="G1189" s="1" t="s">
        <v>4135</v>
      </c>
      <c r="H1189" s="1" t="s">
        <v>17</v>
      </c>
      <c r="I1189" s="1" t="s">
        <v>59</v>
      </c>
      <c r="J1189" s="1" t="s">
        <v>4136</v>
      </c>
      <c r="K1189" s="1" t="s">
        <v>20</v>
      </c>
      <c r="L1189" s="1" t="s">
        <v>4136</v>
      </c>
      <c r="M1189" s="1"/>
      <c r="N1189" s="1">
        <f t="shared" si="18"/>
        <v>1365.98</v>
      </c>
      <c r="O1189" s="1" t="s">
        <v>22</v>
      </c>
      <c r="P1189" s="1" t="s">
        <v>4137</v>
      </c>
      <c r="Q1189" s="1" t="s">
        <v>4138</v>
      </c>
      <c r="R1189" s="1" t="s">
        <v>21</v>
      </c>
      <c r="S1189" s="1"/>
      <c r="T1189" s="1" t="s">
        <v>25</v>
      </c>
      <c r="U1189">
        <v>-1</v>
      </c>
    </row>
    <row r="1190" spans="1:21">
      <c r="A1190" s="1" t="s">
        <v>529</v>
      </c>
      <c r="B1190" s="1" t="str">
        <f>VLOOKUP(A1190,'[3]消费明细-普通账号'!$B$2:$C$10000,2,)</f>
        <v>广州慕可生物科技有限公司</v>
      </c>
      <c r="C1190" s="1" t="str">
        <f>VLOOKUP(A1190,'[3]消费明细-普通账号'!$B$2:$D$10000,3,)</f>
        <v>KA-广</v>
      </c>
      <c r="D1190" s="1" t="str">
        <f>VLOOKUP(A1190,'[3]消费明细-普通账号'!$B$2:$L$10000,11,)</f>
        <v>汤何</v>
      </c>
      <c r="E1190" s="1" t="str">
        <f>VLOOKUP(A1190,'[3]消费明细-普通账号'!$B$2:$P$10000,15,)</f>
        <v>关联</v>
      </c>
      <c r="F1190" s="5">
        <f>VLOOKUP(A1190,'[3]消费明细-普通账号'!$B$2:$O$10000,14,)</f>
        <v>42991</v>
      </c>
      <c r="G1190" s="1" t="s">
        <v>4139</v>
      </c>
      <c r="H1190" s="1" t="s">
        <v>531</v>
      </c>
      <c r="I1190" s="1" t="s">
        <v>18</v>
      </c>
      <c r="J1190" s="1" t="s">
        <v>4140</v>
      </c>
      <c r="K1190" s="1" t="s">
        <v>20</v>
      </c>
      <c r="L1190" s="1" t="s">
        <v>4140</v>
      </c>
      <c r="M1190" s="1"/>
      <c r="N1190" s="1">
        <f t="shared" si="18"/>
        <v>122.67</v>
      </c>
      <c r="O1190" s="1" t="s">
        <v>22</v>
      </c>
      <c r="P1190" s="1" t="s">
        <v>4141</v>
      </c>
      <c r="Q1190" s="1" t="s">
        <v>4142</v>
      </c>
      <c r="R1190" s="1" t="s">
        <v>21</v>
      </c>
      <c r="S1190" s="1"/>
      <c r="T1190" s="1" t="s">
        <v>25</v>
      </c>
      <c r="U1190" t="str">
        <f>VLOOKUP(H1190,[4]可返佣产品!$A$2:$B$1000,2,)</f>
        <v>true</v>
      </c>
    </row>
    <row r="1191" spans="1:21">
      <c r="A1191" s="1" t="s">
        <v>98</v>
      </c>
      <c r="B1191" s="1" t="str">
        <f>VLOOKUP(A1191,'[3]消费明细-普通账号'!$B$2:$C$10000,2,)</f>
        <v>广州市汇美时尚集团股份有限公司</v>
      </c>
      <c r="C1191" s="1" t="str">
        <f>VLOOKUP(A1191,'[3]消费明细-普通账号'!$B$2:$D$10000,3,)</f>
        <v>其他</v>
      </c>
      <c r="D1191" s="1" t="str">
        <f>VLOOKUP(A1191,'[3]消费明细-普通账号'!$B$2:$L$10000,11,)</f>
        <v>薛玲</v>
      </c>
      <c r="E1191" s="1" t="str">
        <f>VLOOKUP(A1191,'[3]消费明细-普通账号'!$B$2:$P$10000,15,)</f>
        <v>关联</v>
      </c>
      <c r="F1191" s="5">
        <f>VLOOKUP(A1191,'[3]消费明细-普通账号'!$B$2:$O$10000,14,)</f>
        <v>42615</v>
      </c>
      <c r="G1191" s="1" t="s">
        <v>4143</v>
      </c>
      <c r="H1191" s="1" t="s">
        <v>4144</v>
      </c>
      <c r="I1191" s="1" t="s">
        <v>49</v>
      </c>
      <c r="J1191" s="1" t="s">
        <v>29</v>
      </c>
      <c r="K1191" s="1" t="s">
        <v>20</v>
      </c>
      <c r="L1191" s="1" t="s">
        <v>29</v>
      </c>
      <c r="M1191" s="1"/>
      <c r="N1191" s="1">
        <f t="shared" si="18"/>
        <v>0</v>
      </c>
      <c r="O1191" s="1" t="s">
        <v>22</v>
      </c>
      <c r="P1191" s="1" t="s">
        <v>4145</v>
      </c>
      <c r="Q1191" s="1" t="s">
        <v>4146</v>
      </c>
      <c r="R1191" s="1" t="s">
        <v>21</v>
      </c>
      <c r="S1191" s="1"/>
      <c r="T1191" s="1" t="s">
        <v>25</v>
      </c>
      <c r="U1191" t="e">
        <f>VLOOKUP(H1191,[4]可返佣产品!$A$2:$B$1000,2,)</f>
        <v>#N/A</v>
      </c>
    </row>
    <row r="1192" spans="1:21">
      <c r="A1192" s="1" t="s">
        <v>448</v>
      </c>
      <c r="B1192" s="1" t="str">
        <f>VLOOKUP(A1192,'[3]消费明细-普通账号'!$B$2:$C$10000,2,)</f>
        <v>越秀地产</v>
      </c>
      <c r="C1192" s="1" t="str">
        <f>VLOOKUP(A1192,'[3]消费明细-普通账号'!$B$2:$D$10000,3,)</f>
        <v>其他</v>
      </c>
      <c r="D1192" s="1" t="str">
        <f>VLOOKUP(A1192,'[3]消费明细-普通账号'!$B$2:$L$10000,11,)</f>
        <v>薛玲</v>
      </c>
      <c r="E1192" s="1" t="str">
        <f>VLOOKUP(A1192,'[3]消费明细-普通账号'!$B$2:$P$10000,15,)</f>
        <v>新建</v>
      </c>
      <c r="F1192" s="5">
        <f>VLOOKUP(A1192,'[3]消费明细-普通账号'!$B$2:$O$10000,14,)</f>
        <v>42556</v>
      </c>
      <c r="G1192" s="1" t="s">
        <v>4147</v>
      </c>
      <c r="H1192" s="1" t="s">
        <v>3252</v>
      </c>
      <c r="I1192" s="1" t="s">
        <v>49</v>
      </c>
      <c r="J1192" s="1" t="s">
        <v>29</v>
      </c>
      <c r="K1192" s="1" t="s">
        <v>20</v>
      </c>
      <c r="L1192" s="1" t="s">
        <v>30</v>
      </c>
      <c r="M1192" s="1"/>
      <c r="N1192" s="1">
        <f t="shared" si="18"/>
        <v>0</v>
      </c>
      <c r="O1192" s="1" t="s">
        <v>31</v>
      </c>
      <c r="P1192" s="1" t="s">
        <v>4148</v>
      </c>
      <c r="Q1192" s="1" t="s">
        <v>4148</v>
      </c>
      <c r="R1192" s="1" t="s">
        <v>21</v>
      </c>
      <c r="S1192" s="1"/>
      <c r="T1192" s="1" t="s">
        <v>25</v>
      </c>
      <c r="U1192" t="e">
        <f>VLOOKUP(H1192,[4]可返佣产品!$A$2:$B$1000,2,)</f>
        <v>#N/A</v>
      </c>
    </row>
    <row r="1193" spans="1:21">
      <c r="A1193" s="1" t="s">
        <v>194</v>
      </c>
      <c r="B1193" s="1" t="str">
        <f>VLOOKUP(A1193,'[3]消费明细-普通账号'!$B$2:$C$10000,2,)</f>
        <v>深圳银链科技有限公司</v>
      </c>
      <c r="C1193" s="1" t="str">
        <f>VLOOKUP(A1193,'[3]消费明细-普通账号'!$B$2:$D$10000,3,)</f>
        <v>铁军-广</v>
      </c>
      <c r="D1193" s="1" t="str">
        <f>VLOOKUP(A1193,'[3]消费明细-普通账号'!$B$2:$L$10000,11,)</f>
        <v>李达</v>
      </c>
      <c r="E1193" s="1" t="str">
        <f>VLOOKUP(A1193,'[3]消费明细-普通账号'!$B$2:$P$10000,15,)</f>
        <v>新建</v>
      </c>
      <c r="F1193" s="5">
        <f>VLOOKUP(A1193,'[3]消费明细-普通账号'!$B$2:$O$10000,14,)</f>
        <v>43161.623564814799</v>
      </c>
      <c r="G1193" s="1" t="s">
        <v>4149</v>
      </c>
      <c r="H1193" s="1" t="s">
        <v>17</v>
      </c>
      <c r="I1193" s="1" t="s">
        <v>59</v>
      </c>
      <c r="J1193" s="1" t="s">
        <v>196</v>
      </c>
      <c r="K1193" s="1" t="s">
        <v>20</v>
      </c>
      <c r="L1193" s="1" t="s">
        <v>196</v>
      </c>
      <c r="M1193" s="1"/>
      <c r="N1193" s="1">
        <f t="shared" si="18"/>
        <v>87.36</v>
      </c>
      <c r="O1193" s="1" t="s">
        <v>22</v>
      </c>
      <c r="P1193" s="1" t="s">
        <v>4150</v>
      </c>
      <c r="Q1193" s="1" t="s">
        <v>4151</v>
      </c>
      <c r="R1193" s="1" t="s">
        <v>21</v>
      </c>
      <c r="S1193" s="1"/>
      <c r="T1193" s="1" t="s">
        <v>25</v>
      </c>
      <c r="U1193" t="str">
        <f>VLOOKUP(H1193,[4]可返佣产品!$A$2:$B$1000,2,)</f>
        <v>true</v>
      </c>
    </row>
    <row r="1194" spans="1:21">
      <c r="A1194" s="1" t="s">
        <v>194</v>
      </c>
      <c r="B1194" s="1" t="str">
        <f>VLOOKUP(A1194,'[3]消费明细-普通账号'!$B$2:$C$10000,2,)</f>
        <v>深圳银链科技有限公司</v>
      </c>
      <c r="C1194" s="1" t="str">
        <f>VLOOKUP(A1194,'[3]消费明细-普通账号'!$B$2:$D$10000,3,)</f>
        <v>铁军-广</v>
      </c>
      <c r="D1194" s="1" t="str">
        <f>VLOOKUP(A1194,'[3]消费明细-普通账号'!$B$2:$L$10000,11,)</f>
        <v>李达</v>
      </c>
      <c r="E1194" s="1" t="str">
        <f>VLOOKUP(A1194,'[3]消费明细-普通账号'!$B$2:$P$10000,15,)</f>
        <v>新建</v>
      </c>
      <c r="F1194" s="5">
        <f>VLOOKUP(A1194,'[3]消费明细-普通账号'!$B$2:$O$10000,14,)</f>
        <v>43161.623564814799</v>
      </c>
      <c r="G1194" s="1" t="s">
        <v>4152</v>
      </c>
      <c r="H1194" s="1" t="s">
        <v>17</v>
      </c>
      <c r="I1194" s="1" t="s">
        <v>59</v>
      </c>
      <c r="J1194" s="1" t="s">
        <v>196</v>
      </c>
      <c r="K1194" s="1" t="s">
        <v>20</v>
      </c>
      <c r="L1194" s="1" t="s">
        <v>196</v>
      </c>
      <c r="M1194" s="1"/>
      <c r="N1194" s="1">
        <f t="shared" si="18"/>
        <v>87.36</v>
      </c>
      <c r="O1194" s="1" t="s">
        <v>22</v>
      </c>
      <c r="P1194" s="1" t="s">
        <v>4153</v>
      </c>
      <c r="Q1194" s="1" t="s">
        <v>4154</v>
      </c>
      <c r="R1194" s="1" t="s">
        <v>21</v>
      </c>
      <c r="S1194" s="1"/>
      <c r="T1194" s="1" t="s">
        <v>25</v>
      </c>
      <c r="U1194" t="str">
        <f>VLOOKUP(H1194,[4]可返佣产品!$A$2:$B$1000,2,)</f>
        <v>true</v>
      </c>
    </row>
    <row r="1195" spans="1:21">
      <c r="A1195" s="1" t="s">
        <v>194</v>
      </c>
      <c r="B1195" s="1" t="str">
        <f>VLOOKUP(A1195,'[3]消费明细-普通账号'!$B$2:$C$10000,2,)</f>
        <v>深圳银链科技有限公司</v>
      </c>
      <c r="C1195" s="1" t="str">
        <f>VLOOKUP(A1195,'[3]消费明细-普通账号'!$B$2:$D$10000,3,)</f>
        <v>铁军-广</v>
      </c>
      <c r="D1195" s="1" t="str">
        <f>VLOOKUP(A1195,'[3]消费明细-普通账号'!$B$2:$L$10000,11,)</f>
        <v>李达</v>
      </c>
      <c r="E1195" s="1" t="str">
        <f>VLOOKUP(A1195,'[3]消费明细-普通账号'!$B$2:$P$10000,15,)</f>
        <v>新建</v>
      </c>
      <c r="F1195" s="5">
        <f>VLOOKUP(A1195,'[3]消费明细-普通账号'!$B$2:$O$10000,14,)</f>
        <v>43161.623564814799</v>
      </c>
      <c r="G1195" s="1" t="s">
        <v>4155</v>
      </c>
      <c r="H1195" s="1" t="s">
        <v>17</v>
      </c>
      <c r="I1195" s="1" t="s">
        <v>59</v>
      </c>
      <c r="J1195" s="1" t="s">
        <v>196</v>
      </c>
      <c r="K1195" s="1" t="s">
        <v>20</v>
      </c>
      <c r="L1195" s="1" t="s">
        <v>196</v>
      </c>
      <c r="M1195" s="1"/>
      <c r="N1195" s="1">
        <f t="shared" si="18"/>
        <v>87.36</v>
      </c>
      <c r="O1195" s="1" t="s">
        <v>22</v>
      </c>
      <c r="P1195" s="1" t="s">
        <v>4156</v>
      </c>
      <c r="Q1195" s="1" t="s">
        <v>4157</v>
      </c>
      <c r="R1195" s="1" t="s">
        <v>21</v>
      </c>
      <c r="S1195" s="1"/>
      <c r="T1195" s="1" t="s">
        <v>25</v>
      </c>
      <c r="U1195" t="str">
        <f>VLOOKUP(H1195,[4]可返佣产品!$A$2:$B$1000,2,)</f>
        <v>true</v>
      </c>
    </row>
    <row r="1196" spans="1:21">
      <c r="A1196" s="1" t="s">
        <v>194</v>
      </c>
      <c r="B1196" s="1" t="str">
        <f>VLOOKUP(A1196,'[3]消费明细-普通账号'!$B$2:$C$10000,2,)</f>
        <v>深圳银链科技有限公司</v>
      </c>
      <c r="C1196" s="1" t="str">
        <f>VLOOKUP(A1196,'[3]消费明细-普通账号'!$B$2:$D$10000,3,)</f>
        <v>铁军-广</v>
      </c>
      <c r="D1196" s="1" t="str">
        <f>VLOOKUP(A1196,'[3]消费明细-普通账号'!$B$2:$L$10000,11,)</f>
        <v>李达</v>
      </c>
      <c r="E1196" s="1" t="str">
        <f>VLOOKUP(A1196,'[3]消费明细-普通账号'!$B$2:$P$10000,15,)</f>
        <v>新建</v>
      </c>
      <c r="F1196" s="5">
        <f>VLOOKUP(A1196,'[3]消费明细-普通账号'!$B$2:$O$10000,14,)</f>
        <v>43161.623564814799</v>
      </c>
      <c r="G1196" s="1" t="s">
        <v>4158</v>
      </c>
      <c r="H1196" s="1" t="s">
        <v>17</v>
      </c>
      <c r="I1196" s="1" t="s">
        <v>59</v>
      </c>
      <c r="J1196" s="1" t="s">
        <v>196</v>
      </c>
      <c r="K1196" s="1" t="s">
        <v>20</v>
      </c>
      <c r="L1196" s="1" t="s">
        <v>196</v>
      </c>
      <c r="M1196" s="1"/>
      <c r="N1196" s="1">
        <f t="shared" si="18"/>
        <v>87.36</v>
      </c>
      <c r="O1196" s="1" t="s">
        <v>22</v>
      </c>
      <c r="P1196" s="1" t="s">
        <v>4159</v>
      </c>
      <c r="Q1196" s="1" t="s">
        <v>4160</v>
      </c>
      <c r="R1196" s="1" t="s">
        <v>21</v>
      </c>
      <c r="S1196" s="1"/>
      <c r="T1196" s="1" t="s">
        <v>25</v>
      </c>
      <c r="U1196" t="str">
        <f>VLOOKUP(H1196,[4]可返佣产品!$A$2:$B$1000,2,)</f>
        <v>true</v>
      </c>
    </row>
    <row r="1197" spans="1:21">
      <c r="A1197" s="1" t="s">
        <v>194</v>
      </c>
      <c r="B1197" s="1" t="str">
        <f>VLOOKUP(A1197,'[3]消费明细-普通账号'!$B$2:$C$10000,2,)</f>
        <v>深圳银链科技有限公司</v>
      </c>
      <c r="C1197" s="1" t="str">
        <f>VLOOKUP(A1197,'[3]消费明细-普通账号'!$B$2:$D$10000,3,)</f>
        <v>铁军-广</v>
      </c>
      <c r="D1197" s="1" t="str">
        <f>VLOOKUP(A1197,'[3]消费明细-普通账号'!$B$2:$L$10000,11,)</f>
        <v>李达</v>
      </c>
      <c r="E1197" s="1" t="str">
        <f>VLOOKUP(A1197,'[3]消费明细-普通账号'!$B$2:$P$10000,15,)</f>
        <v>新建</v>
      </c>
      <c r="F1197" s="5">
        <f>VLOOKUP(A1197,'[3]消费明细-普通账号'!$B$2:$O$10000,14,)</f>
        <v>43161.623564814799</v>
      </c>
      <c r="G1197" s="1" t="s">
        <v>4161</v>
      </c>
      <c r="H1197" s="1" t="s">
        <v>17</v>
      </c>
      <c r="I1197" s="1" t="s">
        <v>59</v>
      </c>
      <c r="J1197" s="1" t="s">
        <v>196</v>
      </c>
      <c r="K1197" s="1" t="s">
        <v>20</v>
      </c>
      <c r="L1197" s="1" t="s">
        <v>196</v>
      </c>
      <c r="M1197" s="1"/>
      <c r="N1197" s="1">
        <f t="shared" si="18"/>
        <v>87.36</v>
      </c>
      <c r="O1197" s="1" t="s">
        <v>22</v>
      </c>
      <c r="P1197" s="1" t="s">
        <v>4162</v>
      </c>
      <c r="Q1197" s="1" t="s">
        <v>4163</v>
      </c>
      <c r="R1197" s="1" t="s">
        <v>21</v>
      </c>
      <c r="S1197" s="1"/>
      <c r="T1197" s="1" t="s">
        <v>25</v>
      </c>
      <c r="U1197" t="str">
        <f>VLOOKUP(H1197,[4]可返佣产品!$A$2:$B$1000,2,)</f>
        <v>true</v>
      </c>
    </row>
    <row r="1198" spans="1:21">
      <c r="A1198" s="1" t="s">
        <v>829</v>
      </c>
      <c r="B1198" s="1" t="str">
        <f>VLOOKUP(A1198,'[3]消费明细-普通账号'!$B$2:$C$10000,2,)</f>
        <v>广州京雍府电子商务有限公司</v>
      </c>
      <c r="C1198" s="1" t="str">
        <f>VLOOKUP(A1198,'[3]消费明细-普通账号'!$B$2:$D$10000,3,)</f>
        <v>铁军-广</v>
      </c>
      <c r="D1198" s="1" t="str">
        <f>VLOOKUP(A1198,'[3]消费明细-普通账号'!$B$2:$L$10000,11,)</f>
        <v>吴发能</v>
      </c>
      <c r="E1198" s="1" t="str">
        <f>VLOOKUP(A1198,'[3]消费明细-普通账号'!$B$2:$P$10000,15,)</f>
        <v>关联</v>
      </c>
      <c r="F1198" s="5">
        <f>VLOOKUP(A1198,'[3]消费明细-普通账号'!$B$2:$O$10000,14,)</f>
        <v>43004</v>
      </c>
      <c r="G1198" s="1" t="s">
        <v>4164</v>
      </c>
      <c r="H1198" s="1" t="s">
        <v>407</v>
      </c>
      <c r="I1198" s="1" t="s">
        <v>59</v>
      </c>
      <c r="J1198" s="1" t="s">
        <v>4165</v>
      </c>
      <c r="K1198" s="1" t="s">
        <v>20</v>
      </c>
      <c r="L1198" s="1" t="s">
        <v>4165</v>
      </c>
      <c r="M1198" s="1"/>
      <c r="N1198" s="1">
        <f t="shared" si="18"/>
        <v>23</v>
      </c>
      <c r="O1198" s="1" t="s">
        <v>22</v>
      </c>
      <c r="P1198" s="1" t="s">
        <v>4166</v>
      </c>
      <c r="Q1198" s="1" t="s">
        <v>4166</v>
      </c>
      <c r="R1198" s="1" t="s">
        <v>21</v>
      </c>
      <c r="S1198" s="1"/>
      <c r="T1198" s="1" t="s">
        <v>25</v>
      </c>
      <c r="U1198">
        <v>-1</v>
      </c>
    </row>
    <row r="1199" spans="1:21">
      <c r="A1199" s="1" t="s">
        <v>299</v>
      </c>
      <c r="B1199" s="1" t="str">
        <f>VLOOKUP(A1199,'[3]消费明细-普通账号'!$B$2:$C$10000,2,)</f>
        <v>广州逗趣互动信息科技有限公司</v>
      </c>
      <c r="C1199" s="1" t="str">
        <f>VLOOKUP(A1199,'[3]消费明细-普通账号'!$B$2:$D$10000,3,)</f>
        <v>其他</v>
      </c>
      <c r="D1199" s="1" t="str">
        <f>VLOOKUP(A1199,'[3]消费明细-普通账号'!$B$2:$L$10000,11,)</f>
        <v>薛玲</v>
      </c>
      <c r="E1199" s="1" t="str">
        <f>VLOOKUP(A1199,'[3]消费明细-普通账号'!$B$2:$P$10000,15,)</f>
        <v>关联</v>
      </c>
      <c r="F1199" s="5">
        <f>VLOOKUP(A1199,'[3]消费明细-普通账号'!$B$2:$O$10000,14,)</f>
        <v>42744</v>
      </c>
      <c r="G1199" s="1" t="s">
        <v>4167</v>
      </c>
      <c r="H1199" s="1" t="s">
        <v>306</v>
      </c>
      <c r="I1199" s="1" t="s">
        <v>59</v>
      </c>
      <c r="J1199" s="1" t="s">
        <v>4168</v>
      </c>
      <c r="K1199" s="1" t="s">
        <v>20</v>
      </c>
      <c r="L1199" s="1" t="s">
        <v>4168</v>
      </c>
      <c r="M1199" s="1"/>
      <c r="N1199" s="1">
        <f t="shared" si="18"/>
        <v>500</v>
      </c>
      <c r="O1199" s="1" t="s">
        <v>22</v>
      </c>
      <c r="P1199" s="1" t="s">
        <v>4169</v>
      </c>
      <c r="Q1199" s="1" t="s">
        <v>4170</v>
      </c>
      <c r="R1199" s="1" t="s">
        <v>21</v>
      </c>
      <c r="S1199" s="1"/>
      <c r="T1199" s="1" t="s">
        <v>25</v>
      </c>
      <c r="U1199">
        <v>-1</v>
      </c>
    </row>
    <row r="1200" spans="1:21">
      <c r="A1200" s="1" t="s">
        <v>46</v>
      </c>
      <c r="B1200" s="1" t="str">
        <f>VLOOKUP(A1200,'[3]消费明细-普通账号'!$B$2:$C$10000,2,)</f>
        <v>云康集团</v>
      </c>
      <c r="C1200" s="1" t="str">
        <f>VLOOKUP(A1200,'[3]消费明细-普通账号'!$B$2:$D$10000,3,)</f>
        <v>其他</v>
      </c>
      <c r="D1200" s="1" t="str">
        <f>VLOOKUP(A1200,'[3]消费明细-普通账号'!$B$2:$L$10000,11,)</f>
        <v>薛玲</v>
      </c>
      <c r="E1200" s="1" t="str">
        <f>VLOOKUP(A1200,'[3]消费明细-普通账号'!$B$2:$P$10000,15,)</f>
        <v>关联</v>
      </c>
      <c r="F1200" s="5">
        <f>VLOOKUP(A1200,'[3]消费明细-普通账号'!$B$2:$O$10000,14,)</f>
        <v>42927</v>
      </c>
      <c r="G1200" s="1" t="s">
        <v>4171</v>
      </c>
      <c r="H1200" s="1" t="s">
        <v>250</v>
      </c>
      <c r="I1200" s="1" t="s">
        <v>59</v>
      </c>
      <c r="J1200" s="1" t="s">
        <v>29</v>
      </c>
      <c r="K1200" s="1" t="s">
        <v>20</v>
      </c>
      <c r="L1200" s="1" t="s">
        <v>29</v>
      </c>
      <c r="M1200" s="1">
        <v>0</v>
      </c>
      <c r="N1200" s="1">
        <f t="shared" si="18"/>
        <v>0</v>
      </c>
      <c r="O1200" s="1" t="s">
        <v>22</v>
      </c>
      <c r="P1200" s="1" t="s">
        <v>4172</v>
      </c>
      <c r="Q1200" s="1" t="s">
        <v>4173</v>
      </c>
      <c r="R1200" s="1" t="s">
        <v>21</v>
      </c>
      <c r="S1200" s="1"/>
      <c r="T1200" s="1" t="s">
        <v>25</v>
      </c>
      <c r="U1200">
        <v>-1</v>
      </c>
    </row>
    <row r="1201" spans="1:21">
      <c r="A1201" s="1" t="s">
        <v>199</v>
      </c>
      <c r="B1201" s="1" t="str">
        <f>VLOOKUP(A1201,'[3]消费明细-普通账号'!$B$2:$C$10000,2,)</f>
        <v>中山灯多看科技有限公司</v>
      </c>
      <c r="C1201" s="1" t="str">
        <f>VLOOKUP(A1201,'[3]消费明细-普通账号'!$B$2:$D$10000,3,)</f>
        <v>其他</v>
      </c>
      <c r="D1201" s="1" t="str">
        <f>VLOOKUP(A1201,'[3]消费明细-普通账号'!$B$2:$L$10000,11,)</f>
        <v>薛玲</v>
      </c>
      <c r="E1201" s="1" t="str">
        <f>VLOOKUP(A1201,'[3]消费明细-普通账号'!$B$2:$P$10000,15,)</f>
        <v>关联</v>
      </c>
      <c r="F1201" s="5">
        <f>VLOOKUP(A1201,'[3]消费明细-普通账号'!$B$2:$O$10000,14,)</f>
        <v>43136.993842592601</v>
      </c>
      <c r="G1201" s="1" t="s">
        <v>4174</v>
      </c>
      <c r="H1201" s="1" t="s">
        <v>130</v>
      </c>
      <c r="I1201" s="1" t="s">
        <v>49</v>
      </c>
      <c r="J1201" s="1" t="s">
        <v>29</v>
      </c>
      <c r="K1201" s="1" t="s">
        <v>20</v>
      </c>
      <c r="L1201" s="1" t="s">
        <v>30</v>
      </c>
      <c r="M1201" s="1"/>
      <c r="N1201" s="1">
        <f t="shared" si="18"/>
        <v>0</v>
      </c>
      <c r="O1201" s="1" t="s">
        <v>31</v>
      </c>
      <c r="P1201" s="1" t="s">
        <v>4175</v>
      </c>
      <c r="Q1201" s="1" t="s">
        <v>4176</v>
      </c>
      <c r="R1201" s="1" t="s">
        <v>21</v>
      </c>
      <c r="S1201" s="1"/>
      <c r="T1201" s="1" t="s">
        <v>25</v>
      </c>
      <c r="U1201" t="b">
        <f>VLOOKUP(H1201,[4]可返佣产品!$A$2:$B$1000,2,)</f>
        <v>1</v>
      </c>
    </row>
    <row r="1202" spans="1:21">
      <c r="A1202" s="1" t="s">
        <v>199</v>
      </c>
      <c r="B1202" s="1" t="str">
        <f>VLOOKUP(A1202,'[3]消费明细-普通账号'!$B$2:$C$10000,2,)</f>
        <v>中山灯多看科技有限公司</v>
      </c>
      <c r="C1202" s="1" t="str">
        <f>VLOOKUP(A1202,'[3]消费明细-普通账号'!$B$2:$D$10000,3,)</f>
        <v>其他</v>
      </c>
      <c r="D1202" s="1" t="str">
        <f>VLOOKUP(A1202,'[3]消费明细-普通账号'!$B$2:$L$10000,11,)</f>
        <v>薛玲</v>
      </c>
      <c r="E1202" s="1" t="str">
        <f>VLOOKUP(A1202,'[3]消费明细-普通账号'!$B$2:$P$10000,15,)</f>
        <v>关联</v>
      </c>
      <c r="F1202" s="5">
        <f>VLOOKUP(A1202,'[3]消费明细-普通账号'!$B$2:$O$10000,14,)</f>
        <v>43136.993842592601</v>
      </c>
      <c r="G1202" s="1" t="s">
        <v>4177</v>
      </c>
      <c r="H1202" s="1" t="s">
        <v>79</v>
      </c>
      <c r="I1202" s="1" t="s">
        <v>49</v>
      </c>
      <c r="J1202" s="1" t="s">
        <v>29</v>
      </c>
      <c r="K1202" s="1" t="s">
        <v>20</v>
      </c>
      <c r="L1202" s="1" t="s">
        <v>30</v>
      </c>
      <c r="M1202" s="1"/>
      <c r="N1202" s="1">
        <f t="shared" si="18"/>
        <v>0</v>
      </c>
      <c r="O1202" s="1" t="s">
        <v>31</v>
      </c>
      <c r="P1202" s="1" t="s">
        <v>4178</v>
      </c>
      <c r="Q1202" s="1" t="s">
        <v>4179</v>
      </c>
      <c r="R1202" s="1" t="s">
        <v>21</v>
      </c>
      <c r="S1202" s="1"/>
      <c r="T1202" s="1" t="s">
        <v>25</v>
      </c>
      <c r="U1202" t="e">
        <f>VLOOKUP(H1202,[4]可返佣产品!$A$2:$B$1000,2,)</f>
        <v>#N/A</v>
      </c>
    </row>
    <row r="1203" spans="1:21">
      <c r="A1203" s="1" t="s">
        <v>524</v>
      </c>
      <c r="B1203" s="1" t="str">
        <f>VLOOKUP(A1203,'[3]消费明细-普通账号'!$B$2:$C$10000,2,)</f>
        <v>广州宏峰信息科技有限公司</v>
      </c>
      <c r="C1203" s="1" t="str">
        <f>VLOOKUP(A1203,'[3]消费明细-普通账号'!$B$2:$D$10000,3,)</f>
        <v>铁军-广</v>
      </c>
      <c r="D1203" s="1" t="str">
        <f>VLOOKUP(A1203,'[3]消费明细-普通账号'!$B$2:$L$10000,11,)</f>
        <v>吴发能</v>
      </c>
      <c r="E1203" s="1" t="str">
        <f>VLOOKUP(A1203,'[3]消费明细-普通账号'!$B$2:$P$10000,15,)</f>
        <v>关联</v>
      </c>
      <c r="F1203" s="5">
        <f>VLOOKUP(A1203,'[3]消费明细-普通账号'!$B$2:$O$10000,14,)</f>
        <v>43018</v>
      </c>
      <c r="G1203" s="1" t="s">
        <v>4180</v>
      </c>
      <c r="H1203" s="1" t="s">
        <v>17</v>
      </c>
      <c r="I1203" s="1" t="s">
        <v>59</v>
      </c>
      <c r="J1203" s="1" t="s">
        <v>4181</v>
      </c>
      <c r="K1203" s="1" t="s">
        <v>4182</v>
      </c>
      <c r="L1203" s="1" t="s">
        <v>4183</v>
      </c>
      <c r="M1203" s="1"/>
      <c r="N1203" s="1">
        <f t="shared" si="18"/>
        <v>1476</v>
      </c>
      <c r="O1203" s="1" t="s">
        <v>22</v>
      </c>
      <c r="P1203" s="1" t="s">
        <v>4184</v>
      </c>
      <c r="Q1203" s="1" t="s">
        <v>4185</v>
      </c>
      <c r="R1203" s="1" t="s">
        <v>21</v>
      </c>
      <c r="S1203" s="1"/>
      <c r="T1203" s="1" t="s">
        <v>25</v>
      </c>
      <c r="U1203">
        <v>-1</v>
      </c>
    </row>
    <row r="1204" spans="1:21">
      <c r="A1204" s="1" t="s">
        <v>1615</v>
      </c>
      <c r="B1204" s="1" t="str">
        <f>VLOOKUP(A1204,'[3]消费明细-普通账号'!$B$2:$C$10000,2,)</f>
        <v>深圳市小康科技有限公司</v>
      </c>
      <c r="C1204" s="1" t="str">
        <f>VLOOKUP(A1204,'[3]消费明细-普通账号'!$B$2:$D$10000,3,)</f>
        <v>KA-广</v>
      </c>
      <c r="D1204" s="1" t="str">
        <f>VLOOKUP(A1204,'[3]消费明细-普通账号'!$B$2:$L$10000,11,)</f>
        <v>谢晓敏</v>
      </c>
      <c r="E1204" s="1" t="str">
        <f>VLOOKUP(A1204,'[3]消费明细-普通账号'!$B$2:$P$10000,15,)</f>
        <v>新建</v>
      </c>
      <c r="F1204" s="5">
        <f>VLOOKUP(A1204,'[3]消费明细-普通账号'!$B$2:$O$10000,14,)</f>
        <v>43125.7262962963</v>
      </c>
      <c r="G1204" s="1" t="s">
        <v>4186</v>
      </c>
      <c r="H1204" s="1" t="s">
        <v>79</v>
      </c>
      <c r="I1204" s="1" t="s">
        <v>49</v>
      </c>
      <c r="J1204" s="1" t="s">
        <v>29</v>
      </c>
      <c r="K1204" s="1" t="s">
        <v>20</v>
      </c>
      <c r="L1204" s="1" t="s">
        <v>30</v>
      </c>
      <c r="M1204" s="1"/>
      <c r="N1204" s="1">
        <f t="shared" si="18"/>
        <v>0</v>
      </c>
      <c r="O1204" s="1" t="s">
        <v>31</v>
      </c>
      <c r="P1204" s="1" t="s">
        <v>4187</v>
      </c>
      <c r="Q1204" s="1" t="s">
        <v>4187</v>
      </c>
      <c r="R1204" s="1" t="s">
        <v>21</v>
      </c>
      <c r="S1204" s="1"/>
      <c r="T1204" s="1" t="s">
        <v>25</v>
      </c>
      <c r="U1204" t="e">
        <f>VLOOKUP(H1204,[4]可返佣产品!$A$2:$B$1000,2,)</f>
        <v>#N/A</v>
      </c>
    </row>
    <row r="1205" spans="1:21">
      <c r="A1205" s="1" t="s">
        <v>869</v>
      </c>
      <c r="B1205" s="1" t="str">
        <f>VLOOKUP(A1205,'[3]消费明细-普通账号'!$B$2:$C$10000,2,)</f>
        <v>广州市熙励教育信息咨询有限公司</v>
      </c>
      <c r="C1205" s="1" t="str">
        <f>VLOOKUP(A1205,'[3]消费明细-普通账号'!$B$2:$D$10000,3,)</f>
        <v>KA-广</v>
      </c>
      <c r="D1205" s="1" t="str">
        <f>VLOOKUP(A1205,'[3]消费明细-普通账号'!$B$2:$L$10000,11,)</f>
        <v>谢晓敏</v>
      </c>
      <c r="E1205" s="1" t="str">
        <f>VLOOKUP(A1205,'[3]消费明细-普通账号'!$B$2:$P$10000,15,)</f>
        <v>关联</v>
      </c>
      <c r="F1205" s="5">
        <f>VLOOKUP(A1205,'[3]消费明细-普通账号'!$B$2:$O$10000,14,)</f>
        <v>43115.892326388901</v>
      </c>
      <c r="G1205" s="1" t="s">
        <v>4188</v>
      </c>
      <c r="H1205" s="1" t="s">
        <v>17</v>
      </c>
      <c r="I1205" s="1" t="s">
        <v>59</v>
      </c>
      <c r="J1205" s="1" t="s">
        <v>4189</v>
      </c>
      <c r="K1205" s="1" t="s">
        <v>20</v>
      </c>
      <c r="L1205" s="1" t="s">
        <v>4189</v>
      </c>
      <c r="M1205" s="1"/>
      <c r="N1205" s="1">
        <f t="shared" si="18"/>
        <v>39.200000000000003</v>
      </c>
      <c r="O1205" s="1" t="s">
        <v>22</v>
      </c>
      <c r="P1205" s="1" t="s">
        <v>4190</v>
      </c>
      <c r="Q1205" s="1" t="s">
        <v>4191</v>
      </c>
      <c r="R1205" s="1" t="s">
        <v>21</v>
      </c>
      <c r="S1205" s="1"/>
      <c r="T1205" s="1" t="s">
        <v>25</v>
      </c>
      <c r="U1205">
        <v>-1</v>
      </c>
    </row>
    <row r="1206" spans="1:21">
      <c r="A1206" s="1" t="s">
        <v>299</v>
      </c>
      <c r="B1206" s="1" t="str">
        <f>VLOOKUP(A1206,'[3]消费明细-普通账号'!$B$2:$C$10000,2,)</f>
        <v>广州逗趣互动信息科技有限公司</v>
      </c>
      <c r="C1206" s="1" t="str">
        <f>VLOOKUP(A1206,'[3]消费明细-普通账号'!$B$2:$D$10000,3,)</f>
        <v>其他</v>
      </c>
      <c r="D1206" s="1" t="str">
        <f>VLOOKUP(A1206,'[3]消费明细-普通账号'!$B$2:$L$10000,11,)</f>
        <v>薛玲</v>
      </c>
      <c r="E1206" s="1" t="str">
        <f>VLOOKUP(A1206,'[3]消费明细-普通账号'!$B$2:$P$10000,15,)</f>
        <v>关联</v>
      </c>
      <c r="F1206" s="5">
        <f>VLOOKUP(A1206,'[3]消费明细-普通账号'!$B$2:$O$10000,14,)</f>
        <v>42744</v>
      </c>
      <c r="G1206" s="1" t="s">
        <v>4192</v>
      </c>
      <c r="H1206" s="1" t="s">
        <v>17</v>
      </c>
      <c r="I1206" s="1" t="s">
        <v>59</v>
      </c>
      <c r="J1206" s="1" t="s">
        <v>1805</v>
      </c>
      <c r="K1206" s="1" t="s">
        <v>20</v>
      </c>
      <c r="L1206" s="1" t="s">
        <v>1805</v>
      </c>
      <c r="M1206" s="1"/>
      <c r="N1206" s="1">
        <f t="shared" si="18"/>
        <v>592</v>
      </c>
      <c r="O1206" s="1" t="s">
        <v>22</v>
      </c>
      <c r="P1206" s="1" t="s">
        <v>4193</v>
      </c>
      <c r="Q1206" s="1" t="s">
        <v>4193</v>
      </c>
      <c r="R1206" s="1" t="s">
        <v>21</v>
      </c>
      <c r="S1206" s="1"/>
      <c r="T1206" s="1" t="s">
        <v>25</v>
      </c>
      <c r="U1206">
        <v>-1</v>
      </c>
    </row>
    <row r="1207" spans="1:21">
      <c r="A1207" s="1" t="s">
        <v>299</v>
      </c>
      <c r="B1207" s="1" t="str">
        <f>VLOOKUP(A1207,'[3]消费明细-普通账号'!$B$2:$C$10000,2,)</f>
        <v>广州逗趣互动信息科技有限公司</v>
      </c>
      <c r="C1207" s="1" t="str">
        <f>VLOOKUP(A1207,'[3]消费明细-普通账号'!$B$2:$D$10000,3,)</f>
        <v>其他</v>
      </c>
      <c r="D1207" s="1" t="str">
        <f>VLOOKUP(A1207,'[3]消费明细-普通账号'!$B$2:$L$10000,11,)</f>
        <v>薛玲</v>
      </c>
      <c r="E1207" s="1" t="str">
        <f>VLOOKUP(A1207,'[3]消费明细-普通账号'!$B$2:$P$10000,15,)</f>
        <v>关联</v>
      </c>
      <c r="F1207" s="5">
        <f>VLOOKUP(A1207,'[3]消费明细-普通账号'!$B$2:$O$10000,14,)</f>
        <v>42744</v>
      </c>
      <c r="G1207" s="1" t="s">
        <v>4194</v>
      </c>
      <c r="H1207" s="1" t="s">
        <v>17</v>
      </c>
      <c r="I1207" s="1" t="s">
        <v>59</v>
      </c>
      <c r="J1207" s="1" t="s">
        <v>1805</v>
      </c>
      <c r="K1207" s="1" t="s">
        <v>20</v>
      </c>
      <c r="L1207" s="1" t="s">
        <v>1805</v>
      </c>
      <c r="M1207" s="1"/>
      <c r="N1207" s="1">
        <f t="shared" si="18"/>
        <v>592</v>
      </c>
      <c r="O1207" s="1" t="s">
        <v>22</v>
      </c>
      <c r="P1207" s="1" t="s">
        <v>4195</v>
      </c>
      <c r="Q1207" s="1" t="s">
        <v>4196</v>
      </c>
      <c r="R1207" s="1" t="s">
        <v>21</v>
      </c>
      <c r="S1207" s="1"/>
      <c r="T1207" s="1" t="s">
        <v>25</v>
      </c>
      <c r="U1207">
        <v>-1</v>
      </c>
    </row>
    <row r="1208" spans="1:21">
      <c r="A1208" s="1" t="s">
        <v>299</v>
      </c>
      <c r="B1208" s="1" t="str">
        <f>VLOOKUP(A1208,'[3]消费明细-普通账号'!$B$2:$C$10000,2,)</f>
        <v>广州逗趣互动信息科技有限公司</v>
      </c>
      <c r="C1208" s="1" t="str">
        <f>VLOOKUP(A1208,'[3]消费明细-普通账号'!$B$2:$D$10000,3,)</f>
        <v>其他</v>
      </c>
      <c r="D1208" s="1" t="str">
        <f>VLOOKUP(A1208,'[3]消费明细-普通账号'!$B$2:$L$10000,11,)</f>
        <v>薛玲</v>
      </c>
      <c r="E1208" s="1" t="str">
        <f>VLOOKUP(A1208,'[3]消费明细-普通账号'!$B$2:$P$10000,15,)</f>
        <v>关联</v>
      </c>
      <c r="F1208" s="5">
        <f>VLOOKUP(A1208,'[3]消费明细-普通账号'!$B$2:$O$10000,14,)</f>
        <v>42744</v>
      </c>
      <c r="G1208" s="1" t="s">
        <v>4197</v>
      </c>
      <c r="H1208" s="1" t="s">
        <v>17</v>
      </c>
      <c r="I1208" s="1" t="s">
        <v>59</v>
      </c>
      <c r="J1208" s="1" t="s">
        <v>1805</v>
      </c>
      <c r="K1208" s="1" t="s">
        <v>20</v>
      </c>
      <c r="L1208" s="1" t="s">
        <v>1805</v>
      </c>
      <c r="M1208" s="1"/>
      <c r="N1208" s="1">
        <f t="shared" si="18"/>
        <v>592</v>
      </c>
      <c r="O1208" s="1" t="s">
        <v>22</v>
      </c>
      <c r="P1208" s="1" t="s">
        <v>4198</v>
      </c>
      <c r="Q1208" s="1" t="s">
        <v>4199</v>
      </c>
      <c r="R1208" s="1" t="s">
        <v>21</v>
      </c>
      <c r="S1208" s="1"/>
      <c r="T1208" s="1" t="s">
        <v>25</v>
      </c>
      <c r="U1208">
        <v>-1</v>
      </c>
    </row>
    <row r="1209" spans="1:21">
      <c r="A1209" s="1" t="s">
        <v>299</v>
      </c>
      <c r="B1209" s="1" t="str">
        <f>VLOOKUP(A1209,'[3]消费明细-普通账号'!$B$2:$C$10000,2,)</f>
        <v>广州逗趣互动信息科技有限公司</v>
      </c>
      <c r="C1209" s="1" t="str">
        <f>VLOOKUP(A1209,'[3]消费明细-普通账号'!$B$2:$D$10000,3,)</f>
        <v>其他</v>
      </c>
      <c r="D1209" s="1" t="str">
        <f>VLOOKUP(A1209,'[3]消费明细-普通账号'!$B$2:$L$10000,11,)</f>
        <v>薛玲</v>
      </c>
      <c r="E1209" s="1" t="str">
        <f>VLOOKUP(A1209,'[3]消费明细-普通账号'!$B$2:$P$10000,15,)</f>
        <v>关联</v>
      </c>
      <c r="F1209" s="5">
        <f>VLOOKUP(A1209,'[3]消费明细-普通账号'!$B$2:$O$10000,14,)</f>
        <v>42744</v>
      </c>
      <c r="G1209" s="1" t="s">
        <v>4200</v>
      </c>
      <c r="H1209" s="1" t="s">
        <v>17</v>
      </c>
      <c r="I1209" s="1" t="s">
        <v>59</v>
      </c>
      <c r="J1209" s="1" t="s">
        <v>1805</v>
      </c>
      <c r="K1209" s="1" t="s">
        <v>20</v>
      </c>
      <c r="L1209" s="1" t="s">
        <v>1805</v>
      </c>
      <c r="M1209" s="1"/>
      <c r="N1209" s="1">
        <f t="shared" si="18"/>
        <v>592</v>
      </c>
      <c r="O1209" s="1" t="s">
        <v>22</v>
      </c>
      <c r="P1209" s="1" t="s">
        <v>4201</v>
      </c>
      <c r="Q1209" s="1" t="s">
        <v>4201</v>
      </c>
      <c r="R1209" s="1" t="s">
        <v>21</v>
      </c>
      <c r="S1209" s="1"/>
      <c r="T1209" s="1" t="s">
        <v>25</v>
      </c>
      <c r="U1209">
        <v>-1</v>
      </c>
    </row>
    <row r="1210" spans="1:21">
      <c r="A1210" s="1" t="s">
        <v>299</v>
      </c>
      <c r="B1210" s="1" t="str">
        <f>VLOOKUP(A1210,'[3]消费明细-普通账号'!$B$2:$C$10000,2,)</f>
        <v>广州逗趣互动信息科技有限公司</v>
      </c>
      <c r="C1210" s="1" t="str">
        <f>VLOOKUP(A1210,'[3]消费明细-普通账号'!$B$2:$D$10000,3,)</f>
        <v>其他</v>
      </c>
      <c r="D1210" s="1" t="str">
        <f>VLOOKUP(A1210,'[3]消费明细-普通账号'!$B$2:$L$10000,11,)</f>
        <v>薛玲</v>
      </c>
      <c r="E1210" s="1" t="str">
        <f>VLOOKUP(A1210,'[3]消费明细-普通账号'!$B$2:$P$10000,15,)</f>
        <v>关联</v>
      </c>
      <c r="F1210" s="5">
        <f>VLOOKUP(A1210,'[3]消费明细-普通账号'!$B$2:$O$10000,14,)</f>
        <v>42744</v>
      </c>
      <c r="G1210" s="1" t="s">
        <v>4202</v>
      </c>
      <c r="H1210" s="1" t="s">
        <v>17</v>
      </c>
      <c r="I1210" s="1" t="s">
        <v>59</v>
      </c>
      <c r="J1210" s="1" t="s">
        <v>1805</v>
      </c>
      <c r="K1210" s="1" t="s">
        <v>20</v>
      </c>
      <c r="L1210" s="1" t="s">
        <v>1805</v>
      </c>
      <c r="M1210" s="1"/>
      <c r="N1210" s="1">
        <f t="shared" si="18"/>
        <v>592</v>
      </c>
      <c r="O1210" s="1" t="s">
        <v>22</v>
      </c>
      <c r="P1210" s="1" t="s">
        <v>4203</v>
      </c>
      <c r="Q1210" s="1" t="s">
        <v>4204</v>
      </c>
      <c r="R1210" s="1" t="s">
        <v>21</v>
      </c>
      <c r="S1210" s="1"/>
      <c r="T1210" s="1" t="s">
        <v>25</v>
      </c>
      <c r="U1210">
        <v>-1</v>
      </c>
    </row>
    <row r="1211" spans="1:21">
      <c r="A1211" s="1" t="s">
        <v>869</v>
      </c>
      <c r="B1211" s="1" t="str">
        <f>VLOOKUP(A1211,'[3]消费明细-普通账号'!$B$2:$C$10000,2,)</f>
        <v>广州市熙励教育信息咨询有限公司</v>
      </c>
      <c r="C1211" s="1" t="str">
        <f>VLOOKUP(A1211,'[3]消费明细-普通账号'!$B$2:$D$10000,3,)</f>
        <v>KA-广</v>
      </c>
      <c r="D1211" s="1" t="str">
        <f>VLOOKUP(A1211,'[3]消费明细-普通账号'!$B$2:$L$10000,11,)</f>
        <v>谢晓敏</v>
      </c>
      <c r="E1211" s="1" t="str">
        <f>VLOOKUP(A1211,'[3]消费明细-普通账号'!$B$2:$P$10000,15,)</f>
        <v>关联</v>
      </c>
      <c r="F1211" s="5">
        <f>VLOOKUP(A1211,'[3]消费明细-普通账号'!$B$2:$O$10000,14,)</f>
        <v>43115.892326388901</v>
      </c>
      <c r="G1211" s="1" t="s">
        <v>4205</v>
      </c>
      <c r="H1211" s="1" t="s">
        <v>17</v>
      </c>
      <c r="I1211" s="1" t="s">
        <v>59</v>
      </c>
      <c r="J1211" s="1" t="s">
        <v>2482</v>
      </c>
      <c r="K1211" s="1" t="s">
        <v>20</v>
      </c>
      <c r="L1211" s="1" t="s">
        <v>2482</v>
      </c>
      <c r="M1211" s="1"/>
      <c r="N1211" s="1">
        <f t="shared" si="18"/>
        <v>100.52</v>
      </c>
      <c r="O1211" s="1" t="s">
        <v>22</v>
      </c>
      <c r="P1211" s="1" t="s">
        <v>4206</v>
      </c>
      <c r="Q1211" s="1" t="s">
        <v>4207</v>
      </c>
      <c r="R1211" s="1" t="s">
        <v>21</v>
      </c>
      <c r="S1211" s="1"/>
      <c r="T1211" s="1" t="s">
        <v>25</v>
      </c>
      <c r="U1211">
        <v>-1</v>
      </c>
    </row>
    <row r="1212" spans="1:21">
      <c r="A1212" s="1" t="s">
        <v>304</v>
      </c>
      <c r="B1212" s="1" t="str">
        <f>VLOOKUP(A1212,'[3]消费明细-普通账号'!$B$2:$C$10000,2,)</f>
        <v>广州远程教育中心有限公司</v>
      </c>
      <c r="C1212" s="1" t="str">
        <f>VLOOKUP(A1212,'[3]消费明细-普通账号'!$B$2:$D$10000,3,)</f>
        <v>KA-广</v>
      </c>
      <c r="D1212" s="1" t="str">
        <f>VLOOKUP(A1212,'[3]消费明细-普通账号'!$B$2:$L$10000,11,)</f>
        <v>史玉卉</v>
      </c>
      <c r="E1212" s="1" t="str">
        <f>VLOOKUP(A1212,'[3]消费明细-普通账号'!$B$2:$P$10000,15,)</f>
        <v>关联</v>
      </c>
      <c r="F1212" s="5">
        <f>VLOOKUP(A1212,'[3]消费明细-普通账号'!$B$2:$O$10000,14,)</f>
        <v>42818</v>
      </c>
      <c r="G1212" s="1" t="s">
        <v>4208</v>
      </c>
      <c r="H1212" s="1" t="s">
        <v>17</v>
      </c>
      <c r="I1212" s="1" t="s">
        <v>59</v>
      </c>
      <c r="J1212" s="1" t="s">
        <v>1029</v>
      </c>
      <c r="K1212" s="1" t="s">
        <v>203</v>
      </c>
      <c r="L1212" s="1" t="s">
        <v>2047</v>
      </c>
      <c r="M1212" s="1"/>
      <c r="N1212" s="1">
        <f t="shared" si="18"/>
        <v>179.25</v>
      </c>
      <c r="O1212" s="1" t="s">
        <v>22</v>
      </c>
      <c r="P1212" s="1" t="s">
        <v>4209</v>
      </c>
      <c r="Q1212" s="1" t="s">
        <v>4210</v>
      </c>
      <c r="R1212" s="1" t="s">
        <v>21</v>
      </c>
      <c r="S1212" s="1"/>
      <c r="T1212" s="1" t="s">
        <v>25</v>
      </c>
      <c r="U1212">
        <v>0</v>
      </c>
    </row>
    <row r="1213" spans="1:21">
      <c r="A1213" s="1" t="s">
        <v>304</v>
      </c>
      <c r="B1213" s="1" t="str">
        <f>VLOOKUP(A1213,'[3]消费明细-普通账号'!$B$2:$C$10000,2,)</f>
        <v>广州远程教育中心有限公司</v>
      </c>
      <c r="C1213" s="1" t="str">
        <f>VLOOKUP(A1213,'[3]消费明细-普通账号'!$B$2:$D$10000,3,)</f>
        <v>KA-广</v>
      </c>
      <c r="D1213" s="1" t="str">
        <f>VLOOKUP(A1213,'[3]消费明细-普通账号'!$B$2:$L$10000,11,)</f>
        <v>史玉卉</v>
      </c>
      <c r="E1213" s="1" t="str">
        <f>VLOOKUP(A1213,'[3]消费明细-普通账号'!$B$2:$P$10000,15,)</f>
        <v>关联</v>
      </c>
      <c r="F1213" s="5">
        <f>VLOOKUP(A1213,'[3]消费明细-普通账号'!$B$2:$O$10000,14,)</f>
        <v>42818</v>
      </c>
      <c r="G1213" s="1" t="s">
        <v>4211</v>
      </c>
      <c r="H1213" s="1" t="s">
        <v>17</v>
      </c>
      <c r="I1213" s="1" t="s">
        <v>59</v>
      </c>
      <c r="J1213" s="1" t="s">
        <v>1819</v>
      </c>
      <c r="K1213" s="1" t="s">
        <v>203</v>
      </c>
      <c r="L1213" s="1" t="s">
        <v>1820</v>
      </c>
      <c r="M1213" s="1"/>
      <c r="N1213" s="1">
        <f t="shared" si="18"/>
        <v>634.5</v>
      </c>
      <c r="O1213" s="1" t="s">
        <v>22</v>
      </c>
      <c r="P1213" s="1" t="s">
        <v>4212</v>
      </c>
      <c r="Q1213" s="1" t="s">
        <v>4213</v>
      </c>
      <c r="R1213" s="1" t="s">
        <v>21</v>
      </c>
      <c r="S1213" s="1"/>
      <c r="T1213" s="1" t="s">
        <v>25</v>
      </c>
      <c r="U1213">
        <v>0</v>
      </c>
    </row>
    <row r="1214" spans="1:21">
      <c r="A1214" s="1" t="s">
        <v>770</v>
      </c>
      <c r="B1214" s="1" t="str">
        <f>VLOOKUP(A1214,'[3]消费明细-普通账号'!$B$2:$C$10000,2,)</f>
        <v>广东去买票科技股份有限公司</v>
      </c>
      <c r="C1214" s="1" t="str">
        <f>VLOOKUP(A1214,'[3]消费明细-普通账号'!$B$2:$D$10000,3,)</f>
        <v>KA-广</v>
      </c>
      <c r="D1214" s="1" t="str">
        <f>VLOOKUP(A1214,'[3]消费明细-普通账号'!$B$2:$L$10000,11,)</f>
        <v>谢晓敏</v>
      </c>
      <c r="E1214" s="1" t="str">
        <f>VLOOKUP(A1214,'[3]消费明细-普通账号'!$B$2:$P$10000,15,)</f>
        <v>关联</v>
      </c>
      <c r="F1214" s="5">
        <f>VLOOKUP(A1214,'[3]消费明细-普通账号'!$B$2:$O$10000,14,)</f>
        <v>43103</v>
      </c>
      <c r="G1214" s="1" t="s">
        <v>4214</v>
      </c>
      <c r="H1214" s="1" t="s">
        <v>89</v>
      </c>
      <c r="I1214" s="1" t="s">
        <v>49</v>
      </c>
      <c r="J1214" s="1" t="s">
        <v>693</v>
      </c>
      <c r="K1214" s="1" t="s">
        <v>203</v>
      </c>
      <c r="L1214" s="1" t="s">
        <v>694</v>
      </c>
      <c r="M1214" s="1"/>
      <c r="N1214" s="1">
        <f t="shared" si="18"/>
        <v>9</v>
      </c>
      <c r="O1214" s="1" t="s">
        <v>22</v>
      </c>
      <c r="P1214" s="1" t="s">
        <v>4215</v>
      </c>
      <c r="Q1214" s="1" t="s">
        <v>4216</v>
      </c>
      <c r="R1214" s="1" t="s">
        <v>21</v>
      </c>
      <c r="S1214" s="1"/>
      <c r="T1214" s="1" t="s">
        <v>25</v>
      </c>
      <c r="U1214" t="str">
        <f>VLOOKUP(H1214,[4]可返佣产品!$A$2:$B$1000,2,)</f>
        <v>true</v>
      </c>
    </row>
    <row r="1215" spans="1:21">
      <c r="A1215" s="1" t="s">
        <v>194</v>
      </c>
      <c r="B1215" s="1" t="str">
        <f>VLOOKUP(A1215,'[3]消费明细-普通账号'!$B$2:$C$10000,2,)</f>
        <v>深圳银链科技有限公司</v>
      </c>
      <c r="C1215" s="1" t="str">
        <f>VLOOKUP(A1215,'[3]消费明细-普通账号'!$B$2:$D$10000,3,)</f>
        <v>铁军-广</v>
      </c>
      <c r="D1215" s="1" t="str">
        <f>VLOOKUP(A1215,'[3]消费明细-普通账号'!$B$2:$L$10000,11,)</f>
        <v>李达</v>
      </c>
      <c r="E1215" s="1" t="str">
        <f>VLOOKUP(A1215,'[3]消费明细-普通账号'!$B$2:$P$10000,15,)</f>
        <v>新建</v>
      </c>
      <c r="F1215" s="5">
        <f>VLOOKUP(A1215,'[3]消费明细-普通账号'!$B$2:$O$10000,14,)</f>
        <v>43161.623564814799</v>
      </c>
      <c r="G1215" s="1" t="s">
        <v>4217</v>
      </c>
      <c r="H1215" s="1" t="s">
        <v>17</v>
      </c>
      <c r="I1215" s="1" t="s">
        <v>59</v>
      </c>
      <c r="J1215" s="1" t="s">
        <v>4218</v>
      </c>
      <c r="K1215" s="1" t="s">
        <v>371</v>
      </c>
      <c r="L1215" s="1" t="s">
        <v>4219</v>
      </c>
      <c r="M1215" s="1"/>
      <c r="N1215" s="1">
        <f t="shared" si="18"/>
        <v>77.7</v>
      </c>
      <c r="O1215" s="1" t="s">
        <v>22</v>
      </c>
      <c r="P1215" s="1" t="s">
        <v>4220</v>
      </c>
      <c r="Q1215" s="1" t="s">
        <v>4221</v>
      </c>
      <c r="R1215" s="1" t="s">
        <v>21</v>
      </c>
      <c r="S1215" s="1"/>
      <c r="T1215" s="1" t="s">
        <v>25</v>
      </c>
      <c r="U1215" t="str">
        <f>VLOOKUP(H1215,[4]可返佣产品!$A$2:$B$1000,2,)</f>
        <v>true</v>
      </c>
    </row>
    <row r="1216" spans="1:21">
      <c r="A1216" s="1" t="s">
        <v>194</v>
      </c>
      <c r="B1216" s="1" t="str">
        <f>VLOOKUP(A1216,'[3]消费明细-普通账号'!$B$2:$C$10000,2,)</f>
        <v>深圳银链科技有限公司</v>
      </c>
      <c r="C1216" s="1" t="str">
        <f>VLOOKUP(A1216,'[3]消费明细-普通账号'!$B$2:$D$10000,3,)</f>
        <v>铁军-广</v>
      </c>
      <c r="D1216" s="1" t="str">
        <f>VLOOKUP(A1216,'[3]消费明细-普通账号'!$B$2:$L$10000,11,)</f>
        <v>李达</v>
      </c>
      <c r="E1216" s="1" t="str">
        <f>VLOOKUP(A1216,'[3]消费明细-普通账号'!$B$2:$P$10000,15,)</f>
        <v>新建</v>
      </c>
      <c r="F1216" s="5">
        <f>VLOOKUP(A1216,'[3]消费明细-普通账号'!$B$2:$O$10000,14,)</f>
        <v>43161.623564814799</v>
      </c>
      <c r="G1216" s="1" t="s">
        <v>4222</v>
      </c>
      <c r="H1216" s="1" t="s">
        <v>17</v>
      </c>
      <c r="I1216" s="1" t="s">
        <v>59</v>
      </c>
      <c r="J1216" s="1" t="s">
        <v>4218</v>
      </c>
      <c r="K1216" s="1" t="s">
        <v>371</v>
      </c>
      <c r="L1216" s="1" t="s">
        <v>4219</v>
      </c>
      <c r="M1216" s="1"/>
      <c r="N1216" s="1">
        <f t="shared" si="18"/>
        <v>77.7</v>
      </c>
      <c r="O1216" s="1" t="s">
        <v>22</v>
      </c>
      <c r="P1216" s="1" t="s">
        <v>4223</v>
      </c>
      <c r="Q1216" s="1" t="s">
        <v>4224</v>
      </c>
      <c r="R1216" s="1" t="s">
        <v>21</v>
      </c>
      <c r="S1216" s="1"/>
      <c r="T1216" s="1" t="s">
        <v>25</v>
      </c>
      <c r="U1216" t="str">
        <f>VLOOKUP(H1216,[4]可返佣产品!$A$2:$B$1000,2,)</f>
        <v>true</v>
      </c>
    </row>
    <row r="1217" spans="1:21">
      <c r="A1217" s="1" t="s">
        <v>194</v>
      </c>
      <c r="B1217" s="1" t="str">
        <f>VLOOKUP(A1217,'[3]消费明细-普通账号'!$B$2:$C$10000,2,)</f>
        <v>深圳银链科技有限公司</v>
      </c>
      <c r="C1217" s="1" t="str">
        <f>VLOOKUP(A1217,'[3]消费明细-普通账号'!$B$2:$D$10000,3,)</f>
        <v>铁军-广</v>
      </c>
      <c r="D1217" s="1" t="str">
        <f>VLOOKUP(A1217,'[3]消费明细-普通账号'!$B$2:$L$10000,11,)</f>
        <v>李达</v>
      </c>
      <c r="E1217" s="1" t="str">
        <f>VLOOKUP(A1217,'[3]消费明细-普通账号'!$B$2:$P$10000,15,)</f>
        <v>新建</v>
      </c>
      <c r="F1217" s="5">
        <f>VLOOKUP(A1217,'[3]消费明细-普通账号'!$B$2:$O$10000,14,)</f>
        <v>43161.623564814799</v>
      </c>
      <c r="G1217" s="1" t="s">
        <v>4225</v>
      </c>
      <c r="H1217" s="1" t="s">
        <v>17</v>
      </c>
      <c r="I1217" s="1" t="s">
        <v>59</v>
      </c>
      <c r="J1217" s="1" t="s">
        <v>4218</v>
      </c>
      <c r="K1217" s="1" t="s">
        <v>371</v>
      </c>
      <c r="L1217" s="1" t="s">
        <v>4219</v>
      </c>
      <c r="M1217" s="1"/>
      <c r="N1217" s="1">
        <f t="shared" si="18"/>
        <v>77.7</v>
      </c>
      <c r="O1217" s="1" t="s">
        <v>22</v>
      </c>
      <c r="P1217" s="1" t="s">
        <v>4226</v>
      </c>
      <c r="Q1217" s="1" t="s">
        <v>4227</v>
      </c>
      <c r="R1217" s="1" t="s">
        <v>21</v>
      </c>
      <c r="S1217" s="1"/>
      <c r="T1217" s="1" t="s">
        <v>25</v>
      </c>
      <c r="U1217" t="str">
        <f>VLOOKUP(H1217,[4]可返佣产品!$A$2:$B$1000,2,)</f>
        <v>true</v>
      </c>
    </row>
    <row r="1218" spans="1:21">
      <c r="A1218" s="1" t="s">
        <v>194</v>
      </c>
      <c r="B1218" s="1" t="str">
        <f>VLOOKUP(A1218,'[3]消费明细-普通账号'!$B$2:$C$10000,2,)</f>
        <v>深圳银链科技有限公司</v>
      </c>
      <c r="C1218" s="1" t="str">
        <f>VLOOKUP(A1218,'[3]消费明细-普通账号'!$B$2:$D$10000,3,)</f>
        <v>铁军-广</v>
      </c>
      <c r="D1218" s="1" t="str">
        <f>VLOOKUP(A1218,'[3]消费明细-普通账号'!$B$2:$L$10000,11,)</f>
        <v>李达</v>
      </c>
      <c r="E1218" s="1" t="str">
        <f>VLOOKUP(A1218,'[3]消费明细-普通账号'!$B$2:$P$10000,15,)</f>
        <v>新建</v>
      </c>
      <c r="F1218" s="5">
        <f>VLOOKUP(A1218,'[3]消费明细-普通账号'!$B$2:$O$10000,14,)</f>
        <v>43161.623564814799</v>
      </c>
      <c r="G1218" s="1" t="s">
        <v>4228</v>
      </c>
      <c r="H1218" s="1" t="s">
        <v>17</v>
      </c>
      <c r="I1218" s="1" t="s">
        <v>59</v>
      </c>
      <c r="J1218" s="1" t="s">
        <v>4218</v>
      </c>
      <c r="K1218" s="1" t="s">
        <v>371</v>
      </c>
      <c r="L1218" s="1" t="s">
        <v>4219</v>
      </c>
      <c r="M1218" s="1"/>
      <c r="N1218" s="1">
        <f t="shared" si="18"/>
        <v>77.7</v>
      </c>
      <c r="O1218" s="1" t="s">
        <v>22</v>
      </c>
      <c r="P1218" s="1" t="s">
        <v>4229</v>
      </c>
      <c r="Q1218" s="1" t="s">
        <v>4230</v>
      </c>
      <c r="R1218" s="1" t="s">
        <v>21</v>
      </c>
      <c r="S1218" s="1"/>
      <c r="T1218" s="1" t="s">
        <v>25</v>
      </c>
      <c r="U1218" t="str">
        <f>VLOOKUP(H1218,[4]可返佣产品!$A$2:$B$1000,2,)</f>
        <v>true</v>
      </c>
    </row>
    <row r="1219" spans="1:21">
      <c r="A1219" s="1" t="s">
        <v>194</v>
      </c>
      <c r="B1219" s="1" t="str">
        <f>VLOOKUP(A1219,'[3]消费明细-普通账号'!$B$2:$C$10000,2,)</f>
        <v>深圳银链科技有限公司</v>
      </c>
      <c r="C1219" s="1" t="str">
        <f>VLOOKUP(A1219,'[3]消费明细-普通账号'!$B$2:$D$10000,3,)</f>
        <v>铁军-广</v>
      </c>
      <c r="D1219" s="1" t="str">
        <f>VLOOKUP(A1219,'[3]消费明细-普通账号'!$B$2:$L$10000,11,)</f>
        <v>李达</v>
      </c>
      <c r="E1219" s="1" t="str">
        <f>VLOOKUP(A1219,'[3]消费明细-普通账号'!$B$2:$P$10000,15,)</f>
        <v>新建</v>
      </c>
      <c r="F1219" s="5">
        <f>VLOOKUP(A1219,'[3]消费明细-普通账号'!$B$2:$O$10000,14,)</f>
        <v>43161.623564814799</v>
      </c>
      <c r="G1219" s="1" t="s">
        <v>4231</v>
      </c>
      <c r="H1219" s="1" t="s">
        <v>17</v>
      </c>
      <c r="I1219" s="1" t="s">
        <v>59</v>
      </c>
      <c r="J1219" s="1" t="s">
        <v>4218</v>
      </c>
      <c r="K1219" s="1" t="s">
        <v>371</v>
      </c>
      <c r="L1219" s="1" t="s">
        <v>4219</v>
      </c>
      <c r="M1219" s="1"/>
      <c r="N1219" s="1">
        <f t="shared" ref="N1219:N1282" si="19">L1219-M1219</f>
        <v>77.7</v>
      </c>
      <c r="O1219" s="1" t="s">
        <v>22</v>
      </c>
      <c r="P1219" s="1" t="s">
        <v>4232</v>
      </c>
      <c r="Q1219" s="1" t="s">
        <v>4233</v>
      </c>
      <c r="R1219" s="1" t="s">
        <v>21</v>
      </c>
      <c r="S1219" s="1"/>
      <c r="T1219" s="1" t="s">
        <v>25</v>
      </c>
      <c r="U1219" t="str">
        <f>VLOOKUP(H1219,[4]可返佣产品!$A$2:$B$1000,2,)</f>
        <v>true</v>
      </c>
    </row>
    <row r="1220" spans="1:21">
      <c r="A1220" s="1" t="s">
        <v>172</v>
      </c>
      <c r="B1220" s="1" t="str">
        <f>VLOOKUP(A1220,'[3]消费明细-普通账号'!$B$2:$C$10000,2,)</f>
        <v>深圳前海金智慧科技有限公司</v>
      </c>
      <c r="C1220" s="1" t="str">
        <f>VLOOKUP(A1220,'[3]消费明细-普通账号'!$B$2:$D$10000,3,)</f>
        <v>铁军-广</v>
      </c>
      <c r="D1220" s="1" t="str">
        <f>VLOOKUP(A1220,'[3]消费明细-普通账号'!$B$2:$L$10000,11,)</f>
        <v>高乾</v>
      </c>
      <c r="E1220" s="1" t="str">
        <f>VLOOKUP(A1220,'[3]消费明细-普通账号'!$B$2:$P$10000,15,)</f>
        <v>关联</v>
      </c>
      <c r="F1220" s="5">
        <f>VLOOKUP(A1220,'[3]消费明细-普通账号'!$B$2:$O$10000,14,)</f>
        <v>43167.927858796298</v>
      </c>
      <c r="G1220" s="1" t="s">
        <v>4234</v>
      </c>
      <c r="H1220" s="1" t="s">
        <v>269</v>
      </c>
      <c r="I1220" s="1" t="s">
        <v>59</v>
      </c>
      <c r="J1220" s="1" t="s">
        <v>4235</v>
      </c>
      <c r="K1220" s="1" t="s">
        <v>20</v>
      </c>
      <c r="L1220" s="1" t="s">
        <v>4235</v>
      </c>
      <c r="M1220" s="1"/>
      <c r="N1220" s="1">
        <f t="shared" si="19"/>
        <v>667.2</v>
      </c>
      <c r="O1220" s="1" t="s">
        <v>22</v>
      </c>
      <c r="P1220" s="1" t="s">
        <v>4236</v>
      </c>
      <c r="Q1220" s="1" t="s">
        <v>4237</v>
      </c>
      <c r="R1220" s="1" t="s">
        <v>21</v>
      </c>
      <c r="S1220" s="1"/>
      <c r="T1220" s="1" t="s">
        <v>25</v>
      </c>
      <c r="U1220">
        <v>-1</v>
      </c>
    </row>
    <row r="1221" spans="1:21">
      <c r="A1221" s="1" t="s">
        <v>15</v>
      </c>
      <c r="B1221" s="1" t="str">
        <f>VLOOKUP(A1221,'[3]消费明细-普通账号'!$B$2:$C$10000,2,)</f>
        <v>广州娇丽芙个人护理用品有限公司</v>
      </c>
      <c r="C1221" s="1" t="str">
        <f>VLOOKUP(A1221,'[3]消费明细-普通账号'!$B$2:$D$10000,3,)</f>
        <v>KA-广</v>
      </c>
      <c r="D1221" s="1" t="str">
        <f>VLOOKUP(A1221,'[3]消费明细-普通账号'!$B$2:$L$10000,11,)</f>
        <v>KA-广</v>
      </c>
      <c r="E1221" s="1" t="str">
        <f>VLOOKUP(A1221,'[3]消费明细-普通账号'!$B$2:$P$10000,15,)</f>
        <v>关联</v>
      </c>
      <c r="F1221" s="5">
        <f>VLOOKUP(A1221,'[3]消费明细-普通账号'!$B$2:$O$10000,14,)</f>
        <v>43032</v>
      </c>
      <c r="G1221" s="1" t="s">
        <v>4238</v>
      </c>
      <c r="H1221" s="1" t="s">
        <v>17</v>
      </c>
      <c r="I1221" s="1" t="s">
        <v>59</v>
      </c>
      <c r="J1221" s="1" t="s">
        <v>4239</v>
      </c>
      <c r="K1221" s="1" t="s">
        <v>20</v>
      </c>
      <c r="L1221" s="1" t="s">
        <v>4239</v>
      </c>
      <c r="M1221" s="1"/>
      <c r="N1221" s="1">
        <f t="shared" si="19"/>
        <v>273</v>
      </c>
      <c r="O1221" s="1" t="s">
        <v>22</v>
      </c>
      <c r="P1221" s="1" t="s">
        <v>4240</v>
      </c>
      <c r="Q1221" s="1" t="s">
        <v>4240</v>
      </c>
      <c r="R1221" s="1" t="s">
        <v>21</v>
      </c>
      <c r="S1221" s="1"/>
      <c r="T1221" s="1" t="s">
        <v>25</v>
      </c>
      <c r="U1221">
        <v>-1</v>
      </c>
    </row>
    <row r="1222" spans="1:21">
      <c r="A1222" s="1" t="s">
        <v>2738</v>
      </c>
      <c r="B1222" s="1" t="str">
        <f>VLOOKUP(A1222,'[3]消费明细-普通账号'!$B$2:$C$10000,2,)</f>
        <v>广州市绯影信息科技有限公司</v>
      </c>
      <c r="C1222" s="1" t="str">
        <f>VLOOKUP(A1222,'[3]消费明细-普通账号'!$B$2:$D$10000,3,)</f>
        <v>中台-广</v>
      </c>
      <c r="D1222" s="1" t="str">
        <f>VLOOKUP(A1222,'[3]消费明细-普通账号'!$B$2:$L$10000,11,)</f>
        <v>雷馥萍</v>
      </c>
      <c r="E1222" s="1" t="str">
        <f>VLOOKUP(A1222,'[3]消费明细-普通账号'!$B$2:$P$10000,15,)</f>
        <v>关联</v>
      </c>
      <c r="F1222" s="5">
        <f>VLOOKUP(A1222,'[3]消费明细-普通账号'!$B$2:$O$10000,14,)</f>
        <v>42754</v>
      </c>
      <c r="G1222" s="1" t="s">
        <v>4241</v>
      </c>
      <c r="H1222" s="1" t="s">
        <v>17</v>
      </c>
      <c r="I1222" s="1" t="s">
        <v>59</v>
      </c>
      <c r="J1222" s="1" t="s">
        <v>4242</v>
      </c>
      <c r="K1222" s="1" t="s">
        <v>20</v>
      </c>
      <c r="L1222" s="1" t="s">
        <v>4242</v>
      </c>
      <c r="M1222" s="1"/>
      <c r="N1222" s="1">
        <f t="shared" si="19"/>
        <v>106.68</v>
      </c>
      <c r="O1222" s="1" t="s">
        <v>22</v>
      </c>
      <c r="P1222" s="1" t="s">
        <v>4243</v>
      </c>
      <c r="Q1222" s="1" t="s">
        <v>4244</v>
      </c>
      <c r="R1222" s="1" t="s">
        <v>21</v>
      </c>
      <c r="S1222" s="1"/>
      <c r="T1222" s="1" t="s">
        <v>25</v>
      </c>
      <c r="U1222">
        <v>-1</v>
      </c>
    </row>
    <row r="1223" spans="1:21">
      <c r="A1223" s="1" t="s">
        <v>4245</v>
      </c>
      <c r="B1223" s="1" t="str">
        <f>VLOOKUP(A1223,'[3]消费明细-普通账号'!$B$2:$C$10000,2,)</f>
        <v>广州市灵信软件有限公司</v>
      </c>
      <c r="C1223" s="1" t="str">
        <f>VLOOKUP(A1223,'[3]消费明细-普通账号'!$B$2:$D$10000,3,)</f>
        <v>BD伙伴</v>
      </c>
      <c r="D1223" s="1" t="str">
        <f>VLOOKUP(A1223,'[3]消费明细-普通账号'!$B$2:$L$10000,11,)</f>
        <v>BD团队-黄政源</v>
      </c>
      <c r="E1223" s="1" t="str">
        <f>VLOOKUP(A1223,'[3]消费明细-普通账号'!$B$2:$P$10000,15,)</f>
        <v>新建</v>
      </c>
      <c r="F1223" s="5">
        <f>VLOOKUP(A1223,'[3]消费明细-普通账号'!$B$2:$O$10000,14,)</f>
        <v>43041</v>
      </c>
      <c r="G1223" s="1" t="s">
        <v>4246</v>
      </c>
      <c r="H1223" s="1" t="s">
        <v>36</v>
      </c>
      <c r="I1223" s="1" t="s">
        <v>59</v>
      </c>
      <c r="J1223" s="1" t="s">
        <v>422</v>
      </c>
      <c r="K1223" s="1" t="s">
        <v>20</v>
      </c>
      <c r="L1223" s="1" t="s">
        <v>422</v>
      </c>
      <c r="M1223" s="1"/>
      <c r="N1223" s="1">
        <f t="shared" si="19"/>
        <v>276</v>
      </c>
      <c r="O1223" s="1" t="s">
        <v>22</v>
      </c>
      <c r="P1223" s="1" t="s">
        <v>4247</v>
      </c>
      <c r="Q1223" s="1" t="s">
        <v>4248</v>
      </c>
      <c r="R1223" s="1" t="s">
        <v>21</v>
      </c>
      <c r="S1223" s="1"/>
      <c r="T1223" s="1" t="s">
        <v>25</v>
      </c>
      <c r="U1223" t="str">
        <f>VLOOKUP(H1223,[4]可返佣产品!$A$2:$B$1000,2,)</f>
        <v>true</v>
      </c>
    </row>
    <row r="1224" spans="1:21">
      <c r="A1224" s="1" t="s">
        <v>4245</v>
      </c>
      <c r="B1224" s="1" t="str">
        <f>VLOOKUP(A1224,'[3]消费明细-普通账号'!$B$2:$C$10000,2,)</f>
        <v>广州市灵信软件有限公司</v>
      </c>
      <c r="C1224" s="1" t="str">
        <f>VLOOKUP(A1224,'[3]消费明细-普通账号'!$B$2:$D$10000,3,)</f>
        <v>BD伙伴</v>
      </c>
      <c r="D1224" s="1" t="str">
        <f>VLOOKUP(A1224,'[3]消费明细-普通账号'!$B$2:$L$10000,11,)</f>
        <v>BD团队-黄政源</v>
      </c>
      <c r="E1224" s="1" t="str">
        <f>VLOOKUP(A1224,'[3]消费明细-普通账号'!$B$2:$P$10000,15,)</f>
        <v>新建</v>
      </c>
      <c r="F1224" s="5">
        <f>VLOOKUP(A1224,'[3]消费明细-普通账号'!$B$2:$O$10000,14,)</f>
        <v>43041</v>
      </c>
      <c r="G1224" s="1" t="s">
        <v>4249</v>
      </c>
      <c r="H1224" s="1" t="s">
        <v>17</v>
      </c>
      <c r="I1224" s="1" t="s">
        <v>59</v>
      </c>
      <c r="J1224" s="1" t="s">
        <v>1029</v>
      </c>
      <c r="K1224" s="1" t="s">
        <v>20</v>
      </c>
      <c r="L1224" s="1" t="s">
        <v>1029</v>
      </c>
      <c r="M1224" s="1"/>
      <c r="N1224" s="1">
        <f t="shared" si="19"/>
        <v>239</v>
      </c>
      <c r="O1224" s="1" t="s">
        <v>22</v>
      </c>
      <c r="P1224" s="1" t="s">
        <v>4250</v>
      </c>
      <c r="Q1224" s="1" t="s">
        <v>4251</v>
      </c>
      <c r="R1224" s="1" t="s">
        <v>21</v>
      </c>
      <c r="S1224" s="1"/>
      <c r="T1224" s="1" t="s">
        <v>25</v>
      </c>
      <c r="U1224" t="str">
        <f>VLOOKUP(H1224,[4]可返佣产品!$A$2:$B$1000,2,)</f>
        <v>true</v>
      </c>
    </row>
    <row r="1225" spans="1:21">
      <c r="A1225" s="1" t="s">
        <v>2005</v>
      </c>
      <c r="B1225" s="1" t="str">
        <f>VLOOKUP(A1225,'[3]消费明细-普通账号'!$B$2:$C$10000,2,)</f>
        <v>珠海报业文化传播有限公司</v>
      </c>
      <c r="C1225" s="1" t="str">
        <f>VLOOKUP(A1225,'[3]消费明细-普通账号'!$B$2:$D$10000,3,)</f>
        <v>KA-广</v>
      </c>
      <c r="D1225" s="1" t="str">
        <f>VLOOKUP(A1225,'[3]消费明细-普通账号'!$B$2:$L$10000,11,)</f>
        <v>KA-广</v>
      </c>
      <c r="E1225" s="1" t="str">
        <f>VLOOKUP(A1225,'[3]消费明细-普通账号'!$B$2:$P$10000,15,)</f>
        <v>关联</v>
      </c>
      <c r="F1225" s="5">
        <f>VLOOKUP(A1225,'[3]消费明细-普通账号'!$B$2:$O$10000,14,)</f>
        <v>43045</v>
      </c>
      <c r="G1225" s="1" t="s">
        <v>4252</v>
      </c>
      <c r="H1225" s="1" t="s">
        <v>531</v>
      </c>
      <c r="I1225" s="1" t="s">
        <v>18</v>
      </c>
      <c r="J1225" s="1" t="s">
        <v>4253</v>
      </c>
      <c r="K1225" s="1" t="s">
        <v>20</v>
      </c>
      <c r="L1225" s="1" t="s">
        <v>4253</v>
      </c>
      <c r="M1225" s="1"/>
      <c r="N1225" s="1">
        <f t="shared" si="19"/>
        <v>151.13999999999999</v>
      </c>
      <c r="O1225" s="1" t="s">
        <v>22</v>
      </c>
      <c r="P1225" s="1" t="s">
        <v>4254</v>
      </c>
      <c r="Q1225" s="1" t="s">
        <v>4255</v>
      </c>
      <c r="R1225" s="1" t="s">
        <v>21</v>
      </c>
      <c r="S1225" s="1"/>
      <c r="T1225" s="1" t="s">
        <v>25</v>
      </c>
      <c r="U1225" t="str">
        <f>VLOOKUP(H1225,[4]可返佣产品!$A$2:$B$1000,2,)</f>
        <v>true</v>
      </c>
    </row>
    <row r="1226" spans="1:21">
      <c r="A1226" s="1" t="s">
        <v>4256</v>
      </c>
      <c r="B1226" s="1" t="str">
        <f>VLOOKUP(A1226,'[3]消费明细-普通账号'!$B$2:$C$10000,2,)</f>
        <v>wzh保留-梁润福</v>
      </c>
      <c r="C1226" s="1" t="str">
        <f>VLOOKUP(A1226,'[3]消费明细-普通账号'!$B$2:$D$10000,3,)</f>
        <v>其他</v>
      </c>
      <c r="D1226" s="1" t="str">
        <f>VLOOKUP(A1226,'[3]消费明细-普通账号'!$B$2:$L$10000,11,)</f>
        <v>薛玲</v>
      </c>
      <c r="E1226" s="1" t="str">
        <f>VLOOKUP(A1226,'[3]消费明细-普通账号'!$B$2:$P$10000,15,)</f>
        <v>关联</v>
      </c>
      <c r="F1226" s="5">
        <f>VLOOKUP(A1226,'[3]消费明细-普通账号'!$B$2:$O$10000,14,)</f>
        <v>43032.802523148202</v>
      </c>
      <c r="G1226" s="1" t="s">
        <v>4257</v>
      </c>
      <c r="H1226" s="1" t="s">
        <v>89</v>
      </c>
      <c r="I1226" s="1" t="s">
        <v>49</v>
      </c>
      <c r="J1226" s="1" t="s">
        <v>772</v>
      </c>
      <c r="K1226" s="1" t="s">
        <v>773</v>
      </c>
      <c r="L1226" s="1" t="s">
        <v>774</v>
      </c>
      <c r="M1226" s="1"/>
      <c r="N1226" s="1">
        <f t="shared" si="19"/>
        <v>5</v>
      </c>
      <c r="O1226" s="1" t="s">
        <v>22</v>
      </c>
      <c r="P1226" s="1" t="s">
        <v>4258</v>
      </c>
      <c r="Q1226" s="1" t="s">
        <v>4259</v>
      </c>
      <c r="R1226" s="1" t="s">
        <v>21</v>
      </c>
      <c r="S1226" s="1"/>
      <c r="T1226" s="1" t="s">
        <v>25</v>
      </c>
      <c r="U1226" t="str">
        <f>VLOOKUP(H1226,[4]可返佣产品!$A$2:$B$1000,2,)</f>
        <v>true</v>
      </c>
    </row>
    <row r="1227" spans="1:21">
      <c r="A1227" s="1" t="s">
        <v>63</v>
      </c>
      <c r="B1227" s="1" t="str">
        <f>VLOOKUP(A1227,'[3]消费明细-普通账号'!$B$2:$C$10000,2,)</f>
        <v>广州美亚电子商务国际旅行社有限公司</v>
      </c>
      <c r="C1227" s="1" t="str">
        <f>VLOOKUP(A1227,'[3]消费明细-普通账号'!$B$2:$D$10000,3,)</f>
        <v>KA-广</v>
      </c>
      <c r="D1227" s="1" t="str">
        <f>VLOOKUP(A1227,'[3]消费明细-普通账号'!$B$2:$L$10000,11,)</f>
        <v>史玉卉</v>
      </c>
      <c r="E1227" s="1" t="str">
        <f>VLOOKUP(A1227,'[3]消费明细-普通账号'!$B$2:$P$10000,15,)</f>
        <v>关联</v>
      </c>
      <c r="F1227" s="5">
        <f>VLOOKUP(A1227,'[3]消费明细-普通账号'!$B$2:$O$10000,14,)</f>
        <v>43028</v>
      </c>
      <c r="G1227" s="1" t="s">
        <v>4260</v>
      </c>
      <c r="H1227" s="1" t="s">
        <v>1779</v>
      </c>
      <c r="I1227" s="1" t="s">
        <v>18</v>
      </c>
      <c r="J1227" s="1" t="s">
        <v>4261</v>
      </c>
      <c r="K1227" s="1" t="s">
        <v>20</v>
      </c>
      <c r="L1227" s="1" t="s">
        <v>4261</v>
      </c>
      <c r="M1227" s="1"/>
      <c r="N1227" s="1">
        <f t="shared" si="19"/>
        <v>1.74</v>
      </c>
      <c r="O1227" s="1" t="s">
        <v>22</v>
      </c>
      <c r="P1227" s="1" t="s">
        <v>4262</v>
      </c>
      <c r="Q1227" s="1" t="s">
        <v>4263</v>
      </c>
      <c r="R1227" s="1" t="s">
        <v>21</v>
      </c>
      <c r="S1227" s="1"/>
      <c r="T1227" s="1" t="s">
        <v>25</v>
      </c>
      <c r="U1227" t="b">
        <f>VLOOKUP(H1227,[4]可返佣产品!$A$2:$B$1000,2,)</f>
        <v>1</v>
      </c>
    </row>
    <row r="1228" spans="1:21">
      <c r="A1228" s="1" t="s">
        <v>4264</v>
      </c>
      <c r="B1228" s="1" t="str">
        <f>VLOOKUP(A1228,'[3]消费明细-普通账号'!$B$2:$C$10000,2,)</f>
        <v>广州源众信息科技有限公司</v>
      </c>
      <c r="C1228" s="1" t="str">
        <f>VLOOKUP(A1228,'[3]消费明细-普通账号'!$B$2:$D$10000,3,)</f>
        <v>BD伙伴</v>
      </c>
      <c r="D1228" s="1" t="str">
        <f>VLOOKUP(A1228,'[3]消费明细-普通账号'!$B$2:$L$10000,11,)</f>
        <v>BD团队-刘银树</v>
      </c>
      <c r="E1228" s="1" t="str">
        <f>VLOOKUP(A1228,'[3]消费明细-普通账号'!$B$2:$P$10000,15,)</f>
        <v>新建</v>
      </c>
      <c r="F1228" s="5">
        <f>VLOOKUP(A1228,'[3]消费明细-普通账号'!$B$2:$O$10000,14,)</f>
        <v>43043</v>
      </c>
      <c r="G1228" s="1" t="s">
        <v>4265</v>
      </c>
      <c r="H1228" s="1" t="s">
        <v>17</v>
      </c>
      <c r="I1228" s="1" t="s">
        <v>59</v>
      </c>
      <c r="J1228" s="1" t="s">
        <v>4266</v>
      </c>
      <c r="K1228" s="1" t="s">
        <v>20</v>
      </c>
      <c r="L1228" s="1" t="s">
        <v>4266</v>
      </c>
      <c r="M1228" s="1"/>
      <c r="N1228" s="1">
        <f t="shared" si="19"/>
        <v>1057</v>
      </c>
      <c r="O1228" s="1" t="s">
        <v>22</v>
      </c>
      <c r="P1228" s="1" t="s">
        <v>4267</v>
      </c>
      <c r="Q1228" s="1" t="s">
        <v>4268</v>
      </c>
      <c r="R1228" s="1" t="s">
        <v>21</v>
      </c>
      <c r="S1228" s="1"/>
      <c r="T1228" s="1" t="s">
        <v>25</v>
      </c>
      <c r="U1228" t="str">
        <f>VLOOKUP(H1228,[4]可返佣产品!$A$2:$B$1000,2,)</f>
        <v>true</v>
      </c>
    </row>
    <row r="1229" spans="1:21">
      <c r="A1229" s="1" t="s">
        <v>4256</v>
      </c>
      <c r="B1229" s="1" t="str">
        <f>VLOOKUP(A1229,'[3]消费明细-普通账号'!$B$2:$C$10000,2,)</f>
        <v>wzh保留-梁润福</v>
      </c>
      <c r="C1229" s="1" t="str">
        <f>VLOOKUP(A1229,'[3]消费明细-普通账号'!$B$2:$D$10000,3,)</f>
        <v>其他</v>
      </c>
      <c r="D1229" s="1" t="str">
        <f>VLOOKUP(A1229,'[3]消费明细-普通账号'!$B$2:$L$10000,11,)</f>
        <v>薛玲</v>
      </c>
      <c r="E1229" s="1" t="str">
        <f>VLOOKUP(A1229,'[3]消费明细-普通账号'!$B$2:$P$10000,15,)</f>
        <v>关联</v>
      </c>
      <c r="F1229" s="5">
        <f>VLOOKUP(A1229,'[3]消费明细-普通账号'!$B$2:$O$10000,14,)</f>
        <v>43032.802523148202</v>
      </c>
      <c r="G1229" s="1" t="s">
        <v>4269</v>
      </c>
      <c r="H1229" s="1" t="s">
        <v>1549</v>
      </c>
      <c r="I1229" s="1" t="s">
        <v>49</v>
      </c>
      <c r="J1229" s="1" t="s">
        <v>29</v>
      </c>
      <c r="K1229" s="1" t="s">
        <v>20</v>
      </c>
      <c r="L1229" s="1" t="s">
        <v>30</v>
      </c>
      <c r="M1229" s="1"/>
      <c r="N1229" s="1">
        <f t="shared" si="19"/>
        <v>0</v>
      </c>
      <c r="O1229" s="1" t="s">
        <v>31</v>
      </c>
      <c r="P1229" s="1" t="s">
        <v>4270</v>
      </c>
      <c r="Q1229" s="1" t="s">
        <v>4270</v>
      </c>
      <c r="R1229" s="1" t="s">
        <v>21</v>
      </c>
      <c r="S1229" s="1"/>
      <c r="T1229" s="1" t="s">
        <v>25</v>
      </c>
      <c r="U1229" t="b">
        <f>VLOOKUP(H1229,[4]可返佣产品!$A$2:$B$1000,2,)</f>
        <v>1</v>
      </c>
    </row>
    <row r="1230" spans="1:21">
      <c r="A1230" s="1" t="s">
        <v>4256</v>
      </c>
      <c r="B1230" s="1" t="str">
        <f>VLOOKUP(A1230,'[3]消费明细-普通账号'!$B$2:$C$10000,2,)</f>
        <v>wzh保留-梁润福</v>
      </c>
      <c r="C1230" s="1" t="str">
        <f>VLOOKUP(A1230,'[3]消费明细-普通账号'!$B$2:$D$10000,3,)</f>
        <v>其他</v>
      </c>
      <c r="D1230" s="1" t="str">
        <f>VLOOKUP(A1230,'[3]消费明细-普通账号'!$B$2:$L$10000,11,)</f>
        <v>薛玲</v>
      </c>
      <c r="E1230" s="1" t="str">
        <f>VLOOKUP(A1230,'[3]消费明细-普通账号'!$B$2:$P$10000,15,)</f>
        <v>关联</v>
      </c>
      <c r="F1230" s="5">
        <f>VLOOKUP(A1230,'[3]消费明细-普通账号'!$B$2:$O$10000,14,)</f>
        <v>43032.802523148202</v>
      </c>
      <c r="G1230" s="1" t="s">
        <v>4271</v>
      </c>
      <c r="H1230" s="1" t="s">
        <v>79</v>
      </c>
      <c r="I1230" s="1" t="s">
        <v>49</v>
      </c>
      <c r="J1230" s="1" t="s">
        <v>29</v>
      </c>
      <c r="K1230" s="1" t="s">
        <v>20</v>
      </c>
      <c r="L1230" s="1" t="s">
        <v>30</v>
      </c>
      <c r="M1230" s="1"/>
      <c r="N1230" s="1">
        <f t="shared" si="19"/>
        <v>0</v>
      </c>
      <c r="O1230" s="1" t="s">
        <v>31</v>
      </c>
      <c r="P1230" s="1" t="s">
        <v>4272</v>
      </c>
      <c r="Q1230" s="1" t="s">
        <v>4272</v>
      </c>
      <c r="R1230" s="1" t="s">
        <v>21</v>
      </c>
      <c r="S1230" s="1"/>
      <c r="T1230" s="1" t="s">
        <v>25</v>
      </c>
      <c r="U1230" t="e">
        <f>VLOOKUP(H1230,[4]可返佣产品!$A$2:$B$1000,2,)</f>
        <v>#N/A</v>
      </c>
    </row>
    <row r="1231" spans="1:21">
      <c r="A1231" s="1" t="s">
        <v>4256</v>
      </c>
      <c r="B1231" s="1" t="str">
        <f>VLOOKUP(A1231,'[3]消费明细-普通账号'!$B$2:$C$10000,2,)</f>
        <v>wzh保留-梁润福</v>
      </c>
      <c r="C1231" s="1" t="str">
        <f>VLOOKUP(A1231,'[3]消费明细-普通账号'!$B$2:$D$10000,3,)</f>
        <v>其他</v>
      </c>
      <c r="D1231" s="1" t="str">
        <f>VLOOKUP(A1231,'[3]消费明细-普通账号'!$B$2:$L$10000,11,)</f>
        <v>薛玲</v>
      </c>
      <c r="E1231" s="1" t="str">
        <f>VLOOKUP(A1231,'[3]消费明细-普通账号'!$B$2:$P$10000,15,)</f>
        <v>关联</v>
      </c>
      <c r="F1231" s="5">
        <f>VLOOKUP(A1231,'[3]消费明细-普通账号'!$B$2:$O$10000,14,)</f>
        <v>43032.802523148202</v>
      </c>
      <c r="G1231" s="1" t="s">
        <v>4273</v>
      </c>
      <c r="H1231" s="1" t="s">
        <v>79</v>
      </c>
      <c r="I1231" s="1" t="s">
        <v>49</v>
      </c>
      <c r="J1231" s="1" t="s">
        <v>29</v>
      </c>
      <c r="K1231" s="1" t="s">
        <v>20</v>
      </c>
      <c r="L1231" s="1" t="s">
        <v>30</v>
      </c>
      <c r="M1231" s="1"/>
      <c r="N1231" s="1">
        <f t="shared" si="19"/>
        <v>0</v>
      </c>
      <c r="O1231" s="1" t="s">
        <v>31</v>
      </c>
      <c r="P1231" s="1" t="s">
        <v>4274</v>
      </c>
      <c r="Q1231" s="1" t="s">
        <v>4274</v>
      </c>
      <c r="R1231" s="1" t="s">
        <v>21</v>
      </c>
      <c r="S1231" s="1"/>
      <c r="T1231" s="1" t="s">
        <v>25</v>
      </c>
      <c r="U1231" t="e">
        <f>VLOOKUP(H1231,[4]可返佣产品!$A$2:$B$1000,2,)</f>
        <v>#N/A</v>
      </c>
    </row>
    <row r="1232" spans="1:21">
      <c r="A1232" s="1" t="s">
        <v>4275</v>
      </c>
      <c r="B1232" s="1" t="str">
        <f>VLOOKUP(A1232,'[3]消费明细-普通账号'!$B$2:$C$10000,2,)</f>
        <v>上古上医网络科技（深圳）有限公司</v>
      </c>
      <c r="C1232" s="1" t="str">
        <f>VLOOKUP(A1232,'[3]消费明细-普通账号'!$B$2:$D$10000,3,)</f>
        <v>BD伙伴</v>
      </c>
      <c r="D1232" s="1" t="str">
        <f>VLOOKUP(A1232,'[3]消费明细-普通账号'!$B$2:$L$10000,11,)</f>
        <v>BD团队-刘银树</v>
      </c>
      <c r="E1232" s="1" t="str">
        <f>VLOOKUP(A1232,'[3]消费明细-普通账号'!$B$2:$P$10000,15,)</f>
        <v>新建</v>
      </c>
      <c r="F1232" s="5">
        <f>VLOOKUP(A1232,'[3]消费明细-普通账号'!$B$2:$O$10000,14,)</f>
        <v>43081</v>
      </c>
      <c r="G1232" s="1" t="s">
        <v>4276</v>
      </c>
      <c r="H1232" s="1" t="s">
        <v>89</v>
      </c>
      <c r="I1232" s="1" t="s">
        <v>59</v>
      </c>
      <c r="J1232" s="1" t="s">
        <v>4277</v>
      </c>
      <c r="K1232" s="1" t="s">
        <v>20</v>
      </c>
      <c r="L1232" s="1" t="s">
        <v>4277</v>
      </c>
      <c r="M1232" s="1">
        <v>4</v>
      </c>
      <c r="N1232" s="1">
        <f t="shared" si="19"/>
        <v>7</v>
      </c>
      <c r="O1232" s="1" t="s">
        <v>22</v>
      </c>
      <c r="P1232" s="1" t="s">
        <v>4278</v>
      </c>
      <c r="Q1232" s="1" t="s">
        <v>4279</v>
      </c>
      <c r="R1232" s="1" t="s">
        <v>21</v>
      </c>
      <c r="S1232" s="1"/>
      <c r="T1232" s="1" t="s">
        <v>25</v>
      </c>
      <c r="U1232" t="str">
        <f>VLOOKUP(H1232,[4]可返佣产品!$A$2:$B$1000,2,)</f>
        <v>true</v>
      </c>
    </row>
    <row r="1233" spans="1:21">
      <c r="A1233" s="1" t="s">
        <v>4275</v>
      </c>
      <c r="B1233" s="1" t="str">
        <f>VLOOKUP(A1233,'[3]消费明细-普通账号'!$B$2:$C$10000,2,)</f>
        <v>上古上医网络科技（深圳）有限公司</v>
      </c>
      <c r="C1233" s="1" t="str">
        <f>VLOOKUP(A1233,'[3]消费明细-普通账号'!$B$2:$D$10000,3,)</f>
        <v>BD伙伴</v>
      </c>
      <c r="D1233" s="1" t="str">
        <f>VLOOKUP(A1233,'[3]消费明细-普通账号'!$B$2:$L$10000,11,)</f>
        <v>BD团队-刘银树</v>
      </c>
      <c r="E1233" s="1" t="str">
        <f>VLOOKUP(A1233,'[3]消费明细-普通账号'!$B$2:$P$10000,15,)</f>
        <v>新建</v>
      </c>
      <c r="F1233" s="5">
        <f>VLOOKUP(A1233,'[3]消费明细-普通账号'!$B$2:$O$10000,14,)</f>
        <v>43081</v>
      </c>
      <c r="G1233" s="1" t="s">
        <v>4280</v>
      </c>
      <c r="H1233" s="1" t="s">
        <v>36</v>
      </c>
      <c r="I1233" s="1" t="s">
        <v>59</v>
      </c>
      <c r="J1233" s="1" t="s">
        <v>4281</v>
      </c>
      <c r="K1233" s="1" t="s">
        <v>20</v>
      </c>
      <c r="L1233" s="1" t="s">
        <v>4281</v>
      </c>
      <c r="M1233" s="1"/>
      <c r="N1233" s="1">
        <f t="shared" si="19"/>
        <v>320</v>
      </c>
      <c r="O1233" s="1" t="s">
        <v>22</v>
      </c>
      <c r="P1233" s="1" t="s">
        <v>4282</v>
      </c>
      <c r="Q1233" s="1" t="s">
        <v>4283</v>
      </c>
      <c r="R1233" s="1" t="s">
        <v>21</v>
      </c>
      <c r="S1233" s="1"/>
      <c r="T1233" s="1" t="s">
        <v>25</v>
      </c>
      <c r="U1233" t="str">
        <f>VLOOKUP(H1233,[4]可返佣产品!$A$2:$B$1000,2,)</f>
        <v>true</v>
      </c>
    </row>
    <row r="1234" spans="1:21">
      <c r="A1234" s="1" t="s">
        <v>4275</v>
      </c>
      <c r="B1234" s="1" t="str">
        <f>VLOOKUP(A1234,'[3]消费明细-普通账号'!$B$2:$C$10000,2,)</f>
        <v>上古上医网络科技（深圳）有限公司</v>
      </c>
      <c r="C1234" s="1" t="str">
        <f>VLOOKUP(A1234,'[3]消费明细-普通账号'!$B$2:$D$10000,3,)</f>
        <v>BD伙伴</v>
      </c>
      <c r="D1234" s="1" t="str">
        <f>VLOOKUP(A1234,'[3]消费明细-普通账号'!$B$2:$L$10000,11,)</f>
        <v>BD团队-刘银树</v>
      </c>
      <c r="E1234" s="1" t="str">
        <f>VLOOKUP(A1234,'[3]消费明细-普通账号'!$B$2:$P$10000,15,)</f>
        <v>新建</v>
      </c>
      <c r="F1234" s="5">
        <f>VLOOKUP(A1234,'[3]消费明细-普通账号'!$B$2:$O$10000,14,)</f>
        <v>43081</v>
      </c>
      <c r="G1234" s="1" t="s">
        <v>4284</v>
      </c>
      <c r="H1234" s="1" t="s">
        <v>17</v>
      </c>
      <c r="I1234" s="1" t="s">
        <v>59</v>
      </c>
      <c r="J1234" s="1" t="s">
        <v>4285</v>
      </c>
      <c r="K1234" s="1" t="s">
        <v>371</v>
      </c>
      <c r="L1234" s="1" t="s">
        <v>4286</v>
      </c>
      <c r="M1234" s="1"/>
      <c r="N1234" s="1">
        <f t="shared" si="19"/>
        <v>1307.55</v>
      </c>
      <c r="O1234" s="1" t="s">
        <v>22</v>
      </c>
      <c r="P1234" s="1" t="s">
        <v>4287</v>
      </c>
      <c r="Q1234" s="1" t="s">
        <v>4288</v>
      </c>
      <c r="R1234" s="1" t="s">
        <v>21</v>
      </c>
      <c r="S1234" s="1"/>
      <c r="T1234" s="1" t="s">
        <v>25</v>
      </c>
      <c r="U1234" t="str">
        <f>VLOOKUP(H1234,[4]可返佣产品!$A$2:$B$1000,2,)</f>
        <v>true</v>
      </c>
    </row>
    <row r="1235" spans="1:21">
      <c r="A1235" s="1" t="s">
        <v>4256</v>
      </c>
      <c r="B1235" s="1" t="str">
        <f>VLOOKUP(A1235,'[3]消费明细-普通账号'!$B$2:$C$10000,2,)</f>
        <v>wzh保留-梁润福</v>
      </c>
      <c r="C1235" s="1" t="str">
        <f>VLOOKUP(A1235,'[3]消费明细-普通账号'!$B$2:$D$10000,3,)</f>
        <v>其他</v>
      </c>
      <c r="D1235" s="1" t="str">
        <f>VLOOKUP(A1235,'[3]消费明细-普通账号'!$B$2:$L$10000,11,)</f>
        <v>薛玲</v>
      </c>
      <c r="E1235" s="1" t="str">
        <f>VLOOKUP(A1235,'[3]消费明细-普通账号'!$B$2:$P$10000,15,)</f>
        <v>关联</v>
      </c>
      <c r="F1235" s="5">
        <f>VLOOKUP(A1235,'[3]消费明细-普通账号'!$B$2:$O$10000,14,)</f>
        <v>43032.802523148202</v>
      </c>
      <c r="G1235" s="1" t="s">
        <v>4289</v>
      </c>
      <c r="H1235" s="1" t="s">
        <v>79</v>
      </c>
      <c r="I1235" s="1" t="s">
        <v>49</v>
      </c>
      <c r="J1235" s="1" t="s">
        <v>29</v>
      </c>
      <c r="K1235" s="1" t="s">
        <v>20</v>
      </c>
      <c r="L1235" s="1" t="s">
        <v>30</v>
      </c>
      <c r="M1235" s="1"/>
      <c r="N1235" s="1">
        <f t="shared" si="19"/>
        <v>0</v>
      </c>
      <c r="O1235" s="1" t="s">
        <v>31</v>
      </c>
      <c r="P1235" s="1" t="s">
        <v>4290</v>
      </c>
      <c r="Q1235" s="1" t="s">
        <v>4291</v>
      </c>
      <c r="R1235" s="1" t="s">
        <v>21</v>
      </c>
      <c r="S1235" s="1"/>
      <c r="T1235" s="1" t="s">
        <v>25</v>
      </c>
      <c r="U1235" t="e">
        <f>VLOOKUP(H1235,[4]可返佣产品!$A$2:$B$1000,2,)</f>
        <v>#N/A</v>
      </c>
    </row>
    <row r="1236" spans="1:21">
      <c r="A1236" s="1" t="s">
        <v>4256</v>
      </c>
      <c r="B1236" s="1" t="str">
        <f>VLOOKUP(A1236,'[3]消费明细-普通账号'!$B$2:$C$10000,2,)</f>
        <v>wzh保留-梁润福</v>
      </c>
      <c r="C1236" s="1" t="str">
        <f>VLOOKUP(A1236,'[3]消费明细-普通账号'!$B$2:$D$10000,3,)</f>
        <v>其他</v>
      </c>
      <c r="D1236" s="1" t="str">
        <f>VLOOKUP(A1236,'[3]消费明细-普通账号'!$B$2:$L$10000,11,)</f>
        <v>薛玲</v>
      </c>
      <c r="E1236" s="1" t="str">
        <f>VLOOKUP(A1236,'[3]消费明细-普通账号'!$B$2:$P$10000,15,)</f>
        <v>关联</v>
      </c>
      <c r="F1236" s="5">
        <f>VLOOKUP(A1236,'[3]消费明细-普通账号'!$B$2:$O$10000,14,)</f>
        <v>43032.802523148202</v>
      </c>
      <c r="G1236" s="1" t="s">
        <v>4292</v>
      </c>
      <c r="H1236" s="1" t="s">
        <v>79</v>
      </c>
      <c r="I1236" s="1" t="s">
        <v>49</v>
      </c>
      <c r="J1236" s="1" t="s">
        <v>29</v>
      </c>
      <c r="K1236" s="1" t="s">
        <v>20</v>
      </c>
      <c r="L1236" s="1" t="s">
        <v>30</v>
      </c>
      <c r="M1236" s="1"/>
      <c r="N1236" s="1">
        <f t="shared" si="19"/>
        <v>0</v>
      </c>
      <c r="O1236" s="1" t="s">
        <v>31</v>
      </c>
      <c r="P1236" s="1" t="s">
        <v>4293</v>
      </c>
      <c r="Q1236" s="1" t="s">
        <v>4294</v>
      </c>
      <c r="R1236" s="1" t="s">
        <v>21</v>
      </c>
      <c r="S1236" s="1"/>
      <c r="T1236" s="1" t="s">
        <v>25</v>
      </c>
      <c r="U1236" t="e">
        <f>VLOOKUP(H1236,[4]可返佣产品!$A$2:$B$1000,2,)</f>
        <v>#N/A</v>
      </c>
    </row>
    <row r="1237" spans="1:21">
      <c r="A1237" s="1" t="s">
        <v>3542</v>
      </c>
      <c r="B1237" s="1" t="str">
        <f>VLOOKUP(A1237,'[3]消费明细-普通账号'!$B$2:$C$10000,2,)</f>
        <v>广州拓动网络科技有限公司</v>
      </c>
      <c r="C1237" s="1" t="str">
        <f>VLOOKUP(A1237,'[3]消费明细-普通账号'!$B$2:$D$10000,3,)</f>
        <v>BD伙伴</v>
      </c>
      <c r="D1237" s="1" t="str">
        <f>VLOOKUP(A1237,'[3]消费明细-普通账号'!$B$2:$L$10000,11,)</f>
        <v>BD团队-黄政源</v>
      </c>
      <c r="E1237" s="1" t="str">
        <f>VLOOKUP(A1237,'[3]消费明细-普通账号'!$B$2:$P$10000,15,)</f>
        <v>新建</v>
      </c>
      <c r="F1237" s="5">
        <f>VLOOKUP(A1237,'[3]消费明细-普通账号'!$B$2:$O$10000,14,)</f>
        <v>43236.780821759297</v>
      </c>
      <c r="G1237" s="1" t="s">
        <v>4295</v>
      </c>
      <c r="H1237" s="1" t="s">
        <v>17</v>
      </c>
      <c r="I1237" s="1" t="s">
        <v>59</v>
      </c>
      <c r="J1237" s="1" t="s">
        <v>4296</v>
      </c>
      <c r="K1237" s="1" t="s">
        <v>20</v>
      </c>
      <c r="L1237" s="1" t="s">
        <v>4296</v>
      </c>
      <c r="M1237" s="1"/>
      <c r="N1237" s="1">
        <f t="shared" si="19"/>
        <v>219</v>
      </c>
      <c r="O1237" s="1" t="s">
        <v>22</v>
      </c>
      <c r="P1237" s="1" t="s">
        <v>4297</v>
      </c>
      <c r="Q1237" s="1" t="s">
        <v>4298</v>
      </c>
      <c r="R1237" s="1" t="s">
        <v>21</v>
      </c>
      <c r="S1237" s="1"/>
      <c r="T1237" s="1" t="s">
        <v>25</v>
      </c>
      <c r="U1237" t="str">
        <f>VLOOKUP(H1237,[4]可返佣产品!$A$2:$B$1000,2,)</f>
        <v>true</v>
      </c>
    </row>
    <row r="1238" spans="1:21">
      <c r="A1238" s="1" t="s">
        <v>3542</v>
      </c>
      <c r="B1238" s="1" t="str">
        <f>VLOOKUP(A1238,'[3]消费明细-普通账号'!$B$2:$C$10000,2,)</f>
        <v>广州拓动网络科技有限公司</v>
      </c>
      <c r="C1238" s="1" t="str">
        <f>VLOOKUP(A1238,'[3]消费明细-普通账号'!$B$2:$D$10000,3,)</f>
        <v>BD伙伴</v>
      </c>
      <c r="D1238" s="1" t="str">
        <f>VLOOKUP(A1238,'[3]消费明细-普通账号'!$B$2:$L$10000,11,)</f>
        <v>BD团队-黄政源</v>
      </c>
      <c r="E1238" s="1" t="str">
        <f>VLOOKUP(A1238,'[3]消费明细-普通账号'!$B$2:$P$10000,15,)</f>
        <v>新建</v>
      </c>
      <c r="F1238" s="5">
        <f>VLOOKUP(A1238,'[3]消费明细-普通账号'!$B$2:$O$10000,14,)</f>
        <v>43236.780821759297</v>
      </c>
      <c r="G1238" s="1" t="s">
        <v>4299</v>
      </c>
      <c r="H1238" s="1" t="s">
        <v>17</v>
      </c>
      <c r="I1238" s="1" t="s">
        <v>59</v>
      </c>
      <c r="J1238" s="1" t="s">
        <v>4300</v>
      </c>
      <c r="K1238" s="1" t="s">
        <v>20</v>
      </c>
      <c r="L1238" s="1" t="s">
        <v>4300</v>
      </c>
      <c r="M1238" s="1"/>
      <c r="N1238" s="1">
        <f t="shared" si="19"/>
        <v>124</v>
      </c>
      <c r="O1238" s="1" t="s">
        <v>22</v>
      </c>
      <c r="P1238" s="1" t="s">
        <v>4301</v>
      </c>
      <c r="Q1238" s="1" t="s">
        <v>4302</v>
      </c>
      <c r="R1238" s="1" t="s">
        <v>21</v>
      </c>
      <c r="S1238" s="1"/>
      <c r="T1238" s="1" t="s">
        <v>25</v>
      </c>
      <c r="U1238" t="str">
        <f>VLOOKUP(H1238,[4]可返佣产品!$A$2:$B$1000,2,)</f>
        <v>true</v>
      </c>
    </row>
    <row r="1239" spans="1:21">
      <c r="A1239" s="1" t="s">
        <v>357</v>
      </c>
      <c r="B1239" s="1" t="str">
        <f>VLOOKUP(A1239,'[3]消费明细-普通账号'!$B$2:$C$10000,2,)</f>
        <v>杨先生</v>
      </c>
      <c r="C1239" s="1" t="str">
        <f>VLOOKUP(A1239,'[3]消费明细-普通账号'!$B$2:$D$10000,3,)</f>
        <v>KA-广</v>
      </c>
      <c r="D1239" s="1" t="str">
        <f>VLOOKUP(A1239,'[3]消费明细-普通账号'!$B$2:$L$10000,11,)</f>
        <v>谢晓敏</v>
      </c>
      <c r="E1239" s="1" t="str">
        <f>VLOOKUP(A1239,'[3]消费明细-普通账号'!$B$2:$P$10000,15,)</f>
        <v>新建</v>
      </c>
      <c r="F1239" s="5">
        <f>VLOOKUP(A1239,'[3]消费明细-普通账号'!$B$2:$O$10000,14,)</f>
        <v>43273.759074074071</v>
      </c>
      <c r="G1239" s="1" t="s">
        <v>4303</v>
      </c>
      <c r="H1239" s="1" t="s">
        <v>1405</v>
      </c>
      <c r="I1239" s="1" t="s">
        <v>49</v>
      </c>
      <c r="J1239" s="1" t="s">
        <v>4304</v>
      </c>
      <c r="K1239" s="1" t="s">
        <v>84</v>
      </c>
      <c r="L1239" s="1" t="s">
        <v>4305</v>
      </c>
      <c r="M1239" s="1"/>
      <c r="N1239" s="1">
        <f t="shared" si="19"/>
        <v>18.36</v>
      </c>
      <c r="O1239" s="1" t="s">
        <v>22</v>
      </c>
      <c r="P1239" s="1" t="s">
        <v>4306</v>
      </c>
      <c r="Q1239" s="1" t="s">
        <v>4307</v>
      </c>
      <c r="R1239" s="1" t="s">
        <v>21</v>
      </c>
      <c r="S1239" s="1"/>
      <c r="T1239" s="1" t="s">
        <v>25</v>
      </c>
      <c r="U1239" t="str">
        <f>VLOOKUP(H1239,[4]可返佣产品!$A$2:$B$1000,2,)</f>
        <v>true</v>
      </c>
    </row>
    <row r="1240" spans="1:21">
      <c r="A1240" s="1" t="s">
        <v>697</v>
      </c>
      <c r="B1240" s="1" t="str">
        <f>VLOOKUP(A1240,'[3]消费明细-普通账号'!$B$2:$C$10000,2,)</f>
        <v>绵泽信息技术有限公司</v>
      </c>
      <c r="C1240" s="1" t="str">
        <f>VLOOKUP(A1240,'[3]消费明细-普通账号'!$B$2:$D$10000,3,)</f>
        <v>KA-广</v>
      </c>
      <c r="D1240" s="1" t="str">
        <f>VLOOKUP(A1240,'[3]消费明细-普通账号'!$B$2:$L$10000,11,)</f>
        <v>汤何</v>
      </c>
      <c r="E1240" s="1" t="str">
        <f>VLOOKUP(A1240,'[3]消费明细-普通账号'!$B$2:$P$10000,15,)</f>
        <v>新建</v>
      </c>
      <c r="F1240" s="5">
        <f>VLOOKUP(A1240,'[3]消费明细-普通账号'!$B$2:$O$10000,14,)</f>
        <v>43028</v>
      </c>
      <c r="G1240" s="1" t="s">
        <v>4308</v>
      </c>
      <c r="H1240" s="1" t="s">
        <v>704</v>
      </c>
      <c r="I1240" s="1" t="s">
        <v>49</v>
      </c>
      <c r="J1240" s="1" t="s">
        <v>705</v>
      </c>
      <c r="K1240" s="1" t="s">
        <v>20</v>
      </c>
      <c r="L1240" s="1" t="s">
        <v>705</v>
      </c>
      <c r="M1240" s="1"/>
      <c r="N1240" s="1">
        <f t="shared" si="19"/>
        <v>59</v>
      </c>
      <c r="O1240" s="1" t="s">
        <v>22</v>
      </c>
      <c r="P1240" s="1" t="s">
        <v>4309</v>
      </c>
      <c r="Q1240" s="1" t="s">
        <v>4310</v>
      </c>
      <c r="R1240" s="1" t="s">
        <v>21</v>
      </c>
      <c r="S1240" s="1"/>
      <c r="T1240" s="1" t="s">
        <v>25</v>
      </c>
      <c r="U1240" t="e">
        <f>VLOOKUP(H1240,[4]可返佣产品!$A$2:$B$1000,2,)</f>
        <v>#N/A</v>
      </c>
    </row>
    <row r="1241" spans="1:21">
      <c r="A1241" s="1" t="s">
        <v>697</v>
      </c>
      <c r="B1241" s="1" t="str">
        <f>VLOOKUP(A1241,'[3]消费明细-普通账号'!$B$2:$C$10000,2,)</f>
        <v>绵泽信息技术有限公司</v>
      </c>
      <c r="C1241" s="1" t="str">
        <f>VLOOKUP(A1241,'[3]消费明细-普通账号'!$B$2:$D$10000,3,)</f>
        <v>KA-广</v>
      </c>
      <c r="D1241" s="1" t="str">
        <f>VLOOKUP(A1241,'[3]消费明细-普通账号'!$B$2:$L$10000,11,)</f>
        <v>汤何</v>
      </c>
      <c r="E1241" s="1" t="str">
        <f>VLOOKUP(A1241,'[3]消费明细-普通账号'!$B$2:$P$10000,15,)</f>
        <v>新建</v>
      </c>
      <c r="F1241" s="5">
        <f>VLOOKUP(A1241,'[3]消费明细-普通账号'!$B$2:$O$10000,14,)</f>
        <v>43028</v>
      </c>
      <c r="G1241" s="1" t="s">
        <v>4311</v>
      </c>
      <c r="H1241" s="1" t="s">
        <v>704</v>
      </c>
      <c r="I1241" s="1" t="s">
        <v>49</v>
      </c>
      <c r="J1241" s="1" t="s">
        <v>705</v>
      </c>
      <c r="K1241" s="1" t="s">
        <v>20</v>
      </c>
      <c r="L1241" s="1" t="s">
        <v>705</v>
      </c>
      <c r="M1241" s="1"/>
      <c r="N1241" s="1">
        <f t="shared" si="19"/>
        <v>59</v>
      </c>
      <c r="O1241" s="1" t="s">
        <v>22</v>
      </c>
      <c r="P1241" s="1" t="s">
        <v>4312</v>
      </c>
      <c r="Q1241" s="1" t="s">
        <v>4313</v>
      </c>
      <c r="R1241" s="1" t="s">
        <v>21</v>
      </c>
      <c r="S1241" s="1"/>
      <c r="T1241" s="1" t="s">
        <v>25</v>
      </c>
      <c r="U1241" t="e">
        <f>VLOOKUP(H1241,[4]可返佣产品!$A$2:$B$1000,2,)</f>
        <v>#N/A</v>
      </c>
    </row>
    <row r="1242" spans="1:21">
      <c r="A1242" s="1" t="s">
        <v>340</v>
      </c>
      <c r="B1242" s="1" t="str">
        <f>VLOOKUP(A1242,'[3]消费明细-普通账号'!$B$2:$C$10000,2,)</f>
        <v>深圳翼果科技有限公司</v>
      </c>
      <c r="C1242" s="1" t="str">
        <f>VLOOKUP(A1242,'[3]消费明细-普通账号'!$B$2:$D$10000,3,)</f>
        <v>铁军-广</v>
      </c>
      <c r="D1242" s="1" t="str">
        <f>VLOOKUP(A1242,'[3]消费明细-普通账号'!$B$2:$L$10000,11,)</f>
        <v>高乾</v>
      </c>
      <c r="E1242" s="1" t="str">
        <f>VLOOKUP(A1242,'[3]消费明细-普通账号'!$B$2:$P$10000,15,)</f>
        <v>关联</v>
      </c>
      <c r="F1242" s="5">
        <f>VLOOKUP(A1242,'[3]消费明细-普通账号'!$B$2:$O$10000,14,)</f>
        <v>43132</v>
      </c>
      <c r="G1242" s="1" t="s">
        <v>4314</v>
      </c>
      <c r="H1242" s="1" t="s">
        <v>17</v>
      </c>
      <c r="I1242" s="1" t="s">
        <v>59</v>
      </c>
      <c r="J1242" s="1" t="s">
        <v>1121</v>
      </c>
      <c r="K1242" s="1" t="s">
        <v>84</v>
      </c>
      <c r="L1242" s="1" t="s">
        <v>4315</v>
      </c>
      <c r="M1242" s="1"/>
      <c r="N1242" s="1">
        <f t="shared" si="19"/>
        <v>1081.2</v>
      </c>
      <c r="O1242" s="1" t="s">
        <v>22</v>
      </c>
      <c r="P1242" s="1" t="s">
        <v>4316</v>
      </c>
      <c r="Q1242" s="1" t="s">
        <v>4317</v>
      </c>
      <c r="R1242" s="1" t="s">
        <v>21</v>
      </c>
      <c r="S1242" s="1"/>
      <c r="T1242" s="1" t="s">
        <v>25</v>
      </c>
      <c r="U1242">
        <v>-1</v>
      </c>
    </row>
    <row r="1243" spans="1:21">
      <c r="A1243" s="1" t="s">
        <v>4256</v>
      </c>
      <c r="B1243" s="1" t="str">
        <f>VLOOKUP(A1243,'[3]消费明细-普通账号'!$B$2:$C$10000,2,)</f>
        <v>wzh保留-梁润福</v>
      </c>
      <c r="C1243" s="1" t="str">
        <f>VLOOKUP(A1243,'[3]消费明细-普通账号'!$B$2:$D$10000,3,)</f>
        <v>其他</v>
      </c>
      <c r="D1243" s="1" t="str">
        <f>VLOOKUP(A1243,'[3]消费明细-普通账号'!$B$2:$L$10000,11,)</f>
        <v>薛玲</v>
      </c>
      <c r="E1243" s="1" t="str">
        <f>VLOOKUP(A1243,'[3]消费明细-普通账号'!$B$2:$P$10000,15,)</f>
        <v>关联</v>
      </c>
      <c r="F1243" s="5">
        <f>VLOOKUP(A1243,'[3]消费明细-普通账号'!$B$2:$O$10000,14,)</f>
        <v>43032.802523148202</v>
      </c>
      <c r="G1243" s="1" t="s">
        <v>4318</v>
      </c>
      <c r="H1243" s="1" t="s">
        <v>3642</v>
      </c>
      <c r="I1243" s="1" t="s">
        <v>49</v>
      </c>
      <c r="J1243" s="1" t="s">
        <v>29</v>
      </c>
      <c r="K1243" s="1" t="s">
        <v>20</v>
      </c>
      <c r="L1243" s="1" t="s">
        <v>30</v>
      </c>
      <c r="M1243" s="1"/>
      <c r="N1243" s="1">
        <f t="shared" si="19"/>
        <v>0</v>
      </c>
      <c r="O1243" s="1" t="s">
        <v>31</v>
      </c>
      <c r="P1243" s="1" t="s">
        <v>4319</v>
      </c>
      <c r="Q1243" s="1" t="s">
        <v>4319</v>
      </c>
      <c r="R1243" s="1" t="s">
        <v>21</v>
      </c>
      <c r="S1243" s="1"/>
      <c r="T1243" s="1" t="s">
        <v>25</v>
      </c>
      <c r="U1243" t="e">
        <f>VLOOKUP(H1243,[4]可返佣产品!$A$2:$B$1000,2,)</f>
        <v>#N/A</v>
      </c>
    </row>
    <row r="1244" spans="1:21">
      <c r="A1244" s="1" t="s">
        <v>72</v>
      </c>
      <c r="B1244" s="1" t="str">
        <f>VLOOKUP(A1244,'[3]消费明细-普通账号'!$B$2:$C$10000,2,)</f>
        <v>深圳鼎游无限科技有限公司</v>
      </c>
      <c r="C1244" s="1" t="str">
        <f>VLOOKUP(A1244,'[3]消费明细-普通账号'!$B$2:$D$10000,3,)</f>
        <v>BD伙伴</v>
      </c>
      <c r="D1244" s="1" t="str">
        <f>VLOOKUP(A1244,'[3]消费明细-普通账号'!$B$2:$L$10000,11,)</f>
        <v>BD团队-刘银树</v>
      </c>
      <c r="E1244" s="1" t="str">
        <f>VLOOKUP(A1244,'[3]消费明细-普通账号'!$B$2:$P$10000,15,)</f>
        <v>新建</v>
      </c>
      <c r="F1244" s="5">
        <f>VLOOKUP(A1244,'[3]消费明细-普通账号'!$B$2:$O$10000,14,)</f>
        <v>43077</v>
      </c>
      <c r="G1244" s="1" t="s">
        <v>4320</v>
      </c>
      <c r="H1244" s="1" t="s">
        <v>17</v>
      </c>
      <c r="I1244" s="1" t="s">
        <v>59</v>
      </c>
      <c r="J1244" s="1" t="s">
        <v>4321</v>
      </c>
      <c r="K1244" s="1" t="s">
        <v>20</v>
      </c>
      <c r="L1244" s="1" t="s">
        <v>4321</v>
      </c>
      <c r="M1244" s="1"/>
      <c r="N1244" s="1">
        <f t="shared" si="19"/>
        <v>525.5</v>
      </c>
      <c r="O1244" s="1" t="s">
        <v>22</v>
      </c>
      <c r="P1244" s="1" t="s">
        <v>4322</v>
      </c>
      <c r="Q1244" s="1" t="s">
        <v>4323</v>
      </c>
      <c r="R1244" s="1" t="s">
        <v>21</v>
      </c>
      <c r="S1244" s="1"/>
      <c r="T1244" s="1" t="s">
        <v>25</v>
      </c>
      <c r="U1244" t="str">
        <f>VLOOKUP(H1244,[4]可返佣产品!$A$2:$B$1000,2,)</f>
        <v>true</v>
      </c>
    </row>
    <row r="1245" spans="1:21">
      <c r="A1245" s="1" t="s">
        <v>72</v>
      </c>
      <c r="B1245" s="1" t="str">
        <f>VLOOKUP(A1245,'[3]消费明细-普通账号'!$B$2:$C$10000,2,)</f>
        <v>深圳鼎游无限科技有限公司</v>
      </c>
      <c r="C1245" s="1" t="str">
        <f>VLOOKUP(A1245,'[3]消费明细-普通账号'!$B$2:$D$10000,3,)</f>
        <v>BD伙伴</v>
      </c>
      <c r="D1245" s="1" t="str">
        <f>VLOOKUP(A1245,'[3]消费明细-普通账号'!$B$2:$L$10000,11,)</f>
        <v>BD团队-刘银树</v>
      </c>
      <c r="E1245" s="1" t="str">
        <f>VLOOKUP(A1245,'[3]消费明细-普通账号'!$B$2:$P$10000,15,)</f>
        <v>新建</v>
      </c>
      <c r="F1245" s="5">
        <f>VLOOKUP(A1245,'[3]消费明细-普通账号'!$B$2:$O$10000,14,)</f>
        <v>43077</v>
      </c>
      <c r="G1245" s="1" t="s">
        <v>4324</v>
      </c>
      <c r="H1245" s="1" t="s">
        <v>17</v>
      </c>
      <c r="I1245" s="1" t="s">
        <v>59</v>
      </c>
      <c r="J1245" s="1" t="s">
        <v>795</v>
      </c>
      <c r="K1245" s="1" t="s">
        <v>20</v>
      </c>
      <c r="L1245" s="1" t="s">
        <v>795</v>
      </c>
      <c r="M1245" s="1"/>
      <c r="N1245" s="1">
        <f t="shared" si="19"/>
        <v>458</v>
      </c>
      <c r="O1245" s="1" t="s">
        <v>22</v>
      </c>
      <c r="P1245" s="1" t="s">
        <v>4325</v>
      </c>
      <c r="Q1245" s="1" t="s">
        <v>4326</v>
      </c>
      <c r="R1245" s="1" t="s">
        <v>21</v>
      </c>
      <c r="S1245" s="1"/>
      <c r="T1245" s="1" t="s">
        <v>25</v>
      </c>
      <c r="U1245" t="str">
        <f>VLOOKUP(H1245,[4]可返佣产品!$A$2:$B$1000,2,)</f>
        <v>true</v>
      </c>
    </row>
    <row r="1246" spans="1:21">
      <c r="A1246" s="1" t="s">
        <v>220</v>
      </c>
      <c r="B1246" s="1" t="str">
        <f>VLOOKUP(A1246,'[3]消费明细-普通账号'!$B$2:$C$10000,2,)</f>
        <v>广州尚途商旅信息技术有限公司</v>
      </c>
      <c r="C1246" s="1" t="str">
        <f>VLOOKUP(A1246,'[3]消费明细-普通账号'!$B$2:$D$10000,3,)</f>
        <v>KA-广</v>
      </c>
      <c r="D1246" s="1" t="str">
        <f>VLOOKUP(A1246,'[3]消费明细-普通账号'!$B$2:$L$10000,11,)</f>
        <v>史玉卉</v>
      </c>
      <c r="E1246" s="1" t="str">
        <f>VLOOKUP(A1246,'[3]消费明细-普通账号'!$B$2:$P$10000,15,)</f>
        <v>关联</v>
      </c>
      <c r="F1246" s="5">
        <f>VLOOKUP(A1246,'[3]消费明细-普通账号'!$B$2:$O$10000,14,)</f>
        <v>42670</v>
      </c>
      <c r="G1246" s="1" t="s">
        <v>4327</v>
      </c>
      <c r="H1246" s="1" t="s">
        <v>17</v>
      </c>
      <c r="I1246" s="1" t="s">
        <v>59</v>
      </c>
      <c r="J1246" s="1" t="s">
        <v>4328</v>
      </c>
      <c r="K1246" s="1" t="s">
        <v>20</v>
      </c>
      <c r="L1246" s="1" t="s">
        <v>4328</v>
      </c>
      <c r="M1246" s="1"/>
      <c r="N1246" s="1">
        <f t="shared" si="19"/>
        <v>610</v>
      </c>
      <c r="O1246" s="1" t="s">
        <v>22</v>
      </c>
      <c r="P1246" s="1" t="s">
        <v>4329</v>
      </c>
      <c r="Q1246" s="1" t="s">
        <v>4329</v>
      </c>
      <c r="R1246" s="1" t="s">
        <v>21</v>
      </c>
      <c r="S1246" s="1"/>
      <c r="T1246" s="1" t="s">
        <v>25</v>
      </c>
      <c r="U1246">
        <v>-1</v>
      </c>
    </row>
    <row r="1247" spans="1:21">
      <c r="A1247" s="1" t="s">
        <v>220</v>
      </c>
      <c r="B1247" s="1" t="str">
        <f>VLOOKUP(A1247,'[3]消费明细-普通账号'!$B$2:$C$10000,2,)</f>
        <v>广州尚途商旅信息技术有限公司</v>
      </c>
      <c r="C1247" s="1" t="str">
        <f>VLOOKUP(A1247,'[3]消费明细-普通账号'!$B$2:$D$10000,3,)</f>
        <v>KA-广</v>
      </c>
      <c r="D1247" s="1" t="str">
        <f>VLOOKUP(A1247,'[3]消费明细-普通账号'!$B$2:$L$10000,11,)</f>
        <v>史玉卉</v>
      </c>
      <c r="E1247" s="1" t="str">
        <f>VLOOKUP(A1247,'[3]消费明细-普通账号'!$B$2:$P$10000,15,)</f>
        <v>关联</v>
      </c>
      <c r="F1247" s="5">
        <f>VLOOKUP(A1247,'[3]消费明细-普通账号'!$B$2:$O$10000,14,)</f>
        <v>42670</v>
      </c>
      <c r="G1247" s="1" t="s">
        <v>4330</v>
      </c>
      <c r="H1247" s="1" t="s">
        <v>17</v>
      </c>
      <c r="I1247" s="1" t="s">
        <v>59</v>
      </c>
      <c r="J1247" s="1" t="s">
        <v>4331</v>
      </c>
      <c r="K1247" s="1" t="s">
        <v>20</v>
      </c>
      <c r="L1247" s="1" t="s">
        <v>4331</v>
      </c>
      <c r="M1247" s="1"/>
      <c r="N1247" s="1">
        <f t="shared" si="19"/>
        <v>1093.5</v>
      </c>
      <c r="O1247" s="1" t="s">
        <v>22</v>
      </c>
      <c r="P1247" s="1" t="s">
        <v>4332</v>
      </c>
      <c r="Q1247" s="1" t="s">
        <v>4333</v>
      </c>
      <c r="R1247" s="1" t="s">
        <v>21</v>
      </c>
      <c r="S1247" s="1"/>
      <c r="T1247" s="1" t="s">
        <v>25</v>
      </c>
      <c r="U1247">
        <v>-1</v>
      </c>
    </row>
    <row r="1248" spans="1:21">
      <c r="A1248" s="1" t="s">
        <v>1875</v>
      </c>
      <c r="B1248" s="1" t="str">
        <f>VLOOKUP(A1248,'[3]消费明细-普通账号'!$B$2:$C$10000,2,)</f>
        <v>深圳市易佰特软件有限公司</v>
      </c>
      <c r="C1248" s="1" t="str">
        <f>VLOOKUP(A1248,'[3]消费明细-普通账号'!$B$2:$D$10000,3,)</f>
        <v>BD伙伴</v>
      </c>
      <c r="D1248" s="1" t="str">
        <f>VLOOKUP(A1248,'[3]消费明细-普通账号'!$B$2:$L$10000,11,)</f>
        <v>BD团队-黄政源</v>
      </c>
      <c r="E1248" s="1" t="str">
        <f>VLOOKUP(A1248,'[3]消费明细-普通账号'!$B$2:$P$10000,15,)</f>
        <v>关联</v>
      </c>
      <c r="F1248" s="5">
        <f>VLOOKUP(A1248,'[3]消费明细-普通账号'!$B$2:$O$10000,14,)</f>
        <v>43110.477303240703</v>
      </c>
      <c r="G1248" s="1" t="s">
        <v>4334</v>
      </c>
      <c r="H1248" s="1" t="s">
        <v>1507</v>
      </c>
      <c r="I1248" s="1" t="s">
        <v>49</v>
      </c>
      <c r="J1248" s="1" t="s">
        <v>29</v>
      </c>
      <c r="K1248" s="1" t="s">
        <v>20</v>
      </c>
      <c r="L1248" s="1" t="s">
        <v>30</v>
      </c>
      <c r="M1248" s="1"/>
      <c r="N1248" s="1">
        <f t="shared" si="19"/>
        <v>0</v>
      </c>
      <c r="O1248" s="1" t="s">
        <v>31</v>
      </c>
      <c r="P1248" s="1" t="s">
        <v>4335</v>
      </c>
      <c r="Q1248" s="1" t="s">
        <v>4335</v>
      </c>
      <c r="R1248" s="1" t="s">
        <v>21</v>
      </c>
      <c r="S1248" s="1"/>
      <c r="T1248" s="1" t="s">
        <v>25</v>
      </c>
      <c r="U1248" t="e">
        <f>VLOOKUP(H1248,[4]可返佣产品!$A$2:$B$1000,2,)</f>
        <v>#N/A</v>
      </c>
    </row>
    <row r="1249" spans="1:21">
      <c r="A1249" s="1" t="s">
        <v>4256</v>
      </c>
      <c r="B1249" s="1" t="str">
        <f>VLOOKUP(A1249,'[3]消费明细-普通账号'!$B$2:$C$10000,2,)</f>
        <v>wzh保留-梁润福</v>
      </c>
      <c r="C1249" s="1" t="str">
        <f>VLOOKUP(A1249,'[3]消费明细-普通账号'!$B$2:$D$10000,3,)</f>
        <v>其他</v>
      </c>
      <c r="D1249" s="1" t="str">
        <f>VLOOKUP(A1249,'[3]消费明细-普通账号'!$B$2:$L$10000,11,)</f>
        <v>薛玲</v>
      </c>
      <c r="E1249" s="1" t="str">
        <f>VLOOKUP(A1249,'[3]消费明细-普通账号'!$B$2:$P$10000,15,)</f>
        <v>关联</v>
      </c>
      <c r="F1249" s="5">
        <f>VLOOKUP(A1249,'[3]消费明细-普通账号'!$B$2:$O$10000,14,)</f>
        <v>43032.802523148202</v>
      </c>
      <c r="G1249" s="1" t="s">
        <v>4336</v>
      </c>
      <c r="H1249" s="1" t="s">
        <v>3057</v>
      </c>
      <c r="I1249" s="1" t="s">
        <v>49</v>
      </c>
      <c r="J1249" s="1" t="s">
        <v>29</v>
      </c>
      <c r="K1249" s="1" t="s">
        <v>20</v>
      </c>
      <c r="L1249" s="1" t="s">
        <v>30</v>
      </c>
      <c r="M1249" s="1"/>
      <c r="N1249" s="1">
        <f t="shared" si="19"/>
        <v>0</v>
      </c>
      <c r="O1249" s="1" t="s">
        <v>31</v>
      </c>
      <c r="P1249" s="1" t="s">
        <v>4337</v>
      </c>
      <c r="Q1249" s="1" t="s">
        <v>4337</v>
      </c>
      <c r="R1249" s="1" t="s">
        <v>21</v>
      </c>
      <c r="S1249" s="1"/>
      <c r="T1249" s="1" t="s">
        <v>25</v>
      </c>
      <c r="U1249" t="e">
        <f>VLOOKUP(H1249,[4]可返佣产品!$A$2:$B$1000,2,)</f>
        <v>#N/A</v>
      </c>
    </row>
    <row r="1250" spans="1:21">
      <c r="A1250" s="4">
        <v>17722095999</v>
      </c>
      <c r="B1250" s="1" t="str">
        <f>VLOOKUP(A1250,'[3]消费明细-普通账号'!$B$2:$C$10000,2,)</f>
        <v>广州火鹰信息科技有限公司</v>
      </c>
      <c r="C1250" s="1" t="str">
        <f>VLOOKUP(A1250,'[3]消费明细-普通账号'!$B$2:$D$10000,3,)</f>
        <v>BD伙伴</v>
      </c>
      <c r="D1250" s="1" t="str">
        <f>VLOOKUP(A1250,'[3]消费明细-普通账号'!$B$2:$L$10000,11,)</f>
        <v>BD团队-刘银树</v>
      </c>
      <c r="E1250" s="1" t="str">
        <f>VLOOKUP(A1250,'[3]消费明细-普通账号'!$B$2:$P$10000,15,)</f>
        <v>关联</v>
      </c>
      <c r="F1250" s="5">
        <f>VLOOKUP(A1250,'[3]消费明细-普通账号'!$B$2:$O$10000,14,)</f>
        <v>43094</v>
      </c>
      <c r="G1250" s="1" t="s">
        <v>4338</v>
      </c>
      <c r="H1250" s="1" t="s">
        <v>65</v>
      </c>
      <c r="I1250" s="1" t="s">
        <v>49</v>
      </c>
      <c r="J1250" s="1" t="s">
        <v>29</v>
      </c>
      <c r="K1250" s="1" t="s">
        <v>20</v>
      </c>
      <c r="L1250" s="1" t="s">
        <v>30</v>
      </c>
      <c r="M1250" s="1"/>
      <c r="N1250" s="1">
        <f t="shared" si="19"/>
        <v>0</v>
      </c>
      <c r="O1250" s="1" t="s">
        <v>31</v>
      </c>
      <c r="P1250" s="1" t="s">
        <v>4339</v>
      </c>
      <c r="Q1250" s="1" t="s">
        <v>4339</v>
      </c>
      <c r="R1250" s="1" t="s">
        <v>21</v>
      </c>
      <c r="S1250" s="1"/>
      <c r="T1250" s="1" t="s">
        <v>25</v>
      </c>
      <c r="U1250" t="e">
        <f>VLOOKUP(H1250,[4]可返佣产品!$A$2:$B$1000,2,)</f>
        <v>#N/A</v>
      </c>
    </row>
    <row r="1251" spans="1:21">
      <c r="A1251" s="1" t="s">
        <v>304</v>
      </c>
      <c r="B1251" s="1" t="str">
        <f>VLOOKUP(A1251,'[3]消费明细-普通账号'!$B$2:$C$10000,2,)</f>
        <v>广州远程教育中心有限公司</v>
      </c>
      <c r="C1251" s="1" t="str">
        <f>VLOOKUP(A1251,'[3]消费明细-普通账号'!$B$2:$D$10000,3,)</f>
        <v>KA-广</v>
      </c>
      <c r="D1251" s="1" t="str">
        <f>VLOOKUP(A1251,'[3]消费明细-普通账号'!$B$2:$L$10000,11,)</f>
        <v>史玉卉</v>
      </c>
      <c r="E1251" s="1" t="str">
        <f>VLOOKUP(A1251,'[3]消费明细-普通账号'!$B$2:$P$10000,15,)</f>
        <v>关联</v>
      </c>
      <c r="F1251" s="5">
        <f>VLOOKUP(A1251,'[3]消费明细-普通账号'!$B$2:$O$10000,14,)</f>
        <v>42818</v>
      </c>
      <c r="G1251" s="1" t="s">
        <v>4340</v>
      </c>
      <c r="H1251" s="1" t="s">
        <v>17</v>
      </c>
      <c r="I1251" s="1" t="s">
        <v>59</v>
      </c>
      <c r="J1251" s="1" t="s">
        <v>4341</v>
      </c>
      <c r="K1251" s="1" t="s">
        <v>203</v>
      </c>
      <c r="L1251" s="1" t="s">
        <v>4342</v>
      </c>
      <c r="M1251" s="1"/>
      <c r="N1251" s="1">
        <f t="shared" si="19"/>
        <v>615</v>
      </c>
      <c r="O1251" s="1" t="s">
        <v>22</v>
      </c>
      <c r="P1251" s="1" t="s">
        <v>4343</v>
      </c>
      <c r="Q1251" s="1" t="s">
        <v>4344</v>
      </c>
      <c r="R1251" s="1" t="s">
        <v>21</v>
      </c>
      <c r="S1251" s="1"/>
      <c r="T1251" s="1" t="s">
        <v>25</v>
      </c>
      <c r="U1251">
        <v>0</v>
      </c>
    </row>
    <row r="1252" spans="1:21">
      <c r="A1252" s="1" t="s">
        <v>786</v>
      </c>
      <c r="B1252" s="1" t="str">
        <f>VLOOKUP(A1252,'[3]消费明细-普通账号'!$B$2:$C$10000,2,)</f>
        <v>广州远程教育中心有限公司</v>
      </c>
      <c r="C1252" s="1" t="str">
        <f>VLOOKUP(A1252,'[3]消费明细-普通账号'!$B$2:$D$10000,3,)</f>
        <v>KA-广</v>
      </c>
      <c r="D1252" s="1" t="str">
        <f>VLOOKUP(A1252,'[3]消费明细-普通账号'!$B$2:$L$10000,11,)</f>
        <v>史玉卉</v>
      </c>
      <c r="E1252" s="1" t="str">
        <f>VLOOKUP(A1252,'[3]消费明细-普通账号'!$B$2:$P$10000,15,)</f>
        <v>关联</v>
      </c>
      <c r="F1252" s="5">
        <f>VLOOKUP(A1252,'[3]消费明细-普通账号'!$B$2:$O$10000,14,)</f>
        <v>43119.384583333303</v>
      </c>
      <c r="G1252" s="1" t="s">
        <v>4345</v>
      </c>
      <c r="H1252" s="1" t="s">
        <v>17</v>
      </c>
      <c r="I1252" s="1" t="s">
        <v>59</v>
      </c>
      <c r="J1252" s="1" t="s">
        <v>4346</v>
      </c>
      <c r="K1252" s="1" t="s">
        <v>203</v>
      </c>
      <c r="L1252" s="1" t="s">
        <v>4347</v>
      </c>
      <c r="M1252" s="1"/>
      <c r="N1252" s="1">
        <f t="shared" si="19"/>
        <v>722.24</v>
      </c>
      <c r="O1252" s="1" t="s">
        <v>22</v>
      </c>
      <c r="P1252" s="1" t="s">
        <v>4348</v>
      </c>
      <c r="Q1252" s="1" t="s">
        <v>4349</v>
      </c>
      <c r="R1252" s="1" t="s">
        <v>21</v>
      </c>
      <c r="S1252" s="1"/>
      <c r="T1252" s="1" t="s">
        <v>25</v>
      </c>
      <c r="U1252">
        <v>0</v>
      </c>
    </row>
    <row r="1253" spans="1:21">
      <c r="A1253" s="1" t="s">
        <v>786</v>
      </c>
      <c r="B1253" s="1" t="str">
        <f>VLOOKUP(A1253,'[3]消费明细-普通账号'!$B$2:$C$10000,2,)</f>
        <v>广州远程教育中心有限公司</v>
      </c>
      <c r="C1253" s="1" t="str">
        <f>VLOOKUP(A1253,'[3]消费明细-普通账号'!$B$2:$D$10000,3,)</f>
        <v>KA-广</v>
      </c>
      <c r="D1253" s="1" t="str">
        <f>VLOOKUP(A1253,'[3]消费明细-普通账号'!$B$2:$L$10000,11,)</f>
        <v>史玉卉</v>
      </c>
      <c r="E1253" s="1" t="str">
        <f>VLOOKUP(A1253,'[3]消费明细-普通账号'!$B$2:$P$10000,15,)</f>
        <v>关联</v>
      </c>
      <c r="F1253" s="5">
        <f>VLOOKUP(A1253,'[3]消费明细-普通账号'!$B$2:$O$10000,14,)</f>
        <v>43119.384583333303</v>
      </c>
      <c r="G1253" s="1" t="s">
        <v>4350</v>
      </c>
      <c r="H1253" s="1" t="s">
        <v>17</v>
      </c>
      <c r="I1253" s="1" t="s">
        <v>59</v>
      </c>
      <c r="J1253" s="1" t="s">
        <v>4346</v>
      </c>
      <c r="K1253" s="1" t="s">
        <v>203</v>
      </c>
      <c r="L1253" s="1" t="s">
        <v>4347</v>
      </c>
      <c r="M1253" s="1"/>
      <c r="N1253" s="1">
        <f t="shared" si="19"/>
        <v>722.24</v>
      </c>
      <c r="O1253" s="1" t="s">
        <v>22</v>
      </c>
      <c r="P1253" s="1" t="s">
        <v>4351</v>
      </c>
      <c r="Q1253" s="1" t="s">
        <v>4351</v>
      </c>
      <c r="R1253" s="1" t="s">
        <v>21</v>
      </c>
      <c r="S1253" s="1"/>
      <c r="T1253" s="1" t="s">
        <v>25</v>
      </c>
      <c r="U1253">
        <v>0</v>
      </c>
    </row>
    <row r="1254" spans="1:21">
      <c r="A1254" s="1" t="s">
        <v>786</v>
      </c>
      <c r="B1254" s="1" t="str">
        <f>VLOOKUP(A1254,'[3]消费明细-普通账号'!$B$2:$C$10000,2,)</f>
        <v>广州远程教育中心有限公司</v>
      </c>
      <c r="C1254" s="1" t="str">
        <f>VLOOKUP(A1254,'[3]消费明细-普通账号'!$B$2:$D$10000,3,)</f>
        <v>KA-广</v>
      </c>
      <c r="D1254" s="1" t="str">
        <f>VLOOKUP(A1254,'[3]消费明细-普通账号'!$B$2:$L$10000,11,)</f>
        <v>史玉卉</v>
      </c>
      <c r="E1254" s="1" t="str">
        <f>VLOOKUP(A1254,'[3]消费明细-普通账号'!$B$2:$P$10000,15,)</f>
        <v>关联</v>
      </c>
      <c r="F1254" s="5">
        <f>VLOOKUP(A1254,'[3]消费明细-普通账号'!$B$2:$O$10000,14,)</f>
        <v>43119.384583333303</v>
      </c>
      <c r="G1254" s="1" t="s">
        <v>4352</v>
      </c>
      <c r="H1254" s="1" t="s">
        <v>17</v>
      </c>
      <c r="I1254" s="1" t="s">
        <v>59</v>
      </c>
      <c r="J1254" s="1" t="s">
        <v>4353</v>
      </c>
      <c r="K1254" s="1" t="s">
        <v>203</v>
      </c>
      <c r="L1254" s="1" t="s">
        <v>4354</v>
      </c>
      <c r="M1254" s="1"/>
      <c r="N1254" s="1">
        <f t="shared" si="19"/>
        <v>426.74</v>
      </c>
      <c r="O1254" s="1" t="s">
        <v>22</v>
      </c>
      <c r="P1254" s="1" t="s">
        <v>4355</v>
      </c>
      <c r="Q1254" s="1" t="s">
        <v>4356</v>
      </c>
      <c r="R1254" s="1" t="s">
        <v>21</v>
      </c>
      <c r="S1254" s="1"/>
      <c r="T1254" s="1" t="s">
        <v>25</v>
      </c>
      <c r="U1254">
        <v>0</v>
      </c>
    </row>
    <row r="1255" spans="1:21">
      <c r="A1255" s="1" t="s">
        <v>786</v>
      </c>
      <c r="B1255" s="1" t="str">
        <f>VLOOKUP(A1255,'[3]消费明细-普通账号'!$B$2:$C$10000,2,)</f>
        <v>广州远程教育中心有限公司</v>
      </c>
      <c r="C1255" s="1" t="str">
        <f>VLOOKUP(A1255,'[3]消费明细-普通账号'!$B$2:$D$10000,3,)</f>
        <v>KA-广</v>
      </c>
      <c r="D1255" s="1" t="str">
        <f>VLOOKUP(A1255,'[3]消费明细-普通账号'!$B$2:$L$10000,11,)</f>
        <v>史玉卉</v>
      </c>
      <c r="E1255" s="1" t="str">
        <f>VLOOKUP(A1255,'[3]消费明细-普通账号'!$B$2:$P$10000,15,)</f>
        <v>关联</v>
      </c>
      <c r="F1255" s="5">
        <f>VLOOKUP(A1255,'[3]消费明细-普通账号'!$B$2:$O$10000,14,)</f>
        <v>43119.384583333303</v>
      </c>
      <c r="G1255" s="1" t="s">
        <v>4357</v>
      </c>
      <c r="H1255" s="1" t="s">
        <v>17</v>
      </c>
      <c r="I1255" s="1" t="s">
        <v>59</v>
      </c>
      <c r="J1255" s="1" t="s">
        <v>4353</v>
      </c>
      <c r="K1255" s="1" t="s">
        <v>203</v>
      </c>
      <c r="L1255" s="1" t="s">
        <v>4354</v>
      </c>
      <c r="M1255" s="1"/>
      <c r="N1255" s="1">
        <f t="shared" si="19"/>
        <v>426.74</v>
      </c>
      <c r="O1255" s="1" t="s">
        <v>22</v>
      </c>
      <c r="P1255" s="1" t="s">
        <v>4358</v>
      </c>
      <c r="Q1255" s="1" t="s">
        <v>4359</v>
      </c>
      <c r="R1255" s="1" t="s">
        <v>21</v>
      </c>
      <c r="S1255" s="1"/>
      <c r="T1255" s="1" t="s">
        <v>25</v>
      </c>
      <c r="U1255">
        <v>0</v>
      </c>
    </row>
    <row r="1256" spans="1:21">
      <c r="A1256" s="1" t="s">
        <v>786</v>
      </c>
      <c r="B1256" s="1" t="str">
        <f>VLOOKUP(A1256,'[3]消费明细-普通账号'!$B$2:$C$10000,2,)</f>
        <v>广州远程教育中心有限公司</v>
      </c>
      <c r="C1256" s="1" t="str">
        <f>VLOOKUP(A1256,'[3]消费明细-普通账号'!$B$2:$D$10000,3,)</f>
        <v>KA-广</v>
      </c>
      <c r="D1256" s="1" t="str">
        <f>VLOOKUP(A1256,'[3]消费明细-普通账号'!$B$2:$L$10000,11,)</f>
        <v>史玉卉</v>
      </c>
      <c r="E1256" s="1" t="str">
        <f>VLOOKUP(A1256,'[3]消费明细-普通账号'!$B$2:$P$10000,15,)</f>
        <v>关联</v>
      </c>
      <c r="F1256" s="5">
        <f>VLOOKUP(A1256,'[3]消费明细-普通账号'!$B$2:$O$10000,14,)</f>
        <v>43119.384583333303</v>
      </c>
      <c r="G1256" s="1" t="s">
        <v>4360</v>
      </c>
      <c r="H1256" s="1" t="s">
        <v>17</v>
      </c>
      <c r="I1256" s="1" t="s">
        <v>59</v>
      </c>
      <c r="J1256" s="1" t="s">
        <v>4361</v>
      </c>
      <c r="K1256" s="1" t="s">
        <v>203</v>
      </c>
      <c r="L1256" s="1" t="s">
        <v>4362</v>
      </c>
      <c r="M1256" s="1"/>
      <c r="N1256" s="1">
        <f t="shared" si="19"/>
        <v>474</v>
      </c>
      <c r="O1256" s="1" t="s">
        <v>22</v>
      </c>
      <c r="P1256" s="1" t="s">
        <v>4363</v>
      </c>
      <c r="Q1256" s="1" t="s">
        <v>4364</v>
      </c>
      <c r="R1256" s="1" t="s">
        <v>21</v>
      </c>
      <c r="S1256" s="1"/>
      <c r="T1256" s="1" t="s">
        <v>25</v>
      </c>
      <c r="U1256">
        <v>0</v>
      </c>
    </row>
    <row r="1257" spans="1:21">
      <c r="A1257" s="1" t="s">
        <v>786</v>
      </c>
      <c r="B1257" s="1" t="str">
        <f>VLOOKUP(A1257,'[3]消费明细-普通账号'!$B$2:$C$10000,2,)</f>
        <v>广州远程教育中心有限公司</v>
      </c>
      <c r="C1257" s="1" t="str">
        <f>VLOOKUP(A1257,'[3]消费明细-普通账号'!$B$2:$D$10000,3,)</f>
        <v>KA-广</v>
      </c>
      <c r="D1257" s="1" t="str">
        <f>VLOOKUP(A1257,'[3]消费明细-普通账号'!$B$2:$L$10000,11,)</f>
        <v>史玉卉</v>
      </c>
      <c r="E1257" s="1" t="str">
        <f>VLOOKUP(A1257,'[3]消费明细-普通账号'!$B$2:$P$10000,15,)</f>
        <v>关联</v>
      </c>
      <c r="F1257" s="5">
        <f>VLOOKUP(A1257,'[3]消费明细-普通账号'!$B$2:$O$10000,14,)</f>
        <v>43119.384583333303</v>
      </c>
      <c r="G1257" s="1" t="s">
        <v>4365</v>
      </c>
      <c r="H1257" s="1" t="s">
        <v>17</v>
      </c>
      <c r="I1257" s="1" t="s">
        <v>59</v>
      </c>
      <c r="J1257" s="1" t="s">
        <v>4361</v>
      </c>
      <c r="K1257" s="1" t="s">
        <v>203</v>
      </c>
      <c r="L1257" s="1" t="s">
        <v>4362</v>
      </c>
      <c r="M1257" s="1"/>
      <c r="N1257" s="1">
        <f t="shared" si="19"/>
        <v>474</v>
      </c>
      <c r="O1257" s="1" t="s">
        <v>22</v>
      </c>
      <c r="P1257" s="1" t="s">
        <v>4366</v>
      </c>
      <c r="Q1257" s="1" t="s">
        <v>4367</v>
      </c>
      <c r="R1257" s="1" t="s">
        <v>21</v>
      </c>
      <c r="S1257" s="1"/>
      <c r="T1257" s="1" t="s">
        <v>25</v>
      </c>
      <c r="U1257">
        <v>0</v>
      </c>
    </row>
    <row r="1258" spans="1:21">
      <c r="A1258" s="1" t="s">
        <v>786</v>
      </c>
      <c r="B1258" s="1" t="str">
        <f>VLOOKUP(A1258,'[3]消费明细-普通账号'!$B$2:$C$10000,2,)</f>
        <v>广州远程教育中心有限公司</v>
      </c>
      <c r="C1258" s="1" t="str">
        <f>VLOOKUP(A1258,'[3]消费明细-普通账号'!$B$2:$D$10000,3,)</f>
        <v>KA-广</v>
      </c>
      <c r="D1258" s="1" t="str">
        <f>VLOOKUP(A1258,'[3]消费明细-普通账号'!$B$2:$L$10000,11,)</f>
        <v>史玉卉</v>
      </c>
      <c r="E1258" s="1" t="str">
        <f>VLOOKUP(A1258,'[3]消费明细-普通账号'!$B$2:$P$10000,15,)</f>
        <v>关联</v>
      </c>
      <c r="F1258" s="5">
        <f>VLOOKUP(A1258,'[3]消费明细-普通账号'!$B$2:$O$10000,14,)</f>
        <v>43119.384583333303</v>
      </c>
      <c r="G1258" s="1" t="s">
        <v>4368</v>
      </c>
      <c r="H1258" s="1" t="s">
        <v>17</v>
      </c>
      <c r="I1258" s="1" t="s">
        <v>59</v>
      </c>
      <c r="J1258" s="1" t="s">
        <v>4361</v>
      </c>
      <c r="K1258" s="1" t="s">
        <v>203</v>
      </c>
      <c r="L1258" s="1" t="s">
        <v>4362</v>
      </c>
      <c r="M1258" s="1"/>
      <c r="N1258" s="1">
        <f t="shared" si="19"/>
        <v>474</v>
      </c>
      <c r="O1258" s="1" t="s">
        <v>22</v>
      </c>
      <c r="P1258" s="1" t="s">
        <v>4369</v>
      </c>
      <c r="Q1258" s="1" t="s">
        <v>4366</v>
      </c>
      <c r="R1258" s="1" t="s">
        <v>21</v>
      </c>
      <c r="S1258" s="1"/>
      <c r="T1258" s="1" t="s">
        <v>25</v>
      </c>
      <c r="U1258">
        <v>0</v>
      </c>
    </row>
    <row r="1259" spans="1:21">
      <c r="A1259" s="1" t="s">
        <v>786</v>
      </c>
      <c r="B1259" s="1" t="str">
        <f>VLOOKUP(A1259,'[3]消费明细-普通账号'!$B$2:$C$10000,2,)</f>
        <v>广州远程教育中心有限公司</v>
      </c>
      <c r="C1259" s="1" t="str">
        <f>VLOOKUP(A1259,'[3]消费明细-普通账号'!$B$2:$D$10000,3,)</f>
        <v>KA-广</v>
      </c>
      <c r="D1259" s="1" t="str">
        <f>VLOOKUP(A1259,'[3]消费明细-普通账号'!$B$2:$L$10000,11,)</f>
        <v>史玉卉</v>
      </c>
      <c r="E1259" s="1" t="str">
        <f>VLOOKUP(A1259,'[3]消费明细-普通账号'!$B$2:$P$10000,15,)</f>
        <v>关联</v>
      </c>
      <c r="F1259" s="5">
        <f>VLOOKUP(A1259,'[3]消费明细-普通账号'!$B$2:$O$10000,14,)</f>
        <v>43119.384583333303</v>
      </c>
      <c r="G1259" s="1" t="s">
        <v>4370</v>
      </c>
      <c r="H1259" s="1" t="s">
        <v>17</v>
      </c>
      <c r="I1259" s="1" t="s">
        <v>59</v>
      </c>
      <c r="J1259" s="1" t="s">
        <v>559</v>
      </c>
      <c r="K1259" s="1" t="s">
        <v>203</v>
      </c>
      <c r="L1259" s="1" t="s">
        <v>4371</v>
      </c>
      <c r="M1259" s="1"/>
      <c r="N1259" s="1">
        <f t="shared" si="19"/>
        <v>73.5</v>
      </c>
      <c r="O1259" s="1" t="s">
        <v>22</v>
      </c>
      <c r="P1259" s="1" t="s">
        <v>4372</v>
      </c>
      <c r="Q1259" s="1" t="s">
        <v>4373</v>
      </c>
      <c r="R1259" s="1" t="s">
        <v>21</v>
      </c>
      <c r="S1259" s="1"/>
      <c r="T1259" s="1" t="s">
        <v>25</v>
      </c>
      <c r="U1259">
        <v>0</v>
      </c>
    </row>
    <row r="1260" spans="1:21">
      <c r="A1260" s="1" t="s">
        <v>582</v>
      </c>
      <c r="B1260" s="1" t="str">
        <f>VLOOKUP(A1260,'[3]消费明细-普通账号'!$B$2:$C$10000,2,)</f>
        <v>广州尚途商旅信息技术有限公司</v>
      </c>
      <c r="C1260" s="1" t="str">
        <f>VLOOKUP(A1260,'[3]消费明细-普通账号'!$B$2:$D$10000,3,)</f>
        <v>KA-广</v>
      </c>
      <c r="D1260" s="1" t="str">
        <f>VLOOKUP(A1260,'[3]消费明细-普通账号'!$B$2:$L$10000,11,)</f>
        <v>史玉卉</v>
      </c>
      <c r="E1260" s="1" t="str">
        <f>VLOOKUP(A1260,'[3]消费明细-普通账号'!$B$2:$P$10000,15,)</f>
        <v>关联</v>
      </c>
      <c r="F1260" s="5">
        <f>VLOOKUP(A1260,'[3]消费明细-普通账号'!$B$2:$O$10000,14,)</f>
        <v>42670</v>
      </c>
      <c r="G1260" s="1" t="s">
        <v>4374</v>
      </c>
      <c r="H1260" s="1" t="s">
        <v>17</v>
      </c>
      <c r="I1260" s="1" t="s">
        <v>59</v>
      </c>
      <c r="J1260" s="1" t="s">
        <v>3966</v>
      </c>
      <c r="K1260" s="1" t="s">
        <v>20</v>
      </c>
      <c r="L1260" s="1" t="s">
        <v>3966</v>
      </c>
      <c r="M1260" s="1"/>
      <c r="N1260" s="1">
        <f t="shared" si="19"/>
        <v>654</v>
      </c>
      <c r="O1260" s="1" t="s">
        <v>22</v>
      </c>
      <c r="P1260" s="1" t="s">
        <v>4375</v>
      </c>
      <c r="Q1260" s="1" t="s">
        <v>4376</v>
      </c>
      <c r="R1260" s="1" t="s">
        <v>21</v>
      </c>
      <c r="S1260" s="1"/>
      <c r="T1260" s="1" t="s">
        <v>25</v>
      </c>
      <c r="U1260">
        <v>-1</v>
      </c>
    </row>
    <row r="1261" spans="1:21">
      <c r="A1261" s="1" t="s">
        <v>194</v>
      </c>
      <c r="B1261" s="1" t="str">
        <f>VLOOKUP(A1261,'[3]消费明细-普通账号'!$B$2:$C$10000,2,)</f>
        <v>深圳银链科技有限公司</v>
      </c>
      <c r="C1261" s="1" t="str">
        <f>VLOOKUP(A1261,'[3]消费明细-普通账号'!$B$2:$D$10000,3,)</f>
        <v>铁军-广</v>
      </c>
      <c r="D1261" s="1" t="str">
        <f>VLOOKUP(A1261,'[3]消费明细-普通账号'!$B$2:$L$10000,11,)</f>
        <v>李达</v>
      </c>
      <c r="E1261" s="1" t="str">
        <f>VLOOKUP(A1261,'[3]消费明细-普通账号'!$B$2:$P$10000,15,)</f>
        <v>新建</v>
      </c>
      <c r="F1261" s="5">
        <f>VLOOKUP(A1261,'[3]消费明细-普通账号'!$B$2:$O$10000,14,)</f>
        <v>43161.623564814799</v>
      </c>
      <c r="G1261" s="1" t="s">
        <v>4377</v>
      </c>
      <c r="H1261" s="1" t="s">
        <v>17</v>
      </c>
      <c r="I1261" s="1" t="s">
        <v>59</v>
      </c>
      <c r="J1261" s="1" t="s">
        <v>4378</v>
      </c>
      <c r="K1261" s="1" t="s">
        <v>3840</v>
      </c>
      <c r="L1261" s="1" t="s">
        <v>4379</v>
      </c>
      <c r="M1261" s="1"/>
      <c r="N1261" s="1">
        <f t="shared" si="19"/>
        <v>77.05</v>
      </c>
      <c r="O1261" s="1" t="s">
        <v>22</v>
      </c>
      <c r="P1261" s="1" t="s">
        <v>4380</v>
      </c>
      <c r="Q1261" s="1" t="s">
        <v>4381</v>
      </c>
      <c r="R1261" s="1" t="s">
        <v>21</v>
      </c>
      <c r="S1261" s="1"/>
      <c r="T1261" s="1" t="s">
        <v>25</v>
      </c>
      <c r="U1261" t="str">
        <f>VLOOKUP(H1261,[4]可返佣产品!$A$2:$B$1000,2,)</f>
        <v>true</v>
      </c>
    </row>
    <row r="1262" spans="1:21">
      <c r="A1262" s="1" t="s">
        <v>194</v>
      </c>
      <c r="B1262" s="1" t="str">
        <f>VLOOKUP(A1262,'[3]消费明细-普通账号'!$B$2:$C$10000,2,)</f>
        <v>深圳银链科技有限公司</v>
      </c>
      <c r="C1262" s="1" t="str">
        <f>VLOOKUP(A1262,'[3]消费明细-普通账号'!$B$2:$D$10000,3,)</f>
        <v>铁军-广</v>
      </c>
      <c r="D1262" s="1" t="str">
        <f>VLOOKUP(A1262,'[3]消费明细-普通账号'!$B$2:$L$10000,11,)</f>
        <v>李达</v>
      </c>
      <c r="E1262" s="1" t="str">
        <f>VLOOKUP(A1262,'[3]消费明细-普通账号'!$B$2:$P$10000,15,)</f>
        <v>新建</v>
      </c>
      <c r="F1262" s="5">
        <f>VLOOKUP(A1262,'[3]消费明细-普通账号'!$B$2:$O$10000,14,)</f>
        <v>43161.623564814799</v>
      </c>
      <c r="G1262" s="1" t="s">
        <v>4382</v>
      </c>
      <c r="H1262" s="1" t="s">
        <v>17</v>
      </c>
      <c r="I1262" s="1" t="s">
        <v>59</v>
      </c>
      <c r="J1262" s="1" t="s">
        <v>4378</v>
      </c>
      <c r="K1262" s="1" t="s">
        <v>3840</v>
      </c>
      <c r="L1262" s="1" t="s">
        <v>4379</v>
      </c>
      <c r="M1262" s="1"/>
      <c r="N1262" s="1">
        <f t="shared" si="19"/>
        <v>77.05</v>
      </c>
      <c r="O1262" s="1" t="s">
        <v>22</v>
      </c>
      <c r="P1262" s="1" t="s">
        <v>4383</v>
      </c>
      <c r="Q1262" s="1" t="s">
        <v>4384</v>
      </c>
      <c r="R1262" s="1" t="s">
        <v>21</v>
      </c>
      <c r="S1262" s="1"/>
      <c r="T1262" s="1" t="s">
        <v>25</v>
      </c>
      <c r="U1262" t="str">
        <f>VLOOKUP(H1262,[4]可返佣产品!$A$2:$B$1000,2,)</f>
        <v>true</v>
      </c>
    </row>
    <row r="1263" spans="1:21">
      <c r="A1263" s="1" t="s">
        <v>194</v>
      </c>
      <c r="B1263" s="1" t="str">
        <f>VLOOKUP(A1263,'[3]消费明细-普通账号'!$B$2:$C$10000,2,)</f>
        <v>深圳银链科技有限公司</v>
      </c>
      <c r="C1263" s="1" t="str">
        <f>VLOOKUP(A1263,'[3]消费明细-普通账号'!$B$2:$D$10000,3,)</f>
        <v>铁军-广</v>
      </c>
      <c r="D1263" s="1" t="str">
        <f>VLOOKUP(A1263,'[3]消费明细-普通账号'!$B$2:$L$10000,11,)</f>
        <v>李达</v>
      </c>
      <c r="E1263" s="1" t="str">
        <f>VLOOKUP(A1263,'[3]消费明细-普通账号'!$B$2:$P$10000,15,)</f>
        <v>新建</v>
      </c>
      <c r="F1263" s="5">
        <f>VLOOKUP(A1263,'[3]消费明细-普通账号'!$B$2:$O$10000,14,)</f>
        <v>43161.623564814799</v>
      </c>
      <c r="G1263" s="1" t="s">
        <v>4385</v>
      </c>
      <c r="H1263" s="1" t="s">
        <v>17</v>
      </c>
      <c r="I1263" s="1" t="s">
        <v>59</v>
      </c>
      <c r="J1263" s="1" t="s">
        <v>4378</v>
      </c>
      <c r="K1263" s="1" t="s">
        <v>3840</v>
      </c>
      <c r="L1263" s="1" t="s">
        <v>4379</v>
      </c>
      <c r="M1263" s="1"/>
      <c r="N1263" s="1">
        <f t="shared" si="19"/>
        <v>77.05</v>
      </c>
      <c r="O1263" s="1" t="s">
        <v>22</v>
      </c>
      <c r="P1263" s="1" t="s">
        <v>4386</v>
      </c>
      <c r="Q1263" s="1" t="s">
        <v>4387</v>
      </c>
      <c r="R1263" s="1" t="s">
        <v>21</v>
      </c>
      <c r="S1263" s="1"/>
      <c r="T1263" s="1" t="s">
        <v>25</v>
      </c>
      <c r="U1263" t="str">
        <f>VLOOKUP(H1263,[4]可返佣产品!$A$2:$B$1000,2,)</f>
        <v>true</v>
      </c>
    </row>
    <row r="1264" spans="1:21">
      <c r="A1264" s="1" t="s">
        <v>194</v>
      </c>
      <c r="B1264" s="1" t="str">
        <f>VLOOKUP(A1264,'[3]消费明细-普通账号'!$B$2:$C$10000,2,)</f>
        <v>深圳银链科技有限公司</v>
      </c>
      <c r="C1264" s="1" t="str">
        <f>VLOOKUP(A1264,'[3]消费明细-普通账号'!$B$2:$D$10000,3,)</f>
        <v>铁军-广</v>
      </c>
      <c r="D1264" s="1" t="str">
        <f>VLOOKUP(A1264,'[3]消费明细-普通账号'!$B$2:$L$10000,11,)</f>
        <v>李达</v>
      </c>
      <c r="E1264" s="1" t="str">
        <f>VLOOKUP(A1264,'[3]消费明细-普通账号'!$B$2:$P$10000,15,)</f>
        <v>新建</v>
      </c>
      <c r="F1264" s="5">
        <f>VLOOKUP(A1264,'[3]消费明细-普通账号'!$B$2:$O$10000,14,)</f>
        <v>43161.623564814799</v>
      </c>
      <c r="G1264" s="1" t="s">
        <v>4388</v>
      </c>
      <c r="H1264" s="1" t="s">
        <v>17</v>
      </c>
      <c r="I1264" s="1" t="s">
        <v>59</v>
      </c>
      <c r="J1264" s="1" t="s">
        <v>4378</v>
      </c>
      <c r="K1264" s="1" t="s">
        <v>3840</v>
      </c>
      <c r="L1264" s="1" t="s">
        <v>4379</v>
      </c>
      <c r="M1264" s="1"/>
      <c r="N1264" s="1">
        <f t="shared" si="19"/>
        <v>77.05</v>
      </c>
      <c r="O1264" s="1" t="s">
        <v>22</v>
      </c>
      <c r="P1264" s="1" t="s">
        <v>4389</v>
      </c>
      <c r="Q1264" s="1" t="s">
        <v>4390</v>
      </c>
      <c r="R1264" s="1" t="s">
        <v>21</v>
      </c>
      <c r="S1264" s="1"/>
      <c r="T1264" s="1" t="s">
        <v>25</v>
      </c>
      <c r="U1264" t="str">
        <f>VLOOKUP(H1264,[4]可返佣产品!$A$2:$B$1000,2,)</f>
        <v>true</v>
      </c>
    </row>
    <row r="1265" spans="1:21">
      <c r="A1265" s="1" t="s">
        <v>194</v>
      </c>
      <c r="B1265" s="1" t="str">
        <f>VLOOKUP(A1265,'[3]消费明细-普通账号'!$B$2:$C$10000,2,)</f>
        <v>深圳银链科技有限公司</v>
      </c>
      <c r="C1265" s="1" t="str">
        <f>VLOOKUP(A1265,'[3]消费明细-普通账号'!$B$2:$D$10000,3,)</f>
        <v>铁军-广</v>
      </c>
      <c r="D1265" s="1" t="str">
        <f>VLOOKUP(A1265,'[3]消费明细-普通账号'!$B$2:$L$10000,11,)</f>
        <v>李达</v>
      </c>
      <c r="E1265" s="1" t="str">
        <f>VLOOKUP(A1265,'[3]消费明细-普通账号'!$B$2:$P$10000,15,)</f>
        <v>新建</v>
      </c>
      <c r="F1265" s="5">
        <f>VLOOKUP(A1265,'[3]消费明细-普通账号'!$B$2:$O$10000,14,)</f>
        <v>43161.623564814799</v>
      </c>
      <c r="G1265" s="1" t="s">
        <v>4391</v>
      </c>
      <c r="H1265" s="1" t="s">
        <v>17</v>
      </c>
      <c r="I1265" s="1" t="s">
        <v>59</v>
      </c>
      <c r="J1265" s="1" t="s">
        <v>4378</v>
      </c>
      <c r="K1265" s="1" t="s">
        <v>3840</v>
      </c>
      <c r="L1265" s="1" t="s">
        <v>4379</v>
      </c>
      <c r="M1265" s="1"/>
      <c r="N1265" s="1">
        <f t="shared" si="19"/>
        <v>77.05</v>
      </c>
      <c r="O1265" s="1" t="s">
        <v>22</v>
      </c>
      <c r="P1265" s="1" t="s">
        <v>4392</v>
      </c>
      <c r="Q1265" s="1" t="s">
        <v>4393</v>
      </c>
      <c r="R1265" s="1" t="s">
        <v>21</v>
      </c>
      <c r="S1265" s="1"/>
      <c r="T1265" s="1" t="s">
        <v>25</v>
      </c>
      <c r="U1265" t="str">
        <f>VLOOKUP(H1265,[4]可返佣产品!$A$2:$B$1000,2,)</f>
        <v>true</v>
      </c>
    </row>
    <row r="1266" spans="1:21">
      <c r="A1266" s="1" t="s">
        <v>194</v>
      </c>
      <c r="B1266" s="1" t="str">
        <f>VLOOKUP(A1266,'[3]消费明细-普通账号'!$B$2:$C$10000,2,)</f>
        <v>深圳银链科技有限公司</v>
      </c>
      <c r="C1266" s="1" t="str">
        <f>VLOOKUP(A1266,'[3]消费明细-普通账号'!$B$2:$D$10000,3,)</f>
        <v>铁军-广</v>
      </c>
      <c r="D1266" s="1" t="str">
        <f>VLOOKUP(A1266,'[3]消费明细-普通账号'!$B$2:$L$10000,11,)</f>
        <v>李达</v>
      </c>
      <c r="E1266" s="1" t="str">
        <f>VLOOKUP(A1266,'[3]消费明细-普通账号'!$B$2:$P$10000,15,)</f>
        <v>新建</v>
      </c>
      <c r="F1266" s="5">
        <f>VLOOKUP(A1266,'[3]消费明细-普通账号'!$B$2:$O$10000,14,)</f>
        <v>43161.623564814799</v>
      </c>
      <c r="G1266" s="1" t="s">
        <v>4394</v>
      </c>
      <c r="H1266" s="1" t="s">
        <v>17</v>
      </c>
      <c r="I1266" s="1" t="s">
        <v>59</v>
      </c>
      <c r="J1266" s="1" t="s">
        <v>1085</v>
      </c>
      <c r="K1266" s="1" t="s">
        <v>20</v>
      </c>
      <c r="L1266" s="1" t="s">
        <v>1085</v>
      </c>
      <c r="M1266" s="1"/>
      <c r="N1266" s="1">
        <f t="shared" si="19"/>
        <v>92.6</v>
      </c>
      <c r="O1266" s="1" t="s">
        <v>22</v>
      </c>
      <c r="P1266" s="1" t="s">
        <v>4395</v>
      </c>
      <c r="Q1266" s="1" t="s">
        <v>4396</v>
      </c>
      <c r="R1266" s="1" t="s">
        <v>21</v>
      </c>
      <c r="S1266" s="1"/>
      <c r="T1266" s="1" t="s">
        <v>25</v>
      </c>
      <c r="U1266" t="str">
        <f>VLOOKUP(H1266,[4]可返佣产品!$A$2:$B$1000,2,)</f>
        <v>true</v>
      </c>
    </row>
    <row r="1267" spans="1:21">
      <c r="A1267" s="1" t="s">
        <v>194</v>
      </c>
      <c r="B1267" s="1" t="str">
        <f>VLOOKUP(A1267,'[3]消费明细-普通账号'!$B$2:$C$10000,2,)</f>
        <v>深圳银链科技有限公司</v>
      </c>
      <c r="C1267" s="1" t="str">
        <f>VLOOKUP(A1267,'[3]消费明细-普通账号'!$B$2:$D$10000,3,)</f>
        <v>铁军-广</v>
      </c>
      <c r="D1267" s="1" t="str">
        <f>VLOOKUP(A1267,'[3]消费明细-普通账号'!$B$2:$L$10000,11,)</f>
        <v>李达</v>
      </c>
      <c r="E1267" s="1" t="str">
        <f>VLOOKUP(A1267,'[3]消费明细-普通账号'!$B$2:$P$10000,15,)</f>
        <v>新建</v>
      </c>
      <c r="F1267" s="5">
        <f>VLOOKUP(A1267,'[3]消费明细-普通账号'!$B$2:$O$10000,14,)</f>
        <v>43161.623564814799</v>
      </c>
      <c r="G1267" s="1" t="s">
        <v>4397</v>
      </c>
      <c r="H1267" s="1" t="s">
        <v>17</v>
      </c>
      <c r="I1267" s="1" t="s">
        <v>59</v>
      </c>
      <c r="J1267" s="1" t="s">
        <v>1085</v>
      </c>
      <c r="K1267" s="1" t="s">
        <v>20</v>
      </c>
      <c r="L1267" s="1" t="s">
        <v>1085</v>
      </c>
      <c r="M1267" s="1"/>
      <c r="N1267" s="1">
        <f t="shared" si="19"/>
        <v>92.6</v>
      </c>
      <c r="O1267" s="1" t="s">
        <v>22</v>
      </c>
      <c r="P1267" s="1" t="s">
        <v>4398</v>
      </c>
      <c r="Q1267" s="1" t="s">
        <v>4399</v>
      </c>
      <c r="R1267" s="1" t="s">
        <v>21</v>
      </c>
      <c r="S1267" s="1"/>
      <c r="T1267" s="1" t="s">
        <v>25</v>
      </c>
      <c r="U1267" t="str">
        <f>VLOOKUP(H1267,[4]可返佣产品!$A$2:$B$1000,2,)</f>
        <v>true</v>
      </c>
    </row>
    <row r="1268" spans="1:21">
      <c r="A1268" s="1" t="s">
        <v>194</v>
      </c>
      <c r="B1268" s="1" t="str">
        <f>VLOOKUP(A1268,'[3]消费明细-普通账号'!$B$2:$C$10000,2,)</f>
        <v>深圳银链科技有限公司</v>
      </c>
      <c r="C1268" s="1" t="str">
        <f>VLOOKUP(A1268,'[3]消费明细-普通账号'!$B$2:$D$10000,3,)</f>
        <v>铁军-广</v>
      </c>
      <c r="D1268" s="1" t="str">
        <f>VLOOKUP(A1268,'[3]消费明细-普通账号'!$B$2:$L$10000,11,)</f>
        <v>李达</v>
      </c>
      <c r="E1268" s="1" t="str">
        <f>VLOOKUP(A1268,'[3]消费明细-普通账号'!$B$2:$P$10000,15,)</f>
        <v>新建</v>
      </c>
      <c r="F1268" s="5">
        <f>VLOOKUP(A1268,'[3]消费明细-普通账号'!$B$2:$O$10000,14,)</f>
        <v>43161.623564814799</v>
      </c>
      <c r="G1268" s="1" t="s">
        <v>4400</v>
      </c>
      <c r="H1268" s="1" t="s">
        <v>17</v>
      </c>
      <c r="I1268" s="1" t="s">
        <v>59</v>
      </c>
      <c r="J1268" s="1" t="s">
        <v>1085</v>
      </c>
      <c r="K1268" s="1" t="s">
        <v>20</v>
      </c>
      <c r="L1268" s="1" t="s">
        <v>1085</v>
      </c>
      <c r="M1268" s="1"/>
      <c r="N1268" s="1">
        <f t="shared" si="19"/>
        <v>92.6</v>
      </c>
      <c r="O1268" s="1" t="s">
        <v>22</v>
      </c>
      <c r="P1268" s="1" t="s">
        <v>4401</v>
      </c>
      <c r="Q1268" s="1" t="s">
        <v>4402</v>
      </c>
      <c r="R1268" s="1" t="s">
        <v>21</v>
      </c>
      <c r="S1268" s="1"/>
      <c r="T1268" s="1" t="s">
        <v>25</v>
      </c>
      <c r="U1268" t="str">
        <f>VLOOKUP(H1268,[4]可返佣产品!$A$2:$B$1000,2,)</f>
        <v>true</v>
      </c>
    </row>
    <row r="1269" spans="1:21">
      <c r="A1269" s="1" t="s">
        <v>194</v>
      </c>
      <c r="B1269" s="1" t="str">
        <f>VLOOKUP(A1269,'[3]消费明细-普通账号'!$B$2:$C$10000,2,)</f>
        <v>深圳银链科技有限公司</v>
      </c>
      <c r="C1269" s="1" t="str">
        <f>VLOOKUP(A1269,'[3]消费明细-普通账号'!$B$2:$D$10000,3,)</f>
        <v>铁军-广</v>
      </c>
      <c r="D1269" s="1" t="str">
        <f>VLOOKUP(A1269,'[3]消费明细-普通账号'!$B$2:$L$10000,11,)</f>
        <v>李达</v>
      </c>
      <c r="E1269" s="1" t="str">
        <f>VLOOKUP(A1269,'[3]消费明细-普通账号'!$B$2:$P$10000,15,)</f>
        <v>新建</v>
      </c>
      <c r="F1269" s="5">
        <f>VLOOKUP(A1269,'[3]消费明细-普通账号'!$B$2:$O$10000,14,)</f>
        <v>43161.623564814799</v>
      </c>
      <c r="G1269" s="1" t="s">
        <v>4403</v>
      </c>
      <c r="H1269" s="1" t="s">
        <v>17</v>
      </c>
      <c r="I1269" s="1" t="s">
        <v>59</v>
      </c>
      <c r="J1269" s="1" t="s">
        <v>1085</v>
      </c>
      <c r="K1269" s="1" t="s">
        <v>20</v>
      </c>
      <c r="L1269" s="1" t="s">
        <v>1085</v>
      </c>
      <c r="M1269" s="1"/>
      <c r="N1269" s="1">
        <f t="shared" si="19"/>
        <v>92.6</v>
      </c>
      <c r="O1269" s="1" t="s">
        <v>22</v>
      </c>
      <c r="P1269" s="1" t="s">
        <v>4404</v>
      </c>
      <c r="Q1269" s="1" t="s">
        <v>4405</v>
      </c>
      <c r="R1269" s="1" t="s">
        <v>21</v>
      </c>
      <c r="S1269" s="1"/>
      <c r="T1269" s="1" t="s">
        <v>25</v>
      </c>
      <c r="U1269" t="str">
        <f>VLOOKUP(H1269,[4]可返佣产品!$A$2:$B$1000,2,)</f>
        <v>true</v>
      </c>
    </row>
    <row r="1270" spans="1:21">
      <c r="A1270" s="1" t="s">
        <v>194</v>
      </c>
      <c r="B1270" s="1" t="str">
        <f>VLOOKUP(A1270,'[3]消费明细-普通账号'!$B$2:$C$10000,2,)</f>
        <v>深圳银链科技有限公司</v>
      </c>
      <c r="C1270" s="1" t="str">
        <f>VLOOKUP(A1270,'[3]消费明细-普通账号'!$B$2:$D$10000,3,)</f>
        <v>铁军-广</v>
      </c>
      <c r="D1270" s="1" t="str">
        <f>VLOOKUP(A1270,'[3]消费明细-普通账号'!$B$2:$L$10000,11,)</f>
        <v>李达</v>
      </c>
      <c r="E1270" s="1" t="str">
        <f>VLOOKUP(A1270,'[3]消费明细-普通账号'!$B$2:$P$10000,15,)</f>
        <v>新建</v>
      </c>
      <c r="F1270" s="5">
        <f>VLOOKUP(A1270,'[3]消费明细-普通账号'!$B$2:$O$10000,14,)</f>
        <v>43161.623564814799</v>
      </c>
      <c r="G1270" s="1" t="s">
        <v>4406</v>
      </c>
      <c r="H1270" s="1" t="s">
        <v>17</v>
      </c>
      <c r="I1270" s="1" t="s">
        <v>59</v>
      </c>
      <c r="J1270" s="1" t="s">
        <v>1085</v>
      </c>
      <c r="K1270" s="1" t="s">
        <v>20</v>
      </c>
      <c r="L1270" s="1" t="s">
        <v>1085</v>
      </c>
      <c r="M1270" s="1"/>
      <c r="N1270" s="1">
        <f t="shared" si="19"/>
        <v>92.6</v>
      </c>
      <c r="O1270" s="1" t="s">
        <v>22</v>
      </c>
      <c r="P1270" s="1" t="s">
        <v>4407</v>
      </c>
      <c r="Q1270" s="1" t="s">
        <v>4408</v>
      </c>
      <c r="R1270" s="1" t="s">
        <v>21</v>
      </c>
      <c r="S1270" s="1"/>
      <c r="T1270" s="1" t="s">
        <v>25</v>
      </c>
      <c r="U1270" t="str">
        <f>VLOOKUP(H1270,[4]可返佣产品!$A$2:$B$1000,2,)</f>
        <v>true</v>
      </c>
    </row>
    <row r="1271" spans="1:21">
      <c r="A1271" s="1" t="s">
        <v>194</v>
      </c>
      <c r="B1271" s="1" t="str">
        <f>VLOOKUP(A1271,'[3]消费明细-普通账号'!$B$2:$C$10000,2,)</f>
        <v>深圳银链科技有限公司</v>
      </c>
      <c r="C1271" s="1" t="str">
        <f>VLOOKUP(A1271,'[3]消费明细-普通账号'!$B$2:$D$10000,3,)</f>
        <v>铁军-广</v>
      </c>
      <c r="D1271" s="1" t="str">
        <f>VLOOKUP(A1271,'[3]消费明细-普通账号'!$B$2:$L$10000,11,)</f>
        <v>李达</v>
      </c>
      <c r="E1271" s="1" t="str">
        <f>VLOOKUP(A1271,'[3]消费明细-普通账号'!$B$2:$P$10000,15,)</f>
        <v>新建</v>
      </c>
      <c r="F1271" s="5">
        <f>VLOOKUP(A1271,'[3]消费明细-普通账号'!$B$2:$O$10000,14,)</f>
        <v>43161.623564814799</v>
      </c>
      <c r="G1271" s="1" t="s">
        <v>4409</v>
      </c>
      <c r="H1271" s="1" t="s">
        <v>17</v>
      </c>
      <c r="I1271" s="1" t="s">
        <v>59</v>
      </c>
      <c r="J1271" s="1" t="s">
        <v>4378</v>
      </c>
      <c r="K1271" s="1" t="s">
        <v>3840</v>
      </c>
      <c r="L1271" s="1" t="s">
        <v>4379</v>
      </c>
      <c r="M1271" s="1"/>
      <c r="N1271" s="1">
        <f t="shared" si="19"/>
        <v>77.05</v>
      </c>
      <c r="O1271" s="1" t="s">
        <v>22</v>
      </c>
      <c r="P1271" s="1" t="s">
        <v>4410</v>
      </c>
      <c r="Q1271" s="1" t="s">
        <v>4411</v>
      </c>
      <c r="R1271" s="1" t="s">
        <v>21</v>
      </c>
      <c r="S1271" s="1"/>
      <c r="T1271" s="1" t="s">
        <v>25</v>
      </c>
      <c r="U1271" t="str">
        <f>VLOOKUP(H1271,[4]可返佣产品!$A$2:$B$1000,2,)</f>
        <v>true</v>
      </c>
    </row>
    <row r="1272" spans="1:21">
      <c r="A1272" s="1" t="s">
        <v>194</v>
      </c>
      <c r="B1272" s="1" t="str">
        <f>VLOOKUP(A1272,'[3]消费明细-普通账号'!$B$2:$C$10000,2,)</f>
        <v>深圳银链科技有限公司</v>
      </c>
      <c r="C1272" s="1" t="str">
        <f>VLOOKUP(A1272,'[3]消费明细-普通账号'!$B$2:$D$10000,3,)</f>
        <v>铁军-广</v>
      </c>
      <c r="D1272" s="1" t="str">
        <f>VLOOKUP(A1272,'[3]消费明细-普通账号'!$B$2:$L$10000,11,)</f>
        <v>李达</v>
      </c>
      <c r="E1272" s="1" t="str">
        <f>VLOOKUP(A1272,'[3]消费明细-普通账号'!$B$2:$P$10000,15,)</f>
        <v>新建</v>
      </c>
      <c r="F1272" s="5">
        <f>VLOOKUP(A1272,'[3]消费明细-普通账号'!$B$2:$O$10000,14,)</f>
        <v>43161.623564814799</v>
      </c>
      <c r="G1272" s="1" t="s">
        <v>4412</v>
      </c>
      <c r="H1272" s="1" t="s">
        <v>17</v>
      </c>
      <c r="I1272" s="1" t="s">
        <v>59</v>
      </c>
      <c r="J1272" s="1" t="s">
        <v>4378</v>
      </c>
      <c r="K1272" s="1" t="s">
        <v>3840</v>
      </c>
      <c r="L1272" s="1" t="s">
        <v>4379</v>
      </c>
      <c r="M1272" s="1"/>
      <c r="N1272" s="1">
        <f t="shared" si="19"/>
        <v>77.05</v>
      </c>
      <c r="O1272" s="1" t="s">
        <v>22</v>
      </c>
      <c r="P1272" s="1" t="s">
        <v>4413</v>
      </c>
      <c r="Q1272" s="1" t="s">
        <v>4414</v>
      </c>
      <c r="R1272" s="1" t="s">
        <v>21</v>
      </c>
      <c r="S1272" s="1"/>
      <c r="T1272" s="1" t="s">
        <v>25</v>
      </c>
      <c r="U1272" t="str">
        <f>VLOOKUP(H1272,[4]可返佣产品!$A$2:$B$1000,2,)</f>
        <v>true</v>
      </c>
    </row>
    <row r="1273" spans="1:21">
      <c r="A1273" s="1" t="s">
        <v>194</v>
      </c>
      <c r="B1273" s="1" t="str">
        <f>VLOOKUP(A1273,'[3]消费明细-普通账号'!$B$2:$C$10000,2,)</f>
        <v>深圳银链科技有限公司</v>
      </c>
      <c r="C1273" s="1" t="str">
        <f>VLOOKUP(A1273,'[3]消费明细-普通账号'!$B$2:$D$10000,3,)</f>
        <v>铁军-广</v>
      </c>
      <c r="D1273" s="1" t="str">
        <f>VLOOKUP(A1273,'[3]消费明细-普通账号'!$B$2:$L$10000,11,)</f>
        <v>李达</v>
      </c>
      <c r="E1273" s="1" t="str">
        <f>VLOOKUP(A1273,'[3]消费明细-普通账号'!$B$2:$P$10000,15,)</f>
        <v>新建</v>
      </c>
      <c r="F1273" s="5">
        <f>VLOOKUP(A1273,'[3]消费明细-普通账号'!$B$2:$O$10000,14,)</f>
        <v>43161.623564814799</v>
      </c>
      <c r="G1273" s="1" t="s">
        <v>4415</v>
      </c>
      <c r="H1273" s="1" t="s">
        <v>17</v>
      </c>
      <c r="I1273" s="1" t="s">
        <v>59</v>
      </c>
      <c r="J1273" s="1" t="s">
        <v>4378</v>
      </c>
      <c r="K1273" s="1" t="s">
        <v>3840</v>
      </c>
      <c r="L1273" s="1" t="s">
        <v>4379</v>
      </c>
      <c r="M1273" s="1"/>
      <c r="N1273" s="1">
        <f t="shared" si="19"/>
        <v>77.05</v>
      </c>
      <c r="O1273" s="1" t="s">
        <v>22</v>
      </c>
      <c r="P1273" s="1" t="s">
        <v>4416</v>
      </c>
      <c r="Q1273" s="1" t="s">
        <v>4417</v>
      </c>
      <c r="R1273" s="1" t="s">
        <v>21</v>
      </c>
      <c r="S1273" s="1"/>
      <c r="T1273" s="1" t="s">
        <v>25</v>
      </c>
      <c r="U1273" t="str">
        <f>VLOOKUP(H1273,[4]可返佣产品!$A$2:$B$1000,2,)</f>
        <v>true</v>
      </c>
    </row>
    <row r="1274" spans="1:21">
      <c r="A1274" s="1" t="s">
        <v>194</v>
      </c>
      <c r="B1274" s="1" t="str">
        <f>VLOOKUP(A1274,'[3]消费明细-普通账号'!$B$2:$C$10000,2,)</f>
        <v>深圳银链科技有限公司</v>
      </c>
      <c r="C1274" s="1" t="str">
        <f>VLOOKUP(A1274,'[3]消费明细-普通账号'!$B$2:$D$10000,3,)</f>
        <v>铁军-广</v>
      </c>
      <c r="D1274" s="1" t="str">
        <f>VLOOKUP(A1274,'[3]消费明细-普通账号'!$B$2:$L$10000,11,)</f>
        <v>李达</v>
      </c>
      <c r="E1274" s="1" t="str">
        <f>VLOOKUP(A1274,'[3]消费明细-普通账号'!$B$2:$P$10000,15,)</f>
        <v>新建</v>
      </c>
      <c r="F1274" s="5">
        <f>VLOOKUP(A1274,'[3]消费明细-普通账号'!$B$2:$O$10000,14,)</f>
        <v>43161.623564814799</v>
      </c>
      <c r="G1274" s="1" t="s">
        <v>4418</v>
      </c>
      <c r="H1274" s="1" t="s">
        <v>17</v>
      </c>
      <c r="I1274" s="1" t="s">
        <v>59</v>
      </c>
      <c r="J1274" s="1" t="s">
        <v>4378</v>
      </c>
      <c r="K1274" s="1" t="s">
        <v>3840</v>
      </c>
      <c r="L1274" s="1" t="s">
        <v>4379</v>
      </c>
      <c r="M1274" s="1"/>
      <c r="N1274" s="1">
        <f t="shared" si="19"/>
        <v>77.05</v>
      </c>
      <c r="O1274" s="1" t="s">
        <v>22</v>
      </c>
      <c r="P1274" s="1" t="s">
        <v>4419</v>
      </c>
      <c r="Q1274" s="1" t="s">
        <v>4420</v>
      </c>
      <c r="R1274" s="1" t="s">
        <v>21</v>
      </c>
      <c r="S1274" s="1"/>
      <c r="T1274" s="1" t="s">
        <v>25</v>
      </c>
      <c r="U1274" t="str">
        <f>VLOOKUP(H1274,[4]可返佣产品!$A$2:$B$1000,2,)</f>
        <v>true</v>
      </c>
    </row>
    <row r="1275" spans="1:21">
      <c r="A1275" s="1" t="s">
        <v>194</v>
      </c>
      <c r="B1275" s="1" t="str">
        <f>VLOOKUP(A1275,'[3]消费明细-普通账号'!$B$2:$C$10000,2,)</f>
        <v>深圳银链科技有限公司</v>
      </c>
      <c r="C1275" s="1" t="str">
        <f>VLOOKUP(A1275,'[3]消费明细-普通账号'!$B$2:$D$10000,3,)</f>
        <v>铁军-广</v>
      </c>
      <c r="D1275" s="1" t="str">
        <f>VLOOKUP(A1275,'[3]消费明细-普通账号'!$B$2:$L$10000,11,)</f>
        <v>李达</v>
      </c>
      <c r="E1275" s="1" t="str">
        <f>VLOOKUP(A1275,'[3]消费明细-普通账号'!$B$2:$P$10000,15,)</f>
        <v>新建</v>
      </c>
      <c r="F1275" s="5">
        <f>VLOOKUP(A1275,'[3]消费明细-普通账号'!$B$2:$O$10000,14,)</f>
        <v>43161.623564814799</v>
      </c>
      <c r="G1275" s="1" t="s">
        <v>4421</v>
      </c>
      <c r="H1275" s="1" t="s">
        <v>17</v>
      </c>
      <c r="I1275" s="1" t="s">
        <v>59</v>
      </c>
      <c r="J1275" s="1" t="s">
        <v>4378</v>
      </c>
      <c r="K1275" s="1" t="s">
        <v>3840</v>
      </c>
      <c r="L1275" s="1" t="s">
        <v>4379</v>
      </c>
      <c r="M1275" s="1"/>
      <c r="N1275" s="1">
        <f t="shared" si="19"/>
        <v>77.05</v>
      </c>
      <c r="O1275" s="1" t="s">
        <v>22</v>
      </c>
      <c r="P1275" s="1" t="s">
        <v>4422</v>
      </c>
      <c r="Q1275" s="1" t="s">
        <v>4423</v>
      </c>
      <c r="R1275" s="1" t="s">
        <v>21</v>
      </c>
      <c r="S1275" s="1"/>
      <c r="T1275" s="1" t="s">
        <v>25</v>
      </c>
      <c r="U1275" t="str">
        <f>VLOOKUP(H1275,[4]可返佣产品!$A$2:$B$1000,2,)</f>
        <v>true</v>
      </c>
    </row>
    <row r="1276" spans="1:21">
      <c r="A1276" s="1" t="s">
        <v>26</v>
      </c>
      <c r="B1276" s="1" t="str">
        <f>VLOOKUP(A1276,'[3]消费明细-普通账号'!$B$2:$C$10000,2,)</f>
        <v>广州市十牛信息科技有限公司</v>
      </c>
      <c r="C1276" s="1" t="str">
        <f>VLOOKUP(A1276,'[3]消费明细-普通账号'!$B$2:$D$10000,3,)</f>
        <v>其他</v>
      </c>
      <c r="D1276" s="1" t="str">
        <f>VLOOKUP(A1276,'[3]消费明细-普通账号'!$B$2:$L$10000,11,)</f>
        <v>薛玲</v>
      </c>
      <c r="E1276" s="1" t="str">
        <f>VLOOKUP(A1276,'[3]消费明细-普通账号'!$B$2:$P$10000,15,)</f>
        <v>关联</v>
      </c>
      <c r="F1276" s="5">
        <f>VLOOKUP(A1276,'[3]消费明细-普通账号'!$B$2:$O$10000,14,)</f>
        <v>42909</v>
      </c>
      <c r="G1276" s="1" t="s">
        <v>4424</v>
      </c>
      <c r="H1276" s="1" t="s">
        <v>130</v>
      </c>
      <c r="I1276" s="1" t="s">
        <v>49</v>
      </c>
      <c r="J1276" s="1" t="s">
        <v>29</v>
      </c>
      <c r="K1276" s="1" t="s">
        <v>20</v>
      </c>
      <c r="L1276" s="1" t="s">
        <v>30</v>
      </c>
      <c r="M1276" s="1"/>
      <c r="N1276" s="1">
        <f t="shared" si="19"/>
        <v>0</v>
      </c>
      <c r="O1276" s="1" t="s">
        <v>31</v>
      </c>
      <c r="P1276" s="1" t="s">
        <v>4425</v>
      </c>
      <c r="Q1276" s="1" t="s">
        <v>4425</v>
      </c>
      <c r="R1276" s="1" t="s">
        <v>21</v>
      </c>
      <c r="S1276" s="1"/>
      <c r="T1276" s="1" t="s">
        <v>25</v>
      </c>
      <c r="U1276" t="b">
        <f>VLOOKUP(H1276,[4]可返佣产品!$A$2:$B$1000,2,)</f>
        <v>1</v>
      </c>
    </row>
    <row r="1277" spans="1:21">
      <c r="A1277" s="1" t="s">
        <v>786</v>
      </c>
      <c r="B1277" s="1" t="str">
        <f>VLOOKUP(A1277,'[3]消费明细-普通账号'!$B$2:$C$10000,2,)</f>
        <v>广州远程教育中心有限公司</v>
      </c>
      <c r="C1277" s="1" t="str">
        <f>VLOOKUP(A1277,'[3]消费明细-普通账号'!$B$2:$D$10000,3,)</f>
        <v>KA-广</v>
      </c>
      <c r="D1277" s="1" t="str">
        <f>VLOOKUP(A1277,'[3]消费明细-普通账号'!$B$2:$L$10000,11,)</f>
        <v>史玉卉</v>
      </c>
      <c r="E1277" s="1" t="str">
        <f>VLOOKUP(A1277,'[3]消费明细-普通账号'!$B$2:$P$10000,15,)</f>
        <v>关联</v>
      </c>
      <c r="F1277" s="5">
        <f>VLOOKUP(A1277,'[3]消费明细-普通账号'!$B$2:$O$10000,14,)</f>
        <v>43119.384583333303</v>
      </c>
      <c r="G1277" s="1" t="s">
        <v>4426</v>
      </c>
      <c r="H1277" s="1" t="s">
        <v>306</v>
      </c>
      <c r="I1277" s="1" t="s">
        <v>59</v>
      </c>
      <c r="J1277" s="1" t="s">
        <v>307</v>
      </c>
      <c r="K1277" s="1" t="s">
        <v>203</v>
      </c>
      <c r="L1277" s="1" t="s">
        <v>308</v>
      </c>
      <c r="M1277" s="1"/>
      <c r="N1277" s="1">
        <f t="shared" si="19"/>
        <v>135</v>
      </c>
      <c r="O1277" s="1" t="s">
        <v>22</v>
      </c>
      <c r="P1277" s="1" t="s">
        <v>4427</v>
      </c>
      <c r="Q1277" s="1" t="s">
        <v>4428</v>
      </c>
      <c r="R1277" s="1" t="s">
        <v>21</v>
      </c>
      <c r="S1277" s="1"/>
      <c r="T1277" s="1" t="s">
        <v>25</v>
      </c>
      <c r="U1277">
        <v>0</v>
      </c>
    </row>
    <row r="1278" spans="1:21">
      <c r="A1278" s="1" t="s">
        <v>1440</v>
      </c>
      <c r="B1278" s="1" t="str">
        <f>VLOOKUP(A1278,'[3]消费明细-普通账号'!$B$2:$C$10000,2,)</f>
        <v>深圳前海黄牛科技有限公司</v>
      </c>
      <c r="C1278" s="1" t="str">
        <f>VLOOKUP(A1278,'[3]消费明细-普通账号'!$B$2:$D$10000,3,)</f>
        <v>铁军-广</v>
      </c>
      <c r="D1278" s="1" t="str">
        <f>VLOOKUP(A1278,'[3]消费明细-普通账号'!$B$2:$L$10000,11,)</f>
        <v>高乾</v>
      </c>
      <c r="E1278" s="1" t="str">
        <f>VLOOKUP(A1278,'[3]消费明细-普通账号'!$B$2:$P$10000,15,)</f>
        <v>新建</v>
      </c>
      <c r="F1278" s="5">
        <f>VLOOKUP(A1278,'[3]消费明细-普通账号'!$B$2:$O$10000,14,)</f>
        <v>43198.729942129597</v>
      </c>
      <c r="G1278" s="1" t="s">
        <v>4429</v>
      </c>
      <c r="H1278" s="1" t="s">
        <v>17</v>
      </c>
      <c r="I1278" s="1" t="s">
        <v>59</v>
      </c>
      <c r="J1278" s="1" t="s">
        <v>4430</v>
      </c>
      <c r="K1278" s="1" t="s">
        <v>360</v>
      </c>
      <c r="L1278" s="1" t="s">
        <v>4431</v>
      </c>
      <c r="M1278" s="1"/>
      <c r="N1278" s="1">
        <f t="shared" si="19"/>
        <v>949.2</v>
      </c>
      <c r="O1278" s="1" t="s">
        <v>22</v>
      </c>
      <c r="P1278" s="1" t="s">
        <v>4432</v>
      </c>
      <c r="Q1278" s="1" t="s">
        <v>4433</v>
      </c>
      <c r="R1278" s="1" t="s">
        <v>21</v>
      </c>
      <c r="S1278" s="1"/>
      <c r="T1278" s="1" t="s">
        <v>25</v>
      </c>
      <c r="U1278" t="str">
        <f>VLOOKUP(H1278,[4]可返佣产品!$A$2:$B$1000,2,)</f>
        <v>true</v>
      </c>
    </row>
    <row r="1279" spans="1:21">
      <c r="A1279" s="1" t="s">
        <v>1440</v>
      </c>
      <c r="B1279" s="1" t="str">
        <f>VLOOKUP(A1279,'[3]消费明细-普通账号'!$B$2:$C$10000,2,)</f>
        <v>深圳前海黄牛科技有限公司</v>
      </c>
      <c r="C1279" s="1" t="str">
        <f>VLOOKUP(A1279,'[3]消费明细-普通账号'!$B$2:$D$10000,3,)</f>
        <v>铁军-广</v>
      </c>
      <c r="D1279" s="1" t="str">
        <f>VLOOKUP(A1279,'[3]消费明细-普通账号'!$B$2:$L$10000,11,)</f>
        <v>高乾</v>
      </c>
      <c r="E1279" s="1" t="str">
        <f>VLOOKUP(A1279,'[3]消费明细-普通账号'!$B$2:$P$10000,15,)</f>
        <v>新建</v>
      </c>
      <c r="F1279" s="5">
        <f>VLOOKUP(A1279,'[3]消费明细-普通账号'!$B$2:$O$10000,14,)</f>
        <v>43198.729942129597</v>
      </c>
      <c r="G1279" s="1" t="s">
        <v>4434</v>
      </c>
      <c r="H1279" s="1" t="s">
        <v>17</v>
      </c>
      <c r="I1279" s="1" t="s">
        <v>59</v>
      </c>
      <c r="J1279" s="1" t="s">
        <v>4430</v>
      </c>
      <c r="K1279" s="1" t="s">
        <v>360</v>
      </c>
      <c r="L1279" s="1" t="s">
        <v>4431</v>
      </c>
      <c r="M1279" s="1"/>
      <c r="N1279" s="1">
        <f t="shared" si="19"/>
        <v>949.2</v>
      </c>
      <c r="O1279" s="1" t="s">
        <v>22</v>
      </c>
      <c r="P1279" s="1" t="s">
        <v>4435</v>
      </c>
      <c r="Q1279" s="1" t="s">
        <v>4435</v>
      </c>
      <c r="R1279" s="1" t="s">
        <v>21</v>
      </c>
      <c r="S1279" s="1"/>
      <c r="T1279" s="1" t="s">
        <v>25</v>
      </c>
      <c r="U1279" t="str">
        <f>VLOOKUP(H1279,[4]可返佣产品!$A$2:$B$1000,2,)</f>
        <v>true</v>
      </c>
    </row>
    <row r="1280" spans="1:21">
      <c r="A1280" s="1" t="s">
        <v>299</v>
      </c>
      <c r="B1280" s="1" t="str">
        <f>VLOOKUP(A1280,'[3]消费明细-普通账号'!$B$2:$C$10000,2,)</f>
        <v>广州逗趣互动信息科技有限公司</v>
      </c>
      <c r="C1280" s="1" t="str">
        <f>VLOOKUP(A1280,'[3]消费明细-普通账号'!$B$2:$D$10000,3,)</f>
        <v>其他</v>
      </c>
      <c r="D1280" s="1" t="str">
        <f>VLOOKUP(A1280,'[3]消费明细-普通账号'!$B$2:$L$10000,11,)</f>
        <v>薛玲</v>
      </c>
      <c r="E1280" s="1" t="str">
        <f>VLOOKUP(A1280,'[3]消费明细-普通账号'!$B$2:$P$10000,15,)</f>
        <v>关联</v>
      </c>
      <c r="F1280" s="5">
        <f>VLOOKUP(A1280,'[3]消费明细-普通账号'!$B$2:$O$10000,14,)</f>
        <v>42744</v>
      </c>
      <c r="G1280" s="1" t="s">
        <v>4436</v>
      </c>
      <c r="H1280" s="1" t="s">
        <v>17</v>
      </c>
      <c r="I1280" s="1" t="s">
        <v>18</v>
      </c>
      <c r="J1280" s="1" t="s">
        <v>29</v>
      </c>
      <c r="K1280" s="1" t="s">
        <v>20</v>
      </c>
      <c r="L1280" s="1" t="s">
        <v>29</v>
      </c>
      <c r="M1280" s="1"/>
      <c r="N1280" s="1">
        <f t="shared" si="19"/>
        <v>0</v>
      </c>
      <c r="O1280" s="1" t="s">
        <v>22</v>
      </c>
      <c r="P1280" s="1" t="s">
        <v>4437</v>
      </c>
      <c r="Q1280" s="1" t="s">
        <v>4437</v>
      </c>
      <c r="R1280" s="1" t="s">
        <v>21</v>
      </c>
      <c r="S1280" s="1"/>
      <c r="T1280" s="1" t="s">
        <v>25</v>
      </c>
      <c r="U1280" t="str">
        <f>VLOOKUP(H1280,[4]可返佣产品!$A$2:$B$1000,2,)</f>
        <v>true</v>
      </c>
    </row>
    <row r="1281" spans="1:21">
      <c r="A1281" s="1" t="s">
        <v>299</v>
      </c>
      <c r="B1281" s="1" t="str">
        <f>VLOOKUP(A1281,'[3]消费明细-普通账号'!$B$2:$C$10000,2,)</f>
        <v>广州逗趣互动信息科技有限公司</v>
      </c>
      <c r="C1281" s="1" t="str">
        <f>VLOOKUP(A1281,'[3]消费明细-普通账号'!$B$2:$D$10000,3,)</f>
        <v>其他</v>
      </c>
      <c r="D1281" s="1" t="str">
        <f>VLOOKUP(A1281,'[3]消费明细-普通账号'!$B$2:$L$10000,11,)</f>
        <v>薛玲</v>
      </c>
      <c r="E1281" s="1" t="str">
        <f>VLOOKUP(A1281,'[3]消费明细-普通账号'!$B$2:$P$10000,15,)</f>
        <v>关联</v>
      </c>
      <c r="F1281" s="5">
        <f>VLOOKUP(A1281,'[3]消费明细-普通账号'!$B$2:$O$10000,14,)</f>
        <v>42744</v>
      </c>
      <c r="G1281" s="1" t="s">
        <v>4438</v>
      </c>
      <c r="H1281" s="1" t="s">
        <v>17</v>
      </c>
      <c r="I1281" s="1" t="s">
        <v>18</v>
      </c>
      <c r="J1281" s="1" t="s">
        <v>29</v>
      </c>
      <c r="K1281" s="1" t="s">
        <v>20</v>
      </c>
      <c r="L1281" s="1" t="s">
        <v>29</v>
      </c>
      <c r="M1281" s="1"/>
      <c r="N1281" s="1">
        <f t="shared" si="19"/>
        <v>0</v>
      </c>
      <c r="O1281" s="1" t="s">
        <v>22</v>
      </c>
      <c r="P1281" s="1" t="s">
        <v>4439</v>
      </c>
      <c r="Q1281" s="1" t="s">
        <v>4439</v>
      </c>
      <c r="R1281" s="1" t="s">
        <v>21</v>
      </c>
      <c r="S1281" s="1"/>
      <c r="T1281" s="1" t="s">
        <v>25</v>
      </c>
      <c r="U1281" t="str">
        <f>VLOOKUP(H1281,[4]可返佣产品!$A$2:$B$1000,2,)</f>
        <v>true</v>
      </c>
    </row>
    <row r="1282" spans="1:21">
      <c r="A1282" s="1" t="s">
        <v>299</v>
      </c>
      <c r="B1282" s="1" t="str">
        <f>VLOOKUP(A1282,'[3]消费明细-普通账号'!$B$2:$C$10000,2,)</f>
        <v>广州逗趣互动信息科技有限公司</v>
      </c>
      <c r="C1282" s="1" t="str">
        <f>VLOOKUP(A1282,'[3]消费明细-普通账号'!$B$2:$D$10000,3,)</f>
        <v>其他</v>
      </c>
      <c r="D1282" s="1" t="str">
        <f>VLOOKUP(A1282,'[3]消费明细-普通账号'!$B$2:$L$10000,11,)</f>
        <v>薛玲</v>
      </c>
      <c r="E1282" s="1" t="str">
        <f>VLOOKUP(A1282,'[3]消费明细-普通账号'!$B$2:$P$10000,15,)</f>
        <v>关联</v>
      </c>
      <c r="F1282" s="5">
        <f>VLOOKUP(A1282,'[3]消费明细-普通账号'!$B$2:$O$10000,14,)</f>
        <v>42744</v>
      </c>
      <c r="G1282" s="1" t="s">
        <v>4440</v>
      </c>
      <c r="H1282" s="1" t="s">
        <v>17</v>
      </c>
      <c r="I1282" s="1" t="s">
        <v>18</v>
      </c>
      <c r="J1282" s="1" t="s">
        <v>29</v>
      </c>
      <c r="K1282" s="1" t="s">
        <v>20</v>
      </c>
      <c r="L1282" s="1" t="s">
        <v>29</v>
      </c>
      <c r="M1282" s="1"/>
      <c r="N1282" s="1">
        <f t="shared" si="19"/>
        <v>0</v>
      </c>
      <c r="O1282" s="1" t="s">
        <v>22</v>
      </c>
      <c r="P1282" s="1" t="s">
        <v>4441</v>
      </c>
      <c r="Q1282" s="1" t="s">
        <v>4441</v>
      </c>
      <c r="R1282" s="1" t="s">
        <v>21</v>
      </c>
      <c r="S1282" s="1"/>
      <c r="T1282" s="1" t="s">
        <v>25</v>
      </c>
      <c r="U1282" t="str">
        <f>VLOOKUP(H1282,[4]可返佣产品!$A$2:$B$1000,2,)</f>
        <v>true</v>
      </c>
    </row>
    <row r="1283" spans="1:21">
      <c r="A1283" s="1" t="s">
        <v>299</v>
      </c>
      <c r="B1283" s="1" t="str">
        <f>VLOOKUP(A1283,'[3]消费明细-普通账号'!$B$2:$C$10000,2,)</f>
        <v>广州逗趣互动信息科技有限公司</v>
      </c>
      <c r="C1283" s="1" t="str">
        <f>VLOOKUP(A1283,'[3]消费明细-普通账号'!$B$2:$D$10000,3,)</f>
        <v>其他</v>
      </c>
      <c r="D1283" s="1" t="str">
        <f>VLOOKUP(A1283,'[3]消费明细-普通账号'!$B$2:$L$10000,11,)</f>
        <v>薛玲</v>
      </c>
      <c r="E1283" s="1" t="str">
        <f>VLOOKUP(A1283,'[3]消费明细-普通账号'!$B$2:$P$10000,15,)</f>
        <v>关联</v>
      </c>
      <c r="F1283" s="5">
        <f>VLOOKUP(A1283,'[3]消费明细-普通账号'!$B$2:$O$10000,14,)</f>
        <v>42744</v>
      </c>
      <c r="G1283" s="1" t="s">
        <v>4442</v>
      </c>
      <c r="H1283" s="1" t="s">
        <v>17</v>
      </c>
      <c r="I1283" s="1" t="s">
        <v>18</v>
      </c>
      <c r="J1283" s="1" t="s">
        <v>29</v>
      </c>
      <c r="K1283" s="1" t="s">
        <v>20</v>
      </c>
      <c r="L1283" s="1" t="s">
        <v>29</v>
      </c>
      <c r="M1283" s="1"/>
      <c r="N1283" s="1">
        <f t="shared" ref="N1283:N1346" si="20">L1283-M1283</f>
        <v>0</v>
      </c>
      <c r="O1283" s="1" t="s">
        <v>22</v>
      </c>
      <c r="P1283" s="1" t="s">
        <v>4443</v>
      </c>
      <c r="Q1283" s="1" t="s">
        <v>4443</v>
      </c>
      <c r="R1283" s="1" t="s">
        <v>21</v>
      </c>
      <c r="S1283" s="1"/>
      <c r="T1283" s="1" t="s">
        <v>25</v>
      </c>
      <c r="U1283" t="str">
        <f>VLOOKUP(H1283,[4]可返佣产品!$A$2:$B$1000,2,)</f>
        <v>true</v>
      </c>
    </row>
    <row r="1284" spans="1:21">
      <c r="A1284" s="1" t="s">
        <v>299</v>
      </c>
      <c r="B1284" s="1" t="str">
        <f>VLOOKUP(A1284,'[3]消费明细-普通账号'!$B$2:$C$10000,2,)</f>
        <v>广州逗趣互动信息科技有限公司</v>
      </c>
      <c r="C1284" s="1" t="str">
        <f>VLOOKUP(A1284,'[3]消费明细-普通账号'!$B$2:$D$10000,3,)</f>
        <v>其他</v>
      </c>
      <c r="D1284" s="1" t="str">
        <f>VLOOKUP(A1284,'[3]消费明细-普通账号'!$B$2:$L$10000,11,)</f>
        <v>薛玲</v>
      </c>
      <c r="E1284" s="1" t="str">
        <f>VLOOKUP(A1284,'[3]消费明细-普通账号'!$B$2:$P$10000,15,)</f>
        <v>关联</v>
      </c>
      <c r="F1284" s="5">
        <f>VLOOKUP(A1284,'[3]消费明细-普通账号'!$B$2:$O$10000,14,)</f>
        <v>42744</v>
      </c>
      <c r="G1284" s="1" t="s">
        <v>4444</v>
      </c>
      <c r="H1284" s="1" t="s">
        <v>17</v>
      </c>
      <c r="I1284" s="1" t="s">
        <v>18</v>
      </c>
      <c r="J1284" s="1" t="s">
        <v>29</v>
      </c>
      <c r="K1284" s="1" t="s">
        <v>20</v>
      </c>
      <c r="L1284" s="1" t="s">
        <v>29</v>
      </c>
      <c r="M1284" s="1"/>
      <c r="N1284" s="1">
        <f t="shared" si="20"/>
        <v>0</v>
      </c>
      <c r="O1284" s="1" t="s">
        <v>22</v>
      </c>
      <c r="P1284" s="1" t="s">
        <v>4445</v>
      </c>
      <c r="Q1284" s="1" t="s">
        <v>4445</v>
      </c>
      <c r="R1284" s="1" t="s">
        <v>21</v>
      </c>
      <c r="S1284" s="1"/>
      <c r="T1284" s="1" t="s">
        <v>25</v>
      </c>
      <c r="U1284" t="str">
        <f>VLOOKUP(H1284,[4]可返佣产品!$A$2:$B$1000,2,)</f>
        <v>true</v>
      </c>
    </row>
    <row r="1285" spans="1:21">
      <c r="A1285" s="1" t="s">
        <v>299</v>
      </c>
      <c r="B1285" s="1" t="str">
        <f>VLOOKUP(A1285,'[3]消费明细-普通账号'!$B$2:$C$10000,2,)</f>
        <v>广州逗趣互动信息科技有限公司</v>
      </c>
      <c r="C1285" s="1" t="str">
        <f>VLOOKUP(A1285,'[3]消费明细-普通账号'!$B$2:$D$10000,3,)</f>
        <v>其他</v>
      </c>
      <c r="D1285" s="1" t="str">
        <f>VLOOKUP(A1285,'[3]消费明细-普通账号'!$B$2:$L$10000,11,)</f>
        <v>薛玲</v>
      </c>
      <c r="E1285" s="1" t="str">
        <f>VLOOKUP(A1285,'[3]消费明细-普通账号'!$B$2:$P$10000,15,)</f>
        <v>关联</v>
      </c>
      <c r="F1285" s="5">
        <f>VLOOKUP(A1285,'[3]消费明细-普通账号'!$B$2:$O$10000,14,)</f>
        <v>42744</v>
      </c>
      <c r="G1285" s="1" t="s">
        <v>4446</v>
      </c>
      <c r="H1285" s="1" t="s">
        <v>17</v>
      </c>
      <c r="I1285" s="1" t="s">
        <v>18</v>
      </c>
      <c r="J1285" s="1" t="s">
        <v>29</v>
      </c>
      <c r="K1285" s="1" t="s">
        <v>20</v>
      </c>
      <c r="L1285" s="1" t="s">
        <v>29</v>
      </c>
      <c r="M1285" s="1"/>
      <c r="N1285" s="1">
        <f t="shared" si="20"/>
        <v>0</v>
      </c>
      <c r="O1285" s="1" t="s">
        <v>22</v>
      </c>
      <c r="P1285" s="1" t="s">
        <v>4447</v>
      </c>
      <c r="Q1285" s="1" t="s">
        <v>4447</v>
      </c>
      <c r="R1285" s="1" t="s">
        <v>21</v>
      </c>
      <c r="S1285" s="1"/>
      <c r="T1285" s="1" t="s">
        <v>25</v>
      </c>
      <c r="U1285" t="str">
        <f>VLOOKUP(H1285,[4]可返佣产品!$A$2:$B$1000,2,)</f>
        <v>true</v>
      </c>
    </row>
    <row r="1286" spans="1:21">
      <c r="A1286" s="1" t="s">
        <v>299</v>
      </c>
      <c r="B1286" s="1" t="str">
        <f>VLOOKUP(A1286,'[3]消费明细-普通账号'!$B$2:$C$10000,2,)</f>
        <v>广州逗趣互动信息科技有限公司</v>
      </c>
      <c r="C1286" s="1" t="str">
        <f>VLOOKUP(A1286,'[3]消费明细-普通账号'!$B$2:$D$10000,3,)</f>
        <v>其他</v>
      </c>
      <c r="D1286" s="1" t="str">
        <f>VLOOKUP(A1286,'[3]消费明细-普通账号'!$B$2:$L$10000,11,)</f>
        <v>薛玲</v>
      </c>
      <c r="E1286" s="1" t="str">
        <f>VLOOKUP(A1286,'[3]消费明细-普通账号'!$B$2:$P$10000,15,)</f>
        <v>关联</v>
      </c>
      <c r="F1286" s="5">
        <f>VLOOKUP(A1286,'[3]消费明细-普通账号'!$B$2:$O$10000,14,)</f>
        <v>42744</v>
      </c>
      <c r="G1286" s="1" t="s">
        <v>4448</v>
      </c>
      <c r="H1286" s="1" t="s">
        <v>17</v>
      </c>
      <c r="I1286" s="1" t="s">
        <v>18</v>
      </c>
      <c r="J1286" s="1" t="s">
        <v>29</v>
      </c>
      <c r="K1286" s="1" t="s">
        <v>20</v>
      </c>
      <c r="L1286" s="1" t="s">
        <v>29</v>
      </c>
      <c r="M1286" s="1"/>
      <c r="N1286" s="1">
        <f t="shared" si="20"/>
        <v>0</v>
      </c>
      <c r="O1286" s="1" t="s">
        <v>22</v>
      </c>
      <c r="P1286" s="1" t="s">
        <v>4449</v>
      </c>
      <c r="Q1286" s="1" t="s">
        <v>4450</v>
      </c>
      <c r="R1286" s="1" t="s">
        <v>21</v>
      </c>
      <c r="S1286" s="1"/>
      <c r="T1286" s="1" t="s">
        <v>25</v>
      </c>
      <c r="U1286" t="str">
        <f>VLOOKUP(H1286,[4]可返佣产品!$A$2:$B$1000,2,)</f>
        <v>true</v>
      </c>
    </row>
    <row r="1287" spans="1:21">
      <c r="A1287" s="1" t="s">
        <v>299</v>
      </c>
      <c r="B1287" s="1" t="str">
        <f>VLOOKUP(A1287,'[3]消费明细-普通账号'!$B$2:$C$10000,2,)</f>
        <v>广州逗趣互动信息科技有限公司</v>
      </c>
      <c r="C1287" s="1" t="str">
        <f>VLOOKUP(A1287,'[3]消费明细-普通账号'!$B$2:$D$10000,3,)</f>
        <v>其他</v>
      </c>
      <c r="D1287" s="1" t="str">
        <f>VLOOKUP(A1287,'[3]消费明细-普通账号'!$B$2:$L$10000,11,)</f>
        <v>薛玲</v>
      </c>
      <c r="E1287" s="1" t="str">
        <f>VLOOKUP(A1287,'[3]消费明细-普通账号'!$B$2:$P$10000,15,)</f>
        <v>关联</v>
      </c>
      <c r="F1287" s="5">
        <f>VLOOKUP(A1287,'[3]消费明细-普通账号'!$B$2:$O$10000,14,)</f>
        <v>42744</v>
      </c>
      <c r="G1287" s="1" t="s">
        <v>4451</v>
      </c>
      <c r="H1287" s="1" t="s">
        <v>17</v>
      </c>
      <c r="I1287" s="1" t="s">
        <v>18</v>
      </c>
      <c r="J1287" s="1" t="s">
        <v>29</v>
      </c>
      <c r="K1287" s="1" t="s">
        <v>20</v>
      </c>
      <c r="L1287" s="1" t="s">
        <v>29</v>
      </c>
      <c r="M1287" s="1"/>
      <c r="N1287" s="1">
        <f t="shared" si="20"/>
        <v>0</v>
      </c>
      <c r="O1287" s="1" t="s">
        <v>22</v>
      </c>
      <c r="P1287" s="1" t="s">
        <v>4452</v>
      </c>
      <c r="Q1287" s="1" t="s">
        <v>4452</v>
      </c>
      <c r="R1287" s="1" t="s">
        <v>21</v>
      </c>
      <c r="S1287" s="1"/>
      <c r="T1287" s="1" t="s">
        <v>25</v>
      </c>
      <c r="U1287" t="str">
        <f>VLOOKUP(H1287,[4]可返佣产品!$A$2:$B$1000,2,)</f>
        <v>true</v>
      </c>
    </row>
    <row r="1288" spans="1:21">
      <c r="A1288" s="1" t="s">
        <v>299</v>
      </c>
      <c r="B1288" s="1" t="str">
        <f>VLOOKUP(A1288,'[3]消费明细-普通账号'!$B$2:$C$10000,2,)</f>
        <v>广州逗趣互动信息科技有限公司</v>
      </c>
      <c r="C1288" s="1" t="str">
        <f>VLOOKUP(A1288,'[3]消费明细-普通账号'!$B$2:$D$10000,3,)</f>
        <v>其他</v>
      </c>
      <c r="D1288" s="1" t="str">
        <f>VLOOKUP(A1288,'[3]消费明细-普通账号'!$B$2:$L$10000,11,)</f>
        <v>薛玲</v>
      </c>
      <c r="E1288" s="1" t="str">
        <f>VLOOKUP(A1288,'[3]消费明细-普通账号'!$B$2:$P$10000,15,)</f>
        <v>关联</v>
      </c>
      <c r="F1288" s="5">
        <f>VLOOKUP(A1288,'[3]消费明细-普通账号'!$B$2:$O$10000,14,)</f>
        <v>42744</v>
      </c>
      <c r="G1288" s="1" t="s">
        <v>4453</v>
      </c>
      <c r="H1288" s="1" t="s">
        <v>17</v>
      </c>
      <c r="I1288" s="1" t="s">
        <v>18</v>
      </c>
      <c r="J1288" s="1" t="s">
        <v>29</v>
      </c>
      <c r="K1288" s="1" t="s">
        <v>20</v>
      </c>
      <c r="L1288" s="1" t="s">
        <v>29</v>
      </c>
      <c r="M1288" s="1"/>
      <c r="N1288" s="1">
        <f t="shared" si="20"/>
        <v>0</v>
      </c>
      <c r="O1288" s="1" t="s">
        <v>22</v>
      </c>
      <c r="P1288" s="1" t="s">
        <v>4454</v>
      </c>
      <c r="Q1288" s="1" t="s">
        <v>4454</v>
      </c>
      <c r="R1288" s="1" t="s">
        <v>21</v>
      </c>
      <c r="S1288" s="1"/>
      <c r="T1288" s="1" t="s">
        <v>25</v>
      </c>
      <c r="U1288" t="str">
        <f>VLOOKUP(H1288,[4]可返佣产品!$A$2:$B$1000,2,)</f>
        <v>true</v>
      </c>
    </row>
    <row r="1289" spans="1:21">
      <c r="A1289" s="1" t="s">
        <v>299</v>
      </c>
      <c r="B1289" s="1" t="str">
        <f>VLOOKUP(A1289,'[3]消费明细-普通账号'!$B$2:$C$10000,2,)</f>
        <v>广州逗趣互动信息科技有限公司</v>
      </c>
      <c r="C1289" s="1" t="str">
        <f>VLOOKUP(A1289,'[3]消费明细-普通账号'!$B$2:$D$10000,3,)</f>
        <v>其他</v>
      </c>
      <c r="D1289" s="1" t="str">
        <f>VLOOKUP(A1289,'[3]消费明细-普通账号'!$B$2:$L$10000,11,)</f>
        <v>薛玲</v>
      </c>
      <c r="E1289" s="1" t="str">
        <f>VLOOKUP(A1289,'[3]消费明细-普通账号'!$B$2:$P$10000,15,)</f>
        <v>关联</v>
      </c>
      <c r="F1289" s="5">
        <f>VLOOKUP(A1289,'[3]消费明细-普通账号'!$B$2:$O$10000,14,)</f>
        <v>42744</v>
      </c>
      <c r="G1289" s="1" t="s">
        <v>4455</v>
      </c>
      <c r="H1289" s="1" t="s">
        <v>17</v>
      </c>
      <c r="I1289" s="1" t="s">
        <v>18</v>
      </c>
      <c r="J1289" s="1" t="s">
        <v>29</v>
      </c>
      <c r="K1289" s="1" t="s">
        <v>20</v>
      </c>
      <c r="L1289" s="1" t="s">
        <v>29</v>
      </c>
      <c r="M1289" s="1"/>
      <c r="N1289" s="1">
        <f t="shared" si="20"/>
        <v>0</v>
      </c>
      <c r="O1289" s="1" t="s">
        <v>22</v>
      </c>
      <c r="P1289" s="1" t="s">
        <v>4456</v>
      </c>
      <c r="Q1289" s="1" t="s">
        <v>4456</v>
      </c>
      <c r="R1289" s="1" t="s">
        <v>21</v>
      </c>
      <c r="S1289" s="1"/>
      <c r="T1289" s="1" t="s">
        <v>25</v>
      </c>
      <c r="U1289" t="str">
        <f>VLOOKUP(H1289,[4]可返佣产品!$A$2:$B$1000,2,)</f>
        <v>true</v>
      </c>
    </row>
    <row r="1290" spans="1:21">
      <c r="A1290" s="1" t="s">
        <v>299</v>
      </c>
      <c r="B1290" s="1" t="str">
        <f>VLOOKUP(A1290,'[3]消费明细-普通账号'!$B$2:$C$10000,2,)</f>
        <v>广州逗趣互动信息科技有限公司</v>
      </c>
      <c r="C1290" s="1" t="str">
        <f>VLOOKUP(A1290,'[3]消费明细-普通账号'!$B$2:$D$10000,3,)</f>
        <v>其他</v>
      </c>
      <c r="D1290" s="1" t="str">
        <f>VLOOKUP(A1290,'[3]消费明细-普通账号'!$B$2:$L$10000,11,)</f>
        <v>薛玲</v>
      </c>
      <c r="E1290" s="1" t="str">
        <f>VLOOKUP(A1290,'[3]消费明细-普通账号'!$B$2:$P$10000,15,)</f>
        <v>关联</v>
      </c>
      <c r="F1290" s="5">
        <f>VLOOKUP(A1290,'[3]消费明细-普通账号'!$B$2:$O$10000,14,)</f>
        <v>42744</v>
      </c>
      <c r="G1290" s="1" t="s">
        <v>4457</v>
      </c>
      <c r="H1290" s="1" t="s">
        <v>17</v>
      </c>
      <c r="I1290" s="1" t="s">
        <v>18</v>
      </c>
      <c r="J1290" s="1" t="s">
        <v>4458</v>
      </c>
      <c r="K1290" s="1" t="s">
        <v>29</v>
      </c>
      <c r="L1290" s="1" t="s">
        <v>29</v>
      </c>
      <c r="M1290" s="1"/>
      <c r="N1290" s="1">
        <f t="shared" si="20"/>
        <v>0</v>
      </c>
      <c r="O1290" s="1" t="s">
        <v>22</v>
      </c>
      <c r="P1290" s="1" t="s">
        <v>4459</v>
      </c>
      <c r="Q1290" s="1" t="s">
        <v>4460</v>
      </c>
      <c r="R1290" s="1" t="s">
        <v>21</v>
      </c>
      <c r="S1290" s="1"/>
      <c r="T1290" s="1" t="s">
        <v>25</v>
      </c>
      <c r="U1290" t="str">
        <f>VLOOKUP(H1290,[4]可返佣产品!$A$2:$B$1000,2,)</f>
        <v>true</v>
      </c>
    </row>
    <row r="1291" spans="1:21">
      <c r="A1291" s="1" t="s">
        <v>299</v>
      </c>
      <c r="B1291" s="1" t="str">
        <f>VLOOKUP(A1291,'[3]消费明细-普通账号'!$B$2:$C$10000,2,)</f>
        <v>广州逗趣互动信息科技有限公司</v>
      </c>
      <c r="C1291" s="1" t="str">
        <f>VLOOKUP(A1291,'[3]消费明细-普通账号'!$B$2:$D$10000,3,)</f>
        <v>其他</v>
      </c>
      <c r="D1291" s="1" t="str">
        <f>VLOOKUP(A1291,'[3]消费明细-普通账号'!$B$2:$L$10000,11,)</f>
        <v>薛玲</v>
      </c>
      <c r="E1291" s="1" t="str">
        <f>VLOOKUP(A1291,'[3]消费明细-普通账号'!$B$2:$P$10000,15,)</f>
        <v>关联</v>
      </c>
      <c r="F1291" s="5">
        <f>VLOOKUP(A1291,'[3]消费明细-普通账号'!$B$2:$O$10000,14,)</f>
        <v>42744</v>
      </c>
      <c r="G1291" s="1" t="s">
        <v>4461</v>
      </c>
      <c r="H1291" s="1" t="s">
        <v>17</v>
      </c>
      <c r="I1291" s="1" t="s">
        <v>18</v>
      </c>
      <c r="J1291" s="1" t="s">
        <v>29</v>
      </c>
      <c r="K1291" s="1" t="s">
        <v>20</v>
      </c>
      <c r="L1291" s="1" t="s">
        <v>29</v>
      </c>
      <c r="M1291" s="1"/>
      <c r="N1291" s="1">
        <f t="shared" si="20"/>
        <v>0</v>
      </c>
      <c r="O1291" s="1" t="s">
        <v>22</v>
      </c>
      <c r="P1291" s="1" t="s">
        <v>4462</v>
      </c>
      <c r="Q1291" s="1" t="s">
        <v>4462</v>
      </c>
      <c r="R1291" s="1" t="s">
        <v>21</v>
      </c>
      <c r="S1291" s="1"/>
      <c r="T1291" s="1" t="s">
        <v>25</v>
      </c>
      <c r="U1291" t="str">
        <f>VLOOKUP(H1291,[4]可返佣产品!$A$2:$B$1000,2,)</f>
        <v>true</v>
      </c>
    </row>
    <row r="1292" spans="1:21">
      <c r="A1292" s="1" t="s">
        <v>299</v>
      </c>
      <c r="B1292" s="1" t="str">
        <f>VLOOKUP(A1292,'[3]消费明细-普通账号'!$B$2:$C$10000,2,)</f>
        <v>广州逗趣互动信息科技有限公司</v>
      </c>
      <c r="C1292" s="1" t="str">
        <f>VLOOKUP(A1292,'[3]消费明细-普通账号'!$B$2:$D$10000,3,)</f>
        <v>其他</v>
      </c>
      <c r="D1292" s="1" t="str">
        <f>VLOOKUP(A1292,'[3]消费明细-普通账号'!$B$2:$L$10000,11,)</f>
        <v>薛玲</v>
      </c>
      <c r="E1292" s="1" t="str">
        <f>VLOOKUP(A1292,'[3]消费明细-普通账号'!$B$2:$P$10000,15,)</f>
        <v>关联</v>
      </c>
      <c r="F1292" s="5">
        <f>VLOOKUP(A1292,'[3]消费明细-普通账号'!$B$2:$O$10000,14,)</f>
        <v>42744</v>
      </c>
      <c r="G1292" s="1" t="s">
        <v>4463</v>
      </c>
      <c r="H1292" s="1" t="s">
        <v>17</v>
      </c>
      <c r="I1292" s="1" t="s">
        <v>18</v>
      </c>
      <c r="J1292" s="1" t="s">
        <v>29</v>
      </c>
      <c r="K1292" s="1" t="s">
        <v>20</v>
      </c>
      <c r="L1292" s="1" t="s">
        <v>29</v>
      </c>
      <c r="M1292" s="1"/>
      <c r="N1292" s="1">
        <f t="shared" si="20"/>
        <v>0</v>
      </c>
      <c r="O1292" s="1" t="s">
        <v>22</v>
      </c>
      <c r="P1292" s="1" t="s">
        <v>4464</v>
      </c>
      <c r="Q1292" s="1" t="s">
        <v>4464</v>
      </c>
      <c r="R1292" s="1" t="s">
        <v>21</v>
      </c>
      <c r="S1292" s="1"/>
      <c r="T1292" s="1" t="s">
        <v>25</v>
      </c>
      <c r="U1292" t="str">
        <f>VLOOKUP(H1292,[4]可返佣产品!$A$2:$B$1000,2,)</f>
        <v>true</v>
      </c>
    </row>
    <row r="1293" spans="1:21">
      <c r="A1293" s="1" t="s">
        <v>299</v>
      </c>
      <c r="B1293" s="1" t="str">
        <f>VLOOKUP(A1293,'[3]消费明细-普通账号'!$B$2:$C$10000,2,)</f>
        <v>广州逗趣互动信息科技有限公司</v>
      </c>
      <c r="C1293" s="1" t="str">
        <f>VLOOKUP(A1293,'[3]消费明细-普通账号'!$B$2:$D$10000,3,)</f>
        <v>其他</v>
      </c>
      <c r="D1293" s="1" t="str">
        <f>VLOOKUP(A1293,'[3]消费明细-普通账号'!$B$2:$L$10000,11,)</f>
        <v>薛玲</v>
      </c>
      <c r="E1293" s="1" t="str">
        <f>VLOOKUP(A1293,'[3]消费明细-普通账号'!$B$2:$P$10000,15,)</f>
        <v>关联</v>
      </c>
      <c r="F1293" s="5">
        <f>VLOOKUP(A1293,'[3]消费明细-普通账号'!$B$2:$O$10000,14,)</f>
        <v>42744</v>
      </c>
      <c r="G1293" s="1" t="s">
        <v>4465</v>
      </c>
      <c r="H1293" s="1" t="s">
        <v>17</v>
      </c>
      <c r="I1293" s="1" t="s">
        <v>18</v>
      </c>
      <c r="J1293" s="1" t="s">
        <v>29</v>
      </c>
      <c r="K1293" s="1" t="s">
        <v>20</v>
      </c>
      <c r="L1293" s="1" t="s">
        <v>29</v>
      </c>
      <c r="M1293" s="1"/>
      <c r="N1293" s="1">
        <f t="shared" si="20"/>
        <v>0</v>
      </c>
      <c r="O1293" s="1" t="s">
        <v>22</v>
      </c>
      <c r="P1293" s="1" t="s">
        <v>4466</v>
      </c>
      <c r="Q1293" s="1" t="s">
        <v>4466</v>
      </c>
      <c r="R1293" s="1" t="s">
        <v>21</v>
      </c>
      <c r="S1293" s="1"/>
      <c r="T1293" s="1" t="s">
        <v>25</v>
      </c>
      <c r="U1293" t="str">
        <f>VLOOKUP(H1293,[4]可返佣产品!$A$2:$B$1000,2,)</f>
        <v>true</v>
      </c>
    </row>
    <row r="1294" spans="1:21">
      <c r="A1294" s="1" t="s">
        <v>299</v>
      </c>
      <c r="B1294" s="1" t="str">
        <f>VLOOKUP(A1294,'[3]消费明细-普通账号'!$B$2:$C$10000,2,)</f>
        <v>广州逗趣互动信息科技有限公司</v>
      </c>
      <c r="C1294" s="1" t="str">
        <f>VLOOKUP(A1294,'[3]消费明细-普通账号'!$B$2:$D$10000,3,)</f>
        <v>其他</v>
      </c>
      <c r="D1294" s="1" t="str">
        <f>VLOOKUP(A1294,'[3]消费明细-普通账号'!$B$2:$L$10000,11,)</f>
        <v>薛玲</v>
      </c>
      <c r="E1294" s="1" t="str">
        <f>VLOOKUP(A1294,'[3]消费明细-普通账号'!$B$2:$P$10000,15,)</f>
        <v>关联</v>
      </c>
      <c r="F1294" s="5">
        <f>VLOOKUP(A1294,'[3]消费明细-普通账号'!$B$2:$O$10000,14,)</f>
        <v>42744</v>
      </c>
      <c r="G1294" s="1" t="s">
        <v>4467</v>
      </c>
      <c r="H1294" s="1" t="s">
        <v>17</v>
      </c>
      <c r="I1294" s="1" t="s">
        <v>18</v>
      </c>
      <c r="J1294" s="1" t="s">
        <v>29</v>
      </c>
      <c r="K1294" s="1" t="s">
        <v>20</v>
      </c>
      <c r="L1294" s="1" t="s">
        <v>29</v>
      </c>
      <c r="M1294" s="1"/>
      <c r="N1294" s="1">
        <f t="shared" si="20"/>
        <v>0</v>
      </c>
      <c r="O1294" s="1" t="s">
        <v>22</v>
      </c>
      <c r="P1294" s="1" t="s">
        <v>4468</v>
      </c>
      <c r="Q1294" s="1" t="s">
        <v>4468</v>
      </c>
      <c r="R1294" s="1" t="s">
        <v>21</v>
      </c>
      <c r="S1294" s="1"/>
      <c r="T1294" s="1" t="s">
        <v>25</v>
      </c>
      <c r="U1294" t="str">
        <f>VLOOKUP(H1294,[4]可返佣产品!$A$2:$B$1000,2,)</f>
        <v>true</v>
      </c>
    </row>
    <row r="1295" spans="1:21">
      <c r="A1295" s="1" t="s">
        <v>299</v>
      </c>
      <c r="B1295" s="1" t="str">
        <f>VLOOKUP(A1295,'[3]消费明细-普通账号'!$B$2:$C$10000,2,)</f>
        <v>广州逗趣互动信息科技有限公司</v>
      </c>
      <c r="C1295" s="1" t="str">
        <f>VLOOKUP(A1295,'[3]消费明细-普通账号'!$B$2:$D$10000,3,)</f>
        <v>其他</v>
      </c>
      <c r="D1295" s="1" t="str">
        <f>VLOOKUP(A1295,'[3]消费明细-普通账号'!$B$2:$L$10000,11,)</f>
        <v>薛玲</v>
      </c>
      <c r="E1295" s="1" t="str">
        <f>VLOOKUP(A1295,'[3]消费明细-普通账号'!$B$2:$P$10000,15,)</f>
        <v>关联</v>
      </c>
      <c r="F1295" s="5">
        <f>VLOOKUP(A1295,'[3]消费明细-普通账号'!$B$2:$O$10000,14,)</f>
        <v>42744</v>
      </c>
      <c r="G1295" s="1" t="s">
        <v>4469</v>
      </c>
      <c r="H1295" s="1" t="s">
        <v>17</v>
      </c>
      <c r="I1295" s="1" t="s">
        <v>18</v>
      </c>
      <c r="J1295" s="1" t="s">
        <v>29</v>
      </c>
      <c r="K1295" s="1" t="s">
        <v>20</v>
      </c>
      <c r="L1295" s="1" t="s">
        <v>29</v>
      </c>
      <c r="M1295" s="1"/>
      <c r="N1295" s="1">
        <f t="shared" si="20"/>
        <v>0</v>
      </c>
      <c r="O1295" s="1" t="s">
        <v>22</v>
      </c>
      <c r="P1295" s="1" t="s">
        <v>4470</v>
      </c>
      <c r="Q1295" s="1" t="s">
        <v>4470</v>
      </c>
      <c r="R1295" s="1" t="s">
        <v>21</v>
      </c>
      <c r="S1295" s="1"/>
      <c r="T1295" s="1" t="s">
        <v>25</v>
      </c>
      <c r="U1295" t="str">
        <f>VLOOKUP(H1295,[4]可返佣产品!$A$2:$B$1000,2,)</f>
        <v>true</v>
      </c>
    </row>
    <row r="1296" spans="1:21">
      <c r="A1296" s="1" t="s">
        <v>299</v>
      </c>
      <c r="B1296" s="1" t="str">
        <f>VLOOKUP(A1296,'[3]消费明细-普通账号'!$B$2:$C$10000,2,)</f>
        <v>广州逗趣互动信息科技有限公司</v>
      </c>
      <c r="C1296" s="1" t="str">
        <f>VLOOKUP(A1296,'[3]消费明细-普通账号'!$B$2:$D$10000,3,)</f>
        <v>其他</v>
      </c>
      <c r="D1296" s="1" t="str">
        <f>VLOOKUP(A1296,'[3]消费明细-普通账号'!$B$2:$L$10000,11,)</f>
        <v>薛玲</v>
      </c>
      <c r="E1296" s="1" t="str">
        <f>VLOOKUP(A1296,'[3]消费明细-普通账号'!$B$2:$P$10000,15,)</f>
        <v>关联</v>
      </c>
      <c r="F1296" s="5">
        <f>VLOOKUP(A1296,'[3]消费明细-普通账号'!$B$2:$O$10000,14,)</f>
        <v>42744</v>
      </c>
      <c r="G1296" s="1" t="s">
        <v>4471</v>
      </c>
      <c r="H1296" s="1" t="s">
        <v>17</v>
      </c>
      <c r="I1296" s="1" t="s">
        <v>18</v>
      </c>
      <c r="J1296" s="1" t="s">
        <v>29</v>
      </c>
      <c r="K1296" s="1" t="s">
        <v>20</v>
      </c>
      <c r="L1296" s="1" t="s">
        <v>29</v>
      </c>
      <c r="M1296" s="1"/>
      <c r="N1296" s="1">
        <f t="shared" si="20"/>
        <v>0</v>
      </c>
      <c r="O1296" s="1" t="s">
        <v>22</v>
      </c>
      <c r="P1296" s="1" t="s">
        <v>4470</v>
      </c>
      <c r="Q1296" s="1" t="s">
        <v>4470</v>
      </c>
      <c r="R1296" s="1" t="s">
        <v>21</v>
      </c>
      <c r="S1296" s="1"/>
      <c r="T1296" s="1" t="s">
        <v>25</v>
      </c>
      <c r="U1296" t="str">
        <f>VLOOKUP(H1296,[4]可返佣产品!$A$2:$B$1000,2,)</f>
        <v>true</v>
      </c>
    </row>
    <row r="1297" spans="1:21">
      <c r="A1297" s="1" t="s">
        <v>299</v>
      </c>
      <c r="B1297" s="1" t="str">
        <f>VLOOKUP(A1297,'[3]消费明细-普通账号'!$B$2:$C$10000,2,)</f>
        <v>广州逗趣互动信息科技有限公司</v>
      </c>
      <c r="C1297" s="1" t="str">
        <f>VLOOKUP(A1297,'[3]消费明细-普通账号'!$B$2:$D$10000,3,)</f>
        <v>其他</v>
      </c>
      <c r="D1297" s="1" t="str">
        <f>VLOOKUP(A1297,'[3]消费明细-普通账号'!$B$2:$L$10000,11,)</f>
        <v>薛玲</v>
      </c>
      <c r="E1297" s="1" t="str">
        <f>VLOOKUP(A1297,'[3]消费明细-普通账号'!$B$2:$P$10000,15,)</f>
        <v>关联</v>
      </c>
      <c r="F1297" s="5">
        <f>VLOOKUP(A1297,'[3]消费明细-普通账号'!$B$2:$O$10000,14,)</f>
        <v>42744</v>
      </c>
      <c r="G1297" s="1" t="s">
        <v>4472</v>
      </c>
      <c r="H1297" s="1" t="s">
        <v>17</v>
      </c>
      <c r="I1297" s="1" t="s">
        <v>18</v>
      </c>
      <c r="J1297" s="1" t="s">
        <v>29</v>
      </c>
      <c r="K1297" s="1" t="s">
        <v>20</v>
      </c>
      <c r="L1297" s="1" t="s">
        <v>29</v>
      </c>
      <c r="M1297" s="1"/>
      <c r="N1297" s="1">
        <f t="shared" si="20"/>
        <v>0</v>
      </c>
      <c r="O1297" s="1" t="s">
        <v>22</v>
      </c>
      <c r="P1297" s="1" t="s">
        <v>4470</v>
      </c>
      <c r="Q1297" s="1" t="s">
        <v>4473</v>
      </c>
      <c r="R1297" s="1" t="s">
        <v>21</v>
      </c>
      <c r="S1297" s="1"/>
      <c r="T1297" s="1" t="s">
        <v>25</v>
      </c>
      <c r="U1297" t="str">
        <f>VLOOKUP(H1297,[4]可返佣产品!$A$2:$B$1000,2,)</f>
        <v>true</v>
      </c>
    </row>
    <row r="1298" spans="1:21">
      <c r="A1298" s="1" t="s">
        <v>299</v>
      </c>
      <c r="B1298" s="1" t="str">
        <f>VLOOKUP(A1298,'[3]消费明细-普通账号'!$B$2:$C$10000,2,)</f>
        <v>广州逗趣互动信息科技有限公司</v>
      </c>
      <c r="C1298" s="1" t="str">
        <f>VLOOKUP(A1298,'[3]消费明细-普通账号'!$B$2:$D$10000,3,)</f>
        <v>其他</v>
      </c>
      <c r="D1298" s="1" t="str">
        <f>VLOOKUP(A1298,'[3]消费明细-普通账号'!$B$2:$L$10000,11,)</f>
        <v>薛玲</v>
      </c>
      <c r="E1298" s="1" t="str">
        <f>VLOOKUP(A1298,'[3]消费明细-普通账号'!$B$2:$P$10000,15,)</f>
        <v>关联</v>
      </c>
      <c r="F1298" s="5">
        <f>VLOOKUP(A1298,'[3]消费明细-普通账号'!$B$2:$O$10000,14,)</f>
        <v>42744</v>
      </c>
      <c r="G1298" s="1" t="s">
        <v>4474</v>
      </c>
      <c r="H1298" s="1" t="s">
        <v>17</v>
      </c>
      <c r="I1298" s="1" t="s">
        <v>18</v>
      </c>
      <c r="J1298" s="1" t="s">
        <v>29</v>
      </c>
      <c r="K1298" s="1" t="s">
        <v>20</v>
      </c>
      <c r="L1298" s="1" t="s">
        <v>29</v>
      </c>
      <c r="M1298" s="1"/>
      <c r="N1298" s="1">
        <f t="shared" si="20"/>
        <v>0</v>
      </c>
      <c r="O1298" s="1" t="s">
        <v>22</v>
      </c>
      <c r="P1298" s="1" t="s">
        <v>4470</v>
      </c>
      <c r="Q1298" s="1" t="s">
        <v>4473</v>
      </c>
      <c r="R1298" s="1" t="s">
        <v>21</v>
      </c>
      <c r="S1298" s="1"/>
      <c r="T1298" s="1" t="s">
        <v>25</v>
      </c>
      <c r="U1298" t="str">
        <f>VLOOKUP(H1298,[4]可返佣产品!$A$2:$B$1000,2,)</f>
        <v>true</v>
      </c>
    </row>
    <row r="1299" spans="1:21">
      <c r="A1299" s="4">
        <v>17722095999</v>
      </c>
      <c r="B1299" s="1" t="str">
        <f>VLOOKUP(A1299,'[3]消费明细-普通账号'!$B$2:$C$10000,2,)</f>
        <v>广州火鹰信息科技有限公司</v>
      </c>
      <c r="C1299" s="1" t="str">
        <f>VLOOKUP(A1299,'[3]消费明细-普通账号'!$B$2:$D$10000,3,)</f>
        <v>BD伙伴</v>
      </c>
      <c r="D1299" s="1" t="str">
        <f>VLOOKUP(A1299,'[3]消费明细-普通账号'!$B$2:$L$10000,11,)</f>
        <v>BD团队-刘银树</v>
      </c>
      <c r="E1299" s="1" t="str">
        <f>VLOOKUP(A1299,'[3]消费明细-普通账号'!$B$2:$P$10000,15,)</f>
        <v>关联</v>
      </c>
      <c r="F1299" s="5">
        <f>VLOOKUP(A1299,'[3]消费明细-普通账号'!$B$2:$O$10000,14,)</f>
        <v>43094</v>
      </c>
      <c r="G1299" s="1" t="s">
        <v>4475</v>
      </c>
      <c r="H1299" s="1" t="s">
        <v>65</v>
      </c>
      <c r="I1299" s="1" t="s">
        <v>49</v>
      </c>
      <c r="J1299" s="1" t="s">
        <v>29</v>
      </c>
      <c r="K1299" s="1" t="s">
        <v>20</v>
      </c>
      <c r="L1299" s="1" t="s">
        <v>30</v>
      </c>
      <c r="M1299" s="1"/>
      <c r="N1299" s="1">
        <f t="shared" si="20"/>
        <v>0</v>
      </c>
      <c r="O1299" s="1" t="s">
        <v>31</v>
      </c>
      <c r="P1299" s="1" t="s">
        <v>4476</v>
      </c>
      <c r="Q1299" s="1" t="s">
        <v>4477</v>
      </c>
      <c r="R1299" s="1" t="s">
        <v>21</v>
      </c>
      <c r="S1299" s="1"/>
      <c r="T1299" s="1" t="s">
        <v>25</v>
      </c>
      <c r="U1299" t="e">
        <f>VLOOKUP(H1299,[4]可返佣产品!$A$2:$B$1000,2,)</f>
        <v>#N/A</v>
      </c>
    </row>
    <row r="1300" spans="1:21">
      <c r="A1300" s="1" t="s">
        <v>1440</v>
      </c>
      <c r="B1300" s="1" t="str">
        <f>VLOOKUP(A1300,'[3]消费明细-普通账号'!$B$2:$C$10000,2,)</f>
        <v>深圳前海黄牛科技有限公司</v>
      </c>
      <c r="C1300" s="1" t="str">
        <f>VLOOKUP(A1300,'[3]消费明细-普通账号'!$B$2:$D$10000,3,)</f>
        <v>铁军-广</v>
      </c>
      <c r="D1300" s="1" t="str">
        <f>VLOOKUP(A1300,'[3]消费明细-普通账号'!$B$2:$L$10000,11,)</f>
        <v>高乾</v>
      </c>
      <c r="E1300" s="1" t="str">
        <f>VLOOKUP(A1300,'[3]消费明细-普通账号'!$B$2:$P$10000,15,)</f>
        <v>新建</v>
      </c>
      <c r="F1300" s="5">
        <f>VLOOKUP(A1300,'[3]消费明细-普通账号'!$B$2:$O$10000,14,)</f>
        <v>43198.729942129597</v>
      </c>
      <c r="G1300" s="1" t="s">
        <v>4478</v>
      </c>
      <c r="H1300" s="1" t="s">
        <v>36</v>
      </c>
      <c r="I1300" s="1" t="s">
        <v>59</v>
      </c>
      <c r="J1300" s="1" t="s">
        <v>1739</v>
      </c>
      <c r="K1300" s="1" t="s">
        <v>20</v>
      </c>
      <c r="L1300" s="1" t="s">
        <v>1739</v>
      </c>
      <c r="M1300" s="1"/>
      <c r="N1300" s="1">
        <f t="shared" si="20"/>
        <v>1840</v>
      </c>
      <c r="O1300" s="1" t="s">
        <v>22</v>
      </c>
      <c r="P1300" s="1" t="s">
        <v>4479</v>
      </c>
      <c r="Q1300" s="1" t="s">
        <v>4480</v>
      </c>
      <c r="R1300" s="1" t="s">
        <v>21</v>
      </c>
      <c r="S1300" s="1"/>
      <c r="T1300" s="1" t="s">
        <v>25</v>
      </c>
      <c r="U1300" t="str">
        <f>VLOOKUP(H1300,[4]可返佣产品!$A$2:$B$1000,2,)</f>
        <v>true</v>
      </c>
    </row>
    <row r="1301" spans="1:21">
      <c r="A1301" s="1" t="s">
        <v>2738</v>
      </c>
      <c r="B1301" s="1" t="str">
        <f>VLOOKUP(A1301,'[3]消费明细-普通账号'!$B$2:$C$10000,2,)</f>
        <v>广州市绯影信息科技有限公司</v>
      </c>
      <c r="C1301" s="1" t="str">
        <f>VLOOKUP(A1301,'[3]消费明细-普通账号'!$B$2:$D$10000,3,)</f>
        <v>中台-广</v>
      </c>
      <c r="D1301" s="1" t="str">
        <f>VLOOKUP(A1301,'[3]消费明细-普通账号'!$B$2:$L$10000,11,)</f>
        <v>雷馥萍</v>
      </c>
      <c r="E1301" s="1" t="str">
        <f>VLOOKUP(A1301,'[3]消费明细-普通账号'!$B$2:$P$10000,15,)</f>
        <v>关联</v>
      </c>
      <c r="F1301" s="5">
        <f>VLOOKUP(A1301,'[3]消费明细-普通账号'!$B$2:$O$10000,14,)</f>
        <v>42754</v>
      </c>
      <c r="G1301" s="1" t="s">
        <v>4481</v>
      </c>
      <c r="H1301" s="1" t="s">
        <v>4482</v>
      </c>
      <c r="I1301" s="1" t="s">
        <v>49</v>
      </c>
      <c r="J1301" s="1" t="s">
        <v>29</v>
      </c>
      <c r="K1301" s="1" t="s">
        <v>20</v>
      </c>
      <c r="L1301" s="1" t="s">
        <v>30</v>
      </c>
      <c r="M1301" s="1"/>
      <c r="N1301" s="1">
        <f t="shared" si="20"/>
        <v>0</v>
      </c>
      <c r="O1301" s="1" t="s">
        <v>31</v>
      </c>
      <c r="P1301" s="1" t="s">
        <v>4483</v>
      </c>
      <c r="Q1301" s="1" t="s">
        <v>4483</v>
      </c>
      <c r="R1301" s="1" t="s">
        <v>21</v>
      </c>
      <c r="S1301" s="1"/>
      <c r="T1301" s="1" t="s">
        <v>25</v>
      </c>
      <c r="U1301" t="e">
        <f>VLOOKUP(H1301,[4]可返佣产品!$A$2:$B$1000,2,)</f>
        <v>#N/A</v>
      </c>
    </row>
    <row r="1302" spans="1:21">
      <c r="A1302" s="4">
        <v>17722095999</v>
      </c>
      <c r="B1302" s="1" t="str">
        <f>VLOOKUP(A1302,'[3]消费明细-普通账号'!$B$2:$C$10000,2,)</f>
        <v>广州火鹰信息科技有限公司</v>
      </c>
      <c r="C1302" s="1" t="str">
        <f>VLOOKUP(A1302,'[3]消费明细-普通账号'!$B$2:$D$10000,3,)</f>
        <v>BD伙伴</v>
      </c>
      <c r="D1302" s="1" t="str">
        <f>VLOOKUP(A1302,'[3]消费明细-普通账号'!$B$2:$L$10000,11,)</f>
        <v>BD团队-刘银树</v>
      </c>
      <c r="E1302" s="1" t="str">
        <f>VLOOKUP(A1302,'[3]消费明细-普通账号'!$B$2:$P$10000,15,)</f>
        <v>关联</v>
      </c>
      <c r="F1302" s="5">
        <f>VLOOKUP(A1302,'[3]消费明细-普通账号'!$B$2:$O$10000,14,)</f>
        <v>43094</v>
      </c>
      <c r="G1302" s="1" t="s">
        <v>4484</v>
      </c>
      <c r="H1302" s="1" t="s">
        <v>65</v>
      </c>
      <c r="I1302" s="1" t="s">
        <v>49</v>
      </c>
      <c r="J1302" s="1" t="s">
        <v>29</v>
      </c>
      <c r="K1302" s="1" t="s">
        <v>20</v>
      </c>
      <c r="L1302" s="1" t="s">
        <v>30</v>
      </c>
      <c r="M1302" s="1"/>
      <c r="N1302" s="1">
        <f t="shared" si="20"/>
        <v>0</v>
      </c>
      <c r="O1302" s="1" t="s">
        <v>31</v>
      </c>
      <c r="P1302" s="1" t="s">
        <v>4485</v>
      </c>
      <c r="Q1302" s="1" t="s">
        <v>4486</v>
      </c>
      <c r="R1302" s="1" t="s">
        <v>21</v>
      </c>
      <c r="S1302" s="1"/>
      <c r="T1302" s="1" t="s">
        <v>25</v>
      </c>
      <c r="U1302" t="e">
        <f>VLOOKUP(H1302,[4]可返佣产品!$A$2:$B$1000,2,)</f>
        <v>#N/A</v>
      </c>
    </row>
    <row r="1303" spans="1:21">
      <c r="A1303" s="1" t="s">
        <v>4487</v>
      </c>
      <c r="B1303" s="1" t="str">
        <f>VLOOKUP(A1303,'[3]消费明细-普通账号'!$B$2:$C$10000,2,)</f>
        <v>广州紫鲸互联网科技有限公司</v>
      </c>
      <c r="C1303" s="1" t="str">
        <f>VLOOKUP(A1303,'[3]消费明细-普通账号'!$B$2:$D$10000,3,)</f>
        <v>BD伙伴</v>
      </c>
      <c r="D1303" s="1" t="str">
        <f>VLOOKUP(A1303,'[3]消费明细-普通账号'!$B$2:$L$10000,11,)</f>
        <v>BD团队-黄政源</v>
      </c>
      <c r="E1303" s="1" t="str">
        <f>VLOOKUP(A1303,'[3]消费明细-普通账号'!$B$2:$P$10000,15,)</f>
        <v>新建</v>
      </c>
      <c r="F1303" s="5">
        <f>VLOOKUP(A1303,'[3]消费明细-普通账号'!$B$2:$O$10000,14,)</f>
        <v>43265.906226851854</v>
      </c>
      <c r="G1303" s="1" t="s">
        <v>4488</v>
      </c>
      <c r="H1303" s="1" t="s">
        <v>54</v>
      </c>
      <c r="I1303" s="1" t="s">
        <v>49</v>
      </c>
      <c r="J1303" s="1" t="s">
        <v>29</v>
      </c>
      <c r="K1303" s="1" t="s">
        <v>20</v>
      </c>
      <c r="L1303" s="1" t="s">
        <v>29</v>
      </c>
      <c r="M1303" s="1"/>
      <c r="N1303" s="1">
        <f t="shared" si="20"/>
        <v>0</v>
      </c>
      <c r="O1303" s="1" t="s">
        <v>22</v>
      </c>
      <c r="P1303" s="1" t="s">
        <v>4489</v>
      </c>
      <c r="Q1303" s="1" t="s">
        <v>4490</v>
      </c>
      <c r="R1303" s="1" t="s">
        <v>21</v>
      </c>
      <c r="S1303" s="1"/>
      <c r="T1303" s="1" t="s">
        <v>25</v>
      </c>
      <c r="U1303" t="str">
        <f>VLOOKUP(H1303,[4]可返佣产品!$A$2:$B$1000,2,)</f>
        <v>true</v>
      </c>
    </row>
    <row r="1304" spans="1:21">
      <c r="A1304" s="1" t="s">
        <v>26</v>
      </c>
      <c r="B1304" s="1" t="str">
        <f>VLOOKUP(A1304,'[3]消费明细-普通账号'!$B$2:$C$10000,2,)</f>
        <v>广州市十牛信息科技有限公司</v>
      </c>
      <c r="C1304" s="1" t="str">
        <f>VLOOKUP(A1304,'[3]消费明细-普通账号'!$B$2:$D$10000,3,)</f>
        <v>其他</v>
      </c>
      <c r="D1304" s="1" t="str">
        <f>VLOOKUP(A1304,'[3]消费明细-普通账号'!$B$2:$L$10000,11,)</f>
        <v>薛玲</v>
      </c>
      <c r="E1304" s="1" t="str">
        <f>VLOOKUP(A1304,'[3]消费明细-普通账号'!$B$2:$P$10000,15,)</f>
        <v>关联</v>
      </c>
      <c r="F1304" s="5">
        <f>VLOOKUP(A1304,'[3]消费明细-普通账号'!$B$2:$O$10000,14,)</f>
        <v>42909</v>
      </c>
      <c r="G1304" s="1" t="s">
        <v>4491</v>
      </c>
      <c r="H1304" s="1" t="s">
        <v>130</v>
      </c>
      <c r="I1304" s="1" t="s">
        <v>49</v>
      </c>
      <c r="J1304" s="1" t="s">
        <v>29</v>
      </c>
      <c r="K1304" s="1" t="s">
        <v>20</v>
      </c>
      <c r="L1304" s="1" t="s">
        <v>30</v>
      </c>
      <c r="M1304" s="1"/>
      <c r="N1304" s="1">
        <f t="shared" si="20"/>
        <v>0</v>
      </c>
      <c r="O1304" s="1" t="s">
        <v>31</v>
      </c>
      <c r="P1304" s="1" t="s">
        <v>4492</v>
      </c>
      <c r="Q1304" s="1" t="s">
        <v>4492</v>
      </c>
      <c r="R1304" s="1" t="s">
        <v>21</v>
      </c>
      <c r="S1304" s="1"/>
      <c r="T1304" s="1" t="s">
        <v>25</v>
      </c>
      <c r="U1304" t="b">
        <f>VLOOKUP(H1304,[4]可返佣产品!$A$2:$B$1000,2,)</f>
        <v>1</v>
      </c>
    </row>
    <row r="1305" spans="1:21">
      <c r="A1305" s="4">
        <v>17722095999</v>
      </c>
      <c r="B1305" s="1" t="str">
        <f>VLOOKUP(A1305,'[3]消费明细-普通账号'!$B$2:$C$10000,2,)</f>
        <v>广州火鹰信息科技有限公司</v>
      </c>
      <c r="C1305" s="1" t="str">
        <f>VLOOKUP(A1305,'[3]消费明细-普通账号'!$B$2:$D$10000,3,)</f>
        <v>BD伙伴</v>
      </c>
      <c r="D1305" s="1" t="str">
        <f>VLOOKUP(A1305,'[3]消费明细-普通账号'!$B$2:$L$10000,11,)</f>
        <v>BD团队-刘银树</v>
      </c>
      <c r="E1305" s="1" t="str">
        <f>VLOOKUP(A1305,'[3]消费明细-普通账号'!$B$2:$P$10000,15,)</f>
        <v>关联</v>
      </c>
      <c r="F1305" s="5">
        <f>VLOOKUP(A1305,'[3]消费明细-普通账号'!$B$2:$O$10000,14,)</f>
        <v>43094</v>
      </c>
      <c r="G1305" s="1" t="s">
        <v>4493</v>
      </c>
      <c r="H1305" s="1" t="s">
        <v>36</v>
      </c>
      <c r="I1305" s="1" t="s">
        <v>49</v>
      </c>
      <c r="J1305" s="1" t="s">
        <v>4494</v>
      </c>
      <c r="K1305" s="1" t="s">
        <v>84</v>
      </c>
      <c r="L1305" s="1" t="s">
        <v>4495</v>
      </c>
      <c r="M1305" s="1"/>
      <c r="N1305" s="1">
        <f t="shared" si="20"/>
        <v>13770</v>
      </c>
      <c r="O1305" s="1" t="s">
        <v>22</v>
      </c>
      <c r="P1305" s="1" t="s">
        <v>4496</v>
      </c>
      <c r="Q1305" s="1" t="s">
        <v>4497</v>
      </c>
      <c r="R1305" s="1" t="s">
        <v>21</v>
      </c>
      <c r="S1305" s="1"/>
      <c r="T1305" s="1" t="s">
        <v>25</v>
      </c>
      <c r="U1305" t="str">
        <f>VLOOKUP(H1305,[4]可返佣产品!$A$2:$B$1000,2,)</f>
        <v>true</v>
      </c>
    </row>
    <row r="1306" spans="1:21">
      <c r="A1306" s="1" t="s">
        <v>98</v>
      </c>
      <c r="B1306" s="1" t="str">
        <f>VLOOKUP(A1306,'[3]消费明细-普通账号'!$B$2:$C$10000,2,)</f>
        <v>广州市汇美时尚集团股份有限公司</v>
      </c>
      <c r="C1306" s="1" t="str">
        <f>VLOOKUP(A1306,'[3]消费明细-普通账号'!$B$2:$D$10000,3,)</f>
        <v>其他</v>
      </c>
      <c r="D1306" s="1" t="str">
        <f>VLOOKUP(A1306,'[3]消费明细-普通账号'!$B$2:$L$10000,11,)</f>
        <v>薛玲</v>
      </c>
      <c r="E1306" s="1" t="str">
        <f>VLOOKUP(A1306,'[3]消费明细-普通账号'!$B$2:$P$10000,15,)</f>
        <v>关联</v>
      </c>
      <c r="F1306" s="5">
        <f>VLOOKUP(A1306,'[3]消费明细-普通账号'!$B$2:$O$10000,14,)</f>
        <v>42615</v>
      </c>
      <c r="G1306" s="1" t="s">
        <v>4498</v>
      </c>
      <c r="H1306" s="1" t="s">
        <v>17</v>
      </c>
      <c r="I1306" s="1" t="s">
        <v>49</v>
      </c>
      <c r="J1306" s="1" t="s">
        <v>4499</v>
      </c>
      <c r="K1306" s="1" t="s">
        <v>20</v>
      </c>
      <c r="L1306" s="1" t="s">
        <v>4499</v>
      </c>
      <c r="M1306" s="1"/>
      <c r="N1306" s="1">
        <f t="shared" si="20"/>
        <v>1623.44</v>
      </c>
      <c r="O1306" s="1" t="s">
        <v>22</v>
      </c>
      <c r="P1306" s="1" t="s">
        <v>4500</v>
      </c>
      <c r="Q1306" s="1" t="s">
        <v>4501</v>
      </c>
      <c r="R1306" s="1" t="s">
        <v>21</v>
      </c>
      <c r="S1306" s="1"/>
      <c r="T1306" s="1" t="s">
        <v>25</v>
      </c>
      <c r="U1306" t="str">
        <f>VLOOKUP(H1306,[4]可返佣产品!$A$2:$B$1000,2,)</f>
        <v>true</v>
      </c>
    </row>
    <row r="1307" spans="1:21">
      <c r="A1307" s="1" t="s">
        <v>762</v>
      </c>
      <c r="B1307" s="1" t="str">
        <f>VLOOKUP(A1307,'[3]消费明细-普通账号'!$B$2:$C$10000,2,)</f>
        <v>广州鸟邦电子商务有限公司</v>
      </c>
      <c r="C1307" s="1" t="str">
        <f>VLOOKUP(A1307,'[3]消费明细-普通账号'!$B$2:$D$10000,3,)</f>
        <v>中台-广</v>
      </c>
      <c r="D1307" s="1" t="str">
        <f>VLOOKUP(A1307,'[3]消费明细-普通账号'!$B$2:$L$10000,11,)</f>
        <v>雷馥萍</v>
      </c>
      <c r="E1307" s="1" t="str">
        <f>VLOOKUP(A1307,'[3]消费明细-普通账号'!$B$2:$P$10000,15,)</f>
        <v>关联</v>
      </c>
      <c r="F1307" s="5">
        <f>VLOOKUP(A1307,'[3]消费明细-普通账号'!$B$2:$O$10000,14,)</f>
        <v>42968</v>
      </c>
      <c r="G1307" s="1" t="s">
        <v>4502</v>
      </c>
      <c r="H1307" s="1" t="s">
        <v>1598</v>
      </c>
      <c r="I1307" s="1" t="s">
        <v>49</v>
      </c>
      <c r="J1307" s="1" t="s">
        <v>29</v>
      </c>
      <c r="K1307" s="1" t="s">
        <v>20</v>
      </c>
      <c r="L1307" s="1" t="s">
        <v>30</v>
      </c>
      <c r="M1307" s="1"/>
      <c r="N1307" s="1">
        <f t="shared" si="20"/>
        <v>0</v>
      </c>
      <c r="O1307" s="1" t="s">
        <v>31</v>
      </c>
      <c r="P1307" s="1" t="s">
        <v>4503</v>
      </c>
      <c r="Q1307" s="1" t="s">
        <v>4503</v>
      </c>
      <c r="R1307" s="1" t="s">
        <v>21</v>
      </c>
      <c r="S1307" s="1"/>
      <c r="T1307" s="1" t="s">
        <v>25</v>
      </c>
      <c r="U1307" t="e">
        <f>VLOOKUP(H1307,[4]可返佣产品!$A$2:$B$1000,2,)</f>
        <v>#N/A</v>
      </c>
    </row>
    <row r="1308" spans="1:21">
      <c r="A1308" s="1" t="s">
        <v>762</v>
      </c>
      <c r="B1308" s="1" t="str">
        <f>VLOOKUP(A1308,'[3]消费明细-普通账号'!$B$2:$C$10000,2,)</f>
        <v>广州鸟邦电子商务有限公司</v>
      </c>
      <c r="C1308" s="1" t="str">
        <f>VLOOKUP(A1308,'[3]消费明细-普通账号'!$B$2:$D$10000,3,)</f>
        <v>中台-广</v>
      </c>
      <c r="D1308" s="1" t="str">
        <f>VLOOKUP(A1308,'[3]消费明细-普通账号'!$B$2:$L$10000,11,)</f>
        <v>雷馥萍</v>
      </c>
      <c r="E1308" s="1" t="str">
        <f>VLOOKUP(A1308,'[3]消费明细-普通账号'!$B$2:$P$10000,15,)</f>
        <v>关联</v>
      </c>
      <c r="F1308" s="5">
        <f>VLOOKUP(A1308,'[3]消费明细-普通账号'!$B$2:$O$10000,14,)</f>
        <v>42968</v>
      </c>
      <c r="G1308" s="1" t="s">
        <v>4504</v>
      </c>
      <c r="H1308" s="1" t="s">
        <v>1598</v>
      </c>
      <c r="I1308" s="1" t="s">
        <v>131</v>
      </c>
      <c r="J1308" s="1" t="s">
        <v>29</v>
      </c>
      <c r="K1308" s="1" t="s">
        <v>20</v>
      </c>
      <c r="L1308" s="1" t="s">
        <v>30</v>
      </c>
      <c r="M1308" s="1"/>
      <c r="N1308" s="1">
        <f t="shared" si="20"/>
        <v>0</v>
      </c>
      <c r="O1308" s="1" t="s">
        <v>31</v>
      </c>
      <c r="P1308" s="1" t="s">
        <v>4505</v>
      </c>
      <c r="Q1308" s="1" t="s">
        <v>4505</v>
      </c>
      <c r="R1308" s="1" t="s">
        <v>21</v>
      </c>
      <c r="S1308" s="1"/>
      <c r="T1308" s="1" t="s">
        <v>25</v>
      </c>
      <c r="U1308" t="e">
        <f>VLOOKUP(H1308,[4]可返佣产品!$A$2:$B$1000,2,)</f>
        <v>#N/A</v>
      </c>
    </row>
    <row r="1309" spans="1:21">
      <c r="A1309" s="1" t="s">
        <v>762</v>
      </c>
      <c r="B1309" s="1" t="str">
        <f>VLOOKUP(A1309,'[3]消费明细-普通账号'!$B$2:$C$10000,2,)</f>
        <v>广州鸟邦电子商务有限公司</v>
      </c>
      <c r="C1309" s="1" t="str">
        <f>VLOOKUP(A1309,'[3]消费明细-普通账号'!$B$2:$D$10000,3,)</f>
        <v>中台-广</v>
      </c>
      <c r="D1309" s="1" t="str">
        <f>VLOOKUP(A1309,'[3]消费明细-普通账号'!$B$2:$L$10000,11,)</f>
        <v>雷馥萍</v>
      </c>
      <c r="E1309" s="1" t="str">
        <f>VLOOKUP(A1309,'[3]消费明细-普通账号'!$B$2:$P$10000,15,)</f>
        <v>关联</v>
      </c>
      <c r="F1309" s="5">
        <f>VLOOKUP(A1309,'[3]消费明细-普通账号'!$B$2:$O$10000,14,)</f>
        <v>42968</v>
      </c>
      <c r="G1309" s="1" t="s">
        <v>4506</v>
      </c>
      <c r="H1309" s="1" t="s">
        <v>1598</v>
      </c>
      <c r="I1309" s="1" t="s">
        <v>49</v>
      </c>
      <c r="J1309" s="1" t="s">
        <v>29</v>
      </c>
      <c r="K1309" s="1" t="s">
        <v>20</v>
      </c>
      <c r="L1309" s="1" t="s">
        <v>30</v>
      </c>
      <c r="M1309" s="1"/>
      <c r="N1309" s="1">
        <f t="shared" si="20"/>
        <v>0</v>
      </c>
      <c r="O1309" s="1" t="s">
        <v>31</v>
      </c>
      <c r="P1309" s="1" t="s">
        <v>4507</v>
      </c>
      <c r="Q1309" s="1" t="s">
        <v>4507</v>
      </c>
      <c r="R1309" s="1" t="s">
        <v>21</v>
      </c>
      <c r="S1309" s="1"/>
      <c r="T1309" s="1" t="s">
        <v>25</v>
      </c>
      <c r="U1309" t="e">
        <f>VLOOKUP(H1309,[4]可返佣产品!$A$2:$B$1000,2,)</f>
        <v>#N/A</v>
      </c>
    </row>
    <row r="1310" spans="1:21">
      <c r="A1310" s="1" t="s">
        <v>762</v>
      </c>
      <c r="B1310" s="1" t="str">
        <f>VLOOKUP(A1310,'[3]消费明细-普通账号'!$B$2:$C$10000,2,)</f>
        <v>广州鸟邦电子商务有限公司</v>
      </c>
      <c r="C1310" s="1" t="str">
        <f>VLOOKUP(A1310,'[3]消费明细-普通账号'!$B$2:$D$10000,3,)</f>
        <v>中台-广</v>
      </c>
      <c r="D1310" s="1" t="str">
        <f>VLOOKUP(A1310,'[3]消费明细-普通账号'!$B$2:$L$10000,11,)</f>
        <v>雷馥萍</v>
      </c>
      <c r="E1310" s="1" t="str">
        <f>VLOOKUP(A1310,'[3]消费明细-普通账号'!$B$2:$P$10000,15,)</f>
        <v>关联</v>
      </c>
      <c r="F1310" s="5">
        <f>VLOOKUP(A1310,'[3]消费明细-普通账号'!$B$2:$O$10000,14,)</f>
        <v>42968</v>
      </c>
      <c r="G1310" s="1" t="s">
        <v>4508</v>
      </c>
      <c r="H1310" s="1" t="s">
        <v>1598</v>
      </c>
      <c r="I1310" s="1" t="s">
        <v>131</v>
      </c>
      <c r="J1310" s="1" t="s">
        <v>29</v>
      </c>
      <c r="K1310" s="1" t="s">
        <v>20</v>
      </c>
      <c r="L1310" s="1" t="s">
        <v>30</v>
      </c>
      <c r="M1310" s="1"/>
      <c r="N1310" s="1">
        <f t="shared" si="20"/>
        <v>0</v>
      </c>
      <c r="O1310" s="1" t="s">
        <v>31</v>
      </c>
      <c r="P1310" s="1" t="s">
        <v>4509</v>
      </c>
      <c r="Q1310" s="1" t="s">
        <v>4509</v>
      </c>
      <c r="R1310" s="1" t="s">
        <v>21</v>
      </c>
      <c r="S1310" s="1"/>
      <c r="T1310" s="1" t="s">
        <v>25</v>
      </c>
      <c r="U1310" t="e">
        <f>VLOOKUP(H1310,[4]可返佣产品!$A$2:$B$1000,2,)</f>
        <v>#N/A</v>
      </c>
    </row>
    <row r="1311" spans="1:21">
      <c r="A1311" s="1" t="s">
        <v>762</v>
      </c>
      <c r="B1311" s="1" t="str">
        <f>VLOOKUP(A1311,'[3]消费明细-普通账号'!$B$2:$C$10000,2,)</f>
        <v>广州鸟邦电子商务有限公司</v>
      </c>
      <c r="C1311" s="1" t="str">
        <f>VLOOKUP(A1311,'[3]消费明细-普通账号'!$B$2:$D$10000,3,)</f>
        <v>中台-广</v>
      </c>
      <c r="D1311" s="1" t="str">
        <f>VLOOKUP(A1311,'[3]消费明细-普通账号'!$B$2:$L$10000,11,)</f>
        <v>雷馥萍</v>
      </c>
      <c r="E1311" s="1" t="str">
        <f>VLOOKUP(A1311,'[3]消费明细-普通账号'!$B$2:$P$10000,15,)</f>
        <v>关联</v>
      </c>
      <c r="F1311" s="5">
        <f>VLOOKUP(A1311,'[3]消费明细-普通账号'!$B$2:$O$10000,14,)</f>
        <v>42968</v>
      </c>
      <c r="G1311" s="1" t="s">
        <v>4510</v>
      </c>
      <c r="H1311" s="1" t="s">
        <v>1598</v>
      </c>
      <c r="I1311" s="1" t="s">
        <v>49</v>
      </c>
      <c r="J1311" s="1" t="s">
        <v>29</v>
      </c>
      <c r="K1311" s="1" t="s">
        <v>20</v>
      </c>
      <c r="L1311" s="1" t="s">
        <v>30</v>
      </c>
      <c r="M1311" s="1"/>
      <c r="N1311" s="1">
        <f t="shared" si="20"/>
        <v>0</v>
      </c>
      <c r="O1311" s="1" t="s">
        <v>31</v>
      </c>
      <c r="P1311" s="1" t="s">
        <v>4511</v>
      </c>
      <c r="Q1311" s="1" t="s">
        <v>4512</v>
      </c>
      <c r="R1311" s="1" t="s">
        <v>21</v>
      </c>
      <c r="S1311" s="1"/>
      <c r="T1311" s="1" t="s">
        <v>25</v>
      </c>
      <c r="U1311" t="e">
        <f>VLOOKUP(H1311,[4]可返佣产品!$A$2:$B$1000,2,)</f>
        <v>#N/A</v>
      </c>
    </row>
    <row r="1312" spans="1:21">
      <c r="A1312" s="1" t="s">
        <v>762</v>
      </c>
      <c r="B1312" s="1" t="str">
        <f>VLOOKUP(A1312,'[3]消费明细-普通账号'!$B$2:$C$10000,2,)</f>
        <v>广州鸟邦电子商务有限公司</v>
      </c>
      <c r="C1312" s="1" t="str">
        <f>VLOOKUP(A1312,'[3]消费明细-普通账号'!$B$2:$D$10000,3,)</f>
        <v>中台-广</v>
      </c>
      <c r="D1312" s="1" t="str">
        <f>VLOOKUP(A1312,'[3]消费明细-普通账号'!$B$2:$L$10000,11,)</f>
        <v>雷馥萍</v>
      </c>
      <c r="E1312" s="1" t="str">
        <f>VLOOKUP(A1312,'[3]消费明细-普通账号'!$B$2:$P$10000,15,)</f>
        <v>关联</v>
      </c>
      <c r="F1312" s="5">
        <f>VLOOKUP(A1312,'[3]消费明细-普通账号'!$B$2:$O$10000,14,)</f>
        <v>42968</v>
      </c>
      <c r="G1312" s="1" t="s">
        <v>4513</v>
      </c>
      <c r="H1312" s="1" t="s">
        <v>1283</v>
      </c>
      <c r="I1312" s="1" t="s">
        <v>18</v>
      </c>
      <c r="J1312" s="1" t="s">
        <v>4514</v>
      </c>
      <c r="K1312" s="1" t="s">
        <v>20</v>
      </c>
      <c r="L1312" s="1" t="s">
        <v>4514</v>
      </c>
      <c r="M1312" s="1"/>
      <c r="N1312" s="1">
        <f t="shared" si="20"/>
        <v>58.76</v>
      </c>
      <c r="O1312" s="1" t="s">
        <v>22</v>
      </c>
      <c r="P1312" s="1" t="s">
        <v>4515</v>
      </c>
      <c r="Q1312" s="1" t="s">
        <v>4516</v>
      </c>
      <c r="R1312" s="1" t="s">
        <v>21</v>
      </c>
      <c r="S1312" s="1"/>
      <c r="T1312" s="1" t="s">
        <v>25</v>
      </c>
      <c r="U1312" t="b">
        <f>VLOOKUP(H1312,[4]可返佣产品!$A$2:$B$1000,2,)</f>
        <v>0</v>
      </c>
    </row>
    <row r="1313" spans="1:21">
      <c r="A1313" s="1" t="s">
        <v>762</v>
      </c>
      <c r="B1313" s="1" t="str">
        <f>VLOOKUP(A1313,'[3]消费明细-普通账号'!$B$2:$C$10000,2,)</f>
        <v>广州鸟邦电子商务有限公司</v>
      </c>
      <c r="C1313" s="1" t="str">
        <f>VLOOKUP(A1313,'[3]消费明细-普通账号'!$B$2:$D$10000,3,)</f>
        <v>中台-广</v>
      </c>
      <c r="D1313" s="1" t="str">
        <f>VLOOKUP(A1313,'[3]消费明细-普通账号'!$B$2:$L$10000,11,)</f>
        <v>雷馥萍</v>
      </c>
      <c r="E1313" s="1" t="str">
        <f>VLOOKUP(A1313,'[3]消费明细-普通账号'!$B$2:$P$10000,15,)</f>
        <v>关联</v>
      </c>
      <c r="F1313" s="5">
        <f>VLOOKUP(A1313,'[3]消费明细-普通账号'!$B$2:$O$10000,14,)</f>
        <v>42968</v>
      </c>
      <c r="G1313" s="1" t="s">
        <v>4517</v>
      </c>
      <c r="H1313" s="1" t="s">
        <v>1598</v>
      </c>
      <c r="I1313" s="1" t="s">
        <v>49</v>
      </c>
      <c r="J1313" s="1" t="s">
        <v>29</v>
      </c>
      <c r="K1313" s="1" t="s">
        <v>20</v>
      </c>
      <c r="L1313" s="1" t="s">
        <v>30</v>
      </c>
      <c r="M1313" s="1"/>
      <c r="N1313" s="1">
        <f t="shared" si="20"/>
        <v>0</v>
      </c>
      <c r="O1313" s="1" t="s">
        <v>31</v>
      </c>
      <c r="P1313" s="1" t="s">
        <v>4518</v>
      </c>
      <c r="Q1313" s="1" t="s">
        <v>4518</v>
      </c>
      <c r="R1313" s="1" t="s">
        <v>21</v>
      </c>
      <c r="S1313" s="1"/>
      <c r="T1313" s="1" t="s">
        <v>25</v>
      </c>
      <c r="U1313" t="e">
        <f>VLOOKUP(H1313,[4]可返佣产品!$A$2:$B$1000,2,)</f>
        <v>#N/A</v>
      </c>
    </row>
    <row r="1314" spans="1:21">
      <c r="A1314" s="1" t="s">
        <v>1196</v>
      </c>
      <c r="B1314" s="1" t="str">
        <f>VLOOKUP(A1314,'[3]消费明细-普通账号'!$B$2:$C$10000,2,)</f>
        <v>广州留余香信息科技有限公司</v>
      </c>
      <c r="C1314" s="1" t="str">
        <f>VLOOKUP(A1314,'[3]消费明细-普通账号'!$B$2:$D$10000,3,)</f>
        <v>BD伙伴</v>
      </c>
      <c r="D1314" s="1" t="str">
        <f>VLOOKUP(A1314,'[3]消费明细-普通账号'!$B$2:$L$10000,11,)</f>
        <v>BD团队-黄政源</v>
      </c>
      <c r="E1314" s="1" t="str">
        <f>VLOOKUP(A1314,'[3]消费明细-普通账号'!$B$2:$P$10000,15,)</f>
        <v>新建</v>
      </c>
      <c r="F1314" s="5">
        <f>VLOOKUP(A1314,'[3]消费明细-普通账号'!$B$2:$O$10000,14,)</f>
        <v>43032</v>
      </c>
      <c r="G1314" s="1" t="s">
        <v>4519</v>
      </c>
      <c r="H1314" s="1" t="s">
        <v>17</v>
      </c>
      <c r="I1314" s="1" t="s">
        <v>59</v>
      </c>
      <c r="J1314" s="1" t="s">
        <v>1996</v>
      </c>
      <c r="K1314" s="1" t="s">
        <v>20</v>
      </c>
      <c r="L1314" s="1" t="s">
        <v>1996</v>
      </c>
      <c r="M1314" s="1"/>
      <c r="N1314" s="1">
        <f t="shared" si="20"/>
        <v>190</v>
      </c>
      <c r="O1314" s="1" t="s">
        <v>22</v>
      </c>
      <c r="P1314" s="1" t="s">
        <v>4520</v>
      </c>
      <c r="Q1314" s="1" t="s">
        <v>4521</v>
      </c>
      <c r="R1314" s="1" t="s">
        <v>21</v>
      </c>
      <c r="S1314" s="1"/>
      <c r="T1314" s="1" t="s">
        <v>25</v>
      </c>
      <c r="U1314" t="str">
        <f>VLOOKUP(H1314,[4]可返佣产品!$A$2:$B$1000,2,)</f>
        <v>true</v>
      </c>
    </row>
    <row r="1315" spans="1:21">
      <c r="A1315" s="1" t="s">
        <v>3392</v>
      </c>
      <c r="B1315" s="1" t="str">
        <f>VLOOKUP(A1315,'[3]消费明细-普通账号'!$B$2:$C$10000,2,)</f>
        <v>广州合立正通信息科技有限公司</v>
      </c>
      <c r="C1315" s="1" t="str">
        <f>VLOOKUP(A1315,'[3]消费明细-普通账号'!$B$2:$D$10000,3,)</f>
        <v>KA-广</v>
      </c>
      <c r="D1315" s="1" t="str">
        <f>VLOOKUP(A1315,'[3]消费明细-普通账号'!$B$2:$L$10000,11,)</f>
        <v>史玉卉</v>
      </c>
      <c r="E1315" s="1" t="str">
        <f>VLOOKUP(A1315,'[3]消费明细-普通账号'!$B$2:$P$10000,15,)</f>
        <v>关联</v>
      </c>
      <c r="F1315" s="5">
        <f>VLOOKUP(A1315,'[3]消费明细-普通账号'!$B$2:$O$10000,14,)</f>
        <v>42795</v>
      </c>
      <c r="G1315" s="1" t="s">
        <v>4522</v>
      </c>
      <c r="H1315" s="1" t="s">
        <v>54</v>
      </c>
      <c r="I1315" s="1" t="s">
        <v>49</v>
      </c>
      <c r="J1315" s="1" t="s">
        <v>29</v>
      </c>
      <c r="K1315" s="1" t="s">
        <v>20</v>
      </c>
      <c r="L1315" s="1" t="s">
        <v>29</v>
      </c>
      <c r="M1315" s="1"/>
      <c r="N1315" s="1">
        <f t="shared" si="20"/>
        <v>0</v>
      </c>
      <c r="O1315" s="1" t="s">
        <v>22</v>
      </c>
      <c r="P1315" s="1" t="s">
        <v>4523</v>
      </c>
      <c r="Q1315" s="1" t="s">
        <v>4524</v>
      </c>
      <c r="R1315" s="1" t="s">
        <v>21</v>
      </c>
      <c r="S1315" s="1"/>
      <c r="T1315" s="1" t="s">
        <v>25</v>
      </c>
      <c r="U1315" t="str">
        <f>VLOOKUP(H1315,[4]可返佣产品!$A$2:$B$1000,2,)</f>
        <v>true</v>
      </c>
    </row>
    <row r="1316" spans="1:21">
      <c r="A1316" s="1" t="s">
        <v>577</v>
      </c>
      <c r="B1316" s="1" t="str">
        <f>VLOOKUP(A1316,'[3]消费明细-普通账号'!$B$2:$C$10000,2,)</f>
        <v>快尚时装（广州）有限公司</v>
      </c>
      <c r="C1316" s="1" t="str">
        <f>VLOOKUP(A1316,'[3]消费明细-普通账号'!$B$2:$D$10000,3,)</f>
        <v>其他</v>
      </c>
      <c r="D1316" s="1" t="str">
        <f>VLOOKUP(A1316,'[3]消费明细-普通账号'!$B$2:$L$10000,11,)</f>
        <v>薛玲</v>
      </c>
      <c r="E1316" s="1" t="str">
        <f>VLOOKUP(A1316,'[3]消费明细-普通账号'!$B$2:$P$10000,15,)</f>
        <v>新建</v>
      </c>
      <c r="F1316" s="5">
        <f>VLOOKUP(A1316,'[3]消费明细-普通账号'!$B$2:$O$10000,14,)</f>
        <v>42683</v>
      </c>
      <c r="G1316" s="1" t="s">
        <v>4525</v>
      </c>
      <c r="H1316" s="1" t="s">
        <v>2547</v>
      </c>
      <c r="I1316" s="1" t="s">
        <v>49</v>
      </c>
      <c r="J1316" s="1" t="s">
        <v>29</v>
      </c>
      <c r="K1316" s="1" t="s">
        <v>20</v>
      </c>
      <c r="L1316" s="1" t="s">
        <v>30</v>
      </c>
      <c r="M1316" s="1"/>
      <c r="N1316" s="1">
        <f t="shared" si="20"/>
        <v>0</v>
      </c>
      <c r="O1316" s="1" t="s">
        <v>31</v>
      </c>
      <c r="P1316" s="1" t="s">
        <v>4526</v>
      </c>
      <c r="Q1316" s="1" t="s">
        <v>4526</v>
      </c>
      <c r="R1316" s="1" t="s">
        <v>21</v>
      </c>
      <c r="S1316" s="1"/>
      <c r="T1316" s="1" t="s">
        <v>25</v>
      </c>
      <c r="U1316" t="b">
        <f>VLOOKUP(H1316,[4]可返佣产品!$A$2:$B$1000,2,)</f>
        <v>0</v>
      </c>
    </row>
    <row r="1317" spans="1:21">
      <c r="A1317" s="1" t="s">
        <v>26</v>
      </c>
      <c r="B1317" s="1" t="str">
        <f>VLOOKUP(A1317,'[3]消费明细-普通账号'!$B$2:$C$10000,2,)</f>
        <v>广州市十牛信息科技有限公司</v>
      </c>
      <c r="C1317" s="1" t="str">
        <f>VLOOKUP(A1317,'[3]消费明细-普通账号'!$B$2:$D$10000,3,)</f>
        <v>其他</v>
      </c>
      <c r="D1317" s="1" t="str">
        <f>VLOOKUP(A1317,'[3]消费明细-普通账号'!$B$2:$L$10000,11,)</f>
        <v>薛玲</v>
      </c>
      <c r="E1317" s="1" t="str">
        <f>VLOOKUP(A1317,'[3]消费明细-普通账号'!$B$2:$P$10000,15,)</f>
        <v>关联</v>
      </c>
      <c r="F1317" s="5">
        <f>VLOOKUP(A1317,'[3]消费明细-普通账号'!$B$2:$O$10000,14,)</f>
        <v>42909</v>
      </c>
      <c r="G1317" s="1" t="s">
        <v>4527</v>
      </c>
      <c r="H1317" s="1" t="s">
        <v>130</v>
      </c>
      <c r="I1317" s="1" t="s">
        <v>49</v>
      </c>
      <c r="J1317" s="1" t="s">
        <v>29</v>
      </c>
      <c r="K1317" s="1" t="s">
        <v>20</v>
      </c>
      <c r="L1317" s="1" t="s">
        <v>30</v>
      </c>
      <c r="M1317" s="1"/>
      <c r="N1317" s="1">
        <f t="shared" si="20"/>
        <v>0</v>
      </c>
      <c r="O1317" s="1" t="s">
        <v>31</v>
      </c>
      <c r="P1317" s="1" t="s">
        <v>4528</v>
      </c>
      <c r="Q1317" s="1" t="s">
        <v>4528</v>
      </c>
      <c r="R1317" s="1" t="s">
        <v>21</v>
      </c>
      <c r="S1317" s="1"/>
      <c r="T1317" s="1" t="s">
        <v>25</v>
      </c>
      <c r="U1317" t="b">
        <f>VLOOKUP(H1317,[4]可返佣产品!$A$2:$B$1000,2,)</f>
        <v>1</v>
      </c>
    </row>
    <row r="1318" spans="1:21">
      <c r="A1318" s="1" t="s">
        <v>916</v>
      </c>
      <c r="B1318" s="1" t="str">
        <f>VLOOKUP(A1318,'[3]消费明细-普通账号'!$B$2:$C$10000,2,)</f>
        <v>广东天泽阳光康众医疗投资管理有限公司</v>
      </c>
      <c r="C1318" s="1" t="str">
        <f>VLOOKUP(A1318,'[3]消费明细-普通账号'!$B$2:$D$10000,3,)</f>
        <v>铁军-广</v>
      </c>
      <c r="D1318" s="1" t="str">
        <f>VLOOKUP(A1318,'[3]消费明细-普通账号'!$B$2:$L$10000,11,)</f>
        <v>李达</v>
      </c>
      <c r="E1318" s="1" t="str">
        <f>VLOOKUP(A1318,'[3]消费明细-普通账号'!$B$2:$P$10000,15,)</f>
        <v>新建</v>
      </c>
      <c r="F1318" s="5">
        <f>VLOOKUP(A1318,'[3]消费明细-普通账号'!$B$2:$O$10000,14,)</f>
        <v>43262.467164351852</v>
      </c>
      <c r="G1318" s="1" t="s">
        <v>4529</v>
      </c>
      <c r="H1318" s="1" t="s">
        <v>1861</v>
      </c>
      <c r="I1318" s="1" t="s">
        <v>49</v>
      </c>
      <c r="J1318" s="1" t="s">
        <v>4530</v>
      </c>
      <c r="K1318" s="1" t="s">
        <v>84</v>
      </c>
      <c r="L1318" s="1" t="s">
        <v>4531</v>
      </c>
      <c r="M1318" s="1">
        <v>6762.6</v>
      </c>
      <c r="N1318" s="1">
        <f t="shared" si="20"/>
        <v>0</v>
      </c>
      <c r="O1318" s="1" t="s">
        <v>22</v>
      </c>
      <c r="P1318" s="1" t="s">
        <v>4532</v>
      </c>
      <c r="Q1318" s="1" t="s">
        <v>4533</v>
      </c>
      <c r="R1318" s="1" t="s">
        <v>21</v>
      </c>
      <c r="S1318" s="1"/>
      <c r="T1318" s="1" t="s">
        <v>25</v>
      </c>
      <c r="U1318" t="str">
        <f>VLOOKUP(H1318,[4]可返佣产品!$A$2:$B$1000,2,)</f>
        <v>true</v>
      </c>
    </row>
    <row r="1319" spans="1:21">
      <c r="A1319" s="1" t="s">
        <v>582</v>
      </c>
      <c r="B1319" s="1" t="str">
        <f>VLOOKUP(A1319,'[3]消费明细-普通账号'!$B$2:$C$10000,2,)</f>
        <v>广州尚途商旅信息技术有限公司</v>
      </c>
      <c r="C1319" s="1" t="str">
        <f>VLOOKUP(A1319,'[3]消费明细-普通账号'!$B$2:$D$10000,3,)</f>
        <v>KA-广</v>
      </c>
      <c r="D1319" s="1" t="str">
        <f>VLOOKUP(A1319,'[3]消费明细-普通账号'!$B$2:$L$10000,11,)</f>
        <v>史玉卉</v>
      </c>
      <c r="E1319" s="1" t="str">
        <f>VLOOKUP(A1319,'[3]消费明细-普通账号'!$B$2:$P$10000,15,)</f>
        <v>关联</v>
      </c>
      <c r="F1319" s="5">
        <f>VLOOKUP(A1319,'[3]消费明细-普通账号'!$B$2:$O$10000,14,)</f>
        <v>42670</v>
      </c>
      <c r="G1319" s="1" t="s">
        <v>4534</v>
      </c>
      <c r="H1319" s="1" t="s">
        <v>48</v>
      </c>
      <c r="I1319" s="1" t="s">
        <v>49</v>
      </c>
      <c r="J1319" s="1" t="s">
        <v>29</v>
      </c>
      <c r="K1319" s="1" t="s">
        <v>20</v>
      </c>
      <c r="L1319" s="1" t="s">
        <v>30</v>
      </c>
      <c r="M1319" s="1"/>
      <c r="N1319" s="1">
        <f t="shared" si="20"/>
        <v>0</v>
      </c>
      <c r="O1319" s="1" t="s">
        <v>31</v>
      </c>
      <c r="P1319" s="1" t="s">
        <v>4535</v>
      </c>
      <c r="Q1319" s="1" t="s">
        <v>4535</v>
      </c>
      <c r="R1319" s="1" t="s">
        <v>21</v>
      </c>
      <c r="S1319" s="1"/>
      <c r="T1319" s="1" t="s">
        <v>25</v>
      </c>
      <c r="U1319" t="e">
        <f>VLOOKUP(H1319,[4]可返佣产品!$A$2:$B$1000,2,)</f>
        <v>#N/A</v>
      </c>
    </row>
    <row r="1320" spans="1:21">
      <c r="A1320" s="1" t="s">
        <v>46</v>
      </c>
      <c r="B1320" s="1" t="str">
        <f>VLOOKUP(A1320,'[3]消费明细-普通账号'!$B$2:$C$10000,2,)</f>
        <v>云康集团</v>
      </c>
      <c r="C1320" s="1" t="str">
        <f>VLOOKUP(A1320,'[3]消费明细-普通账号'!$B$2:$D$10000,3,)</f>
        <v>其他</v>
      </c>
      <c r="D1320" s="1" t="str">
        <f>VLOOKUP(A1320,'[3]消费明细-普通账号'!$B$2:$L$10000,11,)</f>
        <v>薛玲</v>
      </c>
      <c r="E1320" s="1" t="str">
        <f>VLOOKUP(A1320,'[3]消费明细-普通账号'!$B$2:$P$10000,15,)</f>
        <v>关联</v>
      </c>
      <c r="F1320" s="5">
        <f>VLOOKUP(A1320,'[3]消费明细-普通账号'!$B$2:$O$10000,14,)</f>
        <v>42927</v>
      </c>
      <c r="G1320" s="1" t="s">
        <v>4536</v>
      </c>
      <c r="H1320" s="1" t="s">
        <v>17</v>
      </c>
      <c r="I1320" s="1" t="s">
        <v>59</v>
      </c>
      <c r="J1320" s="1" t="s">
        <v>4537</v>
      </c>
      <c r="K1320" s="1" t="s">
        <v>20</v>
      </c>
      <c r="L1320" s="1" t="s">
        <v>4537</v>
      </c>
      <c r="M1320" s="1"/>
      <c r="N1320" s="1">
        <f t="shared" si="20"/>
        <v>398</v>
      </c>
      <c r="O1320" s="1" t="s">
        <v>22</v>
      </c>
      <c r="P1320" s="1" t="s">
        <v>4538</v>
      </c>
      <c r="Q1320" s="1" t="s">
        <v>4539</v>
      </c>
      <c r="R1320" s="1" t="s">
        <v>21</v>
      </c>
      <c r="S1320" s="1"/>
      <c r="T1320" s="1" t="s">
        <v>25</v>
      </c>
      <c r="U1320">
        <v>-1</v>
      </c>
    </row>
    <row r="1321" spans="1:21">
      <c r="A1321" s="1" t="s">
        <v>77</v>
      </c>
      <c r="B1321" s="1" t="str">
        <f>VLOOKUP(A1321,'[3]消费明细-普通账号'!$B$2:$C$10000,2,)</f>
        <v>广州华银医学检测中心有限公司</v>
      </c>
      <c r="C1321" s="1" t="str">
        <f>VLOOKUP(A1321,'[3]消费明细-普通账号'!$B$2:$D$10000,3,)</f>
        <v>KA-广</v>
      </c>
      <c r="D1321" s="1" t="str">
        <f>VLOOKUP(A1321,'[3]消费明细-普通账号'!$B$2:$L$10000,11,)</f>
        <v>汤何</v>
      </c>
      <c r="E1321" s="1" t="str">
        <f>VLOOKUP(A1321,'[3]消费明细-普通账号'!$B$2:$P$10000,15,)</f>
        <v>关联</v>
      </c>
      <c r="F1321" s="5">
        <f>VLOOKUP(A1321,'[3]消费明细-普通账号'!$B$2:$O$10000,14,)</f>
        <v>42927</v>
      </c>
      <c r="G1321" s="1" t="s">
        <v>4540</v>
      </c>
      <c r="H1321" s="1" t="s">
        <v>79</v>
      </c>
      <c r="I1321" s="1" t="s">
        <v>49</v>
      </c>
      <c r="J1321" s="1" t="s">
        <v>29</v>
      </c>
      <c r="K1321" s="1" t="s">
        <v>20</v>
      </c>
      <c r="L1321" s="1" t="s">
        <v>30</v>
      </c>
      <c r="M1321" s="1"/>
      <c r="N1321" s="1">
        <f t="shared" si="20"/>
        <v>0</v>
      </c>
      <c r="O1321" s="1" t="s">
        <v>31</v>
      </c>
      <c r="P1321" s="1" t="s">
        <v>4541</v>
      </c>
      <c r="Q1321" s="1" t="s">
        <v>4541</v>
      </c>
      <c r="R1321" s="1" t="s">
        <v>21</v>
      </c>
      <c r="S1321" s="1"/>
      <c r="T1321" s="1" t="s">
        <v>25</v>
      </c>
      <c r="U1321" t="e">
        <f>VLOOKUP(H1321,[4]可返佣产品!$A$2:$B$1000,2,)</f>
        <v>#N/A</v>
      </c>
    </row>
    <row r="1322" spans="1:21">
      <c r="A1322" s="1" t="s">
        <v>77</v>
      </c>
      <c r="B1322" s="1" t="str">
        <f>VLOOKUP(A1322,'[3]消费明细-普通账号'!$B$2:$C$10000,2,)</f>
        <v>广州华银医学检测中心有限公司</v>
      </c>
      <c r="C1322" s="1" t="str">
        <f>VLOOKUP(A1322,'[3]消费明细-普通账号'!$B$2:$D$10000,3,)</f>
        <v>KA-广</v>
      </c>
      <c r="D1322" s="1" t="str">
        <f>VLOOKUP(A1322,'[3]消费明细-普通账号'!$B$2:$L$10000,11,)</f>
        <v>汤何</v>
      </c>
      <c r="E1322" s="1" t="str">
        <f>VLOOKUP(A1322,'[3]消费明细-普通账号'!$B$2:$P$10000,15,)</f>
        <v>关联</v>
      </c>
      <c r="F1322" s="5">
        <f>VLOOKUP(A1322,'[3]消费明细-普通账号'!$B$2:$O$10000,14,)</f>
        <v>42927</v>
      </c>
      <c r="G1322" s="1" t="s">
        <v>4542</v>
      </c>
      <c r="H1322" s="1" t="s">
        <v>79</v>
      </c>
      <c r="I1322" s="1" t="s">
        <v>49</v>
      </c>
      <c r="J1322" s="1" t="s">
        <v>29</v>
      </c>
      <c r="K1322" s="1" t="s">
        <v>20</v>
      </c>
      <c r="L1322" s="1" t="s">
        <v>30</v>
      </c>
      <c r="M1322" s="1"/>
      <c r="N1322" s="1">
        <f t="shared" si="20"/>
        <v>0</v>
      </c>
      <c r="O1322" s="1" t="s">
        <v>31</v>
      </c>
      <c r="P1322" s="1" t="s">
        <v>4543</v>
      </c>
      <c r="Q1322" s="1" t="s">
        <v>4543</v>
      </c>
      <c r="R1322" s="1" t="s">
        <v>21</v>
      </c>
      <c r="S1322" s="1"/>
      <c r="T1322" s="1" t="s">
        <v>25</v>
      </c>
      <c r="U1322" t="e">
        <f>VLOOKUP(H1322,[4]可返佣产品!$A$2:$B$1000,2,)</f>
        <v>#N/A</v>
      </c>
    </row>
    <row r="1323" spans="1:21">
      <c r="A1323" s="1" t="s">
        <v>1024</v>
      </c>
      <c r="B1323" s="1" t="str">
        <f>VLOOKUP(A1323,'[3]消费明细-普通账号'!$B$2:$C$10000,2,)</f>
        <v>广州市灵信软件有限公司</v>
      </c>
      <c r="C1323" s="1" t="str">
        <f>VLOOKUP(A1323,'[3]消费明细-普通账号'!$B$2:$D$10000,3,)</f>
        <v>BD伙伴</v>
      </c>
      <c r="D1323" s="1" t="str">
        <f>VLOOKUP(A1323,'[3]消费明细-普通账号'!$B$2:$L$10000,11,)</f>
        <v>BD团队-黄政源</v>
      </c>
      <c r="E1323" s="1" t="str">
        <f>VLOOKUP(A1323,'[3]消费明细-普通账号'!$B$2:$P$10000,15,)</f>
        <v>新建</v>
      </c>
      <c r="F1323" s="5">
        <f>VLOOKUP(A1323,'[3]消费明细-普通账号'!$B$2:$O$10000,14,)</f>
        <v>43040</v>
      </c>
      <c r="G1323" s="1" t="s">
        <v>4544</v>
      </c>
      <c r="H1323" s="1" t="s">
        <v>36</v>
      </c>
      <c r="I1323" s="1" t="s">
        <v>59</v>
      </c>
      <c r="J1323" s="1" t="s">
        <v>422</v>
      </c>
      <c r="K1323" s="1" t="s">
        <v>20</v>
      </c>
      <c r="L1323" s="1" t="s">
        <v>422</v>
      </c>
      <c r="M1323" s="1"/>
      <c r="N1323" s="1">
        <f t="shared" si="20"/>
        <v>276</v>
      </c>
      <c r="O1323" s="1" t="s">
        <v>22</v>
      </c>
      <c r="P1323" s="1" t="s">
        <v>4545</v>
      </c>
      <c r="Q1323" s="1" t="s">
        <v>4546</v>
      </c>
      <c r="R1323" s="1" t="s">
        <v>21</v>
      </c>
      <c r="S1323" s="1"/>
      <c r="T1323" s="1" t="s">
        <v>25</v>
      </c>
      <c r="U1323" t="str">
        <f>VLOOKUP(H1323,[4]可返佣产品!$A$2:$B$1000,2,)</f>
        <v>true</v>
      </c>
    </row>
    <row r="1324" spans="1:21">
      <c r="A1324" s="1" t="s">
        <v>1024</v>
      </c>
      <c r="B1324" s="1" t="str">
        <f>VLOOKUP(A1324,'[3]消费明细-普通账号'!$B$2:$C$10000,2,)</f>
        <v>广州市灵信软件有限公司</v>
      </c>
      <c r="C1324" s="1" t="str">
        <f>VLOOKUP(A1324,'[3]消费明细-普通账号'!$B$2:$D$10000,3,)</f>
        <v>BD伙伴</v>
      </c>
      <c r="D1324" s="1" t="str">
        <f>VLOOKUP(A1324,'[3]消费明细-普通账号'!$B$2:$L$10000,11,)</f>
        <v>BD团队-黄政源</v>
      </c>
      <c r="E1324" s="1" t="str">
        <f>VLOOKUP(A1324,'[3]消费明细-普通账号'!$B$2:$P$10000,15,)</f>
        <v>新建</v>
      </c>
      <c r="F1324" s="5">
        <f>VLOOKUP(A1324,'[3]消费明细-普通账号'!$B$2:$O$10000,14,)</f>
        <v>43040</v>
      </c>
      <c r="G1324" s="1" t="s">
        <v>4547</v>
      </c>
      <c r="H1324" s="1" t="s">
        <v>17</v>
      </c>
      <c r="I1324" s="1" t="s">
        <v>59</v>
      </c>
      <c r="J1324" s="1" t="s">
        <v>1029</v>
      </c>
      <c r="K1324" s="1" t="s">
        <v>20</v>
      </c>
      <c r="L1324" s="1" t="s">
        <v>1029</v>
      </c>
      <c r="M1324" s="1"/>
      <c r="N1324" s="1">
        <f t="shared" si="20"/>
        <v>239</v>
      </c>
      <c r="O1324" s="1" t="s">
        <v>22</v>
      </c>
      <c r="P1324" s="1" t="s">
        <v>4548</v>
      </c>
      <c r="Q1324" s="1" t="s">
        <v>4549</v>
      </c>
      <c r="R1324" s="1" t="s">
        <v>21</v>
      </c>
      <c r="S1324" s="1"/>
      <c r="T1324" s="1" t="s">
        <v>25</v>
      </c>
      <c r="U1324" t="str">
        <f>VLOOKUP(H1324,[4]可返佣产品!$A$2:$B$1000,2,)</f>
        <v>true</v>
      </c>
    </row>
    <row r="1325" spans="1:21">
      <c r="A1325" s="1" t="s">
        <v>1024</v>
      </c>
      <c r="B1325" s="1" t="str">
        <f>VLOOKUP(A1325,'[3]消费明细-普通账号'!$B$2:$C$10000,2,)</f>
        <v>广州市灵信软件有限公司</v>
      </c>
      <c r="C1325" s="1" t="str">
        <f>VLOOKUP(A1325,'[3]消费明细-普通账号'!$B$2:$D$10000,3,)</f>
        <v>BD伙伴</v>
      </c>
      <c r="D1325" s="1" t="str">
        <f>VLOOKUP(A1325,'[3]消费明细-普通账号'!$B$2:$L$10000,11,)</f>
        <v>BD团队-黄政源</v>
      </c>
      <c r="E1325" s="1" t="str">
        <f>VLOOKUP(A1325,'[3]消费明细-普通账号'!$B$2:$P$10000,15,)</f>
        <v>新建</v>
      </c>
      <c r="F1325" s="5">
        <f>VLOOKUP(A1325,'[3]消费明细-普通账号'!$B$2:$O$10000,14,)</f>
        <v>43040</v>
      </c>
      <c r="G1325" s="1" t="s">
        <v>4550</v>
      </c>
      <c r="H1325" s="1" t="s">
        <v>17</v>
      </c>
      <c r="I1325" s="1" t="s">
        <v>59</v>
      </c>
      <c r="J1325" s="1" t="s">
        <v>1029</v>
      </c>
      <c r="K1325" s="1" t="s">
        <v>20</v>
      </c>
      <c r="L1325" s="1" t="s">
        <v>1029</v>
      </c>
      <c r="M1325" s="1"/>
      <c r="N1325" s="1">
        <f t="shared" si="20"/>
        <v>239</v>
      </c>
      <c r="O1325" s="1" t="s">
        <v>22</v>
      </c>
      <c r="P1325" s="1" t="s">
        <v>4551</v>
      </c>
      <c r="Q1325" s="1" t="s">
        <v>4552</v>
      </c>
      <c r="R1325" s="1" t="s">
        <v>21</v>
      </c>
      <c r="S1325" s="1"/>
      <c r="T1325" s="1" t="s">
        <v>25</v>
      </c>
      <c r="U1325" t="str">
        <f>VLOOKUP(H1325,[4]可返佣产品!$A$2:$B$1000,2,)</f>
        <v>true</v>
      </c>
    </row>
    <row r="1326" spans="1:21">
      <c r="A1326" s="1" t="s">
        <v>2326</v>
      </c>
      <c r="B1326" s="1" t="str">
        <f>VLOOKUP(A1326,'[3]消费明细-普通账号'!$B$2:$C$10000,2,)</f>
        <v>深圳影儿时尚集团有限公司</v>
      </c>
      <c r="C1326" s="1" t="str">
        <f>VLOOKUP(A1326,'[3]消费明细-普通账号'!$B$2:$D$10000,3,)</f>
        <v>KA-深</v>
      </c>
      <c r="D1326" s="1" t="str">
        <f>VLOOKUP(A1326,'[3]消费明细-普通账号'!$B$2:$L$10000,11,)</f>
        <v>李申政</v>
      </c>
      <c r="E1326" s="1" t="str">
        <f>VLOOKUP(A1326,'[3]消费明细-普通账号'!$B$2:$P$10000,15,)</f>
        <v>关联</v>
      </c>
      <c r="F1326" s="5">
        <f>VLOOKUP(A1326,'[3]消费明细-普通账号'!$B$2:$O$10000,14,)</f>
        <v>42810</v>
      </c>
      <c r="G1326" s="1" t="s">
        <v>4553</v>
      </c>
      <c r="H1326" s="1" t="s">
        <v>28</v>
      </c>
      <c r="I1326" s="1" t="s">
        <v>18</v>
      </c>
      <c r="J1326" s="1" t="s">
        <v>29</v>
      </c>
      <c r="K1326" s="1" t="s">
        <v>20</v>
      </c>
      <c r="L1326" s="1" t="s">
        <v>30</v>
      </c>
      <c r="M1326" s="1"/>
      <c r="N1326" s="1">
        <f t="shared" si="20"/>
        <v>0</v>
      </c>
      <c r="O1326" s="1" t="s">
        <v>31</v>
      </c>
      <c r="P1326" s="1" t="s">
        <v>4554</v>
      </c>
      <c r="Q1326" s="1" t="s">
        <v>4554</v>
      </c>
      <c r="R1326" s="1" t="s">
        <v>21</v>
      </c>
      <c r="S1326" s="1"/>
      <c r="T1326" s="1" t="s">
        <v>25</v>
      </c>
      <c r="U1326" t="b">
        <f>VLOOKUP(H1326,[4]可返佣产品!$A$2:$B$1000,2,)</f>
        <v>1</v>
      </c>
    </row>
    <row r="1327" spans="1:21">
      <c r="A1327" s="1" t="s">
        <v>582</v>
      </c>
      <c r="B1327" s="1" t="str">
        <f>VLOOKUP(A1327,'[3]消费明细-普通账号'!$B$2:$C$10000,2,)</f>
        <v>广州尚途商旅信息技术有限公司</v>
      </c>
      <c r="C1327" s="1" t="str">
        <f>VLOOKUP(A1327,'[3]消费明细-普通账号'!$B$2:$D$10000,3,)</f>
        <v>KA-广</v>
      </c>
      <c r="D1327" s="1" t="str">
        <f>VLOOKUP(A1327,'[3]消费明细-普通账号'!$B$2:$L$10000,11,)</f>
        <v>史玉卉</v>
      </c>
      <c r="E1327" s="1" t="str">
        <f>VLOOKUP(A1327,'[3]消费明细-普通账号'!$B$2:$P$10000,15,)</f>
        <v>关联</v>
      </c>
      <c r="F1327" s="5">
        <f>VLOOKUP(A1327,'[3]消费明细-普通账号'!$B$2:$O$10000,14,)</f>
        <v>42670</v>
      </c>
      <c r="G1327" s="1" t="s">
        <v>4555</v>
      </c>
      <c r="H1327" s="1" t="s">
        <v>48</v>
      </c>
      <c r="I1327" s="1" t="s">
        <v>49</v>
      </c>
      <c r="J1327" s="1" t="s">
        <v>29</v>
      </c>
      <c r="K1327" s="1" t="s">
        <v>20</v>
      </c>
      <c r="L1327" s="1" t="s">
        <v>30</v>
      </c>
      <c r="M1327" s="1"/>
      <c r="N1327" s="1">
        <f t="shared" si="20"/>
        <v>0</v>
      </c>
      <c r="O1327" s="1" t="s">
        <v>31</v>
      </c>
      <c r="P1327" s="1" t="s">
        <v>4556</v>
      </c>
      <c r="Q1327" s="1" t="s">
        <v>4556</v>
      </c>
      <c r="R1327" s="1" t="s">
        <v>21</v>
      </c>
      <c r="S1327" s="1"/>
      <c r="T1327" s="1" t="s">
        <v>25</v>
      </c>
      <c r="U1327" t="e">
        <f>VLOOKUP(H1327,[4]可返佣产品!$A$2:$B$1000,2,)</f>
        <v>#N/A</v>
      </c>
    </row>
    <row r="1328" spans="1:21">
      <c r="A1328" s="1" t="s">
        <v>4487</v>
      </c>
      <c r="B1328" s="1" t="str">
        <f>VLOOKUP(A1328,'[3]消费明细-普通账号'!$B$2:$C$10000,2,)</f>
        <v>广州紫鲸互联网科技有限公司</v>
      </c>
      <c r="C1328" s="1" t="str">
        <f>VLOOKUP(A1328,'[3]消费明细-普通账号'!$B$2:$D$10000,3,)</f>
        <v>BD伙伴</v>
      </c>
      <c r="D1328" s="1" t="str">
        <f>VLOOKUP(A1328,'[3]消费明细-普通账号'!$B$2:$L$10000,11,)</f>
        <v>BD团队-黄政源</v>
      </c>
      <c r="E1328" s="1" t="str">
        <f>VLOOKUP(A1328,'[3]消费明细-普通账号'!$B$2:$P$10000,15,)</f>
        <v>新建</v>
      </c>
      <c r="F1328" s="5">
        <f>VLOOKUP(A1328,'[3]消费明细-普通账号'!$B$2:$O$10000,14,)</f>
        <v>43265.906226851854</v>
      </c>
      <c r="G1328" s="1" t="s">
        <v>4557</v>
      </c>
      <c r="H1328" s="1" t="s">
        <v>17</v>
      </c>
      <c r="I1328" s="1" t="s">
        <v>44</v>
      </c>
      <c r="J1328" s="1" t="s">
        <v>29</v>
      </c>
      <c r="K1328" s="1" t="s">
        <v>20</v>
      </c>
      <c r="L1328" s="1" t="s">
        <v>29</v>
      </c>
      <c r="M1328" s="1"/>
      <c r="N1328" s="1">
        <f t="shared" si="20"/>
        <v>0</v>
      </c>
      <c r="O1328" s="1" t="s">
        <v>22</v>
      </c>
      <c r="P1328" s="1" t="s">
        <v>4558</v>
      </c>
      <c r="Q1328" s="1" t="s">
        <v>4559</v>
      </c>
      <c r="R1328" s="1" t="s">
        <v>21</v>
      </c>
      <c r="S1328" s="1"/>
      <c r="T1328" s="1" t="s">
        <v>25</v>
      </c>
      <c r="U1328" t="str">
        <f>VLOOKUP(H1328,[4]可返佣产品!$A$2:$B$1000,2,)</f>
        <v>true</v>
      </c>
    </row>
    <row r="1329" spans="1:21">
      <c r="A1329" s="1" t="s">
        <v>2326</v>
      </c>
      <c r="B1329" s="1" t="str">
        <f>VLOOKUP(A1329,'[3]消费明细-普通账号'!$B$2:$C$10000,2,)</f>
        <v>深圳影儿时尚集团有限公司</v>
      </c>
      <c r="C1329" s="1" t="str">
        <f>VLOOKUP(A1329,'[3]消费明细-普通账号'!$B$2:$D$10000,3,)</f>
        <v>KA-深</v>
      </c>
      <c r="D1329" s="1" t="str">
        <f>VLOOKUP(A1329,'[3]消费明细-普通账号'!$B$2:$L$10000,11,)</f>
        <v>李申政</v>
      </c>
      <c r="E1329" s="1" t="str">
        <f>VLOOKUP(A1329,'[3]消费明细-普通账号'!$B$2:$P$10000,15,)</f>
        <v>关联</v>
      </c>
      <c r="F1329" s="5">
        <f>VLOOKUP(A1329,'[3]消费明细-普通账号'!$B$2:$O$10000,14,)</f>
        <v>42810</v>
      </c>
      <c r="G1329" s="1" t="s">
        <v>4560</v>
      </c>
      <c r="H1329" s="1" t="s">
        <v>28</v>
      </c>
      <c r="I1329" s="1" t="s">
        <v>18</v>
      </c>
      <c r="J1329" s="1" t="s">
        <v>29</v>
      </c>
      <c r="K1329" s="1" t="s">
        <v>20</v>
      </c>
      <c r="L1329" s="1" t="s">
        <v>30</v>
      </c>
      <c r="M1329" s="1"/>
      <c r="N1329" s="1">
        <f t="shared" si="20"/>
        <v>0</v>
      </c>
      <c r="O1329" s="1" t="s">
        <v>31</v>
      </c>
      <c r="P1329" s="1" t="s">
        <v>4561</v>
      </c>
      <c r="Q1329" s="1" t="s">
        <v>4561</v>
      </c>
      <c r="R1329" s="1" t="s">
        <v>21</v>
      </c>
      <c r="S1329" s="1"/>
      <c r="T1329" s="1" t="s">
        <v>25</v>
      </c>
      <c r="U1329" t="b">
        <f>VLOOKUP(H1329,[4]可返佣产品!$A$2:$B$1000,2,)</f>
        <v>1</v>
      </c>
    </row>
    <row r="1330" spans="1:21">
      <c r="A1330" s="1" t="s">
        <v>4562</v>
      </c>
      <c r="B1330" s="1" t="str">
        <f>VLOOKUP(A1330,'[3]消费明细-普通账号'!$B$2:$C$10000,2,)</f>
        <v>广州绿地房地产开发有限公司</v>
      </c>
      <c r="C1330" s="1" t="str">
        <f>VLOOKUP(A1330,'[3]消费明细-普通账号'!$B$2:$D$10000,3,)</f>
        <v>其他</v>
      </c>
      <c r="D1330" s="1" t="str">
        <f>VLOOKUP(A1330,'[3]消费明细-普通账号'!$B$2:$L$10000,11,)</f>
        <v>薛玲</v>
      </c>
      <c r="E1330" s="1" t="str">
        <f>VLOOKUP(A1330,'[3]消费明细-普通账号'!$B$2:$P$10000,15,)</f>
        <v>关联</v>
      </c>
      <c r="F1330" s="5">
        <f>VLOOKUP(A1330,'[3]消费明细-普通账号'!$B$2:$O$10000,14,)</f>
        <v>42894</v>
      </c>
      <c r="G1330" s="1" t="s">
        <v>4563</v>
      </c>
      <c r="H1330" s="1" t="s">
        <v>17</v>
      </c>
      <c r="I1330" s="1" t="s">
        <v>49</v>
      </c>
      <c r="J1330" s="1" t="s">
        <v>4564</v>
      </c>
      <c r="K1330" s="1" t="s">
        <v>4565</v>
      </c>
      <c r="L1330" s="1" t="s">
        <v>4566</v>
      </c>
      <c r="M1330" s="1"/>
      <c r="N1330" s="1">
        <f t="shared" si="20"/>
        <v>65782.8</v>
      </c>
      <c r="O1330" s="1" t="s">
        <v>22</v>
      </c>
      <c r="P1330" s="1" t="s">
        <v>4567</v>
      </c>
      <c r="Q1330" s="1" t="s">
        <v>4568</v>
      </c>
      <c r="R1330" s="1" t="s">
        <v>21</v>
      </c>
      <c r="S1330" s="1" t="s">
        <v>4569</v>
      </c>
      <c r="T1330" s="1" t="s">
        <v>25</v>
      </c>
      <c r="U1330" t="str">
        <f>VLOOKUP(H1330,[4]可返佣产品!$A$2:$B$1000,2,)</f>
        <v>true</v>
      </c>
    </row>
    <row r="1331" spans="1:21">
      <c r="A1331" s="1" t="s">
        <v>470</v>
      </c>
      <c r="B1331" s="1" t="str">
        <f>VLOOKUP(A1331,'[3]消费明细-普通账号'!$B$2:$C$10000,2,)</f>
        <v>广州简乐网络科技有限公司</v>
      </c>
      <c r="C1331" s="1" t="str">
        <f>VLOOKUP(A1331,'[3]消费明细-普通账号'!$B$2:$D$10000,3,)</f>
        <v>铁军-广</v>
      </c>
      <c r="D1331" s="1" t="str">
        <f>VLOOKUP(A1331,'[3]消费明细-普通账号'!$B$2:$L$10000,11,)</f>
        <v>高乾</v>
      </c>
      <c r="E1331" s="1" t="str">
        <f>VLOOKUP(A1331,'[3]消费明细-普通账号'!$B$2:$P$10000,15,)</f>
        <v>关联</v>
      </c>
      <c r="F1331" s="5">
        <f>VLOOKUP(A1331,'[3]消费明细-普通账号'!$B$2:$O$10000,14,)</f>
        <v>42914</v>
      </c>
      <c r="G1331" s="1" t="s">
        <v>4570</v>
      </c>
      <c r="H1331" s="1" t="s">
        <v>4571</v>
      </c>
      <c r="I1331" s="1" t="s">
        <v>49</v>
      </c>
      <c r="J1331" s="1" t="s">
        <v>29</v>
      </c>
      <c r="K1331" s="1" t="s">
        <v>20</v>
      </c>
      <c r="L1331" s="1" t="s">
        <v>30</v>
      </c>
      <c r="M1331" s="1"/>
      <c r="N1331" s="1">
        <f t="shared" si="20"/>
        <v>0</v>
      </c>
      <c r="O1331" s="1" t="s">
        <v>31</v>
      </c>
      <c r="P1331" s="1" t="s">
        <v>4572</v>
      </c>
      <c r="Q1331" s="1" t="s">
        <v>4572</v>
      </c>
      <c r="R1331" s="1" t="s">
        <v>21</v>
      </c>
      <c r="S1331" s="1"/>
      <c r="T1331" s="1" t="s">
        <v>25</v>
      </c>
      <c r="U1331" t="b">
        <f>VLOOKUP(H1331,[4]可返佣产品!$A$2:$B$1000,2,)</f>
        <v>1</v>
      </c>
    </row>
    <row r="1332" spans="1:21">
      <c r="A1332" s="1" t="s">
        <v>470</v>
      </c>
      <c r="B1332" s="1" t="str">
        <f>VLOOKUP(A1332,'[3]消费明细-普通账号'!$B$2:$C$10000,2,)</f>
        <v>广州简乐网络科技有限公司</v>
      </c>
      <c r="C1332" s="1" t="str">
        <f>VLOOKUP(A1332,'[3]消费明细-普通账号'!$B$2:$D$10000,3,)</f>
        <v>铁军-广</v>
      </c>
      <c r="D1332" s="1" t="str">
        <f>VLOOKUP(A1332,'[3]消费明细-普通账号'!$B$2:$L$10000,11,)</f>
        <v>高乾</v>
      </c>
      <c r="E1332" s="1" t="str">
        <f>VLOOKUP(A1332,'[3]消费明细-普通账号'!$B$2:$P$10000,15,)</f>
        <v>关联</v>
      </c>
      <c r="F1332" s="5">
        <f>VLOOKUP(A1332,'[3]消费明细-普通账号'!$B$2:$O$10000,14,)</f>
        <v>42914</v>
      </c>
      <c r="G1332" s="1" t="s">
        <v>4573</v>
      </c>
      <c r="H1332" s="1" t="s">
        <v>1877</v>
      </c>
      <c r="I1332" s="1" t="s">
        <v>49</v>
      </c>
      <c r="J1332" s="1" t="s">
        <v>29</v>
      </c>
      <c r="K1332" s="1" t="s">
        <v>20</v>
      </c>
      <c r="L1332" s="1" t="s">
        <v>30</v>
      </c>
      <c r="M1332" s="1"/>
      <c r="N1332" s="1">
        <f t="shared" si="20"/>
        <v>0</v>
      </c>
      <c r="O1332" s="1" t="s">
        <v>31</v>
      </c>
      <c r="P1332" s="1" t="s">
        <v>4574</v>
      </c>
      <c r="Q1332" s="1" t="s">
        <v>4574</v>
      </c>
      <c r="R1332" s="1" t="s">
        <v>21</v>
      </c>
      <c r="S1332" s="1"/>
      <c r="T1332" s="1" t="s">
        <v>25</v>
      </c>
      <c r="U1332" t="b">
        <f>VLOOKUP(H1332,[4]可返佣产品!$A$2:$B$1000,2,)</f>
        <v>1</v>
      </c>
    </row>
    <row r="1333" spans="1:21">
      <c r="A1333" s="1" t="s">
        <v>299</v>
      </c>
      <c r="B1333" s="1" t="str">
        <f>VLOOKUP(A1333,'[3]消费明细-普通账号'!$B$2:$C$10000,2,)</f>
        <v>广州逗趣互动信息科技有限公司</v>
      </c>
      <c r="C1333" s="1" t="str">
        <f>VLOOKUP(A1333,'[3]消费明细-普通账号'!$B$2:$D$10000,3,)</f>
        <v>其他</v>
      </c>
      <c r="D1333" s="1" t="str">
        <f>VLOOKUP(A1333,'[3]消费明细-普通账号'!$B$2:$L$10000,11,)</f>
        <v>薛玲</v>
      </c>
      <c r="E1333" s="1" t="str">
        <f>VLOOKUP(A1333,'[3]消费明细-普通账号'!$B$2:$P$10000,15,)</f>
        <v>关联</v>
      </c>
      <c r="F1333" s="5">
        <f>VLOOKUP(A1333,'[3]消费明细-普通账号'!$B$2:$O$10000,14,)</f>
        <v>42744</v>
      </c>
      <c r="G1333" s="1" t="s">
        <v>4575</v>
      </c>
      <c r="H1333" s="1" t="s">
        <v>17</v>
      </c>
      <c r="I1333" s="1" t="s">
        <v>18</v>
      </c>
      <c r="J1333" s="1" t="s">
        <v>29</v>
      </c>
      <c r="K1333" s="1" t="s">
        <v>20</v>
      </c>
      <c r="L1333" s="1" t="s">
        <v>29</v>
      </c>
      <c r="M1333" s="1"/>
      <c r="N1333" s="1">
        <f t="shared" si="20"/>
        <v>0</v>
      </c>
      <c r="O1333" s="1" t="s">
        <v>22</v>
      </c>
      <c r="P1333" s="1" t="s">
        <v>4576</v>
      </c>
      <c r="Q1333" s="1" t="s">
        <v>4577</v>
      </c>
      <c r="R1333" s="1" t="s">
        <v>21</v>
      </c>
      <c r="S1333" s="1"/>
      <c r="T1333" s="1" t="s">
        <v>25</v>
      </c>
      <c r="U1333" t="str">
        <f>VLOOKUP(H1333,[4]可返佣产品!$A$2:$B$1000,2,)</f>
        <v>true</v>
      </c>
    </row>
    <row r="1334" spans="1:21">
      <c r="A1334" s="1" t="s">
        <v>4578</v>
      </c>
      <c r="B1334" s="1" t="str">
        <f>VLOOKUP(A1334,'[3]消费明细-普通账号'!$B$2:$C$10000,2,)</f>
        <v>广州小跑科技有限公司</v>
      </c>
      <c r="C1334" s="1" t="str">
        <f>VLOOKUP(A1334,'[3]消费明细-普通账号'!$B$2:$D$10000,3,)</f>
        <v>BD伙伴</v>
      </c>
      <c r="D1334" s="1" t="str">
        <f>VLOOKUP(A1334,'[3]消费明细-普通账号'!$B$2:$L$10000,11,)</f>
        <v>BD团队-黄政源</v>
      </c>
      <c r="E1334" s="1" t="str">
        <f>VLOOKUP(A1334,'[3]消费明细-普通账号'!$B$2:$P$10000,15,)</f>
        <v>新建</v>
      </c>
      <c r="F1334" s="5">
        <f>VLOOKUP(A1334,'[3]消费明细-普通账号'!$B$2:$O$10000,14,)</f>
        <v>43250.702743055554</v>
      </c>
      <c r="G1334" s="1" t="s">
        <v>4579</v>
      </c>
      <c r="H1334" s="1" t="s">
        <v>17</v>
      </c>
      <c r="I1334" s="1" t="s">
        <v>44</v>
      </c>
      <c r="J1334" s="1" t="s">
        <v>29</v>
      </c>
      <c r="K1334" s="1" t="s">
        <v>20</v>
      </c>
      <c r="L1334" s="1" t="s">
        <v>29</v>
      </c>
      <c r="M1334" s="1"/>
      <c r="N1334" s="1">
        <f t="shared" si="20"/>
        <v>0</v>
      </c>
      <c r="O1334" s="1" t="s">
        <v>22</v>
      </c>
      <c r="P1334" s="1" t="s">
        <v>4580</v>
      </c>
      <c r="Q1334" s="1" t="s">
        <v>4580</v>
      </c>
      <c r="R1334" s="1" t="s">
        <v>21</v>
      </c>
      <c r="S1334" s="1"/>
      <c r="T1334" s="1" t="s">
        <v>25</v>
      </c>
      <c r="U1334" t="str">
        <f>VLOOKUP(H1334,[4]可返佣产品!$A$2:$B$1000,2,)</f>
        <v>true</v>
      </c>
    </row>
    <row r="1335" spans="1:21">
      <c r="A1335" s="1" t="s">
        <v>869</v>
      </c>
      <c r="B1335" s="1" t="str">
        <f>VLOOKUP(A1335,'[3]消费明细-普通账号'!$B$2:$C$10000,2,)</f>
        <v>广州市熙励教育信息咨询有限公司</v>
      </c>
      <c r="C1335" s="1" t="str">
        <f>VLOOKUP(A1335,'[3]消费明细-普通账号'!$B$2:$D$10000,3,)</f>
        <v>KA-广</v>
      </c>
      <c r="D1335" s="1" t="str">
        <f>VLOOKUP(A1335,'[3]消费明细-普通账号'!$B$2:$L$10000,11,)</f>
        <v>谢晓敏</v>
      </c>
      <c r="E1335" s="1" t="str">
        <f>VLOOKUP(A1335,'[3]消费明细-普通账号'!$B$2:$P$10000,15,)</f>
        <v>关联</v>
      </c>
      <c r="F1335" s="5">
        <f>VLOOKUP(A1335,'[3]消费明细-普通账号'!$B$2:$O$10000,14,)</f>
        <v>43115.892326388901</v>
      </c>
      <c r="G1335" s="1" t="s">
        <v>4581</v>
      </c>
      <c r="H1335" s="1" t="s">
        <v>644</v>
      </c>
      <c r="I1335" s="1" t="s">
        <v>49</v>
      </c>
      <c r="J1335" s="1" t="s">
        <v>4582</v>
      </c>
      <c r="K1335" s="1" t="s">
        <v>20</v>
      </c>
      <c r="L1335" s="1" t="s">
        <v>4582</v>
      </c>
      <c r="M1335" s="1"/>
      <c r="N1335" s="1">
        <f t="shared" si="20"/>
        <v>19000</v>
      </c>
      <c r="O1335" s="1" t="s">
        <v>22</v>
      </c>
      <c r="P1335" s="1" t="s">
        <v>4583</v>
      </c>
      <c r="Q1335" s="1" t="s">
        <v>4584</v>
      </c>
      <c r="R1335" s="1" t="s">
        <v>21</v>
      </c>
      <c r="S1335" s="1"/>
      <c r="T1335" s="1" t="s">
        <v>25</v>
      </c>
      <c r="U1335" t="b">
        <f>VLOOKUP(H1335,[4]可返佣产品!$A$2:$B$1000,2,)</f>
        <v>1</v>
      </c>
    </row>
    <row r="1336" spans="1:21">
      <c r="A1336" s="1" t="s">
        <v>717</v>
      </c>
      <c r="B1336" s="1" t="str">
        <f>VLOOKUP(A1336,'[3]消费明细-普通账号'!$B$2:$C$10000,2,)</f>
        <v>广州科亚信息科技有限公司</v>
      </c>
      <c r="C1336" s="1" t="str">
        <f>VLOOKUP(A1336,'[3]消费明细-普通账号'!$B$2:$D$10000,3,)</f>
        <v>中台-广</v>
      </c>
      <c r="D1336" s="1" t="str">
        <f>VLOOKUP(A1336,'[3]消费明细-普通账号'!$B$2:$L$10000,11,)</f>
        <v>唐钰滢</v>
      </c>
      <c r="E1336" s="1" t="str">
        <f>VLOOKUP(A1336,'[3]消费明细-普通账号'!$B$2:$P$10000,15,)</f>
        <v>关联</v>
      </c>
      <c r="F1336" s="5">
        <f>VLOOKUP(A1336,'[3]消费明细-普通账号'!$B$2:$O$10000,14,)</f>
        <v>42809</v>
      </c>
      <c r="G1336" s="1" t="s">
        <v>4585</v>
      </c>
      <c r="H1336" s="1" t="s">
        <v>17</v>
      </c>
      <c r="I1336" s="1" t="s">
        <v>59</v>
      </c>
      <c r="J1336" s="1" t="s">
        <v>4586</v>
      </c>
      <c r="K1336" s="1" t="s">
        <v>20</v>
      </c>
      <c r="L1336" s="1" t="s">
        <v>4586</v>
      </c>
      <c r="M1336" s="1"/>
      <c r="N1336" s="1">
        <f t="shared" si="20"/>
        <v>521.5</v>
      </c>
      <c r="O1336" s="1" t="s">
        <v>22</v>
      </c>
      <c r="P1336" s="1" t="s">
        <v>4587</v>
      </c>
      <c r="Q1336" s="1" t="s">
        <v>4588</v>
      </c>
      <c r="R1336" s="1" t="s">
        <v>21</v>
      </c>
      <c r="S1336" s="1"/>
      <c r="T1336" s="1" t="s">
        <v>25</v>
      </c>
      <c r="U1336">
        <v>-1</v>
      </c>
    </row>
    <row r="1337" spans="1:21">
      <c r="A1337" s="1" t="s">
        <v>388</v>
      </c>
      <c r="B1337" s="1" t="str">
        <f>VLOOKUP(A1337,'[3]消费明细-普通账号'!$B$2:$C$10000,2,)</f>
        <v>税银科技</v>
      </c>
      <c r="C1337" s="1" t="str">
        <f>VLOOKUP(A1337,'[3]消费明细-普通账号'!$B$2:$D$10000,3,)</f>
        <v>KA-广</v>
      </c>
      <c r="D1337" s="1" t="str">
        <f>VLOOKUP(A1337,'[3]消费明细-普通账号'!$B$2:$L$10000,11,)</f>
        <v>汤何</v>
      </c>
      <c r="E1337" s="1" t="str">
        <f>VLOOKUP(A1337,'[3]消费明细-普通账号'!$B$2:$P$10000,15,)</f>
        <v>新建</v>
      </c>
      <c r="F1337" s="5">
        <f>VLOOKUP(A1337,'[3]消费明细-普通账号'!$B$2:$O$10000,14,)</f>
        <v>43264.458124999997</v>
      </c>
      <c r="G1337" s="1" t="s">
        <v>4589</v>
      </c>
      <c r="H1337" s="1" t="s">
        <v>89</v>
      </c>
      <c r="I1337" s="1" t="s">
        <v>49</v>
      </c>
      <c r="J1337" s="1" t="s">
        <v>4590</v>
      </c>
      <c r="K1337" s="1" t="s">
        <v>203</v>
      </c>
      <c r="L1337" s="1" t="s">
        <v>92</v>
      </c>
      <c r="M1337" s="1">
        <v>999</v>
      </c>
      <c r="N1337" s="1">
        <f t="shared" si="20"/>
        <v>0</v>
      </c>
      <c r="O1337" s="1" t="s">
        <v>22</v>
      </c>
      <c r="P1337" s="1" t="s">
        <v>4591</v>
      </c>
      <c r="Q1337" s="1" t="s">
        <v>4592</v>
      </c>
      <c r="R1337" s="1" t="s">
        <v>21</v>
      </c>
      <c r="S1337" s="1"/>
      <c r="T1337" s="1" t="s">
        <v>25</v>
      </c>
      <c r="U1337" t="str">
        <f>VLOOKUP(H1337,[4]可返佣产品!$A$2:$B$1000,2,)</f>
        <v>true</v>
      </c>
    </row>
    <row r="1338" spans="1:21">
      <c r="A1338" s="1" t="s">
        <v>2326</v>
      </c>
      <c r="B1338" s="1" t="str">
        <f>VLOOKUP(A1338,'[3]消费明细-普通账号'!$B$2:$C$10000,2,)</f>
        <v>深圳影儿时尚集团有限公司</v>
      </c>
      <c r="C1338" s="1" t="str">
        <f>VLOOKUP(A1338,'[3]消费明细-普通账号'!$B$2:$D$10000,3,)</f>
        <v>KA-深</v>
      </c>
      <c r="D1338" s="1" t="str">
        <f>VLOOKUP(A1338,'[3]消费明细-普通账号'!$B$2:$L$10000,11,)</f>
        <v>李申政</v>
      </c>
      <c r="E1338" s="1" t="str">
        <f>VLOOKUP(A1338,'[3]消费明细-普通账号'!$B$2:$P$10000,15,)</f>
        <v>关联</v>
      </c>
      <c r="F1338" s="5">
        <f>VLOOKUP(A1338,'[3]消费明细-普通账号'!$B$2:$O$10000,14,)</f>
        <v>42810</v>
      </c>
      <c r="G1338" s="1" t="s">
        <v>4593</v>
      </c>
      <c r="H1338" s="1" t="s">
        <v>28</v>
      </c>
      <c r="I1338" s="1" t="s">
        <v>18</v>
      </c>
      <c r="J1338" s="1" t="s">
        <v>29</v>
      </c>
      <c r="K1338" s="1" t="s">
        <v>20</v>
      </c>
      <c r="L1338" s="1" t="s">
        <v>30</v>
      </c>
      <c r="M1338" s="1"/>
      <c r="N1338" s="1">
        <f t="shared" si="20"/>
        <v>0</v>
      </c>
      <c r="O1338" s="1" t="s">
        <v>31</v>
      </c>
      <c r="P1338" s="1" t="s">
        <v>4594</v>
      </c>
      <c r="Q1338" s="1" t="s">
        <v>4594</v>
      </c>
      <c r="R1338" s="1" t="s">
        <v>21</v>
      </c>
      <c r="S1338" s="1"/>
      <c r="T1338" s="1" t="s">
        <v>25</v>
      </c>
      <c r="U1338" t="b">
        <f>VLOOKUP(H1338,[4]可返佣产品!$A$2:$B$1000,2,)</f>
        <v>1</v>
      </c>
    </row>
    <row r="1339" spans="1:21">
      <c r="A1339" s="1" t="s">
        <v>388</v>
      </c>
      <c r="B1339" s="1" t="str">
        <f>VLOOKUP(A1339,'[3]消费明细-普通账号'!$B$2:$C$10000,2,)</f>
        <v>税银科技</v>
      </c>
      <c r="C1339" s="1" t="str">
        <f>VLOOKUP(A1339,'[3]消费明细-普通账号'!$B$2:$D$10000,3,)</f>
        <v>KA-广</v>
      </c>
      <c r="D1339" s="1" t="str">
        <f>VLOOKUP(A1339,'[3]消费明细-普通账号'!$B$2:$L$10000,11,)</f>
        <v>汤何</v>
      </c>
      <c r="E1339" s="1" t="str">
        <f>VLOOKUP(A1339,'[3]消费明细-普通账号'!$B$2:$P$10000,15,)</f>
        <v>新建</v>
      </c>
      <c r="F1339" s="5">
        <f>VLOOKUP(A1339,'[3]消费明细-普通账号'!$B$2:$O$10000,14,)</f>
        <v>43264.458124999997</v>
      </c>
      <c r="G1339" s="1" t="s">
        <v>4595</v>
      </c>
      <c r="H1339" s="1" t="s">
        <v>3057</v>
      </c>
      <c r="I1339" s="1" t="s">
        <v>49</v>
      </c>
      <c r="J1339" s="1" t="s">
        <v>29</v>
      </c>
      <c r="K1339" s="1" t="s">
        <v>20</v>
      </c>
      <c r="L1339" s="1" t="s">
        <v>30</v>
      </c>
      <c r="M1339" s="1"/>
      <c r="N1339" s="1">
        <f t="shared" si="20"/>
        <v>0</v>
      </c>
      <c r="O1339" s="1" t="s">
        <v>31</v>
      </c>
      <c r="P1339" s="1" t="s">
        <v>4596</v>
      </c>
      <c r="Q1339" s="1" t="s">
        <v>4596</v>
      </c>
      <c r="R1339" s="1" t="s">
        <v>21</v>
      </c>
      <c r="S1339" s="1"/>
      <c r="T1339" s="1" t="s">
        <v>25</v>
      </c>
      <c r="U1339" t="e">
        <f>VLOOKUP(H1339,[4]可返佣产品!$A$2:$B$1000,2,)</f>
        <v>#N/A</v>
      </c>
    </row>
    <row r="1340" spans="1:21">
      <c r="A1340" s="1" t="s">
        <v>388</v>
      </c>
      <c r="B1340" s="1" t="str">
        <f>VLOOKUP(A1340,'[3]消费明细-普通账号'!$B$2:$C$10000,2,)</f>
        <v>税银科技</v>
      </c>
      <c r="C1340" s="1" t="str">
        <f>VLOOKUP(A1340,'[3]消费明细-普通账号'!$B$2:$D$10000,3,)</f>
        <v>KA-广</v>
      </c>
      <c r="D1340" s="1" t="str">
        <f>VLOOKUP(A1340,'[3]消费明细-普通账号'!$B$2:$L$10000,11,)</f>
        <v>汤何</v>
      </c>
      <c r="E1340" s="1" t="str">
        <f>VLOOKUP(A1340,'[3]消费明细-普通账号'!$B$2:$P$10000,15,)</f>
        <v>新建</v>
      </c>
      <c r="F1340" s="5">
        <f>VLOOKUP(A1340,'[3]消费明细-普通账号'!$B$2:$O$10000,14,)</f>
        <v>43264.458124999997</v>
      </c>
      <c r="G1340" s="1" t="s">
        <v>4597</v>
      </c>
      <c r="H1340" s="1" t="s">
        <v>3642</v>
      </c>
      <c r="I1340" s="1" t="s">
        <v>49</v>
      </c>
      <c r="J1340" s="1" t="s">
        <v>29</v>
      </c>
      <c r="K1340" s="1" t="s">
        <v>20</v>
      </c>
      <c r="L1340" s="1" t="s">
        <v>30</v>
      </c>
      <c r="M1340" s="1"/>
      <c r="N1340" s="1">
        <f t="shared" si="20"/>
        <v>0</v>
      </c>
      <c r="O1340" s="1" t="s">
        <v>31</v>
      </c>
      <c r="P1340" s="1" t="s">
        <v>4598</v>
      </c>
      <c r="Q1340" s="1" t="s">
        <v>4599</v>
      </c>
      <c r="R1340" s="1" t="s">
        <v>21</v>
      </c>
      <c r="S1340" s="1"/>
      <c r="T1340" s="1" t="s">
        <v>25</v>
      </c>
      <c r="U1340" t="e">
        <f>VLOOKUP(H1340,[4]可返佣产品!$A$2:$B$1000,2,)</f>
        <v>#N/A</v>
      </c>
    </row>
    <row r="1341" spans="1:21">
      <c r="A1341" s="1" t="s">
        <v>708</v>
      </c>
      <c r="B1341" s="1" t="str">
        <f>VLOOKUP(A1341,'[3]消费明细-普通账号'!$B$2:$C$10000,2,)</f>
        <v>dw10066</v>
      </c>
      <c r="C1341" s="1" t="str">
        <f>VLOOKUP(A1341,'[3]消费明细-普通账号'!$B$2:$D$10000,3,)</f>
        <v>铁军-广</v>
      </c>
      <c r="D1341" s="1" t="str">
        <f>VLOOKUP(A1341,'[3]消费明细-普通账号'!$B$2:$L$10000,11,)</f>
        <v>吴发能</v>
      </c>
      <c r="E1341" s="1" t="str">
        <f>VLOOKUP(A1341,'[3]消费明细-普通账号'!$B$2:$P$10000,15,)</f>
        <v>关联</v>
      </c>
      <c r="F1341" s="5">
        <f>VLOOKUP(A1341,'[3]消费明细-普通账号'!$B$2:$O$10000,14,)</f>
        <v>43021</v>
      </c>
      <c r="G1341" s="1" t="s">
        <v>4600</v>
      </c>
      <c r="H1341" s="1" t="s">
        <v>17</v>
      </c>
      <c r="I1341" s="1" t="s">
        <v>59</v>
      </c>
      <c r="J1341" s="1" t="s">
        <v>4601</v>
      </c>
      <c r="K1341" s="1" t="s">
        <v>20</v>
      </c>
      <c r="L1341" s="1" t="s">
        <v>4601</v>
      </c>
      <c r="M1341" s="1"/>
      <c r="N1341" s="1">
        <f t="shared" si="20"/>
        <v>4528</v>
      </c>
      <c r="O1341" s="1" t="s">
        <v>22</v>
      </c>
      <c r="P1341" s="1" t="s">
        <v>4602</v>
      </c>
      <c r="Q1341" s="1" t="s">
        <v>4603</v>
      </c>
      <c r="R1341" s="1" t="s">
        <v>21</v>
      </c>
      <c r="S1341" s="1"/>
      <c r="T1341" s="1" t="s">
        <v>25</v>
      </c>
      <c r="U1341">
        <v>-1</v>
      </c>
    </row>
    <row r="1342" spans="1:21">
      <c r="A1342" s="1" t="s">
        <v>388</v>
      </c>
      <c r="B1342" s="1" t="str">
        <f>VLOOKUP(A1342,'[3]消费明细-普通账号'!$B$2:$C$10000,2,)</f>
        <v>税银科技</v>
      </c>
      <c r="C1342" s="1" t="str">
        <f>VLOOKUP(A1342,'[3]消费明细-普通账号'!$B$2:$D$10000,3,)</f>
        <v>KA-广</v>
      </c>
      <c r="D1342" s="1" t="str">
        <f>VLOOKUP(A1342,'[3]消费明细-普通账号'!$B$2:$L$10000,11,)</f>
        <v>汤何</v>
      </c>
      <c r="E1342" s="1" t="str">
        <f>VLOOKUP(A1342,'[3]消费明细-普通账号'!$B$2:$P$10000,15,)</f>
        <v>新建</v>
      </c>
      <c r="F1342" s="5">
        <f>VLOOKUP(A1342,'[3]消费明细-普通账号'!$B$2:$O$10000,14,)</f>
        <v>43264.458124999997</v>
      </c>
      <c r="G1342" s="1" t="s">
        <v>4604</v>
      </c>
      <c r="H1342" s="1" t="s">
        <v>1899</v>
      </c>
      <c r="I1342" s="1" t="s">
        <v>49</v>
      </c>
      <c r="J1342" s="1" t="s">
        <v>29</v>
      </c>
      <c r="K1342" s="1" t="s">
        <v>20</v>
      </c>
      <c r="L1342" s="1" t="s">
        <v>30</v>
      </c>
      <c r="M1342" s="1"/>
      <c r="N1342" s="1">
        <f t="shared" si="20"/>
        <v>0</v>
      </c>
      <c r="O1342" s="1" t="s">
        <v>31</v>
      </c>
      <c r="P1342" s="1" t="s">
        <v>4605</v>
      </c>
      <c r="Q1342" s="1" t="s">
        <v>4605</v>
      </c>
      <c r="R1342" s="1" t="s">
        <v>21</v>
      </c>
      <c r="S1342" s="1"/>
      <c r="T1342" s="1" t="s">
        <v>25</v>
      </c>
      <c r="U1342" t="b">
        <f>VLOOKUP(H1342,[4]可返佣产品!$A$2:$B$1000,2,)</f>
        <v>1</v>
      </c>
    </row>
    <row r="1343" spans="1:21">
      <c r="A1343" s="1" t="s">
        <v>4606</v>
      </c>
      <c r="B1343" s="1" t="str">
        <f>VLOOKUP(A1343,'[3]消费明细-普通账号'!$B$2:$C$10000,2,)</f>
        <v>广东华风海洋信息系统服务有限公司</v>
      </c>
      <c r="C1343" s="1" t="str">
        <f>VLOOKUP(A1343,'[3]消费明细-普通账号'!$B$2:$D$10000,3,)</f>
        <v>BD伙伴</v>
      </c>
      <c r="D1343" s="1" t="str">
        <f>VLOOKUP(A1343,'[3]消费明细-普通账号'!$B$2:$L$10000,11,)</f>
        <v>BD团队-刘银树</v>
      </c>
      <c r="E1343" s="1" t="str">
        <f>VLOOKUP(A1343,'[3]消费明细-普通账号'!$B$2:$P$10000,15,)</f>
        <v>新建</v>
      </c>
      <c r="F1343" s="5">
        <f>VLOOKUP(A1343,'[3]消费明细-普通账号'!$B$2:$O$10000,14,)</f>
        <v>43028</v>
      </c>
      <c r="G1343" s="1" t="s">
        <v>4607</v>
      </c>
      <c r="H1343" s="1" t="s">
        <v>54</v>
      </c>
      <c r="I1343" s="1" t="s">
        <v>49</v>
      </c>
      <c r="J1343" s="1" t="s">
        <v>1730</v>
      </c>
      <c r="K1343" s="1" t="s">
        <v>84</v>
      </c>
      <c r="L1343" s="1" t="s">
        <v>1731</v>
      </c>
      <c r="M1343" s="1"/>
      <c r="N1343" s="1">
        <f t="shared" si="20"/>
        <v>1256.3</v>
      </c>
      <c r="O1343" s="1" t="s">
        <v>22</v>
      </c>
      <c r="P1343" s="1" t="s">
        <v>4608</v>
      </c>
      <c r="Q1343" s="1" t="s">
        <v>4609</v>
      </c>
      <c r="R1343" s="1" t="s">
        <v>21</v>
      </c>
      <c r="S1343" s="1"/>
      <c r="T1343" s="1" t="s">
        <v>25</v>
      </c>
      <c r="U1343" t="str">
        <f>VLOOKUP(H1343,[4]可返佣产品!$A$2:$B$1000,2,)</f>
        <v>true</v>
      </c>
    </row>
    <row r="1344" spans="1:21">
      <c r="A1344" s="1" t="s">
        <v>194</v>
      </c>
      <c r="B1344" s="1" t="str">
        <f>VLOOKUP(A1344,'[3]消费明细-普通账号'!$B$2:$C$10000,2,)</f>
        <v>深圳银链科技有限公司</v>
      </c>
      <c r="C1344" s="1" t="str">
        <f>VLOOKUP(A1344,'[3]消费明细-普通账号'!$B$2:$D$10000,3,)</f>
        <v>铁军-广</v>
      </c>
      <c r="D1344" s="1" t="str">
        <f>VLOOKUP(A1344,'[3]消费明细-普通账号'!$B$2:$L$10000,11,)</f>
        <v>李达</v>
      </c>
      <c r="E1344" s="1" t="str">
        <f>VLOOKUP(A1344,'[3]消费明细-普通账号'!$B$2:$P$10000,15,)</f>
        <v>新建</v>
      </c>
      <c r="F1344" s="5">
        <f>VLOOKUP(A1344,'[3]消费明细-普通账号'!$B$2:$O$10000,14,)</f>
        <v>43161.623564814799</v>
      </c>
      <c r="G1344" s="1" t="s">
        <v>4610</v>
      </c>
      <c r="H1344" s="1" t="s">
        <v>17</v>
      </c>
      <c r="I1344" s="1" t="s">
        <v>59</v>
      </c>
      <c r="J1344" s="1" t="s">
        <v>1085</v>
      </c>
      <c r="K1344" s="1" t="s">
        <v>20</v>
      </c>
      <c r="L1344" s="1" t="s">
        <v>1085</v>
      </c>
      <c r="M1344" s="1"/>
      <c r="N1344" s="1">
        <f t="shared" si="20"/>
        <v>92.6</v>
      </c>
      <c r="O1344" s="1" t="s">
        <v>22</v>
      </c>
      <c r="P1344" s="1" t="s">
        <v>4611</v>
      </c>
      <c r="Q1344" s="1" t="s">
        <v>4612</v>
      </c>
      <c r="R1344" s="1" t="s">
        <v>21</v>
      </c>
      <c r="S1344" s="1"/>
      <c r="T1344" s="1" t="s">
        <v>25</v>
      </c>
      <c r="U1344" t="str">
        <f>VLOOKUP(H1344,[4]可返佣产品!$A$2:$B$1000,2,)</f>
        <v>true</v>
      </c>
    </row>
    <row r="1345" spans="1:21">
      <c r="A1345" s="1" t="s">
        <v>194</v>
      </c>
      <c r="B1345" s="1" t="str">
        <f>VLOOKUP(A1345,'[3]消费明细-普通账号'!$B$2:$C$10000,2,)</f>
        <v>深圳银链科技有限公司</v>
      </c>
      <c r="C1345" s="1" t="str">
        <f>VLOOKUP(A1345,'[3]消费明细-普通账号'!$B$2:$D$10000,3,)</f>
        <v>铁军-广</v>
      </c>
      <c r="D1345" s="1" t="str">
        <f>VLOOKUP(A1345,'[3]消费明细-普通账号'!$B$2:$L$10000,11,)</f>
        <v>李达</v>
      </c>
      <c r="E1345" s="1" t="str">
        <f>VLOOKUP(A1345,'[3]消费明细-普通账号'!$B$2:$P$10000,15,)</f>
        <v>新建</v>
      </c>
      <c r="F1345" s="5">
        <f>VLOOKUP(A1345,'[3]消费明细-普通账号'!$B$2:$O$10000,14,)</f>
        <v>43161.623564814799</v>
      </c>
      <c r="G1345" s="1" t="s">
        <v>4613</v>
      </c>
      <c r="H1345" s="1" t="s">
        <v>17</v>
      </c>
      <c r="I1345" s="1" t="s">
        <v>59</v>
      </c>
      <c r="J1345" s="1" t="s">
        <v>1085</v>
      </c>
      <c r="K1345" s="1" t="s">
        <v>20</v>
      </c>
      <c r="L1345" s="1" t="s">
        <v>1085</v>
      </c>
      <c r="M1345" s="1"/>
      <c r="N1345" s="1">
        <f t="shared" si="20"/>
        <v>92.6</v>
      </c>
      <c r="O1345" s="1" t="s">
        <v>22</v>
      </c>
      <c r="P1345" s="1" t="s">
        <v>4614</v>
      </c>
      <c r="Q1345" s="1" t="s">
        <v>4615</v>
      </c>
      <c r="R1345" s="1" t="s">
        <v>21</v>
      </c>
      <c r="S1345" s="1"/>
      <c r="T1345" s="1" t="s">
        <v>25</v>
      </c>
      <c r="U1345" t="str">
        <f>VLOOKUP(H1345,[4]可返佣产品!$A$2:$B$1000,2,)</f>
        <v>true</v>
      </c>
    </row>
    <row r="1346" spans="1:21">
      <c r="A1346" s="1" t="s">
        <v>194</v>
      </c>
      <c r="B1346" s="1" t="str">
        <f>VLOOKUP(A1346,'[3]消费明细-普通账号'!$B$2:$C$10000,2,)</f>
        <v>深圳银链科技有限公司</v>
      </c>
      <c r="C1346" s="1" t="str">
        <f>VLOOKUP(A1346,'[3]消费明细-普通账号'!$B$2:$D$10000,3,)</f>
        <v>铁军-广</v>
      </c>
      <c r="D1346" s="1" t="str">
        <f>VLOOKUP(A1346,'[3]消费明细-普通账号'!$B$2:$L$10000,11,)</f>
        <v>李达</v>
      </c>
      <c r="E1346" s="1" t="str">
        <f>VLOOKUP(A1346,'[3]消费明细-普通账号'!$B$2:$P$10000,15,)</f>
        <v>新建</v>
      </c>
      <c r="F1346" s="5">
        <f>VLOOKUP(A1346,'[3]消费明细-普通账号'!$B$2:$O$10000,14,)</f>
        <v>43161.623564814799</v>
      </c>
      <c r="G1346" s="1" t="s">
        <v>4616</v>
      </c>
      <c r="H1346" s="1" t="s">
        <v>17</v>
      </c>
      <c r="I1346" s="1" t="s">
        <v>59</v>
      </c>
      <c r="J1346" s="1" t="s">
        <v>1085</v>
      </c>
      <c r="K1346" s="1" t="s">
        <v>20</v>
      </c>
      <c r="L1346" s="1" t="s">
        <v>1085</v>
      </c>
      <c r="M1346" s="1"/>
      <c r="N1346" s="1">
        <f t="shared" si="20"/>
        <v>92.6</v>
      </c>
      <c r="O1346" s="1" t="s">
        <v>22</v>
      </c>
      <c r="P1346" s="1" t="s">
        <v>4617</v>
      </c>
      <c r="Q1346" s="1" t="s">
        <v>4618</v>
      </c>
      <c r="R1346" s="1" t="s">
        <v>21</v>
      </c>
      <c r="S1346" s="1"/>
      <c r="T1346" s="1" t="s">
        <v>25</v>
      </c>
      <c r="U1346" t="str">
        <f>VLOOKUP(H1346,[4]可返佣产品!$A$2:$B$1000,2,)</f>
        <v>true</v>
      </c>
    </row>
    <row r="1347" spans="1:21">
      <c r="A1347" s="1" t="s">
        <v>194</v>
      </c>
      <c r="B1347" s="1" t="str">
        <f>VLOOKUP(A1347,'[3]消费明细-普通账号'!$B$2:$C$10000,2,)</f>
        <v>深圳银链科技有限公司</v>
      </c>
      <c r="C1347" s="1" t="str">
        <f>VLOOKUP(A1347,'[3]消费明细-普通账号'!$B$2:$D$10000,3,)</f>
        <v>铁军-广</v>
      </c>
      <c r="D1347" s="1" t="str">
        <f>VLOOKUP(A1347,'[3]消费明细-普通账号'!$B$2:$L$10000,11,)</f>
        <v>李达</v>
      </c>
      <c r="E1347" s="1" t="str">
        <f>VLOOKUP(A1347,'[3]消费明细-普通账号'!$B$2:$P$10000,15,)</f>
        <v>新建</v>
      </c>
      <c r="F1347" s="5">
        <f>VLOOKUP(A1347,'[3]消费明细-普通账号'!$B$2:$O$10000,14,)</f>
        <v>43161.623564814799</v>
      </c>
      <c r="G1347" s="1" t="s">
        <v>4619</v>
      </c>
      <c r="H1347" s="1" t="s">
        <v>17</v>
      </c>
      <c r="I1347" s="1" t="s">
        <v>59</v>
      </c>
      <c r="J1347" s="1" t="s">
        <v>1085</v>
      </c>
      <c r="K1347" s="1" t="s">
        <v>20</v>
      </c>
      <c r="L1347" s="1" t="s">
        <v>1085</v>
      </c>
      <c r="M1347" s="1"/>
      <c r="N1347" s="1">
        <f t="shared" ref="N1347:N1410" si="21">L1347-M1347</f>
        <v>92.6</v>
      </c>
      <c r="O1347" s="1" t="s">
        <v>22</v>
      </c>
      <c r="P1347" s="1" t="s">
        <v>4620</v>
      </c>
      <c r="Q1347" s="1" t="s">
        <v>4621</v>
      </c>
      <c r="R1347" s="1" t="s">
        <v>21</v>
      </c>
      <c r="S1347" s="1"/>
      <c r="T1347" s="1" t="s">
        <v>25</v>
      </c>
      <c r="U1347" t="str">
        <f>VLOOKUP(H1347,[4]可返佣产品!$A$2:$B$1000,2,)</f>
        <v>true</v>
      </c>
    </row>
    <row r="1348" spans="1:21">
      <c r="A1348" s="1" t="s">
        <v>194</v>
      </c>
      <c r="B1348" s="1" t="str">
        <f>VLOOKUP(A1348,'[3]消费明细-普通账号'!$B$2:$C$10000,2,)</f>
        <v>深圳银链科技有限公司</v>
      </c>
      <c r="C1348" s="1" t="str">
        <f>VLOOKUP(A1348,'[3]消费明细-普通账号'!$B$2:$D$10000,3,)</f>
        <v>铁军-广</v>
      </c>
      <c r="D1348" s="1" t="str">
        <f>VLOOKUP(A1348,'[3]消费明细-普通账号'!$B$2:$L$10000,11,)</f>
        <v>李达</v>
      </c>
      <c r="E1348" s="1" t="str">
        <f>VLOOKUP(A1348,'[3]消费明细-普通账号'!$B$2:$P$10000,15,)</f>
        <v>新建</v>
      </c>
      <c r="F1348" s="5">
        <f>VLOOKUP(A1348,'[3]消费明细-普通账号'!$B$2:$O$10000,14,)</f>
        <v>43161.623564814799</v>
      </c>
      <c r="G1348" s="1" t="s">
        <v>4622</v>
      </c>
      <c r="H1348" s="1" t="s">
        <v>17</v>
      </c>
      <c r="I1348" s="1" t="s">
        <v>59</v>
      </c>
      <c r="J1348" s="1" t="s">
        <v>1085</v>
      </c>
      <c r="K1348" s="1" t="s">
        <v>20</v>
      </c>
      <c r="L1348" s="1" t="s">
        <v>1085</v>
      </c>
      <c r="M1348" s="1"/>
      <c r="N1348" s="1">
        <f t="shared" si="21"/>
        <v>92.6</v>
      </c>
      <c r="O1348" s="1" t="s">
        <v>22</v>
      </c>
      <c r="P1348" s="1" t="s">
        <v>4623</v>
      </c>
      <c r="Q1348" s="1" t="s">
        <v>4624</v>
      </c>
      <c r="R1348" s="1" t="s">
        <v>21</v>
      </c>
      <c r="S1348" s="1"/>
      <c r="T1348" s="1" t="s">
        <v>25</v>
      </c>
      <c r="U1348" t="str">
        <f>VLOOKUP(H1348,[4]可返佣产品!$A$2:$B$1000,2,)</f>
        <v>true</v>
      </c>
    </row>
    <row r="1349" spans="1:21">
      <c r="A1349" s="1" t="s">
        <v>194</v>
      </c>
      <c r="B1349" s="1" t="str">
        <f>VLOOKUP(A1349,'[3]消费明细-普通账号'!$B$2:$C$10000,2,)</f>
        <v>深圳银链科技有限公司</v>
      </c>
      <c r="C1349" s="1" t="str">
        <f>VLOOKUP(A1349,'[3]消费明细-普通账号'!$B$2:$D$10000,3,)</f>
        <v>铁军-广</v>
      </c>
      <c r="D1349" s="1" t="str">
        <f>VLOOKUP(A1349,'[3]消费明细-普通账号'!$B$2:$L$10000,11,)</f>
        <v>李达</v>
      </c>
      <c r="E1349" s="1" t="str">
        <f>VLOOKUP(A1349,'[3]消费明细-普通账号'!$B$2:$P$10000,15,)</f>
        <v>新建</v>
      </c>
      <c r="F1349" s="5">
        <f>VLOOKUP(A1349,'[3]消费明细-普通账号'!$B$2:$O$10000,14,)</f>
        <v>43161.623564814799</v>
      </c>
      <c r="G1349" s="1" t="s">
        <v>4625</v>
      </c>
      <c r="H1349" s="1" t="s">
        <v>17</v>
      </c>
      <c r="I1349" s="1" t="s">
        <v>59</v>
      </c>
      <c r="J1349" s="1" t="s">
        <v>4626</v>
      </c>
      <c r="K1349" s="1" t="s">
        <v>20</v>
      </c>
      <c r="L1349" s="1" t="s">
        <v>4626</v>
      </c>
      <c r="M1349" s="1"/>
      <c r="N1349" s="1">
        <f t="shared" si="21"/>
        <v>212</v>
      </c>
      <c r="O1349" s="1" t="s">
        <v>22</v>
      </c>
      <c r="P1349" s="1" t="s">
        <v>4627</v>
      </c>
      <c r="Q1349" s="1" t="s">
        <v>4628</v>
      </c>
      <c r="R1349" s="1" t="s">
        <v>21</v>
      </c>
      <c r="S1349" s="1"/>
      <c r="T1349" s="1" t="s">
        <v>25</v>
      </c>
      <c r="U1349" t="str">
        <f>VLOOKUP(H1349,[4]可返佣产品!$A$2:$B$1000,2,)</f>
        <v>true</v>
      </c>
    </row>
    <row r="1350" spans="1:21">
      <c r="A1350" s="1" t="s">
        <v>194</v>
      </c>
      <c r="B1350" s="1" t="str">
        <f>VLOOKUP(A1350,'[3]消费明细-普通账号'!$B$2:$C$10000,2,)</f>
        <v>深圳银链科技有限公司</v>
      </c>
      <c r="C1350" s="1" t="str">
        <f>VLOOKUP(A1350,'[3]消费明细-普通账号'!$B$2:$D$10000,3,)</f>
        <v>铁军-广</v>
      </c>
      <c r="D1350" s="1" t="str">
        <f>VLOOKUP(A1350,'[3]消费明细-普通账号'!$B$2:$L$10000,11,)</f>
        <v>李达</v>
      </c>
      <c r="E1350" s="1" t="str">
        <f>VLOOKUP(A1350,'[3]消费明细-普通账号'!$B$2:$P$10000,15,)</f>
        <v>新建</v>
      </c>
      <c r="F1350" s="5">
        <f>VLOOKUP(A1350,'[3]消费明细-普通账号'!$B$2:$O$10000,14,)</f>
        <v>43161.623564814799</v>
      </c>
      <c r="G1350" s="1" t="s">
        <v>4629</v>
      </c>
      <c r="H1350" s="1" t="s">
        <v>17</v>
      </c>
      <c r="I1350" s="1" t="s">
        <v>59</v>
      </c>
      <c r="J1350" s="1" t="s">
        <v>4626</v>
      </c>
      <c r="K1350" s="1" t="s">
        <v>20</v>
      </c>
      <c r="L1350" s="1" t="s">
        <v>4626</v>
      </c>
      <c r="M1350" s="1"/>
      <c r="N1350" s="1">
        <f t="shared" si="21"/>
        <v>212</v>
      </c>
      <c r="O1350" s="1" t="s">
        <v>22</v>
      </c>
      <c r="P1350" s="1" t="s">
        <v>4630</v>
      </c>
      <c r="Q1350" s="1" t="s">
        <v>4631</v>
      </c>
      <c r="R1350" s="1" t="s">
        <v>21</v>
      </c>
      <c r="S1350" s="1"/>
      <c r="T1350" s="1" t="s">
        <v>25</v>
      </c>
      <c r="U1350" t="str">
        <f>VLOOKUP(H1350,[4]可返佣产品!$A$2:$B$1000,2,)</f>
        <v>true</v>
      </c>
    </row>
    <row r="1351" spans="1:21">
      <c r="A1351" s="1" t="s">
        <v>194</v>
      </c>
      <c r="B1351" s="1" t="str">
        <f>VLOOKUP(A1351,'[3]消费明细-普通账号'!$B$2:$C$10000,2,)</f>
        <v>深圳银链科技有限公司</v>
      </c>
      <c r="C1351" s="1" t="str">
        <f>VLOOKUP(A1351,'[3]消费明细-普通账号'!$B$2:$D$10000,3,)</f>
        <v>铁军-广</v>
      </c>
      <c r="D1351" s="1" t="str">
        <f>VLOOKUP(A1351,'[3]消费明细-普通账号'!$B$2:$L$10000,11,)</f>
        <v>李达</v>
      </c>
      <c r="E1351" s="1" t="str">
        <f>VLOOKUP(A1351,'[3]消费明细-普通账号'!$B$2:$P$10000,15,)</f>
        <v>新建</v>
      </c>
      <c r="F1351" s="5">
        <f>VLOOKUP(A1351,'[3]消费明细-普通账号'!$B$2:$O$10000,14,)</f>
        <v>43161.623564814799</v>
      </c>
      <c r="G1351" s="1" t="s">
        <v>4632</v>
      </c>
      <c r="H1351" s="1" t="s">
        <v>17</v>
      </c>
      <c r="I1351" s="1" t="s">
        <v>59</v>
      </c>
      <c r="J1351" s="1" t="s">
        <v>4626</v>
      </c>
      <c r="K1351" s="1" t="s">
        <v>20</v>
      </c>
      <c r="L1351" s="1" t="s">
        <v>4626</v>
      </c>
      <c r="M1351" s="1"/>
      <c r="N1351" s="1">
        <f t="shared" si="21"/>
        <v>212</v>
      </c>
      <c r="O1351" s="1" t="s">
        <v>22</v>
      </c>
      <c r="P1351" s="1" t="s">
        <v>4633</v>
      </c>
      <c r="Q1351" s="1" t="s">
        <v>4634</v>
      </c>
      <c r="R1351" s="1" t="s">
        <v>21</v>
      </c>
      <c r="S1351" s="1"/>
      <c r="T1351" s="1" t="s">
        <v>25</v>
      </c>
      <c r="U1351" t="str">
        <f>VLOOKUP(H1351,[4]可返佣产品!$A$2:$B$1000,2,)</f>
        <v>true</v>
      </c>
    </row>
    <row r="1352" spans="1:21">
      <c r="A1352" s="1" t="s">
        <v>194</v>
      </c>
      <c r="B1352" s="1" t="str">
        <f>VLOOKUP(A1352,'[3]消费明细-普通账号'!$B$2:$C$10000,2,)</f>
        <v>深圳银链科技有限公司</v>
      </c>
      <c r="C1352" s="1" t="str">
        <f>VLOOKUP(A1352,'[3]消费明细-普通账号'!$B$2:$D$10000,3,)</f>
        <v>铁军-广</v>
      </c>
      <c r="D1352" s="1" t="str">
        <f>VLOOKUP(A1352,'[3]消费明细-普通账号'!$B$2:$L$10000,11,)</f>
        <v>李达</v>
      </c>
      <c r="E1352" s="1" t="str">
        <f>VLOOKUP(A1352,'[3]消费明细-普通账号'!$B$2:$P$10000,15,)</f>
        <v>新建</v>
      </c>
      <c r="F1352" s="5">
        <f>VLOOKUP(A1352,'[3]消费明细-普通账号'!$B$2:$O$10000,14,)</f>
        <v>43161.623564814799</v>
      </c>
      <c r="G1352" s="1" t="s">
        <v>4635</v>
      </c>
      <c r="H1352" s="1" t="s">
        <v>17</v>
      </c>
      <c r="I1352" s="1" t="s">
        <v>59</v>
      </c>
      <c r="J1352" s="1" t="s">
        <v>4626</v>
      </c>
      <c r="K1352" s="1" t="s">
        <v>20</v>
      </c>
      <c r="L1352" s="1" t="s">
        <v>4626</v>
      </c>
      <c r="M1352" s="1"/>
      <c r="N1352" s="1">
        <f t="shared" si="21"/>
        <v>212</v>
      </c>
      <c r="O1352" s="1" t="s">
        <v>22</v>
      </c>
      <c r="P1352" s="1" t="s">
        <v>4636</v>
      </c>
      <c r="Q1352" s="1" t="s">
        <v>4637</v>
      </c>
      <c r="R1352" s="1" t="s">
        <v>21</v>
      </c>
      <c r="S1352" s="1"/>
      <c r="T1352" s="1" t="s">
        <v>25</v>
      </c>
      <c r="U1352" t="str">
        <f>VLOOKUP(H1352,[4]可返佣产品!$A$2:$B$1000,2,)</f>
        <v>true</v>
      </c>
    </row>
    <row r="1353" spans="1:21">
      <c r="A1353" s="1" t="s">
        <v>194</v>
      </c>
      <c r="B1353" s="1" t="str">
        <f>VLOOKUP(A1353,'[3]消费明细-普通账号'!$B$2:$C$10000,2,)</f>
        <v>深圳银链科技有限公司</v>
      </c>
      <c r="C1353" s="1" t="str">
        <f>VLOOKUP(A1353,'[3]消费明细-普通账号'!$B$2:$D$10000,3,)</f>
        <v>铁军-广</v>
      </c>
      <c r="D1353" s="1" t="str">
        <f>VLOOKUP(A1353,'[3]消费明细-普通账号'!$B$2:$L$10000,11,)</f>
        <v>李达</v>
      </c>
      <c r="E1353" s="1" t="str">
        <f>VLOOKUP(A1353,'[3]消费明细-普通账号'!$B$2:$P$10000,15,)</f>
        <v>新建</v>
      </c>
      <c r="F1353" s="5">
        <f>VLOOKUP(A1353,'[3]消费明细-普通账号'!$B$2:$O$10000,14,)</f>
        <v>43161.623564814799</v>
      </c>
      <c r="G1353" s="1" t="s">
        <v>4638</v>
      </c>
      <c r="H1353" s="1" t="s">
        <v>17</v>
      </c>
      <c r="I1353" s="1" t="s">
        <v>59</v>
      </c>
      <c r="J1353" s="1" t="s">
        <v>4626</v>
      </c>
      <c r="K1353" s="1" t="s">
        <v>20</v>
      </c>
      <c r="L1353" s="1" t="s">
        <v>4626</v>
      </c>
      <c r="M1353" s="1"/>
      <c r="N1353" s="1">
        <f t="shared" si="21"/>
        <v>212</v>
      </c>
      <c r="O1353" s="1" t="s">
        <v>22</v>
      </c>
      <c r="P1353" s="1" t="s">
        <v>4639</v>
      </c>
      <c r="Q1353" s="1" t="s">
        <v>4640</v>
      </c>
      <c r="R1353" s="1" t="s">
        <v>21</v>
      </c>
      <c r="S1353" s="1"/>
      <c r="T1353" s="1" t="s">
        <v>25</v>
      </c>
      <c r="U1353" t="str">
        <f>VLOOKUP(H1353,[4]可返佣产品!$A$2:$B$1000,2,)</f>
        <v>true</v>
      </c>
    </row>
    <row r="1354" spans="1:21">
      <c r="A1354" s="1" t="s">
        <v>194</v>
      </c>
      <c r="B1354" s="1" t="str">
        <f>VLOOKUP(A1354,'[3]消费明细-普通账号'!$B$2:$C$10000,2,)</f>
        <v>深圳银链科技有限公司</v>
      </c>
      <c r="C1354" s="1" t="str">
        <f>VLOOKUP(A1354,'[3]消费明细-普通账号'!$B$2:$D$10000,3,)</f>
        <v>铁军-广</v>
      </c>
      <c r="D1354" s="1" t="str">
        <f>VLOOKUP(A1354,'[3]消费明细-普通账号'!$B$2:$L$10000,11,)</f>
        <v>李达</v>
      </c>
      <c r="E1354" s="1" t="str">
        <f>VLOOKUP(A1354,'[3]消费明细-普通账号'!$B$2:$P$10000,15,)</f>
        <v>新建</v>
      </c>
      <c r="F1354" s="5">
        <f>VLOOKUP(A1354,'[3]消费明细-普通账号'!$B$2:$O$10000,14,)</f>
        <v>43161.623564814799</v>
      </c>
      <c r="G1354" s="1" t="s">
        <v>4641</v>
      </c>
      <c r="H1354" s="1" t="s">
        <v>17</v>
      </c>
      <c r="I1354" s="1" t="s">
        <v>59</v>
      </c>
      <c r="J1354" s="1" t="s">
        <v>1085</v>
      </c>
      <c r="K1354" s="1" t="s">
        <v>20</v>
      </c>
      <c r="L1354" s="1" t="s">
        <v>1085</v>
      </c>
      <c r="M1354" s="1"/>
      <c r="N1354" s="1">
        <f t="shared" si="21"/>
        <v>92.6</v>
      </c>
      <c r="O1354" s="1" t="s">
        <v>22</v>
      </c>
      <c r="P1354" s="1" t="s">
        <v>4642</v>
      </c>
      <c r="Q1354" s="1" t="s">
        <v>4643</v>
      </c>
      <c r="R1354" s="1" t="s">
        <v>21</v>
      </c>
      <c r="S1354" s="1"/>
      <c r="T1354" s="1" t="s">
        <v>25</v>
      </c>
      <c r="U1354" t="str">
        <f>VLOOKUP(H1354,[4]可返佣产品!$A$2:$B$1000,2,)</f>
        <v>true</v>
      </c>
    </row>
    <row r="1355" spans="1:21">
      <c r="A1355" s="1" t="s">
        <v>194</v>
      </c>
      <c r="B1355" s="1" t="str">
        <f>VLOOKUP(A1355,'[3]消费明细-普通账号'!$B$2:$C$10000,2,)</f>
        <v>深圳银链科技有限公司</v>
      </c>
      <c r="C1355" s="1" t="str">
        <f>VLOOKUP(A1355,'[3]消费明细-普通账号'!$B$2:$D$10000,3,)</f>
        <v>铁军-广</v>
      </c>
      <c r="D1355" s="1" t="str">
        <f>VLOOKUP(A1355,'[3]消费明细-普通账号'!$B$2:$L$10000,11,)</f>
        <v>李达</v>
      </c>
      <c r="E1355" s="1" t="str">
        <f>VLOOKUP(A1355,'[3]消费明细-普通账号'!$B$2:$P$10000,15,)</f>
        <v>新建</v>
      </c>
      <c r="F1355" s="5">
        <f>VLOOKUP(A1355,'[3]消费明细-普通账号'!$B$2:$O$10000,14,)</f>
        <v>43161.623564814799</v>
      </c>
      <c r="G1355" s="1" t="s">
        <v>4644</v>
      </c>
      <c r="H1355" s="1" t="s">
        <v>17</v>
      </c>
      <c r="I1355" s="1" t="s">
        <v>59</v>
      </c>
      <c r="J1355" s="1" t="s">
        <v>1085</v>
      </c>
      <c r="K1355" s="1" t="s">
        <v>20</v>
      </c>
      <c r="L1355" s="1" t="s">
        <v>1085</v>
      </c>
      <c r="M1355" s="1"/>
      <c r="N1355" s="1">
        <f t="shared" si="21"/>
        <v>92.6</v>
      </c>
      <c r="O1355" s="1" t="s">
        <v>22</v>
      </c>
      <c r="P1355" s="1" t="s">
        <v>4645</v>
      </c>
      <c r="Q1355" s="1" t="s">
        <v>4646</v>
      </c>
      <c r="R1355" s="1" t="s">
        <v>21</v>
      </c>
      <c r="S1355" s="1"/>
      <c r="T1355" s="1" t="s">
        <v>25</v>
      </c>
      <c r="U1355" t="str">
        <f>VLOOKUP(H1355,[4]可返佣产品!$A$2:$B$1000,2,)</f>
        <v>true</v>
      </c>
    </row>
    <row r="1356" spans="1:21">
      <c r="A1356" s="1" t="s">
        <v>194</v>
      </c>
      <c r="B1356" s="1" t="str">
        <f>VLOOKUP(A1356,'[3]消费明细-普通账号'!$B$2:$C$10000,2,)</f>
        <v>深圳银链科技有限公司</v>
      </c>
      <c r="C1356" s="1" t="str">
        <f>VLOOKUP(A1356,'[3]消费明细-普通账号'!$B$2:$D$10000,3,)</f>
        <v>铁军-广</v>
      </c>
      <c r="D1356" s="1" t="str">
        <f>VLOOKUP(A1356,'[3]消费明细-普通账号'!$B$2:$L$10000,11,)</f>
        <v>李达</v>
      </c>
      <c r="E1356" s="1" t="str">
        <f>VLOOKUP(A1356,'[3]消费明细-普通账号'!$B$2:$P$10000,15,)</f>
        <v>新建</v>
      </c>
      <c r="F1356" s="5">
        <f>VLOOKUP(A1356,'[3]消费明细-普通账号'!$B$2:$O$10000,14,)</f>
        <v>43161.623564814799</v>
      </c>
      <c r="G1356" s="1" t="s">
        <v>4647</v>
      </c>
      <c r="H1356" s="1" t="s">
        <v>17</v>
      </c>
      <c r="I1356" s="1" t="s">
        <v>59</v>
      </c>
      <c r="J1356" s="1" t="s">
        <v>1085</v>
      </c>
      <c r="K1356" s="1" t="s">
        <v>20</v>
      </c>
      <c r="L1356" s="1" t="s">
        <v>1085</v>
      </c>
      <c r="M1356" s="1"/>
      <c r="N1356" s="1">
        <f t="shared" si="21"/>
        <v>92.6</v>
      </c>
      <c r="O1356" s="1" t="s">
        <v>22</v>
      </c>
      <c r="P1356" s="1" t="s">
        <v>4648</v>
      </c>
      <c r="Q1356" s="1" t="s">
        <v>4649</v>
      </c>
      <c r="R1356" s="1" t="s">
        <v>21</v>
      </c>
      <c r="S1356" s="1"/>
      <c r="T1356" s="1" t="s">
        <v>25</v>
      </c>
      <c r="U1356" t="str">
        <f>VLOOKUP(H1356,[4]可返佣产品!$A$2:$B$1000,2,)</f>
        <v>true</v>
      </c>
    </row>
    <row r="1357" spans="1:21">
      <c r="A1357" s="1" t="s">
        <v>194</v>
      </c>
      <c r="B1357" s="1" t="str">
        <f>VLOOKUP(A1357,'[3]消费明细-普通账号'!$B$2:$C$10000,2,)</f>
        <v>深圳银链科技有限公司</v>
      </c>
      <c r="C1357" s="1" t="str">
        <f>VLOOKUP(A1357,'[3]消费明细-普通账号'!$B$2:$D$10000,3,)</f>
        <v>铁军-广</v>
      </c>
      <c r="D1357" s="1" t="str">
        <f>VLOOKUP(A1357,'[3]消费明细-普通账号'!$B$2:$L$10000,11,)</f>
        <v>李达</v>
      </c>
      <c r="E1357" s="1" t="str">
        <f>VLOOKUP(A1357,'[3]消费明细-普通账号'!$B$2:$P$10000,15,)</f>
        <v>新建</v>
      </c>
      <c r="F1357" s="5">
        <f>VLOOKUP(A1357,'[3]消费明细-普通账号'!$B$2:$O$10000,14,)</f>
        <v>43161.623564814799</v>
      </c>
      <c r="G1357" s="1" t="s">
        <v>4650</v>
      </c>
      <c r="H1357" s="1" t="s">
        <v>17</v>
      </c>
      <c r="I1357" s="1" t="s">
        <v>59</v>
      </c>
      <c r="J1357" s="1" t="s">
        <v>1085</v>
      </c>
      <c r="K1357" s="1" t="s">
        <v>20</v>
      </c>
      <c r="L1357" s="1" t="s">
        <v>1085</v>
      </c>
      <c r="M1357" s="1"/>
      <c r="N1357" s="1">
        <f t="shared" si="21"/>
        <v>92.6</v>
      </c>
      <c r="O1357" s="1" t="s">
        <v>22</v>
      </c>
      <c r="P1357" s="1" t="s">
        <v>4651</v>
      </c>
      <c r="Q1357" s="1" t="s">
        <v>4652</v>
      </c>
      <c r="R1357" s="1" t="s">
        <v>21</v>
      </c>
      <c r="S1357" s="1"/>
      <c r="T1357" s="1" t="s">
        <v>25</v>
      </c>
      <c r="U1357" t="str">
        <f>VLOOKUP(H1357,[4]可返佣产品!$A$2:$B$1000,2,)</f>
        <v>true</v>
      </c>
    </row>
    <row r="1358" spans="1:21">
      <c r="A1358" s="1" t="s">
        <v>194</v>
      </c>
      <c r="B1358" s="1" t="str">
        <f>VLOOKUP(A1358,'[3]消费明细-普通账号'!$B$2:$C$10000,2,)</f>
        <v>深圳银链科技有限公司</v>
      </c>
      <c r="C1358" s="1" t="str">
        <f>VLOOKUP(A1358,'[3]消费明细-普通账号'!$B$2:$D$10000,3,)</f>
        <v>铁军-广</v>
      </c>
      <c r="D1358" s="1" t="str">
        <f>VLOOKUP(A1358,'[3]消费明细-普通账号'!$B$2:$L$10000,11,)</f>
        <v>李达</v>
      </c>
      <c r="E1358" s="1" t="str">
        <f>VLOOKUP(A1358,'[3]消费明细-普通账号'!$B$2:$P$10000,15,)</f>
        <v>新建</v>
      </c>
      <c r="F1358" s="5">
        <f>VLOOKUP(A1358,'[3]消费明细-普通账号'!$B$2:$O$10000,14,)</f>
        <v>43161.623564814799</v>
      </c>
      <c r="G1358" s="1" t="s">
        <v>4653</v>
      </c>
      <c r="H1358" s="1" t="s">
        <v>17</v>
      </c>
      <c r="I1358" s="1" t="s">
        <v>59</v>
      </c>
      <c r="J1358" s="1" t="s">
        <v>1085</v>
      </c>
      <c r="K1358" s="1" t="s">
        <v>20</v>
      </c>
      <c r="L1358" s="1" t="s">
        <v>1085</v>
      </c>
      <c r="M1358" s="1"/>
      <c r="N1358" s="1">
        <f t="shared" si="21"/>
        <v>92.6</v>
      </c>
      <c r="O1358" s="1" t="s">
        <v>22</v>
      </c>
      <c r="P1358" s="1" t="s">
        <v>4654</v>
      </c>
      <c r="Q1358" s="1" t="s">
        <v>4655</v>
      </c>
      <c r="R1358" s="1" t="s">
        <v>21</v>
      </c>
      <c r="S1358" s="1"/>
      <c r="T1358" s="1" t="s">
        <v>25</v>
      </c>
      <c r="U1358" t="str">
        <f>VLOOKUP(H1358,[4]可返佣产品!$A$2:$B$1000,2,)</f>
        <v>true</v>
      </c>
    </row>
    <row r="1359" spans="1:21">
      <c r="A1359" s="1" t="s">
        <v>4656</v>
      </c>
      <c r="B1359" s="1" t="str">
        <f>VLOOKUP(A1359,'[3]消费明细-普通账号'!$B$2:$C$10000,2,)</f>
        <v>卓越</v>
      </c>
      <c r="C1359" s="1" t="str">
        <f>VLOOKUP(A1359,'[3]消费明细-普通账号'!$B$2:$D$10000,3,)</f>
        <v>其他</v>
      </c>
      <c r="D1359" s="1" t="str">
        <f>VLOOKUP(A1359,'[3]消费明细-普通账号'!$B$2:$L$10000,11,)</f>
        <v>薛玲</v>
      </c>
      <c r="E1359" s="1" t="str">
        <f>VLOOKUP(A1359,'[3]消费明细-普通账号'!$B$2:$P$10000,15,)</f>
        <v>关联</v>
      </c>
      <c r="F1359" s="5">
        <f>VLOOKUP(A1359,'[3]消费明细-普通账号'!$B$2:$O$10000,14,)</f>
        <v>42711</v>
      </c>
      <c r="G1359" s="1" t="s">
        <v>4657</v>
      </c>
      <c r="H1359" s="1" t="s">
        <v>28</v>
      </c>
      <c r="I1359" s="1" t="s">
        <v>18</v>
      </c>
      <c r="J1359" s="1" t="s">
        <v>29</v>
      </c>
      <c r="K1359" s="1" t="s">
        <v>20</v>
      </c>
      <c r="L1359" s="1" t="s">
        <v>30</v>
      </c>
      <c r="M1359" s="1"/>
      <c r="N1359" s="1">
        <f t="shared" si="21"/>
        <v>0</v>
      </c>
      <c r="O1359" s="1" t="s">
        <v>31</v>
      </c>
      <c r="P1359" s="1" t="s">
        <v>4658</v>
      </c>
      <c r="Q1359" s="1" t="s">
        <v>4658</v>
      </c>
      <c r="R1359" s="1" t="s">
        <v>21</v>
      </c>
      <c r="S1359" s="1"/>
      <c r="T1359" s="1" t="s">
        <v>25</v>
      </c>
      <c r="U1359" t="b">
        <f>VLOOKUP(H1359,[4]可返佣产品!$A$2:$B$1000,2,)</f>
        <v>1</v>
      </c>
    </row>
    <row r="1360" spans="1:21">
      <c r="A1360" s="1" t="s">
        <v>4656</v>
      </c>
      <c r="B1360" s="1" t="str">
        <f>VLOOKUP(A1360,'[3]消费明细-普通账号'!$B$2:$C$10000,2,)</f>
        <v>卓越</v>
      </c>
      <c r="C1360" s="1" t="str">
        <f>VLOOKUP(A1360,'[3]消费明细-普通账号'!$B$2:$D$10000,3,)</f>
        <v>其他</v>
      </c>
      <c r="D1360" s="1" t="str">
        <f>VLOOKUP(A1360,'[3]消费明细-普通账号'!$B$2:$L$10000,11,)</f>
        <v>薛玲</v>
      </c>
      <c r="E1360" s="1" t="str">
        <f>VLOOKUP(A1360,'[3]消费明细-普通账号'!$B$2:$P$10000,15,)</f>
        <v>关联</v>
      </c>
      <c r="F1360" s="5">
        <f>VLOOKUP(A1360,'[3]消费明细-普通账号'!$B$2:$O$10000,14,)</f>
        <v>42711</v>
      </c>
      <c r="G1360" s="1" t="s">
        <v>4659</v>
      </c>
      <c r="H1360" s="1" t="s">
        <v>36</v>
      </c>
      <c r="I1360" s="1" t="s">
        <v>18</v>
      </c>
      <c r="J1360" s="1" t="s">
        <v>4660</v>
      </c>
      <c r="K1360" s="1" t="s">
        <v>20</v>
      </c>
      <c r="L1360" s="1" t="s">
        <v>4660</v>
      </c>
      <c r="M1360" s="1"/>
      <c r="N1360" s="1">
        <f t="shared" si="21"/>
        <v>110.1</v>
      </c>
      <c r="O1360" s="1" t="s">
        <v>22</v>
      </c>
      <c r="P1360" s="1" t="s">
        <v>4661</v>
      </c>
      <c r="Q1360" s="1" t="s">
        <v>4662</v>
      </c>
      <c r="R1360" s="1" t="s">
        <v>21</v>
      </c>
      <c r="S1360" s="1"/>
      <c r="T1360" s="1" t="s">
        <v>25</v>
      </c>
      <c r="U1360" t="str">
        <f>VLOOKUP(H1360,[4]可返佣产品!$A$2:$B$1000,2,)</f>
        <v>true</v>
      </c>
    </row>
    <row r="1361" spans="1:21">
      <c r="A1361" s="1" t="s">
        <v>217</v>
      </c>
      <c r="B1361" s="1" t="str">
        <f>VLOOKUP(A1361,'[3]消费明细-普通账号'!$B$2:$C$10000,2,)</f>
        <v>广州市合生元生物制品有限公司</v>
      </c>
      <c r="C1361" s="1" t="str">
        <f>VLOOKUP(A1361,'[3]消费明细-普通账号'!$B$2:$D$10000,3,)</f>
        <v>KA-广</v>
      </c>
      <c r="D1361" s="1" t="str">
        <f>VLOOKUP(A1361,'[3]消费明细-普通账号'!$B$2:$L$10000,11,)</f>
        <v>史玉卉</v>
      </c>
      <c r="E1361" s="1" t="str">
        <f>VLOOKUP(A1361,'[3]消费明细-普通账号'!$B$2:$P$10000,15,)</f>
        <v>关联</v>
      </c>
      <c r="F1361" s="5">
        <f>VLOOKUP(A1361,'[3]消费明细-普通账号'!$B$2:$O$10000,14,)</f>
        <v>42620</v>
      </c>
      <c r="G1361" s="1" t="s">
        <v>4663</v>
      </c>
      <c r="H1361" s="1" t="s">
        <v>17</v>
      </c>
      <c r="I1361" s="1" t="s">
        <v>59</v>
      </c>
      <c r="J1361" s="1" t="s">
        <v>2448</v>
      </c>
      <c r="K1361" s="1" t="s">
        <v>20</v>
      </c>
      <c r="L1361" s="1" t="s">
        <v>2448</v>
      </c>
      <c r="M1361" s="1"/>
      <c r="N1361" s="1">
        <f t="shared" si="21"/>
        <v>408</v>
      </c>
      <c r="O1361" s="1" t="s">
        <v>22</v>
      </c>
      <c r="P1361" s="1" t="s">
        <v>4664</v>
      </c>
      <c r="Q1361" s="1" t="s">
        <v>4664</v>
      </c>
      <c r="R1361" s="1" t="s">
        <v>21</v>
      </c>
      <c r="S1361" s="1"/>
      <c r="T1361" s="1" t="s">
        <v>25</v>
      </c>
      <c r="U1361">
        <v>-1</v>
      </c>
    </row>
    <row r="1362" spans="1:21">
      <c r="A1362" s="1" t="s">
        <v>217</v>
      </c>
      <c r="B1362" s="1" t="str">
        <f>VLOOKUP(A1362,'[3]消费明细-普通账号'!$B$2:$C$10000,2,)</f>
        <v>广州市合生元生物制品有限公司</v>
      </c>
      <c r="C1362" s="1" t="str">
        <f>VLOOKUP(A1362,'[3]消费明细-普通账号'!$B$2:$D$10000,3,)</f>
        <v>KA-广</v>
      </c>
      <c r="D1362" s="1" t="str">
        <f>VLOOKUP(A1362,'[3]消费明细-普通账号'!$B$2:$L$10000,11,)</f>
        <v>史玉卉</v>
      </c>
      <c r="E1362" s="1" t="str">
        <f>VLOOKUP(A1362,'[3]消费明细-普通账号'!$B$2:$P$10000,15,)</f>
        <v>关联</v>
      </c>
      <c r="F1362" s="5">
        <f>VLOOKUP(A1362,'[3]消费明细-普通账号'!$B$2:$O$10000,14,)</f>
        <v>42620</v>
      </c>
      <c r="G1362" s="1" t="s">
        <v>4665</v>
      </c>
      <c r="H1362" s="1" t="s">
        <v>17</v>
      </c>
      <c r="I1362" s="1" t="s">
        <v>59</v>
      </c>
      <c r="J1362" s="1" t="s">
        <v>2448</v>
      </c>
      <c r="K1362" s="1" t="s">
        <v>20</v>
      </c>
      <c r="L1362" s="1" t="s">
        <v>2448</v>
      </c>
      <c r="M1362" s="1"/>
      <c r="N1362" s="1">
        <f t="shared" si="21"/>
        <v>408</v>
      </c>
      <c r="O1362" s="1" t="s">
        <v>22</v>
      </c>
      <c r="P1362" s="1" t="s">
        <v>4666</v>
      </c>
      <c r="Q1362" s="1" t="s">
        <v>4667</v>
      </c>
      <c r="R1362" s="1" t="s">
        <v>21</v>
      </c>
      <c r="S1362" s="1"/>
      <c r="T1362" s="1" t="s">
        <v>25</v>
      </c>
      <c r="U1362">
        <v>-1</v>
      </c>
    </row>
    <row r="1363" spans="1:21">
      <c r="A1363" s="1" t="s">
        <v>217</v>
      </c>
      <c r="B1363" s="1" t="str">
        <f>VLOOKUP(A1363,'[3]消费明细-普通账号'!$B$2:$C$10000,2,)</f>
        <v>广州市合生元生物制品有限公司</v>
      </c>
      <c r="C1363" s="1" t="str">
        <f>VLOOKUP(A1363,'[3]消费明细-普通账号'!$B$2:$D$10000,3,)</f>
        <v>KA-广</v>
      </c>
      <c r="D1363" s="1" t="str">
        <f>VLOOKUP(A1363,'[3]消费明细-普通账号'!$B$2:$L$10000,11,)</f>
        <v>史玉卉</v>
      </c>
      <c r="E1363" s="1" t="str">
        <f>VLOOKUP(A1363,'[3]消费明细-普通账号'!$B$2:$P$10000,15,)</f>
        <v>关联</v>
      </c>
      <c r="F1363" s="5">
        <f>VLOOKUP(A1363,'[3]消费明细-普通账号'!$B$2:$O$10000,14,)</f>
        <v>42620</v>
      </c>
      <c r="G1363" s="1" t="s">
        <v>4668</v>
      </c>
      <c r="H1363" s="1" t="s">
        <v>17</v>
      </c>
      <c r="I1363" s="1" t="s">
        <v>59</v>
      </c>
      <c r="J1363" s="1" t="s">
        <v>4669</v>
      </c>
      <c r="K1363" s="1" t="s">
        <v>20</v>
      </c>
      <c r="L1363" s="1" t="s">
        <v>4669</v>
      </c>
      <c r="M1363" s="1"/>
      <c r="N1363" s="1">
        <f t="shared" si="21"/>
        <v>1186</v>
      </c>
      <c r="O1363" s="1" t="s">
        <v>22</v>
      </c>
      <c r="P1363" s="1" t="s">
        <v>4670</v>
      </c>
      <c r="Q1363" s="1" t="s">
        <v>4670</v>
      </c>
      <c r="R1363" s="1" t="s">
        <v>21</v>
      </c>
      <c r="S1363" s="1"/>
      <c r="T1363" s="1" t="s">
        <v>25</v>
      </c>
      <c r="U1363">
        <v>-1</v>
      </c>
    </row>
    <row r="1364" spans="1:21">
      <c r="A1364" s="1" t="s">
        <v>217</v>
      </c>
      <c r="B1364" s="1" t="str">
        <f>VLOOKUP(A1364,'[3]消费明细-普通账号'!$B$2:$C$10000,2,)</f>
        <v>广州市合生元生物制品有限公司</v>
      </c>
      <c r="C1364" s="1" t="str">
        <f>VLOOKUP(A1364,'[3]消费明细-普通账号'!$B$2:$D$10000,3,)</f>
        <v>KA-广</v>
      </c>
      <c r="D1364" s="1" t="str">
        <f>VLOOKUP(A1364,'[3]消费明细-普通账号'!$B$2:$L$10000,11,)</f>
        <v>史玉卉</v>
      </c>
      <c r="E1364" s="1" t="str">
        <f>VLOOKUP(A1364,'[3]消费明细-普通账号'!$B$2:$P$10000,15,)</f>
        <v>关联</v>
      </c>
      <c r="F1364" s="5">
        <f>VLOOKUP(A1364,'[3]消费明细-普通账号'!$B$2:$O$10000,14,)</f>
        <v>42620</v>
      </c>
      <c r="G1364" s="1" t="s">
        <v>4671</v>
      </c>
      <c r="H1364" s="1" t="s">
        <v>17</v>
      </c>
      <c r="I1364" s="1" t="s">
        <v>59</v>
      </c>
      <c r="J1364" s="1" t="s">
        <v>4669</v>
      </c>
      <c r="K1364" s="1" t="s">
        <v>20</v>
      </c>
      <c r="L1364" s="1" t="s">
        <v>4669</v>
      </c>
      <c r="M1364" s="1"/>
      <c r="N1364" s="1">
        <f t="shared" si="21"/>
        <v>1186</v>
      </c>
      <c r="O1364" s="1" t="s">
        <v>22</v>
      </c>
      <c r="P1364" s="1" t="s">
        <v>4672</v>
      </c>
      <c r="Q1364" s="1" t="s">
        <v>4672</v>
      </c>
      <c r="R1364" s="1" t="s">
        <v>21</v>
      </c>
      <c r="S1364" s="1"/>
      <c r="T1364" s="1" t="s">
        <v>25</v>
      </c>
      <c r="U1364">
        <v>-1</v>
      </c>
    </row>
    <row r="1365" spans="1:21">
      <c r="A1365" s="1" t="s">
        <v>217</v>
      </c>
      <c r="B1365" s="1" t="str">
        <f>VLOOKUP(A1365,'[3]消费明细-普通账号'!$B$2:$C$10000,2,)</f>
        <v>广州市合生元生物制品有限公司</v>
      </c>
      <c r="C1365" s="1" t="str">
        <f>VLOOKUP(A1365,'[3]消费明细-普通账号'!$B$2:$D$10000,3,)</f>
        <v>KA-广</v>
      </c>
      <c r="D1365" s="1" t="str">
        <f>VLOOKUP(A1365,'[3]消费明细-普通账号'!$B$2:$L$10000,11,)</f>
        <v>史玉卉</v>
      </c>
      <c r="E1365" s="1" t="str">
        <f>VLOOKUP(A1365,'[3]消费明细-普通账号'!$B$2:$P$10000,15,)</f>
        <v>关联</v>
      </c>
      <c r="F1365" s="5">
        <f>VLOOKUP(A1365,'[3]消费明细-普通账号'!$B$2:$O$10000,14,)</f>
        <v>42620</v>
      </c>
      <c r="G1365" s="1" t="s">
        <v>4673</v>
      </c>
      <c r="H1365" s="1" t="s">
        <v>17</v>
      </c>
      <c r="I1365" s="1" t="s">
        <v>59</v>
      </c>
      <c r="J1365" s="1" t="s">
        <v>4669</v>
      </c>
      <c r="K1365" s="1" t="s">
        <v>20</v>
      </c>
      <c r="L1365" s="1" t="s">
        <v>4669</v>
      </c>
      <c r="M1365" s="1"/>
      <c r="N1365" s="1">
        <f t="shared" si="21"/>
        <v>1186</v>
      </c>
      <c r="O1365" s="1" t="s">
        <v>22</v>
      </c>
      <c r="P1365" s="1" t="s">
        <v>4674</v>
      </c>
      <c r="Q1365" s="1" t="s">
        <v>4675</v>
      </c>
      <c r="R1365" s="1" t="s">
        <v>21</v>
      </c>
      <c r="S1365" s="1"/>
      <c r="T1365" s="1" t="s">
        <v>25</v>
      </c>
      <c r="U1365">
        <v>-1</v>
      </c>
    </row>
    <row r="1366" spans="1:21">
      <c r="A1366" s="1" t="s">
        <v>299</v>
      </c>
      <c r="B1366" s="1" t="str">
        <f>VLOOKUP(A1366,'[3]消费明细-普通账号'!$B$2:$C$10000,2,)</f>
        <v>广州逗趣互动信息科技有限公司</v>
      </c>
      <c r="C1366" s="1" t="str">
        <f>VLOOKUP(A1366,'[3]消费明细-普通账号'!$B$2:$D$10000,3,)</f>
        <v>其他</v>
      </c>
      <c r="D1366" s="1" t="str">
        <f>VLOOKUP(A1366,'[3]消费明细-普通账号'!$B$2:$L$10000,11,)</f>
        <v>薛玲</v>
      </c>
      <c r="E1366" s="1" t="str">
        <f>VLOOKUP(A1366,'[3]消费明细-普通账号'!$B$2:$P$10000,15,)</f>
        <v>关联</v>
      </c>
      <c r="F1366" s="5">
        <f>VLOOKUP(A1366,'[3]消费明细-普通账号'!$B$2:$O$10000,14,)</f>
        <v>42744</v>
      </c>
      <c r="G1366" s="1" t="s">
        <v>4676</v>
      </c>
      <c r="H1366" s="1" t="s">
        <v>17</v>
      </c>
      <c r="I1366" s="1" t="s">
        <v>59</v>
      </c>
      <c r="J1366" s="1" t="s">
        <v>1805</v>
      </c>
      <c r="K1366" s="1" t="s">
        <v>20</v>
      </c>
      <c r="L1366" s="1" t="s">
        <v>1805</v>
      </c>
      <c r="M1366" s="1"/>
      <c r="N1366" s="1">
        <f t="shared" si="21"/>
        <v>592</v>
      </c>
      <c r="O1366" s="1" t="s">
        <v>22</v>
      </c>
      <c r="P1366" s="1" t="s">
        <v>4677</v>
      </c>
      <c r="Q1366" s="1" t="s">
        <v>4678</v>
      </c>
      <c r="R1366" s="1" t="s">
        <v>21</v>
      </c>
      <c r="S1366" s="1"/>
      <c r="T1366" s="1" t="s">
        <v>25</v>
      </c>
      <c r="U1366">
        <v>-1</v>
      </c>
    </row>
    <row r="1367" spans="1:21">
      <c r="A1367" s="1" t="s">
        <v>169</v>
      </c>
      <c r="B1367" s="1" t="str">
        <f>VLOOKUP(A1367,'[3]消费明细-普通账号'!$B$2:$C$10000,2,)</f>
        <v>雪松控股集团</v>
      </c>
      <c r="C1367" s="1" t="str">
        <f>VLOOKUP(A1367,'[3]消费明细-普通账号'!$B$2:$D$10000,3,)</f>
        <v>KA-广</v>
      </c>
      <c r="D1367" s="1" t="str">
        <f>VLOOKUP(A1367,'[3]消费明细-普通账号'!$B$2:$L$10000,11,)</f>
        <v>史玉卉</v>
      </c>
      <c r="E1367" s="1" t="str">
        <f>VLOOKUP(A1367,'[3]消费明细-普通账号'!$B$2:$P$10000,15,)</f>
        <v>新建</v>
      </c>
      <c r="F1367" s="5">
        <f>VLOOKUP(A1367,'[3]消费明细-普通账号'!$B$2:$O$10000,14,)</f>
        <v>42978</v>
      </c>
      <c r="G1367" s="1" t="s">
        <v>4679</v>
      </c>
      <c r="H1367" s="1" t="s">
        <v>1861</v>
      </c>
      <c r="I1367" s="1" t="s">
        <v>59</v>
      </c>
      <c r="J1367" s="1" t="s">
        <v>4680</v>
      </c>
      <c r="K1367" s="1" t="s">
        <v>20</v>
      </c>
      <c r="L1367" s="1" t="s">
        <v>4680</v>
      </c>
      <c r="M1367" s="1"/>
      <c r="N1367" s="1">
        <f t="shared" si="21"/>
        <v>4650</v>
      </c>
      <c r="O1367" s="1" t="s">
        <v>22</v>
      </c>
      <c r="P1367" s="1" t="s">
        <v>4681</v>
      </c>
      <c r="Q1367" s="1" t="s">
        <v>4682</v>
      </c>
      <c r="R1367" s="1" t="s">
        <v>21</v>
      </c>
      <c r="S1367" s="1"/>
      <c r="T1367" s="1" t="s">
        <v>25</v>
      </c>
      <c r="U1367" t="str">
        <f>VLOOKUP(H1367,[4]可返佣产品!$A$2:$B$1000,2,)</f>
        <v>true</v>
      </c>
    </row>
    <row r="1368" spans="1:21">
      <c r="A1368" s="1" t="s">
        <v>512</v>
      </c>
      <c r="B1368" s="1" t="str">
        <f>VLOOKUP(A1368,'[3]消费明细-普通账号'!$B$2:$C$10000,2,)</f>
        <v>广州合立正通信息科技有限公司</v>
      </c>
      <c r="C1368" s="1" t="str">
        <f>VLOOKUP(A1368,'[3]消费明细-普通账号'!$B$2:$D$10000,3,)</f>
        <v>KA-广</v>
      </c>
      <c r="D1368" s="1" t="str">
        <f>VLOOKUP(A1368,'[3]消费明细-普通账号'!$B$2:$L$10000,11,)</f>
        <v>史玉卉</v>
      </c>
      <c r="E1368" s="1" t="str">
        <f>VLOOKUP(A1368,'[3]消费明细-普通账号'!$B$2:$P$10000,15,)</f>
        <v>关联</v>
      </c>
      <c r="F1368" s="5">
        <f>VLOOKUP(A1368,'[3]消费明细-普通账号'!$B$2:$O$10000,14,)</f>
        <v>42786</v>
      </c>
      <c r="G1368" s="1" t="s">
        <v>4683</v>
      </c>
      <c r="H1368" s="1" t="s">
        <v>65</v>
      </c>
      <c r="I1368" s="1" t="s">
        <v>49</v>
      </c>
      <c r="J1368" s="1" t="s">
        <v>29</v>
      </c>
      <c r="K1368" s="1" t="s">
        <v>20</v>
      </c>
      <c r="L1368" s="1" t="s">
        <v>30</v>
      </c>
      <c r="M1368" s="1"/>
      <c r="N1368" s="1">
        <f t="shared" si="21"/>
        <v>0</v>
      </c>
      <c r="O1368" s="1" t="s">
        <v>31</v>
      </c>
      <c r="P1368" s="1" t="s">
        <v>4684</v>
      </c>
      <c r="Q1368" s="1" t="s">
        <v>4684</v>
      </c>
      <c r="R1368" s="1" t="s">
        <v>21</v>
      </c>
      <c r="S1368" s="1"/>
      <c r="T1368" s="1" t="s">
        <v>25</v>
      </c>
      <c r="U1368" t="e">
        <f>VLOOKUP(H1368,[4]可返佣产品!$A$2:$B$1000,2,)</f>
        <v>#N/A</v>
      </c>
    </row>
    <row r="1369" spans="1:21">
      <c r="A1369" s="1" t="s">
        <v>172</v>
      </c>
      <c r="B1369" s="1" t="str">
        <f>VLOOKUP(A1369,'[3]消费明细-普通账号'!$B$2:$C$10000,2,)</f>
        <v>深圳前海金智慧科技有限公司</v>
      </c>
      <c r="C1369" s="1" t="str">
        <f>VLOOKUP(A1369,'[3]消费明细-普通账号'!$B$2:$D$10000,3,)</f>
        <v>铁军-广</v>
      </c>
      <c r="D1369" s="1" t="str">
        <f>VLOOKUP(A1369,'[3]消费明细-普通账号'!$B$2:$L$10000,11,)</f>
        <v>高乾</v>
      </c>
      <c r="E1369" s="1" t="str">
        <f>VLOOKUP(A1369,'[3]消费明细-普通账号'!$B$2:$P$10000,15,)</f>
        <v>关联</v>
      </c>
      <c r="F1369" s="5">
        <f>VLOOKUP(A1369,'[3]消费明细-普通账号'!$B$2:$O$10000,14,)</f>
        <v>43167.927858796298</v>
      </c>
      <c r="G1369" s="1" t="s">
        <v>4685</v>
      </c>
      <c r="H1369" s="1" t="s">
        <v>17</v>
      </c>
      <c r="I1369" s="1" t="s">
        <v>18</v>
      </c>
      <c r="J1369" s="1" t="s">
        <v>4686</v>
      </c>
      <c r="K1369" s="1" t="s">
        <v>20</v>
      </c>
      <c r="L1369" s="1" t="s">
        <v>4686</v>
      </c>
      <c r="M1369" s="1"/>
      <c r="N1369" s="1">
        <f t="shared" si="21"/>
        <v>281.83999999999997</v>
      </c>
      <c r="O1369" s="1" t="s">
        <v>22</v>
      </c>
      <c r="P1369" s="1" t="s">
        <v>4687</v>
      </c>
      <c r="Q1369" s="1" t="s">
        <v>4688</v>
      </c>
      <c r="R1369" s="1" t="s">
        <v>21</v>
      </c>
      <c r="S1369" s="1"/>
      <c r="T1369" s="1" t="s">
        <v>25</v>
      </c>
      <c r="U1369" t="str">
        <f>VLOOKUP(H1369,[4]可返佣产品!$A$2:$B$1000,2,)</f>
        <v>true</v>
      </c>
    </row>
    <row r="1370" spans="1:21">
      <c r="A1370" s="1" t="s">
        <v>42</v>
      </c>
      <c r="B1370" s="1" t="str">
        <f>VLOOKUP(A1370,'[3]消费明细-普通账号'!$B$2:$C$10000,2,)</f>
        <v>淘贝（深圳）网络信息科技有限公司</v>
      </c>
      <c r="C1370" s="1" t="str">
        <f>VLOOKUP(A1370,'[3]消费明细-普通账号'!$B$2:$D$10000,3,)</f>
        <v>BD伙伴</v>
      </c>
      <c r="D1370" s="1" t="str">
        <f>VLOOKUP(A1370,'[3]消费明细-普通账号'!$B$2:$L$10000,11,)</f>
        <v>BD团队-刘银树</v>
      </c>
      <c r="E1370" s="1" t="str">
        <f>VLOOKUP(A1370,'[3]消费明细-普通账号'!$B$2:$P$10000,15,)</f>
        <v>新建</v>
      </c>
      <c r="F1370" s="5">
        <f>VLOOKUP(A1370,'[3]消费明细-普通账号'!$B$2:$O$10000,14,)</f>
        <v>43058</v>
      </c>
      <c r="G1370" s="1" t="s">
        <v>4689</v>
      </c>
      <c r="H1370" s="1" t="s">
        <v>644</v>
      </c>
      <c r="I1370" s="1" t="s">
        <v>49</v>
      </c>
      <c r="J1370" s="1" t="s">
        <v>1881</v>
      </c>
      <c r="K1370" s="1" t="s">
        <v>20</v>
      </c>
      <c r="L1370" s="1" t="s">
        <v>1881</v>
      </c>
      <c r="M1370" s="1"/>
      <c r="N1370" s="1">
        <f t="shared" si="21"/>
        <v>225</v>
      </c>
      <c r="O1370" s="1" t="s">
        <v>22</v>
      </c>
      <c r="P1370" s="1" t="s">
        <v>4690</v>
      </c>
      <c r="Q1370" s="1" t="s">
        <v>4691</v>
      </c>
      <c r="R1370" s="1" t="s">
        <v>21</v>
      </c>
      <c r="S1370" s="1"/>
      <c r="T1370" s="1" t="s">
        <v>25</v>
      </c>
      <c r="U1370" t="b">
        <f>VLOOKUP(H1370,[4]可返佣产品!$A$2:$B$1000,2,)</f>
        <v>1</v>
      </c>
    </row>
    <row r="1371" spans="1:21">
      <c r="A1371" s="1" t="s">
        <v>4692</v>
      </c>
      <c r="B1371" s="1" t="str">
        <f>VLOOKUP(A1371,'[3]消费明细-普通账号'!$B$2:$C$10000,2,)</f>
        <v>广州市德晟车辆用品有限公司</v>
      </c>
      <c r="C1371" s="1" t="str">
        <f>VLOOKUP(A1371,'[3]消费明细-普通账号'!$B$2:$D$10000,3,)</f>
        <v>铁军-广</v>
      </c>
      <c r="D1371" s="1" t="str">
        <f>VLOOKUP(A1371,'[3]消费明细-普通账号'!$B$2:$L$10000,11,)</f>
        <v>吴发能</v>
      </c>
      <c r="E1371" s="1" t="str">
        <f>VLOOKUP(A1371,'[3]消费明细-普通账号'!$B$2:$P$10000,15,)</f>
        <v>新建</v>
      </c>
      <c r="F1371" s="5">
        <f>VLOOKUP(A1371,'[3]消费明细-普通账号'!$B$2:$O$10000,14,)</f>
        <v>43234.455763888902</v>
      </c>
      <c r="G1371" s="1" t="s">
        <v>4693</v>
      </c>
      <c r="H1371" s="1" t="s">
        <v>54</v>
      </c>
      <c r="I1371" s="1" t="s">
        <v>49</v>
      </c>
      <c r="J1371" s="1" t="s">
        <v>29</v>
      </c>
      <c r="K1371" s="1" t="s">
        <v>20</v>
      </c>
      <c r="L1371" s="1" t="s">
        <v>29</v>
      </c>
      <c r="M1371" s="1"/>
      <c r="N1371" s="1">
        <f t="shared" si="21"/>
        <v>0</v>
      </c>
      <c r="O1371" s="1" t="s">
        <v>22</v>
      </c>
      <c r="P1371" s="1" t="s">
        <v>4694</v>
      </c>
      <c r="Q1371" s="1" t="s">
        <v>4695</v>
      </c>
      <c r="R1371" s="1" t="s">
        <v>21</v>
      </c>
      <c r="S1371" s="1"/>
      <c r="T1371" s="1" t="s">
        <v>25</v>
      </c>
      <c r="U1371" t="str">
        <f>VLOOKUP(H1371,[4]可返佣产品!$A$2:$B$1000,2,)</f>
        <v>true</v>
      </c>
    </row>
    <row r="1372" spans="1:21">
      <c r="A1372" s="1" t="s">
        <v>3542</v>
      </c>
      <c r="B1372" s="1" t="str">
        <f>VLOOKUP(A1372,'[3]消费明细-普通账号'!$B$2:$C$10000,2,)</f>
        <v>广州拓动网络科技有限公司</v>
      </c>
      <c r="C1372" s="1" t="str">
        <f>VLOOKUP(A1372,'[3]消费明细-普通账号'!$B$2:$D$10000,3,)</f>
        <v>BD伙伴</v>
      </c>
      <c r="D1372" s="1" t="str">
        <f>VLOOKUP(A1372,'[3]消费明细-普通账号'!$B$2:$L$10000,11,)</f>
        <v>BD团队-黄政源</v>
      </c>
      <c r="E1372" s="1" t="str">
        <f>VLOOKUP(A1372,'[3]消费明细-普通账号'!$B$2:$P$10000,15,)</f>
        <v>新建</v>
      </c>
      <c r="F1372" s="5">
        <f>VLOOKUP(A1372,'[3]消费明细-普通账号'!$B$2:$O$10000,14,)</f>
        <v>43236.780821759297</v>
      </c>
      <c r="G1372" s="1" t="s">
        <v>4696</v>
      </c>
      <c r="H1372" s="1" t="s">
        <v>17</v>
      </c>
      <c r="I1372" s="1" t="s">
        <v>59</v>
      </c>
      <c r="J1372" s="1" t="s">
        <v>4697</v>
      </c>
      <c r="K1372" s="1" t="s">
        <v>20</v>
      </c>
      <c r="L1372" s="1" t="s">
        <v>4697</v>
      </c>
      <c r="M1372" s="1"/>
      <c r="N1372" s="1">
        <f t="shared" si="21"/>
        <v>195</v>
      </c>
      <c r="O1372" s="1" t="s">
        <v>22</v>
      </c>
      <c r="P1372" s="1" t="s">
        <v>4698</v>
      </c>
      <c r="Q1372" s="1" t="s">
        <v>4699</v>
      </c>
      <c r="R1372" s="1" t="s">
        <v>21</v>
      </c>
      <c r="S1372" s="1"/>
      <c r="T1372" s="1" t="s">
        <v>25</v>
      </c>
      <c r="U1372" t="str">
        <f>VLOOKUP(H1372,[4]可返佣产品!$A$2:$B$1000,2,)</f>
        <v>true</v>
      </c>
    </row>
    <row r="1373" spans="1:21">
      <c r="A1373" s="1" t="s">
        <v>1327</v>
      </c>
      <c r="B1373" s="1" t="str">
        <f>VLOOKUP(A1373,'[3]消费明细-普通账号'!$B$2:$C$10000,2,)</f>
        <v>广州牧通信息科技有限公司</v>
      </c>
      <c r="C1373" s="1" t="str">
        <f>VLOOKUP(A1373,'[3]消费明细-普通账号'!$B$2:$D$10000,3,)</f>
        <v>铁军-广</v>
      </c>
      <c r="D1373" s="1" t="str">
        <f>VLOOKUP(A1373,'[3]消费明细-普通账号'!$B$2:$L$10000,11,)</f>
        <v>吴发能</v>
      </c>
      <c r="E1373" s="1" t="str">
        <f>VLOOKUP(A1373,'[3]消费明细-普通账号'!$B$2:$P$10000,15,)</f>
        <v>关联</v>
      </c>
      <c r="F1373" s="5">
        <f>VLOOKUP(A1373,'[3]消费明细-普通账号'!$B$2:$O$10000,14,)</f>
        <v>43042</v>
      </c>
      <c r="G1373" s="1" t="s">
        <v>4700</v>
      </c>
      <c r="H1373" s="1" t="s">
        <v>1877</v>
      </c>
      <c r="I1373" s="1" t="s">
        <v>49</v>
      </c>
      <c r="J1373" s="1" t="s">
        <v>29</v>
      </c>
      <c r="K1373" s="1" t="s">
        <v>20</v>
      </c>
      <c r="L1373" s="1" t="s">
        <v>30</v>
      </c>
      <c r="M1373" s="1"/>
      <c r="N1373" s="1">
        <f t="shared" si="21"/>
        <v>0</v>
      </c>
      <c r="O1373" s="1" t="s">
        <v>31</v>
      </c>
      <c r="P1373" s="1" t="s">
        <v>4701</v>
      </c>
      <c r="Q1373" s="1" t="s">
        <v>4702</v>
      </c>
      <c r="R1373" s="1" t="s">
        <v>21</v>
      </c>
      <c r="S1373" s="1"/>
      <c r="T1373" s="1" t="s">
        <v>25</v>
      </c>
      <c r="U1373" t="b">
        <f>VLOOKUP(H1373,[4]可返佣产品!$A$2:$B$1000,2,)</f>
        <v>1</v>
      </c>
    </row>
    <row r="1374" spans="1:21">
      <c r="A1374" s="1" t="s">
        <v>324</v>
      </c>
      <c r="B1374" s="1" t="str">
        <f>VLOOKUP(A1374,'[3]消费明细-普通账号'!$B$2:$C$10000,2,)</f>
        <v>广州普金计算机科技股份有限公司</v>
      </c>
      <c r="C1374" s="1" t="str">
        <f>VLOOKUP(A1374,'[3]消费明细-普通账号'!$B$2:$D$10000,3,)</f>
        <v>KA-广</v>
      </c>
      <c r="D1374" s="1" t="str">
        <f>VLOOKUP(A1374,'[3]消费明细-普通账号'!$B$2:$L$10000,11,)</f>
        <v>汤何</v>
      </c>
      <c r="E1374" s="1" t="str">
        <f>VLOOKUP(A1374,'[3]消费明细-普通账号'!$B$2:$P$10000,15,)</f>
        <v>关联</v>
      </c>
      <c r="F1374" s="5">
        <f>VLOOKUP(A1374,'[3]消费明细-普通账号'!$B$2:$O$10000,14,)</f>
        <v>42940</v>
      </c>
      <c r="G1374" s="1" t="s">
        <v>4703</v>
      </c>
      <c r="H1374" s="1" t="s">
        <v>54</v>
      </c>
      <c r="I1374" s="1" t="s">
        <v>49</v>
      </c>
      <c r="J1374" s="1" t="s">
        <v>29</v>
      </c>
      <c r="K1374" s="1" t="s">
        <v>20</v>
      </c>
      <c r="L1374" s="1" t="s">
        <v>29</v>
      </c>
      <c r="M1374" s="1"/>
      <c r="N1374" s="1">
        <f t="shared" si="21"/>
        <v>0</v>
      </c>
      <c r="O1374" s="1" t="s">
        <v>22</v>
      </c>
      <c r="P1374" s="1" t="s">
        <v>4704</v>
      </c>
      <c r="Q1374" s="1" t="s">
        <v>4705</v>
      </c>
      <c r="R1374" s="1" t="s">
        <v>21</v>
      </c>
      <c r="S1374" s="1"/>
      <c r="T1374" s="1" t="s">
        <v>25</v>
      </c>
      <c r="U1374" t="str">
        <f>VLOOKUP(H1374,[4]可返佣产品!$A$2:$B$1000,2,)</f>
        <v>true</v>
      </c>
    </row>
    <row r="1375" spans="1:21">
      <c r="A1375" s="1" t="s">
        <v>63</v>
      </c>
      <c r="B1375" s="1" t="str">
        <f>VLOOKUP(A1375,'[3]消费明细-普通账号'!$B$2:$C$10000,2,)</f>
        <v>广州美亚电子商务国际旅行社有限公司</v>
      </c>
      <c r="C1375" s="1" t="str">
        <f>VLOOKUP(A1375,'[3]消费明细-普通账号'!$B$2:$D$10000,3,)</f>
        <v>KA-广</v>
      </c>
      <c r="D1375" s="1" t="str">
        <f>VLOOKUP(A1375,'[3]消费明细-普通账号'!$B$2:$L$10000,11,)</f>
        <v>史玉卉</v>
      </c>
      <c r="E1375" s="1" t="str">
        <f>VLOOKUP(A1375,'[3]消费明细-普通账号'!$B$2:$P$10000,15,)</f>
        <v>关联</v>
      </c>
      <c r="F1375" s="5">
        <f>VLOOKUP(A1375,'[3]消费明细-普通账号'!$B$2:$O$10000,14,)</f>
        <v>43028</v>
      </c>
      <c r="G1375" s="1" t="s">
        <v>4706</v>
      </c>
      <c r="H1375" s="1" t="s">
        <v>950</v>
      </c>
      <c r="I1375" s="1" t="s">
        <v>49</v>
      </c>
      <c r="J1375" s="1" t="s">
        <v>29</v>
      </c>
      <c r="K1375" s="1" t="s">
        <v>20</v>
      </c>
      <c r="L1375" s="1" t="s">
        <v>30</v>
      </c>
      <c r="M1375" s="1"/>
      <c r="N1375" s="1">
        <f t="shared" si="21"/>
        <v>0</v>
      </c>
      <c r="O1375" s="1" t="s">
        <v>31</v>
      </c>
      <c r="P1375" s="1" t="s">
        <v>4707</v>
      </c>
      <c r="Q1375" s="1" t="s">
        <v>4707</v>
      </c>
      <c r="R1375" s="1" t="s">
        <v>21</v>
      </c>
      <c r="S1375" s="1"/>
      <c r="T1375" s="1" t="s">
        <v>25</v>
      </c>
      <c r="U1375" t="e">
        <f>VLOOKUP(H1375,[4]可返佣产品!$A$2:$B$1000,2,)</f>
        <v>#N/A</v>
      </c>
    </row>
    <row r="1376" spans="1:21">
      <c r="A1376" s="1" t="s">
        <v>582</v>
      </c>
      <c r="B1376" s="1" t="str">
        <f>VLOOKUP(A1376,'[3]消费明细-普通账号'!$B$2:$C$10000,2,)</f>
        <v>广州尚途商旅信息技术有限公司</v>
      </c>
      <c r="C1376" s="1" t="str">
        <f>VLOOKUP(A1376,'[3]消费明细-普通账号'!$B$2:$D$10000,3,)</f>
        <v>KA-广</v>
      </c>
      <c r="D1376" s="1" t="str">
        <f>VLOOKUP(A1376,'[3]消费明细-普通账号'!$B$2:$L$10000,11,)</f>
        <v>史玉卉</v>
      </c>
      <c r="E1376" s="1" t="str">
        <f>VLOOKUP(A1376,'[3]消费明细-普通账号'!$B$2:$P$10000,15,)</f>
        <v>关联</v>
      </c>
      <c r="F1376" s="5">
        <f>VLOOKUP(A1376,'[3]消费明细-普通账号'!$B$2:$O$10000,14,)</f>
        <v>42670</v>
      </c>
      <c r="G1376" s="1" t="s">
        <v>4708</v>
      </c>
      <c r="H1376" s="1" t="s">
        <v>240</v>
      </c>
      <c r="I1376" s="1" t="s">
        <v>49</v>
      </c>
      <c r="J1376" s="1" t="s">
        <v>4709</v>
      </c>
      <c r="K1376" s="1" t="s">
        <v>20</v>
      </c>
      <c r="L1376" s="1" t="s">
        <v>4709</v>
      </c>
      <c r="M1376" s="1"/>
      <c r="N1376" s="1">
        <f t="shared" si="21"/>
        <v>15000</v>
      </c>
      <c r="O1376" s="1" t="s">
        <v>22</v>
      </c>
      <c r="P1376" s="1" t="s">
        <v>4710</v>
      </c>
      <c r="Q1376" s="1" t="s">
        <v>4711</v>
      </c>
      <c r="R1376" s="1" t="s">
        <v>21</v>
      </c>
      <c r="S1376" s="1"/>
      <c r="T1376" s="1" t="s">
        <v>25</v>
      </c>
      <c r="U1376" t="str">
        <f>VLOOKUP(H1376,[4]可返佣产品!$A$2:$B$1000,2,)</f>
        <v>delete</v>
      </c>
    </row>
    <row r="1377" spans="1:21">
      <c r="A1377" s="1" t="s">
        <v>26</v>
      </c>
      <c r="B1377" s="1" t="str">
        <f>VLOOKUP(A1377,'[3]消费明细-普通账号'!$B$2:$C$10000,2,)</f>
        <v>广州市十牛信息科技有限公司</v>
      </c>
      <c r="C1377" s="1" t="str">
        <f>VLOOKUP(A1377,'[3]消费明细-普通账号'!$B$2:$D$10000,3,)</f>
        <v>其他</v>
      </c>
      <c r="D1377" s="1" t="str">
        <f>VLOOKUP(A1377,'[3]消费明细-普通账号'!$B$2:$L$10000,11,)</f>
        <v>薛玲</v>
      </c>
      <c r="E1377" s="1" t="str">
        <f>VLOOKUP(A1377,'[3]消费明细-普通账号'!$B$2:$P$10000,15,)</f>
        <v>关联</v>
      </c>
      <c r="F1377" s="5">
        <f>VLOOKUP(A1377,'[3]消费明细-普通账号'!$B$2:$O$10000,14,)</f>
        <v>42909</v>
      </c>
      <c r="G1377" s="1" t="s">
        <v>4712</v>
      </c>
      <c r="H1377" s="1" t="s">
        <v>130</v>
      </c>
      <c r="I1377" s="1" t="s">
        <v>49</v>
      </c>
      <c r="J1377" s="1" t="s">
        <v>29</v>
      </c>
      <c r="K1377" s="1" t="s">
        <v>20</v>
      </c>
      <c r="L1377" s="1" t="s">
        <v>30</v>
      </c>
      <c r="M1377" s="1"/>
      <c r="N1377" s="1">
        <f t="shared" si="21"/>
        <v>0</v>
      </c>
      <c r="O1377" s="1" t="s">
        <v>31</v>
      </c>
      <c r="P1377" s="1" t="s">
        <v>4713</v>
      </c>
      <c r="Q1377" s="1" t="s">
        <v>4713</v>
      </c>
      <c r="R1377" s="1" t="s">
        <v>21</v>
      </c>
      <c r="S1377" s="1"/>
      <c r="T1377" s="1" t="s">
        <v>25</v>
      </c>
      <c r="U1377" t="b">
        <f>VLOOKUP(H1377,[4]可返佣产品!$A$2:$B$1000,2,)</f>
        <v>1</v>
      </c>
    </row>
    <row r="1378" spans="1:21">
      <c r="A1378" s="1" t="s">
        <v>4714</v>
      </c>
      <c r="B1378" s="1" t="str">
        <f>VLOOKUP(A1378,'[3]消费明细-普通账号'!$B$2:$C$10000,2,)</f>
        <v>广州市软捷网络科技有限公司</v>
      </c>
      <c r="C1378" s="1" t="str">
        <f>VLOOKUP(A1378,'[3]消费明细-普通账号'!$B$2:$D$10000,3,)</f>
        <v>BD伙伴</v>
      </c>
      <c r="D1378" s="1" t="str">
        <f>VLOOKUP(A1378,'[3]消费明细-普通账号'!$B$2:$L$10000,11,)</f>
        <v>BD</v>
      </c>
      <c r="E1378" s="1" t="str">
        <f>VLOOKUP(A1378,'[3]消费明细-普通账号'!$B$2:$P$10000,15,)</f>
        <v>新建</v>
      </c>
      <c r="F1378" s="5">
        <f>VLOOKUP(A1378,'[3]消费明细-普通账号'!$B$2:$O$10000,14,)</f>
        <v>43038</v>
      </c>
      <c r="G1378" s="1" t="s">
        <v>4715</v>
      </c>
      <c r="H1378" s="1" t="s">
        <v>17</v>
      </c>
      <c r="I1378" s="1" t="s">
        <v>44</v>
      </c>
      <c r="J1378" s="1" t="s">
        <v>29</v>
      </c>
      <c r="K1378" s="1" t="s">
        <v>20</v>
      </c>
      <c r="L1378" s="1" t="s">
        <v>29</v>
      </c>
      <c r="M1378" s="1"/>
      <c r="N1378" s="1">
        <f t="shared" si="21"/>
        <v>0</v>
      </c>
      <c r="O1378" s="1" t="s">
        <v>22</v>
      </c>
      <c r="P1378" s="1" t="s">
        <v>4716</v>
      </c>
      <c r="Q1378" s="1" t="s">
        <v>4717</v>
      </c>
      <c r="R1378" s="1" t="s">
        <v>21</v>
      </c>
      <c r="S1378" s="1"/>
      <c r="T1378" s="1" t="s">
        <v>25</v>
      </c>
      <c r="U1378" t="str">
        <f>VLOOKUP(H1378,[4]可返佣产品!$A$2:$B$1000,2,)</f>
        <v>true</v>
      </c>
    </row>
    <row r="1379" spans="1:21">
      <c r="A1379" s="1" t="s">
        <v>26</v>
      </c>
      <c r="B1379" s="1" t="str">
        <f>VLOOKUP(A1379,'[3]消费明细-普通账号'!$B$2:$C$10000,2,)</f>
        <v>广州市十牛信息科技有限公司</v>
      </c>
      <c r="C1379" s="1" t="str">
        <f>VLOOKUP(A1379,'[3]消费明细-普通账号'!$B$2:$D$10000,3,)</f>
        <v>其他</v>
      </c>
      <c r="D1379" s="1" t="str">
        <f>VLOOKUP(A1379,'[3]消费明细-普通账号'!$B$2:$L$10000,11,)</f>
        <v>薛玲</v>
      </c>
      <c r="E1379" s="1" t="str">
        <f>VLOOKUP(A1379,'[3]消费明细-普通账号'!$B$2:$P$10000,15,)</f>
        <v>关联</v>
      </c>
      <c r="F1379" s="5">
        <f>VLOOKUP(A1379,'[3]消费明细-普通账号'!$B$2:$O$10000,14,)</f>
        <v>42909</v>
      </c>
      <c r="G1379" s="1" t="s">
        <v>4718</v>
      </c>
      <c r="H1379" s="1" t="s">
        <v>130</v>
      </c>
      <c r="I1379" s="1" t="s">
        <v>49</v>
      </c>
      <c r="J1379" s="1" t="s">
        <v>29</v>
      </c>
      <c r="K1379" s="1" t="s">
        <v>20</v>
      </c>
      <c r="L1379" s="1" t="s">
        <v>30</v>
      </c>
      <c r="M1379" s="1"/>
      <c r="N1379" s="1">
        <f t="shared" si="21"/>
        <v>0</v>
      </c>
      <c r="O1379" s="1" t="s">
        <v>31</v>
      </c>
      <c r="P1379" s="1" t="s">
        <v>4719</v>
      </c>
      <c r="Q1379" s="1" t="s">
        <v>4719</v>
      </c>
      <c r="R1379" s="1" t="s">
        <v>21</v>
      </c>
      <c r="S1379" s="1"/>
      <c r="T1379" s="1" t="s">
        <v>25</v>
      </c>
      <c r="U1379" t="b">
        <f>VLOOKUP(H1379,[4]可返佣产品!$A$2:$B$1000,2,)</f>
        <v>1</v>
      </c>
    </row>
    <row r="1380" spans="1:21">
      <c r="A1380" s="1" t="s">
        <v>2099</v>
      </c>
      <c r="B1380" s="1" t="str">
        <f>VLOOKUP(A1380,'[3]消费明细-普通账号'!$B$2:$C$10000,2,)</f>
        <v>luhua</v>
      </c>
      <c r="C1380" s="1" t="str">
        <f>VLOOKUP(A1380,'[3]消费明细-普通账号'!$B$2:$D$10000,3,)</f>
        <v>其他</v>
      </c>
      <c r="D1380" s="1" t="str">
        <f>VLOOKUP(A1380,'[3]消费明细-普通账号'!$B$2:$L$10000,11,)</f>
        <v>薛玲</v>
      </c>
      <c r="E1380" s="1" t="str">
        <f>VLOOKUP(A1380,'[3]消费明细-普通账号'!$B$2:$P$10000,15,)</f>
        <v>新建</v>
      </c>
      <c r="F1380" s="5">
        <f>VLOOKUP(A1380,'[3]消费明细-普通账号'!$B$2:$O$10000,14,)</f>
        <v>43280.472951388889</v>
      </c>
      <c r="G1380" s="1" t="s">
        <v>4720</v>
      </c>
      <c r="H1380" s="1" t="s">
        <v>54</v>
      </c>
      <c r="I1380" s="1" t="s">
        <v>49</v>
      </c>
      <c r="J1380" s="1" t="s">
        <v>29</v>
      </c>
      <c r="K1380" s="1" t="s">
        <v>20</v>
      </c>
      <c r="L1380" s="1" t="s">
        <v>29</v>
      </c>
      <c r="M1380" s="1"/>
      <c r="N1380" s="1">
        <f t="shared" si="21"/>
        <v>0</v>
      </c>
      <c r="O1380" s="1" t="s">
        <v>22</v>
      </c>
      <c r="P1380" s="1" t="s">
        <v>4721</v>
      </c>
      <c r="Q1380" s="1" t="s">
        <v>4722</v>
      </c>
      <c r="R1380" s="1" t="s">
        <v>21</v>
      </c>
      <c r="S1380" s="1"/>
      <c r="T1380" s="1" t="s">
        <v>25</v>
      </c>
      <c r="U1380" t="str">
        <f>VLOOKUP(H1380,[4]可返佣产品!$A$2:$B$1000,2,)</f>
        <v>true</v>
      </c>
    </row>
    <row r="1381" spans="1:21">
      <c r="A1381" s="1" t="s">
        <v>220</v>
      </c>
      <c r="B1381" s="1" t="str">
        <f>VLOOKUP(A1381,'[3]消费明细-普通账号'!$B$2:$C$10000,2,)</f>
        <v>广州尚途商旅信息技术有限公司</v>
      </c>
      <c r="C1381" s="1" t="str">
        <f>VLOOKUP(A1381,'[3]消费明细-普通账号'!$B$2:$D$10000,3,)</f>
        <v>KA-广</v>
      </c>
      <c r="D1381" s="1" t="str">
        <f>VLOOKUP(A1381,'[3]消费明细-普通账号'!$B$2:$L$10000,11,)</f>
        <v>史玉卉</v>
      </c>
      <c r="E1381" s="1" t="str">
        <f>VLOOKUP(A1381,'[3]消费明细-普通账号'!$B$2:$P$10000,15,)</f>
        <v>关联</v>
      </c>
      <c r="F1381" s="5">
        <f>VLOOKUP(A1381,'[3]消费明细-普通账号'!$B$2:$O$10000,14,)</f>
        <v>42670</v>
      </c>
      <c r="G1381" s="1" t="s">
        <v>4723</v>
      </c>
      <c r="H1381" s="1" t="s">
        <v>17</v>
      </c>
      <c r="I1381" s="1" t="s">
        <v>49</v>
      </c>
      <c r="J1381" s="1" t="s">
        <v>4724</v>
      </c>
      <c r="K1381" s="1" t="s">
        <v>84</v>
      </c>
      <c r="L1381" s="1" t="s">
        <v>4725</v>
      </c>
      <c r="M1381" s="1">
        <v>6778.53</v>
      </c>
      <c r="N1381" s="1">
        <f t="shared" si="21"/>
        <v>11499.870000000003</v>
      </c>
      <c r="O1381" s="1" t="s">
        <v>22</v>
      </c>
      <c r="P1381" s="1" t="s">
        <v>4726</v>
      </c>
      <c r="Q1381" s="1" t="s">
        <v>4727</v>
      </c>
      <c r="R1381" s="1" t="s">
        <v>21</v>
      </c>
      <c r="S1381" s="1"/>
      <c r="T1381" s="1" t="s">
        <v>25</v>
      </c>
      <c r="U1381" t="str">
        <f>VLOOKUP(H1381,[4]可返佣产品!$A$2:$B$1000,2,)</f>
        <v>true</v>
      </c>
    </row>
    <row r="1382" spans="1:21">
      <c r="A1382" s="1" t="s">
        <v>220</v>
      </c>
      <c r="B1382" s="1" t="str">
        <f>VLOOKUP(A1382,'[3]消费明细-普通账号'!$B$2:$C$10000,2,)</f>
        <v>广州尚途商旅信息技术有限公司</v>
      </c>
      <c r="C1382" s="1" t="str">
        <f>VLOOKUP(A1382,'[3]消费明细-普通账号'!$B$2:$D$10000,3,)</f>
        <v>KA-广</v>
      </c>
      <c r="D1382" s="1" t="str">
        <f>VLOOKUP(A1382,'[3]消费明细-普通账号'!$B$2:$L$10000,11,)</f>
        <v>史玉卉</v>
      </c>
      <c r="E1382" s="1" t="str">
        <f>VLOOKUP(A1382,'[3]消费明细-普通账号'!$B$2:$P$10000,15,)</f>
        <v>关联</v>
      </c>
      <c r="F1382" s="5">
        <f>VLOOKUP(A1382,'[3]消费明细-普通账号'!$B$2:$O$10000,14,)</f>
        <v>42670</v>
      </c>
      <c r="G1382" s="1" t="s">
        <v>4728</v>
      </c>
      <c r="H1382" s="1" t="s">
        <v>240</v>
      </c>
      <c r="I1382" s="1" t="s">
        <v>49</v>
      </c>
      <c r="J1382" s="1" t="s">
        <v>241</v>
      </c>
      <c r="K1382" s="1" t="s">
        <v>20</v>
      </c>
      <c r="L1382" s="1" t="s">
        <v>241</v>
      </c>
      <c r="M1382" s="1"/>
      <c r="N1382" s="1">
        <f t="shared" si="21"/>
        <v>10000</v>
      </c>
      <c r="O1382" s="1" t="s">
        <v>22</v>
      </c>
      <c r="P1382" s="1" t="s">
        <v>4729</v>
      </c>
      <c r="Q1382" s="1" t="s">
        <v>4730</v>
      </c>
      <c r="R1382" s="1" t="s">
        <v>21</v>
      </c>
      <c r="S1382" s="1"/>
      <c r="T1382" s="1" t="s">
        <v>25</v>
      </c>
      <c r="U1382" t="str">
        <f>VLOOKUP(H1382,[4]可返佣产品!$A$2:$B$1000,2,)</f>
        <v>delete</v>
      </c>
    </row>
    <row r="1383" spans="1:21">
      <c r="A1383" s="1" t="s">
        <v>4731</v>
      </c>
      <c r="B1383" s="1" t="str">
        <f>VLOOKUP(A1383,'[3]消费明细-普通账号'!$B$2:$C$10000,2,)</f>
        <v>广州方圆地产顾问有限公司</v>
      </c>
      <c r="C1383" s="1" t="str">
        <f>VLOOKUP(A1383,'[3]消费明细-普通账号'!$B$2:$D$10000,3,)</f>
        <v>KA-广</v>
      </c>
      <c r="D1383" s="1" t="str">
        <f>VLOOKUP(A1383,'[3]消费明细-普通账号'!$B$2:$L$10000,11,)</f>
        <v>史玉卉</v>
      </c>
      <c r="E1383" s="1" t="str">
        <f>VLOOKUP(A1383,'[3]消费明细-普通账号'!$B$2:$P$10000,15,)</f>
        <v>关联</v>
      </c>
      <c r="F1383" s="5">
        <f>VLOOKUP(A1383,'[3]消费明细-普通账号'!$B$2:$O$10000,14,)</f>
        <v>43053</v>
      </c>
      <c r="G1383" s="1" t="s">
        <v>4732</v>
      </c>
      <c r="H1383" s="1" t="s">
        <v>89</v>
      </c>
      <c r="I1383" s="1" t="s">
        <v>49</v>
      </c>
      <c r="J1383" s="1" t="s">
        <v>4733</v>
      </c>
      <c r="K1383" s="1" t="s">
        <v>203</v>
      </c>
      <c r="L1383" s="1" t="s">
        <v>4734</v>
      </c>
      <c r="M1383" s="1"/>
      <c r="N1383" s="1">
        <f t="shared" si="21"/>
        <v>99</v>
      </c>
      <c r="O1383" s="1" t="s">
        <v>22</v>
      </c>
      <c r="P1383" s="1" t="s">
        <v>4735</v>
      </c>
      <c r="Q1383" s="1" t="s">
        <v>4736</v>
      </c>
      <c r="R1383" s="1" t="s">
        <v>21</v>
      </c>
      <c r="S1383" s="1"/>
      <c r="T1383" s="1" t="s">
        <v>25</v>
      </c>
      <c r="U1383" t="str">
        <f>VLOOKUP(H1383,[4]可返佣产品!$A$2:$B$1000,2,)</f>
        <v>true</v>
      </c>
    </row>
    <row r="1384" spans="1:21">
      <c r="A1384" s="1" t="s">
        <v>217</v>
      </c>
      <c r="B1384" s="1" t="str">
        <f>VLOOKUP(A1384,'[3]消费明细-普通账号'!$B$2:$C$10000,2,)</f>
        <v>广州市合生元生物制品有限公司</v>
      </c>
      <c r="C1384" s="1" t="str">
        <f>VLOOKUP(A1384,'[3]消费明细-普通账号'!$B$2:$D$10000,3,)</f>
        <v>KA-广</v>
      </c>
      <c r="D1384" s="1" t="str">
        <f>VLOOKUP(A1384,'[3]消费明细-普通账号'!$B$2:$L$10000,11,)</f>
        <v>史玉卉</v>
      </c>
      <c r="E1384" s="1" t="str">
        <f>VLOOKUP(A1384,'[3]消费明细-普通账号'!$B$2:$P$10000,15,)</f>
        <v>关联</v>
      </c>
      <c r="F1384" s="5">
        <f>VLOOKUP(A1384,'[3]消费明细-普通账号'!$B$2:$O$10000,14,)</f>
        <v>42620</v>
      </c>
      <c r="G1384" s="1" t="s">
        <v>4737</v>
      </c>
      <c r="H1384" s="1" t="s">
        <v>79</v>
      </c>
      <c r="I1384" s="1" t="s">
        <v>49</v>
      </c>
      <c r="J1384" s="1" t="s">
        <v>29</v>
      </c>
      <c r="K1384" s="1" t="s">
        <v>20</v>
      </c>
      <c r="L1384" s="1" t="s">
        <v>30</v>
      </c>
      <c r="M1384" s="1"/>
      <c r="N1384" s="1">
        <f t="shared" si="21"/>
        <v>0</v>
      </c>
      <c r="O1384" s="1" t="s">
        <v>31</v>
      </c>
      <c r="P1384" s="1" t="s">
        <v>4738</v>
      </c>
      <c r="Q1384" s="1" t="s">
        <v>4738</v>
      </c>
      <c r="R1384" s="1" t="s">
        <v>21</v>
      </c>
      <c r="S1384" s="1"/>
      <c r="T1384" s="1" t="s">
        <v>25</v>
      </c>
      <c r="U1384" t="e">
        <f>VLOOKUP(H1384,[4]可返佣产品!$A$2:$B$1000,2,)</f>
        <v>#N/A</v>
      </c>
    </row>
    <row r="1385" spans="1:21">
      <c r="A1385" s="1" t="s">
        <v>4739</v>
      </c>
      <c r="B1385" s="1" t="str">
        <f>VLOOKUP(A1385,'[3]消费明细-普通账号'!$B$2:$C$10000,2,)</f>
        <v>广州锦日物业服务有限公司</v>
      </c>
      <c r="C1385" s="1" t="str">
        <f>VLOOKUP(A1385,'[3]消费明细-普通账号'!$B$2:$D$10000,3,)</f>
        <v>其他</v>
      </c>
      <c r="D1385" s="1" t="str">
        <f>VLOOKUP(A1385,'[3]消费明细-普通账号'!$B$2:$L$10000,11,)</f>
        <v>薛玲</v>
      </c>
      <c r="E1385" s="1" t="str">
        <f>VLOOKUP(A1385,'[3]消费明细-普通账号'!$B$2:$P$10000,15,)</f>
        <v>关联</v>
      </c>
      <c r="F1385" s="5">
        <f>VLOOKUP(A1385,'[3]消费明细-普通账号'!$B$2:$O$10000,14,)</f>
        <v>42933</v>
      </c>
      <c r="G1385" s="1" t="s">
        <v>4740</v>
      </c>
      <c r="H1385" s="1" t="s">
        <v>89</v>
      </c>
      <c r="I1385" s="1" t="s">
        <v>59</v>
      </c>
      <c r="J1385" s="1" t="s">
        <v>4741</v>
      </c>
      <c r="K1385" s="1" t="s">
        <v>773</v>
      </c>
      <c r="L1385" s="1" t="s">
        <v>4742</v>
      </c>
      <c r="M1385" s="1">
        <v>249</v>
      </c>
      <c r="N1385" s="1">
        <f t="shared" si="21"/>
        <v>306</v>
      </c>
      <c r="O1385" s="1" t="s">
        <v>22</v>
      </c>
      <c r="P1385" s="1" t="s">
        <v>4743</v>
      </c>
      <c r="Q1385" s="1" t="s">
        <v>4744</v>
      </c>
      <c r="R1385" s="1" t="s">
        <v>21</v>
      </c>
      <c r="S1385" s="1"/>
      <c r="T1385" s="1" t="s">
        <v>25</v>
      </c>
      <c r="U1385">
        <v>-1</v>
      </c>
    </row>
    <row r="1386" spans="1:21">
      <c r="A1386" s="1" t="s">
        <v>137</v>
      </c>
      <c r="B1386" s="1" t="str">
        <f>VLOOKUP(A1386,'[3]消费明细-普通账号'!$B$2:$C$10000,2,)</f>
        <v>广州纵思网络科技股份有限公司</v>
      </c>
      <c r="C1386" s="1" t="str">
        <f>VLOOKUP(A1386,'[3]消费明细-普通账号'!$B$2:$D$10000,3,)</f>
        <v>KA-广</v>
      </c>
      <c r="D1386" s="1" t="str">
        <f>VLOOKUP(A1386,'[3]消费明细-普通账号'!$B$2:$L$10000,11,)</f>
        <v>谢晓敏</v>
      </c>
      <c r="E1386" s="1" t="str">
        <f>VLOOKUP(A1386,'[3]消费明细-普通账号'!$B$2:$P$10000,15,)</f>
        <v>关联</v>
      </c>
      <c r="F1386" s="5">
        <f>VLOOKUP(A1386,'[3]消费明细-普通账号'!$B$2:$O$10000,14,)</f>
        <v>43157.801736111098</v>
      </c>
      <c r="G1386" s="1" t="s">
        <v>4745</v>
      </c>
      <c r="H1386" s="1" t="s">
        <v>17</v>
      </c>
      <c r="I1386" s="1" t="s">
        <v>49</v>
      </c>
      <c r="J1386" s="1" t="s">
        <v>1973</v>
      </c>
      <c r="K1386" s="1" t="s">
        <v>20</v>
      </c>
      <c r="L1386" s="1" t="s">
        <v>1973</v>
      </c>
      <c r="M1386" s="1"/>
      <c r="N1386" s="1">
        <f t="shared" si="21"/>
        <v>182</v>
      </c>
      <c r="O1386" s="1" t="s">
        <v>22</v>
      </c>
      <c r="P1386" s="1" t="s">
        <v>4746</v>
      </c>
      <c r="Q1386" s="1" t="s">
        <v>4747</v>
      </c>
      <c r="R1386" s="1" t="s">
        <v>21</v>
      </c>
      <c r="S1386" s="1"/>
      <c r="T1386" s="1" t="s">
        <v>25</v>
      </c>
      <c r="U1386" t="str">
        <f>VLOOKUP(H1386,[4]可返佣产品!$A$2:$B$1000,2,)</f>
        <v>true</v>
      </c>
    </row>
    <row r="1387" spans="1:21">
      <c r="A1387" s="1" t="s">
        <v>304</v>
      </c>
      <c r="B1387" s="1" t="str">
        <f>VLOOKUP(A1387,'[3]消费明细-普通账号'!$B$2:$C$10000,2,)</f>
        <v>广州远程教育中心有限公司</v>
      </c>
      <c r="C1387" s="1" t="str">
        <f>VLOOKUP(A1387,'[3]消费明细-普通账号'!$B$2:$D$10000,3,)</f>
        <v>KA-广</v>
      </c>
      <c r="D1387" s="1" t="str">
        <f>VLOOKUP(A1387,'[3]消费明细-普通账号'!$B$2:$L$10000,11,)</f>
        <v>史玉卉</v>
      </c>
      <c r="E1387" s="1" t="str">
        <f>VLOOKUP(A1387,'[3]消费明细-普通账号'!$B$2:$P$10000,15,)</f>
        <v>关联</v>
      </c>
      <c r="F1387" s="5">
        <f>VLOOKUP(A1387,'[3]消费明细-普通账号'!$B$2:$O$10000,14,)</f>
        <v>42818</v>
      </c>
      <c r="G1387" s="1" t="s">
        <v>4748</v>
      </c>
      <c r="H1387" s="1" t="s">
        <v>17</v>
      </c>
      <c r="I1387" s="1" t="s">
        <v>59</v>
      </c>
      <c r="J1387" s="1" t="s">
        <v>579</v>
      </c>
      <c r="K1387" s="1" t="s">
        <v>203</v>
      </c>
      <c r="L1387" s="1" t="s">
        <v>3209</v>
      </c>
      <c r="M1387" s="1"/>
      <c r="N1387" s="1">
        <f t="shared" si="21"/>
        <v>70.5</v>
      </c>
      <c r="O1387" s="1" t="s">
        <v>22</v>
      </c>
      <c r="P1387" s="1" t="s">
        <v>4749</v>
      </c>
      <c r="Q1387" s="1" t="s">
        <v>4750</v>
      </c>
      <c r="R1387" s="1" t="s">
        <v>21</v>
      </c>
      <c r="S1387" s="1"/>
      <c r="T1387" s="1" t="s">
        <v>25</v>
      </c>
      <c r="U1387">
        <v>0</v>
      </c>
    </row>
    <row r="1388" spans="1:21">
      <c r="A1388" s="1" t="s">
        <v>63</v>
      </c>
      <c r="B1388" s="1" t="str">
        <f>VLOOKUP(A1388,'[3]消费明细-普通账号'!$B$2:$C$10000,2,)</f>
        <v>广州美亚电子商务国际旅行社有限公司</v>
      </c>
      <c r="C1388" s="1" t="str">
        <f>VLOOKUP(A1388,'[3]消费明细-普通账号'!$B$2:$D$10000,3,)</f>
        <v>KA-广</v>
      </c>
      <c r="D1388" s="1" t="str">
        <f>VLOOKUP(A1388,'[3]消费明细-普通账号'!$B$2:$L$10000,11,)</f>
        <v>史玉卉</v>
      </c>
      <c r="E1388" s="1" t="str">
        <f>VLOOKUP(A1388,'[3]消费明细-普通账号'!$B$2:$P$10000,15,)</f>
        <v>关联</v>
      </c>
      <c r="F1388" s="5">
        <f>VLOOKUP(A1388,'[3]消费明细-普通账号'!$B$2:$O$10000,14,)</f>
        <v>43028</v>
      </c>
      <c r="G1388" s="1" t="s">
        <v>4751</v>
      </c>
      <c r="H1388" s="1" t="s">
        <v>17</v>
      </c>
      <c r="I1388" s="1" t="s">
        <v>59</v>
      </c>
      <c r="J1388" s="1" t="s">
        <v>4752</v>
      </c>
      <c r="K1388" s="1" t="s">
        <v>20</v>
      </c>
      <c r="L1388" s="1" t="s">
        <v>4752</v>
      </c>
      <c r="M1388" s="1"/>
      <c r="N1388" s="1">
        <f t="shared" si="21"/>
        <v>248</v>
      </c>
      <c r="O1388" s="1" t="s">
        <v>22</v>
      </c>
      <c r="P1388" s="1" t="s">
        <v>4753</v>
      </c>
      <c r="Q1388" s="1" t="s">
        <v>4754</v>
      </c>
      <c r="R1388" s="1" t="s">
        <v>21</v>
      </c>
      <c r="S1388" s="1"/>
      <c r="T1388" s="1" t="s">
        <v>25</v>
      </c>
      <c r="U1388">
        <v>-1</v>
      </c>
    </row>
    <row r="1389" spans="1:21">
      <c r="A1389" s="1" t="s">
        <v>299</v>
      </c>
      <c r="B1389" s="1" t="str">
        <f>VLOOKUP(A1389,'[3]消费明细-普通账号'!$B$2:$C$10000,2,)</f>
        <v>广州逗趣互动信息科技有限公司</v>
      </c>
      <c r="C1389" s="1" t="str">
        <f>VLOOKUP(A1389,'[3]消费明细-普通账号'!$B$2:$D$10000,3,)</f>
        <v>其他</v>
      </c>
      <c r="D1389" s="1" t="str">
        <f>VLOOKUP(A1389,'[3]消费明细-普通账号'!$B$2:$L$10000,11,)</f>
        <v>薛玲</v>
      </c>
      <c r="E1389" s="1" t="str">
        <f>VLOOKUP(A1389,'[3]消费明细-普通账号'!$B$2:$P$10000,15,)</f>
        <v>关联</v>
      </c>
      <c r="F1389" s="5">
        <f>VLOOKUP(A1389,'[3]消费明细-普通账号'!$B$2:$O$10000,14,)</f>
        <v>42744</v>
      </c>
      <c r="G1389" s="1" t="s">
        <v>4755</v>
      </c>
      <c r="H1389" s="1" t="s">
        <v>17</v>
      </c>
      <c r="I1389" s="1" t="s">
        <v>59</v>
      </c>
      <c r="J1389" s="1" t="s">
        <v>598</v>
      </c>
      <c r="K1389" s="1" t="s">
        <v>20</v>
      </c>
      <c r="L1389" s="1" t="s">
        <v>598</v>
      </c>
      <c r="M1389" s="1"/>
      <c r="N1389" s="1">
        <f t="shared" si="21"/>
        <v>296</v>
      </c>
      <c r="O1389" s="1" t="s">
        <v>22</v>
      </c>
      <c r="P1389" s="1" t="s">
        <v>4756</v>
      </c>
      <c r="Q1389" s="1" t="s">
        <v>4756</v>
      </c>
      <c r="R1389" s="1" t="s">
        <v>21</v>
      </c>
      <c r="S1389" s="1"/>
      <c r="T1389" s="1" t="s">
        <v>25</v>
      </c>
      <c r="U1389">
        <v>-1</v>
      </c>
    </row>
    <row r="1390" spans="1:21">
      <c r="A1390" s="1" t="s">
        <v>299</v>
      </c>
      <c r="B1390" s="1" t="str">
        <f>VLOOKUP(A1390,'[3]消费明细-普通账号'!$B$2:$C$10000,2,)</f>
        <v>广州逗趣互动信息科技有限公司</v>
      </c>
      <c r="C1390" s="1" t="str">
        <f>VLOOKUP(A1390,'[3]消费明细-普通账号'!$B$2:$D$10000,3,)</f>
        <v>其他</v>
      </c>
      <c r="D1390" s="1" t="str">
        <f>VLOOKUP(A1390,'[3]消费明细-普通账号'!$B$2:$L$10000,11,)</f>
        <v>薛玲</v>
      </c>
      <c r="E1390" s="1" t="str">
        <f>VLOOKUP(A1390,'[3]消费明细-普通账号'!$B$2:$P$10000,15,)</f>
        <v>关联</v>
      </c>
      <c r="F1390" s="5">
        <f>VLOOKUP(A1390,'[3]消费明细-普通账号'!$B$2:$O$10000,14,)</f>
        <v>42744</v>
      </c>
      <c r="G1390" s="1" t="s">
        <v>4757</v>
      </c>
      <c r="H1390" s="1" t="s">
        <v>17</v>
      </c>
      <c r="I1390" s="1" t="s">
        <v>59</v>
      </c>
      <c r="J1390" s="1" t="s">
        <v>1805</v>
      </c>
      <c r="K1390" s="1" t="s">
        <v>20</v>
      </c>
      <c r="L1390" s="1" t="s">
        <v>1805</v>
      </c>
      <c r="M1390" s="1"/>
      <c r="N1390" s="1">
        <f t="shared" si="21"/>
        <v>592</v>
      </c>
      <c r="O1390" s="1" t="s">
        <v>22</v>
      </c>
      <c r="P1390" s="1" t="s">
        <v>4758</v>
      </c>
      <c r="Q1390" s="1" t="s">
        <v>4759</v>
      </c>
      <c r="R1390" s="1" t="s">
        <v>21</v>
      </c>
      <c r="S1390" s="1"/>
      <c r="T1390" s="1" t="s">
        <v>25</v>
      </c>
      <c r="U1390">
        <v>-1</v>
      </c>
    </row>
    <row r="1391" spans="1:21">
      <c r="A1391" s="1" t="s">
        <v>1043</v>
      </c>
      <c r="B1391" s="1" t="str">
        <f>VLOOKUP(A1391,'[3]消费明细-普通账号'!$B$2:$C$10000,2,)</f>
        <v>广州富辰网络科技有限公司</v>
      </c>
      <c r="C1391" s="1" t="str">
        <f>VLOOKUP(A1391,'[3]消费明细-普通账号'!$B$2:$D$10000,3,)</f>
        <v>中台-广</v>
      </c>
      <c r="D1391" s="1" t="str">
        <f>VLOOKUP(A1391,'[3]消费明细-普通账号'!$B$2:$L$10000,11,)</f>
        <v>林海菊</v>
      </c>
      <c r="E1391" s="1" t="str">
        <f>VLOOKUP(A1391,'[3]消费明细-普通账号'!$B$2:$P$10000,15,)</f>
        <v>新建</v>
      </c>
      <c r="F1391" s="5">
        <f>VLOOKUP(A1391,'[3]消费明细-普通账号'!$B$2:$O$10000,14,)</f>
        <v>42788</v>
      </c>
      <c r="G1391" s="1" t="s">
        <v>4760</v>
      </c>
      <c r="H1391" s="1" t="s">
        <v>17</v>
      </c>
      <c r="I1391" s="1" t="s">
        <v>18</v>
      </c>
      <c r="J1391" s="1" t="s">
        <v>4761</v>
      </c>
      <c r="K1391" s="1" t="s">
        <v>20</v>
      </c>
      <c r="L1391" s="1" t="s">
        <v>4761</v>
      </c>
      <c r="M1391" s="1"/>
      <c r="N1391" s="1">
        <f t="shared" si="21"/>
        <v>1307.5899999999999</v>
      </c>
      <c r="O1391" s="1" t="s">
        <v>22</v>
      </c>
      <c r="P1391" s="1" t="s">
        <v>4762</v>
      </c>
      <c r="Q1391" s="1" t="s">
        <v>4763</v>
      </c>
      <c r="R1391" s="1" t="s">
        <v>21</v>
      </c>
      <c r="S1391" s="1"/>
      <c r="T1391" s="1" t="s">
        <v>25</v>
      </c>
      <c r="U1391" t="str">
        <f>VLOOKUP(H1391,[4]可返佣产品!$A$2:$B$1000,2,)</f>
        <v>true</v>
      </c>
    </row>
    <row r="1392" spans="1:21">
      <c r="A1392" s="1" t="s">
        <v>1315</v>
      </c>
      <c r="B1392" s="1" t="str">
        <f>VLOOKUP(A1392,'[3]消费明细-普通账号'!$B$2:$C$10000,2,)</f>
        <v>广州花镇教育咨询有限公司</v>
      </c>
      <c r="C1392" s="1" t="str">
        <f>VLOOKUP(A1392,'[3]消费明细-普通账号'!$B$2:$D$10000,3,)</f>
        <v>铁军-广</v>
      </c>
      <c r="D1392" s="1" t="str">
        <f>VLOOKUP(A1392,'[3]消费明细-普通账号'!$B$2:$L$10000,11,)</f>
        <v>高乾</v>
      </c>
      <c r="E1392" s="1" t="str">
        <f>VLOOKUP(A1392,'[3]消费明细-普通账号'!$B$2:$P$10000,15,)</f>
        <v>关联</v>
      </c>
      <c r="F1392" s="5">
        <f>VLOOKUP(A1392,'[3]消费明细-普通账号'!$B$2:$O$10000,14,)</f>
        <v>42956</v>
      </c>
      <c r="G1392" s="1" t="s">
        <v>4764</v>
      </c>
      <c r="H1392" s="1" t="s">
        <v>4765</v>
      </c>
      <c r="I1392" s="1" t="s">
        <v>49</v>
      </c>
      <c r="J1392" s="1" t="s">
        <v>29</v>
      </c>
      <c r="K1392" s="1" t="s">
        <v>20</v>
      </c>
      <c r="L1392" s="1" t="s">
        <v>30</v>
      </c>
      <c r="M1392" s="1"/>
      <c r="N1392" s="1">
        <f t="shared" si="21"/>
        <v>0</v>
      </c>
      <c r="O1392" s="1" t="s">
        <v>31</v>
      </c>
      <c r="P1392" s="1" t="s">
        <v>4766</v>
      </c>
      <c r="Q1392" s="1" t="s">
        <v>4766</v>
      </c>
      <c r="R1392" s="1" t="s">
        <v>21</v>
      </c>
      <c r="S1392" s="1"/>
      <c r="T1392" s="1" t="s">
        <v>25</v>
      </c>
      <c r="U1392" t="e">
        <f>VLOOKUP(H1392,[4]可返佣产品!$A$2:$B$1000,2,)</f>
        <v>#N/A</v>
      </c>
    </row>
    <row r="1393" spans="1:21">
      <c r="A1393" s="1" t="s">
        <v>426</v>
      </c>
      <c r="B1393" s="1" t="str">
        <f>VLOOKUP(A1393,'[3]消费明细-普通账号'!$B$2:$C$10000,2,)</f>
        <v>广州市新橙信息科技有限公司</v>
      </c>
      <c r="C1393" s="1" t="str">
        <f>VLOOKUP(A1393,'[3]消费明细-普通账号'!$B$2:$D$10000,3,)</f>
        <v>铁军-广</v>
      </c>
      <c r="D1393" s="1" t="str">
        <f>VLOOKUP(A1393,'[3]消费明细-普通账号'!$B$2:$L$10000,11,)</f>
        <v>高乾</v>
      </c>
      <c r="E1393" s="1" t="str">
        <f>VLOOKUP(A1393,'[3]消费明细-普通账号'!$B$2:$P$10000,15,)</f>
        <v>关联</v>
      </c>
      <c r="F1393" s="5">
        <f>VLOOKUP(A1393,'[3]消费明细-普通账号'!$B$2:$O$10000,14,)</f>
        <v>43034</v>
      </c>
      <c r="G1393" s="1" t="s">
        <v>4767</v>
      </c>
      <c r="H1393" s="1" t="s">
        <v>48</v>
      </c>
      <c r="I1393" s="1" t="s">
        <v>49</v>
      </c>
      <c r="J1393" s="1" t="s">
        <v>29</v>
      </c>
      <c r="K1393" s="1" t="s">
        <v>20</v>
      </c>
      <c r="L1393" s="1" t="s">
        <v>30</v>
      </c>
      <c r="M1393" s="1"/>
      <c r="N1393" s="1">
        <f t="shared" si="21"/>
        <v>0</v>
      </c>
      <c r="O1393" s="1" t="s">
        <v>31</v>
      </c>
      <c r="P1393" s="1" t="s">
        <v>4768</v>
      </c>
      <c r="Q1393" s="1" t="s">
        <v>4768</v>
      </c>
      <c r="R1393" s="1" t="s">
        <v>21</v>
      </c>
      <c r="S1393" s="1"/>
      <c r="T1393" s="1" t="s">
        <v>25</v>
      </c>
      <c r="U1393" t="e">
        <f>VLOOKUP(H1393,[4]可返佣产品!$A$2:$B$1000,2,)</f>
        <v>#N/A</v>
      </c>
    </row>
    <row r="1394" spans="1:21">
      <c r="A1394" s="1" t="s">
        <v>529</v>
      </c>
      <c r="B1394" s="1" t="str">
        <f>VLOOKUP(A1394,'[3]消费明细-普通账号'!$B$2:$C$10000,2,)</f>
        <v>广州慕可生物科技有限公司</v>
      </c>
      <c r="C1394" s="1" t="str">
        <f>VLOOKUP(A1394,'[3]消费明细-普通账号'!$B$2:$D$10000,3,)</f>
        <v>KA-广</v>
      </c>
      <c r="D1394" s="1" t="str">
        <f>VLOOKUP(A1394,'[3]消费明细-普通账号'!$B$2:$L$10000,11,)</f>
        <v>汤何</v>
      </c>
      <c r="E1394" s="1" t="str">
        <f>VLOOKUP(A1394,'[3]消费明细-普通账号'!$B$2:$P$10000,15,)</f>
        <v>关联</v>
      </c>
      <c r="F1394" s="5">
        <f>VLOOKUP(A1394,'[3]消费明细-普通账号'!$B$2:$O$10000,14,)</f>
        <v>42991</v>
      </c>
      <c r="G1394" s="1" t="s">
        <v>4769</v>
      </c>
      <c r="H1394" s="1" t="s">
        <v>531</v>
      </c>
      <c r="I1394" s="1" t="s">
        <v>18</v>
      </c>
      <c r="J1394" s="1" t="s">
        <v>4770</v>
      </c>
      <c r="K1394" s="1" t="s">
        <v>20</v>
      </c>
      <c r="L1394" s="1" t="s">
        <v>4770</v>
      </c>
      <c r="M1394" s="1"/>
      <c r="N1394" s="1">
        <f t="shared" si="21"/>
        <v>72.39</v>
      </c>
      <c r="O1394" s="1" t="s">
        <v>22</v>
      </c>
      <c r="P1394" s="1" t="s">
        <v>4771</v>
      </c>
      <c r="Q1394" s="1" t="s">
        <v>4772</v>
      </c>
      <c r="R1394" s="1" t="s">
        <v>21</v>
      </c>
      <c r="S1394" s="1"/>
      <c r="T1394" s="1" t="s">
        <v>25</v>
      </c>
      <c r="U1394" t="str">
        <f>VLOOKUP(H1394,[4]可返佣产品!$A$2:$B$1000,2,)</f>
        <v>true</v>
      </c>
    </row>
    <row r="1395" spans="1:21">
      <c r="A1395" s="1" t="s">
        <v>833</v>
      </c>
      <c r="B1395" s="1" t="str">
        <f>VLOOKUP(A1395,'[3]消费明细-普通账号'!$B$2:$C$10000,2,)</f>
        <v>广东全娱科技有限公司</v>
      </c>
      <c r="C1395" s="1" t="str">
        <f>VLOOKUP(A1395,'[3]消费明细-普通账号'!$B$2:$D$10000,3,)</f>
        <v>KA-广</v>
      </c>
      <c r="D1395" s="1" t="str">
        <f>VLOOKUP(A1395,'[3]消费明细-普通账号'!$B$2:$L$10000,11,)</f>
        <v>KA-广</v>
      </c>
      <c r="E1395" s="1" t="str">
        <f>VLOOKUP(A1395,'[3]消费明细-普通账号'!$B$2:$P$10000,15,)</f>
        <v>关联</v>
      </c>
      <c r="F1395" s="5">
        <f>VLOOKUP(A1395,'[3]消费明细-普通账号'!$B$2:$O$10000,14,)</f>
        <v>43050</v>
      </c>
      <c r="G1395" s="1" t="s">
        <v>4773</v>
      </c>
      <c r="H1395" s="1" t="s">
        <v>17</v>
      </c>
      <c r="I1395" s="1" t="s">
        <v>59</v>
      </c>
      <c r="J1395" s="1" t="s">
        <v>4774</v>
      </c>
      <c r="K1395" s="1" t="s">
        <v>20</v>
      </c>
      <c r="L1395" s="1" t="s">
        <v>4774</v>
      </c>
      <c r="M1395" s="1"/>
      <c r="N1395" s="1">
        <f t="shared" si="21"/>
        <v>362.5</v>
      </c>
      <c r="O1395" s="1" t="s">
        <v>22</v>
      </c>
      <c r="P1395" s="1" t="s">
        <v>4775</v>
      </c>
      <c r="Q1395" s="1" t="s">
        <v>4776</v>
      </c>
      <c r="R1395" s="1" t="s">
        <v>21</v>
      </c>
      <c r="S1395" s="1"/>
      <c r="T1395" s="1" t="s">
        <v>25</v>
      </c>
      <c r="U1395">
        <v>-1</v>
      </c>
    </row>
    <row r="1396" spans="1:21">
      <c r="A1396" s="1" t="s">
        <v>708</v>
      </c>
      <c r="B1396" s="1" t="str">
        <f>VLOOKUP(A1396,'[3]消费明细-普通账号'!$B$2:$C$10000,2,)</f>
        <v>dw10066</v>
      </c>
      <c r="C1396" s="1" t="str">
        <f>VLOOKUP(A1396,'[3]消费明细-普通账号'!$B$2:$D$10000,3,)</f>
        <v>铁军-广</v>
      </c>
      <c r="D1396" s="1" t="str">
        <f>VLOOKUP(A1396,'[3]消费明细-普通账号'!$B$2:$L$10000,11,)</f>
        <v>吴发能</v>
      </c>
      <c r="E1396" s="1" t="str">
        <f>VLOOKUP(A1396,'[3]消费明细-普通账号'!$B$2:$P$10000,15,)</f>
        <v>关联</v>
      </c>
      <c r="F1396" s="5">
        <f>VLOOKUP(A1396,'[3]消费明细-普通账号'!$B$2:$O$10000,14,)</f>
        <v>43021</v>
      </c>
      <c r="G1396" s="1" t="s">
        <v>4777</v>
      </c>
      <c r="H1396" s="1" t="s">
        <v>17</v>
      </c>
      <c r="I1396" s="1" t="s">
        <v>59</v>
      </c>
      <c r="J1396" s="1" t="s">
        <v>4778</v>
      </c>
      <c r="K1396" s="1" t="s">
        <v>20</v>
      </c>
      <c r="L1396" s="1" t="s">
        <v>4778</v>
      </c>
      <c r="M1396" s="1"/>
      <c r="N1396" s="1">
        <f t="shared" si="21"/>
        <v>616</v>
      </c>
      <c r="O1396" s="1" t="s">
        <v>22</v>
      </c>
      <c r="P1396" s="1" t="s">
        <v>4779</v>
      </c>
      <c r="Q1396" s="1" t="s">
        <v>4780</v>
      </c>
      <c r="R1396" s="1" t="s">
        <v>21</v>
      </c>
      <c r="S1396" s="1"/>
      <c r="T1396" s="1" t="s">
        <v>25</v>
      </c>
      <c r="U1396">
        <v>-1</v>
      </c>
    </row>
    <row r="1397" spans="1:21">
      <c r="A1397" s="1" t="s">
        <v>194</v>
      </c>
      <c r="B1397" s="1" t="str">
        <f>VLOOKUP(A1397,'[3]消费明细-普通账号'!$B$2:$C$10000,2,)</f>
        <v>深圳银链科技有限公司</v>
      </c>
      <c r="C1397" s="1" t="str">
        <f>VLOOKUP(A1397,'[3]消费明细-普通账号'!$B$2:$D$10000,3,)</f>
        <v>铁军-广</v>
      </c>
      <c r="D1397" s="1" t="str">
        <f>VLOOKUP(A1397,'[3]消费明细-普通账号'!$B$2:$L$10000,11,)</f>
        <v>李达</v>
      </c>
      <c r="E1397" s="1" t="str">
        <f>VLOOKUP(A1397,'[3]消费明细-普通账号'!$B$2:$P$10000,15,)</f>
        <v>新建</v>
      </c>
      <c r="F1397" s="5">
        <f>VLOOKUP(A1397,'[3]消费明细-普通账号'!$B$2:$O$10000,14,)</f>
        <v>43161.623564814799</v>
      </c>
      <c r="G1397" s="1" t="s">
        <v>4781</v>
      </c>
      <c r="H1397" s="1" t="s">
        <v>17</v>
      </c>
      <c r="I1397" s="1" t="s">
        <v>59</v>
      </c>
      <c r="J1397" s="1" t="s">
        <v>4782</v>
      </c>
      <c r="K1397" s="1" t="s">
        <v>20</v>
      </c>
      <c r="L1397" s="1" t="s">
        <v>4782</v>
      </c>
      <c r="M1397" s="1"/>
      <c r="N1397" s="1">
        <f t="shared" si="21"/>
        <v>313.22000000000003</v>
      </c>
      <c r="O1397" s="1" t="s">
        <v>22</v>
      </c>
      <c r="P1397" s="1" t="s">
        <v>4783</v>
      </c>
      <c r="Q1397" s="1" t="s">
        <v>4784</v>
      </c>
      <c r="R1397" s="1" t="s">
        <v>21</v>
      </c>
      <c r="S1397" s="1"/>
      <c r="T1397" s="1" t="s">
        <v>25</v>
      </c>
      <c r="U1397" t="str">
        <f>VLOOKUP(H1397,[4]可返佣产品!$A$2:$B$1000,2,)</f>
        <v>true</v>
      </c>
    </row>
    <row r="1398" spans="1:21">
      <c r="A1398" s="1" t="s">
        <v>194</v>
      </c>
      <c r="B1398" s="1" t="str">
        <f>VLOOKUP(A1398,'[3]消费明细-普通账号'!$B$2:$C$10000,2,)</f>
        <v>深圳银链科技有限公司</v>
      </c>
      <c r="C1398" s="1" t="str">
        <f>VLOOKUP(A1398,'[3]消费明细-普通账号'!$B$2:$D$10000,3,)</f>
        <v>铁军-广</v>
      </c>
      <c r="D1398" s="1" t="str">
        <f>VLOOKUP(A1398,'[3]消费明细-普通账号'!$B$2:$L$10000,11,)</f>
        <v>李达</v>
      </c>
      <c r="E1398" s="1" t="str">
        <f>VLOOKUP(A1398,'[3]消费明细-普通账号'!$B$2:$P$10000,15,)</f>
        <v>新建</v>
      </c>
      <c r="F1398" s="5">
        <f>VLOOKUP(A1398,'[3]消费明细-普通账号'!$B$2:$O$10000,14,)</f>
        <v>43161.623564814799</v>
      </c>
      <c r="G1398" s="1" t="s">
        <v>4785</v>
      </c>
      <c r="H1398" s="1" t="s">
        <v>17</v>
      </c>
      <c r="I1398" s="1" t="s">
        <v>59</v>
      </c>
      <c r="J1398" s="1" t="s">
        <v>4782</v>
      </c>
      <c r="K1398" s="1" t="s">
        <v>20</v>
      </c>
      <c r="L1398" s="1" t="s">
        <v>4782</v>
      </c>
      <c r="M1398" s="1"/>
      <c r="N1398" s="1">
        <f t="shared" si="21"/>
        <v>313.22000000000003</v>
      </c>
      <c r="O1398" s="1" t="s">
        <v>22</v>
      </c>
      <c r="P1398" s="1" t="s">
        <v>4786</v>
      </c>
      <c r="Q1398" s="1" t="s">
        <v>4787</v>
      </c>
      <c r="R1398" s="1" t="s">
        <v>21</v>
      </c>
      <c r="S1398" s="1"/>
      <c r="T1398" s="1" t="s">
        <v>25</v>
      </c>
      <c r="U1398" t="str">
        <f>VLOOKUP(H1398,[4]可返佣产品!$A$2:$B$1000,2,)</f>
        <v>true</v>
      </c>
    </row>
    <row r="1399" spans="1:21">
      <c r="A1399" s="1" t="s">
        <v>194</v>
      </c>
      <c r="B1399" s="1" t="str">
        <f>VLOOKUP(A1399,'[3]消费明细-普通账号'!$B$2:$C$10000,2,)</f>
        <v>深圳银链科技有限公司</v>
      </c>
      <c r="C1399" s="1" t="str">
        <f>VLOOKUP(A1399,'[3]消费明细-普通账号'!$B$2:$D$10000,3,)</f>
        <v>铁军-广</v>
      </c>
      <c r="D1399" s="1" t="str">
        <f>VLOOKUP(A1399,'[3]消费明细-普通账号'!$B$2:$L$10000,11,)</f>
        <v>李达</v>
      </c>
      <c r="E1399" s="1" t="str">
        <f>VLOOKUP(A1399,'[3]消费明细-普通账号'!$B$2:$P$10000,15,)</f>
        <v>新建</v>
      </c>
      <c r="F1399" s="5">
        <f>VLOOKUP(A1399,'[3]消费明细-普通账号'!$B$2:$O$10000,14,)</f>
        <v>43161.623564814799</v>
      </c>
      <c r="G1399" s="1" t="s">
        <v>4788</v>
      </c>
      <c r="H1399" s="1" t="s">
        <v>17</v>
      </c>
      <c r="I1399" s="1" t="s">
        <v>59</v>
      </c>
      <c r="J1399" s="1" t="s">
        <v>4782</v>
      </c>
      <c r="K1399" s="1" t="s">
        <v>20</v>
      </c>
      <c r="L1399" s="1" t="s">
        <v>4782</v>
      </c>
      <c r="M1399" s="1"/>
      <c r="N1399" s="1">
        <f t="shared" si="21"/>
        <v>313.22000000000003</v>
      </c>
      <c r="O1399" s="1" t="s">
        <v>22</v>
      </c>
      <c r="P1399" s="1" t="s">
        <v>4789</v>
      </c>
      <c r="Q1399" s="1" t="s">
        <v>4790</v>
      </c>
      <c r="R1399" s="1" t="s">
        <v>21</v>
      </c>
      <c r="S1399" s="1"/>
      <c r="T1399" s="1" t="s">
        <v>25</v>
      </c>
      <c r="U1399" t="str">
        <f>VLOOKUP(H1399,[4]可返佣产品!$A$2:$B$1000,2,)</f>
        <v>true</v>
      </c>
    </row>
    <row r="1400" spans="1:21">
      <c r="A1400" s="1" t="s">
        <v>194</v>
      </c>
      <c r="B1400" s="1" t="str">
        <f>VLOOKUP(A1400,'[3]消费明细-普通账号'!$B$2:$C$10000,2,)</f>
        <v>深圳银链科技有限公司</v>
      </c>
      <c r="C1400" s="1" t="str">
        <f>VLOOKUP(A1400,'[3]消费明细-普通账号'!$B$2:$D$10000,3,)</f>
        <v>铁军-广</v>
      </c>
      <c r="D1400" s="1" t="str">
        <f>VLOOKUP(A1400,'[3]消费明细-普通账号'!$B$2:$L$10000,11,)</f>
        <v>李达</v>
      </c>
      <c r="E1400" s="1" t="str">
        <f>VLOOKUP(A1400,'[3]消费明细-普通账号'!$B$2:$P$10000,15,)</f>
        <v>新建</v>
      </c>
      <c r="F1400" s="5">
        <f>VLOOKUP(A1400,'[3]消费明细-普通账号'!$B$2:$O$10000,14,)</f>
        <v>43161.623564814799</v>
      </c>
      <c r="G1400" s="1" t="s">
        <v>4791</v>
      </c>
      <c r="H1400" s="1" t="s">
        <v>17</v>
      </c>
      <c r="I1400" s="1" t="s">
        <v>59</v>
      </c>
      <c r="J1400" s="1" t="s">
        <v>4782</v>
      </c>
      <c r="K1400" s="1" t="s">
        <v>20</v>
      </c>
      <c r="L1400" s="1" t="s">
        <v>4782</v>
      </c>
      <c r="M1400" s="1"/>
      <c r="N1400" s="1">
        <f t="shared" si="21"/>
        <v>313.22000000000003</v>
      </c>
      <c r="O1400" s="1" t="s">
        <v>22</v>
      </c>
      <c r="P1400" s="1" t="s">
        <v>4792</v>
      </c>
      <c r="Q1400" s="1" t="s">
        <v>4793</v>
      </c>
      <c r="R1400" s="1" t="s">
        <v>21</v>
      </c>
      <c r="S1400" s="1"/>
      <c r="T1400" s="1" t="s">
        <v>25</v>
      </c>
      <c r="U1400" t="str">
        <f>VLOOKUP(H1400,[4]可返佣产品!$A$2:$B$1000,2,)</f>
        <v>true</v>
      </c>
    </row>
    <row r="1401" spans="1:21">
      <c r="A1401" s="1" t="s">
        <v>194</v>
      </c>
      <c r="B1401" s="1" t="str">
        <f>VLOOKUP(A1401,'[3]消费明细-普通账号'!$B$2:$C$10000,2,)</f>
        <v>深圳银链科技有限公司</v>
      </c>
      <c r="C1401" s="1" t="str">
        <f>VLOOKUP(A1401,'[3]消费明细-普通账号'!$B$2:$D$10000,3,)</f>
        <v>铁军-广</v>
      </c>
      <c r="D1401" s="1" t="str">
        <f>VLOOKUP(A1401,'[3]消费明细-普通账号'!$B$2:$L$10000,11,)</f>
        <v>李达</v>
      </c>
      <c r="E1401" s="1" t="str">
        <f>VLOOKUP(A1401,'[3]消费明细-普通账号'!$B$2:$P$10000,15,)</f>
        <v>新建</v>
      </c>
      <c r="F1401" s="5">
        <f>VLOOKUP(A1401,'[3]消费明细-普通账号'!$B$2:$O$10000,14,)</f>
        <v>43161.623564814799</v>
      </c>
      <c r="G1401" s="1" t="s">
        <v>4794</v>
      </c>
      <c r="H1401" s="1" t="s">
        <v>17</v>
      </c>
      <c r="I1401" s="1" t="s">
        <v>59</v>
      </c>
      <c r="J1401" s="1" t="s">
        <v>4782</v>
      </c>
      <c r="K1401" s="1" t="s">
        <v>20</v>
      </c>
      <c r="L1401" s="1" t="s">
        <v>4782</v>
      </c>
      <c r="M1401" s="1"/>
      <c r="N1401" s="1">
        <f t="shared" si="21"/>
        <v>313.22000000000003</v>
      </c>
      <c r="O1401" s="1" t="s">
        <v>22</v>
      </c>
      <c r="P1401" s="1" t="s">
        <v>4795</v>
      </c>
      <c r="Q1401" s="1" t="s">
        <v>4796</v>
      </c>
      <c r="R1401" s="1" t="s">
        <v>21</v>
      </c>
      <c r="S1401" s="1"/>
      <c r="T1401" s="1" t="s">
        <v>25</v>
      </c>
      <c r="U1401" t="str">
        <f>VLOOKUP(H1401,[4]可返佣产品!$A$2:$B$1000,2,)</f>
        <v>true</v>
      </c>
    </row>
    <row r="1402" spans="1:21">
      <c r="A1402" s="1" t="s">
        <v>4797</v>
      </c>
      <c r="B1402" s="1" t="str">
        <f>VLOOKUP(A1402,'[3]消费明细-普通账号'!$B$2:$C$10000,2,)</f>
        <v>星期六股份有限公司</v>
      </c>
      <c r="C1402" s="1" t="str">
        <f>VLOOKUP(A1402,'[3]消费明细-普通账号'!$B$2:$D$10000,3,)</f>
        <v>中台-广</v>
      </c>
      <c r="D1402" s="1" t="str">
        <f>VLOOKUP(A1402,'[3]消费明细-普通账号'!$B$2:$L$10000,11,)</f>
        <v>唐钰滢</v>
      </c>
      <c r="E1402" s="1" t="str">
        <f>VLOOKUP(A1402,'[3]消费明细-普通账号'!$B$2:$P$10000,15,)</f>
        <v>关联</v>
      </c>
      <c r="F1402" s="5">
        <f>VLOOKUP(A1402,'[3]消费明细-普通账号'!$B$2:$O$10000,14,)</f>
        <v>42745</v>
      </c>
      <c r="G1402" s="1" t="s">
        <v>4798</v>
      </c>
      <c r="H1402" s="1" t="s">
        <v>54</v>
      </c>
      <c r="I1402" s="1" t="s">
        <v>49</v>
      </c>
      <c r="J1402" s="1" t="s">
        <v>29</v>
      </c>
      <c r="K1402" s="1" t="s">
        <v>20</v>
      </c>
      <c r="L1402" s="1" t="s">
        <v>29</v>
      </c>
      <c r="M1402" s="1"/>
      <c r="N1402" s="1">
        <f t="shared" si="21"/>
        <v>0</v>
      </c>
      <c r="O1402" s="1" t="s">
        <v>22</v>
      </c>
      <c r="P1402" s="1" t="s">
        <v>4799</v>
      </c>
      <c r="Q1402" s="1" t="s">
        <v>4800</v>
      </c>
      <c r="R1402" s="1" t="s">
        <v>21</v>
      </c>
      <c r="S1402" s="1"/>
      <c r="T1402" s="1" t="s">
        <v>25</v>
      </c>
      <c r="U1402" t="str">
        <f>VLOOKUP(H1402,[4]可返佣产品!$A$2:$B$1000,2,)</f>
        <v>true</v>
      </c>
    </row>
    <row r="1403" spans="1:21">
      <c r="A1403" s="1" t="s">
        <v>77</v>
      </c>
      <c r="B1403" s="1" t="str">
        <f>VLOOKUP(A1403,'[3]消费明细-普通账号'!$B$2:$C$10000,2,)</f>
        <v>广州华银医学检测中心有限公司</v>
      </c>
      <c r="C1403" s="1" t="str">
        <f>VLOOKUP(A1403,'[3]消费明细-普通账号'!$B$2:$D$10000,3,)</f>
        <v>KA-广</v>
      </c>
      <c r="D1403" s="1" t="str">
        <f>VLOOKUP(A1403,'[3]消费明细-普通账号'!$B$2:$L$10000,11,)</f>
        <v>汤何</v>
      </c>
      <c r="E1403" s="1" t="str">
        <f>VLOOKUP(A1403,'[3]消费明细-普通账号'!$B$2:$P$10000,15,)</f>
        <v>关联</v>
      </c>
      <c r="F1403" s="5">
        <f>VLOOKUP(A1403,'[3]消费明细-普通账号'!$B$2:$O$10000,14,)</f>
        <v>42927</v>
      </c>
      <c r="G1403" s="1" t="s">
        <v>4801</v>
      </c>
      <c r="H1403" s="1" t="s">
        <v>17</v>
      </c>
      <c r="I1403" s="1" t="s">
        <v>49</v>
      </c>
      <c r="J1403" s="1" t="s">
        <v>4802</v>
      </c>
      <c r="K1403" s="1" t="s">
        <v>20</v>
      </c>
      <c r="L1403" s="1" t="s">
        <v>4802</v>
      </c>
      <c r="M1403" s="1"/>
      <c r="N1403" s="1">
        <f t="shared" si="21"/>
        <v>91.28</v>
      </c>
      <c r="O1403" s="1" t="s">
        <v>22</v>
      </c>
      <c r="P1403" s="1" t="s">
        <v>4803</v>
      </c>
      <c r="Q1403" s="1" t="s">
        <v>4804</v>
      </c>
      <c r="R1403" s="1" t="s">
        <v>21</v>
      </c>
      <c r="S1403" s="1"/>
      <c r="T1403" s="1" t="s">
        <v>25</v>
      </c>
      <c r="U1403" t="str">
        <f>VLOOKUP(H1403,[4]可返佣产品!$A$2:$B$1000,2,)</f>
        <v>true</v>
      </c>
    </row>
    <row r="1404" spans="1:21">
      <c r="A1404" s="1" t="s">
        <v>1001</v>
      </c>
      <c r="B1404" s="1" t="str">
        <f>VLOOKUP(A1404,'[3]消费明细-普通账号'!$B$2:$C$10000,2,)</f>
        <v>广州棒谷网络科技有限公司</v>
      </c>
      <c r="C1404" s="1" t="str">
        <f>VLOOKUP(A1404,'[3]消费明细-普通账号'!$B$2:$D$10000,3,)</f>
        <v>KA-广</v>
      </c>
      <c r="D1404" s="1" t="str">
        <f>VLOOKUP(A1404,'[3]消费明细-普通账号'!$B$2:$L$10000,11,)</f>
        <v>KA-广</v>
      </c>
      <c r="E1404" s="1" t="str">
        <f>VLOOKUP(A1404,'[3]消费明细-普通账号'!$B$2:$P$10000,15,)</f>
        <v>关联</v>
      </c>
      <c r="F1404" s="5">
        <f>VLOOKUP(A1404,'[3]消费明细-普通账号'!$B$2:$O$10000,14,)</f>
        <v>42810</v>
      </c>
      <c r="G1404" s="1" t="s">
        <v>4805</v>
      </c>
      <c r="H1404" s="1" t="s">
        <v>17</v>
      </c>
      <c r="I1404" s="1" t="s">
        <v>59</v>
      </c>
      <c r="J1404" s="1" t="s">
        <v>4806</v>
      </c>
      <c r="K1404" s="1" t="s">
        <v>84</v>
      </c>
      <c r="L1404" s="1" t="s">
        <v>4807</v>
      </c>
      <c r="M1404" s="1"/>
      <c r="N1404" s="1">
        <f t="shared" si="21"/>
        <v>28845.599999999999</v>
      </c>
      <c r="O1404" s="1" t="s">
        <v>22</v>
      </c>
      <c r="P1404" s="1" t="s">
        <v>4808</v>
      </c>
      <c r="Q1404" s="1" t="s">
        <v>4809</v>
      </c>
      <c r="R1404" s="1" t="s">
        <v>21</v>
      </c>
      <c r="S1404" s="1"/>
      <c r="T1404" s="1" t="s">
        <v>25</v>
      </c>
      <c r="U1404">
        <v>-1</v>
      </c>
    </row>
    <row r="1405" spans="1:21">
      <c r="A1405" s="1" t="s">
        <v>4810</v>
      </c>
      <c r="B1405" s="1" t="str">
        <f>VLOOKUP(A1405,'[3]消费明细-普通账号'!$B$2:$C$10000,2,)</f>
        <v>贵州贵人大数据区块链产业发展股份有限公司</v>
      </c>
      <c r="C1405" s="1" t="str">
        <f>VLOOKUP(A1405,'[3]消费明细-普通账号'!$B$2:$D$10000,3,)</f>
        <v>KA-深</v>
      </c>
      <c r="D1405" s="1" t="str">
        <f>VLOOKUP(A1405,'[3]消费明细-普通账号'!$B$2:$L$10000,11,)</f>
        <v>李申政</v>
      </c>
      <c r="E1405" s="1" t="str">
        <f>VLOOKUP(A1405,'[3]消费明细-普通账号'!$B$2:$P$10000,15,)</f>
        <v>新建</v>
      </c>
      <c r="F1405" s="5">
        <f>VLOOKUP(A1405,'[3]消费明细-普通账号'!$B$2:$O$10000,14,)</f>
        <v>43035</v>
      </c>
      <c r="G1405" s="1" t="s">
        <v>4811</v>
      </c>
      <c r="H1405" s="1" t="s">
        <v>17</v>
      </c>
      <c r="I1405" s="1" t="s">
        <v>59</v>
      </c>
      <c r="J1405" s="1" t="s">
        <v>4812</v>
      </c>
      <c r="K1405" s="1" t="s">
        <v>4813</v>
      </c>
      <c r="L1405" s="1" t="s">
        <v>4814</v>
      </c>
      <c r="M1405" s="1"/>
      <c r="N1405" s="1">
        <f t="shared" si="21"/>
        <v>8491.7800000000007</v>
      </c>
      <c r="O1405" s="1" t="s">
        <v>22</v>
      </c>
      <c r="P1405" s="1" t="s">
        <v>4815</v>
      </c>
      <c r="Q1405" s="1" t="s">
        <v>4816</v>
      </c>
      <c r="R1405" s="1" t="s">
        <v>21</v>
      </c>
      <c r="S1405" s="1"/>
      <c r="T1405" s="1" t="s">
        <v>25</v>
      </c>
      <c r="U1405" t="str">
        <f>VLOOKUP(H1405,[4]可返佣产品!$A$2:$B$1000,2,)</f>
        <v>true</v>
      </c>
    </row>
    <row r="1406" spans="1:21">
      <c r="A1406" s="1" t="s">
        <v>762</v>
      </c>
      <c r="B1406" s="1" t="str">
        <f>VLOOKUP(A1406,'[3]消费明细-普通账号'!$B$2:$C$10000,2,)</f>
        <v>广州鸟邦电子商务有限公司</v>
      </c>
      <c r="C1406" s="1" t="str">
        <f>VLOOKUP(A1406,'[3]消费明细-普通账号'!$B$2:$D$10000,3,)</f>
        <v>中台-广</v>
      </c>
      <c r="D1406" s="1" t="str">
        <f>VLOOKUP(A1406,'[3]消费明细-普通账号'!$B$2:$L$10000,11,)</f>
        <v>雷馥萍</v>
      </c>
      <c r="E1406" s="1" t="str">
        <f>VLOOKUP(A1406,'[3]消费明细-普通账号'!$B$2:$P$10000,15,)</f>
        <v>关联</v>
      </c>
      <c r="F1406" s="5">
        <f>VLOOKUP(A1406,'[3]消费明细-普通账号'!$B$2:$O$10000,14,)</f>
        <v>42968</v>
      </c>
      <c r="G1406" s="1" t="s">
        <v>4817</v>
      </c>
      <c r="H1406" s="1" t="s">
        <v>1283</v>
      </c>
      <c r="I1406" s="1" t="s">
        <v>59</v>
      </c>
      <c r="J1406" s="1" t="s">
        <v>4818</v>
      </c>
      <c r="K1406" s="1" t="s">
        <v>20</v>
      </c>
      <c r="L1406" s="1" t="s">
        <v>4818</v>
      </c>
      <c r="M1406" s="1"/>
      <c r="N1406" s="1">
        <f t="shared" si="21"/>
        <v>250</v>
      </c>
      <c r="O1406" s="1" t="s">
        <v>22</v>
      </c>
      <c r="P1406" s="1" t="s">
        <v>4819</v>
      </c>
      <c r="Q1406" s="1" t="s">
        <v>4820</v>
      </c>
      <c r="R1406" s="1" t="s">
        <v>21</v>
      </c>
      <c r="S1406" s="1"/>
      <c r="T1406" s="1" t="s">
        <v>25</v>
      </c>
      <c r="U1406" t="b">
        <f>VLOOKUP(H1406,[4]可返佣产品!$A$2:$B$1000,2,)</f>
        <v>0</v>
      </c>
    </row>
    <row r="1407" spans="1:21">
      <c r="A1407" s="1" t="s">
        <v>63</v>
      </c>
      <c r="B1407" s="1" t="str">
        <f>VLOOKUP(A1407,'[3]消费明细-普通账号'!$B$2:$C$10000,2,)</f>
        <v>广州美亚电子商务国际旅行社有限公司</v>
      </c>
      <c r="C1407" s="1" t="str">
        <f>VLOOKUP(A1407,'[3]消费明细-普通账号'!$B$2:$D$10000,3,)</f>
        <v>KA-广</v>
      </c>
      <c r="D1407" s="1" t="str">
        <f>VLOOKUP(A1407,'[3]消费明细-普通账号'!$B$2:$L$10000,11,)</f>
        <v>史玉卉</v>
      </c>
      <c r="E1407" s="1" t="str">
        <f>VLOOKUP(A1407,'[3]消费明细-普通账号'!$B$2:$P$10000,15,)</f>
        <v>关联</v>
      </c>
      <c r="F1407" s="5">
        <f>VLOOKUP(A1407,'[3]消费明细-普通账号'!$B$2:$O$10000,14,)</f>
        <v>43028</v>
      </c>
      <c r="G1407" s="1" t="s">
        <v>4821</v>
      </c>
      <c r="H1407" s="1" t="s">
        <v>36</v>
      </c>
      <c r="I1407" s="1" t="s">
        <v>59</v>
      </c>
      <c r="J1407" s="1" t="s">
        <v>4822</v>
      </c>
      <c r="K1407" s="1" t="s">
        <v>20</v>
      </c>
      <c r="L1407" s="1" t="s">
        <v>4822</v>
      </c>
      <c r="M1407" s="1"/>
      <c r="N1407" s="1">
        <f t="shared" si="21"/>
        <v>4290</v>
      </c>
      <c r="O1407" s="1" t="s">
        <v>22</v>
      </c>
      <c r="P1407" s="1" t="s">
        <v>4823</v>
      </c>
      <c r="Q1407" s="1" t="s">
        <v>4824</v>
      </c>
      <c r="R1407" s="1" t="s">
        <v>21</v>
      </c>
      <c r="S1407" s="1"/>
      <c r="T1407" s="1" t="s">
        <v>25</v>
      </c>
      <c r="U1407">
        <v>-1</v>
      </c>
    </row>
    <row r="1408" spans="1:21">
      <c r="A1408" s="1" t="s">
        <v>697</v>
      </c>
      <c r="B1408" s="1" t="str">
        <f>VLOOKUP(A1408,'[3]消费明细-普通账号'!$B$2:$C$10000,2,)</f>
        <v>绵泽信息技术有限公司</v>
      </c>
      <c r="C1408" s="1" t="str">
        <f>VLOOKUP(A1408,'[3]消费明细-普通账号'!$B$2:$D$10000,3,)</f>
        <v>KA-广</v>
      </c>
      <c r="D1408" s="1" t="str">
        <f>VLOOKUP(A1408,'[3]消费明细-普通账号'!$B$2:$L$10000,11,)</f>
        <v>汤何</v>
      </c>
      <c r="E1408" s="1" t="str">
        <f>VLOOKUP(A1408,'[3]消费明细-普通账号'!$B$2:$P$10000,15,)</f>
        <v>新建</v>
      </c>
      <c r="F1408" s="5">
        <f>VLOOKUP(A1408,'[3]消费明细-普通账号'!$B$2:$O$10000,14,)</f>
        <v>43028</v>
      </c>
      <c r="G1408" s="1" t="s">
        <v>4825</v>
      </c>
      <c r="H1408" s="1" t="s">
        <v>3283</v>
      </c>
      <c r="I1408" s="1" t="s">
        <v>49</v>
      </c>
      <c r="J1408" s="1" t="s">
        <v>3284</v>
      </c>
      <c r="K1408" s="1" t="s">
        <v>20</v>
      </c>
      <c r="L1408" s="1" t="s">
        <v>3284</v>
      </c>
      <c r="M1408" s="1"/>
      <c r="N1408" s="1">
        <f t="shared" si="21"/>
        <v>450</v>
      </c>
      <c r="O1408" s="1" t="s">
        <v>22</v>
      </c>
      <c r="P1408" s="1" t="s">
        <v>4826</v>
      </c>
      <c r="Q1408" s="1" t="s">
        <v>4827</v>
      </c>
      <c r="R1408" s="1" t="s">
        <v>21</v>
      </c>
      <c r="S1408" s="1"/>
      <c r="T1408" s="1" t="s">
        <v>25</v>
      </c>
      <c r="U1408" t="e">
        <f>VLOOKUP(H1408,[4]可返佣产品!$A$2:$B$1000,2,)</f>
        <v>#N/A</v>
      </c>
    </row>
    <row r="1409" spans="1:21">
      <c r="A1409" s="1" t="s">
        <v>697</v>
      </c>
      <c r="B1409" s="1" t="str">
        <f>VLOOKUP(A1409,'[3]消费明细-普通账号'!$B$2:$C$10000,2,)</f>
        <v>绵泽信息技术有限公司</v>
      </c>
      <c r="C1409" s="1" t="str">
        <f>VLOOKUP(A1409,'[3]消费明细-普通账号'!$B$2:$D$10000,3,)</f>
        <v>KA-广</v>
      </c>
      <c r="D1409" s="1" t="str">
        <f>VLOOKUP(A1409,'[3]消费明细-普通账号'!$B$2:$L$10000,11,)</f>
        <v>汤何</v>
      </c>
      <c r="E1409" s="1" t="str">
        <f>VLOOKUP(A1409,'[3]消费明细-普通账号'!$B$2:$P$10000,15,)</f>
        <v>新建</v>
      </c>
      <c r="F1409" s="5">
        <f>VLOOKUP(A1409,'[3]消费明细-普通账号'!$B$2:$O$10000,14,)</f>
        <v>43028</v>
      </c>
      <c r="G1409" s="1" t="s">
        <v>4828</v>
      </c>
      <c r="H1409" s="1" t="s">
        <v>704</v>
      </c>
      <c r="I1409" s="1" t="s">
        <v>49</v>
      </c>
      <c r="J1409" s="1" t="s">
        <v>705</v>
      </c>
      <c r="K1409" s="1" t="s">
        <v>20</v>
      </c>
      <c r="L1409" s="1" t="s">
        <v>705</v>
      </c>
      <c r="M1409" s="1"/>
      <c r="N1409" s="1">
        <f t="shared" si="21"/>
        <v>59</v>
      </c>
      <c r="O1409" s="1" t="s">
        <v>22</v>
      </c>
      <c r="P1409" s="1" t="s">
        <v>4829</v>
      </c>
      <c r="Q1409" s="1" t="s">
        <v>4830</v>
      </c>
      <c r="R1409" s="1" t="s">
        <v>21</v>
      </c>
      <c r="S1409" s="1"/>
      <c r="T1409" s="1" t="s">
        <v>25</v>
      </c>
      <c r="U1409" t="e">
        <f>VLOOKUP(H1409,[4]可返佣产品!$A$2:$B$1000,2,)</f>
        <v>#N/A</v>
      </c>
    </row>
    <row r="1410" spans="1:21">
      <c r="A1410" s="1" t="s">
        <v>470</v>
      </c>
      <c r="B1410" s="1" t="str">
        <f>VLOOKUP(A1410,'[3]消费明细-普通账号'!$B$2:$C$10000,2,)</f>
        <v>广州简乐网络科技有限公司</v>
      </c>
      <c r="C1410" s="1" t="str">
        <f>VLOOKUP(A1410,'[3]消费明细-普通账号'!$B$2:$D$10000,3,)</f>
        <v>铁军-广</v>
      </c>
      <c r="D1410" s="1" t="str">
        <f>VLOOKUP(A1410,'[3]消费明细-普通账号'!$B$2:$L$10000,11,)</f>
        <v>高乾</v>
      </c>
      <c r="E1410" s="1" t="str">
        <f>VLOOKUP(A1410,'[3]消费明细-普通账号'!$B$2:$P$10000,15,)</f>
        <v>关联</v>
      </c>
      <c r="F1410" s="5">
        <f>VLOOKUP(A1410,'[3]消费明细-普通账号'!$B$2:$O$10000,14,)</f>
        <v>42914</v>
      </c>
      <c r="G1410" s="1" t="s">
        <v>4831</v>
      </c>
      <c r="H1410" s="1" t="s">
        <v>36</v>
      </c>
      <c r="I1410" s="1" t="s">
        <v>59</v>
      </c>
      <c r="J1410" s="1" t="s">
        <v>1594</v>
      </c>
      <c r="K1410" s="1" t="s">
        <v>20</v>
      </c>
      <c r="L1410" s="1" t="s">
        <v>1594</v>
      </c>
      <c r="M1410" s="1"/>
      <c r="N1410" s="1">
        <f t="shared" si="21"/>
        <v>580</v>
      </c>
      <c r="O1410" s="1" t="s">
        <v>22</v>
      </c>
      <c r="P1410" s="1" t="s">
        <v>4832</v>
      </c>
      <c r="Q1410" s="1" t="s">
        <v>4833</v>
      </c>
      <c r="R1410" s="1" t="s">
        <v>21</v>
      </c>
      <c r="S1410" s="1"/>
      <c r="T1410" s="1" t="s">
        <v>25</v>
      </c>
      <c r="U1410">
        <v>-1</v>
      </c>
    </row>
    <row r="1411" spans="1:21">
      <c r="A1411" s="1" t="s">
        <v>470</v>
      </c>
      <c r="B1411" s="1" t="str">
        <f>VLOOKUP(A1411,'[3]消费明细-普通账号'!$B$2:$C$10000,2,)</f>
        <v>广州简乐网络科技有限公司</v>
      </c>
      <c r="C1411" s="1" t="str">
        <f>VLOOKUP(A1411,'[3]消费明细-普通账号'!$B$2:$D$10000,3,)</f>
        <v>铁军-广</v>
      </c>
      <c r="D1411" s="1" t="str">
        <f>VLOOKUP(A1411,'[3]消费明细-普通账号'!$B$2:$L$10000,11,)</f>
        <v>高乾</v>
      </c>
      <c r="E1411" s="1" t="str">
        <f>VLOOKUP(A1411,'[3]消费明细-普通账号'!$B$2:$P$10000,15,)</f>
        <v>关联</v>
      </c>
      <c r="F1411" s="5">
        <f>VLOOKUP(A1411,'[3]消费明细-普通账号'!$B$2:$O$10000,14,)</f>
        <v>42914</v>
      </c>
      <c r="G1411" s="1" t="s">
        <v>4834</v>
      </c>
      <c r="H1411" s="1" t="s">
        <v>36</v>
      </c>
      <c r="I1411" s="1" t="s">
        <v>59</v>
      </c>
      <c r="J1411" s="1" t="s">
        <v>1594</v>
      </c>
      <c r="K1411" s="1" t="s">
        <v>20</v>
      </c>
      <c r="L1411" s="1" t="s">
        <v>1594</v>
      </c>
      <c r="M1411" s="1"/>
      <c r="N1411" s="1">
        <f t="shared" ref="N1411:N1474" si="22">L1411-M1411</f>
        <v>580</v>
      </c>
      <c r="O1411" s="1" t="s">
        <v>22</v>
      </c>
      <c r="P1411" s="1" t="s">
        <v>4835</v>
      </c>
      <c r="Q1411" s="1" t="s">
        <v>4836</v>
      </c>
      <c r="R1411" s="1" t="s">
        <v>21</v>
      </c>
      <c r="S1411" s="1"/>
      <c r="T1411" s="1" t="s">
        <v>25</v>
      </c>
      <c r="U1411">
        <v>-1</v>
      </c>
    </row>
    <row r="1412" spans="1:21">
      <c r="A1412" s="1" t="s">
        <v>26</v>
      </c>
      <c r="B1412" s="1" t="str">
        <f>VLOOKUP(A1412,'[3]消费明细-普通账号'!$B$2:$C$10000,2,)</f>
        <v>广州市十牛信息科技有限公司</v>
      </c>
      <c r="C1412" s="1" t="str">
        <f>VLOOKUP(A1412,'[3]消费明细-普通账号'!$B$2:$D$10000,3,)</f>
        <v>其他</v>
      </c>
      <c r="D1412" s="1" t="str">
        <f>VLOOKUP(A1412,'[3]消费明细-普通账号'!$B$2:$L$10000,11,)</f>
        <v>薛玲</v>
      </c>
      <c r="E1412" s="1" t="str">
        <f>VLOOKUP(A1412,'[3]消费明细-普通账号'!$B$2:$P$10000,15,)</f>
        <v>关联</v>
      </c>
      <c r="F1412" s="5">
        <f>VLOOKUP(A1412,'[3]消费明细-普通账号'!$B$2:$O$10000,14,)</f>
        <v>42909</v>
      </c>
      <c r="G1412" s="1" t="s">
        <v>4837</v>
      </c>
      <c r="H1412" s="1" t="s">
        <v>130</v>
      </c>
      <c r="I1412" s="1" t="s">
        <v>49</v>
      </c>
      <c r="J1412" s="1" t="s">
        <v>29</v>
      </c>
      <c r="K1412" s="1" t="s">
        <v>20</v>
      </c>
      <c r="L1412" s="1" t="s">
        <v>30</v>
      </c>
      <c r="M1412" s="1"/>
      <c r="N1412" s="1">
        <f t="shared" si="22"/>
        <v>0</v>
      </c>
      <c r="O1412" s="1" t="s">
        <v>31</v>
      </c>
      <c r="P1412" s="1" t="s">
        <v>4838</v>
      </c>
      <c r="Q1412" s="1" t="s">
        <v>4838</v>
      </c>
      <c r="R1412" s="1" t="s">
        <v>21</v>
      </c>
      <c r="S1412" s="1"/>
      <c r="T1412" s="1" t="s">
        <v>25</v>
      </c>
      <c r="U1412" t="b">
        <f>VLOOKUP(H1412,[4]可返佣产品!$A$2:$B$1000,2,)</f>
        <v>1</v>
      </c>
    </row>
    <row r="1413" spans="1:21">
      <c r="A1413" s="1" t="s">
        <v>26</v>
      </c>
      <c r="B1413" s="1" t="str">
        <f>VLOOKUP(A1413,'[3]消费明细-普通账号'!$B$2:$C$10000,2,)</f>
        <v>广州市十牛信息科技有限公司</v>
      </c>
      <c r="C1413" s="1" t="str">
        <f>VLOOKUP(A1413,'[3]消费明细-普通账号'!$B$2:$D$10000,3,)</f>
        <v>其他</v>
      </c>
      <c r="D1413" s="1" t="str">
        <f>VLOOKUP(A1413,'[3]消费明细-普通账号'!$B$2:$L$10000,11,)</f>
        <v>薛玲</v>
      </c>
      <c r="E1413" s="1" t="str">
        <f>VLOOKUP(A1413,'[3]消费明细-普通账号'!$B$2:$P$10000,15,)</f>
        <v>关联</v>
      </c>
      <c r="F1413" s="5">
        <f>VLOOKUP(A1413,'[3]消费明细-普通账号'!$B$2:$O$10000,14,)</f>
        <v>42909</v>
      </c>
      <c r="G1413" s="1" t="s">
        <v>4839</v>
      </c>
      <c r="H1413" s="1" t="s">
        <v>130</v>
      </c>
      <c r="I1413" s="1" t="s">
        <v>49</v>
      </c>
      <c r="J1413" s="1" t="s">
        <v>29</v>
      </c>
      <c r="K1413" s="1" t="s">
        <v>20</v>
      </c>
      <c r="L1413" s="1" t="s">
        <v>30</v>
      </c>
      <c r="M1413" s="1"/>
      <c r="N1413" s="1">
        <f t="shared" si="22"/>
        <v>0</v>
      </c>
      <c r="O1413" s="1" t="s">
        <v>31</v>
      </c>
      <c r="P1413" s="1" t="s">
        <v>4840</v>
      </c>
      <c r="Q1413" s="1" t="s">
        <v>4840</v>
      </c>
      <c r="R1413" s="1" t="s">
        <v>21</v>
      </c>
      <c r="S1413" s="1"/>
      <c r="T1413" s="1" t="s">
        <v>25</v>
      </c>
      <c r="U1413" t="b">
        <f>VLOOKUP(H1413,[4]可返佣产品!$A$2:$B$1000,2,)</f>
        <v>1</v>
      </c>
    </row>
    <row r="1414" spans="1:21">
      <c r="A1414" s="1" t="s">
        <v>869</v>
      </c>
      <c r="B1414" s="1" t="str">
        <f>VLOOKUP(A1414,'[3]消费明细-普通账号'!$B$2:$C$10000,2,)</f>
        <v>广州市熙励教育信息咨询有限公司</v>
      </c>
      <c r="C1414" s="1" t="str">
        <f>VLOOKUP(A1414,'[3]消费明细-普通账号'!$B$2:$D$10000,3,)</f>
        <v>KA-广</v>
      </c>
      <c r="D1414" s="1" t="str">
        <f>VLOOKUP(A1414,'[3]消费明细-普通账号'!$B$2:$L$10000,11,)</f>
        <v>谢晓敏</v>
      </c>
      <c r="E1414" s="1" t="str">
        <f>VLOOKUP(A1414,'[3]消费明细-普通账号'!$B$2:$P$10000,15,)</f>
        <v>关联</v>
      </c>
      <c r="F1414" s="5">
        <f>VLOOKUP(A1414,'[3]消费明细-普通账号'!$B$2:$O$10000,14,)</f>
        <v>43115.892326388901</v>
      </c>
      <c r="G1414" s="1" t="s">
        <v>4841</v>
      </c>
      <c r="H1414" s="1" t="s">
        <v>17</v>
      </c>
      <c r="I1414" s="1" t="s">
        <v>59</v>
      </c>
      <c r="J1414" s="1" t="s">
        <v>4842</v>
      </c>
      <c r="K1414" s="1" t="s">
        <v>20</v>
      </c>
      <c r="L1414" s="1" t="s">
        <v>4842</v>
      </c>
      <c r="M1414" s="1"/>
      <c r="N1414" s="1">
        <f t="shared" si="22"/>
        <v>56.56</v>
      </c>
      <c r="O1414" s="1" t="s">
        <v>22</v>
      </c>
      <c r="P1414" s="1" t="s">
        <v>4843</v>
      </c>
      <c r="Q1414" s="1" t="s">
        <v>4844</v>
      </c>
      <c r="R1414" s="1" t="s">
        <v>21</v>
      </c>
      <c r="S1414" s="1"/>
      <c r="T1414" s="1" t="s">
        <v>25</v>
      </c>
      <c r="U1414">
        <v>-1</v>
      </c>
    </row>
    <row r="1415" spans="1:21">
      <c r="A1415" s="1" t="s">
        <v>4845</v>
      </c>
      <c r="B1415" s="1" t="str">
        <f>VLOOKUP(A1415,'[3]消费明细-普通账号'!$B$2:$C$10000,2,)</f>
        <v>吴炜恒</v>
      </c>
      <c r="C1415" s="1" t="str">
        <f>VLOOKUP(A1415,'[3]消费明细-普通账号'!$B$2:$D$10000,3,)</f>
        <v>铁军-广</v>
      </c>
      <c r="D1415" s="1" t="str">
        <f>VLOOKUP(A1415,'[3]消费明细-普通账号'!$B$2:$L$10000,11,)</f>
        <v>吴发能</v>
      </c>
      <c r="E1415" s="1" t="str">
        <f>VLOOKUP(A1415,'[3]消费明细-普通账号'!$B$2:$P$10000,15,)</f>
        <v>关联</v>
      </c>
      <c r="F1415" s="5">
        <f>VLOOKUP(A1415,'[3]消费明细-普通账号'!$B$2:$O$10000,14,)</f>
        <v>43025.3745023148</v>
      </c>
      <c r="G1415" s="1" t="s">
        <v>4846</v>
      </c>
      <c r="H1415" s="1" t="s">
        <v>89</v>
      </c>
      <c r="I1415" s="1" t="s">
        <v>49</v>
      </c>
      <c r="J1415" s="1" t="s">
        <v>1856</v>
      </c>
      <c r="K1415" s="1" t="s">
        <v>4847</v>
      </c>
      <c r="L1415" s="1" t="s">
        <v>4848</v>
      </c>
      <c r="M1415" s="1"/>
      <c r="N1415" s="1">
        <f t="shared" si="22"/>
        <v>0.9</v>
      </c>
      <c r="O1415" s="1" t="s">
        <v>22</v>
      </c>
      <c r="P1415" s="1" t="s">
        <v>4849</v>
      </c>
      <c r="Q1415" s="1" t="s">
        <v>4850</v>
      </c>
      <c r="R1415" s="1" t="s">
        <v>21</v>
      </c>
      <c r="S1415" s="1"/>
      <c r="T1415" s="1" t="s">
        <v>25</v>
      </c>
      <c r="U1415" t="str">
        <f>VLOOKUP(H1415,[4]可返佣产品!$A$2:$B$1000,2,)</f>
        <v>true</v>
      </c>
    </row>
    <row r="1416" spans="1:21">
      <c r="A1416" s="1" t="s">
        <v>4845</v>
      </c>
      <c r="B1416" s="1" t="str">
        <f>VLOOKUP(A1416,'[3]消费明细-普通账号'!$B$2:$C$10000,2,)</f>
        <v>吴炜恒</v>
      </c>
      <c r="C1416" s="1" t="str">
        <f>VLOOKUP(A1416,'[3]消费明细-普通账号'!$B$2:$D$10000,3,)</f>
        <v>铁军-广</v>
      </c>
      <c r="D1416" s="1" t="str">
        <f>VLOOKUP(A1416,'[3]消费明细-普通账号'!$B$2:$L$10000,11,)</f>
        <v>吴发能</v>
      </c>
      <c r="E1416" s="1" t="str">
        <f>VLOOKUP(A1416,'[3]消费明细-普通账号'!$B$2:$P$10000,15,)</f>
        <v>关联</v>
      </c>
      <c r="F1416" s="5">
        <f>VLOOKUP(A1416,'[3]消费明细-普通账号'!$B$2:$O$10000,14,)</f>
        <v>43025.3745023148</v>
      </c>
      <c r="G1416" s="1" t="s">
        <v>4851</v>
      </c>
      <c r="H1416" s="1" t="s">
        <v>4852</v>
      </c>
      <c r="I1416" s="1" t="s">
        <v>49</v>
      </c>
      <c r="J1416" s="1" t="s">
        <v>772</v>
      </c>
      <c r="K1416" s="1" t="s">
        <v>20</v>
      </c>
      <c r="L1416" s="1" t="s">
        <v>772</v>
      </c>
      <c r="M1416" s="1"/>
      <c r="N1416" s="1">
        <f t="shared" si="22"/>
        <v>6</v>
      </c>
      <c r="O1416" s="1" t="s">
        <v>22</v>
      </c>
      <c r="P1416" s="1" t="s">
        <v>4853</v>
      </c>
      <c r="Q1416" s="1" t="s">
        <v>4854</v>
      </c>
      <c r="R1416" s="1" t="s">
        <v>21</v>
      </c>
      <c r="S1416" s="1"/>
      <c r="T1416" s="1" t="s">
        <v>25</v>
      </c>
      <c r="U1416" t="str">
        <f>VLOOKUP(H1416,[4]可返佣产品!$A$2:$B$1000,2,)</f>
        <v>true</v>
      </c>
    </row>
    <row r="1417" spans="1:21">
      <c r="A1417" s="1" t="s">
        <v>172</v>
      </c>
      <c r="B1417" s="1" t="str">
        <f>VLOOKUP(A1417,'[3]消费明细-普通账号'!$B$2:$C$10000,2,)</f>
        <v>深圳前海金智慧科技有限公司</v>
      </c>
      <c r="C1417" s="1" t="str">
        <f>VLOOKUP(A1417,'[3]消费明细-普通账号'!$B$2:$D$10000,3,)</f>
        <v>铁军-广</v>
      </c>
      <c r="D1417" s="1" t="str">
        <f>VLOOKUP(A1417,'[3]消费明细-普通账号'!$B$2:$L$10000,11,)</f>
        <v>高乾</v>
      </c>
      <c r="E1417" s="1" t="str">
        <f>VLOOKUP(A1417,'[3]消费明细-普通账号'!$B$2:$P$10000,15,)</f>
        <v>关联</v>
      </c>
      <c r="F1417" s="5">
        <f>VLOOKUP(A1417,'[3]消费明细-普通账号'!$B$2:$O$10000,14,)</f>
        <v>43167.927858796298</v>
      </c>
      <c r="G1417" s="1" t="s">
        <v>4855</v>
      </c>
      <c r="H1417" s="1" t="s">
        <v>54</v>
      </c>
      <c r="I1417" s="1" t="s">
        <v>49</v>
      </c>
      <c r="J1417" s="1" t="s">
        <v>29</v>
      </c>
      <c r="K1417" s="1" t="s">
        <v>20</v>
      </c>
      <c r="L1417" s="1" t="s">
        <v>29</v>
      </c>
      <c r="M1417" s="1"/>
      <c r="N1417" s="1">
        <f t="shared" si="22"/>
        <v>0</v>
      </c>
      <c r="O1417" s="1" t="s">
        <v>22</v>
      </c>
      <c r="P1417" s="1" t="s">
        <v>4856</v>
      </c>
      <c r="Q1417" s="1" t="s">
        <v>4857</v>
      </c>
      <c r="R1417" s="1" t="s">
        <v>21</v>
      </c>
      <c r="S1417" s="1"/>
      <c r="T1417" s="1" t="s">
        <v>25</v>
      </c>
      <c r="U1417" t="str">
        <f>VLOOKUP(H1417,[4]可返佣产品!$A$2:$B$1000,2,)</f>
        <v>true</v>
      </c>
    </row>
    <row r="1418" spans="1:21">
      <c r="A1418" s="1" t="s">
        <v>199</v>
      </c>
      <c r="B1418" s="1" t="str">
        <f>VLOOKUP(A1418,'[3]消费明细-普通账号'!$B$2:$C$10000,2,)</f>
        <v>中山灯多看科技有限公司</v>
      </c>
      <c r="C1418" s="1" t="str">
        <f>VLOOKUP(A1418,'[3]消费明细-普通账号'!$B$2:$D$10000,3,)</f>
        <v>其他</v>
      </c>
      <c r="D1418" s="1" t="str">
        <f>VLOOKUP(A1418,'[3]消费明细-普通账号'!$B$2:$L$10000,11,)</f>
        <v>薛玲</v>
      </c>
      <c r="E1418" s="1" t="str">
        <f>VLOOKUP(A1418,'[3]消费明细-普通账号'!$B$2:$P$10000,15,)</f>
        <v>关联</v>
      </c>
      <c r="F1418" s="5">
        <f>VLOOKUP(A1418,'[3]消费明细-普通账号'!$B$2:$O$10000,14,)</f>
        <v>43136.993842592601</v>
      </c>
      <c r="G1418" s="1" t="s">
        <v>4858</v>
      </c>
      <c r="H1418" s="1" t="s">
        <v>2838</v>
      </c>
      <c r="I1418" s="1" t="s">
        <v>49</v>
      </c>
      <c r="J1418" s="1" t="s">
        <v>29</v>
      </c>
      <c r="K1418" s="1" t="s">
        <v>20</v>
      </c>
      <c r="L1418" s="1" t="s">
        <v>30</v>
      </c>
      <c r="M1418" s="1"/>
      <c r="N1418" s="1">
        <f t="shared" si="22"/>
        <v>0</v>
      </c>
      <c r="O1418" s="1" t="s">
        <v>31</v>
      </c>
      <c r="P1418" s="1" t="s">
        <v>4859</v>
      </c>
      <c r="Q1418" s="1" t="s">
        <v>4860</v>
      </c>
      <c r="R1418" s="1" t="s">
        <v>21</v>
      </c>
      <c r="S1418" s="1"/>
      <c r="T1418" s="1" t="s">
        <v>25</v>
      </c>
      <c r="U1418" t="e">
        <f>VLOOKUP(H1418,[4]可返佣产品!$A$2:$B$1000,2,)</f>
        <v>#N/A</v>
      </c>
    </row>
    <row r="1419" spans="1:21">
      <c r="A1419" s="1" t="s">
        <v>4861</v>
      </c>
      <c r="B1419" s="1" t="str">
        <f>VLOOKUP(A1419,'[3]消费明细-普通账号'!$B$2:$C$10000,2,)</f>
        <v>深圳市米飞科技有限公司</v>
      </c>
      <c r="C1419" s="1" t="str">
        <f>VLOOKUP(A1419,'[3]消费明细-普通账号'!$B$2:$D$10000,3,)</f>
        <v>KA-广</v>
      </c>
      <c r="D1419" s="1" t="str">
        <f>VLOOKUP(A1419,'[3]消费明细-普通账号'!$B$2:$L$10000,11,)</f>
        <v>谢晓敏</v>
      </c>
      <c r="E1419" s="1" t="str">
        <f>VLOOKUP(A1419,'[3]消费明细-普通账号'!$B$2:$P$10000,15,)</f>
        <v>关联</v>
      </c>
      <c r="F1419" s="5">
        <f>VLOOKUP(A1419,'[3]消费明细-普通账号'!$B$2:$O$10000,14,)</f>
        <v>43095</v>
      </c>
      <c r="G1419" s="1" t="s">
        <v>4862</v>
      </c>
      <c r="H1419" s="1" t="s">
        <v>17</v>
      </c>
      <c r="I1419" s="1" t="s">
        <v>59</v>
      </c>
      <c r="J1419" s="1" t="s">
        <v>4863</v>
      </c>
      <c r="K1419" s="1" t="s">
        <v>84</v>
      </c>
      <c r="L1419" s="1" t="s">
        <v>4864</v>
      </c>
      <c r="M1419" s="1"/>
      <c r="N1419" s="1">
        <f t="shared" si="22"/>
        <v>2358.2399999999998</v>
      </c>
      <c r="O1419" s="1" t="s">
        <v>22</v>
      </c>
      <c r="P1419" s="1" t="s">
        <v>4865</v>
      </c>
      <c r="Q1419" s="1" t="s">
        <v>4866</v>
      </c>
      <c r="R1419" s="1" t="s">
        <v>21</v>
      </c>
      <c r="S1419" s="1"/>
      <c r="T1419" s="1" t="s">
        <v>25</v>
      </c>
      <c r="U1419">
        <v>-1</v>
      </c>
    </row>
    <row r="1420" spans="1:21">
      <c r="A1420" s="1" t="s">
        <v>3344</v>
      </c>
      <c r="B1420" s="1" t="str">
        <f>VLOOKUP(A1420,'[3]消费明细-普通账号'!$B$2:$C$10000,2,)</f>
        <v>广州卧龙科技有限公司</v>
      </c>
      <c r="C1420" s="1" t="str">
        <f>VLOOKUP(A1420,'[3]消费明细-普通账号'!$B$2:$D$10000,3,)</f>
        <v>BD伙伴</v>
      </c>
      <c r="D1420" s="1" t="str">
        <f>VLOOKUP(A1420,'[3]消费明细-普通账号'!$B$2:$L$10000,11,)</f>
        <v>BD团队-黄政源</v>
      </c>
      <c r="E1420" s="1" t="str">
        <f>VLOOKUP(A1420,'[3]消费明细-普通账号'!$B$2:$P$10000,15,)</f>
        <v>新建</v>
      </c>
      <c r="F1420" s="5">
        <f>VLOOKUP(A1420,'[3]消费明细-普通账号'!$B$2:$O$10000,14,)</f>
        <v>43050</v>
      </c>
      <c r="G1420" s="1" t="s">
        <v>4867</v>
      </c>
      <c r="H1420" s="1" t="s">
        <v>17</v>
      </c>
      <c r="I1420" s="1" t="s">
        <v>59</v>
      </c>
      <c r="J1420" s="1" t="s">
        <v>4868</v>
      </c>
      <c r="K1420" s="1" t="s">
        <v>20</v>
      </c>
      <c r="L1420" s="1" t="s">
        <v>4868</v>
      </c>
      <c r="M1420" s="1"/>
      <c r="N1420" s="1">
        <f t="shared" si="22"/>
        <v>456</v>
      </c>
      <c r="O1420" s="1" t="s">
        <v>22</v>
      </c>
      <c r="P1420" s="1" t="s">
        <v>4869</v>
      </c>
      <c r="Q1420" s="1" t="s">
        <v>4870</v>
      </c>
      <c r="R1420" s="1" t="s">
        <v>21</v>
      </c>
      <c r="S1420" s="1"/>
      <c r="T1420" s="1" t="s">
        <v>25</v>
      </c>
      <c r="U1420" t="str">
        <f>VLOOKUP(H1420,[4]可返佣产品!$A$2:$B$1000,2,)</f>
        <v>true</v>
      </c>
    </row>
    <row r="1421" spans="1:21">
      <c r="A1421" s="1" t="s">
        <v>869</v>
      </c>
      <c r="B1421" s="1" t="str">
        <f>VLOOKUP(A1421,'[3]消费明细-普通账号'!$B$2:$C$10000,2,)</f>
        <v>广州市熙励教育信息咨询有限公司</v>
      </c>
      <c r="C1421" s="1" t="str">
        <f>VLOOKUP(A1421,'[3]消费明细-普通账号'!$B$2:$D$10000,3,)</f>
        <v>KA-广</v>
      </c>
      <c r="D1421" s="1" t="str">
        <f>VLOOKUP(A1421,'[3]消费明细-普通账号'!$B$2:$L$10000,11,)</f>
        <v>谢晓敏</v>
      </c>
      <c r="E1421" s="1" t="str">
        <f>VLOOKUP(A1421,'[3]消费明细-普通账号'!$B$2:$P$10000,15,)</f>
        <v>关联</v>
      </c>
      <c r="F1421" s="5">
        <f>VLOOKUP(A1421,'[3]消费明细-普通账号'!$B$2:$O$10000,14,)</f>
        <v>43115.892326388901</v>
      </c>
      <c r="G1421" s="1" t="s">
        <v>4871</v>
      </c>
      <c r="H1421" s="1" t="s">
        <v>17</v>
      </c>
      <c r="I1421" s="1" t="s">
        <v>59</v>
      </c>
      <c r="J1421" s="1" t="s">
        <v>4872</v>
      </c>
      <c r="K1421" s="1" t="s">
        <v>20</v>
      </c>
      <c r="L1421" s="1" t="s">
        <v>4872</v>
      </c>
      <c r="M1421" s="1"/>
      <c r="N1421" s="1">
        <f t="shared" si="22"/>
        <v>96.32</v>
      </c>
      <c r="O1421" s="1" t="s">
        <v>22</v>
      </c>
      <c r="P1421" s="1" t="s">
        <v>4873</v>
      </c>
      <c r="Q1421" s="1" t="s">
        <v>4874</v>
      </c>
      <c r="R1421" s="1" t="s">
        <v>21</v>
      </c>
      <c r="S1421" s="1"/>
      <c r="T1421" s="1" t="s">
        <v>25</v>
      </c>
      <c r="U1421">
        <v>-1</v>
      </c>
    </row>
    <row r="1422" spans="1:21">
      <c r="A1422" s="1" t="s">
        <v>777</v>
      </c>
      <c r="B1422" s="1" t="str">
        <f>VLOOKUP(A1422,'[3]消费明细-普通账号'!$B$2:$C$10000,2,)</f>
        <v>广东万集电子商务科技有限公司</v>
      </c>
      <c r="C1422" s="1" t="str">
        <f>VLOOKUP(A1422,'[3]消费明细-普通账号'!$B$2:$D$10000,3,)</f>
        <v>其他</v>
      </c>
      <c r="D1422" s="1" t="str">
        <f>VLOOKUP(A1422,'[3]消费明细-普通账号'!$B$2:$L$10000,11,)</f>
        <v>李达-唐钰滢</v>
      </c>
      <c r="E1422" s="1" t="str">
        <f>VLOOKUP(A1422,'[3]消费明细-普通账号'!$B$2:$P$10000,15,)</f>
        <v>新建</v>
      </c>
      <c r="F1422" s="5">
        <f>VLOOKUP(A1422,'[3]消费明细-普通账号'!$B$2:$O$10000,14,)</f>
        <v>43276.679074074076</v>
      </c>
      <c r="G1422" s="1" t="s">
        <v>4875</v>
      </c>
      <c r="H1422" s="1" t="s">
        <v>1899</v>
      </c>
      <c r="I1422" s="1" t="s">
        <v>49</v>
      </c>
      <c r="J1422" s="1" t="s">
        <v>29</v>
      </c>
      <c r="K1422" s="1" t="s">
        <v>20</v>
      </c>
      <c r="L1422" s="1" t="s">
        <v>30</v>
      </c>
      <c r="M1422" s="1"/>
      <c r="N1422" s="1">
        <f t="shared" si="22"/>
        <v>0</v>
      </c>
      <c r="O1422" s="1" t="s">
        <v>31</v>
      </c>
      <c r="P1422" s="1" t="s">
        <v>4876</v>
      </c>
      <c r="Q1422" s="1" t="s">
        <v>4876</v>
      </c>
      <c r="R1422" s="1" t="s">
        <v>21</v>
      </c>
      <c r="S1422" s="1"/>
      <c r="T1422" s="1" t="s">
        <v>25</v>
      </c>
      <c r="U1422" t="b">
        <f>VLOOKUP(H1422,[4]可返佣产品!$A$2:$B$1000,2,)</f>
        <v>1</v>
      </c>
    </row>
    <row r="1423" spans="1:21">
      <c r="A1423" s="1" t="s">
        <v>952</v>
      </c>
      <c r="B1423" s="1" t="str">
        <f>VLOOKUP(A1423,'[3]消费明细-普通账号'!$B$2:$C$10000,2,)</f>
        <v>广州好莱客创意家居股份有限公司</v>
      </c>
      <c r="C1423" s="1" t="str">
        <f>VLOOKUP(A1423,'[3]消费明细-普通账号'!$B$2:$D$10000,3,)</f>
        <v>其他</v>
      </c>
      <c r="D1423" s="1" t="str">
        <f>VLOOKUP(A1423,'[3]消费明细-普通账号'!$B$2:$L$10000,11,)</f>
        <v>薛玲</v>
      </c>
      <c r="E1423" s="1" t="str">
        <f>VLOOKUP(A1423,'[3]消费明细-普通账号'!$B$2:$P$10000,15,)</f>
        <v>关联</v>
      </c>
      <c r="F1423" s="5">
        <f>VLOOKUP(A1423,'[3]消费明细-普通账号'!$B$2:$O$10000,14,)</f>
        <v>42618</v>
      </c>
      <c r="G1423" s="1" t="s">
        <v>4877</v>
      </c>
      <c r="H1423" s="1" t="s">
        <v>48</v>
      </c>
      <c r="I1423" s="1" t="s">
        <v>49</v>
      </c>
      <c r="J1423" s="1" t="s">
        <v>29</v>
      </c>
      <c r="K1423" s="1" t="s">
        <v>20</v>
      </c>
      <c r="L1423" s="1" t="s">
        <v>30</v>
      </c>
      <c r="M1423" s="1"/>
      <c r="N1423" s="1">
        <f t="shared" si="22"/>
        <v>0</v>
      </c>
      <c r="O1423" s="1" t="s">
        <v>31</v>
      </c>
      <c r="P1423" s="1" t="s">
        <v>4878</v>
      </c>
      <c r="Q1423" s="1" t="s">
        <v>4878</v>
      </c>
      <c r="R1423" s="1" t="s">
        <v>21</v>
      </c>
      <c r="S1423" s="1"/>
      <c r="T1423" s="1" t="s">
        <v>25</v>
      </c>
      <c r="U1423" t="e">
        <f>VLOOKUP(H1423,[4]可返佣产品!$A$2:$B$1000,2,)</f>
        <v>#N/A</v>
      </c>
    </row>
    <row r="1424" spans="1:21">
      <c r="A1424" s="1" t="s">
        <v>1648</v>
      </c>
      <c r="B1424" s="1" t="str">
        <f>VLOOKUP(A1424,'[3]消费明细-普通账号'!$B$2:$C$10000,2,)</f>
        <v>广州好用信息技术有限公司</v>
      </c>
      <c r="C1424" s="1" t="str">
        <f>VLOOKUP(A1424,'[3]消费明细-普通账号'!$B$2:$D$10000,3,)</f>
        <v>BD伙伴</v>
      </c>
      <c r="D1424" s="1" t="str">
        <f>VLOOKUP(A1424,'[3]消费明细-普通账号'!$B$2:$L$10000,11,)</f>
        <v>BD</v>
      </c>
      <c r="E1424" s="1" t="str">
        <f>VLOOKUP(A1424,'[3]消费明细-普通账号'!$B$2:$P$10000,15,)</f>
        <v>关联</v>
      </c>
      <c r="F1424" s="5">
        <f>VLOOKUP(A1424,'[3]消费明细-普通账号'!$B$2:$O$10000,14,)</f>
        <v>43103</v>
      </c>
      <c r="G1424" s="1" t="s">
        <v>4879</v>
      </c>
      <c r="H1424" s="1" t="s">
        <v>17</v>
      </c>
      <c r="I1424" s="1" t="s">
        <v>59</v>
      </c>
      <c r="J1424" s="1" t="s">
        <v>4880</v>
      </c>
      <c r="K1424" s="1" t="s">
        <v>20</v>
      </c>
      <c r="L1424" s="1" t="s">
        <v>4880</v>
      </c>
      <c r="M1424" s="1"/>
      <c r="N1424" s="1">
        <f t="shared" si="22"/>
        <v>207</v>
      </c>
      <c r="O1424" s="1" t="s">
        <v>22</v>
      </c>
      <c r="P1424" s="1" t="s">
        <v>4881</v>
      </c>
      <c r="Q1424" s="1" t="s">
        <v>4882</v>
      </c>
      <c r="R1424" s="1" t="s">
        <v>21</v>
      </c>
      <c r="S1424" s="1"/>
      <c r="T1424" s="1" t="s">
        <v>25</v>
      </c>
      <c r="U1424">
        <v>-1</v>
      </c>
    </row>
    <row r="1425" spans="1:21">
      <c r="A1425" s="1" t="s">
        <v>777</v>
      </c>
      <c r="B1425" s="1" t="str">
        <f>VLOOKUP(A1425,'[3]消费明细-普通账号'!$B$2:$C$10000,2,)</f>
        <v>广东万集电子商务科技有限公司</v>
      </c>
      <c r="C1425" s="1" t="str">
        <f>VLOOKUP(A1425,'[3]消费明细-普通账号'!$B$2:$D$10000,3,)</f>
        <v>其他</v>
      </c>
      <c r="D1425" s="1" t="str">
        <f>VLOOKUP(A1425,'[3]消费明细-普通账号'!$B$2:$L$10000,11,)</f>
        <v>李达-唐钰滢</v>
      </c>
      <c r="E1425" s="1" t="str">
        <f>VLOOKUP(A1425,'[3]消费明细-普通账号'!$B$2:$P$10000,15,)</f>
        <v>新建</v>
      </c>
      <c r="F1425" s="5">
        <f>VLOOKUP(A1425,'[3]消费明细-普通账号'!$B$2:$O$10000,14,)</f>
        <v>43276.679074074076</v>
      </c>
      <c r="G1425" s="1" t="s">
        <v>4883</v>
      </c>
      <c r="H1425" s="1" t="s">
        <v>17</v>
      </c>
      <c r="I1425" s="1" t="s">
        <v>49</v>
      </c>
      <c r="J1425" s="1" t="s">
        <v>4884</v>
      </c>
      <c r="K1425" s="1" t="s">
        <v>371</v>
      </c>
      <c r="L1425" s="1" t="s">
        <v>4885</v>
      </c>
      <c r="M1425" s="1"/>
      <c r="N1425" s="1">
        <f t="shared" si="22"/>
        <v>2070.1999999999998</v>
      </c>
      <c r="O1425" s="1" t="s">
        <v>22</v>
      </c>
      <c r="P1425" s="1" t="s">
        <v>4886</v>
      </c>
      <c r="Q1425" s="1" t="s">
        <v>4887</v>
      </c>
      <c r="R1425" s="1" t="s">
        <v>21</v>
      </c>
      <c r="S1425" s="1"/>
      <c r="T1425" s="1" t="s">
        <v>25</v>
      </c>
      <c r="U1425" t="str">
        <f>VLOOKUP(H1425,[4]可返佣产品!$A$2:$B$1000,2,)</f>
        <v>true</v>
      </c>
    </row>
    <row r="1426" spans="1:21">
      <c r="A1426" s="1" t="s">
        <v>4888</v>
      </c>
      <c r="B1426" s="1" t="str">
        <f>VLOOKUP(A1426,'[3]消费明细-普通账号'!$B$2:$C$10000,2,)</f>
        <v>广州云梦互联网科技有限公司</v>
      </c>
      <c r="C1426" s="1" t="str">
        <f>VLOOKUP(A1426,'[3]消费明细-普通账号'!$B$2:$D$10000,3,)</f>
        <v>中台-广</v>
      </c>
      <c r="D1426" s="1" t="str">
        <f>VLOOKUP(A1426,'[3]消费明细-普通账号'!$B$2:$L$10000,11,)</f>
        <v>唐钰滢</v>
      </c>
      <c r="E1426" s="1" t="str">
        <f>VLOOKUP(A1426,'[3]消费明细-普通账号'!$B$2:$P$10000,15,)</f>
        <v>新建</v>
      </c>
      <c r="F1426" s="5">
        <f>VLOOKUP(A1426,'[3]消费明细-普通账号'!$B$2:$O$10000,14,)</f>
        <v>42864</v>
      </c>
      <c r="G1426" s="1" t="s">
        <v>4889</v>
      </c>
      <c r="H1426" s="1" t="s">
        <v>54</v>
      </c>
      <c r="I1426" s="1" t="s">
        <v>49</v>
      </c>
      <c r="J1426" s="1" t="s">
        <v>4890</v>
      </c>
      <c r="K1426" s="1" t="s">
        <v>38</v>
      </c>
      <c r="L1426" s="1" t="s">
        <v>985</v>
      </c>
      <c r="M1426" s="1"/>
      <c r="N1426" s="1">
        <f t="shared" si="22"/>
        <v>6300</v>
      </c>
      <c r="O1426" s="1" t="s">
        <v>22</v>
      </c>
      <c r="P1426" s="1" t="s">
        <v>4891</v>
      </c>
      <c r="Q1426" s="1" t="s">
        <v>4892</v>
      </c>
      <c r="R1426" s="1" t="s">
        <v>21</v>
      </c>
      <c r="S1426" s="1"/>
      <c r="T1426" s="1" t="s">
        <v>25</v>
      </c>
      <c r="U1426" t="str">
        <f>VLOOKUP(H1426,[4]可返佣产品!$A$2:$B$1000,2,)</f>
        <v>true</v>
      </c>
    </row>
    <row r="1427" spans="1:21">
      <c r="A1427" s="1" t="s">
        <v>762</v>
      </c>
      <c r="B1427" s="1" t="str">
        <f>VLOOKUP(A1427,'[3]消费明细-普通账号'!$B$2:$C$10000,2,)</f>
        <v>广州鸟邦电子商务有限公司</v>
      </c>
      <c r="C1427" s="1" t="str">
        <f>VLOOKUP(A1427,'[3]消费明细-普通账号'!$B$2:$D$10000,3,)</f>
        <v>中台-广</v>
      </c>
      <c r="D1427" s="1" t="str">
        <f>VLOOKUP(A1427,'[3]消费明细-普通账号'!$B$2:$L$10000,11,)</f>
        <v>雷馥萍</v>
      </c>
      <c r="E1427" s="1" t="str">
        <f>VLOOKUP(A1427,'[3]消费明细-普通账号'!$B$2:$P$10000,15,)</f>
        <v>关联</v>
      </c>
      <c r="F1427" s="5">
        <f>VLOOKUP(A1427,'[3]消费明细-普通账号'!$B$2:$O$10000,14,)</f>
        <v>42968</v>
      </c>
      <c r="G1427" s="1" t="s">
        <v>4893</v>
      </c>
      <c r="H1427" s="1" t="s">
        <v>17</v>
      </c>
      <c r="I1427" s="1" t="s">
        <v>59</v>
      </c>
      <c r="J1427" s="1" t="s">
        <v>1753</v>
      </c>
      <c r="K1427" s="1" t="s">
        <v>20</v>
      </c>
      <c r="L1427" s="1" t="s">
        <v>1753</v>
      </c>
      <c r="M1427" s="1"/>
      <c r="N1427" s="1">
        <f t="shared" si="22"/>
        <v>300</v>
      </c>
      <c r="O1427" s="1" t="s">
        <v>22</v>
      </c>
      <c r="P1427" s="1" t="s">
        <v>4894</v>
      </c>
      <c r="Q1427" s="1" t="s">
        <v>4895</v>
      </c>
      <c r="R1427" s="1" t="s">
        <v>21</v>
      </c>
      <c r="S1427" s="1"/>
      <c r="T1427" s="1" t="s">
        <v>25</v>
      </c>
      <c r="U1427">
        <v>-1</v>
      </c>
    </row>
    <row r="1428" spans="1:21">
      <c r="A1428" s="1" t="s">
        <v>762</v>
      </c>
      <c r="B1428" s="1" t="str">
        <f>VLOOKUP(A1428,'[3]消费明细-普通账号'!$B$2:$C$10000,2,)</f>
        <v>广州鸟邦电子商务有限公司</v>
      </c>
      <c r="C1428" s="1" t="str">
        <f>VLOOKUP(A1428,'[3]消费明细-普通账号'!$B$2:$D$10000,3,)</f>
        <v>中台-广</v>
      </c>
      <c r="D1428" s="1" t="str">
        <f>VLOOKUP(A1428,'[3]消费明细-普通账号'!$B$2:$L$10000,11,)</f>
        <v>雷馥萍</v>
      </c>
      <c r="E1428" s="1" t="str">
        <f>VLOOKUP(A1428,'[3]消费明细-普通账号'!$B$2:$P$10000,15,)</f>
        <v>关联</v>
      </c>
      <c r="F1428" s="5">
        <f>VLOOKUP(A1428,'[3]消费明细-普通账号'!$B$2:$O$10000,14,)</f>
        <v>42968</v>
      </c>
      <c r="G1428" s="1" t="s">
        <v>4896</v>
      </c>
      <c r="H1428" s="1" t="s">
        <v>768</v>
      </c>
      <c r="I1428" s="1" t="s">
        <v>59</v>
      </c>
      <c r="J1428" s="1" t="s">
        <v>29</v>
      </c>
      <c r="K1428" s="1" t="s">
        <v>20</v>
      </c>
      <c r="L1428" s="1" t="s">
        <v>29</v>
      </c>
      <c r="M1428" s="1"/>
      <c r="N1428" s="1">
        <f t="shared" si="22"/>
        <v>0</v>
      </c>
      <c r="O1428" s="1" t="s">
        <v>22</v>
      </c>
      <c r="P1428" s="1" t="s">
        <v>4897</v>
      </c>
      <c r="Q1428" s="1" t="s">
        <v>4895</v>
      </c>
      <c r="R1428" s="1" t="s">
        <v>21</v>
      </c>
      <c r="S1428" s="1"/>
      <c r="T1428" s="1" t="s">
        <v>25</v>
      </c>
      <c r="U1428" t="e">
        <f>VLOOKUP(H1428,[4]可返佣产品!$A$2:$B$1000,2,)</f>
        <v>#N/A</v>
      </c>
    </row>
    <row r="1429" spans="1:21">
      <c r="A1429" s="1" t="s">
        <v>26</v>
      </c>
      <c r="B1429" s="1" t="str">
        <f>VLOOKUP(A1429,'[3]消费明细-普通账号'!$B$2:$C$10000,2,)</f>
        <v>广州市十牛信息科技有限公司</v>
      </c>
      <c r="C1429" s="1" t="str">
        <f>VLOOKUP(A1429,'[3]消费明细-普通账号'!$B$2:$D$10000,3,)</f>
        <v>其他</v>
      </c>
      <c r="D1429" s="1" t="str">
        <f>VLOOKUP(A1429,'[3]消费明细-普通账号'!$B$2:$L$10000,11,)</f>
        <v>薛玲</v>
      </c>
      <c r="E1429" s="1" t="str">
        <f>VLOOKUP(A1429,'[3]消费明细-普通账号'!$B$2:$P$10000,15,)</f>
        <v>关联</v>
      </c>
      <c r="F1429" s="5">
        <f>VLOOKUP(A1429,'[3]消费明细-普通账号'!$B$2:$O$10000,14,)</f>
        <v>42909</v>
      </c>
      <c r="G1429" s="1" t="s">
        <v>4898</v>
      </c>
      <c r="H1429" s="1" t="s">
        <v>130</v>
      </c>
      <c r="I1429" s="1" t="s">
        <v>49</v>
      </c>
      <c r="J1429" s="1" t="s">
        <v>29</v>
      </c>
      <c r="K1429" s="1" t="s">
        <v>20</v>
      </c>
      <c r="L1429" s="1" t="s">
        <v>30</v>
      </c>
      <c r="M1429" s="1"/>
      <c r="N1429" s="1">
        <f t="shared" si="22"/>
        <v>0</v>
      </c>
      <c r="O1429" s="1" t="s">
        <v>31</v>
      </c>
      <c r="P1429" s="1" t="s">
        <v>4899</v>
      </c>
      <c r="Q1429" s="1" t="s">
        <v>4900</v>
      </c>
      <c r="R1429" s="1" t="s">
        <v>21</v>
      </c>
      <c r="S1429" s="1"/>
      <c r="T1429" s="1" t="s">
        <v>25</v>
      </c>
      <c r="U1429" t="b">
        <f>VLOOKUP(H1429,[4]可返佣产品!$A$2:$B$1000,2,)</f>
        <v>1</v>
      </c>
    </row>
    <row r="1430" spans="1:21">
      <c r="A1430" s="1" t="s">
        <v>220</v>
      </c>
      <c r="B1430" s="1" t="str">
        <f>VLOOKUP(A1430,'[3]消费明细-普通账号'!$B$2:$C$10000,2,)</f>
        <v>广州尚途商旅信息技术有限公司</v>
      </c>
      <c r="C1430" s="1" t="str">
        <f>VLOOKUP(A1430,'[3]消费明细-普通账号'!$B$2:$D$10000,3,)</f>
        <v>KA-广</v>
      </c>
      <c r="D1430" s="1" t="str">
        <f>VLOOKUP(A1430,'[3]消费明细-普通账号'!$B$2:$L$10000,11,)</f>
        <v>史玉卉</v>
      </c>
      <c r="E1430" s="1" t="str">
        <f>VLOOKUP(A1430,'[3]消费明细-普通账号'!$B$2:$P$10000,15,)</f>
        <v>关联</v>
      </c>
      <c r="F1430" s="5">
        <f>VLOOKUP(A1430,'[3]消费明细-普通账号'!$B$2:$O$10000,14,)</f>
        <v>42670</v>
      </c>
      <c r="G1430" s="1" t="s">
        <v>4901</v>
      </c>
      <c r="H1430" s="1" t="s">
        <v>1779</v>
      </c>
      <c r="I1430" s="1" t="s">
        <v>49</v>
      </c>
      <c r="J1430" s="1" t="s">
        <v>4902</v>
      </c>
      <c r="K1430" s="1" t="s">
        <v>20</v>
      </c>
      <c r="L1430" s="1" t="s">
        <v>4902</v>
      </c>
      <c r="M1430" s="1">
        <v>520</v>
      </c>
      <c r="N1430" s="1">
        <f t="shared" si="22"/>
        <v>0</v>
      </c>
      <c r="O1430" s="1" t="s">
        <v>22</v>
      </c>
      <c r="P1430" s="1" t="s">
        <v>4903</v>
      </c>
      <c r="Q1430" s="1" t="s">
        <v>4904</v>
      </c>
      <c r="R1430" s="1" t="s">
        <v>21</v>
      </c>
      <c r="S1430" s="1"/>
      <c r="T1430" s="1" t="s">
        <v>25</v>
      </c>
      <c r="U1430" t="b">
        <f>VLOOKUP(H1430,[4]可返佣产品!$A$2:$B$1000,2,)</f>
        <v>1</v>
      </c>
    </row>
    <row r="1431" spans="1:21">
      <c r="A1431" s="1" t="s">
        <v>26</v>
      </c>
      <c r="B1431" s="1" t="str">
        <f>VLOOKUP(A1431,'[3]消费明细-普通账号'!$B$2:$C$10000,2,)</f>
        <v>广州市十牛信息科技有限公司</v>
      </c>
      <c r="C1431" s="1" t="str">
        <f>VLOOKUP(A1431,'[3]消费明细-普通账号'!$B$2:$D$10000,3,)</f>
        <v>其他</v>
      </c>
      <c r="D1431" s="1" t="str">
        <f>VLOOKUP(A1431,'[3]消费明细-普通账号'!$B$2:$L$10000,11,)</f>
        <v>薛玲</v>
      </c>
      <c r="E1431" s="1" t="str">
        <f>VLOOKUP(A1431,'[3]消费明细-普通账号'!$B$2:$P$10000,15,)</f>
        <v>关联</v>
      </c>
      <c r="F1431" s="5">
        <f>VLOOKUP(A1431,'[3]消费明细-普通账号'!$B$2:$O$10000,14,)</f>
        <v>42909</v>
      </c>
      <c r="G1431" s="1" t="s">
        <v>4905</v>
      </c>
      <c r="H1431" s="1" t="s">
        <v>130</v>
      </c>
      <c r="I1431" s="1" t="s">
        <v>49</v>
      </c>
      <c r="J1431" s="1" t="s">
        <v>29</v>
      </c>
      <c r="K1431" s="1" t="s">
        <v>20</v>
      </c>
      <c r="L1431" s="1" t="s">
        <v>30</v>
      </c>
      <c r="M1431" s="1"/>
      <c r="N1431" s="1">
        <f t="shared" si="22"/>
        <v>0</v>
      </c>
      <c r="O1431" s="1" t="s">
        <v>31</v>
      </c>
      <c r="P1431" s="1" t="s">
        <v>4906</v>
      </c>
      <c r="Q1431" s="1" t="s">
        <v>4906</v>
      </c>
      <c r="R1431" s="1" t="s">
        <v>21</v>
      </c>
      <c r="S1431" s="1"/>
      <c r="T1431" s="1" t="s">
        <v>25</v>
      </c>
      <c r="U1431" t="b">
        <f>VLOOKUP(H1431,[4]可返佣产品!$A$2:$B$1000,2,)</f>
        <v>1</v>
      </c>
    </row>
    <row r="1432" spans="1:21">
      <c r="A1432" s="1" t="s">
        <v>4907</v>
      </c>
      <c r="B1432" s="1" t="str">
        <f>VLOOKUP(A1432,'[3]消费明细-普通账号'!$B$2:$C$10000,2,)</f>
        <v>广州市青火网络科技有限公司</v>
      </c>
      <c r="C1432" s="1" t="str">
        <f>VLOOKUP(A1432,'[3]消费明细-普通账号'!$B$2:$D$10000,3,)</f>
        <v>铁军-广</v>
      </c>
      <c r="D1432" s="1" t="str">
        <f>VLOOKUP(A1432,'[3]消费明细-普通账号'!$B$2:$L$10000,11,)</f>
        <v>高乾</v>
      </c>
      <c r="E1432" s="1" t="str">
        <f>VLOOKUP(A1432,'[3]消费明细-普通账号'!$B$2:$P$10000,15,)</f>
        <v>关联</v>
      </c>
      <c r="F1432" s="5">
        <f>VLOOKUP(A1432,'[3]消费明细-普通账号'!$B$2:$O$10000,14,)</f>
        <v>42807</v>
      </c>
      <c r="G1432" s="1" t="s">
        <v>4908</v>
      </c>
      <c r="H1432" s="1" t="s">
        <v>17</v>
      </c>
      <c r="I1432" s="1" t="s">
        <v>59</v>
      </c>
      <c r="J1432" s="1" t="s">
        <v>4909</v>
      </c>
      <c r="K1432" s="1" t="s">
        <v>20</v>
      </c>
      <c r="L1432" s="1" t="s">
        <v>4909</v>
      </c>
      <c r="M1432" s="1"/>
      <c r="N1432" s="1">
        <f t="shared" si="22"/>
        <v>409</v>
      </c>
      <c r="O1432" s="1" t="s">
        <v>22</v>
      </c>
      <c r="P1432" s="1" t="s">
        <v>4910</v>
      </c>
      <c r="Q1432" s="1" t="s">
        <v>4911</v>
      </c>
      <c r="R1432" s="1" t="s">
        <v>21</v>
      </c>
      <c r="S1432" s="1"/>
      <c r="T1432" s="1" t="s">
        <v>25</v>
      </c>
      <c r="U1432">
        <v>-1</v>
      </c>
    </row>
    <row r="1433" spans="1:21">
      <c r="A1433" s="1" t="s">
        <v>952</v>
      </c>
      <c r="B1433" s="1" t="str">
        <f>VLOOKUP(A1433,'[3]消费明细-普通账号'!$B$2:$C$10000,2,)</f>
        <v>广州好莱客创意家居股份有限公司</v>
      </c>
      <c r="C1433" s="1" t="str">
        <f>VLOOKUP(A1433,'[3]消费明细-普通账号'!$B$2:$D$10000,3,)</f>
        <v>其他</v>
      </c>
      <c r="D1433" s="1" t="str">
        <f>VLOOKUP(A1433,'[3]消费明细-普通账号'!$B$2:$L$10000,11,)</f>
        <v>薛玲</v>
      </c>
      <c r="E1433" s="1" t="str">
        <f>VLOOKUP(A1433,'[3]消费明细-普通账号'!$B$2:$P$10000,15,)</f>
        <v>关联</v>
      </c>
      <c r="F1433" s="5">
        <f>VLOOKUP(A1433,'[3]消费明细-普通账号'!$B$2:$O$10000,14,)</f>
        <v>42618</v>
      </c>
      <c r="G1433" s="1" t="s">
        <v>4912</v>
      </c>
      <c r="H1433" s="1" t="s">
        <v>1598</v>
      </c>
      <c r="I1433" s="1" t="s">
        <v>49</v>
      </c>
      <c r="J1433" s="1" t="s">
        <v>29</v>
      </c>
      <c r="K1433" s="1" t="s">
        <v>20</v>
      </c>
      <c r="L1433" s="1" t="s">
        <v>30</v>
      </c>
      <c r="M1433" s="1"/>
      <c r="N1433" s="1">
        <f t="shared" si="22"/>
        <v>0</v>
      </c>
      <c r="O1433" s="1" t="s">
        <v>31</v>
      </c>
      <c r="P1433" s="1" t="s">
        <v>4913</v>
      </c>
      <c r="Q1433" s="1" t="s">
        <v>4913</v>
      </c>
      <c r="R1433" s="1" t="s">
        <v>21</v>
      </c>
      <c r="S1433" s="1"/>
      <c r="T1433" s="1" t="s">
        <v>25</v>
      </c>
      <c r="U1433" t="e">
        <f>VLOOKUP(H1433,[4]可返佣产品!$A$2:$B$1000,2,)</f>
        <v>#N/A</v>
      </c>
    </row>
    <row r="1434" spans="1:21">
      <c r="A1434" s="1" t="s">
        <v>952</v>
      </c>
      <c r="B1434" s="1" t="str">
        <f>VLOOKUP(A1434,'[3]消费明细-普通账号'!$B$2:$C$10000,2,)</f>
        <v>广州好莱客创意家居股份有限公司</v>
      </c>
      <c r="C1434" s="1" t="str">
        <f>VLOOKUP(A1434,'[3]消费明细-普通账号'!$B$2:$D$10000,3,)</f>
        <v>其他</v>
      </c>
      <c r="D1434" s="1" t="str">
        <f>VLOOKUP(A1434,'[3]消费明细-普通账号'!$B$2:$L$10000,11,)</f>
        <v>薛玲</v>
      </c>
      <c r="E1434" s="1" t="str">
        <f>VLOOKUP(A1434,'[3]消费明细-普通账号'!$B$2:$P$10000,15,)</f>
        <v>关联</v>
      </c>
      <c r="F1434" s="5">
        <f>VLOOKUP(A1434,'[3]消费明细-普通账号'!$B$2:$O$10000,14,)</f>
        <v>42618</v>
      </c>
      <c r="G1434" s="1" t="s">
        <v>4914</v>
      </c>
      <c r="H1434" s="1" t="s">
        <v>130</v>
      </c>
      <c r="I1434" s="1" t="s">
        <v>49</v>
      </c>
      <c r="J1434" s="1" t="s">
        <v>29</v>
      </c>
      <c r="K1434" s="1" t="s">
        <v>20</v>
      </c>
      <c r="L1434" s="1" t="s">
        <v>30</v>
      </c>
      <c r="M1434" s="1"/>
      <c r="N1434" s="1">
        <f t="shared" si="22"/>
        <v>0</v>
      </c>
      <c r="O1434" s="1" t="s">
        <v>31</v>
      </c>
      <c r="P1434" s="1" t="s">
        <v>4915</v>
      </c>
      <c r="Q1434" s="1" t="s">
        <v>4915</v>
      </c>
      <c r="R1434" s="1" t="s">
        <v>21</v>
      </c>
      <c r="S1434" s="1"/>
      <c r="T1434" s="1" t="s">
        <v>25</v>
      </c>
      <c r="U1434" t="b">
        <f>VLOOKUP(H1434,[4]可返佣产品!$A$2:$B$1000,2,)</f>
        <v>1</v>
      </c>
    </row>
    <row r="1435" spans="1:21">
      <c r="A1435" s="1" t="s">
        <v>4916</v>
      </c>
      <c r="B1435" s="1" t="str">
        <f>VLOOKUP(A1435,'[3]消费明细-普通账号'!$B$2:$C$10000,2,)</f>
        <v>广州冠壹商务管理有限公司</v>
      </c>
      <c r="C1435" s="1" t="str">
        <f>VLOOKUP(A1435,'[3]消费明细-普通账号'!$B$2:$D$10000,3,)</f>
        <v>其他</v>
      </c>
      <c r="D1435" s="1" t="str">
        <f>VLOOKUP(A1435,'[3]消费明细-普通账号'!$B$2:$L$10000,11,)</f>
        <v>薛玲</v>
      </c>
      <c r="E1435" s="1" t="str">
        <f>VLOOKUP(A1435,'[3]消费明细-普通账号'!$B$2:$P$10000,15,)</f>
        <v>关联</v>
      </c>
      <c r="F1435" s="5">
        <f>VLOOKUP(A1435,'[3]消费明细-普通账号'!$B$2:$O$10000,14,)</f>
        <v>43136.794918981497</v>
      </c>
      <c r="G1435" s="1" t="s">
        <v>4917</v>
      </c>
      <c r="H1435" s="1" t="s">
        <v>17</v>
      </c>
      <c r="I1435" s="1" t="s">
        <v>18</v>
      </c>
      <c r="J1435" s="1" t="s">
        <v>4918</v>
      </c>
      <c r="K1435" s="1" t="s">
        <v>20</v>
      </c>
      <c r="L1435" s="1" t="s">
        <v>4918</v>
      </c>
      <c r="M1435" s="1"/>
      <c r="N1435" s="1">
        <f t="shared" si="22"/>
        <v>149.53</v>
      </c>
      <c r="O1435" s="1" t="s">
        <v>22</v>
      </c>
      <c r="P1435" s="1" t="s">
        <v>4919</v>
      </c>
      <c r="Q1435" s="1" t="s">
        <v>4920</v>
      </c>
      <c r="R1435" s="1" t="s">
        <v>21</v>
      </c>
      <c r="S1435" s="1"/>
      <c r="T1435" s="1" t="s">
        <v>25</v>
      </c>
      <c r="U1435" t="str">
        <f>VLOOKUP(H1435,[4]可返佣产品!$A$2:$B$1000,2,)</f>
        <v>true</v>
      </c>
    </row>
    <row r="1436" spans="1:21">
      <c r="A1436" s="1" t="s">
        <v>4916</v>
      </c>
      <c r="B1436" s="1" t="str">
        <f>VLOOKUP(A1436,'[3]消费明细-普通账号'!$B$2:$C$10000,2,)</f>
        <v>广州冠壹商务管理有限公司</v>
      </c>
      <c r="C1436" s="1" t="str">
        <f>VLOOKUP(A1436,'[3]消费明细-普通账号'!$B$2:$D$10000,3,)</f>
        <v>其他</v>
      </c>
      <c r="D1436" s="1" t="str">
        <f>VLOOKUP(A1436,'[3]消费明细-普通账号'!$B$2:$L$10000,11,)</f>
        <v>薛玲</v>
      </c>
      <c r="E1436" s="1" t="str">
        <f>VLOOKUP(A1436,'[3]消费明细-普通账号'!$B$2:$P$10000,15,)</f>
        <v>关联</v>
      </c>
      <c r="F1436" s="5">
        <f>VLOOKUP(A1436,'[3]消费明细-普通账号'!$B$2:$O$10000,14,)</f>
        <v>43136.794918981497</v>
      </c>
      <c r="G1436" s="1" t="s">
        <v>4921</v>
      </c>
      <c r="H1436" s="1" t="s">
        <v>4922</v>
      </c>
      <c r="I1436" s="1" t="s">
        <v>18</v>
      </c>
      <c r="J1436" s="1" t="s">
        <v>29</v>
      </c>
      <c r="K1436" s="1" t="s">
        <v>20</v>
      </c>
      <c r="L1436" s="1" t="s">
        <v>29</v>
      </c>
      <c r="M1436" s="1"/>
      <c r="N1436" s="1">
        <f t="shared" si="22"/>
        <v>0</v>
      </c>
      <c r="O1436" s="1" t="s">
        <v>22</v>
      </c>
      <c r="P1436" s="1" t="s">
        <v>4919</v>
      </c>
      <c r="Q1436" s="1" t="s">
        <v>4920</v>
      </c>
      <c r="R1436" s="1" t="s">
        <v>21</v>
      </c>
      <c r="S1436" s="1"/>
      <c r="T1436" s="1" t="s">
        <v>25</v>
      </c>
      <c r="U1436" t="e">
        <f>VLOOKUP(H1436,[4]可返佣产品!$A$2:$B$1000,2,)</f>
        <v>#N/A</v>
      </c>
    </row>
    <row r="1437" spans="1:21">
      <c r="A1437" s="1" t="s">
        <v>4923</v>
      </c>
      <c r="B1437" s="1" t="str">
        <f>VLOOKUP(A1437,'[3]消费明细-普通账号'!$B$2:$C$10000,2,)</f>
        <v>蘑菇物联技术（深圳）有限公司</v>
      </c>
      <c r="C1437" s="1" t="str">
        <f>VLOOKUP(A1437,'[3]消费明细-普通账号'!$B$2:$D$10000,3,)</f>
        <v>铁军-广</v>
      </c>
      <c r="D1437" s="1" t="str">
        <f>VLOOKUP(A1437,'[3]消费明细-普通账号'!$B$2:$L$10000,11,)</f>
        <v>高乾</v>
      </c>
      <c r="E1437" s="1" t="str">
        <f>VLOOKUP(A1437,'[3]消费明细-普通账号'!$B$2:$P$10000,15,)</f>
        <v>关联</v>
      </c>
      <c r="F1437" s="5">
        <f>VLOOKUP(A1437,'[3]消费明细-普通账号'!$B$2:$O$10000,14,)</f>
        <v>43133.760000000002</v>
      </c>
      <c r="G1437" s="1" t="s">
        <v>4924</v>
      </c>
      <c r="H1437" s="1" t="s">
        <v>4925</v>
      </c>
      <c r="I1437" s="1" t="s">
        <v>49</v>
      </c>
      <c r="J1437" s="1" t="s">
        <v>29</v>
      </c>
      <c r="K1437" s="1" t="s">
        <v>20</v>
      </c>
      <c r="L1437" s="1" t="s">
        <v>29</v>
      </c>
      <c r="M1437" s="1"/>
      <c r="N1437" s="1">
        <f t="shared" si="22"/>
        <v>0</v>
      </c>
      <c r="O1437" s="1" t="s">
        <v>22</v>
      </c>
      <c r="P1437" s="1" t="s">
        <v>4926</v>
      </c>
      <c r="Q1437" s="1" t="s">
        <v>4926</v>
      </c>
      <c r="R1437" s="1" t="s">
        <v>21</v>
      </c>
      <c r="S1437" s="1"/>
      <c r="T1437" s="1" t="s">
        <v>25</v>
      </c>
      <c r="U1437" t="e">
        <f>VLOOKUP(H1437,[4]可返佣产品!$A$2:$B$1000,2,)</f>
        <v>#N/A</v>
      </c>
    </row>
    <row r="1438" spans="1:21">
      <c r="A1438" s="1" t="s">
        <v>1887</v>
      </c>
      <c r="B1438" s="1" t="str">
        <f>VLOOKUP(A1438,'[3]消费明细-普通账号'!$B$2:$C$10000,2,)</f>
        <v>广东粤财互联网金融股份有限公司</v>
      </c>
      <c r="C1438" s="1" t="str">
        <f>VLOOKUP(A1438,'[3]消费明细-普通账号'!$B$2:$D$10000,3,)</f>
        <v>KA-广</v>
      </c>
      <c r="D1438" s="1" t="str">
        <f>VLOOKUP(A1438,'[3]消费明细-普通账号'!$B$2:$L$10000,11,)</f>
        <v>史玉卉</v>
      </c>
      <c r="E1438" s="1" t="str">
        <f>VLOOKUP(A1438,'[3]消费明细-普通账号'!$B$2:$P$10000,15,)</f>
        <v>关联</v>
      </c>
      <c r="F1438" s="5">
        <f>VLOOKUP(A1438,'[3]消费明细-普通账号'!$B$2:$O$10000,14,)</f>
        <v>43097</v>
      </c>
      <c r="G1438" s="1" t="s">
        <v>4927</v>
      </c>
      <c r="H1438" s="1" t="s">
        <v>1557</v>
      </c>
      <c r="I1438" s="1" t="s">
        <v>49</v>
      </c>
      <c r="J1438" s="1" t="s">
        <v>29</v>
      </c>
      <c r="K1438" s="1" t="s">
        <v>20</v>
      </c>
      <c r="L1438" s="1" t="s">
        <v>30</v>
      </c>
      <c r="M1438" s="1"/>
      <c r="N1438" s="1">
        <f t="shared" si="22"/>
        <v>0</v>
      </c>
      <c r="O1438" s="1" t="s">
        <v>31</v>
      </c>
      <c r="P1438" s="1" t="s">
        <v>4928</v>
      </c>
      <c r="Q1438" s="1" t="s">
        <v>4928</v>
      </c>
      <c r="R1438" s="1" t="s">
        <v>21</v>
      </c>
      <c r="S1438" s="1"/>
      <c r="T1438" s="1" t="s">
        <v>25</v>
      </c>
      <c r="U1438" t="b">
        <f>VLOOKUP(H1438,[4]可返佣产品!$A$2:$B$1000,2,)</f>
        <v>1</v>
      </c>
    </row>
    <row r="1439" spans="1:21">
      <c r="A1439" s="1" t="s">
        <v>1887</v>
      </c>
      <c r="B1439" s="1" t="str">
        <f>VLOOKUP(A1439,'[3]消费明细-普通账号'!$B$2:$C$10000,2,)</f>
        <v>广东粤财互联网金融股份有限公司</v>
      </c>
      <c r="C1439" s="1" t="str">
        <f>VLOOKUP(A1439,'[3]消费明细-普通账号'!$B$2:$D$10000,3,)</f>
        <v>KA-广</v>
      </c>
      <c r="D1439" s="1" t="str">
        <f>VLOOKUP(A1439,'[3]消费明细-普通账号'!$B$2:$L$10000,11,)</f>
        <v>史玉卉</v>
      </c>
      <c r="E1439" s="1" t="str">
        <f>VLOOKUP(A1439,'[3]消费明细-普通账号'!$B$2:$P$10000,15,)</f>
        <v>关联</v>
      </c>
      <c r="F1439" s="5">
        <f>VLOOKUP(A1439,'[3]消费明细-普通账号'!$B$2:$O$10000,14,)</f>
        <v>43097</v>
      </c>
      <c r="G1439" s="1" t="s">
        <v>4929</v>
      </c>
      <c r="H1439" s="1" t="s">
        <v>1861</v>
      </c>
      <c r="I1439" s="1" t="s">
        <v>49</v>
      </c>
      <c r="J1439" s="1" t="s">
        <v>4930</v>
      </c>
      <c r="K1439" s="1" t="s">
        <v>29</v>
      </c>
      <c r="L1439" s="1" t="s">
        <v>29</v>
      </c>
      <c r="M1439" s="1"/>
      <c r="N1439" s="1">
        <f t="shared" si="22"/>
        <v>0</v>
      </c>
      <c r="O1439" s="1" t="s">
        <v>22</v>
      </c>
      <c r="P1439" s="1" t="s">
        <v>4931</v>
      </c>
      <c r="Q1439" s="1" t="s">
        <v>4932</v>
      </c>
      <c r="R1439" s="1" t="s">
        <v>21</v>
      </c>
      <c r="S1439" s="1"/>
      <c r="T1439" s="1" t="s">
        <v>25</v>
      </c>
      <c r="U1439" t="str">
        <f>VLOOKUP(H1439,[4]可返佣产品!$A$2:$B$1000,2,)</f>
        <v>true</v>
      </c>
    </row>
    <row r="1440" spans="1:21">
      <c r="A1440" s="1" t="s">
        <v>169</v>
      </c>
      <c r="B1440" s="1" t="str">
        <f>VLOOKUP(A1440,'[3]消费明细-普通账号'!$B$2:$C$10000,2,)</f>
        <v>雪松控股集团</v>
      </c>
      <c r="C1440" s="1" t="str">
        <f>VLOOKUP(A1440,'[3]消费明细-普通账号'!$B$2:$D$10000,3,)</f>
        <v>KA-广</v>
      </c>
      <c r="D1440" s="1" t="str">
        <f>VLOOKUP(A1440,'[3]消费明细-普通账号'!$B$2:$L$10000,11,)</f>
        <v>史玉卉</v>
      </c>
      <c r="E1440" s="1" t="str">
        <f>VLOOKUP(A1440,'[3]消费明细-普通账号'!$B$2:$P$10000,15,)</f>
        <v>新建</v>
      </c>
      <c r="F1440" s="5">
        <f>VLOOKUP(A1440,'[3]消费明细-普通账号'!$B$2:$O$10000,14,)</f>
        <v>42978</v>
      </c>
      <c r="G1440" s="1" t="s">
        <v>4933</v>
      </c>
      <c r="H1440" s="1" t="s">
        <v>17</v>
      </c>
      <c r="I1440" s="1" t="s">
        <v>59</v>
      </c>
      <c r="J1440" s="1" t="s">
        <v>4934</v>
      </c>
      <c r="K1440" s="1" t="s">
        <v>20</v>
      </c>
      <c r="L1440" s="1" t="s">
        <v>4934</v>
      </c>
      <c r="M1440" s="1"/>
      <c r="N1440" s="1">
        <f t="shared" si="22"/>
        <v>3732</v>
      </c>
      <c r="O1440" s="1" t="s">
        <v>22</v>
      </c>
      <c r="P1440" s="1" t="s">
        <v>4935</v>
      </c>
      <c r="Q1440" s="1" t="s">
        <v>4936</v>
      </c>
      <c r="R1440" s="1" t="s">
        <v>21</v>
      </c>
      <c r="S1440" s="1"/>
      <c r="T1440" s="1" t="s">
        <v>25</v>
      </c>
      <c r="U1440" t="str">
        <f>VLOOKUP(H1440,[4]可返佣产品!$A$2:$B$1000,2,)</f>
        <v>true</v>
      </c>
    </row>
    <row r="1441" spans="1:21">
      <c r="A1441" s="1" t="s">
        <v>169</v>
      </c>
      <c r="B1441" s="1" t="str">
        <f>VLOOKUP(A1441,'[3]消费明细-普通账号'!$B$2:$C$10000,2,)</f>
        <v>雪松控股集团</v>
      </c>
      <c r="C1441" s="1" t="str">
        <f>VLOOKUP(A1441,'[3]消费明细-普通账号'!$B$2:$D$10000,3,)</f>
        <v>KA-广</v>
      </c>
      <c r="D1441" s="1" t="str">
        <f>VLOOKUP(A1441,'[3]消费明细-普通账号'!$B$2:$L$10000,11,)</f>
        <v>史玉卉</v>
      </c>
      <c r="E1441" s="1" t="str">
        <f>VLOOKUP(A1441,'[3]消费明细-普通账号'!$B$2:$P$10000,15,)</f>
        <v>新建</v>
      </c>
      <c r="F1441" s="5">
        <f>VLOOKUP(A1441,'[3]消费明细-普通账号'!$B$2:$O$10000,14,)</f>
        <v>42978</v>
      </c>
      <c r="G1441" s="1" t="s">
        <v>4937</v>
      </c>
      <c r="H1441" s="1" t="s">
        <v>17</v>
      </c>
      <c r="I1441" s="1" t="s">
        <v>59</v>
      </c>
      <c r="J1441" s="1" t="s">
        <v>4938</v>
      </c>
      <c r="K1441" s="1" t="s">
        <v>20</v>
      </c>
      <c r="L1441" s="1" t="s">
        <v>4938</v>
      </c>
      <c r="M1441" s="1"/>
      <c r="N1441" s="1">
        <f t="shared" si="22"/>
        <v>3048</v>
      </c>
      <c r="O1441" s="1" t="s">
        <v>22</v>
      </c>
      <c r="P1441" s="1" t="s">
        <v>4939</v>
      </c>
      <c r="Q1441" s="1" t="s">
        <v>4940</v>
      </c>
      <c r="R1441" s="1" t="s">
        <v>21</v>
      </c>
      <c r="S1441" s="1"/>
      <c r="T1441" s="1" t="s">
        <v>25</v>
      </c>
      <c r="U1441" t="str">
        <f>VLOOKUP(H1441,[4]可返佣产品!$A$2:$B$1000,2,)</f>
        <v>true</v>
      </c>
    </row>
    <row r="1442" spans="1:21">
      <c r="A1442" s="1" t="s">
        <v>169</v>
      </c>
      <c r="B1442" s="1" t="str">
        <f>VLOOKUP(A1442,'[3]消费明细-普通账号'!$B$2:$C$10000,2,)</f>
        <v>雪松控股集团</v>
      </c>
      <c r="C1442" s="1" t="str">
        <f>VLOOKUP(A1442,'[3]消费明细-普通账号'!$B$2:$D$10000,3,)</f>
        <v>KA-广</v>
      </c>
      <c r="D1442" s="1" t="str">
        <f>VLOOKUP(A1442,'[3]消费明细-普通账号'!$B$2:$L$10000,11,)</f>
        <v>史玉卉</v>
      </c>
      <c r="E1442" s="1" t="str">
        <f>VLOOKUP(A1442,'[3]消费明细-普通账号'!$B$2:$P$10000,15,)</f>
        <v>新建</v>
      </c>
      <c r="F1442" s="5">
        <f>VLOOKUP(A1442,'[3]消费明细-普通账号'!$B$2:$O$10000,14,)</f>
        <v>42978</v>
      </c>
      <c r="G1442" s="1" t="s">
        <v>4941</v>
      </c>
      <c r="H1442" s="1" t="s">
        <v>17</v>
      </c>
      <c r="I1442" s="1" t="s">
        <v>59</v>
      </c>
      <c r="J1442" s="1" t="s">
        <v>4942</v>
      </c>
      <c r="K1442" s="1" t="s">
        <v>20</v>
      </c>
      <c r="L1442" s="1" t="s">
        <v>4942</v>
      </c>
      <c r="M1442" s="1"/>
      <c r="N1442" s="1">
        <f t="shared" si="22"/>
        <v>2496</v>
      </c>
      <c r="O1442" s="1" t="s">
        <v>22</v>
      </c>
      <c r="P1442" s="1" t="s">
        <v>4943</v>
      </c>
      <c r="Q1442" s="1" t="s">
        <v>4944</v>
      </c>
      <c r="R1442" s="1" t="s">
        <v>21</v>
      </c>
      <c r="S1442" s="1"/>
      <c r="T1442" s="1" t="s">
        <v>25</v>
      </c>
      <c r="U1442" t="str">
        <f>VLOOKUP(H1442,[4]可返佣产品!$A$2:$B$1000,2,)</f>
        <v>true</v>
      </c>
    </row>
    <row r="1443" spans="1:21">
      <c r="A1443" s="1" t="s">
        <v>2145</v>
      </c>
      <c r="B1443" s="1" t="str">
        <f>VLOOKUP(A1443,'[3]消费明细-普通账号'!$B$2:$C$10000,2,)</f>
        <v>敏捷地产</v>
      </c>
      <c r="C1443" s="1" t="str">
        <f>VLOOKUP(A1443,'[3]消费明细-普通账号'!$B$2:$D$10000,3,)</f>
        <v>KA-广</v>
      </c>
      <c r="D1443" s="1" t="str">
        <f>VLOOKUP(A1443,'[3]消费明细-普通账号'!$B$2:$L$10000,11,)</f>
        <v>史玉卉</v>
      </c>
      <c r="E1443" s="1" t="str">
        <f>VLOOKUP(A1443,'[3]消费明细-普通账号'!$B$2:$P$10000,15,)</f>
        <v>新建</v>
      </c>
      <c r="F1443" s="5">
        <f>VLOOKUP(A1443,'[3]消费明细-普通账号'!$B$2:$O$10000,14,)</f>
        <v>43003</v>
      </c>
      <c r="G1443" s="1" t="s">
        <v>4945</v>
      </c>
      <c r="H1443" s="1" t="s">
        <v>130</v>
      </c>
      <c r="I1443" s="1" t="s">
        <v>49</v>
      </c>
      <c r="J1443" s="1" t="s">
        <v>29</v>
      </c>
      <c r="K1443" s="1" t="s">
        <v>20</v>
      </c>
      <c r="L1443" s="1" t="s">
        <v>30</v>
      </c>
      <c r="M1443" s="1"/>
      <c r="N1443" s="1">
        <f t="shared" si="22"/>
        <v>0</v>
      </c>
      <c r="O1443" s="1" t="s">
        <v>31</v>
      </c>
      <c r="P1443" s="1" t="s">
        <v>4946</v>
      </c>
      <c r="Q1443" s="1" t="s">
        <v>4946</v>
      </c>
      <c r="R1443" s="1" t="s">
        <v>21</v>
      </c>
      <c r="S1443" s="1"/>
      <c r="T1443" s="1" t="s">
        <v>25</v>
      </c>
      <c r="U1443" t="b">
        <f>VLOOKUP(H1443,[4]可返佣产品!$A$2:$B$1000,2,)</f>
        <v>1</v>
      </c>
    </row>
    <row r="1444" spans="1:21">
      <c r="A1444" s="1" t="s">
        <v>337</v>
      </c>
      <c r="B1444" s="1" t="str">
        <f>VLOOKUP(A1444,'[3]消费明细-普通账号'!$B$2:$C$10000,2,)</f>
        <v>广州美珑美利家居用品有限公司</v>
      </c>
      <c r="C1444" s="1" t="str">
        <f>VLOOKUP(A1444,'[3]消费明细-普通账号'!$B$2:$D$10000,3,)</f>
        <v>KA-广</v>
      </c>
      <c r="D1444" s="1" t="str">
        <f>VLOOKUP(A1444,'[3]消费明细-普通账号'!$B$2:$L$10000,11,)</f>
        <v>KA-广</v>
      </c>
      <c r="E1444" s="1" t="str">
        <f>VLOOKUP(A1444,'[3]消费明细-普通账号'!$B$2:$P$10000,15,)</f>
        <v>关联</v>
      </c>
      <c r="F1444" s="5">
        <f>VLOOKUP(A1444,'[3]消费明细-普通账号'!$B$2:$O$10000,14,)</f>
        <v>43039</v>
      </c>
      <c r="G1444" s="1" t="s">
        <v>4947</v>
      </c>
      <c r="H1444" s="1" t="s">
        <v>546</v>
      </c>
      <c r="I1444" s="1" t="s">
        <v>49</v>
      </c>
      <c r="J1444" s="1" t="s">
        <v>29</v>
      </c>
      <c r="K1444" s="1" t="s">
        <v>20</v>
      </c>
      <c r="L1444" s="1" t="s">
        <v>30</v>
      </c>
      <c r="M1444" s="1"/>
      <c r="N1444" s="1">
        <f t="shared" si="22"/>
        <v>0</v>
      </c>
      <c r="O1444" s="1" t="s">
        <v>31</v>
      </c>
      <c r="P1444" s="1" t="s">
        <v>4948</v>
      </c>
      <c r="Q1444" s="1" t="s">
        <v>4948</v>
      </c>
      <c r="R1444" s="1" t="s">
        <v>21</v>
      </c>
      <c r="S1444" s="1"/>
      <c r="T1444" s="1" t="s">
        <v>25</v>
      </c>
      <c r="U1444" t="e">
        <f>VLOOKUP(H1444,[4]可返佣产品!$A$2:$B$1000,2,)</f>
        <v>#N/A</v>
      </c>
    </row>
    <row r="1445" spans="1:21">
      <c r="A1445" s="1" t="s">
        <v>1310</v>
      </c>
      <c r="B1445" s="1" t="str">
        <f>VLOOKUP(A1445,'[3]消费明细-普通账号'!$B$2:$C$10000,2,)</f>
        <v>广州格风服饰有限公司</v>
      </c>
      <c r="C1445" s="1" t="str">
        <f>VLOOKUP(A1445,'[3]消费明细-普通账号'!$B$2:$D$10000,3,)</f>
        <v>其他</v>
      </c>
      <c r="D1445" s="1" t="str">
        <f>VLOOKUP(A1445,'[3]消费明细-普通账号'!$B$2:$L$10000,11,)</f>
        <v>薛玲</v>
      </c>
      <c r="E1445" s="1" t="str">
        <f>VLOOKUP(A1445,'[3]消费明细-普通账号'!$B$2:$P$10000,15,)</f>
        <v>新建</v>
      </c>
      <c r="F1445" s="5">
        <f>VLOOKUP(A1445,'[3]消费明细-普通账号'!$B$2:$O$10000,14,)</f>
        <v>42853</v>
      </c>
      <c r="G1445" s="1" t="s">
        <v>4949</v>
      </c>
      <c r="H1445" s="1" t="s">
        <v>17</v>
      </c>
      <c r="I1445" s="1" t="s">
        <v>49</v>
      </c>
      <c r="J1445" s="1" t="s">
        <v>4950</v>
      </c>
      <c r="K1445" s="1" t="s">
        <v>84</v>
      </c>
      <c r="L1445" s="1" t="s">
        <v>4951</v>
      </c>
      <c r="M1445" s="1"/>
      <c r="N1445" s="1">
        <f t="shared" si="22"/>
        <v>14218.8</v>
      </c>
      <c r="O1445" s="1" t="s">
        <v>22</v>
      </c>
      <c r="P1445" s="1" t="s">
        <v>4952</v>
      </c>
      <c r="Q1445" s="1" t="s">
        <v>4953</v>
      </c>
      <c r="R1445" s="1" t="s">
        <v>21</v>
      </c>
      <c r="S1445" s="1"/>
      <c r="T1445" s="1" t="s">
        <v>25</v>
      </c>
      <c r="U1445" t="str">
        <f>VLOOKUP(H1445,[4]可返佣产品!$A$2:$B$1000,2,)</f>
        <v>true</v>
      </c>
    </row>
    <row r="1446" spans="1:21">
      <c r="A1446" s="1" t="s">
        <v>1310</v>
      </c>
      <c r="B1446" s="1" t="str">
        <f>VLOOKUP(A1446,'[3]消费明细-普通账号'!$B$2:$C$10000,2,)</f>
        <v>广州格风服饰有限公司</v>
      </c>
      <c r="C1446" s="1" t="str">
        <f>VLOOKUP(A1446,'[3]消费明细-普通账号'!$B$2:$D$10000,3,)</f>
        <v>其他</v>
      </c>
      <c r="D1446" s="1" t="str">
        <f>VLOOKUP(A1446,'[3]消费明细-普通账号'!$B$2:$L$10000,11,)</f>
        <v>薛玲</v>
      </c>
      <c r="E1446" s="1" t="str">
        <f>VLOOKUP(A1446,'[3]消费明细-普通账号'!$B$2:$P$10000,15,)</f>
        <v>新建</v>
      </c>
      <c r="F1446" s="5">
        <f>VLOOKUP(A1446,'[3]消费明细-普通账号'!$B$2:$O$10000,14,)</f>
        <v>42853</v>
      </c>
      <c r="G1446" s="1" t="s">
        <v>4954</v>
      </c>
      <c r="H1446" s="1" t="s">
        <v>36</v>
      </c>
      <c r="I1446" s="1" t="s">
        <v>49</v>
      </c>
      <c r="J1446" s="1" t="s">
        <v>4955</v>
      </c>
      <c r="K1446" s="1" t="s">
        <v>84</v>
      </c>
      <c r="L1446" s="1" t="s">
        <v>4956</v>
      </c>
      <c r="M1446" s="1"/>
      <c r="N1446" s="1">
        <f t="shared" si="22"/>
        <v>18054</v>
      </c>
      <c r="O1446" s="1" t="s">
        <v>22</v>
      </c>
      <c r="P1446" s="1" t="s">
        <v>4952</v>
      </c>
      <c r="Q1446" s="1" t="s">
        <v>4953</v>
      </c>
      <c r="R1446" s="1" t="s">
        <v>21</v>
      </c>
      <c r="S1446" s="1"/>
      <c r="T1446" s="1" t="s">
        <v>25</v>
      </c>
      <c r="U1446" t="str">
        <f>VLOOKUP(H1446,[4]可返佣产品!$A$2:$B$1000,2,)</f>
        <v>true</v>
      </c>
    </row>
    <row r="1447" spans="1:21">
      <c r="A1447" s="1" t="s">
        <v>1310</v>
      </c>
      <c r="B1447" s="1" t="str">
        <f>VLOOKUP(A1447,'[3]消费明细-普通账号'!$B$2:$C$10000,2,)</f>
        <v>广州格风服饰有限公司</v>
      </c>
      <c r="C1447" s="1" t="str">
        <f>VLOOKUP(A1447,'[3]消费明细-普通账号'!$B$2:$D$10000,3,)</f>
        <v>其他</v>
      </c>
      <c r="D1447" s="1" t="str">
        <f>VLOOKUP(A1447,'[3]消费明细-普通账号'!$B$2:$L$10000,11,)</f>
        <v>薛玲</v>
      </c>
      <c r="E1447" s="1" t="str">
        <f>VLOOKUP(A1447,'[3]消费明细-普通账号'!$B$2:$P$10000,15,)</f>
        <v>新建</v>
      </c>
      <c r="F1447" s="5">
        <f>VLOOKUP(A1447,'[3]消费明细-普通账号'!$B$2:$O$10000,14,)</f>
        <v>42853</v>
      </c>
      <c r="G1447" s="1" t="s">
        <v>4957</v>
      </c>
      <c r="H1447" s="1" t="s">
        <v>17</v>
      </c>
      <c r="I1447" s="1" t="s">
        <v>49</v>
      </c>
      <c r="J1447" s="1" t="s">
        <v>4958</v>
      </c>
      <c r="K1447" s="1" t="s">
        <v>84</v>
      </c>
      <c r="L1447" s="1" t="s">
        <v>4959</v>
      </c>
      <c r="M1447" s="1"/>
      <c r="N1447" s="1">
        <f t="shared" si="22"/>
        <v>9118.7999999999993</v>
      </c>
      <c r="O1447" s="1" t="s">
        <v>22</v>
      </c>
      <c r="P1447" s="1" t="s">
        <v>4952</v>
      </c>
      <c r="Q1447" s="1" t="s">
        <v>4953</v>
      </c>
      <c r="R1447" s="1" t="s">
        <v>21</v>
      </c>
      <c r="S1447" s="1"/>
      <c r="T1447" s="1" t="s">
        <v>25</v>
      </c>
      <c r="U1447" t="str">
        <f>VLOOKUP(H1447,[4]可返佣产品!$A$2:$B$1000,2,)</f>
        <v>true</v>
      </c>
    </row>
    <row r="1448" spans="1:21">
      <c r="A1448" s="1" t="s">
        <v>4916</v>
      </c>
      <c r="B1448" s="1" t="str">
        <f>VLOOKUP(A1448,'[3]消费明细-普通账号'!$B$2:$C$10000,2,)</f>
        <v>广州冠壹商务管理有限公司</v>
      </c>
      <c r="C1448" s="1" t="str">
        <f>VLOOKUP(A1448,'[3]消费明细-普通账号'!$B$2:$D$10000,3,)</f>
        <v>其他</v>
      </c>
      <c r="D1448" s="1" t="str">
        <f>VLOOKUP(A1448,'[3]消费明细-普通账号'!$B$2:$L$10000,11,)</f>
        <v>薛玲</v>
      </c>
      <c r="E1448" s="1" t="str">
        <f>VLOOKUP(A1448,'[3]消费明细-普通账号'!$B$2:$P$10000,15,)</f>
        <v>关联</v>
      </c>
      <c r="F1448" s="5">
        <f>VLOOKUP(A1448,'[3]消费明细-普通账号'!$B$2:$O$10000,14,)</f>
        <v>43136.794918981497</v>
      </c>
      <c r="G1448" s="1" t="s">
        <v>4960</v>
      </c>
      <c r="H1448" s="1" t="s">
        <v>166</v>
      </c>
      <c r="I1448" s="1" t="s">
        <v>49</v>
      </c>
      <c r="J1448" s="1" t="s">
        <v>29</v>
      </c>
      <c r="K1448" s="1" t="s">
        <v>20</v>
      </c>
      <c r="L1448" s="1" t="s">
        <v>30</v>
      </c>
      <c r="M1448" s="1"/>
      <c r="N1448" s="1">
        <f t="shared" si="22"/>
        <v>0</v>
      </c>
      <c r="O1448" s="1" t="s">
        <v>31</v>
      </c>
      <c r="P1448" s="1" t="s">
        <v>4961</v>
      </c>
      <c r="Q1448" s="1" t="s">
        <v>4961</v>
      </c>
      <c r="R1448" s="1" t="s">
        <v>21</v>
      </c>
      <c r="S1448" s="1"/>
      <c r="T1448" s="1" t="s">
        <v>25</v>
      </c>
      <c r="U1448" t="e">
        <f>VLOOKUP(H1448,[4]可返佣产品!$A$2:$B$1000,2,)</f>
        <v>#N/A</v>
      </c>
    </row>
    <row r="1449" spans="1:21">
      <c r="A1449" s="1" t="s">
        <v>337</v>
      </c>
      <c r="B1449" s="1" t="str">
        <f>VLOOKUP(A1449,'[3]消费明细-普通账号'!$B$2:$C$10000,2,)</f>
        <v>广州美珑美利家居用品有限公司</v>
      </c>
      <c r="C1449" s="1" t="str">
        <f>VLOOKUP(A1449,'[3]消费明细-普通账号'!$B$2:$D$10000,3,)</f>
        <v>KA-广</v>
      </c>
      <c r="D1449" s="1" t="str">
        <f>VLOOKUP(A1449,'[3]消费明细-普通账号'!$B$2:$L$10000,11,)</f>
        <v>KA-广</v>
      </c>
      <c r="E1449" s="1" t="str">
        <f>VLOOKUP(A1449,'[3]消费明细-普通账号'!$B$2:$P$10000,15,)</f>
        <v>关联</v>
      </c>
      <c r="F1449" s="5">
        <f>VLOOKUP(A1449,'[3]消费明细-普通账号'!$B$2:$O$10000,14,)</f>
        <v>43039</v>
      </c>
      <c r="G1449" s="1" t="s">
        <v>4962</v>
      </c>
      <c r="H1449" s="1" t="s">
        <v>4963</v>
      </c>
      <c r="I1449" s="1" t="s">
        <v>49</v>
      </c>
      <c r="J1449" s="1" t="s">
        <v>29</v>
      </c>
      <c r="K1449" s="1" t="s">
        <v>20</v>
      </c>
      <c r="L1449" s="1" t="s">
        <v>30</v>
      </c>
      <c r="M1449" s="1"/>
      <c r="N1449" s="1">
        <f t="shared" si="22"/>
        <v>0</v>
      </c>
      <c r="O1449" s="1" t="s">
        <v>31</v>
      </c>
      <c r="P1449" s="1" t="s">
        <v>4964</v>
      </c>
      <c r="Q1449" s="1" t="s">
        <v>4964</v>
      </c>
      <c r="R1449" s="1" t="s">
        <v>21</v>
      </c>
      <c r="S1449" s="1"/>
      <c r="T1449" s="1" t="s">
        <v>25</v>
      </c>
      <c r="U1449" t="e">
        <f>VLOOKUP(H1449,[4]可返佣产品!$A$2:$B$1000,2,)</f>
        <v>#N/A</v>
      </c>
    </row>
    <row r="1450" spans="1:21">
      <c r="A1450" s="1" t="s">
        <v>337</v>
      </c>
      <c r="B1450" s="1" t="str">
        <f>VLOOKUP(A1450,'[3]消费明细-普通账号'!$B$2:$C$10000,2,)</f>
        <v>广州美珑美利家居用品有限公司</v>
      </c>
      <c r="C1450" s="1" t="str">
        <f>VLOOKUP(A1450,'[3]消费明细-普通账号'!$B$2:$D$10000,3,)</f>
        <v>KA-广</v>
      </c>
      <c r="D1450" s="1" t="str">
        <f>VLOOKUP(A1450,'[3]消费明细-普通账号'!$B$2:$L$10000,11,)</f>
        <v>KA-广</v>
      </c>
      <c r="E1450" s="1" t="str">
        <f>VLOOKUP(A1450,'[3]消费明细-普通账号'!$B$2:$P$10000,15,)</f>
        <v>关联</v>
      </c>
      <c r="F1450" s="5">
        <f>VLOOKUP(A1450,'[3]消费明细-普通账号'!$B$2:$O$10000,14,)</f>
        <v>43039</v>
      </c>
      <c r="G1450" s="1" t="s">
        <v>4965</v>
      </c>
      <c r="H1450" s="1" t="s">
        <v>4966</v>
      </c>
      <c r="I1450" s="1" t="s">
        <v>49</v>
      </c>
      <c r="J1450" s="1" t="s">
        <v>29</v>
      </c>
      <c r="K1450" s="1" t="s">
        <v>20</v>
      </c>
      <c r="L1450" s="1" t="s">
        <v>30</v>
      </c>
      <c r="M1450" s="1"/>
      <c r="N1450" s="1">
        <f t="shared" si="22"/>
        <v>0</v>
      </c>
      <c r="O1450" s="1" t="s">
        <v>31</v>
      </c>
      <c r="P1450" s="1" t="s">
        <v>4967</v>
      </c>
      <c r="Q1450" s="1" t="s">
        <v>4967</v>
      </c>
      <c r="R1450" s="1" t="s">
        <v>21</v>
      </c>
      <c r="S1450" s="1"/>
      <c r="T1450" s="1" t="s">
        <v>25</v>
      </c>
      <c r="U1450" t="e">
        <f>VLOOKUP(H1450,[4]可返佣产品!$A$2:$B$1000,2,)</f>
        <v>#N/A</v>
      </c>
    </row>
    <row r="1451" spans="1:21">
      <c r="A1451" s="1" t="s">
        <v>4916</v>
      </c>
      <c r="B1451" s="1" t="str">
        <f>VLOOKUP(A1451,'[3]消费明细-普通账号'!$B$2:$C$10000,2,)</f>
        <v>广州冠壹商务管理有限公司</v>
      </c>
      <c r="C1451" s="1" t="str">
        <f>VLOOKUP(A1451,'[3]消费明细-普通账号'!$B$2:$D$10000,3,)</f>
        <v>其他</v>
      </c>
      <c r="D1451" s="1" t="str">
        <f>VLOOKUP(A1451,'[3]消费明细-普通账号'!$B$2:$L$10000,11,)</f>
        <v>薛玲</v>
      </c>
      <c r="E1451" s="1" t="str">
        <f>VLOOKUP(A1451,'[3]消费明细-普通账号'!$B$2:$P$10000,15,)</f>
        <v>关联</v>
      </c>
      <c r="F1451" s="5">
        <f>VLOOKUP(A1451,'[3]消费明细-普通账号'!$B$2:$O$10000,14,)</f>
        <v>43136.794918981497</v>
      </c>
      <c r="G1451" s="1" t="s">
        <v>4968</v>
      </c>
      <c r="H1451" s="1" t="s">
        <v>17</v>
      </c>
      <c r="I1451" s="1" t="s">
        <v>49</v>
      </c>
      <c r="J1451" s="1" t="s">
        <v>4969</v>
      </c>
      <c r="K1451" s="1" t="s">
        <v>20</v>
      </c>
      <c r="L1451" s="1" t="s">
        <v>4969</v>
      </c>
      <c r="M1451" s="1"/>
      <c r="N1451" s="1">
        <f t="shared" si="22"/>
        <v>62.5</v>
      </c>
      <c r="O1451" s="1" t="s">
        <v>22</v>
      </c>
      <c r="P1451" s="1" t="s">
        <v>4970</v>
      </c>
      <c r="Q1451" s="1" t="s">
        <v>4971</v>
      </c>
      <c r="R1451" s="1" t="s">
        <v>21</v>
      </c>
      <c r="S1451" s="1"/>
      <c r="T1451" s="1" t="s">
        <v>25</v>
      </c>
      <c r="U1451" t="str">
        <f>VLOOKUP(H1451,[4]可返佣产品!$A$2:$B$1000,2,)</f>
        <v>true</v>
      </c>
    </row>
    <row r="1452" spans="1:21">
      <c r="A1452" s="1" t="s">
        <v>4916</v>
      </c>
      <c r="B1452" s="1" t="str">
        <f>VLOOKUP(A1452,'[3]消费明细-普通账号'!$B$2:$C$10000,2,)</f>
        <v>广州冠壹商务管理有限公司</v>
      </c>
      <c r="C1452" s="1" t="str">
        <f>VLOOKUP(A1452,'[3]消费明细-普通账号'!$B$2:$D$10000,3,)</f>
        <v>其他</v>
      </c>
      <c r="D1452" s="1" t="str">
        <f>VLOOKUP(A1452,'[3]消费明细-普通账号'!$B$2:$L$10000,11,)</f>
        <v>薛玲</v>
      </c>
      <c r="E1452" s="1" t="str">
        <f>VLOOKUP(A1452,'[3]消费明细-普通账号'!$B$2:$P$10000,15,)</f>
        <v>关联</v>
      </c>
      <c r="F1452" s="5">
        <f>VLOOKUP(A1452,'[3]消费明细-普通账号'!$B$2:$O$10000,14,)</f>
        <v>43136.794918981497</v>
      </c>
      <c r="G1452" s="1" t="s">
        <v>4972</v>
      </c>
      <c r="H1452" s="1" t="s">
        <v>4922</v>
      </c>
      <c r="I1452" s="1" t="s">
        <v>49</v>
      </c>
      <c r="J1452" s="1" t="s">
        <v>29</v>
      </c>
      <c r="K1452" s="1" t="s">
        <v>20</v>
      </c>
      <c r="L1452" s="1" t="s">
        <v>29</v>
      </c>
      <c r="M1452" s="1"/>
      <c r="N1452" s="1">
        <f t="shared" si="22"/>
        <v>0</v>
      </c>
      <c r="O1452" s="1" t="s">
        <v>22</v>
      </c>
      <c r="P1452" s="1" t="s">
        <v>4973</v>
      </c>
      <c r="Q1452" s="1" t="s">
        <v>4971</v>
      </c>
      <c r="R1452" s="1" t="s">
        <v>21</v>
      </c>
      <c r="S1452" s="1"/>
      <c r="T1452" s="1" t="s">
        <v>25</v>
      </c>
      <c r="U1452" t="e">
        <f>VLOOKUP(H1452,[4]可返佣产品!$A$2:$B$1000,2,)</f>
        <v>#N/A</v>
      </c>
    </row>
    <row r="1453" spans="1:21">
      <c r="A1453" s="1" t="s">
        <v>2277</v>
      </c>
      <c r="B1453" s="1" t="str">
        <f>VLOOKUP(A1453,'[3]消费明细-普通账号'!$B$2:$C$10000,2,)</f>
        <v>掌通宝科技有限公司</v>
      </c>
      <c r="C1453" s="1" t="str">
        <f>VLOOKUP(A1453,'[3]消费明细-普通账号'!$B$2:$D$10000,3,)</f>
        <v>KA-深</v>
      </c>
      <c r="D1453" s="1" t="str">
        <f>VLOOKUP(A1453,'[3]消费明细-普通账号'!$B$2:$L$10000,11,)</f>
        <v>李申政</v>
      </c>
      <c r="E1453" s="1" t="str">
        <f>VLOOKUP(A1453,'[3]消费明细-普通账号'!$B$2:$P$10000,15,)</f>
        <v>新建</v>
      </c>
      <c r="F1453" s="5">
        <f>VLOOKUP(A1453,'[3]消费明细-普通账号'!$B$2:$O$10000,14,)</f>
        <v>42922</v>
      </c>
      <c r="G1453" s="1" t="s">
        <v>4974</v>
      </c>
      <c r="H1453" s="1" t="s">
        <v>17</v>
      </c>
      <c r="I1453" s="1" t="s">
        <v>18</v>
      </c>
      <c r="J1453" s="1" t="s">
        <v>4975</v>
      </c>
      <c r="K1453" s="1" t="s">
        <v>20</v>
      </c>
      <c r="L1453" s="1" t="s">
        <v>4975</v>
      </c>
      <c r="M1453" s="1"/>
      <c r="N1453" s="1">
        <f t="shared" si="22"/>
        <v>503.58</v>
      </c>
      <c r="O1453" s="1" t="s">
        <v>22</v>
      </c>
      <c r="P1453" s="1" t="s">
        <v>4976</v>
      </c>
      <c r="Q1453" s="1" t="s">
        <v>4977</v>
      </c>
      <c r="R1453" s="1" t="s">
        <v>21</v>
      </c>
      <c r="S1453" s="1"/>
      <c r="T1453" s="1" t="s">
        <v>25</v>
      </c>
      <c r="U1453" t="str">
        <f>VLOOKUP(H1453,[4]可返佣产品!$A$2:$B$1000,2,)</f>
        <v>true</v>
      </c>
    </row>
    <row r="1454" spans="1:21">
      <c r="A1454" s="1" t="s">
        <v>337</v>
      </c>
      <c r="B1454" s="1" t="str">
        <f>VLOOKUP(A1454,'[3]消费明细-普通账号'!$B$2:$C$10000,2,)</f>
        <v>广州美珑美利家居用品有限公司</v>
      </c>
      <c r="C1454" s="1" t="str">
        <f>VLOOKUP(A1454,'[3]消费明细-普通账号'!$B$2:$D$10000,3,)</f>
        <v>KA-广</v>
      </c>
      <c r="D1454" s="1" t="str">
        <f>VLOOKUP(A1454,'[3]消费明细-普通账号'!$B$2:$L$10000,11,)</f>
        <v>KA-广</v>
      </c>
      <c r="E1454" s="1" t="str">
        <f>VLOOKUP(A1454,'[3]消费明细-普通账号'!$B$2:$P$10000,15,)</f>
        <v>关联</v>
      </c>
      <c r="F1454" s="5">
        <f>VLOOKUP(A1454,'[3]消费明细-普通账号'!$B$2:$O$10000,14,)</f>
        <v>43039</v>
      </c>
      <c r="G1454" s="1" t="s">
        <v>4978</v>
      </c>
      <c r="H1454" s="1" t="s">
        <v>3057</v>
      </c>
      <c r="I1454" s="1" t="s">
        <v>49</v>
      </c>
      <c r="J1454" s="1" t="s">
        <v>29</v>
      </c>
      <c r="K1454" s="1" t="s">
        <v>20</v>
      </c>
      <c r="L1454" s="1" t="s">
        <v>30</v>
      </c>
      <c r="M1454" s="1"/>
      <c r="N1454" s="1">
        <f t="shared" si="22"/>
        <v>0</v>
      </c>
      <c r="O1454" s="1" t="s">
        <v>31</v>
      </c>
      <c r="P1454" s="1" t="s">
        <v>4979</v>
      </c>
      <c r="Q1454" s="1" t="s">
        <v>4980</v>
      </c>
      <c r="R1454" s="1" t="s">
        <v>21</v>
      </c>
      <c r="S1454" s="1"/>
      <c r="T1454" s="1" t="s">
        <v>25</v>
      </c>
      <c r="U1454" t="e">
        <f>VLOOKUP(H1454,[4]可返佣产品!$A$2:$B$1000,2,)</f>
        <v>#N/A</v>
      </c>
    </row>
    <row r="1455" spans="1:21">
      <c r="A1455" s="1" t="s">
        <v>4981</v>
      </c>
      <c r="B1455" s="1" t="str">
        <f>VLOOKUP(A1455,'[3]消费明细-普通账号'!$B$2:$C$10000,2,)</f>
        <v>广州暨北生物科技有限公司</v>
      </c>
      <c r="C1455" s="1" t="str">
        <f>VLOOKUP(A1455,'[3]消费明细-普通账号'!$B$2:$D$10000,3,)</f>
        <v>其他</v>
      </c>
      <c r="D1455" s="1" t="str">
        <f>VLOOKUP(A1455,'[3]消费明细-普通账号'!$B$2:$L$10000,11,)</f>
        <v>薛玲</v>
      </c>
      <c r="E1455" s="1" t="str">
        <f>VLOOKUP(A1455,'[3]消费明细-普通账号'!$B$2:$P$10000,15,)</f>
        <v>新建</v>
      </c>
      <c r="F1455" s="5">
        <f>VLOOKUP(A1455,'[3]消费明细-普通账号'!$B$2:$O$10000,14,)</f>
        <v>42894</v>
      </c>
      <c r="G1455" s="1" t="s">
        <v>4982</v>
      </c>
      <c r="H1455" s="1" t="s">
        <v>36</v>
      </c>
      <c r="I1455" s="1" t="s">
        <v>59</v>
      </c>
      <c r="J1455" s="1" t="s">
        <v>1344</v>
      </c>
      <c r="K1455" s="1" t="s">
        <v>20</v>
      </c>
      <c r="L1455" s="1" t="s">
        <v>1344</v>
      </c>
      <c r="M1455" s="1"/>
      <c r="N1455" s="1">
        <f t="shared" si="22"/>
        <v>1030</v>
      </c>
      <c r="O1455" s="1" t="s">
        <v>22</v>
      </c>
      <c r="P1455" s="1" t="s">
        <v>4983</v>
      </c>
      <c r="Q1455" s="1" t="s">
        <v>4984</v>
      </c>
      <c r="R1455" s="1" t="s">
        <v>21</v>
      </c>
      <c r="S1455" s="1"/>
      <c r="T1455" s="1" t="s">
        <v>25</v>
      </c>
      <c r="U1455" t="str">
        <f>VLOOKUP(H1455,[4]可返佣产品!$A$2:$B$1000,2,)</f>
        <v>true</v>
      </c>
    </row>
    <row r="1456" spans="1:21">
      <c r="A1456" s="1" t="s">
        <v>4916</v>
      </c>
      <c r="B1456" s="1" t="str">
        <f>VLOOKUP(A1456,'[3]消费明细-普通账号'!$B$2:$C$10000,2,)</f>
        <v>广州冠壹商务管理有限公司</v>
      </c>
      <c r="C1456" s="1" t="str">
        <f>VLOOKUP(A1456,'[3]消费明细-普通账号'!$B$2:$D$10000,3,)</f>
        <v>其他</v>
      </c>
      <c r="D1456" s="1" t="str">
        <f>VLOOKUP(A1456,'[3]消费明细-普通账号'!$B$2:$L$10000,11,)</f>
        <v>薛玲</v>
      </c>
      <c r="E1456" s="1" t="str">
        <f>VLOOKUP(A1456,'[3]消费明细-普通账号'!$B$2:$P$10000,15,)</f>
        <v>关联</v>
      </c>
      <c r="F1456" s="5">
        <f>VLOOKUP(A1456,'[3]消费明细-普通账号'!$B$2:$O$10000,14,)</f>
        <v>43136.794918981497</v>
      </c>
      <c r="G1456" s="1" t="s">
        <v>4985</v>
      </c>
      <c r="H1456" s="1" t="s">
        <v>89</v>
      </c>
      <c r="I1456" s="1" t="s">
        <v>49</v>
      </c>
      <c r="J1456" s="1" t="s">
        <v>2283</v>
      </c>
      <c r="K1456" s="1" t="s">
        <v>773</v>
      </c>
      <c r="L1456" s="1" t="s">
        <v>3839</v>
      </c>
      <c r="M1456" s="1"/>
      <c r="N1456" s="1">
        <f t="shared" si="22"/>
        <v>55</v>
      </c>
      <c r="O1456" s="1" t="s">
        <v>22</v>
      </c>
      <c r="P1456" s="1" t="s">
        <v>4986</v>
      </c>
      <c r="Q1456" s="1" t="s">
        <v>4987</v>
      </c>
      <c r="R1456" s="1" t="s">
        <v>21</v>
      </c>
      <c r="S1456" s="1"/>
      <c r="T1456" s="1" t="s">
        <v>25</v>
      </c>
      <c r="U1456" t="str">
        <f>VLOOKUP(H1456,[4]可返佣产品!$A$2:$B$1000,2,)</f>
        <v>true</v>
      </c>
    </row>
    <row r="1457" spans="1:21">
      <c r="A1457" s="1" t="s">
        <v>3770</v>
      </c>
      <c r="B1457" s="1" t="str">
        <f>VLOOKUP(A1457,'[3]消费明细-普通账号'!$B$2:$C$10000,2,)</f>
        <v>广州梦芭莎电子商务有限公司（广州摩拉网络科技有限公司）</v>
      </c>
      <c r="C1457" s="1" t="str">
        <f>VLOOKUP(A1457,'[3]消费明细-普通账号'!$B$2:$D$10000,3,)</f>
        <v>其他</v>
      </c>
      <c r="D1457" s="1" t="str">
        <f>VLOOKUP(A1457,'[3]消费明细-普通账号'!$B$2:$L$10000,11,)</f>
        <v>薛玲</v>
      </c>
      <c r="E1457" s="1" t="str">
        <f>VLOOKUP(A1457,'[3]消费明细-普通账号'!$B$2:$P$10000,15,)</f>
        <v>关联</v>
      </c>
      <c r="F1457" s="5">
        <f>VLOOKUP(A1457,'[3]消费明细-普通账号'!$B$2:$O$10000,14,)</f>
        <v>42751</v>
      </c>
      <c r="G1457" s="1" t="s">
        <v>4988</v>
      </c>
      <c r="H1457" s="1" t="s">
        <v>1861</v>
      </c>
      <c r="I1457" s="1" t="s">
        <v>59</v>
      </c>
      <c r="J1457" s="1" t="s">
        <v>4989</v>
      </c>
      <c r="K1457" s="1" t="s">
        <v>20</v>
      </c>
      <c r="L1457" s="1" t="s">
        <v>4989</v>
      </c>
      <c r="M1457" s="1"/>
      <c r="N1457" s="1">
        <f t="shared" si="22"/>
        <v>470</v>
      </c>
      <c r="O1457" s="1" t="s">
        <v>22</v>
      </c>
      <c r="P1457" s="1" t="s">
        <v>4990</v>
      </c>
      <c r="Q1457" s="1" t="s">
        <v>4991</v>
      </c>
      <c r="R1457" s="1" t="s">
        <v>21</v>
      </c>
      <c r="S1457" s="1"/>
      <c r="T1457" s="1" t="s">
        <v>25</v>
      </c>
      <c r="U1457">
        <v>-1</v>
      </c>
    </row>
    <row r="1458" spans="1:21">
      <c r="A1458" s="1" t="s">
        <v>777</v>
      </c>
      <c r="B1458" s="1" t="str">
        <f>VLOOKUP(A1458,'[3]消费明细-普通账号'!$B$2:$C$10000,2,)</f>
        <v>广东万集电子商务科技有限公司</v>
      </c>
      <c r="C1458" s="1" t="str">
        <f>VLOOKUP(A1458,'[3]消费明细-普通账号'!$B$2:$D$10000,3,)</f>
        <v>其他</v>
      </c>
      <c r="D1458" s="1" t="str">
        <f>VLOOKUP(A1458,'[3]消费明细-普通账号'!$B$2:$L$10000,11,)</f>
        <v>李达-唐钰滢</v>
      </c>
      <c r="E1458" s="1" t="str">
        <f>VLOOKUP(A1458,'[3]消费明细-普通账号'!$B$2:$P$10000,15,)</f>
        <v>新建</v>
      </c>
      <c r="F1458" s="5">
        <f>VLOOKUP(A1458,'[3]消费明细-普通账号'!$B$2:$O$10000,14,)</f>
        <v>43276.679074074076</v>
      </c>
      <c r="G1458" s="1" t="s">
        <v>4992</v>
      </c>
      <c r="H1458" s="1" t="s">
        <v>79</v>
      </c>
      <c r="I1458" s="1" t="s">
        <v>131</v>
      </c>
      <c r="J1458" s="1" t="s">
        <v>29</v>
      </c>
      <c r="K1458" s="1" t="s">
        <v>20</v>
      </c>
      <c r="L1458" s="1" t="s">
        <v>30</v>
      </c>
      <c r="M1458" s="1"/>
      <c r="N1458" s="1">
        <f t="shared" si="22"/>
        <v>0</v>
      </c>
      <c r="O1458" s="1" t="s">
        <v>31</v>
      </c>
      <c r="P1458" s="1" t="s">
        <v>4993</v>
      </c>
      <c r="Q1458" s="1" t="s">
        <v>4993</v>
      </c>
      <c r="R1458" s="1" t="s">
        <v>21</v>
      </c>
      <c r="S1458" s="1"/>
      <c r="T1458" s="1" t="s">
        <v>25</v>
      </c>
      <c r="U1458" t="e">
        <f>VLOOKUP(H1458,[4]可返佣产品!$A$2:$B$1000,2,)</f>
        <v>#N/A</v>
      </c>
    </row>
    <row r="1459" spans="1:21">
      <c r="A1459" s="1" t="s">
        <v>777</v>
      </c>
      <c r="B1459" s="1" t="str">
        <f>VLOOKUP(A1459,'[3]消费明细-普通账号'!$B$2:$C$10000,2,)</f>
        <v>广东万集电子商务科技有限公司</v>
      </c>
      <c r="C1459" s="1" t="str">
        <f>VLOOKUP(A1459,'[3]消费明细-普通账号'!$B$2:$D$10000,3,)</f>
        <v>其他</v>
      </c>
      <c r="D1459" s="1" t="str">
        <f>VLOOKUP(A1459,'[3]消费明细-普通账号'!$B$2:$L$10000,11,)</f>
        <v>李达-唐钰滢</v>
      </c>
      <c r="E1459" s="1" t="str">
        <f>VLOOKUP(A1459,'[3]消费明细-普通账号'!$B$2:$P$10000,15,)</f>
        <v>新建</v>
      </c>
      <c r="F1459" s="5">
        <f>VLOOKUP(A1459,'[3]消费明细-普通账号'!$B$2:$O$10000,14,)</f>
        <v>43276.679074074076</v>
      </c>
      <c r="G1459" s="1" t="s">
        <v>4994</v>
      </c>
      <c r="H1459" s="1" t="s">
        <v>17</v>
      </c>
      <c r="I1459" s="1" t="s">
        <v>18</v>
      </c>
      <c r="J1459" s="1" t="s">
        <v>4995</v>
      </c>
      <c r="K1459" s="1" t="s">
        <v>20</v>
      </c>
      <c r="L1459" s="1" t="s">
        <v>4995</v>
      </c>
      <c r="M1459" s="1"/>
      <c r="N1459" s="1">
        <f t="shared" si="22"/>
        <v>57.68</v>
      </c>
      <c r="O1459" s="1" t="s">
        <v>22</v>
      </c>
      <c r="P1459" s="1" t="s">
        <v>4996</v>
      </c>
      <c r="Q1459" s="1" t="s">
        <v>4997</v>
      </c>
      <c r="R1459" s="1" t="s">
        <v>21</v>
      </c>
      <c r="S1459" s="1"/>
      <c r="T1459" s="1" t="s">
        <v>25</v>
      </c>
      <c r="U1459" t="str">
        <f>VLOOKUP(H1459,[4]可返佣产品!$A$2:$B$1000,2,)</f>
        <v>true</v>
      </c>
    </row>
    <row r="1460" spans="1:21">
      <c r="A1460" s="1" t="s">
        <v>777</v>
      </c>
      <c r="B1460" s="1" t="str">
        <f>VLOOKUP(A1460,'[3]消费明细-普通账号'!$B$2:$C$10000,2,)</f>
        <v>广东万集电子商务科技有限公司</v>
      </c>
      <c r="C1460" s="1" t="str">
        <f>VLOOKUP(A1460,'[3]消费明细-普通账号'!$B$2:$D$10000,3,)</f>
        <v>其他</v>
      </c>
      <c r="D1460" s="1" t="str">
        <f>VLOOKUP(A1460,'[3]消费明细-普通账号'!$B$2:$L$10000,11,)</f>
        <v>李达-唐钰滢</v>
      </c>
      <c r="E1460" s="1" t="str">
        <f>VLOOKUP(A1460,'[3]消费明细-普通账号'!$B$2:$P$10000,15,)</f>
        <v>新建</v>
      </c>
      <c r="F1460" s="5">
        <f>VLOOKUP(A1460,'[3]消费明细-普通账号'!$B$2:$O$10000,14,)</f>
        <v>43276.679074074076</v>
      </c>
      <c r="G1460" s="1" t="s">
        <v>4998</v>
      </c>
      <c r="H1460" s="1" t="s">
        <v>768</v>
      </c>
      <c r="I1460" s="1" t="s">
        <v>18</v>
      </c>
      <c r="J1460" s="1" t="s">
        <v>29</v>
      </c>
      <c r="K1460" s="1" t="s">
        <v>20</v>
      </c>
      <c r="L1460" s="1" t="s">
        <v>29</v>
      </c>
      <c r="M1460" s="1"/>
      <c r="N1460" s="1">
        <f t="shared" si="22"/>
        <v>0</v>
      </c>
      <c r="O1460" s="1" t="s">
        <v>22</v>
      </c>
      <c r="P1460" s="1" t="s">
        <v>4999</v>
      </c>
      <c r="Q1460" s="1" t="s">
        <v>5000</v>
      </c>
      <c r="R1460" s="1" t="s">
        <v>21</v>
      </c>
      <c r="S1460" s="1"/>
      <c r="T1460" s="1" t="s">
        <v>25</v>
      </c>
      <c r="U1460" t="e">
        <f>VLOOKUP(H1460,[4]可返佣产品!$A$2:$B$1000,2,)</f>
        <v>#N/A</v>
      </c>
    </row>
    <row r="1461" spans="1:21">
      <c r="A1461" s="1" t="s">
        <v>217</v>
      </c>
      <c r="B1461" s="1" t="str">
        <f>VLOOKUP(A1461,'[3]消费明细-普通账号'!$B$2:$C$10000,2,)</f>
        <v>广州市合生元生物制品有限公司</v>
      </c>
      <c r="C1461" s="1" t="str">
        <f>VLOOKUP(A1461,'[3]消费明细-普通账号'!$B$2:$D$10000,3,)</f>
        <v>KA-广</v>
      </c>
      <c r="D1461" s="1" t="str">
        <f>VLOOKUP(A1461,'[3]消费明细-普通账号'!$B$2:$L$10000,11,)</f>
        <v>史玉卉</v>
      </c>
      <c r="E1461" s="1" t="str">
        <f>VLOOKUP(A1461,'[3]消费明细-普通账号'!$B$2:$P$10000,15,)</f>
        <v>关联</v>
      </c>
      <c r="F1461" s="5">
        <f>VLOOKUP(A1461,'[3]消费明细-普通账号'!$B$2:$O$10000,14,)</f>
        <v>42620</v>
      </c>
      <c r="G1461" s="1" t="s">
        <v>5001</v>
      </c>
      <c r="H1461" s="1" t="s">
        <v>1861</v>
      </c>
      <c r="I1461" s="1" t="s">
        <v>59</v>
      </c>
      <c r="J1461" s="1" t="s">
        <v>5002</v>
      </c>
      <c r="K1461" s="1" t="s">
        <v>20</v>
      </c>
      <c r="L1461" s="1" t="s">
        <v>5002</v>
      </c>
      <c r="M1461" s="1"/>
      <c r="N1461" s="1">
        <f t="shared" si="22"/>
        <v>980</v>
      </c>
      <c r="O1461" s="1" t="s">
        <v>22</v>
      </c>
      <c r="P1461" s="1" t="s">
        <v>5003</v>
      </c>
      <c r="Q1461" s="1" t="s">
        <v>5004</v>
      </c>
      <c r="R1461" s="1" t="s">
        <v>21</v>
      </c>
      <c r="S1461" s="1"/>
      <c r="T1461" s="1" t="s">
        <v>25</v>
      </c>
      <c r="U1461">
        <v>-1</v>
      </c>
    </row>
    <row r="1462" spans="1:21">
      <c r="A1462" s="1" t="s">
        <v>777</v>
      </c>
      <c r="B1462" s="1" t="str">
        <f>VLOOKUP(A1462,'[3]消费明细-普通账号'!$B$2:$C$10000,2,)</f>
        <v>广东万集电子商务科技有限公司</v>
      </c>
      <c r="C1462" s="1" t="str">
        <f>VLOOKUP(A1462,'[3]消费明细-普通账号'!$B$2:$D$10000,3,)</f>
        <v>其他</v>
      </c>
      <c r="D1462" s="1" t="str">
        <f>VLOOKUP(A1462,'[3]消费明细-普通账号'!$B$2:$L$10000,11,)</f>
        <v>李达-唐钰滢</v>
      </c>
      <c r="E1462" s="1" t="str">
        <f>VLOOKUP(A1462,'[3]消费明细-普通账号'!$B$2:$P$10000,15,)</f>
        <v>新建</v>
      </c>
      <c r="F1462" s="5">
        <f>VLOOKUP(A1462,'[3]消费明细-普通账号'!$B$2:$O$10000,14,)</f>
        <v>43276.679074074076</v>
      </c>
      <c r="G1462" s="1" t="s">
        <v>5005</v>
      </c>
      <c r="H1462" s="1" t="s">
        <v>79</v>
      </c>
      <c r="I1462" s="1" t="s">
        <v>1574</v>
      </c>
      <c r="J1462" s="1" t="s">
        <v>29</v>
      </c>
      <c r="K1462" s="1" t="s">
        <v>20</v>
      </c>
      <c r="L1462" s="1" t="s">
        <v>30</v>
      </c>
      <c r="M1462" s="1"/>
      <c r="N1462" s="1">
        <f t="shared" si="22"/>
        <v>0</v>
      </c>
      <c r="O1462" s="1" t="s">
        <v>31</v>
      </c>
      <c r="P1462" s="1" t="s">
        <v>5006</v>
      </c>
      <c r="Q1462" s="1" t="s">
        <v>5006</v>
      </c>
      <c r="R1462" s="1" t="s">
        <v>21</v>
      </c>
      <c r="S1462" s="1"/>
      <c r="T1462" s="1" t="s">
        <v>25</v>
      </c>
      <c r="U1462" t="e">
        <f>VLOOKUP(H1462,[4]可返佣产品!$A$2:$B$1000,2,)</f>
        <v>#N/A</v>
      </c>
    </row>
    <row r="1463" spans="1:21">
      <c r="A1463" s="1" t="s">
        <v>1196</v>
      </c>
      <c r="B1463" s="1" t="str">
        <f>VLOOKUP(A1463,'[3]消费明细-普通账号'!$B$2:$C$10000,2,)</f>
        <v>广州留余香信息科技有限公司</v>
      </c>
      <c r="C1463" s="1" t="str">
        <f>VLOOKUP(A1463,'[3]消费明细-普通账号'!$B$2:$D$10000,3,)</f>
        <v>BD伙伴</v>
      </c>
      <c r="D1463" s="1" t="str">
        <f>VLOOKUP(A1463,'[3]消费明细-普通账号'!$B$2:$L$10000,11,)</f>
        <v>BD团队-黄政源</v>
      </c>
      <c r="E1463" s="1" t="str">
        <f>VLOOKUP(A1463,'[3]消费明细-普通账号'!$B$2:$P$10000,15,)</f>
        <v>新建</v>
      </c>
      <c r="F1463" s="5">
        <f>VLOOKUP(A1463,'[3]消费明细-普通账号'!$B$2:$O$10000,14,)</f>
        <v>43032</v>
      </c>
      <c r="G1463" s="1" t="s">
        <v>5007</v>
      </c>
      <c r="H1463" s="1" t="s">
        <v>17</v>
      </c>
      <c r="I1463" s="1" t="s">
        <v>49</v>
      </c>
      <c r="J1463" s="1" t="s">
        <v>5008</v>
      </c>
      <c r="K1463" s="1" t="s">
        <v>360</v>
      </c>
      <c r="L1463" s="1" t="s">
        <v>5009</v>
      </c>
      <c r="M1463" s="1"/>
      <c r="N1463" s="1">
        <f t="shared" si="22"/>
        <v>2045.65</v>
      </c>
      <c r="O1463" s="1" t="s">
        <v>22</v>
      </c>
      <c r="P1463" s="1" t="s">
        <v>5010</v>
      </c>
      <c r="Q1463" s="1" t="s">
        <v>5011</v>
      </c>
      <c r="R1463" s="1" t="s">
        <v>21</v>
      </c>
      <c r="S1463" s="1"/>
      <c r="T1463" s="1" t="s">
        <v>25</v>
      </c>
      <c r="U1463" t="str">
        <f>VLOOKUP(H1463,[4]可返佣产品!$A$2:$B$1000,2,)</f>
        <v>true</v>
      </c>
    </row>
    <row r="1464" spans="1:21">
      <c r="A1464" s="1" t="s">
        <v>777</v>
      </c>
      <c r="B1464" s="1" t="str">
        <f>VLOOKUP(A1464,'[3]消费明细-普通账号'!$B$2:$C$10000,2,)</f>
        <v>广东万集电子商务科技有限公司</v>
      </c>
      <c r="C1464" s="1" t="str">
        <f>VLOOKUP(A1464,'[3]消费明细-普通账号'!$B$2:$D$10000,3,)</f>
        <v>其他</v>
      </c>
      <c r="D1464" s="1" t="str">
        <f>VLOOKUP(A1464,'[3]消费明细-普通账号'!$B$2:$L$10000,11,)</f>
        <v>李达-唐钰滢</v>
      </c>
      <c r="E1464" s="1" t="str">
        <f>VLOOKUP(A1464,'[3]消费明细-普通账号'!$B$2:$P$10000,15,)</f>
        <v>新建</v>
      </c>
      <c r="F1464" s="5">
        <f>VLOOKUP(A1464,'[3]消费明细-普通账号'!$B$2:$O$10000,14,)</f>
        <v>43276.679074074076</v>
      </c>
      <c r="G1464" s="1" t="s">
        <v>5012</v>
      </c>
      <c r="H1464" s="1" t="s">
        <v>79</v>
      </c>
      <c r="I1464" s="1" t="s">
        <v>49</v>
      </c>
      <c r="J1464" s="1" t="s">
        <v>29</v>
      </c>
      <c r="K1464" s="1" t="s">
        <v>20</v>
      </c>
      <c r="L1464" s="1" t="s">
        <v>30</v>
      </c>
      <c r="M1464" s="1"/>
      <c r="N1464" s="1">
        <f t="shared" si="22"/>
        <v>0</v>
      </c>
      <c r="O1464" s="1" t="s">
        <v>31</v>
      </c>
      <c r="P1464" s="1" t="s">
        <v>5013</v>
      </c>
      <c r="Q1464" s="1" t="s">
        <v>5013</v>
      </c>
      <c r="R1464" s="1" t="s">
        <v>21</v>
      </c>
      <c r="S1464" s="1"/>
      <c r="T1464" s="1" t="s">
        <v>25</v>
      </c>
      <c r="U1464" t="e">
        <f>VLOOKUP(H1464,[4]可返佣产品!$A$2:$B$1000,2,)</f>
        <v>#N/A</v>
      </c>
    </row>
    <row r="1465" spans="1:21">
      <c r="A1465" s="1" t="s">
        <v>304</v>
      </c>
      <c r="B1465" s="1" t="str">
        <f>VLOOKUP(A1465,'[3]消费明细-普通账号'!$B$2:$C$10000,2,)</f>
        <v>广州远程教育中心有限公司</v>
      </c>
      <c r="C1465" s="1" t="str">
        <f>VLOOKUP(A1465,'[3]消费明细-普通账号'!$B$2:$D$10000,3,)</f>
        <v>KA-广</v>
      </c>
      <c r="D1465" s="1" t="str">
        <f>VLOOKUP(A1465,'[3]消费明细-普通账号'!$B$2:$L$10000,11,)</f>
        <v>史玉卉</v>
      </c>
      <c r="E1465" s="1" t="str">
        <f>VLOOKUP(A1465,'[3]消费明细-普通账号'!$B$2:$P$10000,15,)</f>
        <v>关联</v>
      </c>
      <c r="F1465" s="5">
        <f>VLOOKUP(A1465,'[3]消费明细-普通账号'!$B$2:$O$10000,14,)</f>
        <v>42818</v>
      </c>
      <c r="G1465" s="1" t="s">
        <v>5014</v>
      </c>
      <c r="H1465" s="1" t="s">
        <v>17</v>
      </c>
      <c r="I1465" s="1" t="s">
        <v>59</v>
      </c>
      <c r="J1465" s="1" t="s">
        <v>1809</v>
      </c>
      <c r="K1465" s="1" t="s">
        <v>203</v>
      </c>
      <c r="L1465" s="1" t="s">
        <v>1810</v>
      </c>
      <c r="M1465" s="1"/>
      <c r="N1465" s="1">
        <f t="shared" si="22"/>
        <v>4765.5</v>
      </c>
      <c r="O1465" s="1" t="s">
        <v>22</v>
      </c>
      <c r="P1465" s="1" t="s">
        <v>5015</v>
      </c>
      <c r="Q1465" s="1" t="s">
        <v>5016</v>
      </c>
      <c r="R1465" s="1" t="s">
        <v>21</v>
      </c>
      <c r="S1465" s="1"/>
      <c r="T1465" s="1" t="s">
        <v>25</v>
      </c>
      <c r="U1465">
        <v>0</v>
      </c>
    </row>
    <row r="1466" spans="1:21">
      <c r="A1466" s="1" t="s">
        <v>3588</v>
      </c>
      <c r="B1466" s="1" t="str">
        <f>VLOOKUP(A1466,'[3]消费明细-普通账号'!$B$2:$C$10000,2,)</f>
        <v>广州兴宇智信息科技有限公司</v>
      </c>
      <c r="C1466" s="1" t="str">
        <f>VLOOKUP(A1466,'[3]消费明细-普通账号'!$B$2:$D$10000,3,)</f>
        <v>BD伙伴</v>
      </c>
      <c r="D1466" s="1" t="str">
        <f>VLOOKUP(A1466,'[3]消费明细-普通账号'!$B$2:$L$10000,11,)</f>
        <v>BD团队-黄政源</v>
      </c>
      <c r="E1466" s="1" t="str">
        <f>VLOOKUP(A1466,'[3]消费明细-普通账号'!$B$2:$P$10000,15,)</f>
        <v>新建</v>
      </c>
      <c r="F1466" s="5">
        <f>VLOOKUP(A1466,'[3]消费明细-普通账号'!$B$2:$O$10000,14,)</f>
        <v>43231.699652777803</v>
      </c>
      <c r="G1466" s="1" t="s">
        <v>5017</v>
      </c>
      <c r="H1466" s="1" t="s">
        <v>3642</v>
      </c>
      <c r="I1466" s="1" t="s">
        <v>49</v>
      </c>
      <c r="J1466" s="1" t="s">
        <v>29</v>
      </c>
      <c r="K1466" s="1" t="s">
        <v>20</v>
      </c>
      <c r="L1466" s="1" t="s">
        <v>30</v>
      </c>
      <c r="M1466" s="1"/>
      <c r="N1466" s="1">
        <f t="shared" si="22"/>
        <v>0</v>
      </c>
      <c r="O1466" s="1" t="s">
        <v>31</v>
      </c>
      <c r="P1466" s="1" t="s">
        <v>5018</v>
      </c>
      <c r="Q1466" s="1" t="s">
        <v>5018</v>
      </c>
      <c r="R1466" s="1" t="s">
        <v>21</v>
      </c>
      <c r="S1466" s="1"/>
      <c r="T1466" s="1" t="s">
        <v>25</v>
      </c>
      <c r="U1466" t="e">
        <f>VLOOKUP(H1466,[4]可返佣产品!$A$2:$B$1000,2,)</f>
        <v>#N/A</v>
      </c>
    </row>
    <row r="1467" spans="1:21">
      <c r="A1467" s="1" t="s">
        <v>5019</v>
      </c>
      <c r="B1467" s="1" t="str">
        <f>VLOOKUP(A1467,'[3]消费明细-普通账号'!$B$2:$C$10000,2,)</f>
        <v>广州百家网络科技有限公司</v>
      </c>
      <c r="C1467" s="1" t="str">
        <f>VLOOKUP(A1467,'[3]消费明细-普通账号'!$B$2:$D$10000,3,)</f>
        <v>铁军-广</v>
      </c>
      <c r="D1467" s="1" t="str">
        <f>VLOOKUP(A1467,'[3]消费明细-普通账号'!$B$2:$L$10000,11,)</f>
        <v>高乾</v>
      </c>
      <c r="E1467" s="1" t="str">
        <f>VLOOKUP(A1467,'[3]消费明细-普通账号'!$B$2:$P$10000,15,)</f>
        <v>关联</v>
      </c>
      <c r="F1467" s="5">
        <f>VLOOKUP(A1467,'[3]消费明细-普通账号'!$B$2:$O$10000,14,)</f>
        <v>43054</v>
      </c>
      <c r="G1467" s="1" t="s">
        <v>5020</v>
      </c>
      <c r="H1467" s="1" t="s">
        <v>54</v>
      </c>
      <c r="I1467" s="1" t="s">
        <v>49</v>
      </c>
      <c r="J1467" s="1" t="s">
        <v>29</v>
      </c>
      <c r="K1467" s="1" t="s">
        <v>20</v>
      </c>
      <c r="L1467" s="1" t="s">
        <v>29</v>
      </c>
      <c r="M1467" s="1"/>
      <c r="N1467" s="1">
        <f t="shared" si="22"/>
        <v>0</v>
      </c>
      <c r="O1467" s="1" t="s">
        <v>22</v>
      </c>
      <c r="P1467" s="1" t="s">
        <v>5021</v>
      </c>
      <c r="Q1467" s="1" t="s">
        <v>5022</v>
      </c>
      <c r="R1467" s="1" t="s">
        <v>21</v>
      </c>
      <c r="S1467" s="1"/>
      <c r="T1467" s="1" t="s">
        <v>25</v>
      </c>
      <c r="U1467" t="str">
        <f>VLOOKUP(H1467,[4]可返佣产品!$A$2:$B$1000,2,)</f>
        <v>true</v>
      </c>
    </row>
    <row r="1468" spans="1:21">
      <c r="A1468" s="1" t="s">
        <v>512</v>
      </c>
      <c r="B1468" s="1" t="str">
        <f>VLOOKUP(A1468,'[3]消费明细-普通账号'!$B$2:$C$10000,2,)</f>
        <v>广州合立正通信息科技有限公司</v>
      </c>
      <c r="C1468" s="1" t="str">
        <f>VLOOKUP(A1468,'[3]消费明细-普通账号'!$B$2:$D$10000,3,)</f>
        <v>KA-广</v>
      </c>
      <c r="D1468" s="1" t="str">
        <f>VLOOKUP(A1468,'[3]消费明细-普通账号'!$B$2:$L$10000,11,)</f>
        <v>史玉卉</v>
      </c>
      <c r="E1468" s="1" t="str">
        <f>VLOOKUP(A1468,'[3]消费明细-普通账号'!$B$2:$P$10000,15,)</f>
        <v>关联</v>
      </c>
      <c r="F1468" s="5">
        <f>VLOOKUP(A1468,'[3]消费明细-普通账号'!$B$2:$O$10000,14,)</f>
        <v>42786</v>
      </c>
      <c r="G1468" s="1" t="s">
        <v>5023</v>
      </c>
      <c r="H1468" s="1" t="s">
        <v>894</v>
      </c>
      <c r="I1468" s="1" t="s">
        <v>49</v>
      </c>
      <c r="J1468" s="1" t="s">
        <v>2494</v>
      </c>
      <c r="K1468" s="1" t="s">
        <v>104</v>
      </c>
      <c r="L1468" s="1" t="s">
        <v>5024</v>
      </c>
      <c r="M1468" s="1"/>
      <c r="N1468" s="1">
        <f t="shared" si="22"/>
        <v>1809.6</v>
      </c>
      <c r="O1468" s="1" t="s">
        <v>22</v>
      </c>
      <c r="P1468" s="1" t="s">
        <v>5025</v>
      </c>
      <c r="Q1468" s="1" t="s">
        <v>5026</v>
      </c>
      <c r="R1468" s="1" t="s">
        <v>21</v>
      </c>
      <c r="S1468" s="1"/>
      <c r="T1468" s="1" t="s">
        <v>25</v>
      </c>
      <c r="U1468" t="str">
        <f>VLOOKUP(H1468,[4]可返佣产品!$A$2:$B$1000,2,)</f>
        <v>true</v>
      </c>
    </row>
    <row r="1469" spans="1:21">
      <c r="A1469" s="1" t="s">
        <v>577</v>
      </c>
      <c r="B1469" s="1" t="str">
        <f>VLOOKUP(A1469,'[3]消费明细-普通账号'!$B$2:$C$10000,2,)</f>
        <v>快尚时装（广州）有限公司</v>
      </c>
      <c r="C1469" s="1" t="str">
        <f>VLOOKUP(A1469,'[3]消费明细-普通账号'!$B$2:$D$10000,3,)</f>
        <v>其他</v>
      </c>
      <c r="D1469" s="1" t="str">
        <f>VLOOKUP(A1469,'[3]消费明细-普通账号'!$B$2:$L$10000,11,)</f>
        <v>薛玲</v>
      </c>
      <c r="E1469" s="1" t="str">
        <f>VLOOKUP(A1469,'[3]消费明细-普通账号'!$B$2:$P$10000,15,)</f>
        <v>新建</v>
      </c>
      <c r="F1469" s="5">
        <f>VLOOKUP(A1469,'[3]消费明细-普通账号'!$B$2:$O$10000,14,)</f>
        <v>42683</v>
      </c>
      <c r="G1469" s="1" t="s">
        <v>5027</v>
      </c>
      <c r="H1469" s="1" t="s">
        <v>407</v>
      </c>
      <c r="I1469" s="1" t="s">
        <v>49</v>
      </c>
      <c r="J1469" s="1" t="s">
        <v>422</v>
      </c>
      <c r="K1469" s="1" t="s">
        <v>84</v>
      </c>
      <c r="L1469" s="1" t="s">
        <v>423</v>
      </c>
      <c r="M1469" s="1">
        <v>234.6</v>
      </c>
      <c r="N1469" s="1">
        <f t="shared" si="22"/>
        <v>0</v>
      </c>
      <c r="O1469" s="1" t="s">
        <v>22</v>
      </c>
      <c r="P1469" s="1" t="s">
        <v>5028</v>
      </c>
      <c r="Q1469" s="1" t="s">
        <v>5029</v>
      </c>
      <c r="R1469" s="1" t="s">
        <v>21</v>
      </c>
      <c r="S1469" s="1"/>
      <c r="T1469" s="1" t="s">
        <v>25</v>
      </c>
      <c r="U1469" t="str">
        <f>VLOOKUP(H1469,[4]可返佣产品!$A$2:$B$1000,2,)</f>
        <v>true</v>
      </c>
    </row>
    <row r="1470" spans="1:21">
      <c r="A1470" s="1" t="s">
        <v>577</v>
      </c>
      <c r="B1470" s="1" t="str">
        <f>VLOOKUP(A1470,'[3]消费明细-普通账号'!$B$2:$C$10000,2,)</f>
        <v>快尚时装（广州）有限公司</v>
      </c>
      <c r="C1470" s="1" t="str">
        <f>VLOOKUP(A1470,'[3]消费明细-普通账号'!$B$2:$D$10000,3,)</f>
        <v>其他</v>
      </c>
      <c r="D1470" s="1" t="str">
        <f>VLOOKUP(A1470,'[3]消费明细-普通账号'!$B$2:$L$10000,11,)</f>
        <v>薛玲</v>
      </c>
      <c r="E1470" s="1" t="str">
        <f>VLOOKUP(A1470,'[3]消费明细-普通账号'!$B$2:$P$10000,15,)</f>
        <v>新建</v>
      </c>
      <c r="F1470" s="5">
        <f>VLOOKUP(A1470,'[3]消费明细-普通账号'!$B$2:$O$10000,14,)</f>
        <v>42683</v>
      </c>
      <c r="G1470" s="1" t="s">
        <v>5030</v>
      </c>
      <c r="H1470" s="1" t="s">
        <v>407</v>
      </c>
      <c r="I1470" s="1" t="s">
        <v>49</v>
      </c>
      <c r="J1470" s="1" t="s">
        <v>422</v>
      </c>
      <c r="K1470" s="1" t="s">
        <v>84</v>
      </c>
      <c r="L1470" s="1" t="s">
        <v>423</v>
      </c>
      <c r="M1470" s="1">
        <v>234.6</v>
      </c>
      <c r="N1470" s="1">
        <f t="shared" si="22"/>
        <v>0</v>
      </c>
      <c r="O1470" s="1" t="s">
        <v>22</v>
      </c>
      <c r="P1470" s="1" t="s">
        <v>5031</v>
      </c>
      <c r="Q1470" s="1" t="s">
        <v>5032</v>
      </c>
      <c r="R1470" s="1" t="s">
        <v>21</v>
      </c>
      <c r="S1470" s="1"/>
      <c r="T1470" s="1" t="s">
        <v>25</v>
      </c>
      <c r="U1470" t="str">
        <f>VLOOKUP(H1470,[4]可返佣产品!$A$2:$B$1000,2,)</f>
        <v>true</v>
      </c>
    </row>
    <row r="1471" spans="1:21">
      <c r="A1471" s="1" t="s">
        <v>529</v>
      </c>
      <c r="B1471" s="1" t="str">
        <f>VLOOKUP(A1471,'[3]消费明细-普通账号'!$B$2:$C$10000,2,)</f>
        <v>广州慕可生物科技有限公司</v>
      </c>
      <c r="C1471" s="1" t="str">
        <f>VLOOKUP(A1471,'[3]消费明细-普通账号'!$B$2:$D$10000,3,)</f>
        <v>KA-广</v>
      </c>
      <c r="D1471" s="1" t="str">
        <f>VLOOKUP(A1471,'[3]消费明细-普通账号'!$B$2:$L$10000,11,)</f>
        <v>汤何</v>
      </c>
      <c r="E1471" s="1" t="str">
        <f>VLOOKUP(A1471,'[3]消费明细-普通账号'!$B$2:$P$10000,15,)</f>
        <v>关联</v>
      </c>
      <c r="F1471" s="5">
        <f>VLOOKUP(A1471,'[3]消费明细-普通账号'!$B$2:$O$10000,14,)</f>
        <v>42991</v>
      </c>
      <c r="G1471" s="1" t="s">
        <v>5033</v>
      </c>
      <c r="H1471" s="1" t="s">
        <v>531</v>
      </c>
      <c r="I1471" s="1" t="s">
        <v>18</v>
      </c>
      <c r="J1471" s="1" t="s">
        <v>3921</v>
      </c>
      <c r="K1471" s="1" t="s">
        <v>20</v>
      </c>
      <c r="L1471" s="1" t="s">
        <v>3921</v>
      </c>
      <c r="M1471" s="1"/>
      <c r="N1471" s="1">
        <f t="shared" si="22"/>
        <v>75</v>
      </c>
      <c r="O1471" s="1" t="s">
        <v>22</v>
      </c>
      <c r="P1471" s="1" t="s">
        <v>5034</v>
      </c>
      <c r="Q1471" s="1" t="s">
        <v>5035</v>
      </c>
      <c r="R1471" s="1" t="s">
        <v>21</v>
      </c>
      <c r="S1471" s="1"/>
      <c r="T1471" s="1" t="s">
        <v>25</v>
      </c>
      <c r="U1471" t="str">
        <f>VLOOKUP(H1471,[4]可返佣产品!$A$2:$B$1000,2,)</f>
        <v>true</v>
      </c>
    </row>
    <row r="1472" spans="1:21">
      <c r="A1472" s="1" t="s">
        <v>577</v>
      </c>
      <c r="B1472" s="1" t="str">
        <f>VLOOKUP(A1472,'[3]消费明细-普通账号'!$B$2:$C$10000,2,)</f>
        <v>快尚时装（广州）有限公司</v>
      </c>
      <c r="C1472" s="1" t="str">
        <f>VLOOKUP(A1472,'[3]消费明细-普通账号'!$B$2:$D$10000,3,)</f>
        <v>其他</v>
      </c>
      <c r="D1472" s="1" t="str">
        <f>VLOOKUP(A1472,'[3]消费明细-普通账号'!$B$2:$L$10000,11,)</f>
        <v>薛玲</v>
      </c>
      <c r="E1472" s="1" t="str">
        <f>VLOOKUP(A1472,'[3]消费明细-普通账号'!$B$2:$P$10000,15,)</f>
        <v>新建</v>
      </c>
      <c r="F1472" s="5">
        <f>VLOOKUP(A1472,'[3]消费明细-普通账号'!$B$2:$O$10000,14,)</f>
        <v>42683</v>
      </c>
      <c r="G1472" s="1" t="s">
        <v>5036</v>
      </c>
      <c r="H1472" s="1" t="s">
        <v>407</v>
      </c>
      <c r="I1472" s="1" t="s">
        <v>49</v>
      </c>
      <c r="J1472" s="1" t="s">
        <v>2834</v>
      </c>
      <c r="K1472" s="1" t="s">
        <v>84</v>
      </c>
      <c r="L1472" s="1" t="s">
        <v>2835</v>
      </c>
      <c r="M1472" s="1">
        <v>1275</v>
      </c>
      <c r="N1472" s="1">
        <f t="shared" si="22"/>
        <v>0</v>
      </c>
      <c r="O1472" s="1" t="s">
        <v>22</v>
      </c>
      <c r="P1472" s="1" t="s">
        <v>5037</v>
      </c>
      <c r="Q1472" s="1" t="s">
        <v>5038</v>
      </c>
      <c r="R1472" s="1" t="s">
        <v>21</v>
      </c>
      <c r="S1472" s="1"/>
      <c r="T1472" s="1" t="s">
        <v>25</v>
      </c>
      <c r="U1472" t="str">
        <f>VLOOKUP(H1472,[4]可返佣产品!$A$2:$B$1000,2,)</f>
        <v>true</v>
      </c>
    </row>
    <row r="1473" spans="1:21">
      <c r="A1473" s="1" t="s">
        <v>217</v>
      </c>
      <c r="B1473" s="1" t="str">
        <f>VLOOKUP(A1473,'[3]消费明细-普通账号'!$B$2:$C$10000,2,)</f>
        <v>广州市合生元生物制品有限公司</v>
      </c>
      <c r="C1473" s="1" t="str">
        <f>VLOOKUP(A1473,'[3]消费明细-普通账号'!$B$2:$D$10000,3,)</f>
        <v>KA-广</v>
      </c>
      <c r="D1473" s="1" t="str">
        <f>VLOOKUP(A1473,'[3]消费明细-普通账号'!$B$2:$L$10000,11,)</f>
        <v>史玉卉</v>
      </c>
      <c r="E1473" s="1" t="str">
        <f>VLOOKUP(A1473,'[3]消费明细-普通账号'!$B$2:$P$10000,15,)</f>
        <v>关联</v>
      </c>
      <c r="F1473" s="5">
        <f>VLOOKUP(A1473,'[3]消费明细-普通账号'!$B$2:$O$10000,14,)</f>
        <v>42620</v>
      </c>
      <c r="G1473" s="1" t="s">
        <v>5039</v>
      </c>
      <c r="H1473" s="1" t="s">
        <v>166</v>
      </c>
      <c r="I1473" s="1" t="s">
        <v>49</v>
      </c>
      <c r="J1473" s="1" t="s">
        <v>29</v>
      </c>
      <c r="K1473" s="1" t="s">
        <v>20</v>
      </c>
      <c r="L1473" s="1" t="s">
        <v>30</v>
      </c>
      <c r="M1473" s="1"/>
      <c r="N1473" s="1">
        <f t="shared" si="22"/>
        <v>0</v>
      </c>
      <c r="O1473" s="1" t="s">
        <v>31</v>
      </c>
      <c r="P1473" s="1" t="s">
        <v>5040</v>
      </c>
      <c r="Q1473" s="1" t="s">
        <v>5040</v>
      </c>
      <c r="R1473" s="1" t="s">
        <v>21</v>
      </c>
      <c r="S1473" s="1"/>
      <c r="T1473" s="1" t="s">
        <v>25</v>
      </c>
      <c r="U1473" t="e">
        <f>VLOOKUP(H1473,[4]可返佣产品!$A$2:$B$1000,2,)</f>
        <v>#N/A</v>
      </c>
    </row>
    <row r="1474" spans="1:21">
      <c r="A1474" s="1" t="s">
        <v>217</v>
      </c>
      <c r="B1474" s="1" t="str">
        <f>VLOOKUP(A1474,'[3]消费明细-普通账号'!$B$2:$C$10000,2,)</f>
        <v>广州市合生元生物制品有限公司</v>
      </c>
      <c r="C1474" s="1" t="str">
        <f>VLOOKUP(A1474,'[3]消费明细-普通账号'!$B$2:$D$10000,3,)</f>
        <v>KA-广</v>
      </c>
      <c r="D1474" s="1" t="str">
        <f>VLOOKUP(A1474,'[3]消费明细-普通账号'!$B$2:$L$10000,11,)</f>
        <v>史玉卉</v>
      </c>
      <c r="E1474" s="1" t="str">
        <f>VLOOKUP(A1474,'[3]消费明细-普通账号'!$B$2:$P$10000,15,)</f>
        <v>关联</v>
      </c>
      <c r="F1474" s="5">
        <f>VLOOKUP(A1474,'[3]消费明细-普通账号'!$B$2:$O$10000,14,)</f>
        <v>42620</v>
      </c>
      <c r="G1474" s="1" t="s">
        <v>5041</v>
      </c>
      <c r="H1474" s="1" t="s">
        <v>166</v>
      </c>
      <c r="I1474" s="1" t="s">
        <v>49</v>
      </c>
      <c r="J1474" s="1" t="s">
        <v>29</v>
      </c>
      <c r="K1474" s="1" t="s">
        <v>20</v>
      </c>
      <c r="L1474" s="1" t="s">
        <v>30</v>
      </c>
      <c r="M1474" s="1"/>
      <c r="N1474" s="1">
        <f t="shared" si="22"/>
        <v>0</v>
      </c>
      <c r="O1474" s="1" t="s">
        <v>31</v>
      </c>
      <c r="P1474" s="1" t="s">
        <v>5042</v>
      </c>
      <c r="Q1474" s="1" t="s">
        <v>5042</v>
      </c>
      <c r="R1474" s="1" t="s">
        <v>21</v>
      </c>
      <c r="S1474" s="1"/>
      <c r="T1474" s="1" t="s">
        <v>25</v>
      </c>
      <c r="U1474" t="e">
        <f>VLOOKUP(H1474,[4]可返佣产品!$A$2:$B$1000,2,)</f>
        <v>#N/A</v>
      </c>
    </row>
    <row r="1475" spans="1:21">
      <c r="A1475" s="1" t="s">
        <v>217</v>
      </c>
      <c r="B1475" s="1" t="str">
        <f>VLOOKUP(A1475,'[3]消费明细-普通账号'!$B$2:$C$10000,2,)</f>
        <v>广州市合生元生物制品有限公司</v>
      </c>
      <c r="C1475" s="1" t="str">
        <f>VLOOKUP(A1475,'[3]消费明细-普通账号'!$B$2:$D$10000,3,)</f>
        <v>KA-广</v>
      </c>
      <c r="D1475" s="1" t="str">
        <f>VLOOKUP(A1475,'[3]消费明细-普通账号'!$B$2:$L$10000,11,)</f>
        <v>史玉卉</v>
      </c>
      <c r="E1475" s="1" t="str">
        <f>VLOOKUP(A1475,'[3]消费明细-普通账号'!$B$2:$P$10000,15,)</f>
        <v>关联</v>
      </c>
      <c r="F1475" s="5">
        <f>VLOOKUP(A1475,'[3]消费明细-普通账号'!$B$2:$O$10000,14,)</f>
        <v>42620</v>
      </c>
      <c r="G1475" s="1" t="s">
        <v>5043</v>
      </c>
      <c r="H1475" s="1" t="s">
        <v>130</v>
      </c>
      <c r="I1475" s="1" t="s">
        <v>49</v>
      </c>
      <c r="J1475" s="1" t="s">
        <v>29</v>
      </c>
      <c r="K1475" s="1" t="s">
        <v>20</v>
      </c>
      <c r="L1475" s="1" t="s">
        <v>30</v>
      </c>
      <c r="M1475" s="1"/>
      <c r="N1475" s="1">
        <f t="shared" ref="N1475:N1538" si="23">L1475-M1475</f>
        <v>0</v>
      </c>
      <c r="O1475" s="1" t="s">
        <v>31</v>
      </c>
      <c r="P1475" s="1" t="s">
        <v>5044</v>
      </c>
      <c r="Q1475" s="1" t="s">
        <v>5044</v>
      </c>
      <c r="R1475" s="1" t="s">
        <v>21</v>
      </c>
      <c r="S1475" s="1"/>
      <c r="T1475" s="1" t="s">
        <v>25</v>
      </c>
      <c r="U1475" t="b">
        <f>VLOOKUP(H1475,[4]可返佣产品!$A$2:$B$1000,2,)</f>
        <v>1</v>
      </c>
    </row>
    <row r="1476" spans="1:21">
      <c r="A1476" s="1" t="s">
        <v>217</v>
      </c>
      <c r="B1476" s="1" t="str">
        <f>VLOOKUP(A1476,'[3]消费明细-普通账号'!$B$2:$C$10000,2,)</f>
        <v>广州市合生元生物制品有限公司</v>
      </c>
      <c r="C1476" s="1" t="str">
        <f>VLOOKUP(A1476,'[3]消费明细-普通账号'!$B$2:$D$10000,3,)</f>
        <v>KA-广</v>
      </c>
      <c r="D1476" s="1" t="str">
        <f>VLOOKUP(A1476,'[3]消费明细-普通账号'!$B$2:$L$10000,11,)</f>
        <v>史玉卉</v>
      </c>
      <c r="E1476" s="1" t="str">
        <f>VLOOKUP(A1476,'[3]消费明细-普通账号'!$B$2:$P$10000,15,)</f>
        <v>关联</v>
      </c>
      <c r="F1476" s="5">
        <f>VLOOKUP(A1476,'[3]消费明细-普通账号'!$B$2:$O$10000,14,)</f>
        <v>42620</v>
      </c>
      <c r="G1476" s="1" t="s">
        <v>5045</v>
      </c>
      <c r="H1476" s="1" t="s">
        <v>130</v>
      </c>
      <c r="I1476" s="1" t="s">
        <v>49</v>
      </c>
      <c r="J1476" s="1" t="s">
        <v>29</v>
      </c>
      <c r="K1476" s="1" t="s">
        <v>20</v>
      </c>
      <c r="L1476" s="1" t="s">
        <v>30</v>
      </c>
      <c r="M1476" s="1"/>
      <c r="N1476" s="1">
        <f t="shared" si="23"/>
        <v>0</v>
      </c>
      <c r="O1476" s="1" t="s">
        <v>31</v>
      </c>
      <c r="P1476" s="1" t="s">
        <v>5046</v>
      </c>
      <c r="Q1476" s="1" t="s">
        <v>5046</v>
      </c>
      <c r="R1476" s="1" t="s">
        <v>21</v>
      </c>
      <c r="S1476" s="1"/>
      <c r="T1476" s="1" t="s">
        <v>25</v>
      </c>
      <c r="U1476" t="b">
        <f>VLOOKUP(H1476,[4]可返佣产品!$A$2:$B$1000,2,)</f>
        <v>1</v>
      </c>
    </row>
    <row r="1477" spans="1:21">
      <c r="A1477" s="1" t="s">
        <v>5047</v>
      </c>
      <c r="B1477" s="1" t="str">
        <f>VLOOKUP(A1477,'[3]消费明细-普通账号'!$B$2:$C$10000,2,)</f>
        <v>深圳市华人网络科技有限公司</v>
      </c>
      <c r="C1477" s="1" t="str">
        <f>VLOOKUP(A1477,'[3]消费明细-普通账号'!$B$2:$D$10000,3,)</f>
        <v>BD伙伴</v>
      </c>
      <c r="D1477" s="1" t="str">
        <f>VLOOKUP(A1477,'[3]消费明细-普通账号'!$B$2:$L$10000,11,)</f>
        <v>BD团队-刘银树</v>
      </c>
      <c r="E1477" s="1" t="str">
        <f>VLOOKUP(A1477,'[3]消费明细-普通账号'!$B$2:$P$10000,15,)</f>
        <v>新建</v>
      </c>
      <c r="F1477" s="5">
        <f>VLOOKUP(A1477,'[3]消费明细-普通账号'!$B$2:$O$10000,14,)</f>
        <v>43129.589108796303</v>
      </c>
      <c r="G1477" s="1" t="s">
        <v>5048</v>
      </c>
      <c r="H1477" s="1" t="s">
        <v>5049</v>
      </c>
      <c r="I1477" s="1" t="s">
        <v>49</v>
      </c>
      <c r="J1477" s="1" t="s">
        <v>1330</v>
      </c>
      <c r="K1477" s="1" t="s">
        <v>1331</v>
      </c>
      <c r="L1477" s="1" t="s">
        <v>1332</v>
      </c>
      <c r="M1477" s="1"/>
      <c r="N1477" s="1">
        <f t="shared" si="23"/>
        <v>298</v>
      </c>
      <c r="O1477" s="1" t="s">
        <v>22</v>
      </c>
      <c r="P1477" s="1" t="s">
        <v>5050</v>
      </c>
      <c r="Q1477" s="1" t="s">
        <v>5051</v>
      </c>
      <c r="R1477" s="1" t="s">
        <v>21</v>
      </c>
      <c r="S1477" s="1"/>
      <c r="T1477" s="1" t="s">
        <v>25</v>
      </c>
      <c r="U1477" t="e">
        <f>VLOOKUP(H1477,[4]可返佣产品!$A$2:$B$1000,2,)</f>
        <v>#N/A</v>
      </c>
    </row>
    <row r="1478" spans="1:21">
      <c r="A1478" s="1" t="s">
        <v>5047</v>
      </c>
      <c r="B1478" s="1" t="str">
        <f>VLOOKUP(A1478,'[3]消费明细-普通账号'!$B$2:$C$10000,2,)</f>
        <v>深圳市华人网络科技有限公司</v>
      </c>
      <c r="C1478" s="1" t="str">
        <f>VLOOKUP(A1478,'[3]消费明细-普通账号'!$B$2:$D$10000,3,)</f>
        <v>BD伙伴</v>
      </c>
      <c r="D1478" s="1" t="str">
        <f>VLOOKUP(A1478,'[3]消费明细-普通账号'!$B$2:$L$10000,11,)</f>
        <v>BD团队-刘银树</v>
      </c>
      <c r="E1478" s="1" t="str">
        <f>VLOOKUP(A1478,'[3]消费明细-普通账号'!$B$2:$P$10000,15,)</f>
        <v>新建</v>
      </c>
      <c r="F1478" s="5">
        <f>VLOOKUP(A1478,'[3]消费明细-普通账号'!$B$2:$O$10000,14,)</f>
        <v>43129.589108796303</v>
      </c>
      <c r="G1478" s="1" t="s">
        <v>5052</v>
      </c>
      <c r="H1478" s="1" t="s">
        <v>17</v>
      </c>
      <c r="I1478" s="1" t="s">
        <v>59</v>
      </c>
      <c r="J1478" s="1" t="s">
        <v>348</v>
      </c>
      <c r="K1478" s="1" t="s">
        <v>3840</v>
      </c>
      <c r="L1478" s="1" t="s">
        <v>5053</v>
      </c>
      <c r="M1478" s="1"/>
      <c r="N1478" s="1">
        <f t="shared" si="23"/>
        <v>527.25</v>
      </c>
      <c r="O1478" s="1" t="s">
        <v>22</v>
      </c>
      <c r="P1478" s="1" t="s">
        <v>5054</v>
      </c>
      <c r="Q1478" s="1" t="s">
        <v>5055</v>
      </c>
      <c r="R1478" s="1" t="s">
        <v>21</v>
      </c>
      <c r="S1478" s="1"/>
      <c r="T1478" s="1" t="s">
        <v>25</v>
      </c>
      <c r="U1478" t="str">
        <f>VLOOKUP(H1478,[4]可返佣产品!$A$2:$B$1000,2,)</f>
        <v>true</v>
      </c>
    </row>
    <row r="1479" spans="1:21">
      <c r="A1479" s="1" t="s">
        <v>5047</v>
      </c>
      <c r="B1479" s="1" t="str">
        <f>VLOOKUP(A1479,'[3]消费明细-普通账号'!$B$2:$C$10000,2,)</f>
        <v>深圳市华人网络科技有限公司</v>
      </c>
      <c r="C1479" s="1" t="str">
        <f>VLOOKUP(A1479,'[3]消费明细-普通账号'!$B$2:$D$10000,3,)</f>
        <v>BD伙伴</v>
      </c>
      <c r="D1479" s="1" t="str">
        <f>VLOOKUP(A1479,'[3]消费明细-普通账号'!$B$2:$L$10000,11,)</f>
        <v>BD团队-刘银树</v>
      </c>
      <c r="E1479" s="1" t="str">
        <f>VLOOKUP(A1479,'[3]消费明细-普通账号'!$B$2:$P$10000,15,)</f>
        <v>新建</v>
      </c>
      <c r="F1479" s="5">
        <f>VLOOKUP(A1479,'[3]消费明细-普通账号'!$B$2:$O$10000,14,)</f>
        <v>43129.589108796303</v>
      </c>
      <c r="G1479" s="1" t="s">
        <v>5056</v>
      </c>
      <c r="H1479" s="1" t="s">
        <v>768</v>
      </c>
      <c r="I1479" s="1" t="s">
        <v>59</v>
      </c>
      <c r="J1479" s="1" t="s">
        <v>29</v>
      </c>
      <c r="K1479" s="1" t="s">
        <v>20</v>
      </c>
      <c r="L1479" s="1" t="s">
        <v>29</v>
      </c>
      <c r="M1479" s="1"/>
      <c r="N1479" s="1">
        <f t="shared" si="23"/>
        <v>0</v>
      </c>
      <c r="O1479" s="1" t="s">
        <v>22</v>
      </c>
      <c r="P1479" s="1" t="s">
        <v>5057</v>
      </c>
      <c r="Q1479" s="1" t="s">
        <v>5055</v>
      </c>
      <c r="R1479" s="1" t="s">
        <v>21</v>
      </c>
      <c r="S1479" s="1"/>
      <c r="T1479" s="1" t="s">
        <v>25</v>
      </c>
      <c r="U1479" t="e">
        <f>VLOOKUP(H1479,[4]可返佣产品!$A$2:$B$1000,2,)</f>
        <v>#N/A</v>
      </c>
    </row>
    <row r="1480" spans="1:21">
      <c r="A1480" s="1" t="s">
        <v>5058</v>
      </c>
      <c r="B1480" s="1" t="str">
        <f>VLOOKUP(A1480,'[3]消费明细-普通账号'!$B$2:$C$10000,2,)</f>
        <v>广州市佛伦斯服饰有限公司</v>
      </c>
      <c r="C1480" s="1" t="str">
        <f>VLOOKUP(A1480,'[3]消费明细-普通账号'!$B$2:$D$10000,3,)</f>
        <v>中台-广</v>
      </c>
      <c r="D1480" s="1" t="str">
        <f>VLOOKUP(A1480,'[3]消费明细-普通账号'!$B$2:$L$10000,11,)</f>
        <v>林海菊</v>
      </c>
      <c r="E1480" s="1" t="str">
        <f>VLOOKUP(A1480,'[3]消费明细-普通账号'!$B$2:$P$10000,15,)</f>
        <v>关联</v>
      </c>
      <c r="F1480" s="5">
        <f>VLOOKUP(A1480,'[3]消费明细-普通账号'!$B$2:$O$10000,14,)</f>
        <v>42902</v>
      </c>
      <c r="G1480" s="1" t="s">
        <v>5059</v>
      </c>
      <c r="H1480" s="1" t="s">
        <v>17</v>
      </c>
      <c r="I1480" s="1" t="s">
        <v>59</v>
      </c>
      <c r="J1480" s="1" t="s">
        <v>5060</v>
      </c>
      <c r="K1480" s="1" t="s">
        <v>20</v>
      </c>
      <c r="L1480" s="1" t="s">
        <v>5060</v>
      </c>
      <c r="M1480" s="1"/>
      <c r="N1480" s="1">
        <f t="shared" si="23"/>
        <v>668</v>
      </c>
      <c r="O1480" s="1" t="s">
        <v>22</v>
      </c>
      <c r="P1480" s="1" t="s">
        <v>5061</v>
      </c>
      <c r="Q1480" s="1" t="s">
        <v>5062</v>
      </c>
      <c r="R1480" s="1" t="s">
        <v>21</v>
      </c>
      <c r="S1480" s="1"/>
      <c r="T1480" s="1" t="s">
        <v>25</v>
      </c>
      <c r="U1480">
        <v>-1</v>
      </c>
    </row>
    <row r="1481" spans="1:21">
      <c r="A1481" s="1" t="s">
        <v>426</v>
      </c>
      <c r="B1481" s="1" t="str">
        <f>VLOOKUP(A1481,'[3]消费明细-普通账号'!$B$2:$C$10000,2,)</f>
        <v>广州市新橙信息科技有限公司</v>
      </c>
      <c r="C1481" s="1" t="str">
        <f>VLOOKUP(A1481,'[3]消费明细-普通账号'!$B$2:$D$10000,3,)</f>
        <v>铁军-广</v>
      </c>
      <c r="D1481" s="1" t="str">
        <f>VLOOKUP(A1481,'[3]消费明细-普通账号'!$B$2:$L$10000,11,)</f>
        <v>高乾</v>
      </c>
      <c r="E1481" s="1" t="str">
        <f>VLOOKUP(A1481,'[3]消费明细-普通账号'!$B$2:$P$10000,15,)</f>
        <v>关联</v>
      </c>
      <c r="F1481" s="5">
        <f>VLOOKUP(A1481,'[3]消费明细-普通账号'!$B$2:$O$10000,14,)</f>
        <v>43034</v>
      </c>
      <c r="G1481" s="1" t="s">
        <v>5063</v>
      </c>
      <c r="H1481" s="1" t="s">
        <v>36</v>
      </c>
      <c r="I1481" s="1" t="s">
        <v>18</v>
      </c>
      <c r="J1481" s="1" t="s">
        <v>5064</v>
      </c>
      <c r="K1481" s="1" t="s">
        <v>20</v>
      </c>
      <c r="L1481" s="1" t="s">
        <v>5064</v>
      </c>
      <c r="M1481" s="1"/>
      <c r="N1481" s="1">
        <f t="shared" si="23"/>
        <v>2191.5500000000002</v>
      </c>
      <c r="O1481" s="1" t="s">
        <v>22</v>
      </c>
      <c r="P1481" s="1" t="s">
        <v>5065</v>
      </c>
      <c r="Q1481" s="1" t="s">
        <v>5066</v>
      </c>
      <c r="R1481" s="1" t="s">
        <v>21</v>
      </c>
      <c r="S1481" s="1"/>
      <c r="T1481" s="1" t="s">
        <v>25</v>
      </c>
      <c r="U1481" t="str">
        <f>VLOOKUP(H1481,[4]可返佣产品!$A$2:$B$1000,2,)</f>
        <v>true</v>
      </c>
    </row>
    <row r="1482" spans="1:21">
      <c r="A1482" s="1" t="s">
        <v>426</v>
      </c>
      <c r="B1482" s="1" t="str">
        <f>VLOOKUP(A1482,'[3]消费明细-普通账号'!$B$2:$C$10000,2,)</f>
        <v>广州市新橙信息科技有限公司</v>
      </c>
      <c r="C1482" s="1" t="str">
        <f>VLOOKUP(A1482,'[3]消费明细-普通账号'!$B$2:$D$10000,3,)</f>
        <v>铁军-广</v>
      </c>
      <c r="D1482" s="1" t="str">
        <f>VLOOKUP(A1482,'[3]消费明细-普通账号'!$B$2:$L$10000,11,)</f>
        <v>高乾</v>
      </c>
      <c r="E1482" s="1" t="str">
        <f>VLOOKUP(A1482,'[3]消费明细-普通账号'!$B$2:$P$10000,15,)</f>
        <v>关联</v>
      </c>
      <c r="F1482" s="5">
        <f>VLOOKUP(A1482,'[3]消费明细-普通账号'!$B$2:$O$10000,14,)</f>
        <v>43034</v>
      </c>
      <c r="G1482" s="1" t="s">
        <v>5067</v>
      </c>
      <c r="H1482" s="1" t="s">
        <v>36</v>
      </c>
      <c r="I1482" s="1" t="s">
        <v>18</v>
      </c>
      <c r="J1482" s="1" t="s">
        <v>5068</v>
      </c>
      <c r="K1482" s="1" t="s">
        <v>20</v>
      </c>
      <c r="L1482" s="1" t="s">
        <v>5068</v>
      </c>
      <c r="M1482" s="1"/>
      <c r="N1482" s="1">
        <f t="shared" si="23"/>
        <v>1429.82</v>
      </c>
      <c r="O1482" s="1" t="s">
        <v>22</v>
      </c>
      <c r="P1482" s="1" t="s">
        <v>5069</v>
      </c>
      <c r="Q1482" s="1" t="s">
        <v>5066</v>
      </c>
      <c r="R1482" s="1" t="s">
        <v>21</v>
      </c>
      <c r="S1482" s="1"/>
      <c r="T1482" s="1" t="s">
        <v>25</v>
      </c>
      <c r="U1482" t="str">
        <f>VLOOKUP(H1482,[4]可返佣产品!$A$2:$B$1000,2,)</f>
        <v>true</v>
      </c>
    </row>
    <row r="1483" spans="1:21">
      <c r="A1483" s="1" t="s">
        <v>426</v>
      </c>
      <c r="B1483" s="1" t="str">
        <f>VLOOKUP(A1483,'[3]消费明细-普通账号'!$B$2:$C$10000,2,)</f>
        <v>广州市新橙信息科技有限公司</v>
      </c>
      <c r="C1483" s="1" t="str">
        <f>VLOOKUP(A1483,'[3]消费明细-普通账号'!$B$2:$D$10000,3,)</f>
        <v>铁军-广</v>
      </c>
      <c r="D1483" s="1" t="str">
        <f>VLOOKUP(A1483,'[3]消费明细-普通账号'!$B$2:$L$10000,11,)</f>
        <v>高乾</v>
      </c>
      <c r="E1483" s="1" t="str">
        <f>VLOOKUP(A1483,'[3]消费明细-普通账号'!$B$2:$P$10000,15,)</f>
        <v>关联</v>
      </c>
      <c r="F1483" s="5">
        <f>VLOOKUP(A1483,'[3]消费明细-普通账号'!$B$2:$O$10000,14,)</f>
        <v>43034</v>
      </c>
      <c r="G1483" s="1" t="s">
        <v>5070</v>
      </c>
      <c r="H1483" s="1" t="s">
        <v>36</v>
      </c>
      <c r="I1483" s="1" t="s">
        <v>18</v>
      </c>
      <c r="J1483" s="1" t="s">
        <v>5071</v>
      </c>
      <c r="K1483" s="1" t="s">
        <v>20</v>
      </c>
      <c r="L1483" s="1" t="s">
        <v>5071</v>
      </c>
      <c r="M1483" s="1"/>
      <c r="N1483" s="1">
        <f t="shared" si="23"/>
        <v>1429.85</v>
      </c>
      <c r="O1483" s="1" t="s">
        <v>22</v>
      </c>
      <c r="P1483" s="1" t="s">
        <v>5072</v>
      </c>
      <c r="Q1483" s="1" t="s">
        <v>5066</v>
      </c>
      <c r="R1483" s="1" t="s">
        <v>21</v>
      </c>
      <c r="S1483" s="1"/>
      <c r="T1483" s="1" t="s">
        <v>25</v>
      </c>
      <c r="U1483" t="str">
        <f>VLOOKUP(H1483,[4]可返佣产品!$A$2:$B$1000,2,)</f>
        <v>true</v>
      </c>
    </row>
    <row r="1484" spans="1:21">
      <c r="A1484" s="1" t="s">
        <v>426</v>
      </c>
      <c r="B1484" s="1" t="str">
        <f>VLOOKUP(A1484,'[3]消费明细-普通账号'!$B$2:$C$10000,2,)</f>
        <v>广州市新橙信息科技有限公司</v>
      </c>
      <c r="C1484" s="1" t="str">
        <f>VLOOKUP(A1484,'[3]消费明细-普通账号'!$B$2:$D$10000,3,)</f>
        <v>铁军-广</v>
      </c>
      <c r="D1484" s="1" t="str">
        <f>VLOOKUP(A1484,'[3]消费明细-普通账号'!$B$2:$L$10000,11,)</f>
        <v>高乾</v>
      </c>
      <c r="E1484" s="1" t="str">
        <f>VLOOKUP(A1484,'[3]消费明细-普通账号'!$B$2:$P$10000,15,)</f>
        <v>关联</v>
      </c>
      <c r="F1484" s="5">
        <f>VLOOKUP(A1484,'[3]消费明细-普通账号'!$B$2:$O$10000,14,)</f>
        <v>43034</v>
      </c>
      <c r="G1484" s="1" t="s">
        <v>5073</v>
      </c>
      <c r="H1484" s="1" t="s">
        <v>17</v>
      </c>
      <c r="I1484" s="1" t="s">
        <v>49</v>
      </c>
      <c r="J1484" s="1" t="s">
        <v>5074</v>
      </c>
      <c r="K1484" s="1" t="s">
        <v>84</v>
      </c>
      <c r="L1484" s="1" t="s">
        <v>5075</v>
      </c>
      <c r="M1484" s="1"/>
      <c r="N1484" s="1">
        <f t="shared" si="23"/>
        <v>8017.2</v>
      </c>
      <c r="O1484" s="1" t="s">
        <v>22</v>
      </c>
      <c r="P1484" s="1" t="s">
        <v>5076</v>
      </c>
      <c r="Q1484" s="1" t="s">
        <v>5066</v>
      </c>
      <c r="R1484" s="1" t="s">
        <v>21</v>
      </c>
      <c r="S1484" s="1"/>
      <c r="T1484" s="1" t="s">
        <v>25</v>
      </c>
      <c r="U1484" t="str">
        <f>VLOOKUP(H1484,[4]可返佣产品!$A$2:$B$1000,2,)</f>
        <v>true</v>
      </c>
    </row>
    <row r="1485" spans="1:21">
      <c r="A1485" s="1" t="s">
        <v>217</v>
      </c>
      <c r="B1485" s="1" t="str">
        <f>VLOOKUP(A1485,'[3]消费明细-普通账号'!$B$2:$C$10000,2,)</f>
        <v>广州市合生元生物制品有限公司</v>
      </c>
      <c r="C1485" s="1" t="str">
        <f>VLOOKUP(A1485,'[3]消费明细-普通账号'!$B$2:$D$10000,3,)</f>
        <v>KA-广</v>
      </c>
      <c r="D1485" s="1" t="str">
        <f>VLOOKUP(A1485,'[3]消费明细-普通账号'!$B$2:$L$10000,11,)</f>
        <v>史玉卉</v>
      </c>
      <c r="E1485" s="1" t="str">
        <f>VLOOKUP(A1485,'[3]消费明细-普通账号'!$B$2:$P$10000,15,)</f>
        <v>关联</v>
      </c>
      <c r="F1485" s="5">
        <f>VLOOKUP(A1485,'[3]消费明细-普通账号'!$B$2:$O$10000,14,)</f>
        <v>42620</v>
      </c>
      <c r="G1485" s="1" t="s">
        <v>5077</v>
      </c>
      <c r="H1485" s="1" t="s">
        <v>130</v>
      </c>
      <c r="I1485" s="1" t="s">
        <v>49</v>
      </c>
      <c r="J1485" s="1" t="s">
        <v>29</v>
      </c>
      <c r="K1485" s="1" t="s">
        <v>20</v>
      </c>
      <c r="L1485" s="1" t="s">
        <v>30</v>
      </c>
      <c r="M1485" s="1"/>
      <c r="N1485" s="1">
        <f t="shared" si="23"/>
        <v>0</v>
      </c>
      <c r="O1485" s="1" t="s">
        <v>31</v>
      </c>
      <c r="P1485" s="1" t="s">
        <v>5078</v>
      </c>
      <c r="Q1485" s="1" t="s">
        <v>5078</v>
      </c>
      <c r="R1485" s="1" t="s">
        <v>21</v>
      </c>
      <c r="S1485" s="1"/>
      <c r="T1485" s="1" t="s">
        <v>25</v>
      </c>
      <c r="U1485" t="b">
        <f>VLOOKUP(H1485,[4]可返佣产品!$A$2:$B$1000,2,)</f>
        <v>1</v>
      </c>
    </row>
    <row r="1486" spans="1:21">
      <c r="A1486" s="1" t="s">
        <v>529</v>
      </c>
      <c r="B1486" s="1" t="str">
        <f>VLOOKUP(A1486,'[3]消费明细-普通账号'!$B$2:$C$10000,2,)</f>
        <v>广州慕可生物科技有限公司</v>
      </c>
      <c r="C1486" s="1" t="str">
        <f>VLOOKUP(A1486,'[3]消费明细-普通账号'!$B$2:$D$10000,3,)</f>
        <v>KA-广</v>
      </c>
      <c r="D1486" s="1" t="str">
        <f>VLOOKUP(A1486,'[3]消费明细-普通账号'!$B$2:$L$10000,11,)</f>
        <v>汤何</v>
      </c>
      <c r="E1486" s="1" t="str">
        <f>VLOOKUP(A1486,'[3]消费明细-普通账号'!$B$2:$P$10000,15,)</f>
        <v>关联</v>
      </c>
      <c r="F1486" s="5">
        <f>VLOOKUP(A1486,'[3]消费明细-普通账号'!$B$2:$O$10000,14,)</f>
        <v>42991</v>
      </c>
      <c r="G1486" s="1" t="s">
        <v>5079</v>
      </c>
      <c r="H1486" s="1" t="s">
        <v>17</v>
      </c>
      <c r="I1486" s="1" t="s">
        <v>59</v>
      </c>
      <c r="J1486" s="1" t="s">
        <v>4136</v>
      </c>
      <c r="K1486" s="1" t="s">
        <v>20</v>
      </c>
      <c r="L1486" s="1" t="s">
        <v>4136</v>
      </c>
      <c r="M1486" s="1"/>
      <c r="N1486" s="1">
        <f t="shared" si="23"/>
        <v>1365.98</v>
      </c>
      <c r="O1486" s="1" t="s">
        <v>22</v>
      </c>
      <c r="P1486" s="1" t="s">
        <v>5080</v>
      </c>
      <c r="Q1486" s="1" t="s">
        <v>5081</v>
      </c>
      <c r="R1486" s="1" t="s">
        <v>21</v>
      </c>
      <c r="S1486" s="1"/>
      <c r="T1486" s="1" t="s">
        <v>25</v>
      </c>
      <c r="U1486">
        <v>-1</v>
      </c>
    </row>
    <row r="1487" spans="1:21">
      <c r="A1487" s="1" t="s">
        <v>529</v>
      </c>
      <c r="B1487" s="1" t="str">
        <f>VLOOKUP(A1487,'[3]消费明细-普通账号'!$B$2:$C$10000,2,)</f>
        <v>广州慕可生物科技有限公司</v>
      </c>
      <c r="C1487" s="1" t="str">
        <f>VLOOKUP(A1487,'[3]消费明细-普通账号'!$B$2:$D$10000,3,)</f>
        <v>KA-广</v>
      </c>
      <c r="D1487" s="1" t="str">
        <f>VLOOKUP(A1487,'[3]消费明细-普通账号'!$B$2:$L$10000,11,)</f>
        <v>汤何</v>
      </c>
      <c r="E1487" s="1" t="str">
        <f>VLOOKUP(A1487,'[3]消费明细-普通账号'!$B$2:$P$10000,15,)</f>
        <v>关联</v>
      </c>
      <c r="F1487" s="5">
        <f>VLOOKUP(A1487,'[3]消费明细-普通账号'!$B$2:$O$10000,14,)</f>
        <v>42991</v>
      </c>
      <c r="G1487" s="1" t="s">
        <v>5082</v>
      </c>
      <c r="H1487" s="1" t="s">
        <v>17</v>
      </c>
      <c r="I1487" s="1" t="s">
        <v>59</v>
      </c>
      <c r="J1487" s="1" t="s">
        <v>5083</v>
      </c>
      <c r="K1487" s="1" t="s">
        <v>20</v>
      </c>
      <c r="L1487" s="1" t="s">
        <v>5083</v>
      </c>
      <c r="M1487" s="1"/>
      <c r="N1487" s="1">
        <f t="shared" si="23"/>
        <v>1458</v>
      </c>
      <c r="O1487" s="1" t="s">
        <v>22</v>
      </c>
      <c r="P1487" s="1" t="s">
        <v>5084</v>
      </c>
      <c r="Q1487" s="1" t="s">
        <v>5085</v>
      </c>
      <c r="R1487" s="1" t="s">
        <v>21</v>
      </c>
      <c r="S1487" s="1"/>
      <c r="T1487" s="1" t="s">
        <v>25</v>
      </c>
      <c r="U1487">
        <v>-1</v>
      </c>
    </row>
    <row r="1488" spans="1:21">
      <c r="A1488" s="1" t="s">
        <v>529</v>
      </c>
      <c r="B1488" s="1" t="str">
        <f>VLOOKUP(A1488,'[3]消费明细-普通账号'!$B$2:$C$10000,2,)</f>
        <v>广州慕可生物科技有限公司</v>
      </c>
      <c r="C1488" s="1" t="str">
        <f>VLOOKUP(A1488,'[3]消费明细-普通账号'!$B$2:$D$10000,3,)</f>
        <v>KA-广</v>
      </c>
      <c r="D1488" s="1" t="str">
        <f>VLOOKUP(A1488,'[3]消费明细-普通账号'!$B$2:$L$10000,11,)</f>
        <v>汤何</v>
      </c>
      <c r="E1488" s="1" t="str">
        <f>VLOOKUP(A1488,'[3]消费明细-普通账号'!$B$2:$P$10000,15,)</f>
        <v>关联</v>
      </c>
      <c r="F1488" s="5">
        <f>VLOOKUP(A1488,'[3]消费明细-普通账号'!$B$2:$O$10000,14,)</f>
        <v>42991</v>
      </c>
      <c r="G1488" s="1" t="s">
        <v>5086</v>
      </c>
      <c r="H1488" s="1" t="s">
        <v>17</v>
      </c>
      <c r="I1488" s="1" t="s">
        <v>59</v>
      </c>
      <c r="J1488" s="1" t="s">
        <v>5087</v>
      </c>
      <c r="K1488" s="1" t="s">
        <v>20</v>
      </c>
      <c r="L1488" s="1" t="s">
        <v>5087</v>
      </c>
      <c r="M1488" s="1"/>
      <c r="N1488" s="1">
        <f t="shared" si="23"/>
        <v>246</v>
      </c>
      <c r="O1488" s="1" t="s">
        <v>22</v>
      </c>
      <c r="P1488" s="1" t="s">
        <v>5088</v>
      </c>
      <c r="Q1488" s="1" t="s">
        <v>5089</v>
      </c>
      <c r="R1488" s="1" t="s">
        <v>21</v>
      </c>
      <c r="S1488" s="1"/>
      <c r="T1488" s="1" t="s">
        <v>25</v>
      </c>
      <c r="U1488">
        <v>-1</v>
      </c>
    </row>
    <row r="1489" spans="1:21">
      <c r="A1489" s="1" t="s">
        <v>426</v>
      </c>
      <c r="B1489" s="1" t="str">
        <f>VLOOKUP(A1489,'[3]消费明细-普通账号'!$B$2:$C$10000,2,)</f>
        <v>广州市新橙信息科技有限公司</v>
      </c>
      <c r="C1489" s="1" t="str">
        <f>VLOOKUP(A1489,'[3]消费明细-普通账号'!$B$2:$D$10000,3,)</f>
        <v>铁军-广</v>
      </c>
      <c r="D1489" s="1" t="str">
        <f>VLOOKUP(A1489,'[3]消费明细-普通账号'!$B$2:$L$10000,11,)</f>
        <v>高乾</v>
      </c>
      <c r="E1489" s="1" t="str">
        <f>VLOOKUP(A1489,'[3]消费明细-普通账号'!$B$2:$P$10000,15,)</f>
        <v>关联</v>
      </c>
      <c r="F1489" s="5">
        <f>VLOOKUP(A1489,'[3]消费明细-普通账号'!$B$2:$O$10000,14,)</f>
        <v>43034</v>
      </c>
      <c r="G1489" s="1" t="s">
        <v>5090</v>
      </c>
      <c r="H1489" s="1" t="s">
        <v>36</v>
      </c>
      <c r="I1489" s="1" t="s">
        <v>59</v>
      </c>
      <c r="J1489" s="1" t="s">
        <v>5091</v>
      </c>
      <c r="K1489" s="1" t="s">
        <v>84</v>
      </c>
      <c r="L1489" s="1" t="s">
        <v>5092</v>
      </c>
      <c r="M1489" s="1"/>
      <c r="N1489" s="1">
        <f t="shared" si="23"/>
        <v>5630.4</v>
      </c>
      <c r="O1489" s="1" t="s">
        <v>22</v>
      </c>
      <c r="P1489" s="1" t="s">
        <v>5093</v>
      </c>
      <c r="Q1489" s="1" t="s">
        <v>5066</v>
      </c>
      <c r="R1489" s="1" t="s">
        <v>21</v>
      </c>
      <c r="S1489" s="1"/>
      <c r="T1489" s="1" t="s">
        <v>25</v>
      </c>
      <c r="U1489">
        <v>-1</v>
      </c>
    </row>
    <row r="1490" spans="1:21">
      <c r="A1490" s="1" t="s">
        <v>426</v>
      </c>
      <c r="B1490" s="1" t="str">
        <f>VLOOKUP(A1490,'[3]消费明细-普通账号'!$B$2:$C$10000,2,)</f>
        <v>广州市新橙信息科技有限公司</v>
      </c>
      <c r="C1490" s="1" t="str">
        <f>VLOOKUP(A1490,'[3]消费明细-普通账号'!$B$2:$D$10000,3,)</f>
        <v>铁军-广</v>
      </c>
      <c r="D1490" s="1" t="str">
        <f>VLOOKUP(A1490,'[3]消费明细-普通账号'!$B$2:$L$10000,11,)</f>
        <v>高乾</v>
      </c>
      <c r="E1490" s="1" t="str">
        <f>VLOOKUP(A1490,'[3]消费明细-普通账号'!$B$2:$P$10000,15,)</f>
        <v>关联</v>
      </c>
      <c r="F1490" s="5">
        <f>VLOOKUP(A1490,'[3]消费明细-普通账号'!$B$2:$O$10000,14,)</f>
        <v>43034</v>
      </c>
      <c r="G1490" s="1" t="s">
        <v>5094</v>
      </c>
      <c r="H1490" s="1" t="s">
        <v>17</v>
      </c>
      <c r="I1490" s="1" t="s">
        <v>59</v>
      </c>
      <c r="J1490" s="1" t="s">
        <v>5095</v>
      </c>
      <c r="K1490" s="1" t="s">
        <v>84</v>
      </c>
      <c r="L1490" s="1" t="s">
        <v>5096</v>
      </c>
      <c r="M1490" s="1"/>
      <c r="N1490" s="1">
        <f t="shared" si="23"/>
        <v>30385.8</v>
      </c>
      <c r="O1490" s="1" t="s">
        <v>22</v>
      </c>
      <c r="P1490" s="1" t="s">
        <v>5097</v>
      </c>
      <c r="Q1490" s="1" t="s">
        <v>5066</v>
      </c>
      <c r="R1490" s="1" t="s">
        <v>21</v>
      </c>
      <c r="S1490" s="1"/>
      <c r="T1490" s="1" t="s">
        <v>25</v>
      </c>
      <c r="U1490">
        <v>-1</v>
      </c>
    </row>
    <row r="1491" spans="1:21">
      <c r="A1491" s="1" t="s">
        <v>5098</v>
      </c>
      <c r="B1491" s="1" t="str">
        <f>VLOOKUP(A1491,'[3]消费明细-普通账号'!$B$2:$C$10000,2,)</f>
        <v>广东联邦家私集团有限公司</v>
      </c>
      <c r="C1491" s="1" t="str">
        <f>VLOOKUP(A1491,'[3]消费明细-普通账号'!$B$2:$D$10000,3,)</f>
        <v>KA-广</v>
      </c>
      <c r="D1491" s="1" t="str">
        <f>VLOOKUP(A1491,'[3]消费明细-普通账号'!$B$2:$L$10000,11,)</f>
        <v>KA-广</v>
      </c>
      <c r="E1491" s="1" t="str">
        <f>VLOOKUP(A1491,'[3]消费明细-普通账号'!$B$2:$P$10000,15,)</f>
        <v>新建</v>
      </c>
      <c r="F1491" s="5">
        <f>VLOOKUP(A1491,'[3]消费明细-普通账号'!$B$2:$O$10000,14,)</f>
        <v>42739</v>
      </c>
      <c r="G1491" s="1" t="s">
        <v>5099</v>
      </c>
      <c r="H1491" s="1" t="s">
        <v>54</v>
      </c>
      <c r="I1491" s="1" t="s">
        <v>49</v>
      </c>
      <c r="J1491" s="1" t="s">
        <v>29</v>
      </c>
      <c r="K1491" s="1" t="s">
        <v>20</v>
      </c>
      <c r="L1491" s="1" t="s">
        <v>29</v>
      </c>
      <c r="M1491" s="1"/>
      <c r="N1491" s="1">
        <f t="shared" si="23"/>
        <v>0</v>
      </c>
      <c r="O1491" s="1" t="s">
        <v>22</v>
      </c>
      <c r="P1491" s="1" t="s">
        <v>5100</v>
      </c>
      <c r="Q1491" s="1" t="s">
        <v>5101</v>
      </c>
      <c r="R1491" s="1" t="s">
        <v>21</v>
      </c>
      <c r="S1491" s="1"/>
      <c r="T1491" s="1" t="s">
        <v>25</v>
      </c>
      <c r="U1491" t="str">
        <f>VLOOKUP(H1491,[4]可返佣产品!$A$2:$B$1000,2,)</f>
        <v>true</v>
      </c>
    </row>
    <row r="1492" spans="1:21">
      <c r="A1492" s="1" t="s">
        <v>244</v>
      </c>
      <c r="B1492" s="1" t="str">
        <f>VLOOKUP(A1492,'[3]消费明细-普通账号'!$B$2:$C$10000,2,)</f>
        <v>爱换购</v>
      </c>
      <c r="C1492" s="1" t="str">
        <f>VLOOKUP(A1492,'[3]消费明细-普通账号'!$B$2:$D$10000,3,)</f>
        <v>中台-广</v>
      </c>
      <c r="D1492" s="1" t="str">
        <f>VLOOKUP(A1492,'[3]消费明细-普通账号'!$B$2:$L$10000,11,)</f>
        <v>雷馥萍</v>
      </c>
      <c r="E1492" s="1" t="str">
        <f>VLOOKUP(A1492,'[3]消费明细-普通账号'!$B$2:$P$10000,15,)</f>
        <v>新建</v>
      </c>
      <c r="F1492" s="5">
        <f>VLOOKUP(A1492,'[3]消费明细-普通账号'!$B$2:$O$10000,14,)</f>
        <v>42860</v>
      </c>
      <c r="G1492" s="1" t="s">
        <v>5102</v>
      </c>
      <c r="H1492" s="1" t="s">
        <v>36</v>
      </c>
      <c r="I1492" s="1" t="s">
        <v>59</v>
      </c>
      <c r="J1492" s="1" t="s">
        <v>2602</v>
      </c>
      <c r="K1492" s="1" t="s">
        <v>20</v>
      </c>
      <c r="L1492" s="1" t="s">
        <v>2602</v>
      </c>
      <c r="M1492" s="1"/>
      <c r="N1492" s="1">
        <f t="shared" si="23"/>
        <v>660</v>
      </c>
      <c r="O1492" s="1" t="s">
        <v>22</v>
      </c>
      <c r="P1492" s="1" t="s">
        <v>5103</v>
      </c>
      <c r="Q1492" s="1" t="s">
        <v>5104</v>
      </c>
      <c r="R1492" s="1" t="s">
        <v>21</v>
      </c>
      <c r="S1492" s="1"/>
      <c r="T1492" s="1" t="s">
        <v>25</v>
      </c>
      <c r="U1492" t="str">
        <f>VLOOKUP(H1492,[4]可返佣产品!$A$2:$B$1000,2,)</f>
        <v>true</v>
      </c>
    </row>
    <row r="1493" spans="1:21">
      <c r="A1493" s="1" t="s">
        <v>244</v>
      </c>
      <c r="B1493" s="1" t="str">
        <f>VLOOKUP(A1493,'[3]消费明细-普通账号'!$B$2:$C$10000,2,)</f>
        <v>爱换购</v>
      </c>
      <c r="C1493" s="1" t="str">
        <f>VLOOKUP(A1493,'[3]消费明细-普通账号'!$B$2:$D$10000,3,)</f>
        <v>中台-广</v>
      </c>
      <c r="D1493" s="1" t="str">
        <f>VLOOKUP(A1493,'[3]消费明细-普通账号'!$B$2:$L$10000,11,)</f>
        <v>雷馥萍</v>
      </c>
      <c r="E1493" s="1" t="str">
        <f>VLOOKUP(A1493,'[3]消费明细-普通账号'!$B$2:$P$10000,15,)</f>
        <v>新建</v>
      </c>
      <c r="F1493" s="5">
        <f>VLOOKUP(A1493,'[3]消费明细-普通账号'!$B$2:$O$10000,14,)</f>
        <v>42860</v>
      </c>
      <c r="G1493" s="1" t="s">
        <v>5105</v>
      </c>
      <c r="H1493" s="1" t="s">
        <v>36</v>
      </c>
      <c r="I1493" s="1" t="s">
        <v>59</v>
      </c>
      <c r="J1493" s="1" t="s">
        <v>1594</v>
      </c>
      <c r="K1493" s="1" t="s">
        <v>20</v>
      </c>
      <c r="L1493" s="1" t="s">
        <v>1594</v>
      </c>
      <c r="M1493" s="1"/>
      <c r="N1493" s="1">
        <f t="shared" si="23"/>
        <v>580</v>
      </c>
      <c r="O1493" s="1" t="s">
        <v>22</v>
      </c>
      <c r="P1493" s="1" t="s">
        <v>5106</v>
      </c>
      <c r="Q1493" s="1" t="s">
        <v>5107</v>
      </c>
      <c r="R1493" s="1" t="s">
        <v>21</v>
      </c>
      <c r="S1493" s="1"/>
      <c r="T1493" s="1" t="s">
        <v>25</v>
      </c>
      <c r="U1493" t="str">
        <f>VLOOKUP(H1493,[4]可返佣产品!$A$2:$B$1000,2,)</f>
        <v>true</v>
      </c>
    </row>
    <row r="1494" spans="1:21">
      <c r="A1494" s="1" t="s">
        <v>786</v>
      </c>
      <c r="B1494" s="1" t="str">
        <f>VLOOKUP(A1494,'[3]消费明细-普通账号'!$B$2:$C$10000,2,)</f>
        <v>广州远程教育中心有限公司</v>
      </c>
      <c r="C1494" s="1" t="str">
        <f>VLOOKUP(A1494,'[3]消费明细-普通账号'!$B$2:$D$10000,3,)</f>
        <v>KA-广</v>
      </c>
      <c r="D1494" s="1" t="str">
        <f>VLOOKUP(A1494,'[3]消费明细-普通账号'!$B$2:$L$10000,11,)</f>
        <v>史玉卉</v>
      </c>
      <c r="E1494" s="1" t="str">
        <f>VLOOKUP(A1494,'[3]消费明细-普通账号'!$B$2:$P$10000,15,)</f>
        <v>关联</v>
      </c>
      <c r="F1494" s="5">
        <f>VLOOKUP(A1494,'[3]消费明细-普通账号'!$B$2:$O$10000,14,)</f>
        <v>43119.384583333303</v>
      </c>
      <c r="G1494" s="1" t="s">
        <v>5108</v>
      </c>
      <c r="H1494" s="1" t="s">
        <v>17</v>
      </c>
      <c r="I1494" s="1" t="s">
        <v>59</v>
      </c>
      <c r="J1494" s="1" t="s">
        <v>5109</v>
      </c>
      <c r="K1494" s="1" t="s">
        <v>203</v>
      </c>
      <c r="L1494" s="1" t="s">
        <v>5110</v>
      </c>
      <c r="M1494" s="1"/>
      <c r="N1494" s="1">
        <f t="shared" si="23"/>
        <v>4474.5</v>
      </c>
      <c r="O1494" s="1" t="s">
        <v>22</v>
      </c>
      <c r="P1494" s="1" t="s">
        <v>5111</v>
      </c>
      <c r="Q1494" s="1" t="s">
        <v>5112</v>
      </c>
      <c r="R1494" s="1" t="s">
        <v>21</v>
      </c>
      <c r="S1494" s="1"/>
      <c r="T1494" s="1" t="s">
        <v>25</v>
      </c>
      <c r="U1494">
        <v>0</v>
      </c>
    </row>
    <row r="1495" spans="1:21">
      <c r="A1495" s="1" t="s">
        <v>244</v>
      </c>
      <c r="B1495" s="1" t="str">
        <f>VLOOKUP(A1495,'[3]消费明细-普通账号'!$B$2:$C$10000,2,)</f>
        <v>爱换购</v>
      </c>
      <c r="C1495" s="1" t="str">
        <f>VLOOKUP(A1495,'[3]消费明细-普通账号'!$B$2:$D$10000,3,)</f>
        <v>中台-广</v>
      </c>
      <c r="D1495" s="1" t="str">
        <f>VLOOKUP(A1495,'[3]消费明细-普通账号'!$B$2:$L$10000,11,)</f>
        <v>雷馥萍</v>
      </c>
      <c r="E1495" s="1" t="str">
        <f>VLOOKUP(A1495,'[3]消费明细-普通账号'!$B$2:$P$10000,15,)</f>
        <v>新建</v>
      </c>
      <c r="F1495" s="5">
        <f>VLOOKUP(A1495,'[3]消费明细-普通账号'!$B$2:$O$10000,14,)</f>
        <v>42860</v>
      </c>
      <c r="G1495" s="1" t="s">
        <v>5113</v>
      </c>
      <c r="H1495" s="1" t="s">
        <v>17</v>
      </c>
      <c r="I1495" s="1" t="s">
        <v>59</v>
      </c>
      <c r="J1495" s="1" t="s">
        <v>1788</v>
      </c>
      <c r="K1495" s="1" t="s">
        <v>20</v>
      </c>
      <c r="L1495" s="1" t="s">
        <v>1788</v>
      </c>
      <c r="M1495" s="1"/>
      <c r="N1495" s="1">
        <f t="shared" si="23"/>
        <v>274</v>
      </c>
      <c r="O1495" s="1" t="s">
        <v>22</v>
      </c>
      <c r="P1495" s="1" t="s">
        <v>5114</v>
      </c>
      <c r="Q1495" s="1" t="s">
        <v>5115</v>
      </c>
      <c r="R1495" s="1" t="s">
        <v>21</v>
      </c>
      <c r="S1495" s="1"/>
      <c r="T1495" s="1" t="s">
        <v>25</v>
      </c>
      <c r="U1495" t="str">
        <f>VLOOKUP(H1495,[4]可返佣产品!$A$2:$B$1000,2,)</f>
        <v>true</v>
      </c>
    </row>
    <row r="1496" spans="1:21">
      <c r="A1496" s="1" t="s">
        <v>244</v>
      </c>
      <c r="B1496" s="1" t="str">
        <f>VLOOKUP(A1496,'[3]消费明细-普通账号'!$B$2:$C$10000,2,)</f>
        <v>爱换购</v>
      </c>
      <c r="C1496" s="1" t="str">
        <f>VLOOKUP(A1496,'[3]消费明细-普通账号'!$B$2:$D$10000,3,)</f>
        <v>中台-广</v>
      </c>
      <c r="D1496" s="1" t="str">
        <f>VLOOKUP(A1496,'[3]消费明细-普通账号'!$B$2:$L$10000,11,)</f>
        <v>雷馥萍</v>
      </c>
      <c r="E1496" s="1" t="str">
        <f>VLOOKUP(A1496,'[3]消费明细-普通账号'!$B$2:$P$10000,15,)</f>
        <v>新建</v>
      </c>
      <c r="F1496" s="5">
        <f>VLOOKUP(A1496,'[3]消费明细-普通账号'!$B$2:$O$10000,14,)</f>
        <v>42860</v>
      </c>
      <c r="G1496" s="1" t="s">
        <v>5116</v>
      </c>
      <c r="H1496" s="1" t="s">
        <v>17</v>
      </c>
      <c r="I1496" s="1" t="s">
        <v>59</v>
      </c>
      <c r="J1496" s="1" t="s">
        <v>5117</v>
      </c>
      <c r="K1496" s="1" t="s">
        <v>20</v>
      </c>
      <c r="L1496" s="1" t="s">
        <v>5117</v>
      </c>
      <c r="M1496" s="1"/>
      <c r="N1496" s="1">
        <f t="shared" si="23"/>
        <v>2428</v>
      </c>
      <c r="O1496" s="1" t="s">
        <v>22</v>
      </c>
      <c r="P1496" s="1" t="s">
        <v>5118</v>
      </c>
      <c r="Q1496" s="1" t="s">
        <v>5119</v>
      </c>
      <c r="R1496" s="1" t="s">
        <v>21</v>
      </c>
      <c r="S1496" s="1"/>
      <c r="T1496" s="1" t="s">
        <v>25</v>
      </c>
      <c r="U1496" t="str">
        <f>VLOOKUP(H1496,[4]可返佣产品!$A$2:$B$1000,2,)</f>
        <v>true</v>
      </c>
    </row>
    <row r="1497" spans="1:21">
      <c r="A1497" s="1" t="s">
        <v>244</v>
      </c>
      <c r="B1497" s="1" t="str">
        <f>VLOOKUP(A1497,'[3]消费明细-普通账号'!$B$2:$C$10000,2,)</f>
        <v>爱换购</v>
      </c>
      <c r="C1497" s="1" t="str">
        <f>VLOOKUP(A1497,'[3]消费明细-普通账号'!$B$2:$D$10000,3,)</f>
        <v>中台-广</v>
      </c>
      <c r="D1497" s="1" t="str">
        <f>VLOOKUP(A1497,'[3]消费明细-普通账号'!$B$2:$L$10000,11,)</f>
        <v>雷馥萍</v>
      </c>
      <c r="E1497" s="1" t="str">
        <f>VLOOKUP(A1497,'[3]消费明细-普通账号'!$B$2:$P$10000,15,)</f>
        <v>新建</v>
      </c>
      <c r="F1497" s="5">
        <f>VLOOKUP(A1497,'[3]消费明细-普通账号'!$B$2:$O$10000,14,)</f>
        <v>42860</v>
      </c>
      <c r="G1497" s="1" t="s">
        <v>5120</v>
      </c>
      <c r="H1497" s="1" t="s">
        <v>17</v>
      </c>
      <c r="I1497" s="1" t="s">
        <v>59</v>
      </c>
      <c r="J1497" s="1" t="s">
        <v>5121</v>
      </c>
      <c r="K1497" s="1" t="s">
        <v>20</v>
      </c>
      <c r="L1497" s="1" t="s">
        <v>5121</v>
      </c>
      <c r="M1497" s="1"/>
      <c r="N1497" s="1">
        <f t="shared" si="23"/>
        <v>433</v>
      </c>
      <c r="O1497" s="1" t="s">
        <v>22</v>
      </c>
      <c r="P1497" s="1" t="s">
        <v>5122</v>
      </c>
      <c r="Q1497" s="1" t="s">
        <v>5123</v>
      </c>
      <c r="R1497" s="1" t="s">
        <v>21</v>
      </c>
      <c r="S1497" s="1"/>
      <c r="T1497" s="1" t="s">
        <v>25</v>
      </c>
      <c r="U1497" t="str">
        <f>VLOOKUP(H1497,[4]可返佣产品!$A$2:$B$1000,2,)</f>
        <v>true</v>
      </c>
    </row>
    <row r="1498" spans="1:21">
      <c r="A1498" s="1" t="s">
        <v>194</v>
      </c>
      <c r="B1498" s="1" t="str">
        <f>VLOOKUP(A1498,'[3]消费明细-普通账号'!$B$2:$C$10000,2,)</f>
        <v>深圳银链科技有限公司</v>
      </c>
      <c r="C1498" s="1" t="str">
        <f>VLOOKUP(A1498,'[3]消费明细-普通账号'!$B$2:$D$10000,3,)</f>
        <v>铁军-广</v>
      </c>
      <c r="D1498" s="1" t="str">
        <f>VLOOKUP(A1498,'[3]消费明细-普通账号'!$B$2:$L$10000,11,)</f>
        <v>李达</v>
      </c>
      <c r="E1498" s="1" t="str">
        <f>VLOOKUP(A1498,'[3]消费明细-普通账号'!$B$2:$P$10000,15,)</f>
        <v>新建</v>
      </c>
      <c r="F1498" s="5">
        <f>VLOOKUP(A1498,'[3]消费明细-普通账号'!$B$2:$O$10000,14,)</f>
        <v>43161.623564814799</v>
      </c>
      <c r="G1498" s="1" t="s">
        <v>5124</v>
      </c>
      <c r="H1498" s="1" t="s">
        <v>17</v>
      </c>
      <c r="I1498" s="1" t="s">
        <v>59</v>
      </c>
      <c r="J1498" s="1" t="s">
        <v>4378</v>
      </c>
      <c r="K1498" s="1" t="s">
        <v>3840</v>
      </c>
      <c r="L1498" s="1" t="s">
        <v>4379</v>
      </c>
      <c r="M1498" s="1"/>
      <c r="N1498" s="1">
        <f t="shared" si="23"/>
        <v>77.05</v>
      </c>
      <c r="O1498" s="1" t="s">
        <v>22</v>
      </c>
      <c r="P1498" s="1" t="s">
        <v>5125</v>
      </c>
      <c r="Q1498" s="1" t="s">
        <v>5126</v>
      </c>
      <c r="R1498" s="1" t="s">
        <v>21</v>
      </c>
      <c r="S1498" s="1"/>
      <c r="T1498" s="1" t="s">
        <v>25</v>
      </c>
      <c r="U1498" t="str">
        <f>VLOOKUP(H1498,[4]可返佣产品!$A$2:$B$1000,2,)</f>
        <v>true</v>
      </c>
    </row>
    <row r="1499" spans="1:21">
      <c r="A1499" s="1" t="s">
        <v>194</v>
      </c>
      <c r="B1499" s="1" t="str">
        <f>VLOOKUP(A1499,'[3]消费明细-普通账号'!$B$2:$C$10000,2,)</f>
        <v>深圳银链科技有限公司</v>
      </c>
      <c r="C1499" s="1" t="str">
        <f>VLOOKUP(A1499,'[3]消费明细-普通账号'!$B$2:$D$10000,3,)</f>
        <v>铁军-广</v>
      </c>
      <c r="D1499" s="1" t="str">
        <f>VLOOKUP(A1499,'[3]消费明细-普通账号'!$B$2:$L$10000,11,)</f>
        <v>李达</v>
      </c>
      <c r="E1499" s="1" t="str">
        <f>VLOOKUP(A1499,'[3]消费明细-普通账号'!$B$2:$P$10000,15,)</f>
        <v>新建</v>
      </c>
      <c r="F1499" s="5">
        <f>VLOOKUP(A1499,'[3]消费明细-普通账号'!$B$2:$O$10000,14,)</f>
        <v>43161.623564814799</v>
      </c>
      <c r="G1499" s="1" t="s">
        <v>5127</v>
      </c>
      <c r="H1499" s="1" t="s">
        <v>17</v>
      </c>
      <c r="I1499" s="1" t="s">
        <v>59</v>
      </c>
      <c r="J1499" s="1" t="s">
        <v>4378</v>
      </c>
      <c r="K1499" s="1" t="s">
        <v>3840</v>
      </c>
      <c r="L1499" s="1" t="s">
        <v>4379</v>
      </c>
      <c r="M1499" s="1"/>
      <c r="N1499" s="1">
        <f t="shared" si="23"/>
        <v>77.05</v>
      </c>
      <c r="O1499" s="1" t="s">
        <v>22</v>
      </c>
      <c r="P1499" s="1" t="s">
        <v>5128</v>
      </c>
      <c r="Q1499" s="1" t="s">
        <v>5129</v>
      </c>
      <c r="R1499" s="1" t="s">
        <v>21</v>
      </c>
      <c r="S1499" s="1"/>
      <c r="T1499" s="1" t="s">
        <v>25</v>
      </c>
      <c r="U1499" t="str">
        <f>VLOOKUP(H1499,[4]可返佣产品!$A$2:$B$1000,2,)</f>
        <v>true</v>
      </c>
    </row>
    <row r="1500" spans="1:21">
      <c r="A1500" s="1" t="s">
        <v>194</v>
      </c>
      <c r="B1500" s="1" t="str">
        <f>VLOOKUP(A1500,'[3]消费明细-普通账号'!$B$2:$C$10000,2,)</f>
        <v>深圳银链科技有限公司</v>
      </c>
      <c r="C1500" s="1" t="str">
        <f>VLOOKUP(A1500,'[3]消费明细-普通账号'!$B$2:$D$10000,3,)</f>
        <v>铁军-广</v>
      </c>
      <c r="D1500" s="1" t="str">
        <f>VLOOKUP(A1500,'[3]消费明细-普通账号'!$B$2:$L$10000,11,)</f>
        <v>李达</v>
      </c>
      <c r="E1500" s="1" t="str">
        <f>VLOOKUP(A1500,'[3]消费明细-普通账号'!$B$2:$P$10000,15,)</f>
        <v>新建</v>
      </c>
      <c r="F1500" s="5">
        <f>VLOOKUP(A1500,'[3]消费明细-普通账号'!$B$2:$O$10000,14,)</f>
        <v>43161.623564814799</v>
      </c>
      <c r="G1500" s="1" t="s">
        <v>5130</v>
      </c>
      <c r="H1500" s="1" t="s">
        <v>17</v>
      </c>
      <c r="I1500" s="1" t="s">
        <v>59</v>
      </c>
      <c r="J1500" s="1" t="s">
        <v>4378</v>
      </c>
      <c r="K1500" s="1" t="s">
        <v>3840</v>
      </c>
      <c r="L1500" s="1" t="s">
        <v>4379</v>
      </c>
      <c r="M1500" s="1"/>
      <c r="N1500" s="1">
        <f t="shared" si="23"/>
        <v>77.05</v>
      </c>
      <c r="O1500" s="1" t="s">
        <v>22</v>
      </c>
      <c r="P1500" s="1" t="s">
        <v>5131</v>
      </c>
      <c r="Q1500" s="1" t="s">
        <v>5132</v>
      </c>
      <c r="R1500" s="1" t="s">
        <v>21</v>
      </c>
      <c r="S1500" s="1"/>
      <c r="T1500" s="1" t="s">
        <v>25</v>
      </c>
      <c r="U1500" t="str">
        <f>VLOOKUP(H1500,[4]可返佣产品!$A$2:$B$1000,2,)</f>
        <v>true</v>
      </c>
    </row>
    <row r="1501" spans="1:21">
      <c r="A1501" s="1" t="s">
        <v>194</v>
      </c>
      <c r="B1501" s="1" t="str">
        <f>VLOOKUP(A1501,'[3]消费明细-普通账号'!$B$2:$C$10000,2,)</f>
        <v>深圳银链科技有限公司</v>
      </c>
      <c r="C1501" s="1" t="str">
        <f>VLOOKUP(A1501,'[3]消费明细-普通账号'!$B$2:$D$10000,3,)</f>
        <v>铁军-广</v>
      </c>
      <c r="D1501" s="1" t="str">
        <f>VLOOKUP(A1501,'[3]消费明细-普通账号'!$B$2:$L$10000,11,)</f>
        <v>李达</v>
      </c>
      <c r="E1501" s="1" t="str">
        <f>VLOOKUP(A1501,'[3]消费明细-普通账号'!$B$2:$P$10000,15,)</f>
        <v>新建</v>
      </c>
      <c r="F1501" s="5">
        <f>VLOOKUP(A1501,'[3]消费明细-普通账号'!$B$2:$O$10000,14,)</f>
        <v>43161.623564814799</v>
      </c>
      <c r="G1501" s="1" t="s">
        <v>5133</v>
      </c>
      <c r="H1501" s="1" t="s">
        <v>17</v>
      </c>
      <c r="I1501" s="1" t="s">
        <v>59</v>
      </c>
      <c r="J1501" s="1" t="s">
        <v>4378</v>
      </c>
      <c r="K1501" s="1" t="s">
        <v>3840</v>
      </c>
      <c r="L1501" s="1" t="s">
        <v>4379</v>
      </c>
      <c r="M1501" s="1"/>
      <c r="N1501" s="1">
        <f t="shared" si="23"/>
        <v>77.05</v>
      </c>
      <c r="O1501" s="1" t="s">
        <v>22</v>
      </c>
      <c r="P1501" s="1" t="s">
        <v>5134</v>
      </c>
      <c r="Q1501" s="1" t="s">
        <v>5135</v>
      </c>
      <c r="R1501" s="1" t="s">
        <v>21</v>
      </c>
      <c r="S1501" s="1"/>
      <c r="T1501" s="1" t="s">
        <v>25</v>
      </c>
      <c r="U1501" t="str">
        <f>VLOOKUP(H1501,[4]可返佣产品!$A$2:$B$1000,2,)</f>
        <v>true</v>
      </c>
    </row>
    <row r="1502" spans="1:21">
      <c r="A1502" s="1" t="s">
        <v>194</v>
      </c>
      <c r="B1502" s="1" t="str">
        <f>VLOOKUP(A1502,'[3]消费明细-普通账号'!$B$2:$C$10000,2,)</f>
        <v>深圳银链科技有限公司</v>
      </c>
      <c r="C1502" s="1" t="str">
        <f>VLOOKUP(A1502,'[3]消费明细-普通账号'!$B$2:$D$10000,3,)</f>
        <v>铁军-广</v>
      </c>
      <c r="D1502" s="1" t="str">
        <f>VLOOKUP(A1502,'[3]消费明细-普通账号'!$B$2:$L$10000,11,)</f>
        <v>李达</v>
      </c>
      <c r="E1502" s="1" t="str">
        <f>VLOOKUP(A1502,'[3]消费明细-普通账号'!$B$2:$P$10000,15,)</f>
        <v>新建</v>
      </c>
      <c r="F1502" s="5">
        <f>VLOOKUP(A1502,'[3]消费明细-普通账号'!$B$2:$O$10000,14,)</f>
        <v>43161.623564814799</v>
      </c>
      <c r="G1502" s="1" t="s">
        <v>5136</v>
      </c>
      <c r="H1502" s="1" t="s">
        <v>17</v>
      </c>
      <c r="I1502" s="1" t="s">
        <v>59</v>
      </c>
      <c r="J1502" s="1" t="s">
        <v>4378</v>
      </c>
      <c r="K1502" s="1" t="s">
        <v>3840</v>
      </c>
      <c r="L1502" s="1" t="s">
        <v>4379</v>
      </c>
      <c r="M1502" s="1"/>
      <c r="N1502" s="1">
        <f t="shared" si="23"/>
        <v>77.05</v>
      </c>
      <c r="O1502" s="1" t="s">
        <v>22</v>
      </c>
      <c r="P1502" s="1" t="s">
        <v>5137</v>
      </c>
      <c r="Q1502" s="1" t="s">
        <v>5138</v>
      </c>
      <c r="R1502" s="1" t="s">
        <v>21</v>
      </c>
      <c r="S1502" s="1"/>
      <c r="T1502" s="1" t="s">
        <v>25</v>
      </c>
      <c r="U1502" t="str">
        <f>VLOOKUP(H1502,[4]可返佣产品!$A$2:$B$1000,2,)</f>
        <v>true</v>
      </c>
    </row>
    <row r="1503" spans="1:21">
      <c r="A1503" s="1" t="s">
        <v>194</v>
      </c>
      <c r="B1503" s="1" t="str">
        <f>VLOOKUP(A1503,'[3]消费明细-普通账号'!$B$2:$C$10000,2,)</f>
        <v>深圳银链科技有限公司</v>
      </c>
      <c r="C1503" s="1" t="str">
        <f>VLOOKUP(A1503,'[3]消费明细-普通账号'!$B$2:$D$10000,3,)</f>
        <v>铁军-广</v>
      </c>
      <c r="D1503" s="1" t="str">
        <f>VLOOKUP(A1503,'[3]消费明细-普通账号'!$B$2:$L$10000,11,)</f>
        <v>李达</v>
      </c>
      <c r="E1503" s="1" t="str">
        <f>VLOOKUP(A1503,'[3]消费明细-普通账号'!$B$2:$P$10000,15,)</f>
        <v>新建</v>
      </c>
      <c r="F1503" s="5">
        <f>VLOOKUP(A1503,'[3]消费明细-普通账号'!$B$2:$O$10000,14,)</f>
        <v>43161.623564814799</v>
      </c>
      <c r="G1503" s="1" t="s">
        <v>5139</v>
      </c>
      <c r="H1503" s="1" t="s">
        <v>17</v>
      </c>
      <c r="I1503" s="1" t="s">
        <v>59</v>
      </c>
      <c r="J1503" s="1" t="s">
        <v>5140</v>
      </c>
      <c r="K1503" s="1" t="s">
        <v>20</v>
      </c>
      <c r="L1503" s="1" t="s">
        <v>5140</v>
      </c>
      <c r="M1503" s="1"/>
      <c r="N1503" s="1">
        <f t="shared" si="23"/>
        <v>296.99</v>
      </c>
      <c r="O1503" s="1" t="s">
        <v>22</v>
      </c>
      <c r="P1503" s="1" t="s">
        <v>5141</v>
      </c>
      <c r="Q1503" s="1" t="s">
        <v>5142</v>
      </c>
      <c r="R1503" s="1" t="s">
        <v>21</v>
      </c>
      <c r="S1503" s="1"/>
      <c r="T1503" s="1" t="s">
        <v>25</v>
      </c>
      <c r="U1503" t="str">
        <f>VLOOKUP(H1503,[4]可返佣产品!$A$2:$B$1000,2,)</f>
        <v>true</v>
      </c>
    </row>
    <row r="1504" spans="1:21">
      <c r="A1504" s="1" t="s">
        <v>194</v>
      </c>
      <c r="B1504" s="1" t="str">
        <f>VLOOKUP(A1504,'[3]消费明细-普通账号'!$B$2:$C$10000,2,)</f>
        <v>深圳银链科技有限公司</v>
      </c>
      <c r="C1504" s="1" t="str">
        <f>VLOOKUP(A1504,'[3]消费明细-普通账号'!$B$2:$D$10000,3,)</f>
        <v>铁军-广</v>
      </c>
      <c r="D1504" s="1" t="str">
        <f>VLOOKUP(A1504,'[3]消费明细-普通账号'!$B$2:$L$10000,11,)</f>
        <v>李达</v>
      </c>
      <c r="E1504" s="1" t="str">
        <f>VLOOKUP(A1504,'[3]消费明细-普通账号'!$B$2:$P$10000,15,)</f>
        <v>新建</v>
      </c>
      <c r="F1504" s="5">
        <f>VLOOKUP(A1504,'[3]消费明细-普通账号'!$B$2:$O$10000,14,)</f>
        <v>43161.623564814799</v>
      </c>
      <c r="G1504" s="1" t="s">
        <v>5143</v>
      </c>
      <c r="H1504" s="1" t="s">
        <v>17</v>
      </c>
      <c r="I1504" s="1" t="s">
        <v>59</v>
      </c>
      <c r="J1504" s="1" t="s">
        <v>5140</v>
      </c>
      <c r="K1504" s="1" t="s">
        <v>20</v>
      </c>
      <c r="L1504" s="1" t="s">
        <v>5140</v>
      </c>
      <c r="M1504" s="1"/>
      <c r="N1504" s="1">
        <f t="shared" si="23"/>
        <v>296.99</v>
      </c>
      <c r="O1504" s="1" t="s">
        <v>22</v>
      </c>
      <c r="P1504" s="1" t="s">
        <v>5144</v>
      </c>
      <c r="Q1504" s="1" t="s">
        <v>5144</v>
      </c>
      <c r="R1504" s="1" t="s">
        <v>21</v>
      </c>
      <c r="S1504" s="1"/>
      <c r="T1504" s="1" t="s">
        <v>25</v>
      </c>
      <c r="U1504" t="str">
        <f>VLOOKUP(H1504,[4]可返佣产品!$A$2:$B$1000,2,)</f>
        <v>true</v>
      </c>
    </row>
    <row r="1505" spans="1:21">
      <c r="A1505" s="1" t="s">
        <v>194</v>
      </c>
      <c r="B1505" s="1" t="str">
        <f>VLOOKUP(A1505,'[3]消费明细-普通账号'!$B$2:$C$10000,2,)</f>
        <v>深圳银链科技有限公司</v>
      </c>
      <c r="C1505" s="1" t="str">
        <f>VLOOKUP(A1505,'[3]消费明细-普通账号'!$B$2:$D$10000,3,)</f>
        <v>铁军-广</v>
      </c>
      <c r="D1505" s="1" t="str">
        <f>VLOOKUP(A1505,'[3]消费明细-普通账号'!$B$2:$L$10000,11,)</f>
        <v>李达</v>
      </c>
      <c r="E1505" s="1" t="str">
        <f>VLOOKUP(A1505,'[3]消费明细-普通账号'!$B$2:$P$10000,15,)</f>
        <v>新建</v>
      </c>
      <c r="F1505" s="5">
        <f>VLOOKUP(A1505,'[3]消费明细-普通账号'!$B$2:$O$10000,14,)</f>
        <v>43161.623564814799</v>
      </c>
      <c r="G1505" s="1" t="s">
        <v>5145</v>
      </c>
      <c r="H1505" s="1" t="s">
        <v>17</v>
      </c>
      <c r="I1505" s="1" t="s">
        <v>59</v>
      </c>
      <c r="J1505" s="1" t="s">
        <v>5140</v>
      </c>
      <c r="K1505" s="1" t="s">
        <v>20</v>
      </c>
      <c r="L1505" s="1" t="s">
        <v>5140</v>
      </c>
      <c r="M1505" s="1"/>
      <c r="N1505" s="1">
        <f t="shared" si="23"/>
        <v>296.99</v>
      </c>
      <c r="O1505" s="1" t="s">
        <v>22</v>
      </c>
      <c r="P1505" s="1" t="s">
        <v>5146</v>
      </c>
      <c r="Q1505" s="1" t="s">
        <v>5146</v>
      </c>
      <c r="R1505" s="1" t="s">
        <v>21</v>
      </c>
      <c r="S1505" s="1"/>
      <c r="T1505" s="1" t="s">
        <v>25</v>
      </c>
      <c r="U1505" t="str">
        <f>VLOOKUP(H1505,[4]可返佣产品!$A$2:$B$1000,2,)</f>
        <v>true</v>
      </c>
    </row>
    <row r="1506" spans="1:21">
      <c r="A1506" s="1" t="s">
        <v>194</v>
      </c>
      <c r="B1506" s="1" t="str">
        <f>VLOOKUP(A1506,'[3]消费明细-普通账号'!$B$2:$C$10000,2,)</f>
        <v>深圳银链科技有限公司</v>
      </c>
      <c r="C1506" s="1" t="str">
        <f>VLOOKUP(A1506,'[3]消费明细-普通账号'!$B$2:$D$10000,3,)</f>
        <v>铁军-广</v>
      </c>
      <c r="D1506" s="1" t="str">
        <f>VLOOKUP(A1506,'[3]消费明细-普通账号'!$B$2:$L$10000,11,)</f>
        <v>李达</v>
      </c>
      <c r="E1506" s="1" t="str">
        <f>VLOOKUP(A1506,'[3]消费明细-普通账号'!$B$2:$P$10000,15,)</f>
        <v>新建</v>
      </c>
      <c r="F1506" s="5">
        <f>VLOOKUP(A1506,'[3]消费明细-普通账号'!$B$2:$O$10000,14,)</f>
        <v>43161.623564814799</v>
      </c>
      <c r="G1506" s="1" t="s">
        <v>5147</v>
      </c>
      <c r="H1506" s="1" t="s">
        <v>17</v>
      </c>
      <c r="I1506" s="1" t="s">
        <v>59</v>
      </c>
      <c r="J1506" s="1" t="s">
        <v>5140</v>
      </c>
      <c r="K1506" s="1" t="s">
        <v>20</v>
      </c>
      <c r="L1506" s="1" t="s">
        <v>5140</v>
      </c>
      <c r="M1506" s="1"/>
      <c r="N1506" s="1">
        <f t="shared" si="23"/>
        <v>296.99</v>
      </c>
      <c r="O1506" s="1" t="s">
        <v>22</v>
      </c>
      <c r="P1506" s="1" t="s">
        <v>5148</v>
      </c>
      <c r="Q1506" s="1" t="s">
        <v>5149</v>
      </c>
      <c r="R1506" s="1" t="s">
        <v>21</v>
      </c>
      <c r="S1506" s="1"/>
      <c r="T1506" s="1" t="s">
        <v>25</v>
      </c>
      <c r="U1506" t="str">
        <f>VLOOKUP(H1506,[4]可返佣产品!$A$2:$B$1000,2,)</f>
        <v>true</v>
      </c>
    </row>
    <row r="1507" spans="1:21">
      <c r="A1507" s="1" t="s">
        <v>194</v>
      </c>
      <c r="B1507" s="1" t="str">
        <f>VLOOKUP(A1507,'[3]消费明细-普通账号'!$B$2:$C$10000,2,)</f>
        <v>深圳银链科技有限公司</v>
      </c>
      <c r="C1507" s="1" t="str">
        <f>VLOOKUP(A1507,'[3]消费明细-普通账号'!$B$2:$D$10000,3,)</f>
        <v>铁军-广</v>
      </c>
      <c r="D1507" s="1" t="str">
        <f>VLOOKUP(A1507,'[3]消费明细-普通账号'!$B$2:$L$10000,11,)</f>
        <v>李达</v>
      </c>
      <c r="E1507" s="1" t="str">
        <f>VLOOKUP(A1507,'[3]消费明细-普通账号'!$B$2:$P$10000,15,)</f>
        <v>新建</v>
      </c>
      <c r="F1507" s="5">
        <f>VLOOKUP(A1507,'[3]消费明细-普通账号'!$B$2:$O$10000,14,)</f>
        <v>43161.623564814799</v>
      </c>
      <c r="G1507" s="1" t="s">
        <v>5150</v>
      </c>
      <c r="H1507" s="1" t="s">
        <v>17</v>
      </c>
      <c r="I1507" s="1" t="s">
        <v>59</v>
      </c>
      <c r="J1507" s="1" t="s">
        <v>5140</v>
      </c>
      <c r="K1507" s="1" t="s">
        <v>20</v>
      </c>
      <c r="L1507" s="1" t="s">
        <v>5140</v>
      </c>
      <c r="M1507" s="1"/>
      <c r="N1507" s="1">
        <f t="shared" si="23"/>
        <v>296.99</v>
      </c>
      <c r="O1507" s="1" t="s">
        <v>22</v>
      </c>
      <c r="P1507" s="1" t="s">
        <v>5151</v>
      </c>
      <c r="Q1507" s="1" t="s">
        <v>5152</v>
      </c>
      <c r="R1507" s="1" t="s">
        <v>21</v>
      </c>
      <c r="S1507" s="1"/>
      <c r="T1507" s="1" t="s">
        <v>25</v>
      </c>
      <c r="U1507" t="str">
        <f>VLOOKUP(H1507,[4]可返佣产品!$A$2:$B$1000,2,)</f>
        <v>true</v>
      </c>
    </row>
    <row r="1508" spans="1:21">
      <c r="A1508" s="1" t="s">
        <v>5153</v>
      </c>
      <c r="B1508" s="1" t="str">
        <f>VLOOKUP(A1508,'[3]消费明细-普通账号'!$B$2:$C$10000,2,)</f>
        <v>seaboy@aliyun.com</v>
      </c>
      <c r="C1508" s="1" t="str">
        <f>VLOOKUP(A1508,'[3]消费明细-普通账号'!$B$2:$D$10000,3,)</f>
        <v>中台-广</v>
      </c>
      <c r="D1508" s="1" t="str">
        <f>VLOOKUP(A1508,'[3]消费明细-普通账号'!$B$2:$L$10000,11,)</f>
        <v>唐钰滢</v>
      </c>
      <c r="E1508" s="1" t="str">
        <f>VLOOKUP(A1508,'[3]消费明细-普通账号'!$B$2:$P$10000,15,)</f>
        <v>关联</v>
      </c>
      <c r="F1508" s="5">
        <f>VLOOKUP(A1508,'[3]消费明细-普通账号'!$B$2:$O$10000,14,)</f>
        <v>43125.833055555602</v>
      </c>
      <c r="G1508" s="1" t="s">
        <v>5154</v>
      </c>
      <c r="H1508" s="1" t="s">
        <v>5155</v>
      </c>
      <c r="I1508" s="1" t="s">
        <v>49</v>
      </c>
      <c r="J1508" s="1" t="s">
        <v>29</v>
      </c>
      <c r="K1508" s="1" t="s">
        <v>20</v>
      </c>
      <c r="L1508" s="1" t="s">
        <v>30</v>
      </c>
      <c r="M1508" s="1"/>
      <c r="N1508" s="1">
        <f t="shared" si="23"/>
        <v>0</v>
      </c>
      <c r="O1508" s="1" t="s">
        <v>31</v>
      </c>
      <c r="P1508" s="1" t="s">
        <v>5156</v>
      </c>
      <c r="Q1508" s="1" t="s">
        <v>5157</v>
      </c>
      <c r="R1508" s="1" t="s">
        <v>21</v>
      </c>
      <c r="S1508" s="1"/>
      <c r="T1508" s="1" t="s">
        <v>25</v>
      </c>
      <c r="U1508" t="e">
        <f>VLOOKUP(H1508,[4]可返佣产品!$A$2:$B$1000,2,)</f>
        <v>#N/A</v>
      </c>
    </row>
    <row r="1509" spans="1:21">
      <c r="A1509" s="1" t="s">
        <v>2005</v>
      </c>
      <c r="B1509" s="1" t="str">
        <f>VLOOKUP(A1509,'[3]消费明细-普通账号'!$B$2:$C$10000,2,)</f>
        <v>珠海报业文化传播有限公司</v>
      </c>
      <c r="C1509" s="1" t="str">
        <f>VLOOKUP(A1509,'[3]消费明细-普通账号'!$B$2:$D$10000,3,)</f>
        <v>KA-广</v>
      </c>
      <c r="D1509" s="1" t="str">
        <f>VLOOKUP(A1509,'[3]消费明细-普通账号'!$B$2:$L$10000,11,)</f>
        <v>KA-广</v>
      </c>
      <c r="E1509" s="1" t="str">
        <f>VLOOKUP(A1509,'[3]消费明细-普通账号'!$B$2:$P$10000,15,)</f>
        <v>关联</v>
      </c>
      <c r="F1509" s="5">
        <f>VLOOKUP(A1509,'[3]消费明细-普通账号'!$B$2:$O$10000,14,)</f>
        <v>43045</v>
      </c>
      <c r="G1509" s="1" t="s">
        <v>5158</v>
      </c>
      <c r="H1509" s="1" t="s">
        <v>17</v>
      </c>
      <c r="I1509" s="1" t="s">
        <v>59</v>
      </c>
      <c r="J1509" s="1" t="s">
        <v>2007</v>
      </c>
      <c r="K1509" s="1" t="s">
        <v>20</v>
      </c>
      <c r="L1509" s="1" t="s">
        <v>2007</v>
      </c>
      <c r="M1509" s="1"/>
      <c r="N1509" s="1">
        <f t="shared" si="23"/>
        <v>1277.6400000000001</v>
      </c>
      <c r="O1509" s="1" t="s">
        <v>22</v>
      </c>
      <c r="P1509" s="1" t="s">
        <v>5159</v>
      </c>
      <c r="Q1509" s="1" t="s">
        <v>5160</v>
      </c>
      <c r="R1509" s="1" t="s">
        <v>21</v>
      </c>
      <c r="S1509" s="1"/>
      <c r="T1509" s="1" t="s">
        <v>25</v>
      </c>
      <c r="U1509">
        <v>-1</v>
      </c>
    </row>
    <row r="1510" spans="1:21">
      <c r="A1510" s="1" t="s">
        <v>708</v>
      </c>
      <c r="B1510" s="1" t="str">
        <f>VLOOKUP(A1510,'[3]消费明细-普通账号'!$B$2:$C$10000,2,)</f>
        <v>dw10066</v>
      </c>
      <c r="C1510" s="1" t="str">
        <f>VLOOKUP(A1510,'[3]消费明细-普通账号'!$B$2:$D$10000,3,)</f>
        <v>铁军-广</v>
      </c>
      <c r="D1510" s="1" t="str">
        <f>VLOOKUP(A1510,'[3]消费明细-普通账号'!$B$2:$L$10000,11,)</f>
        <v>吴发能</v>
      </c>
      <c r="E1510" s="1" t="str">
        <f>VLOOKUP(A1510,'[3]消费明细-普通账号'!$B$2:$P$10000,15,)</f>
        <v>关联</v>
      </c>
      <c r="F1510" s="5">
        <f>VLOOKUP(A1510,'[3]消费明细-普通账号'!$B$2:$O$10000,14,)</f>
        <v>43021</v>
      </c>
      <c r="G1510" s="1" t="s">
        <v>5161</v>
      </c>
      <c r="H1510" s="1" t="s">
        <v>17</v>
      </c>
      <c r="I1510" s="1" t="s">
        <v>59</v>
      </c>
      <c r="J1510" s="1" t="s">
        <v>5162</v>
      </c>
      <c r="K1510" s="1" t="s">
        <v>20</v>
      </c>
      <c r="L1510" s="1" t="s">
        <v>5162</v>
      </c>
      <c r="M1510" s="1"/>
      <c r="N1510" s="1">
        <f t="shared" si="23"/>
        <v>2010</v>
      </c>
      <c r="O1510" s="1" t="s">
        <v>22</v>
      </c>
      <c r="P1510" s="1" t="s">
        <v>5163</v>
      </c>
      <c r="Q1510" s="1" t="s">
        <v>5164</v>
      </c>
      <c r="R1510" s="1" t="s">
        <v>21</v>
      </c>
      <c r="S1510" s="1"/>
      <c r="T1510" s="1" t="s">
        <v>25</v>
      </c>
      <c r="U1510">
        <v>-1</v>
      </c>
    </row>
    <row r="1511" spans="1:21">
      <c r="A1511" s="1" t="s">
        <v>26</v>
      </c>
      <c r="B1511" s="1" t="str">
        <f>VLOOKUP(A1511,'[3]消费明细-普通账号'!$B$2:$C$10000,2,)</f>
        <v>广州市十牛信息科技有限公司</v>
      </c>
      <c r="C1511" s="1" t="str">
        <f>VLOOKUP(A1511,'[3]消费明细-普通账号'!$B$2:$D$10000,3,)</f>
        <v>其他</v>
      </c>
      <c r="D1511" s="1" t="str">
        <f>VLOOKUP(A1511,'[3]消费明细-普通账号'!$B$2:$L$10000,11,)</f>
        <v>薛玲</v>
      </c>
      <c r="E1511" s="1" t="str">
        <f>VLOOKUP(A1511,'[3]消费明细-普通账号'!$B$2:$P$10000,15,)</f>
        <v>关联</v>
      </c>
      <c r="F1511" s="5">
        <f>VLOOKUP(A1511,'[3]消费明细-普通账号'!$B$2:$O$10000,14,)</f>
        <v>42909</v>
      </c>
      <c r="G1511" s="1" t="s">
        <v>5165</v>
      </c>
      <c r="H1511" s="1" t="s">
        <v>130</v>
      </c>
      <c r="I1511" s="1" t="s">
        <v>49</v>
      </c>
      <c r="J1511" s="1" t="s">
        <v>29</v>
      </c>
      <c r="K1511" s="1" t="s">
        <v>20</v>
      </c>
      <c r="L1511" s="1" t="s">
        <v>30</v>
      </c>
      <c r="M1511" s="1"/>
      <c r="N1511" s="1">
        <f t="shared" si="23"/>
        <v>0</v>
      </c>
      <c r="O1511" s="1" t="s">
        <v>31</v>
      </c>
      <c r="P1511" s="1" t="s">
        <v>5166</v>
      </c>
      <c r="Q1511" s="1" t="s">
        <v>5167</v>
      </c>
      <c r="R1511" s="1" t="s">
        <v>21</v>
      </c>
      <c r="S1511" s="1"/>
      <c r="T1511" s="1" t="s">
        <v>25</v>
      </c>
      <c r="U1511" t="b">
        <f>VLOOKUP(H1511,[4]可返佣产品!$A$2:$B$1000,2,)</f>
        <v>1</v>
      </c>
    </row>
    <row r="1512" spans="1:21">
      <c r="A1512" s="1" t="s">
        <v>26</v>
      </c>
      <c r="B1512" s="1" t="str">
        <f>VLOOKUP(A1512,'[3]消费明细-普通账号'!$B$2:$C$10000,2,)</f>
        <v>广州市十牛信息科技有限公司</v>
      </c>
      <c r="C1512" s="1" t="str">
        <f>VLOOKUP(A1512,'[3]消费明细-普通账号'!$B$2:$D$10000,3,)</f>
        <v>其他</v>
      </c>
      <c r="D1512" s="1" t="str">
        <f>VLOOKUP(A1512,'[3]消费明细-普通账号'!$B$2:$L$10000,11,)</f>
        <v>薛玲</v>
      </c>
      <c r="E1512" s="1" t="str">
        <f>VLOOKUP(A1512,'[3]消费明细-普通账号'!$B$2:$P$10000,15,)</f>
        <v>关联</v>
      </c>
      <c r="F1512" s="5">
        <f>VLOOKUP(A1512,'[3]消费明细-普通账号'!$B$2:$O$10000,14,)</f>
        <v>42909</v>
      </c>
      <c r="G1512" s="1" t="s">
        <v>5168</v>
      </c>
      <c r="H1512" s="1" t="s">
        <v>130</v>
      </c>
      <c r="I1512" s="1" t="s">
        <v>49</v>
      </c>
      <c r="J1512" s="1" t="s">
        <v>29</v>
      </c>
      <c r="K1512" s="1" t="s">
        <v>20</v>
      </c>
      <c r="L1512" s="1" t="s">
        <v>30</v>
      </c>
      <c r="M1512" s="1"/>
      <c r="N1512" s="1">
        <f t="shared" si="23"/>
        <v>0</v>
      </c>
      <c r="O1512" s="1" t="s">
        <v>31</v>
      </c>
      <c r="P1512" s="1" t="s">
        <v>5169</v>
      </c>
      <c r="Q1512" s="1" t="s">
        <v>5170</v>
      </c>
      <c r="R1512" s="1" t="s">
        <v>21</v>
      </c>
      <c r="S1512" s="1"/>
      <c r="T1512" s="1" t="s">
        <v>25</v>
      </c>
      <c r="U1512" t="b">
        <f>VLOOKUP(H1512,[4]可返佣产品!$A$2:$B$1000,2,)</f>
        <v>1</v>
      </c>
    </row>
    <row r="1513" spans="1:21">
      <c r="A1513" s="1" t="s">
        <v>1351</v>
      </c>
      <c r="B1513" s="1" t="str">
        <f>VLOOKUP(A1513,'[3]消费明细-普通账号'!$B$2:$C$10000,2,)</f>
        <v>广州智悦网络科技有限公司</v>
      </c>
      <c r="C1513" s="1" t="str">
        <f>VLOOKUP(A1513,'[3]消费明细-普通账号'!$B$2:$D$10000,3,)</f>
        <v>KA-广</v>
      </c>
      <c r="D1513" s="1" t="str">
        <f>VLOOKUP(A1513,'[3]消费明细-普通账号'!$B$2:$L$10000,11,)</f>
        <v>史玉卉</v>
      </c>
      <c r="E1513" s="1" t="str">
        <f>VLOOKUP(A1513,'[3]消费明细-普通账号'!$B$2:$P$10000,15,)</f>
        <v>关联</v>
      </c>
      <c r="F1513" s="5">
        <f>VLOOKUP(A1513,'[3]消费明细-普通账号'!$B$2:$O$10000,14,)</f>
        <v>43046</v>
      </c>
      <c r="G1513" s="1" t="s">
        <v>5171</v>
      </c>
      <c r="H1513" s="1" t="s">
        <v>36</v>
      </c>
      <c r="I1513" s="1" t="s">
        <v>18</v>
      </c>
      <c r="J1513" s="1" t="s">
        <v>5172</v>
      </c>
      <c r="K1513" s="1" t="s">
        <v>38</v>
      </c>
      <c r="L1513" s="1" t="s">
        <v>5173</v>
      </c>
      <c r="M1513" s="1"/>
      <c r="N1513" s="1">
        <f t="shared" si="23"/>
        <v>1629.21</v>
      </c>
      <c r="O1513" s="1" t="s">
        <v>22</v>
      </c>
      <c r="P1513" s="1" t="s">
        <v>5174</v>
      </c>
      <c r="Q1513" s="1" t="s">
        <v>5175</v>
      </c>
      <c r="R1513" s="1" t="s">
        <v>21</v>
      </c>
      <c r="S1513" s="1"/>
      <c r="T1513" s="1" t="s">
        <v>25</v>
      </c>
      <c r="U1513" t="str">
        <f>VLOOKUP(H1513,[4]可返佣产品!$A$2:$B$1000,2,)</f>
        <v>true</v>
      </c>
    </row>
    <row r="1514" spans="1:21">
      <c r="A1514" s="1" t="s">
        <v>63</v>
      </c>
      <c r="B1514" s="1" t="str">
        <f>VLOOKUP(A1514,'[3]消费明细-普通账号'!$B$2:$C$10000,2,)</f>
        <v>广州美亚电子商务国际旅行社有限公司</v>
      </c>
      <c r="C1514" s="1" t="str">
        <f>VLOOKUP(A1514,'[3]消费明细-普通账号'!$B$2:$D$10000,3,)</f>
        <v>KA-广</v>
      </c>
      <c r="D1514" s="1" t="str">
        <f>VLOOKUP(A1514,'[3]消费明细-普通账号'!$B$2:$L$10000,11,)</f>
        <v>史玉卉</v>
      </c>
      <c r="E1514" s="1" t="str">
        <f>VLOOKUP(A1514,'[3]消费明细-普通账号'!$B$2:$P$10000,15,)</f>
        <v>关联</v>
      </c>
      <c r="F1514" s="5">
        <f>VLOOKUP(A1514,'[3]消费明细-普通账号'!$B$2:$O$10000,14,)</f>
        <v>43028</v>
      </c>
      <c r="G1514" s="1" t="s">
        <v>5176</v>
      </c>
      <c r="H1514" s="1" t="s">
        <v>36</v>
      </c>
      <c r="I1514" s="1" t="s">
        <v>18</v>
      </c>
      <c r="J1514" s="1" t="s">
        <v>5177</v>
      </c>
      <c r="K1514" s="1" t="s">
        <v>20</v>
      </c>
      <c r="L1514" s="1" t="s">
        <v>5177</v>
      </c>
      <c r="M1514" s="1"/>
      <c r="N1514" s="1">
        <f t="shared" si="23"/>
        <v>26.74</v>
      </c>
      <c r="O1514" s="1" t="s">
        <v>22</v>
      </c>
      <c r="P1514" s="1" t="s">
        <v>5178</v>
      </c>
      <c r="Q1514" s="1" t="s">
        <v>5179</v>
      </c>
      <c r="R1514" s="1" t="s">
        <v>21</v>
      </c>
      <c r="S1514" s="1"/>
      <c r="T1514" s="1" t="s">
        <v>25</v>
      </c>
      <c r="U1514" t="str">
        <f>VLOOKUP(H1514,[4]可返佣产品!$A$2:$B$1000,2,)</f>
        <v>true</v>
      </c>
    </row>
    <row r="1515" spans="1:21">
      <c r="A1515" s="1" t="s">
        <v>869</v>
      </c>
      <c r="B1515" s="1" t="str">
        <f>VLOOKUP(A1515,'[3]消费明细-普通账号'!$B$2:$C$10000,2,)</f>
        <v>广州市熙励教育信息咨询有限公司</v>
      </c>
      <c r="C1515" s="1" t="str">
        <f>VLOOKUP(A1515,'[3]消费明细-普通账号'!$B$2:$D$10000,3,)</f>
        <v>KA-广</v>
      </c>
      <c r="D1515" s="1" t="str">
        <f>VLOOKUP(A1515,'[3]消费明细-普通账号'!$B$2:$L$10000,11,)</f>
        <v>谢晓敏</v>
      </c>
      <c r="E1515" s="1" t="str">
        <f>VLOOKUP(A1515,'[3]消费明细-普通账号'!$B$2:$P$10000,15,)</f>
        <v>关联</v>
      </c>
      <c r="F1515" s="5">
        <f>VLOOKUP(A1515,'[3]消费明细-普通账号'!$B$2:$O$10000,14,)</f>
        <v>43115.892326388901</v>
      </c>
      <c r="G1515" s="1" t="s">
        <v>5180</v>
      </c>
      <c r="H1515" s="1" t="s">
        <v>17</v>
      </c>
      <c r="I1515" s="1" t="s">
        <v>59</v>
      </c>
      <c r="J1515" s="1" t="s">
        <v>4189</v>
      </c>
      <c r="K1515" s="1" t="s">
        <v>20</v>
      </c>
      <c r="L1515" s="1" t="s">
        <v>4189</v>
      </c>
      <c r="M1515" s="1"/>
      <c r="N1515" s="1">
        <f t="shared" si="23"/>
        <v>39.200000000000003</v>
      </c>
      <c r="O1515" s="1" t="s">
        <v>22</v>
      </c>
      <c r="P1515" s="1" t="s">
        <v>5181</v>
      </c>
      <c r="Q1515" s="1" t="s">
        <v>5182</v>
      </c>
      <c r="R1515" s="1" t="s">
        <v>21</v>
      </c>
      <c r="S1515" s="1"/>
      <c r="T1515" s="1" t="s">
        <v>25</v>
      </c>
      <c r="U1515">
        <v>-1</v>
      </c>
    </row>
    <row r="1516" spans="1:21">
      <c r="A1516" s="1" t="s">
        <v>5183</v>
      </c>
      <c r="B1516" s="1" t="str">
        <f>VLOOKUP(A1516,'[3]消费明细-普通账号'!$B$2:$C$10000,2,)</f>
        <v>广州三洋信息科技有限公司</v>
      </c>
      <c r="C1516" s="1" t="str">
        <f>VLOOKUP(A1516,'[3]消费明细-普通账号'!$B$2:$D$10000,3,)</f>
        <v>BD伙伴</v>
      </c>
      <c r="D1516" s="1" t="str">
        <f>VLOOKUP(A1516,'[3]消费明细-普通账号'!$B$2:$L$10000,11,)</f>
        <v>BD</v>
      </c>
      <c r="E1516" s="1" t="str">
        <f>VLOOKUP(A1516,'[3]消费明细-普通账号'!$B$2:$P$10000,15,)</f>
        <v>新建</v>
      </c>
      <c r="F1516" s="5">
        <f>VLOOKUP(A1516,'[3]消费明细-普通账号'!$B$2:$O$10000,14,)</f>
        <v>43235.864884259303</v>
      </c>
      <c r="G1516" s="1" t="s">
        <v>5184</v>
      </c>
      <c r="H1516" s="1" t="s">
        <v>1549</v>
      </c>
      <c r="I1516" s="1" t="s">
        <v>49</v>
      </c>
      <c r="J1516" s="1" t="s">
        <v>29</v>
      </c>
      <c r="K1516" s="1" t="s">
        <v>20</v>
      </c>
      <c r="L1516" s="1" t="s">
        <v>30</v>
      </c>
      <c r="M1516" s="1"/>
      <c r="N1516" s="1">
        <f t="shared" si="23"/>
        <v>0</v>
      </c>
      <c r="O1516" s="1" t="s">
        <v>31</v>
      </c>
      <c r="P1516" s="1" t="s">
        <v>5185</v>
      </c>
      <c r="Q1516" s="1" t="s">
        <v>5185</v>
      </c>
      <c r="R1516" s="1" t="s">
        <v>21</v>
      </c>
      <c r="S1516" s="1"/>
      <c r="T1516" s="1" t="s">
        <v>25</v>
      </c>
      <c r="U1516" t="b">
        <f>VLOOKUP(H1516,[4]可返佣产品!$A$2:$B$1000,2,)</f>
        <v>1</v>
      </c>
    </row>
    <row r="1517" spans="1:21">
      <c r="A1517" s="1" t="s">
        <v>340</v>
      </c>
      <c r="B1517" s="1" t="str">
        <f>VLOOKUP(A1517,'[3]消费明细-普通账号'!$B$2:$C$10000,2,)</f>
        <v>深圳翼果科技有限公司</v>
      </c>
      <c r="C1517" s="1" t="str">
        <f>VLOOKUP(A1517,'[3]消费明细-普通账号'!$B$2:$D$10000,3,)</f>
        <v>铁军-广</v>
      </c>
      <c r="D1517" s="1" t="str">
        <f>VLOOKUP(A1517,'[3]消费明细-普通账号'!$B$2:$L$10000,11,)</f>
        <v>高乾</v>
      </c>
      <c r="E1517" s="1" t="str">
        <f>VLOOKUP(A1517,'[3]消费明细-普通账号'!$B$2:$P$10000,15,)</f>
        <v>关联</v>
      </c>
      <c r="F1517" s="5">
        <f>VLOOKUP(A1517,'[3]消费明细-普通账号'!$B$2:$O$10000,14,)</f>
        <v>43132</v>
      </c>
      <c r="G1517" s="1" t="s">
        <v>5186</v>
      </c>
      <c r="H1517" s="1" t="s">
        <v>17</v>
      </c>
      <c r="I1517" s="1" t="s">
        <v>59</v>
      </c>
      <c r="J1517" s="1" t="s">
        <v>5187</v>
      </c>
      <c r="K1517" s="1" t="s">
        <v>1682</v>
      </c>
      <c r="L1517" s="1" t="s">
        <v>5188</v>
      </c>
      <c r="M1517" s="1">
        <v>4139</v>
      </c>
      <c r="N1517" s="1">
        <f t="shared" si="23"/>
        <v>0</v>
      </c>
      <c r="O1517" s="1" t="s">
        <v>22</v>
      </c>
      <c r="P1517" s="1" t="s">
        <v>5189</v>
      </c>
      <c r="Q1517" s="1" t="s">
        <v>5190</v>
      </c>
      <c r="R1517" s="1" t="s">
        <v>21</v>
      </c>
      <c r="S1517" s="1"/>
      <c r="T1517" s="1" t="s">
        <v>25</v>
      </c>
      <c r="U1517">
        <v>-1</v>
      </c>
    </row>
    <row r="1518" spans="1:21">
      <c r="A1518" s="1" t="s">
        <v>340</v>
      </c>
      <c r="B1518" s="1" t="str">
        <f>VLOOKUP(A1518,'[3]消费明细-普通账号'!$B$2:$C$10000,2,)</f>
        <v>深圳翼果科技有限公司</v>
      </c>
      <c r="C1518" s="1" t="str">
        <f>VLOOKUP(A1518,'[3]消费明细-普通账号'!$B$2:$D$10000,3,)</f>
        <v>铁军-广</v>
      </c>
      <c r="D1518" s="1" t="str">
        <f>VLOOKUP(A1518,'[3]消费明细-普通账号'!$B$2:$L$10000,11,)</f>
        <v>高乾</v>
      </c>
      <c r="E1518" s="1" t="str">
        <f>VLOOKUP(A1518,'[3]消费明细-普通账号'!$B$2:$P$10000,15,)</f>
        <v>关联</v>
      </c>
      <c r="F1518" s="5">
        <f>VLOOKUP(A1518,'[3]消费明细-普通账号'!$B$2:$O$10000,14,)</f>
        <v>43132</v>
      </c>
      <c r="G1518" s="1" t="s">
        <v>5191</v>
      </c>
      <c r="H1518" s="1" t="s">
        <v>306</v>
      </c>
      <c r="I1518" s="1" t="s">
        <v>59</v>
      </c>
      <c r="J1518" s="1" t="s">
        <v>5192</v>
      </c>
      <c r="K1518" s="1" t="s">
        <v>20</v>
      </c>
      <c r="L1518" s="1" t="s">
        <v>5192</v>
      </c>
      <c r="M1518" s="1">
        <v>149</v>
      </c>
      <c r="N1518" s="1">
        <f t="shared" si="23"/>
        <v>0</v>
      </c>
      <c r="O1518" s="1" t="s">
        <v>22</v>
      </c>
      <c r="P1518" s="1" t="s">
        <v>5193</v>
      </c>
      <c r="Q1518" s="1" t="s">
        <v>5194</v>
      </c>
      <c r="R1518" s="1" t="s">
        <v>21</v>
      </c>
      <c r="S1518" s="1"/>
      <c r="T1518" s="1" t="s">
        <v>25</v>
      </c>
      <c r="U1518">
        <v>-1</v>
      </c>
    </row>
    <row r="1519" spans="1:21">
      <c r="A1519" s="1" t="s">
        <v>1196</v>
      </c>
      <c r="B1519" s="1" t="str">
        <f>VLOOKUP(A1519,'[3]消费明细-普通账号'!$B$2:$C$10000,2,)</f>
        <v>广州留余香信息科技有限公司</v>
      </c>
      <c r="C1519" s="1" t="str">
        <f>VLOOKUP(A1519,'[3]消费明细-普通账号'!$B$2:$D$10000,3,)</f>
        <v>BD伙伴</v>
      </c>
      <c r="D1519" s="1" t="str">
        <f>VLOOKUP(A1519,'[3]消费明细-普通账号'!$B$2:$L$10000,11,)</f>
        <v>BD团队-黄政源</v>
      </c>
      <c r="E1519" s="1" t="str">
        <f>VLOOKUP(A1519,'[3]消费明细-普通账号'!$B$2:$P$10000,15,)</f>
        <v>新建</v>
      </c>
      <c r="F1519" s="5">
        <f>VLOOKUP(A1519,'[3]消费明细-普通账号'!$B$2:$O$10000,14,)</f>
        <v>43032</v>
      </c>
      <c r="G1519" s="1" t="s">
        <v>5195</v>
      </c>
      <c r="H1519" s="1" t="s">
        <v>17</v>
      </c>
      <c r="I1519" s="1" t="s">
        <v>59</v>
      </c>
      <c r="J1519" s="1" t="s">
        <v>1996</v>
      </c>
      <c r="K1519" s="1" t="s">
        <v>20</v>
      </c>
      <c r="L1519" s="1" t="s">
        <v>1996</v>
      </c>
      <c r="M1519" s="1"/>
      <c r="N1519" s="1">
        <f t="shared" si="23"/>
        <v>190</v>
      </c>
      <c r="O1519" s="1" t="s">
        <v>22</v>
      </c>
      <c r="P1519" s="1" t="s">
        <v>5196</v>
      </c>
      <c r="Q1519" s="1" t="s">
        <v>5197</v>
      </c>
      <c r="R1519" s="1" t="s">
        <v>21</v>
      </c>
      <c r="S1519" s="1"/>
      <c r="T1519" s="1" t="s">
        <v>25</v>
      </c>
      <c r="U1519" t="str">
        <f>VLOOKUP(H1519,[4]可返佣产品!$A$2:$B$1000,2,)</f>
        <v>true</v>
      </c>
    </row>
    <row r="1520" spans="1:21">
      <c r="A1520" s="1" t="s">
        <v>5198</v>
      </c>
      <c r="B1520" s="1" t="str">
        <f>VLOOKUP(A1520,'[3]消费明细-普通账号'!$B$2:$C$10000,2,)</f>
        <v>赖志威</v>
      </c>
      <c r="C1520" s="1" t="str">
        <f>VLOOKUP(A1520,'[3]消费明细-普通账号'!$B$2:$D$10000,3,)</f>
        <v>铁军-广</v>
      </c>
      <c r="D1520" s="1" t="str">
        <f>VLOOKUP(A1520,'[3]消费明细-普通账号'!$B$2:$L$10000,11,)</f>
        <v>李达</v>
      </c>
      <c r="E1520" s="1" t="str">
        <f>VLOOKUP(A1520,'[3]消费明细-普通账号'!$B$2:$P$10000,15,)</f>
        <v>新建</v>
      </c>
      <c r="F1520" s="5">
        <f>VLOOKUP(A1520,'[3]消费明细-普通账号'!$B$2:$O$10000,14,)</f>
        <v>43279.713530092595</v>
      </c>
      <c r="G1520" s="1" t="s">
        <v>5199</v>
      </c>
      <c r="H1520" s="1" t="s">
        <v>2547</v>
      </c>
      <c r="I1520" s="1" t="s">
        <v>49</v>
      </c>
      <c r="J1520" s="1" t="s">
        <v>29</v>
      </c>
      <c r="K1520" s="1" t="s">
        <v>20</v>
      </c>
      <c r="L1520" s="1" t="s">
        <v>30</v>
      </c>
      <c r="M1520" s="1"/>
      <c r="N1520" s="1">
        <f t="shared" si="23"/>
        <v>0</v>
      </c>
      <c r="O1520" s="1" t="s">
        <v>31</v>
      </c>
      <c r="P1520" s="1" t="s">
        <v>5200</v>
      </c>
      <c r="Q1520" s="1" t="s">
        <v>5200</v>
      </c>
      <c r="R1520" s="1" t="s">
        <v>21</v>
      </c>
      <c r="S1520" s="1"/>
      <c r="T1520" s="1" t="s">
        <v>25</v>
      </c>
      <c r="U1520" t="b">
        <f>VLOOKUP(H1520,[4]可返佣产品!$A$2:$B$1000,2,)</f>
        <v>0</v>
      </c>
    </row>
    <row r="1521" spans="1:21">
      <c r="A1521" s="1" t="s">
        <v>5198</v>
      </c>
      <c r="B1521" s="1" t="str">
        <f>VLOOKUP(A1521,'[3]消费明细-普通账号'!$B$2:$C$10000,2,)</f>
        <v>赖志威</v>
      </c>
      <c r="C1521" s="1" t="str">
        <f>VLOOKUP(A1521,'[3]消费明细-普通账号'!$B$2:$D$10000,3,)</f>
        <v>铁军-广</v>
      </c>
      <c r="D1521" s="1" t="str">
        <f>VLOOKUP(A1521,'[3]消费明细-普通账号'!$B$2:$L$10000,11,)</f>
        <v>李达</v>
      </c>
      <c r="E1521" s="1" t="str">
        <f>VLOOKUP(A1521,'[3]消费明细-普通账号'!$B$2:$P$10000,15,)</f>
        <v>新建</v>
      </c>
      <c r="F1521" s="5">
        <f>VLOOKUP(A1521,'[3]消费明细-普通账号'!$B$2:$O$10000,14,)</f>
        <v>43279.713530092595</v>
      </c>
      <c r="G1521" s="1" t="s">
        <v>5201</v>
      </c>
      <c r="H1521" s="1" t="s">
        <v>950</v>
      </c>
      <c r="I1521" s="1" t="s">
        <v>49</v>
      </c>
      <c r="J1521" s="1" t="s">
        <v>29</v>
      </c>
      <c r="K1521" s="1" t="s">
        <v>20</v>
      </c>
      <c r="L1521" s="1" t="s">
        <v>30</v>
      </c>
      <c r="M1521" s="1"/>
      <c r="N1521" s="1">
        <f t="shared" si="23"/>
        <v>0</v>
      </c>
      <c r="O1521" s="1" t="s">
        <v>31</v>
      </c>
      <c r="P1521" s="1" t="s">
        <v>5202</v>
      </c>
      <c r="Q1521" s="1" t="s">
        <v>5202</v>
      </c>
      <c r="R1521" s="1" t="s">
        <v>21</v>
      </c>
      <c r="S1521" s="1"/>
      <c r="T1521" s="1" t="s">
        <v>25</v>
      </c>
      <c r="U1521" t="e">
        <f>VLOOKUP(H1521,[4]可返佣产品!$A$2:$B$1000,2,)</f>
        <v>#N/A</v>
      </c>
    </row>
    <row r="1522" spans="1:21">
      <c r="A1522" s="1" t="s">
        <v>5198</v>
      </c>
      <c r="B1522" s="1" t="str">
        <f>VLOOKUP(A1522,'[3]消费明细-普通账号'!$B$2:$C$10000,2,)</f>
        <v>赖志威</v>
      </c>
      <c r="C1522" s="1" t="str">
        <f>VLOOKUP(A1522,'[3]消费明细-普通账号'!$B$2:$D$10000,3,)</f>
        <v>铁军-广</v>
      </c>
      <c r="D1522" s="1" t="str">
        <f>VLOOKUP(A1522,'[3]消费明细-普通账号'!$B$2:$L$10000,11,)</f>
        <v>李达</v>
      </c>
      <c r="E1522" s="1" t="str">
        <f>VLOOKUP(A1522,'[3]消费明细-普通账号'!$B$2:$P$10000,15,)</f>
        <v>新建</v>
      </c>
      <c r="F1522" s="5">
        <f>VLOOKUP(A1522,'[3]消费明细-普通账号'!$B$2:$O$10000,14,)</f>
        <v>43279.713530092595</v>
      </c>
      <c r="G1522" s="1" t="s">
        <v>5203</v>
      </c>
      <c r="H1522" s="1" t="s">
        <v>201</v>
      </c>
      <c r="I1522" s="1" t="s">
        <v>49</v>
      </c>
      <c r="J1522" s="1" t="s">
        <v>1856</v>
      </c>
      <c r="K1522" s="1" t="s">
        <v>773</v>
      </c>
      <c r="L1522" s="1" t="s">
        <v>1857</v>
      </c>
      <c r="M1522" s="1"/>
      <c r="N1522" s="1">
        <f t="shared" si="23"/>
        <v>20</v>
      </c>
      <c r="O1522" s="1" t="s">
        <v>22</v>
      </c>
      <c r="P1522" s="1" t="s">
        <v>5204</v>
      </c>
      <c r="Q1522" s="1" t="s">
        <v>5205</v>
      </c>
      <c r="R1522" s="1" t="s">
        <v>21</v>
      </c>
      <c r="S1522" s="1"/>
      <c r="T1522" s="1" t="s">
        <v>25</v>
      </c>
      <c r="U1522" t="str">
        <f>VLOOKUP(H1522,[4]可返佣产品!$A$2:$B$1000,2,)</f>
        <v>true</v>
      </c>
    </row>
    <row r="1523" spans="1:21">
      <c r="A1523" s="1" t="s">
        <v>1315</v>
      </c>
      <c r="B1523" s="1" t="str">
        <f>VLOOKUP(A1523,'[3]消费明细-普通账号'!$B$2:$C$10000,2,)</f>
        <v>广州花镇教育咨询有限公司</v>
      </c>
      <c r="C1523" s="1" t="str">
        <f>VLOOKUP(A1523,'[3]消费明细-普通账号'!$B$2:$D$10000,3,)</f>
        <v>铁军-广</v>
      </c>
      <c r="D1523" s="1" t="str">
        <f>VLOOKUP(A1523,'[3]消费明细-普通账号'!$B$2:$L$10000,11,)</f>
        <v>高乾</v>
      </c>
      <c r="E1523" s="1" t="str">
        <f>VLOOKUP(A1523,'[3]消费明细-普通账号'!$B$2:$P$10000,15,)</f>
        <v>关联</v>
      </c>
      <c r="F1523" s="5">
        <f>VLOOKUP(A1523,'[3]消费明细-普通账号'!$B$2:$O$10000,14,)</f>
        <v>42956</v>
      </c>
      <c r="G1523" s="1" t="s">
        <v>5206</v>
      </c>
      <c r="H1523" s="1" t="s">
        <v>166</v>
      </c>
      <c r="I1523" s="1" t="s">
        <v>18</v>
      </c>
      <c r="J1523" s="1" t="s">
        <v>29</v>
      </c>
      <c r="K1523" s="1" t="s">
        <v>20</v>
      </c>
      <c r="L1523" s="1" t="s">
        <v>30</v>
      </c>
      <c r="M1523" s="1"/>
      <c r="N1523" s="1">
        <f t="shared" si="23"/>
        <v>0</v>
      </c>
      <c r="O1523" s="1" t="s">
        <v>31</v>
      </c>
      <c r="P1523" s="1" t="s">
        <v>5207</v>
      </c>
      <c r="Q1523" s="1" t="s">
        <v>5207</v>
      </c>
      <c r="R1523" s="1" t="s">
        <v>21</v>
      </c>
      <c r="S1523" s="1"/>
      <c r="T1523" s="1" t="s">
        <v>25</v>
      </c>
      <c r="U1523" t="e">
        <f>VLOOKUP(H1523,[4]可返佣产品!$A$2:$B$1000,2,)</f>
        <v>#N/A</v>
      </c>
    </row>
    <row r="1524" spans="1:21">
      <c r="A1524" s="1" t="s">
        <v>1315</v>
      </c>
      <c r="B1524" s="1" t="str">
        <f>VLOOKUP(A1524,'[3]消费明细-普通账号'!$B$2:$C$10000,2,)</f>
        <v>广州花镇教育咨询有限公司</v>
      </c>
      <c r="C1524" s="1" t="str">
        <f>VLOOKUP(A1524,'[3]消费明细-普通账号'!$B$2:$D$10000,3,)</f>
        <v>铁军-广</v>
      </c>
      <c r="D1524" s="1" t="str">
        <f>VLOOKUP(A1524,'[3]消费明细-普通账号'!$B$2:$L$10000,11,)</f>
        <v>高乾</v>
      </c>
      <c r="E1524" s="1" t="str">
        <f>VLOOKUP(A1524,'[3]消费明细-普通账号'!$B$2:$P$10000,15,)</f>
        <v>关联</v>
      </c>
      <c r="F1524" s="5">
        <f>VLOOKUP(A1524,'[3]消费明细-普通账号'!$B$2:$O$10000,14,)</f>
        <v>42956</v>
      </c>
      <c r="G1524" s="1" t="s">
        <v>5208</v>
      </c>
      <c r="H1524" s="1" t="s">
        <v>17</v>
      </c>
      <c r="I1524" s="1" t="s">
        <v>49</v>
      </c>
      <c r="J1524" s="1" t="s">
        <v>1753</v>
      </c>
      <c r="K1524" s="1" t="s">
        <v>564</v>
      </c>
      <c r="L1524" s="1" t="s">
        <v>1754</v>
      </c>
      <c r="M1524" s="1"/>
      <c r="N1524" s="1">
        <f t="shared" si="23"/>
        <v>285.7</v>
      </c>
      <c r="O1524" s="1" t="s">
        <v>22</v>
      </c>
      <c r="P1524" s="1" t="s">
        <v>5209</v>
      </c>
      <c r="Q1524" s="1" t="s">
        <v>5210</v>
      </c>
      <c r="R1524" s="1" t="s">
        <v>21</v>
      </c>
      <c r="S1524" s="1"/>
      <c r="T1524" s="1" t="s">
        <v>25</v>
      </c>
      <c r="U1524" t="str">
        <f>VLOOKUP(H1524,[4]可返佣产品!$A$2:$B$1000,2,)</f>
        <v>true</v>
      </c>
    </row>
    <row r="1525" spans="1:21">
      <c r="A1525" s="1" t="s">
        <v>63</v>
      </c>
      <c r="B1525" s="1" t="str">
        <f>VLOOKUP(A1525,'[3]消费明细-普通账号'!$B$2:$C$10000,2,)</f>
        <v>广州美亚电子商务国际旅行社有限公司</v>
      </c>
      <c r="C1525" s="1" t="str">
        <f>VLOOKUP(A1525,'[3]消费明细-普通账号'!$B$2:$D$10000,3,)</f>
        <v>KA-广</v>
      </c>
      <c r="D1525" s="1" t="str">
        <f>VLOOKUP(A1525,'[3]消费明细-普通账号'!$B$2:$L$10000,11,)</f>
        <v>史玉卉</v>
      </c>
      <c r="E1525" s="1" t="str">
        <f>VLOOKUP(A1525,'[3]消费明细-普通账号'!$B$2:$P$10000,15,)</f>
        <v>关联</v>
      </c>
      <c r="F1525" s="5">
        <f>VLOOKUP(A1525,'[3]消费明细-普通账号'!$B$2:$O$10000,14,)</f>
        <v>43028</v>
      </c>
      <c r="G1525" s="1" t="s">
        <v>5211</v>
      </c>
      <c r="H1525" s="1" t="s">
        <v>5212</v>
      </c>
      <c r="I1525" s="1" t="s">
        <v>49</v>
      </c>
      <c r="J1525" s="1" t="s">
        <v>5213</v>
      </c>
      <c r="K1525" s="1" t="s">
        <v>20</v>
      </c>
      <c r="L1525" s="1" t="s">
        <v>5213</v>
      </c>
      <c r="M1525" s="1"/>
      <c r="N1525" s="1">
        <f t="shared" si="23"/>
        <v>140</v>
      </c>
      <c r="O1525" s="1" t="s">
        <v>22</v>
      </c>
      <c r="P1525" s="1" t="s">
        <v>5214</v>
      </c>
      <c r="Q1525" s="1" t="s">
        <v>5215</v>
      </c>
      <c r="R1525" s="1" t="s">
        <v>21</v>
      </c>
      <c r="S1525" s="1"/>
      <c r="T1525" s="1" t="s">
        <v>25</v>
      </c>
      <c r="U1525" t="e">
        <f>VLOOKUP(H1525,[4]可返佣产品!$A$2:$B$1000,2,)</f>
        <v>#N/A</v>
      </c>
    </row>
    <row r="1526" spans="1:21">
      <c r="A1526" s="1" t="s">
        <v>63</v>
      </c>
      <c r="B1526" s="1" t="str">
        <f>VLOOKUP(A1526,'[3]消费明细-普通账号'!$B$2:$C$10000,2,)</f>
        <v>广州美亚电子商务国际旅行社有限公司</v>
      </c>
      <c r="C1526" s="1" t="str">
        <f>VLOOKUP(A1526,'[3]消费明细-普通账号'!$B$2:$D$10000,3,)</f>
        <v>KA-广</v>
      </c>
      <c r="D1526" s="1" t="str">
        <f>VLOOKUP(A1526,'[3]消费明细-普通账号'!$B$2:$L$10000,11,)</f>
        <v>史玉卉</v>
      </c>
      <c r="E1526" s="1" t="str">
        <f>VLOOKUP(A1526,'[3]消费明细-普通账号'!$B$2:$P$10000,15,)</f>
        <v>关联</v>
      </c>
      <c r="F1526" s="5">
        <f>VLOOKUP(A1526,'[3]消费明细-普通账号'!$B$2:$O$10000,14,)</f>
        <v>43028</v>
      </c>
      <c r="G1526" s="1" t="s">
        <v>5216</v>
      </c>
      <c r="H1526" s="1" t="s">
        <v>17</v>
      </c>
      <c r="I1526" s="1" t="s">
        <v>18</v>
      </c>
      <c r="J1526" s="1" t="s">
        <v>5217</v>
      </c>
      <c r="K1526" s="1" t="s">
        <v>20</v>
      </c>
      <c r="L1526" s="1" t="s">
        <v>5217</v>
      </c>
      <c r="M1526" s="1"/>
      <c r="N1526" s="1">
        <f t="shared" si="23"/>
        <v>22.78</v>
      </c>
      <c r="O1526" s="1" t="s">
        <v>22</v>
      </c>
      <c r="P1526" s="1" t="s">
        <v>5218</v>
      </c>
      <c r="Q1526" s="1" t="s">
        <v>5219</v>
      </c>
      <c r="R1526" s="1" t="s">
        <v>21</v>
      </c>
      <c r="S1526" s="1"/>
      <c r="T1526" s="1" t="s">
        <v>25</v>
      </c>
      <c r="U1526" t="str">
        <f>VLOOKUP(H1526,[4]可返佣产品!$A$2:$B$1000,2,)</f>
        <v>true</v>
      </c>
    </row>
    <row r="1527" spans="1:21">
      <c r="A1527" s="1" t="s">
        <v>63</v>
      </c>
      <c r="B1527" s="1" t="str">
        <f>VLOOKUP(A1527,'[3]消费明细-普通账号'!$B$2:$C$10000,2,)</f>
        <v>广州美亚电子商务国际旅行社有限公司</v>
      </c>
      <c r="C1527" s="1" t="str">
        <f>VLOOKUP(A1527,'[3]消费明细-普通账号'!$B$2:$D$10000,3,)</f>
        <v>KA-广</v>
      </c>
      <c r="D1527" s="1" t="str">
        <f>VLOOKUP(A1527,'[3]消费明细-普通账号'!$B$2:$L$10000,11,)</f>
        <v>史玉卉</v>
      </c>
      <c r="E1527" s="1" t="str">
        <f>VLOOKUP(A1527,'[3]消费明细-普通账号'!$B$2:$P$10000,15,)</f>
        <v>关联</v>
      </c>
      <c r="F1527" s="5">
        <f>VLOOKUP(A1527,'[3]消费明细-普通账号'!$B$2:$O$10000,14,)</f>
        <v>43028</v>
      </c>
      <c r="G1527" s="1" t="s">
        <v>5220</v>
      </c>
      <c r="H1527" s="1" t="s">
        <v>17</v>
      </c>
      <c r="I1527" s="1" t="s">
        <v>18</v>
      </c>
      <c r="J1527" s="1" t="s">
        <v>5221</v>
      </c>
      <c r="K1527" s="1" t="s">
        <v>20</v>
      </c>
      <c r="L1527" s="1" t="s">
        <v>5221</v>
      </c>
      <c r="M1527" s="1"/>
      <c r="N1527" s="1">
        <f t="shared" si="23"/>
        <v>28.51</v>
      </c>
      <c r="O1527" s="1" t="s">
        <v>22</v>
      </c>
      <c r="P1527" s="1" t="s">
        <v>5222</v>
      </c>
      <c r="Q1527" s="1" t="s">
        <v>5223</v>
      </c>
      <c r="R1527" s="1" t="s">
        <v>21</v>
      </c>
      <c r="S1527" s="1"/>
      <c r="T1527" s="1" t="s">
        <v>25</v>
      </c>
      <c r="U1527" t="str">
        <f>VLOOKUP(H1527,[4]可返佣产品!$A$2:$B$1000,2,)</f>
        <v>true</v>
      </c>
    </row>
    <row r="1528" spans="1:21">
      <c r="A1528" s="1" t="s">
        <v>2614</v>
      </c>
      <c r="B1528" s="1" t="str">
        <f>VLOOKUP(A1528,'[3]消费明细-普通账号'!$B$2:$C$10000,2,)</f>
        <v>广东扫房网络科技有限公司</v>
      </c>
      <c r="C1528" s="1" t="str">
        <f>VLOOKUP(A1528,'[3]消费明细-普通账号'!$B$2:$D$10000,3,)</f>
        <v>BD伙伴</v>
      </c>
      <c r="D1528" s="1" t="str">
        <f>VLOOKUP(A1528,'[3]消费明细-普通账号'!$B$2:$L$10000,11,)</f>
        <v>BD团队-黄政源</v>
      </c>
      <c r="E1528" s="1" t="str">
        <f>VLOOKUP(A1528,'[3]消费明细-普通账号'!$B$2:$P$10000,15,)</f>
        <v>新建</v>
      </c>
      <c r="F1528" s="5">
        <f>VLOOKUP(A1528,'[3]消费明细-普通账号'!$B$2:$O$10000,14,)</f>
        <v>43234.756759259297</v>
      </c>
      <c r="G1528" s="1" t="s">
        <v>5224</v>
      </c>
      <c r="H1528" s="1" t="s">
        <v>17</v>
      </c>
      <c r="I1528" s="1" t="s">
        <v>49</v>
      </c>
      <c r="J1528" s="1" t="s">
        <v>5225</v>
      </c>
      <c r="K1528" s="1" t="s">
        <v>360</v>
      </c>
      <c r="L1528" s="1" t="s">
        <v>5226</v>
      </c>
      <c r="M1528" s="1"/>
      <c r="N1528" s="1">
        <f t="shared" si="23"/>
        <v>59.6</v>
      </c>
      <c r="O1528" s="1" t="s">
        <v>22</v>
      </c>
      <c r="P1528" s="1" t="s">
        <v>5227</v>
      </c>
      <c r="Q1528" s="1" t="s">
        <v>5228</v>
      </c>
      <c r="R1528" s="1" t="s">
        <v>21</v>
      </c>
      <c r="S1528" s="1"/>
      <c r="T1528" s="1" t="s">
        <v>25</v>
      </c>
      <c r="U1528" t="str">
        <f>VLOOKUP(H1528,[4]可返佣产品!$A$2:$B$1000,2,)</f>
        <v>true</v>
      </c>
    </row>
    <row r="1529" spans="1:21">
      <c r="A1529" s="1" t="s">
        <v>26</v>
      </c>
      <c r="B1529" s="1" t="str">
        <f>VLOOKUP(A1529,'[3]消费明细-普通账号'!$B$2:$C$10000,2,)</f>
        <v>广州市十牛信息科技有限公司</v>
      </c>
      <c r="C1529" s="1" t="str">
        <f>VLOOKUP(A1529,'[3]消费明细-普通账号'!$B$2:$D$10000,3,)</f>
        <v>其他</v>
      </c>
      <c r="D1529" s="1" t="str">
        <f>VLOOKUP(A1529,'[3]消费明细-普通账号'!$B$2:$L$10000,11,)</f>
        <v>薛玲</v>
      </c>
      <c r="E1529" s="1" t="str">
        <f>VLOOKUP(A1529,'[3]消费明细-普通账号'!$B$2:$P$10000,15,)</f>
        <v>关联</v>
      </c>
      <c r="F1529" s="5">
        <f>VLOOKUP(A1529,'[3]消费明细-普通账号'!$B$2:$O$10000,14,)</f>
        <v>42909</v>
      </c>
      <c r="G1529" s="1" t="s">
        <v>5229</v>
      </c>
      <c r="H1529" s="1" t="s">
        <v>130</v>
      </c>
      <c r="I1529" s="1" t="s">
        <v>49</v>
      </c>
      <c r="J1529" s="1" t="s">
        <v>29</v>
      </c>
      <c r="K1529" s="1" t="s">
        <v>20</v>
      </c>
      <c r="L1529" s="1" t="s">
        <v>30</v>
      </c>
      <c r="M1529" s="1"/>
      <c r="N1529" s="1">
        <f t="shared" si="23"/>
        <v>0</v>
      </c>
      <c r="O1529" s="1" t="s">
        <v>31</v>
      </c>
      <c r="P1529" s="1" t="s">
        <v>5230</v>
      </c>
      <c r="Q1529" s="1" t="s">
        <v>5230</v>
      </c>
      <c r="R1529" s="1" t="s">
        <v>21</v>
      </c>
      <c r="S1529" s="1"/>
      <c r="T1529" s="1" t="s">
        <v>25</v>
      </c>
      <c r="U1529" t="b">
        <f>VLOOKUP(H1529,[4]可返佣产品!$A$2:$B$1000,2,)</f>
        <v>1</v>
      </c>
    </row>
    <row r="1530" spans="1:21">
      <c r="A1530" s="1" t="s">
        <v>26</v>
      </c>
      <c r="B1530" s="1" t="str">
        <f>VLOOKUP(A1530,'[3]消费明细-普通账号'!$B$2:$C$10000,2,)</f>
        <v>广州市十牛信息科技有限公司</v>
      </c>
      <c r="C1530" s="1" t="str">
        <f>VLOOKUP(A1530,'[3]消费明细-普通账号'!$B$2:$D$10000,3,)</f>
        <v>其他</v>
      </c>
      <c r="D1530" s="1" t="str">
        <f>VLOOKUP(A1530,'[3]消费明细-普通账号'!$B$2:$L$10000,11,)</f>
        <v>薛玲</v>
      </c>
      <c r="E1530" s="1" t="str">
        <f>VLOOKUP(A1530,'[3]消费明细-普通账号'!$B$2:$P$10000,15,)</f>
        <v>关联</v>
      </c>
      <c r="F1530" s="5">
        <f>VLOOKUP(A1530,'[3]消费明细-普通账号'!$B$2:$O$10000,14,)</f>
        <v>42909</v>
      </c>
      <c r="G1530" s="1" t="s">
        <v>5231</v>
      </c>
      <c r="H1530" s="1" t="s">
        <v>130</v>
      </c>
      <c r="I1530" s="1" t="s">
        <v>49</v>
      </c>
      <c r="J1530" s="1" t="s">
        <v>29</v>
      </c>
      <c r="K1530" s="1" t="s">
        <v>20</v>
      </c>
      <c r="L1530" s="1" t="s">
        <v>30</v>
      </c>
      <c r="M1530" s="1"/>
      <c r="N1530" s="1">
        <f t="shared" si="23"/>
        <v>0</v>
      </c>
      <c r="O1530" s="1" t="s">
        <v>31</v>
      </c>
      <c r="P1530" s="1" t="s">
        <v>5232</v>
      </c>
      <c r="Q1530" s="1" t="s">
        <v>5233</v>
      </c>
      <c r="R1530" s="1" t="s">
        <v>21</v>
      </c>
      <c r="S1530" s="1"/>
      <c r="T1530" s="1" t="s">
        <v>25</v>
      </c>
      <c r="U1530" t="b">
        <f>VLOOKUP(H1530,[4]可返佣产品!$A$2:$B$1000,2,)</f>
        <v>1</v>
      </c>
    </row>
    <row r="1531" spans="1:21">
      <c r="A1531" s="1" t="s">
        <v>217</v>
      </c>
      <c r="B1531" s="1" t="str">
        <f>VLOOKUP(A1531,'[3]消费明细-普通账号'!$B$2:$C$10000,2,)</f>
        <v>广州市合生元生物制品有限公司</v>
      </c>
      <c r="C1531" s="1" t="str">
        <f>VLOOKUP(A1531,'[3]消费明细-普通账号'!$B$2:$D$10000,3,)</f>
        <v>KA-广</v>
      </c>
      <c r="D1531" s="1" t="str">
        <f>VLOOKUP(A1531,'[3]消费明细-普通账号'!$B$2:$L$10000,11,)</f>
        <v>史玉卉</v>
      </c>
      <c r="E1531" s="1" t="str">
        <f>VLOOKUP(A1531,'[3]消费明细-普通账号'!$B$2:$P$10000,15,)</f>
        <v>关联</v>
      </c>
      <c r="F1531" s="5">
        <f>VLOOKUP(A1531,'[3]消费明细-普通账号'!$B$2:$O$10000,14,)</f>
        <v>42620</v>
      </c>
      <c r="G1531" s="1" t="s">
        <v>5234</v>
      </c>
      <c r="H1531" s="1" t="s">
        <v>36</v>
      </c>
      <c r="I1531" s="1" t="s">
        <v>49</v>
      </c>
      <c r="J1531" s="1" t="s">
        <v>5235</v>
      </c>
      <c r="K1531" s="1" t="s">
        <v>20</v>
      </c>
      <c r="L1531" s="1" t="s">
        <v>5235</v>
      </c>
      <c r="M1531" s="1"/>
      <c r="N1531" s="1">
        <f t="shared" si="23"/>
        <v>466</v>
      </c>
      <c r="O1531" s="1" t="s">
        <v>22</v>
      </c>
      <c r="P1531" s="1" t="s">
        <v>5236</v>
      </c>
      <c r="Q1531" s="1" t="s">
        <v>5237</v>
      </c>
      <c r="R1531" s="1" t="s">
        <v>21</v>
      </c>
      <c r="S1531" s="1"/>
      <c r="T1531" s="1" t="s">
        <v>25</v>
      </c>
      <c r="U1531" t="str">
        <f>VLOOKUP(H1531,[4]可返佣产品!$A$2:$B$1000,2,)</f>
        <v>true</v>
      </c>
    </row>
    <row r="1532" spans="1:21">
      <c r="A1532" s="1" t="s">
        <v>217</v>
      </c>
      <c r="B1532" s="1" t="str">
        <f>VLOOKUP(A1532,'[3]消费明细-普通账号'!$B$2:$C$10000,2,)</f>
        <v>广州市合生元生物制品有限公司</v>
      </c>
      <c r="C1532" s="1" t="str">
        <f>VLOOKUP(A1532,'[3]消费明细-普通账号'!$B$2:$D$10000,3,)</f>
        <v>KA-广</v>
      </c>
      <c r="D1532" s="1" t="str">
        <f>VLOOKUP(A1532,'[3]消费明细-普通账号'!$B$2:$L$10000,11,)</f>
        <v>史玉卉</v>
      </c>
      <c r="E1532" s="1" t="str">
        <f>VLOOKUP(A1532,'[3]消费明细-普通账号'!$B$2:$P$10000,15,)</f>
        <v>关联</v>
      </c>
      <c r="F1532" s="5">
        <f>VLOOKUP(A1532,'[3]消费明细-普通账号'!$B$2:$O$10000,14,)</f>
        <v>42620</v>
      </c>
      <c r="G1532" s="1" t="s">
        <v>5238</v>
      </c>
      <c r="H1532" s="1" t="s">
        <v>36</v>
      </c>
      <c r="I1532" s="1" t="s">
        <v>49</v>
      </c>
      <c r="J1532" s="1" t="s">
        <v>422</v>
      </c>
      <c r="K1532" s="1" t="s">
        <v>20</v>
      </c>
      <c r="L1532" s="1" t="s">
        <v>422</v>
      </c>
      <c r="M1532" s="1"/>
      <c r="N1532" s="1">
        <f t="shared" si="23"/>
        <v>276</v>
      </c>
      <c r="O1532" s="1" t="s">
        <v>22</v>
      </c>
      <c r="P1532" s="1" t="s">
        <v>5239</v>
      </c>
      <c r="Q1532" s="1" t="s">
        <v>5240</v>
      </c>
      <c r="R1532" s="1" t="s">
        <v>21</v>
      </c>
      <c r="S1532" s="1"/>
      <c r="T1532" s="1" t="s">
        <v>25</v>
      </c>
      <c r="U1532" t="str">
        <f>VLOOKUP(H1532,[4]可返佣产品!$A$2:$B$1000,2,)</f>
        <v>true</v>
      </c>
    </row>
    <row r="1533" spans="1:21">
      <c r="A1533" s="1" t="s">
        <v>72</v>
      </c>
      <c r="B1533" s="1" t="str">
        <f>VLOOKUP(A1533,'[3]消费明细-普通账号'!$B$2:$C$10000,2,)</f>
        <v>深圳鼎游无限科技有限公司</v>
      </c>
      <c r="C1533" s="1" t="str">
        <f>VLOOKUP(A1533,'[3]消费明细-普通账号'!$B$2:$D$10000,3,)</f>
        <v>BD伙伴</v>
      </c>
      <c r="D1533" s="1" t="str">
        <f>VLOOKUP(A1533,'[3]消费明细-普通账号'!$B$2:$L$10000,11,)</f>
        <v>BD团队-刘银树</v>
      </c>
      <c r="E1533" s="1" t="str">
        <f>VLOOKUP(A1533,'[3]消费明细-普通账号'!$B$2:$P$10000,15,)</f>
        <v>新建</v>
      </c>
      <c r="F1533" s="5">
        <f>VLOOKUP(A1533,'[3]消费明细-普通账号'!$B$2:$O$10000,14,)</f>
        <v>43077</v>
      </c>
      <c r="G1533" s="1" t="s">
        <v>5241</v>
      </c>
      <c r="H1533" s="1" t="s">
        <v>17</v>
      </c>
      <c r="I1533" s="1" t="s">
        <v>59</v>
      </c>
      <c r="J1533" s="1" t="s">
        <v>5242</v>
      </c>
      <c r="K1533" s="1" t="s">
        <v>20</v>
      </c>
      <c r="L1533" s="1" t="s">
        <v>5242</v>
      </c>
      <c r="M1533" s="1"/>
      <c r="N1533" s="1">
        <f t="shared" si="23"/>
        <v>367.5</v>
      </c>
      <c r="O1533" s="1" t="s">
        <v>22</v>
      </c>
      <c r="P1533" s="1" t="s">
        <v>5243</v>
      </c>
      <c r="Q1533" s="1" t="s">
        <v>5244</v>
      </c>
      <c r="R1533" s="1" t="s">
        <v>21</v>
      </c>
      <c r="S1533" s="1"/>
      <c r="T1533" s="1" t="s">
        <v>25</v>
      </c>
      <c r="U1533" t="str">
        <f>VLOOKUP(H1533,[4]可返佣产品!$A$2:$B$1000,2,)</f>
        <v>true</v>
      </c>
    </row>
    <row r="1534" spans="1:21">
      <c r="A1534" s="1" t="s">
        <v>1365</v>
      </c>
      <c r="B1534" s="1" t="str">
        <f>VLOOKUP(A1534,'[3]消费明细-普通账号'!$B$2:$C$10000,2,)</f>
        <v>广州富力地产有限公司</v>
      </c>
      <c r="C1534" s="1" t="str">
        <f>VLOOKUP(A1534,'[3]消费明细-普通账号'!$B$2:$D$10000,3,)</f>
        <v>KA-广</v>
      </c>
      <c r="D1534" s="1" t="str">
        <f>VLOOKUP(A1534,'[3]消费明细-普通账号'!$B$2:$L$10000,11,)</f>
        <v>史玉卉</v>
      </c>
      <c r="E1534" s="1" t="str">
        <f>VLOOKUP(A1534,'[3]消费明细-普通账号'!$B$2:$P$10000,15,)</f>
        <v>新建</v>
      </c>
      <c r="F1534" s="5">
        <f>VLOOKUP(A1534,'[3]消费明细-普通账号'!$B$2:$O$10000,14,)</f>
        <v>42951</v>
      </c>
      <c r="G1534" s="1" t="s">
        <v>5245</v>
      </c>
      <c r="H1534" s="1" t="s">
        <v>17</v>
      </c>
      <c r="I1534" s="1" t="s">
        <v>59</v>
      </c>
      <c r="J1534" s="1" t="s">
        <v>5246</v>
      </c>
      <c r="K1534" s="1" t="s">
        <v>20</v>
      </c>
      <c r="L1534" s="1" t="s">
        <v>5246</v>
      </c>
      <c r="M1534" s="1"/>
      <c r="N1534" s="1">
        <f t="shared" si="23"/>
        <v>623</v>
      </c>
      <c r="O1534" s="1" t="s">
        <v>22</v>
      </c>
      <c r="P1534" s="1" t="s">
        <v>5247</v>
      </c>
      <c r="Q1534" s="1" t="s">
        <v>5248</v>
      </c>
      <c r="R1534" s="1" t="s">
        <v>21</v>
      </c>
      <c r="S1534" s="1"/>
      <c r="T1534" s="1" t="s">
        <v>25</v>
      </c>
      <c r="U1534" t="str">
        <f>VLOOKUP(H1534,[4]可返佣产品!$A$2:$B$1000,2,)</f>
        <v>true</v>
      </c>
    </row>
    <row r="1535" spans="1:21">
      <c r="A1535" s="1" t="s">
        <v>1365</v>
      </c>
      <c r="B1535" s="1" t="str">
        <f>VLOOKUP(A1535,'[3]消费明细-普通账号'!$B$2:$C$10000,2,)</f>
        <v>广州富力地产有限公司</v>
      </c>
      <c r="C1535" s="1" t="str">
        <f>VLOOKUP(A1535,'[3]消费明细-普通账号'!$B$2:$D$10000,3,)</f>
        <v>KA-广</v>
      </c>
      <c r="D1535" s="1" t="str">
        <f>VLOOKUP(A1535,'[3]消费明细-普通账号'!$B$2:$L$10000,11,)</f>
        <v>史玉卉</v>
      </c>
      <c r="E1535" s="1" t="str">
        <f>VLOOKUP(A1535,'[3]消费明细-普通账号'!$B$2:$P$10000,15,)</f>
        <v>新建</v>
      </c>
      <c r="F1535" s="5">
        <f>VLOOKUP(A1535,'[3]消费明细-普通账号'!$B$2:$O$10000,14,)</f>
        <v>42951</v>
      </c>
      <c r="G1535" s="1" t="s">
        <v>5249</v>
      </c>
      <c r="H1535" s="1" t="s">
        <v>5250</v>
      </c>
      <c r="I1535" s="1" t="s">
        <v>59</v>
      </c>
      <c r="J1535" s="1" t="s">
        <v>5251</v>
      </c>
      <c r="K1535" s="1" t="s">
        <v>20</v>
      </c>
      <c r="L1535" s="1" t="s">
        <v>5251</v>
      </c>
      <c r="M1535" s="1"/>
      <c r="N1535" s="1">
        <f t="shared" si="23"/>
        <v>14000</v>
      </c>
      <c r="O1535" s="1" t="s">
        <v>22</v>
      </c>
      <c r="P1535" s="1" t="s">
        <v>5252</v>
      </c>
      <c r="Q1535" s="1" t="s">
        <v>5253</v>
      </c>
      <c r="R1535" s="1" t="s">
        <v>21</v>
      </c>
      <c r="S1535" s="1"/>
      <c r="T1535" s="1" t="s">
        <v>25</v>
      </c>
      <c r="U1535" t="str">
        <f>VLOOKUP(H1535,[4]可返佣产品!$A$2:$B$1000,2,)</f>
        <v>true</v>
      </c>
    </row>
    <row r="1536" spans="1:21">
      <c r="A1536" s="1" t="s">
        <v>5254</v>
      </c>
      <c r="B1536" s="1" t="str">
        <f>VLOOKUP(A1536,'[3]消费明细-普通账号'!$B$2:$C$10000,2,)</f>
        <v>广州极学信息科技有限公司</v>
      </c>
      <c r="C1536" s="1" t="str">
        <f>VLOOKUP(A1536,'[3]消费明细-普通账号'!$B$2:$D$10000,3,)</f>
        <v>KA-广</v>
      </c>
      <c r="D1536" s="1" t="str">
        <f>VLOOKUP(A1536,'[3]消费明细-普通账号'!$B$2:$L$10000,11,)</f>
        <v>谢晓敏</v>
      </c>
      <c r="E1536" s="1" t="str">
        <f>VLOOKUP(A1536,'[3]消费明细-普通账号'!$B$2:$P$10000,15,)</f>
        <v>新建</v>
      </c>
      <c r="F1536" s="5">
        <f>VLOOKUP(A1536,'[3]消费明细-普通账号'!$B$2:$O$10000,14,)</f>
        <v>43234.767592592601</v>
      </c>
      <c r="G1536" s="1" t="s">
        <v>5255</v>
      </c>
      <c r="H1536" s="1" t="s">
        <v>1899</v>
      </c>
      <c r="I1536" s="1" t="s">
        <v>49</v>
      </c>
      <c r="J1536" s="1" t="s">
        <v>29</v>
      </c>
      <c r="K1536" s="1" t="s">
        <v>20</v>
      </c>
      <c r="L1536" s="1" t="s">
        <v>30</v>
      </c>
      <c r="M1536" s="1"/>
      <c r="N1536" s="1">
        <f t="shared" si="23"/>
        <v>0</v>
      </c>
      <c r="O1536" s="1" t="s">
        <v>31</v>
      </c>
      <c r="P1536" s="1" t="s">
        <v>5256</v>
      </c>
      <c r="Q1536" s="1" t="s">
        <v>5256</v>
      </c>
      <c r="R1536" s="1" t="s">
        <v>21</v>
      </c>
      <c r="S1536" s="1"/>
      <c r="T1536" s="1" t="s">
        <v>25</v>
      </c>
      <c r="U1536" t="b">
        <f>VLOOKUP(H1536,[4]可返佣产品!$A$2:$B$1000,2,)</f>
        <v>1</v>
      </c>
    </row>
    <row r="1537" spans="1:21">
      <c r="A1537" s="1" t="s">
        <v>5257</v>
      </c>
      <c r="B1537" s="1" t="str">
        <f>VLOOKUP(A1537,'[3]消费明细-普通账号'!$B$2:$C$10000,2,)</f>
        <v>广州蓝门信息科技有限公司</v>
      </c>
      <c r="C1537" s="1" t="str">
        <f>VLOOKUP(A1537,'[3]消费明细-普通账号'!$B$2:$D$10000,3,)</f>
        <v>铁军-广</v>
      </c>
      <c r="D1537" s="1" t="str">
        <f>VLOOKUP(A1537,'[3]消费明细-普通账号'!$B$2:$L$10000,11,)</f>
        <v>高乾</v>
      </c>
      <c r="E1537" s="1" t="str">
        <f>VLOOKUP(A1537,'[3]消费明细-普通账号'!$B$2:$P$10000,15,)</f>
        <v>关联</v>
      </c>
      <c r="F1537" s="5">
        <f>VLOOKUP(A1537,'[3]消费明细-普通账号'!$B$2:$O$10000,14,)</f>
        <v>43109.810543981497</v>
      </c>
      <c r="G1537" s="1" t="s">
        <v>5258</v>
      </c>
      <c r="H1537" s="1" t="s">
        <v>5259</v>
      </c>
      <c r="I1537" s="1" t="s">
        <v>49</v>
      </c>
      <c r="J1537" s="1" t="s">
        <v>29</v>
      </c>
      <c r="K1537" s="1" t="s">
        <v>20</v>
      </c>
      <c r="L1537" s="1" t="s">
        <v>29</v>
      </c>
      <c r="M1537" s="1"/>
      <c r="N1537" s="1">
        <f t="shared" si="23"/>
        <v>0</v>
      </c>
      <c r="O1537" s="1" t="s">
        <v>22</v>
      </c>
      <c r="P1537" s="1" t="s">
        <v>5260</v>
      </c>
      <c r="Q1537" s="1" t="s">
        <v>5260</v>
      </c>
      <c r="R1537" s="1" t="s">
        <v>21</v>
      </c>
      <c r="S1537" s="1"/>
      <c r="T1537" s="1" t="s">
        <v>25</v>
      </c>
      <c r="U1537" t="e">
        <f>VLOOKUP(H1537,[4]可返佣产品!$A$2:$B$1000,2,)</f>
        <v>#N/A</v>
      </c>
    </row>
    <row r="1538" spans="1:21">
      <c r="A1538" s="1" t="s">
        <v>148</v>
      </c>
      <c r="B1538" s="1" t="str">
        <f>VLOOKUP(A1538,'[3]消费明细-普通账号'!$B$2:$C$10000,2,)</f>
        <v>广州汇电云联互联网科技有限公司</v>
      </c>
      <c r="C1538" s="1" t="str">
        <f>VLOOKUP(A1538,'[3]消费明细-普通账号'!$B$2:$D$10000,3,)</f>
        <v>铁军-广</v>
      </c>
      <c r="D1538" s="1" t="str">
        <f>VLOOKUP(A1538,'[3]消费明细-普通账号'!$B$2:$L$10000,11,)</f>
        <v>高乾</v>
      </c>
      <c r="E1538" s="1" t="str">
        <f>VLOOKUP(A1538,'[3]消费明细-普通账号'!$B$2:$P$10000,15,)</f>
        <v>关联</v>
      </c>
      <c r="F1538" s="5">
        <f>VLOOKUP(A1538,'[3]消费明细-普通账号'!$B$2:$O$10000,14,)</f>
        <v>43155.427905092598</v>
      </c>
      <c r="G1538" s="1" t="s">
        <v>5261</v>
      </c>
      <c r="H1538" s="1" t="s">
        <v>17</v>
      </c>
      <c r="I1538" s="1" t="s">
        <v>49</v>
      </c>
      <c r="J1538" s="1" t="s">
        <v>5262</v>
      </c>
      <c r="K1538" s="1" t="s">
        <v>1544</v>
      </c>
      <c r="L1538" s="1" t="s">
        <v>5263</v>
      </c>
      <c r="M1538" s="1"/>
      <c r="N1538" s="1">
        <f t="shared" si="23"/>
        <v>5862</v>
      </c>
      <c r="O1538" s="1" t="s">
        <v>22</v>
      </c>
      <c r="P1538" s="1" t="s">
        <v>5264</v>
      </c>
      <c r="Q1538" s="1" t="s">
        <v>5265</v>
      </c>
      <c r="R1538" s="1" t="s">
        <v>21</v>
      </c>
      <c r="S1538" s="1"/>
      <c r="T1538" s="1" t="s">
        <v>25</v>
      </c>
      <c r="U1538" t="str">
        <f>VLOOKUP(H1538,[4]可返佣产品!$A$2:$B$1000,2,)</f>
        <v>true</v>
      </c>
    </row>
    <row r="1539" spans="1:21">
      <c r="A1539" s="1" t="s">
        <v>5257</v>
      </c>
      <c r="B1539" s="1" t="str">
        <f>VLOOKUP(A1539,'[3]消费明细-普通账号'!$B$2:$C$10000,2,)</f>
        <v>广州蓝门信息科技有限公司</v>
      </c>
      <c r="C1539" s="1" t="str">
        <f>VLOOKUP(A1539,'[3]消费明细-普通账号'!$B$2:$D$10000,3,)</f>
        <v>铁军-广</v>
      </c>
      <c r="D1539" s="1" t="str">
        <f>VLOOKUP(A1539,'[3]消费明细-普通账号'!$B$2:$L$10000,11,)</f>
        <v>高乾</v>
      </c>
      <c r="E1539" s="1" t="str">
        <f>VLOOKUP(A1539,'[3]消费明细-普通账号'!$B$2:$P$10000,15,)</f>
        <v>关联</v>
      </c>
      <c r="F1539" s="5">
        <f>VLOOKUP(A1539,'[3]消费明细-普通账号'!$B$2:$O$10000,14,)</f>
        <v>43109.810543981497</v>
      </c>
      <c r="G1539" s="1" t="s">
        <v>5266</v>
      </c>
      <c r="H1539" s="1" t="s">
        <v>3642</v>
      </c>
      <c r="I1539" s="1" t="s">
        <v>49</v>
      </c>
      <c r="J1539" s="1" t="s">
        <v>29</v>
      </c>
      <c r="K1539" s="1" t="s">
        <v>20</v>
      </c>
      <c r="L1539" s="1" t="s">
        <v>30</v>
      </c>
      <c r="M1539" s="1"/>
      <c r="N1539" s="1">
        <f t="shared" ref="N1539:N1602" si="24">L1539-M1539</f>
        <v>0</v>
      </c>
      <c r="O1539" s="1" t="s">
        <v>31</v>
      </c>
      <c r="P1539" s="1" t="s">
        <v>5267</v>
      </c>
      <c r="Q1539" s="1" t="s">
        <v>5267</v>
      </c>
      <c r="R1539" s="1" t="s">
        <v>21</v>
      </c>
      <c r="S1539" s="1"/>
      <c r="T1539" s="1" t="s">
        <v>25</v>
      </c>
      <c r="U1539" t="e">
        <f>VLOOKUP(H1539,[4]可返佣产品!$A$2:$B$1000,2,)</f>
        <v>#N/A</v>
      </c>
    </row>
    <row r="1540" spans="1:21">
      <c r="A1540" s="1" t="s">
        <v>916</v>
      </c>
      <c r="B1540" s="1" t="str">
        <f>VLOOKUP(A1540,'[3]消费明细-普通账号'!$B$2:$C$10000,2,)</f>
        <v>广东天泽阳光康众医疗投资管理有限公司</v>
      </c>
      <c r="C1540" s="1" t="str">
        <f>VLOOKUP(A1540,'[3]消费明细-普通账号'!$B$2:$D$10000,3,)</f>
        <v>铁军-广</v>
      </c>
      <c r="D1540" s="1" t="str">
        <f>VLOOKUP(A1540,'[3]消费明细-普通账号'!$B$2:$L$10000,11,)</f>
        <v>李达</v>
      </c>
      <c r="E1540" s="1" t="str">
        <f>VLOOKUP(A1540,'[3]消费明细-普通账号'!$B$2:$P$10000,15,)</f>
        <v>新建</v>
      </c>
      <c r="F1540" s="5">
        <f>VLOOKUP(A1540,'[3]消费明细-普通账号'!$B$2:$O$10000,14,)</f>
        <v>43262.467164351852</v>
      </c>
      <c r="G1540" s="1" t="s">
        <v>5268</v>
      </c>
      <c r="H1540" s="1" t="s">
        <v>65</v>
      </c>
      <c r="I1540" s="1" t="s">
        <v>49</v>
      </c>
      <c r="J1540" s="1" t="s">
        <v>29</v>
      </c>
      <c r="K1540" s="1" t="s">
        <v>20</v>
      </c>
      <c r="L1540" s="1" t="s">
        <v>30</v>
      </c>
      <c r="M1540" s="1"/>
      <c r="N1540" s="1">
        <f t="shared" si="24"/>
        <v>0</v>
      </c>
      <c r="O1540" s="1" t="s">
        <v>31</v>
      </c>
      <c r="P1540" s="1" t="s">
        <v>5269</v>
      </c>
      <c r="Q1540" s="1" t="s">
        <v>5270</v>
      </c>
      <c r="R1540" s="1" t="s">
        <v>21</v>
      </c>
      <c r="S1540" s="1"/>
      <c r="T1540" s="1" t="s">
        <v>25</v>
      </c>
      <c r="U1540" t="e">
        <f>VLOOKUP(H1540,[4]可返佣产品!$A$2:$B$1000,2,)</f>
        <v>#N/A</v>
      </c>
    </row>
    <row r="1541" spans="1:21">
      <c r="A1541" s="1" t="s">
        <v>4797</v>
      </c>
      <c r="B1541" s="1" t="str">
        <f>VLOOKUP(A1541,'[3]消费明细-普通账号'!$B$2:$C$10000,2,)</f>
        <v>星期六股份有限公司</v>
      </c>
      <c r="C1541" s="1" t="str">
        <f>VLOOKUP(A1541,'[3]消费明细-普通账号'!$B$2:$D$10000,3,)</f>
        <v>中台-广</v>
      </c>
      <c r="D1541" s="1" t="str">
        <f>VLOOKUP(A1541,'[3]消费明细-普通账号'!$B$2:$L$10000,11,)</f>
        <v>唐钰滢</v>
      </c>
      <c r="E1541" s="1" t="str">
        <f>VLOOKUP(A1541,'[3]消费明细-普通账号'!$B$2:$P$10000,15,)</f>
        <v>关联</v>
      </c>
      <c r="F1541" s="5">
        <f>VLOOKUP(A1541,'[3]消费明细-普通账号'!$B$2:$O$10000,14,)</f>
        <v>42745</v>
      </c>
      <c r="G1541" s="1" t="s">
        <v>5271</v>
      </c>
      <c r="H1541" s="1" t="s">
        <v>54</v>
      </c>
      <c r="I1541" s="1" t="s">
        <v>49</v>
      </c>
      <c r="J1541" s="1" t="s">
        <v>29</v>
      </c>
      <c r="K1541" s="1" t="s">
        <v>20</v>
      </c>
      <c r="L1541" s="1" t="s">
        <v>29</v>
      </c>
      <c r="M1541" s="1"/>
      <c r="N1541" s="1">
        <f t="shared" si="24"/>
        <v>0</v>
      </c>
      <c r="O1541" s="1" t="s">
        <v>22</v>
      </c>
      <c r="P1541" s="1" t="s">
        <v>5272</v>
      </c>
      <c r="Q1541" s="1" t="s">
        <v>5273</v>
      </c>
      <c r="R1541" s="1" t="s">
        <v>21</v>
      </c>
      <c r="S1541" s="1"/>
      <c r="T1541" s="1" t="s">
        <v>25</v>
      </c>
      <c r="U1541" t="str">
        <f>VLOOKUP(H1541,[4]可返佣产品!$A$2:$B$1000,2,)</f>
        <v>true</v>
      </c>
    </row>
    <row r="1542" spans="1:21">
      <c r="A1542" s="1" t="s">
        <v>2099</v>
      </c>
      <c r="B1542" s="1" t="str">
        <f>VLOOKUP(A1542,'[3]消费明细-普通账号'!$B$2:$C$10000,2,)</f>
        <v>luhua</v>
      </c>
      <c r="C1542" s="1" t="str">
        <f>VLOOKUP(A1542,'[3]消费明细-普通账号'!$B$2:$D$10000,3,)</f>
        <v>其他</v>
      </c>
      <c r="D1542" s="1" t="str">
        <f>VLOOKUP(A1542,'[3]消费明细-普通账号'!$B$2:$L$10000,11,)</f>
        <v>薛玲</v>
      </c>
      <c r="E1542" s="1" t="str">
        <f>VLOOKUP(A1542,'[3]消费明细-普通账号'!$B$2:$P$10000,15,)</f>
        <v>新建</v>
      </c>
      <c r="F1542" s="5">
        <f>VLOOKUP(A1542,'[3]消费明细-普通账号'!$B$2:$O$10000,14,)</f>
        <v>43280.472951388889</v>
      </c>
      <c r="G1542" s="1" t="s">
        <v>5274</v>
      </c>
      <c r="H1542" s="1" t="s">
        <v>5275</v>
      </c>
      <c r="I1542" s="1" t="s">
        <v>49</v>
      </c>
      <c r="J1542" s="1" t="s">
        <v>5276</v>
      </c>
      <c r="K1542" s="1" t="s">
        <v>20</v>
      </c>
      <c r="L1542" s="1" t="s">
        <v>5276</v>
      </c>
      <c r="M1542" s="1"/>
      <c r="N1542" s="1">
        <f t="shared" si="24"/>
        <v>362</v>
      </c>
      <c r="O1542" s="1" t="s">
        <v>22</v>
      </c>
      <c r="P1542" s="1" t="s">
        <v>5277</v>
      </c>
      <c r="Q1542" s="1" t="s">
        <v>5278</v>
      </c>
      <c r="R1542" s="1" t="s">
        <v>21</v>
      </c>
      <c r="S1542" s="1"/>
      <c r="T1542" s="1" t="s">
        <v>25</v>
      </c>
      <c r="U1542" t="e">
        <f>VLOOKUP(H1542,[4]可返佣产品!$A$2:$B$1000,2,)</f>
        <v>#N/A</v>
      </c>
    </row>
    <row r="1543" spans="1:21">
      <c r="A1543" s="1" t="s">
        <v>1024</v>
      </c>
      <c r="B1543" s="1" t="str">
        <f>VLOOKUP(A1543,'[3]消费明细-普通账号'!$B$2:$C$10000,2,)</f>
        <v>广州市灵信软件有限公司</v>
      </c>
      <c r="C1543" s="1" t="str">
        <f>VLOOKUP(A1543,'[3]消费明细-普通账号'!$B$2:$D$10000,3,)</f>
        <v>BD伙伴</v>
      </c>
      <c r="D1543" s="1" t="str">
        <f>VLOOKUP(A1543,'[3]消费明细-普通账号'!$B$2:$L$10000,11,)</f>
        <v>BD团队-黄政源</v>
      </c>
      <c r="E1543" s="1" t="str">
        <f>VLOOKUP(A1543,'[3]消费明细-普通账号'!$B$2:$P$10000,15,)</f>
        <v>新建</v>
      </c>
      <c r="F1543" s="5">
        <f>VLOOKUP(A1543,'[3]消费明细-普通账号'!$B$2:$O$10000,14,)</f>
        <v>43040</v>
      </c>
      <c r="G1543" s="1" t="s">
        <v>5279</v>
      </c>
      <c r="H1543" s="1" t="s">
        <v>17</v>
      </c>
      <c r="I1543" s="1" t="s">
        <v>59</v>
      </c>
      <c r="J1543" s="1" t="s">
        <v>1029</v>
      </c>
      <c r="K1543" s="1" t="s">
        <v>20</v>
      </c>
      <c r="L1543" s="1" t="s">
        <v>1029</v>
      </c>
      <c r="M1543" s="1"/>
      <c r="N1543" s="1">
        <f t="shared" si="24"/>
        <v>239</v>
      </c>
      <c r="O1543" s="1" t="s">
        <v>22</v>
      </c>
      <c r="P1543" s="1" t="s">
        <v>5280</v>
      </c>
      <c r="Q1543" s="1" t="s">
        <v>5281</v>
      </c>
      <c r="R1543" s="1" t="s">
        <v>21</v>
      </c>
      <c r="S1543" s="1"/>
      <c r="T1543" s="1" t="s">
        <v>25</v>
      </c>
      <c r="U1543" t="str">
        <f>VLOOKUP(H1543,[4]可返佣产品!$A$2:$B$1000,2,)</f>
        <v>true</v>
      </c>
    </row>
    <row r="1544" spans="1:21">
      <c r="A1544" s="1" t="s">
        <v>916</v>
      </c>
      <c r="B1544" s="1" t="str">
        <f>VLOOKUP(A1544,'[3]消费明细-普通账号'!$B$2:$C$10000,2,)</f>
        <v>广东天泽阳光康众医疗投资管理有限公司</v>
      </c>
      <c r="C1544" s="1" t="str">
        <f>VLOOKUP(A1544,'[3]消费明细-普通账号'!$B$2:$D$10000,3,)</f>
        <v>铁军-广</v>
      </c>
      <c r="D1544" s="1" t="str">
        <f>VLOOKUP(A1544,'[3]消费明细-普通账号'!$B$2:$L$10000,11,)</f>
        <v>李达</v>
      </c>
      <c r="E1544" s="1" t="str">
        <f>VLOOKUP(A1544,'[3]消费明细-普通账号'!$B$2:$P$10000,15,)</f>
        <v>新建</v>
      </c>
      <c r="F1544" s="5">
        <f>VLOOKUP(A1544,'[3]消费明细-普通账号'!$B$2:$O$10000,14,)</f>
        <v>43262.467164351852</v>
      </c>
      <c r="G1544" s="1" t="s">
        <v>5282</v>
      </c>
      <c r="H1544" s="1" t="s">
        <v>65</v>
      </c>
      <c r="I1544" s="1" t="s">
        <v>49</v>
      </c>
      <c r="J1544" s="1" t="s">
        <v>29</v>
      </c>
      <c r="K1544" s="1" t="s">
        <v>20</v>
      </c>
      <c r="L1544" s="1" t="s">
        <v>30</v>
      </c>
      <c r="M1544" s="1"/>
      <c r="N1544" s="1">
        <f t="shared" si="24"/>
        <v>0</v>
      </c>
      <c r="O1544" s="1" t="s">
        <v>31</v>
      </c>
      <c r="P1544" s="1" t="s">
        <v>5283</v>
      </c>
      <c r="Q1544" s="1" t="s">
        <v>5283</v>
      </c>
      <c r="R1544" s="1" t="s">
        <v>21</v>
      </c>
      <c r="S1544" s="1"/>
      <c r="T1544" s="1" t="s">
        <v>25</v>
      </c>
      <c r="U1544" t="e">
        <f>VLOOKUP(H1544,[4]可返佣产品!$A$2:$B$1000,2,)</f>
        <v>#N/A</v>
      </c>
    </row>
    <row r="1545" spans="1:21">
      <c r="A1545" s="1" t="s">
        <v>172</v>
      </c>
      <c r="B1545" s="1" t="str">
        <f>VLOOKUP(A1545,'[3]消费明细-普通账号'!$B$2:$C$10000,2,)</f>
        <v>深圳前海金智慧科技有限公司</v>
      </c>
      <c r="C1545" s="1" t="str">
        <f>VLOOKUP(A1545,'[3]消费明细-普通账号'!$B$2:$D$10000,3,)</f>
        <v>铁军-广</v>
      </c>
      <c r="D1545" s="1" t="str">
        <f>VLOOKUP(A1545,'[3]消费明细-普通账号'!$B$2:$L$10000,11,)</f>
        <v>高乾</v>
      </c>
      <c r="E1545" s="1" t="str">
        <f>VLOOKUP(A1545,'[3]消费明细-普通账号'!$B$2:$P$10000,15,)</f>
        <v>关联</v>
      </c>
      <c r="F1545" s="5">
        <f>VLOOKUP(A1545,'[3]消费明细-普通账号'!$B$2:$O$10000,14,)</f>
        <v>43167.927858796298</v>
      </c>
      <c r="G1545" s="1" t="s">
        <v>5284</v>
      </c>
      <c r="H1545" s="1" t="s">
        <v>531</v>
      </c>
      <c r="I1545" s="1" t="s">
        <v>18</v>
      </c>
      <c r="J1545" s="1" t="s">
        <v>5285</v>
      </c>
      <c r="K1545" s="1" t="s">
        <v>20</v>
      </c>
      <c r="L1545" s="1" t="s">
        <v>5285</v>
      </c>
      <c r="M1545" s="1"/>
      <c r="N1545" s="1">
        <f t="shared" si="24"/>
        <v>32.33</v>
      </c>
      <c r="O1545" s="1" t="s">
        <v>22</v>
      </c>
      <c r="P1545" s="1" t="s">
        <v>5286</v>
      </c>
      <c r="Q1545" s="1" t="s">
        <v>5287</v>
      </c>
      <c r="R1545" s="1" t="s">
        <v>21</v>
      </c>
      <c r="S1545" s="1"/>
      <c r="T1545" s="1" t="s">
        <v>25</v>
      </c>
      <c r="U1545" t="str">
        <f>VLOOKUP(H1545,[4]可返佣产品!$A$2:$B$1000,2,)</f>
        <v>true</v>
      </c>
    </row>
    <row r="1546" spans="1:21">
      <c r="A1546" s="1" t="s">
        <v>448</v>
      </c>
      <c r="B1546" s="1" t="str">
        <f>VLOOKUP(A1546,'[3]消费明细-普通账号'!$B$2:$C$10000,2,)</f>
        <v>越秀地产</v>
      </c>
      <c r="C1546" s="1" t="str">
        <f>VLOOKUP(A1546,'[3]消费明细-普通账号'!$B$2:$D$10000,3,)</f>
        <v>其他</v>
      </c>
      <c r="D1546" s="1" t="str">
        <f>VLOOKUP(A1546,'[3]消费明细-普通账号'!$B$2:$L$10000,11,)</f>
        <v>薛玲</v>
      </c>
      <c r="E1546" s="1" t="str">
        <f>VLOOKUP(A1546,'[3]消费明细-普通账号'!$B$2:$P$10000,15,)</f>
        <v>新建</v>
      </c>
      <c r="F1546" s="5">
        <f>VLOOKUP(A1546,'[3]消费明细-普通账号'!$B$2:$O$10000,14,)</f>
        <v>42556</v>
      </c>
      <c r="G1546" s="1" t="s">
        <v>5288</v>
      </c>
      <c r="H1546" s="1" t="s">
        <v>1257</v>
      </c>
      <c r="I1546" s="1" t="s">
        <v>18</v>
      </c>
      <c r="J1546" s="1" t="s">
        <v>5289</v>
      </c>
      <c r="K1546" s="1" t="s">
        <v>20</v>
      </c>
      <c r="L1546" s="1" t="s">
        <v>5289</v>
      </c>
      <c r="M1546" s="1"/>
      <c r="N1546" s="1">
        <f t="shared" si="24"/>
        <v>12577.71</v>
      </c>
      <c r="O1546" s="1" t="s">
        <v>22</v>
      </c>
      <c r="P1546" s="1" t="s">
        <v>5290</v>
      </c>
      <c r="Q1546" s="1" t="s">
        <v>5291</v>
      </c>
      <c r="R1546" s="1" t="s">
        <v>21</v>
      </c>
      <c r="S1546" s="1"/>
      <c r="T1546" s="1" t="s">
        <v>25</v>
      </c>
      <c r="U1546" t="str">
        <f>VLOOKUP(H1546,[4]可返佣产品!$A$2:$B$1000,2,)</f>
        <v>true</v>
      </c>
    </row>
    <row r="1547" spans="1:21">
      <c r="A1547" s="1" t="s">
        <v>137</v>
      </c>
      <c r="B1547" s="1" t="str">
        <f>VLOOKUP(A1547,'[3]消费明细-普通账号'!$B$2:$C$10000,2,)</f>
        <v>广州纵思网络科技股份有限公司</v>
      </c>
      <c r="C1547" s="1" t="str">
        <f>VLOOKUP(A1547,'[3]消费明细-普通账号'!$B$2:$D$10000,3,)</f>
        <v>KA-广</v>
      </c>
      <c r="D1547" s="1" t="str">
        <f>VLOOKUP(A1547,'[3]消费明细-普通账号'!$B$2:$L$10000,11,)</f>
        <v>谢晓敏</v>
      </c>
      <c r="E1547" s="1" t="str">
        <f>VLOOKUP(A1547,'[3]消费明细-普通账号'!$B$2:$P$10000,15,)</f>
        <v>关联</v>
      </c>
      <c r="F1547" s="5">
        <f>VLOOKUP(A1547,'[3]消费明细-普通账号'!$B$2:$O$10000,14,)</f>
        <v>43157.801736111098</v>
      </c>
      <c r="G1547" s="1" t="s">
        <v>5292</v>
      </c>
      <c r="H1547" s="1" t="s">
        <v>17</v>
      </c>
      <c r="I1547" s="1" t="s">
        <v>49</v>
      </c>
      <c r="J1547" s="1" t="s">
        <v>1973</v>
      </c>
      <c r="K1547" s="1" t="s">
        <v>20</v>
      </c>
      <c r="L1547" s="1" t="s">
        <v>1973</v>
      </c>
      <c r="M1547" s="1">
        <v>150</v>
      </c>
      <c r="N1547" s="1">
        <f t="shared" si="24"/>
        <v>32</v>
      </c>
      <c r="O1547" s="1" t="s">
        <v>22</v>
      </c>
      <c r="P1547" s="1" t="s">
        <v>5293</v>
      </c>
      <c r="Q1547" s="1" t="s">
        <v>5294</v>
      </c>
      <c r="R1547" s="1" t="s">
        <v>21</v>
      </c>
      <c r="S1547" s="1"/>
      <c r="T1547" s="1" t="s">
        <v>25</v>
      </c>
      <c r="U1547" t="str">
        <f>VLOOKUP(H1547,[4]可返佣产品!$A$2:$B$1000,2,)</f>
        <v>true</v>
      </c>
    </row>
    <row r="1548" spans="1:21">
      <c r="A1548" s="1" t="s">
        <v>137</v>
      </c>
      <c r="B1548" s="1" t="str">
        <f>VLOOKUP(A1548,'[3]消费明细-普通账号'!$B$2:$C$10000,2,)</f>
        <v>广州纵思网络科技股份有限公司</v>
      </c>
      <c r="C1548" s="1" t="str">
        <f>VLOOKUP(A1548,'[3]消费明细-普通账号'!$B$2:$D$10000,3,)</f>
        <v>KA-广</v>
      </c>
      <c r="D1548" s="1" t="str">
        <f>VLOOKUP(A1548,'[3]消费明细-普通账号'!$B$2:$L$10000,11,)</f>
        <v>谢晓敏</v>
      </c>
      <c r="E1548" s="1" t="str">
        <f>VLOOKUP(A1548,'[3]消费明细-普通账号'!$B$2:$P$10000,15,)</f>
        <v>关联</v>
      </c>
      <c r="F1548" s="5">
        <f>VLOOKUP(A1548,'[3]消费明细-普通账号'!$B$2:$O$10000,14,)</f>
        <v>43157.801736111098</v>
      </c>
      <c r="G1548" s="1" t="s">
        <v>5295</v>
      </c>
      <c r="H1548" s="1" t="s">
        <v>17</v>
      </c>
      <c r="I1548" s="1" t="s">
        <v>49</v>
      </c>
      <c r="J1548" s="1" t="s">
        <v>883</v>
      </c>
      <c r="K1548" s="1" t="s">
        <v>20</v>
      </c>
      <c r="L1548" s="1" t="s">
        <v>883</v>
      </c>
      <c r="M1548" s="1">
        <v>650</v>
      </c>
      <c r="N1548" s="1">
        <f t="shared" si="24"/>
        <v>0</v>
      </c>
      <c r="O1548" s="1" t="s">
        <v>22</v>
      </c>
      <c r="P1548" s="1" t="s">
        <v>5296</v>
      </c>
      <c r="Q1548" s="1" t="s">
        <v>5297</v>
      </c>
      <c r="R1548" s="1" t="s">
        <v>21</v>
      </c>
      <c r="S1548" s="1"/>
      <c r="T1548" s="1" t="s">
        <v>25</v>
      </c>
      <c r="U1548" t="str">
        <f>VLOOKUP(H1548,[4]可返佣产品!$A$2:$B$1000,2,)</f>
        <v>true</v>
      </c>
    </row>
    <row r="1549" spans="1:21">
      <c r="A1549" s="1" t="s">
        <v>5254</v>
      </c>
      <c r="B1549" s="1" t="str">
        <f>VLOOKUP(A1549,'[3]消费明细-普通账号'!$B$2:$C$10000,2,)</f>
        <v>广州极学信息科技有限公司</v>
      </c>
      <c r="C1549" s="1" t="str">
        <f>VLOOKUP(A1549,'[3]消费明细-普通账号'!$B$2:$D$10000,3,)</f>
        <v>KA-广</v>
      </c>
      <c r="D1549" s="1" t="str">
        <f>VLOOKUP(A1549,'[3]消费明细-普通账号'!$B$2:$L$10000,11,)</f>
        <v>谢晓敏</v>
      </c>
      <c r="E1549" s="1" t="str">
        <f>VLOOKUP(A1549,'[3]消费明细-普通账号'!$B$2:$P$10000,15,)</f>
        <v>新建</v>
      </c>
      <c r="F1549" s="5">
        <f>VLOOKUP(A1549,'[3]消费明细-普通账号'!$B$2:$O$10000,14,)</f>
        <v>43234.767592592601</v>
      </c>
      <c r="G1549" s="1" t="s">
        <v>5298</v>
      </c>
      <c r="H1549" s="1" t="s">
        <v>54</v>
      </c>
      <c r="I1549" s="1" t="s">
        <v>49</v>
      </c>
      <c r="J1549" s="1" t="s">
        <v>29</v>
      </c>
      <c r="K1549" s="1" t="s">
        <v>20</v>
      </c>
      <c r="L1549" s="1" t="s">
        <v>29</v>
      </c>
      <c r="M1549" s="1"/>
      <c r="N1549" s="1">
        <f t="shared" si="24"/>
        <v>0</v>
      </c>
      <c r="O1549" s="1" t="s">
        <v>22</v>
      </c>
      <c r="P1549" s="1" t="s">
        <v>5299</v>
      </c>
      <c r="Q1549" s="1" t="s">
        <v>5300</v>
      </c>
      <c r="R1549" s="1" t="s">
        <v>21</v>
      </c>
      <c r="S1549" s="1"/>
      <c r="T1549" s="1" t="s">
        <v>25</v>
      </c>
      <c r="U1549" t="str">
        <f>VLOOKUP(H1549,[4]可返佣产品!$A$2:$B$1000,2,)</f>
        <v>true</v>
      </c>
    </row>
    <row r="1550" spans="1:21">
      <c r="A1550" s="1" t="s">
        <v>5301</v>
      </c>
      <c r="B1550" s="1" t="str">
        <f>VLOOKUP(A1550,'[3]消费明细-普通账号'!$B$2:$C$10000,2,)</f>
        <v>广州技客信息科技有限公司</v>
      </c>
      <c r="C1550" s="1" t="str">
        <f>VLOOKUP(A1550,'[3]消费明细-普通账号'!$B$2:$D$10000,3,)</f>
        <v>BD伙伴</v>
      </c>
      <c r="D1550" s="1" t="str">
        <f>VLOOKUP(A1550,'[3]消费明细-普通账号'!$B$2:$L$10000,11,)</f>
        <v>BD团队-黄政源</v>
      </c>
      <c r="E1550" s="1" t="str">
        <f>VLOOKUP(A1550,'[3]消费明细-普通账号'!$B$2:$P$10000,15,)</f>
        <v>新建</v>
      </c>
      <c r="F1550" s="5">
        <f>VLOOKUP(A1550,'[3]消费明细-普通账号'!$B$2:$O$10000,14,)</f>
        <v>43050</v>
      </c>
      <c r="G1550" s="1" t="s">
        <v>5302</v>
      </c>
      <c r="H1550" s="1" t="s">
        <v>1899</v>
      </c>
      <c r="I1550" s="1" t="s">
        <v>49</v>
      </c>
      <c r="J1550" s="1" t="s">
        <v>29</v>
      </c>
      <c r="K1550" s="1" t="s">
        <v>20</v>
      </c>
      <c r="L1550" s="1" t="s">
        <v>30</v>
      </c>
      <c r="M1550" s="1"/>
      <c r="N1550" s="1">
        <f t="shared" si="24"/>
        <v>0</v>
      </c>
      <c r="O1550" s="1" t="s">
        <v>31</v>
      </c>
      <c r="P1550" s="1" t="s">
        <v>5303</v>
      </c>
      <c r="Q1550" s="1" t="s">
        <v>5303</v>
      </c>
      <c r="R1550" s="1" t="s">
        <v>21</v>
      </c>
      <c r="S1550" s="1"/>
      <c r="T1550" s="1" t="s">
        <v>25</v>
      </c>
      <c r="U1550" t="b">
        <f>VLOOKUP(H1550,[4]可返佣产品!$A$2:$B$1000,2,)</f>
        <v>1</v>
      </c>
    </row>
    <row r="1551" spans="1:21">
      <c r="A1551" s="1" t="s">
        <v>448</v>
      </c>
      <c r="B1551" s="1" t="str">
        <f>VLOOKUP(A1551,'[3]消费明细-普通账号'!$B$2:$C$10000,2,)</f>
        <v>越秀地产</v>
      </c>
      <c r="C1551" s="1" t="str">
        <f>VLOOKUP(A1551,'[3]消费明细-普通账号'!$B$2:$D$10000,3,)</f>
        <v>其他</v>
      </c>
      <c r="D1551" s="1" t="str">
        <f>VLOOKUP(A1551,'[3]消费明细-普通账号'!$B$2:$L$10000,11,)</f>
        <v>薛玲</v>
      </c>
      <c r="E1551" s="1" t="str">
        <f>VLOOKUP(A1551,'[3]消费明细-普通账号'!$B$2:$P$10000,15,)</f>
        <v>新建</v>
      </c>
      <c r="F1551" s="5">
        <f>VLOOKUP(A1551,'[3]消费明细-普通账号'!$B$2:$O$10000,14,)</f>
        <v>42556</v>
      </c>
      <c r="G1551" s="1" t="s">
        <v>5304</v>
      </c>
      <c r="H1551" s="1" t="s">
        <v>17</v>
      </c>
      <c r="I1551" s="1" t="s">
        <v>59</v>
      </c>
      <c r="J1551" s="1" t="s">
        <v>5305</v>
      </c>
      <c r="K1551" s="1" t="s">
        <v>84</v>
      </c>
      <c r="L1551" s="1" t="s">
        <v>5306</v>
      </c>
      <c r="M1551" s="1"/>
      <c r="N1551" s="1">
        <f t="shared" si="24"/>
        <v>4875.6000000000004</v>
      </c>
      <c r="O1551" s="1" t="s">
        <v>22</v>
      </c>
      <c r="P1551" s="1" t="s">
        <v>5307</v>
      </c>
      <c r="Q1551" s="1" t="s">
        <v>5291</v>
      </c>
      <c r="R1551" s="1" t="s">
        <v>21</v>
      </c>
      <c r="S1551" s="1"/>
      <c r="T1551" s="1" t="s">
        <v>25</v>
      </c>
      <c r="U1551" t="str">
        <f>VLOOKUP(H1551,[4]可返佣产品!$A$2:$B$1000,2,)</f>
        <v>true</v>
      </c>
    </row>
    <row r="1552" spans="1:21">
      <c r="A1552" s="1" t="s">
        <v>448</v>
      </c>
      <c r="B1552" s="1" t="str">
        <f>VLOOKUP(A1552,'[3]消费明细-普通账号'!$B$2:$C$10000,2,)</f>
        <v>越秀地产</v>
      </c>
      <c r="C1552" s="1" t="str">
        <f>VLOOKUP(A1552,'[3]消费明细-普通账号'!$B$2:$D$10000,3,)</f>
        <v>其他</v>
      </c>
      <c r="D1552" s="1" t="str">
        <f>VLOOKUP(A1552,'[3]消费明细-普通账号'!$B$2:$L$10000,11,)</f>
        <v>薛玲</v>
      </c>
      <c r="E1552" s="1" t="str">
        <f>VLOOKUP(A1552,'[3]消费明细-普通账号'!$B$2:$P$10000,15,)</f>
        <v>新建</v>
      </c>
      <c r="F1552" s="5">
        <f>VLOOKUP(A1552,'[3]消费明细-普通账号'!$B$2:$O$10000,14,)</f>
        <v>42556</v>
      </c>
      <c r="G1552" s="1" t="s">
        <v>5308</v>
      </c>
      <c r="H1552" s="1" t="s">
        <v>17</v>
      </c>
      <c r="I1552" s="1" t="s">
        <v>44</v>
      </c>
      <c r="J1552" s="1" t="s">
        <v>29</v>
      </c>
      <c r="K1552" s="1" t="s">
        <v>20</v>
      </c>
      <c r="L1552" s="1" t="s">
        <v>29</v>
      </c>
      <c r="M1552" s="1"/>
      <c r="N1552" s="1">
        <f t="shared" si="24"/>
        <v>0</v>
      </c>
      <c r="O1552" s="1" t="s">
        <v>22</v>
      </c>
      <c r="P1552" s="1" t="s">
        <v>5309</v>
      </c>
      <c r="Q1552" s="1" t="s">
        <v>5309</v>
      </c>
      <c r="R1552" s="1" t="s">
        <v>21</v>
      </c>
      <c r="S1552" s="1"/>
      <c r="T1552" s="1" t="s">
        <v>25</v>
      </c>
      <c r="U1552" t="str">
        <f>VLOOKUP(H1552,[4]可返佣产品!$A$2:$B$1000,2,)</f>
        <v>true</v>
      </c>
    </row>
    <row r="1553" spans="1:21">
      <c r="A1553" s="1" t="s">
        <v>172</v>
      </c>
      <c r="B1553" s="1" t="str">
        <f>VLOOKUP(A1553,'[3]消费明细-普通账号'!$B$2:$C$10000,2,)</f>
        <v>深圳前海金智慧科技有限公司</v>
      </c>
      <c r="C1553" s="1" t="str">
        <f>VLOOKUP(A1553,'[3]消费明细-普通账号'!$B$2:$D$10000,3,)</f>
        <v>铁军-广</v>
      </c>
      <c r="D1553" s="1" t="str">
        <f>VLOOKUP(A1553,'[3]消费明细-普通账号'!$B$2:$L$10000,11,)</f>
        <v>高乾</v>
      </c>
      <c r="E1553" s="1" t="str">
        <f>VLOOKUP(A1553,'[3]消费明细-普通账号'!$B$2:$P$10000,15,)</f>
        <v>关联</v>
      </c>
      <c r="F1553" s="5">
        <f>VLOOKUP(A1553,'[3]消费明细-普通账号'!$B$2:$O$10000,14,)</f>
        <v>43167.927858796298</v>
      </c>
      <c r="G1553" s="1" t="s">
        <v>5310</v>
      </c>
      <c r="H1553" s="1" t="s">
        <v>306</v>
      </c>
      <c r="I1553" s="1" t="s">
        <v>49</v>
      </c>
      <c r="J1553" s="1" t="s">
        <v>307</v>
      </c>
      <c r="K1553" s="1" t="s">
        <v>20</v>
      </c>
      <c r="L1553" s="1" t="s">
        <v>307</v>
      </c>
      <c r="M1553" s="1"/>
      <c r="N1553" s="1">
        <f t="shared" si="24"/>
        <v>180</v>
      </c>
      <c r="O1553" s="1" t="s">
        <v>22</v>
      </c>
      <c r="P1553" s="1" t="s">
        <v>5311</v>
      </c>
      <c r="Q1553" s="1" t="s">
        <v>5312</v>
      </c>
      <c r="R1553" s="1" t="s">
        <v>21</v>
      </c>
      <c r="S1553" s="1"/>
      <c r="T1553" s="1" t="s">
        <v>25</v>
      </c>
      <c r="U1553" t="str">
        <f>VLOOKUP(H1553,[4]可返佣产品!$A$2:$B$1000,2,)</f>
        <v>true</v>
      </c>
    </row>
    <row r="1554" spans="1:21">
      <c r="A1554" s="1" t="s">
        <v>304</v>
      </c>
      <c r="B1554" s="1" t="str">
        <f>VLOOKUP(A1554,'[3]消费明细-普通账号'!$B$2:$C$10000,2,)</f>
        <v>广州远程教育中心有限公司</v>
      </c>
      <c r="C1554" s="1" t="str">
        <f>VLOOKUP(A1554,'[3]消费明细-普通账号'!$B$2:$D$10000,3,)</f>
        <v>KA-广</v>
      </c>
      <c r="D1554" s="1" t="str">
        <f>VLOOKUP(A1554,'[3]消费明细-普通账号'!$B$2:$L$10000,11,)</f>
        <v>史玉卉</v>
      </c>
      <c r="E1554" s="1" t="str">
        <f>VLOOKUP(A1554,'[3]消费明细-普通账号'!$B$2:$P$10000,15,)</f>
        <v>关联</v>
      </c>
      <c r="F1554" s="5">
        <f>VLOOKUP(A1554,'[3]消费明细-普通账号'!$B$2:$O$10000,14,)</f>
        <v>42818</v>
      </c>
      <c r="G1554" s="1" t="s">
        <v>5313</v>
      </c>
      <c r="H1554" s="1" t="s">
        <v>17</v>
      </c>
      <c r="I1554" s="1" t="s">
        <v>59</v>
      </c>
      <c r="J1554" s="1" t="s">
        <v>3504</v>
      </c>
      <c r="K1554" s="1" t="s">
        <v>203</v>
      </c>
      <c r="L1554" s="1" t="s">
        <v>3505</v>
      </c>
      <c r="M1554" s="1"/>
      <c r="N1554" s="1">
        <f t="shared" si="24"/>
        <v>167.25</v>
      </c>
      <c r="O1554" s="1" t="s">
        <v>22</v>
      </c>
      <c r="P1554" s="1" t="s">
        <v>5314</v>
      </c>
      <c r="Q1554" s="1" t="s">
        <v>5315</v>
      </c>
      <c r="R1554" s="1" t="s">
        <v>21</v>
      </c>
      <c r="S1554" s="1"/>
      <c r="T1554" s="1" t="s">
        <v>25</v>
      </c>
      <c r="U1554">
        <v>0</v>
      </c>
    </row>
    <row r="1555" spans="1:21">
      <c r="A1555" s="1" t="s">
        <v>304</v>
      </c>
      <c r="B1555" s="1" t="str">
        <f>VLOOKUP(A1555,'[3]消费明细-普通账号'!$B$2:$C$10000,2,)</f>
        <v>广州远程教育中心有限公司</v>
      </c>
      <c r="C1555" s="1" t="str">
        <f>VLOOKUP(A1555,'[3]消费明细-普通账号'!$B$2:$D$10000,3,)</f>
        <v>KA-广</v>
      </c>
      <c r="D1555" s="1" t="str">
        <f>VLOOKUP(A1555,'[3]消费明细-普通账号'!$B$2:$L$10000,11,)</f>
        <v>史玉卉</v>
      </c>
      <c r="E1555" s="1" t="str">
        <f>VLOOKUP(A1555,'[3]消费明细-普通账号'!$B$2:$P$10000,15,)</f>
        <v>关联</v>
      </c>
      <c r="F1555" s="5">
        <f>VLOOKUP(A1555,'[3]消费明细-普通账号'!$B$2:$O$10000,14,)</f>
        <v>42818</v>
      </c>
      <c r="G1555" s="1" t="s">
        <v>5316</v>
      </c>
      <c r="H1555" s="1" t="s">
        <v>17</v>
      </c>
      <c r="I1555" s="1" t="s">
        <v>59</v>
      </c>
      <c r="J1555" s="1" t="s">
        <v>5317</v>
      </c>
      <c r="K1555" s="1" t="s">
        <v>203</v>
      </c>
      <c r="L1555" s="1" t="s">
        <v>5318</v>
      </c>
      <c r="M1555" s="1"/>
      <c r="N1555" s="1">
        <f t="shared" si="24"/>
        <v>783.75</v>
      </c>
      <c r="O1555" s="1" t="s">
        <v>22</v>
      </c>
      <c r="P1555" s="1" t="s">
        <v>5319</v>
      </c>
      <c r="Q1555" s="1" t="s">
        <v>5320</v>
      </c>
      <c r="R1555" s="1" t="s">
        <v>21</v>
      </c>
      <c r="S1555" s="1"/>
      <c r="T1555" s="1" t="s">
        <v>25</v>
      </c>
      <c r="U1555">
        <v>0</v>
      </c>
    </row>
    <row r="1556" spans="1:21">
      <c r="A1556" s="1" t="s">
        <v>717</v>
      </c>
      <c r="B1556" s="1" t="str">
        <f>VLOOKUP(A1556,'[3]消费明细-普通账号'!$B$2:$C$10000,2,)</f>
        <v>广州科亚信息科技有限公司</v>
      </c>
      <c r="C1556" s="1" t="str">
        <f>VLOOKUP(A1556,'[3]消费明细-普通账号'!$B$2:$D$10000,3,)</f>
        <v>中台-广</v>
      </c>
      <c r="D1556" s="1" t="str">
        <f>VLOOKUP(A1556,'[3]消费明细-普通账号'!$B$2:$L$10000,11,)</f>
        <v>唐钰滢</v>
      </c>
      <c r="E1556" s="1" t="str">
        <f>VLOOKUP(A1556,'[3]消费明细-普通账号'!$B$2:$P$10000,15,)</f>
        <v>关联</v>
      </c>
      <c r="F1556" s="5">
        <f>VLOOKUP(A1556,'[3]消费明细-普通账号'!$B$2:$O$10000,14,)</f>
        <v>42809</v>
      </c>
      <c r="G1556" s="1" t="s">
        <v>5321</v>
      </c>
      <c r="H1556" s="1" t="s">
        <v>17</v>
      </c>
      <c r="I1556" s="1" t="s">
        <v>59</v>
      </c>
      <c r="J1556" s="1" t="s">
        <v>4586</v>
      </c>
      <c r="K1556" s="1" t="s">
        <v>20</v>
      </c>
      <c r="L1556" s="1" t="s">
        <v>4586</v>
      </c>
      <c r="M1556" s="1"/>
      <c r="N1556" s="1">
        <f t="shared" si="24"/>
        <v>521.5</v>
      </c>
      <c r="O1556" s="1" t="s">
        <v>22</v>
      </c>
      <c r="P1556" s="1" t="s">
        <v>5322</v>
      </c>
      <c r="Q1556" s="1" t="s">
        <v>5323</v>
      </c>
      <c r="R1556" s="1" t="s">
        <v>21</v>
      </c>
      <c r="S1556" s="1"/>
      <c r="T1556" s="1" t="s">
        <v>25</v>
      </c>
      <c r="U1556">
        <v>-1</v>
      </c>
    </row>
    <row r="1557" spans="1:21">
      <c r="A1557" s="1" t="s">
        <v>627</v>
      </c>
      <c r="B1557" s="1" t="str">
        <f>VLOOKUP(A1557,'[3]消费明细-普通账号'!$B$2:$C$10000,2,)</f>
        <v>深圳庆丰裕信息科技有限公司</v>
      </c>
      <c r="C1557" s="1" t="str">
        <f>VLOOKUP(A1557,'[3]消费明细-普通账号'!$B$2:$D$10000,3,)</f>
        <v>BD伙伴</v>
      </c>
      <c r="D1557" s="1" t="str">
        <f>VLOOKUP(A1557,'[3]消费明细-普通账号'!$B$2:$L$10000,11,)</f>
        <v>BD团队-黄政源</v>
      </c>
      <c r="E1557" s="1" t="str">
        <f>VLOOKUP(A1557,'[3]消费明细-普通账号'!$B$2:$P$10000,15,)</f>
        <v>新建</v>
      </c>
      <c r="F1557" s="5">
        <f>VLOOKUP(A1557,'[3]消费明细-普通账号'!$B$2:$O$10000,14,)</f>
        <v>43087</v>
      </c>
      <c r="G1557" s="1" t="s">
        <v>5324</v>
      </c>
      <c r="H1557" s="1" t="s">
        <v>531</v>
      </c>
      <c r="I1557" s="1" t="s">
        <v>18</v>
      </c>
      <c r="J1557" s="1" t="s">
        <v>5325</v>
      </c>
      <c r="K1557" s="1" t="s">
        <v>20</v>
      </c>
      <c r="L1557" s="1" t="s">
        <v>5325</v>
      </c>
      <c r="M1557" s="1"/>
      <c r="N1557" s="1">
        <f t="shared" si="24"/>
        <v>61.53</v>
      </c>
      <c r="O1557" s="1" t="s">
        <v>22</v>
      </c>
      <c r="P1557" s="1" t="s">
        <v>5326</v>
      </c>
      <c r="Q1557" s="1" t="s">
        <v>5327</v>
      </c>
      <c r="R1557" s="1" t="s">
        <v>21</v>
      </c>
      <c r="S1557" s="1"/>
      <c r="T1557" s="1" t="s">
        <v>25</v>
      </c>
      <c r="U1557" t="str">
        <f>VLOOKUP(H1557,[4]可返佣产品!$A$2:$B$1000,2,)</f>
        <v>true</v>
      </c>
    </row>
    <row r="1558" spans="1:21">
      <c r="A1558" s="1" t="s">
        <v>627</v>
      </c>
      <c r="B1558" s="1" t="str">
        <f>VLOOKUP(A1558,'[3]消费明细-普通账号'!$B$2:$C$10000,2,)</f>
        <v>深圳庆丰裕信息科技有限公司</v>
      </c>
      <c r="C1558" s="1" t="str">
        <f>VLOOKUP(A1558,'[3]消费明细-普通账号'!$B$2:$D$10000,3,)</f>
        <v>BD伙伴</v>
      </c>
      <c r="D1558" s="1" t="str">
        <f>VLOOKUP(A1558,'[3]消费明细-普通账号'!$B$2:$L$10000,11,)</f>
        <v>BD团队-黄政源</v>
      </c>
      <c r="E1558" s="1" t="str">
        <f>VLOOKUP(A1558,'[3]消费明细-普通账号'!$B$2:$P$10000,15,)</f>
        <v>新建</v>
      </c>
      <c r="F1558" s="5">
        <f>VLOOKUP(A1558,'[3]消费明细-普通账号'!$B$2:$O$10000,14,)</f>
        <v>43087</v>
      </c>
      <c r="G1558" s="1" t="s">
        <v>5328</v>
      </c>
      <c r="H1558" s="1" t="s">
        <v>531</v>
      </c>
      <c r="I1558" s="1" t="s">
        <v>18</v>
      </c>
      <c r="J1558" s="1" t="s">
        <v>5329</v>
      </c>
      <c r="K1558" s="1" t="s">
        <v>20</v>
      </c>
      <c r="L1558" s="1" t="s">
        <v>5329</v>
      </c>
      <c r="M1558" s="1"/>
      <c r="N1558" s="1">
        <f t="shared" si="24"/>
        <v>57.7</v>
      </c>
      <c r="O1558" s="1" t="s">
        <v>22</v>
      </c>
      <c r="P1558" s="1" t="s">
        <v>5330</v>
      </c>
      <c r="Q1558" s="1" t="s">
        <v>5331</v>
      </c>
      <c r="R1558" s="1" t="s">
        <v>21</v>
      </c>
      <c r="S1558" s="1"/>
      <c r="T1558" s="1" t="s">
        <v>25</v>
      </c>
      <c r="U1558" t="str">
        <f>VLOOKUP(H1558,[4]可返佣产品!$A$2:$B$1000,2,)</f>
        <v>true</v>
      </c>
    </row>
    <row r="1559" spans="1:21">
      <c r="A1559" s="1" t="s">
        <v>220</v>
      </c>
      <c r="B1559" s="1" t="str">
        <f>VLOOKUP(A1559,'[3]消费明细-普通账号'!$B$2:$C$10000,2,)</f>
        <v>广州尚途商旅信息技术有限公司</v>
      </c>
      <c r="C1559" s="1" t="str">
        <f>VLOOKUP(A1559,'[3]消费明细-普通账号'!$B$2:$D$10000,3,)</f>
        <v>KA-广</v>
      </c>
      <c r="D1559" s="1" t="str">
        <f>VLOOKUP(A1559,'[3]消费明细-普通账号'!$B$2:$L$10000,11,)</f>
        <v>史玉卉</v>
      </c>
      <c r="E1559" s="1" t="str">
        <f>VLOOKUP(A1559,'[3]消费明细-普通账号'!$B$2:$P$10000,15,)</f>
        <v>关联</v>
      </c>
      <c r="F1559" s="5">
        <f>VLOOKUP(A1559,'[3]消费明细-普通账号'!$B$2:$O$10000,14,)</f>
        <v>42670</v>
      </c>
      <c r="G1559" s="1" t="s">
        <v>5332</v>
      </c>
      <c r="H1559" s="1" t="s">
        <v>17</v>
      </c>
      <c r="I1559" s="1" t="s">
        <v>18</v>
      </c>
      <c r="J1559" s="1" t="s">
        <v>5333</v>
      </c>
      <c r="K1559" s="1" t="s">
        <v>20</v>
      </c>
      <c r="L1559" s="1" t="s">
        <v>5333</v>
      </c>
      <c r="M1559" s="1"/>
      <c r="N1559" s="1">
        <f t="shared" si="24"/>
        <v>378.12</v>
      </c>
      <c r="O1559" s="1" t="s">
        <v>22</v>
      </c>
      <c r="P1559" s="1" t="s">
        <v>5334</v>
      </c>
      <c r="Q1559" s="1" t="s">
        <v>5335</v>
      </c>
      <c r="R1559" s="1" t="s">
        <v>21</v>
      </c>
      <c r="S1559" s="1"/>
      <c r="T1559" s="1" t="s">
        <v>25</v>
      </c>
      <c r="U1559" t="str">
        <f>VLOOKUP(H1559,[4]可返佣产品!$A$2:$B$1000,2,)</f>
        <v>true</v>
      </c>
    </row>
    <row r="1560" spans="1:21">
      <c r="A1560" s="1" t="s">
        <v>220</v>
      </c>
      <c r="B1560" s="1" t="str">
        <f>VLOOKUP(A1560,'[3]消费明细-普通账号'!$B$2:$C$10000,2,)</f>
        <v>广州尚途商旅信息技术有限公司</v>
      </c>
      <c r="C1560" s="1" t="str">
        <f>VLOOKUP(A1560,'[3]消费明细-普通账号'!$B$2:$D$10000,3,)</f>
        <v>KA-广</v>
      </c>
      <c r="D1560" s="1" t="str">
        <f>VLOOKUP(A1560,'[3]消费明细-普通账号'!$B$2:$L$10000,11,)</f>
        <v>史玉卉</v>
      </c>
      <c r="E1560" s="1" t="str">
        <f>VLOOKUP(A1560,'[3]消费明细-普通账号'!$B$2:$P$10000,15,)</f>
        <v>关联</v>
      </c>
      <c r="F1560" s="5">
        <f>VLOOKUP(A1560,'[3]消费明细-普通账号'!$B$2:$O$10000,14,)</f>
        <v>42670</v>
      </c>
      <c r="G1560" s="1" t="s">
        <v>5336</v>
      </c>
      <c r="H1560" s="1" t="s">
        <v>17</v>
      </c>
      <c r="I1560" s="1" t="s">
        <v>18</v>
      </c>
      <c r="J1560" s="1" t="s">
        <v>5333</v>
      </c>
      <c r="K1560" s="1" t="s">
        <v>20</v>
      </c>
      <c r="L1560" s="1" t="s">
        <v>5333</v>
      </c>
      <c r="M1560" s="1"/>
      <c r="N1560" s="1">
        <f t="shared" si="24"/>
        <v>378.12</v>
      </c>
      <c r="O1560" s="1" t="s">
        <v>22</v>
      </c>
      <c r="P1560" s="1" t="s">
        <v>5337</v>
      </c>
      <c r="Q1560" s="1" t="s">
        <v>5338</v>
      </c>
      <c r="R1560" s="1" t="s">
        <v>21</v>
      </c>
      <c r="S1560" s="1"/>
      <c r="T1560" s="1" t="s">
        <v>25</v>
      </c>
      <c r="U1560" t="str">
        <f>VLOOKUP(H1560,[4]可返佣产品!$A$2:$B$1000,2,)</f>
        <v>true</v>
      </c>
    </row>
    <row r="1561" spans="1:21">
      <c r="A1561" s="1" t="s">
        <v>4907</v>
      </c>
      <c r="B1561" s="1" t="str">
        <f>VLOOKUP(A1561,'[3]消费明细-普通账号'!$B$2:$C$10000,2,)</f>
        <v>广州市青火网络科技有限公司</v>
      </c>
      <c r="C1561" s="1" t="str">
        <f>VLOOKUP(A1561,'[3]消费明细-普通账号'!$B$2:$D$10000,3,)</f>
        <v>铁军-广</v>
      </c>
      <c r="D1561" s="1" t="str">
        <f>VLOOKUP(A1561,'[3]消费明细-普通账号'!$B$2:$L$10000,11,)</f>
        <v>高乾</v>
      </c>
      <c r="E1561" s="1" t="str">
        <f>VLOOKUP(A1561,'[3]消费明细-普通账号'!$B$2:$P$10000,15,)</f>
        <v>关联</v>
      </c>
      <c r="F1561" s="5">
        <f>VLOOKUP(A1561,'[3]消费明细-普通账号'!$B$2:$O$10000,14,)</f>
        <v>42807</v>
      </c>
      <c r="G1561" s="1" t="s">
        <v>5339</v>
      </c>
      <c r="H1561" s="1" t="s">
        <v>17</v>
      </c>
      <c r="I1561" s="1" t="s">
        <v>428</v>
      </c>
      <c r="J1561" s="1" t="s">
        <v>5340</v>
      </c>
      <c r="K1561" s="1" t="s">
        <v>20</v>
      </c>
      <c r="L1561" s="1" t="s">
        <v>5340</v>
      </c>
      <c r="M1561" s="1"/>
      <c r="N1561" s="1">
        <f t="shared" si="24"/>
        <v>-29.02</v>
      </c>
      <c r="O1561" s="1" t="s">
        <v>22</v>
      </c>
      <c r="P1561" s="1" t="s">
        <v>5341</v>
      </c>
      <c r="Q1561" s="1" t="s">
        <v>5341</v>
      </c>
      <c r="R1561" s="1" t="s">
        <v>21</v>
      </c>
      <c r="S1561" s="1"/>
      <c r="T1561" s="1" t="s">
        <v>25</v>
      </c>
      <c r="U1561" t="str">
        <f>VLOOKUP(H1561,[4]可返佣产品!$A$2:$B$1000,2,)</f>
        <v>true</v>
      </c>
    </row>
    <row r="1562" spans="1:21">
      <c r="A1562" s="1" t="s">
        <v>63</v>
      </c>
      <c r="B1562" s="1" t="str">
        <f>VLOOKUP(A1562,'[3]消费明细-普通账号'!$B$2:$C$10000,2,)</f>
        <v>广州美亚电子商务国际旅行社有限公司</v>
      </c>
      <c r="C1562" s="1" t="str">
        <f>VLOOKUP(A1562,'[3]消费明细-普通账号'!$B$2:$D$10000,3,)</f>
        <v>KA-广</v>
      </c>
      <c r="D1562" s="1" t="str">
        <f>VLOOKUP(A1562,'[3]消费明细-普通账号'!$B$2:$L$10000,11,)</f>
        <v>史玉卉</v>
      </c>
      <c r="E1562" s="1" t="str">
        <f>VLOOKUP(A1562,'[3]消费明细-普通账号'!$B$2:$P$10000,15,)</f>
        <v>关联</v>
      </c>
      <c r="F1562" s="5">
        <f>VLOOKUP(A1562,'[3]消费明细-普通账号'!$B$2:$O$10000,14,)</f>
        <v>43028</v>
      </c>
      <c r="G1562" s="1" t="s">
        <v>5342</v>
      </c>
      <c r="H1562" s="1" t="s">
        <v>17</v>
      </c>
      <c r="I1562" s="1" t="s">
        <v>59</v>
      </c>
      <c r="J1562" s="1" t="s">
        <v>5343</v>
      </c>
      <c r="K1562" s="1" t="s">
        <v>20</v>
      </c>
      <c r="L1562" s="1" t="s">
        <v>5343</v>
      </c>
      <c r="M1562" s="1"/>
      <c r="N1562" s="1">
        <f t="shared" si="24"/>
        <v>255.92</v>
      </c>
      <c r="O1562" s="1" t="s">
        <v>22</v>
      </c>
      <c r="P1562" s="1" t="s">
        <v>5344</v>
      </c>
      <c r="Q1562" s="1" t="s">
        <v>5345</v>
      </c>
      <c r="R1562" s="1" t="s">
        <v>21</v>
      </c>
      <c r="S1562" s="1"/>
      <c r="T1562" s="1" t="s">
        <v>25</v>
      </c>
      <c r="U1562">
        <v>-1</v>
      </c>
    </row>
    <row r="1563" spans="1:21">
      <c r="A1563" s="1" t="s">
        <v>98</v>
      </c>
      <c r="B1563" s="1" t="str">
        <f>VLOOKUP(A1563,'[3]消费明细-普通账号'!$B$2:$C$10000,2,)</f>
        <v>广州市汇美时尚集团股份有限公司</v>
      </c>
      <c r="C1563" s="1" t="str">
        <f>VLOOKUP(A1563,'[3]消费明细-普通账号'!$B$2:$D$10000,3,)</f>
        <v>其他</v>
      </c>
      <c r="D1563" s="1" t="str">
        <f>VLOOKUP(A1563,'[3]消费明细-普通账号'!$B$2:$L$10000,11,)</f>
        <v>薛玲</v>
      </c>
      <c r="E1563" s="1" t="str">
        <f>VLOOKUP(A1563,'[3]消费明细-普通账号'!$B$2:$P$10000,15,)</f>
        <v>关联</v>
      </c>
      <c r="F1563" s="5">
        <f>VLOOKUP(A1563,'[3]消费明细-普通账号'!$B$2:$O$10000,14,)</f>
        <v>42615</v>
      </c>
      <c r="G1563" s="1" t="s">
        <v>5346</v>
      </c>
      <c r="H1563" s="1" t="s">
        <v>5347</v>
      </c>
      <c r="I1563" s="1" t="s">
        <v>49</v>
      </c>
      <c r="J1563" s="1" t="s">
        <v>29</v>
      </c>
      <c r="K1563" s="1" t="s">
        <v>20</v>
      </c>
      <c r="L1563" s="1" t="s">
        <v>30</v>
      </c>
      <c r="M1563" s="1"/>
      <c r="N1563" s="1">
        <f t="shared" si="24"/>
        <v>0</v>
      </c>
      <c r="O1563" s="1" t="s">
        <v>31</v>
      </c>
      <c r="P1563" s="1" t="s">
        <v>5348</v>
      </c>
      <c r="Q1563" s="1" t="s">
        <v>5348</v>
      </c>
      <c r="R1563" s="1" t="s">
        <v>21</v>
      </c>
      <c r="S1563" s="1"/>
      <c r="T1563" s="1" t="s">
        <v>25</v>
      </c>
      <c r="U1563" t="e">
        <f>VLOOKUP(H1563,[4]可返佣产品!$A$2:$B$1000,2,)</f>
        <v>#N/A</v>
      </c>
    </row>
    <row r="1564" spans="1:21">
      <c r="A1564" s="1" t="s">
        <v>63</v>
      </c>
      <c r="B1564" s="1" t="str">
        <f>VLOOKUP(A1564,'[3]消费明细-普通账号'!$B$2:$C$10000,2,)</f>
        <v>广州美亚电子商务国际旅行社有限公司</v>
      </c>
      <c r="C1564" s="1" t="str">
        <f>VLOOKUP(A1564,'[3]消费明细-普通账号'!$B$2:$D$10000,3,)</f>
        <v>KA-广</v>
      </c>
      <c r="D1564" s="1" t="str">
        <f>VLOOKUP(A1564,'[3]消费明细-普通账号'!$B$2:$L$10000,11,)</f>
        <v>史玉卉</v>
      </c>
      <c r="E1564" s="1" t="str">
        <f>VLOOKUP(A1564,'[3]消费明细-普通账号'!$B$2:$P$10000,15,)</f>
        <v>关联</v>
      </c>
      <c r="F1564" s="5">
        <f>VLOOKUP(A1564,'[3]消费明细-普通账号'!$B$2:$O$10000,14,)</f>
        <v>43028</v>
      </c>
      <c r="G1564" s="1" t="s">
        <v>5349</v>
      </c>
      <c r="H1564" s="1" t="s">
        <v>36</v>
      </c>
      <c r="I1564" s="1" t="s">
        <v>59</v>
      </c>
      <c r="J1564" s="1" t="s">
        <v>5350</v>
      </c>
      <c r="K1564" s="1" t="s">
        <v>20</v>
      </c>
      <c r="L1564" s="1" t="s">
        <v>5350</v>
      </c>
      <c r="M1564" s="1"/>
      <c r="N1564" s="1">
        <f t="shared" si="24"/>
        <v>25200</v>
      </c>
      <c r="O1564" s="1" t="s">
        <v>22</v>
      </c>
      <c r="P1564" s="1" t="s">
        <v>5351</v>
      </c>
      <c r="Q1564" s="1" t="s">
        <v>5351</v>
      </c>
      <c r="R1564" s="1" t="s">
        <v>21</v>
      </c>
      <c r="S1564" s="1"/>
      <c r="T1564" s="1" t="s">
        <v>25</v>
      </c>
      <c r="U1564">
        <v>-1</v>
      </c>
    </row>
    <row r="1565" spans="1:21">
      <c r="A1565" s="1" t="s">
        <v>137</v>
      </c>
      <c r="B1565" s="1" t="str">
        <f>VLOOKUP(A1565,'[3]消费明细-普通账号'!$B$2:$C$10000,2,)</f>
        <v>广州纵思网络科技股份有限公司</v>
      </c>
      <c r="C1565" s="1" t="str">
        <f>VLOOKUP(A1565,'[3]消费明细-普通账号'!$B$2:$D$10000,3,)</f>
        <v>KA-广</v>
      </c>
      <c r="D1565" s="1" t="str">
        <f>VLOOKUP(A1565,'[3]消费明细-普通账号'!$B$2:$L$10000,11,)</f>
        <v>谢晓敏</v>
      </c>
      <c r="E1565" s="1" t="str">
        <f>VLOOKUP(A1565,'[3]消费明细-普通账号'!$B$2:$P$10000,15,)</f>
        <v>关联</v>
      </c>
      <c r="F1565" s="5">
        <f>VLOOKUP(A1565,'[3]消费明细-普通账号'!$B$2:$O$10000,14,)</f>
        <v>43157.801736111098</v>
      </c>
      <c r="G1565" s="1" t="s">
        <v>5352</v>
      </c>
      <c r="H1565" s="1" t="s">
        <v>17</v>
      </c>
      <c r="I1565" s="1" t="s">
        <v>59</v>
      </c>
      <c r="J1565" s="1" t="s">
        <v>3184</v>
      </c>
      <c r="K1565" s="1" t="s">
        <v>20</v>
      </c>
      <c r="L1565" s="1" t="s">
        <v>3184</v>
      </c>
      <c r="M1565" s="1"/>
      <c r="N1565" s="1">
        <f t="shared" si="24"/>
        <v>282</v>
      </c>
      <c r="O1565" s="1" t="s">
        <v>22</v>
      </c>
      <c r="P1565" s="1" t="s">
        <v>5353</v>
      </c>
      <c r="Q1565" s="1" t="s">
        <v>5354</v>
      </c>
      <c r="R1565" s="1" t="s">
        <v>21</v>
      </c>
      <c r="S1565" s="1"/>
      <c r="T1565" s="1" t="s">
        <v>25</v>
      </c>
      <c r="U1565">
        <v>-1</v>
      </c>
    </row>
    <row r="1566" spans="1:21">
      <c r="A1566" s="1" t="s">
        <v>299</v>
      </c>
      <c r="B1566" s="1" t="str">
        <f>VLOOKUP(A1566,'[3]消费明细-普通账号'!$B$2:$C$10000,2,)</f>
        <v>广州逗趣互动信息科技有限公司</v>
      </c>
      <c r="C1566" s="1" t="str">
        <f>VLOOKUP(A1566,'[3]消费明细-普通账号'!$B$2:$D$10000,3,)</f>
        <v>其他</v>
      </c>
      <c r="D1566" s="1" t="str">
        <f>VLOOKUP(A1566,'[3]消费明细-普通账号'!$B$2:$L$10000,11,)</f>
        <v>薛玲</v>
      </c>
      <c r="E1566" s="1" t="str">
        <f>VLOOKUP(A1566,'[3]消费明细-普通账号'!$B$2:$P$10000,15,)</f>
        <v>关联</v>
      </c>
      <c r="F1566" s="5">
        <f>VLOOKUP(A1566,'[3]消费明细-普通账号'!$B$2:$O$10000,14,)</f>
        <v>42744</v>
      </c>
      <c r="G1566" s="1" t="s">
        <v>5355</v>
      </c>
      <c r="H1566" s="1" t="s">
        <v>306</v>
      </c>
      <c r="I1566" s="1" t="s">
        <v>59</v>
      </c>
      <c r="J1566" s="1" t="s">
        <v>307</v>
      </c>
      <c r="K1566" s="1" t="s">
        <v>20</v>
      </c>
      <c r="L1566" s="1" t="s">
        <v>307</v>
      </c>
      <c r="M1566" s="1"/>
      <c r="N1566" s="1">
        <f t="shared" si="24"/>
        <v>180</v>
      </c>
      <c r="O1566" s="1" t="s">
        <v>22</v>
      </c>
      <c r="P1566" s="1" t="s">
        <v>5356</v>
      </c>
      <c r="Q1566" s="1" t="s">
        <v>5356</v>
      </c>
      <c r="R1566" s="1" t="s">
        <v>21</v>
      </c>
      <c r="S1566" s="1"/>
      <c r="T1566" s="1" t="s">
        <v>25</v>
      </c>
      <c r="U1566">
        <v>-1</v>
      </c>
    </row>
    <row r="1567" spans="1:21">
      <c r="A1567" s="1" t="s">
        <v>299</v>
      </c>
      <c r="B1567" s="1" t="str">
        <f>VLOOKUP(A1567,'[3]消费明细-普通账号'!$B$2:$C$10000,2,)</f>
        <v>广州逗趣互动信息科技有限公司</v>
      </c>
      <c r="C1567" s="1" t="str">
        <f>VLOOKUP(A1567,'[3]消费明细-普通账号'!$B$2:$D$10000,3,)</f>
        <v>其他</v>
      </c>
      <c r="D1567" s="1" t="str">
        <f>VLOOKUP(A1567,'[3]消费明细-普通账号'!$B$2:$L$10000,11,)</f>
        <v>薛玲</v>
      </c>
      <c r="E1567" s="1" t="str">
        <f>VLOOKUP(A1567,'[3]消费明细-普通账号'!$B$2:$P$10000,15,)</f>
        <v>关联</v>
      </c>
      <c r="F1567" s="5">
        <f>VLOOKUP(A1567,'[3]消费明细-普通账号'!$B$2:$O$10000,14,)</f>
        <v>42744</v>
      </c>
      <c r="G1567" s="1" t="s">
        <v>5357</v>
      </c>
      <c r="H1567" s="1" t="s">
        <v>306</v>
      </c>
      <c r="I1567" s="1" t="s">
        <v>59</v>
      </c>
      <c r="J1567" s="1" t="s">
        <v>307</v>
      </c>
      <c r="K1567" s="1" t="s">
        <v>20</v>
      </c>
      <c r="L1567" s="1" t="s">
        <v>307</v>
      </c>
      <c r="M1567" s="1"/>
      <c r="N1567" s="1">
        <f t="shared" si="24"/>
        <v>180</v>
      </c>
      <c r="O1567" s="1" t="s">
        <v>22</v>
      </c>
      <c r="P1567" s="1" t="s">
        <v>5358</v>
      </c>
      <c r="Q1567" s="1" t="s">
        <v>5359</v>
      </c>
      <c r="R1567" s="1" t="s">
        <v>21</v>
      </c>
      <c r="S1567" s="1"/>
      <c r="T1567" s="1" t="s">
        <v>25</v>
      </c>
      <c r="U1567">
        <v>-1</v>
      </c>
    </row>
    <row r="1568" spans="1:21">
      <c r="A1568" s="1" t="s">
        <v>299</v>
      </c>
      <c r="B1568" s="1" t="str">
        <f>VLOOKUP(A1568,'[3]消费明细-普通账号'!$B$2:$C$10000,2,)</f>
        <v>广州逗趣互动信息科技有限公司</v>
      </c>
      <c r="C1568" s="1" t="str">
        <f>VLOOKUP(A1568,'[3]消费明细-普通账号'!$B$2:$D$10000,3,)</f>
        <v>其他</v>
      </c>
      <c r="D1568" s="1" t="str">
        <f>VLOOKUP(A1568,'[3]消费明细-普通账号'!$B$2:$L$10000,11,)</f>
        <v>薛玲</v>
      </c>
      <c r="E1568" s="1" t="str">
        <f>VLOOKUP(A1568,'[3]消费明细-普通账号'!$B$2:$P$10000,15,)</f>
        <v>关联</v>
      </c>
      <c r="F1568" s="5">
        <f>VLOOKUP(A1568,'[3]消费明细-普通账号'!$B$2:$O$10000,14,)</f>
        <v>42744</v>
      </c>
      <c r="G1568" s="1" t="s">
        <v>5360</v>
      </c>
      <c r="H1568" s="1" t="s">
        <v>306</v>
      </c>
      <c r="I1568" s="1" t="s">
        <v>59</v>
      </c>
      <c r="J1568" s="1" t="s">
        <v>831</v>
      </c>
      <c r="K1568" s="1" t="s">
        <v>20</v>
      </c>
      <c r="L1568" s="1" t="s">
        <v>831</v>
      </c>
      <c r="M1568" s="1"/>
      <c r="N1568" s="1">
        <f t="shared" si="24"/>
        <v>100</v>
      </c>
      <c r="O1568" s="1" t="s">
        <v>22</v>
      </c>
      <c r="P1568" s="1" t="s">
        <v>5361</v>
      </c>
      <c r="Q1568" s="1" t="s">
        <v>5358</v>
      </c>
      <c r="R1568" s="1" t="s">
        <v>21</v>
      </c>
      <c r="S1568" s="1"/>
      <c r="T1568" s="1" t="s">
        <v>25</v>
      </c>
      <c r="U1568">
        <v>-1</v>
      </c>
    </row>
    <row r="1569" spans="1:21">
      <c r="A1569" s="1" t="s">
        <v>194</v>
      </c>
      <c r="B1569" s="1" t="str">
        <f>VLOOKUP(A1569,'[3]消费明细-普通账号'!$B$2:$C$10000,2,)</f>
        <v>深圳银链科技有限公司</v>
      </c>
      <c r="C1569" s="1" t="str">
        <f>VLOOKUP(A1569,'[3]消费明细-普通账号'!$B$2:$D$10000,3,)</f>
        <v>铁军-广</v>
      </c>
      <c r="D1569" s="1" t="str">
        <f>VLOOKUP(A1569,'[3]消费明细-普通账号'!$B$2:$L$10000,11,)</f>
        <v>李达</v>
      </c>
      <c r="E1569" s="1" t="str">
        <f>VLOOKUP(A1569,'[3]消费明细-普通账号'!$B$2:$P$10000,15,)</f>
        <v>新建</v>
      </c>
      <c r="F1569" s="5">
        <f>VLOOKUP(A1569,'[3]消费明细-普通账号'!$B$2:$O$10000,14,)</f>
        <v>43161.623564814799</v>
      </c>
      <c r="G1569" s="1" t="s">
        <v>5362</v>
      </c>
      <c r="H1569" s="1" t="s">
        <v>17</v>
      </c>
      <c r="I1569" s="1" t="s">
        <v>59</v>
      </c>
      <c r="J1569" s="1" t="s">
        <v>4218</v>
      </c>
      <c r="K1569" s="1" t="s">
        <v>371</v>
      </c>
      <c r="L1569" s="1" t="s">
        <v>4219</v>
      </c>
      <c r="M1569" s="1"/>
      <c r="N1569" s="1">
        <f t="shared" si="24"/>
        <v>77.7</v>
      </c>
      <c r="O1569" s="1" t="s">
        <v>22</v>
      </c>
      <c r="P1569" s="1" t="s">
        <v>5363</v>
      </c>
      <c r="Q1569" s="1" t="s">
        <v>5364</v>
      </c>
      <c r="R1569" s="1" t="s">
        <v>21</v>
      </c>
      <c r="S1569" s="1"/>
      <c r="T1569" s="1" t="s">
        <v>25</v>
      </c>
      <c r="U1569" t="str">
        <f>VLOOKUP(H1569,[4]可返佣产品!$A$2:$B$1000,2,)</f>
        <v>true</v>
      </c>
    </row>
    <row r="1570" spans="1:21">
      <c r="A1570" s="1" t="s">
        <v>194</v>
      </c>
      <c r="B1570" s="1" t="str">
        <f>VLOOKUP(A1570,'[3]消费明细-普通账号'!$B$2:$C$10000,2,)</f>
        <v>深圳银链科技有限公司</v>
      </c>
      <c r="C1570" s="1" t="str">
        <f>VLOOKUP(A1570,'[3]消费明细-普通账号'!$B$2:$D$10000,3,)</f>
        <v>铁军-广</v>
      </c>
      <c r="D1570" s="1" t="str">
        <f>VLOOKUP(A1570,'[3]消费明细-普通账号'!$B$2:$L$10000,11,)</f>
        <v>李达</v>
      </c>
      <c r="E1570" s="1" t="str">
        <f>VLOOKUP(A1570,'[3]消费明细-普通账号'!$B$2:$P$10000,15,)</f>
        <v>新建</v>
      </c>
      <c r="F1570" s="5">
        <f>VLOOKUP(A1570,'[3]消费明细-普通账号'!$B$2:$O$10000,14,)</f>
        <v>43161.623564814799</v>
      </c>
      <c r="G1570" s="1" t="s">
        <v>5365</v>
      </c>
      <c r="H1570" s="1" t="s">
        <v>17</v>
      </c>
      <c r="I1570" s="1" t="s">
        <v>59</v>
      </c>
      <c r="J1570" s="1" t="s">
        <v>4218</v>
      </c>
      <c r="K1570" s="1" t="s">
        <v>371</v>
      </c>
      <c r="L1570" s="1" t="s">
        <v>4219</v>
      </c>
      <c r="M1570" s="1"/>
      <c r="N1570" s="1">
        <f t="shared" si="24"/>
        <v>77.7</v>
      </c>
      <c r="O1570" s="1" t="s">
        <v>22</v>
      </c>
      <c r="P1570" s="1" t="s">
        <v>5366</v>
      </c>
      <c r="Q1570" s="1" t="s">
        <v>5367</v>
      </c>
      <c r="R1570" s="1" t="s">
        <v>21</v>
      </c>
      <c r="S1570" s="1"/>
      <c r="T1570" s="1" t="s">
        <v>25</v>
      </c>
      <c r="U1570" t="str">
        <f>VLOOKUP(H1570,[4]可返佣产品!$A$2:$B$1000,2,)</f>
        <v>true</v>
      </c>
    </row>
    <row r="1571" spans="1:21">
      <c r="A1571" s="1" t="s">
        <v>194</v>
      </c>
      <c r="B1571" s="1" t="str">
        <f>VLOOKUP(A1571,'[3]消费明细-普通账号'!$B$2:$C$10000,2,)</f>
        <v>深圳银链科技有限公司</v>
      </c>
      <c r="C1571" s="1" t="str">
        <f>VLOOKUP(A1571,'[3]消费明细-普通账号'!$B$2:$D$10000,3,)</f>
        <v>铁军-广</v>
      </c>
      <c r="D1571" s="1" t="str">
        <f>VLOOKUP(A1571,'[3]消费明细-普通账号'!$B$2:$L$10000,11,)</f>
        <v>李达</v>
      </c>
      <c r="E1571" s="1" t="str">
        <f>VLOOKUP(A1571,'[3]消费明细-普通账号'!$B$2:$P$10000,15,)</f>
        <v>新建</v>
      </c>
      <c r="F1571" s="5">
        <f>VLOOKUP(A1571,'[3]消费明细-普通账号'!$B$2:$O$10000,14,)</f>
        <v>43161.623564814799</v>
      </c>
      <c r="G1571" s="1" t="s">
        <v>5368</v>
      </c>
      <c r="H1571" s="1" t="s">
        <v>17</v>
      </c>
      <c r="I1571" s="1" t="s">
        <v>59</v>
      </c>
      <c r="J1571" s="1" t="s">
        <v>4218</v>
      </c>
      <c r="K1571" s="1" t="s">
        <v>371</v>
      </c>
      <c r="L1571" s="1" t="s">
        <v>4219</v>
      </c>
      <c r="M1571" s="1"/>
      <c r="N1571" s="1">
        <f t="shared" si="24"/>
        <v>77.7</v>
      </c>
      <c r="O1571" s="1" t="s">
        <v>22</v>
      </c>
      <c r="P1571" s="1" t="s">
        <v>5369</v>
      </c>
      <c r="Q1571" s="1" t="s">
        <v>5370</v>
      </c>
      <c r="R1571" s="1" t="s">
        <v>21</v>
      </c>
      <c r="S1571" s="1"/>
      <c r="T1571" s="1" t="s">
        <v>25</v>
      </c>
      <c r="U1571" t="str">
        <f>VLOOKUP(H1571,[4]可返佣产品!$A$2:$B$1000,2,)</f>
        <v>true</v>
      </c>
    </row>
    <row r="1572" spans="1:21">
      <c r="A1572" s="1" t="s">
        <v>194</v>
      </c>
      <c r="B1572" s="1" t="str">
        <f>VLOOKUP(A1572,'[3]消费明细-普通账号'!$B$2:$C$10000,2,)</f>
        <v>深圳银链科技有限公司</v>
      </c>
      <c r="C1572" s="1" t="str">
        <f>VLOOKUP(A1572,'[3]消费明细-普通账号'!$B$2:$D$10000,3,)</f>
        <v>铁军-广</v>
      </c>
      <c r="D1572" s="1" t="str">
        <f>VLOOKUP(A1572,'[3]消费明细-普通账号'!$B$2:$L$10000,11,)</f>
        <v>李达</v>
      </c>
      <c r="E1572" s="1" t="str">
        <f>VLOOKUP(A1572,'[3]消费明细-普通账号'!$B$2:$P$10000,15,)</f>
        <v>新建</v>
      </c>
      <c r="F1572" s="5">
        <f>VLOOKUP(A1572,'[3]消费明细-普通账号'!$B$2:$O$10000,14,)</f>
        <v>43161.623564814799</v>
      </c>
      <c r="G1572" s="1" t="s">
        <v>5371</v>
      </c>
      <c r="H1572" s="1" t="s">
        <v>17</v>
      </c>
      <c r="I1572" s="1" t="s">
        <v>59</v>
      </c>
      <c r="J1572" s="1" t="s">
        <v>4218</v>
      </c>
      <c r="K1572" s="1" t="s">
        <v>371</v>
      </c>
      <c r="L1572" s="1" t="s">
        <v>4219</v>
      </c>
      <c r="M1572" s="1"/>
      <c r="N1572" s="1">
        <f t="shared" si="24"/>
        <v>77.7</v>
      </c>
      <c r="O1572" s="1" t="s">
        <v>22</v>
      </c>
      <c r="P1572" s="1" t="s">
        <v>5372</v>
      </c>
      <c r="Q1572" s="1" t="s">
        <v>5373</v>
      </c>
      <c r="R1572" s="1" t="s">
        <v>21</v>
      </c>
      <c r="S1572" s="1"/>
      <c r="T1572" s="1" t="s">
        <v>25</v>
      </c>
      <c r="U1572" t="str">
        <f>VLOOKUP(H1572,[4]可返佣产品!$A$2:$B$1000,2,)</f>
        <v>true</v>
      </c>
    </row>
    <row r="1573" spans="1:21">
      <c r="A1573" s="1" t="s">
        <v>194</v>
      </c>
      <c r="B1573" s="1" t="str">
        <f>VLOOKUP(A1573,'[3]消费明细-普通账号'!$B$2:$C$10000,2,)</f>
        <v>深圳银链科技有限公司</v>
      </c>
      <c r="C1573" s="1" t="str">
        <f>VLOOKUP(A1573,'[3]消费明细-普通账号'!$B$2:$D$10000,3,)</f>
        <v>铁军-广</v>
      </c>
      <c r="D1573" s="1" t="str">
        <f>VLOOKUP(A1573,'[3]消费明细-普通账号'!$B$2:$L$10000,11,)</f>
        <v>李达</v>
      </c>
      <c r="E1573" s="1" t="str">
        <f>VLOOKUP(A1573,'[3]消费明细-普通账号'!$B$2:$P$10000,15,)</f>
        <v>新建</v>
      </c>
      <c r="F1573" s="5">
        <f>VLOOKUP(A1573,'[3]消费明细-普通账号'!$B$2:$O$10000,14,)</f>
        <v>43161.623564814799</v>
      </c>
      <c r="G1573" s="1" t="s">
        <v>5374</v>
      </c>
      <c r="H1573" s="1" t="s">
        <v>17</v>
      </c>
      <c r="I1573" s="1" t="s">
        <v>59</v>
      </c>
      <c r="J1573" s="1" t="s">
        <v>4218</v>
      </c>
      <c r="K1573" s="1" t="s">
        <v>371</v>
      </c>
      <c r="L1573" s="1" t="s">
        <v>4219</v>
      </c>
      <c r="M1573" s="1"/>
      <c r="N1573" s="1">
        <f t="shared" si="24"/>
        <v>77.7</v>
      </c>
      <c r="O1573" s="1" t="s">
        <v>22</v>
      </c>
      <c r="P1573" s="1" t="s">
        <v>5375</v>
      </c>
      <c r="Q1573" s="1" t="s">
        <v>5376</v>
      </c>
      <c r="R1573" s="1" t="s">
        <v>21</v>
      </c>
      <c r="S1573" s="1"/>
      <c r="T1573" s="1" t="s">
        <v>25</v>
      </c>
      <c r="U1573" t="str">
        <f>VLOOKUP(H1573,[4]可返佣产品!$A$2:$B$1000,2,)</f>
        <v>true</v>
      </c>
    </row>
    <row r="1574" spans="1:21">
      <c r="A1574" s="1" t="s">
        <v>194</v>
      </c>
      <c r="B1574" s="1" t="str">
        <f>VLOOKUP(A1574,'[3]消费明细-普通账号'!$B$2:$C$10000,2,)</f>
        <v>深圳银链科技有限公司</v>
      </c>
      <c r="C1574" s="1" t="str">
        <f>VLOOKUP(A1574,'[3]消费明细-普通账号'!$B$2:$D$10000,3,)</f>
        <v>铁军-广</v>
      </c>
      <c r="D1574" s="1" t="str">
        <f>VLOOKUP(A1574,'[3]消费明细-普通账号'!$B$2:$L$10000,11,)</f>
        <v>李达</v>
      </c>
      <c r="E1574" s="1" t="str">
        <f>VLOOKUP(A1574,'[3]消费明细-普通账号'!$B$2:$P$10000,15,)</f>
        <v>新建</v>
      </c>
      <c r="F1574" s="5">
        <f>VLOOKUP(A1574,'[3]消费明细-普通账号'!$B$2:$O$10000,14,)</f>
        <v>43161.623564814799</v>
      </c>
      <c r="G1574" s="1" t="s">
        <v>5377</v>
      </c>
      <c r="H1574" s="1" t="s">
        <v>17</v>
      </c>
      <c r="I1574" s="1" t="s">
        <v>59</v>
      </c>
      <c r="J1574" s="1" t="s">
        <v>4218</v>
      </c>
      <c r="K1574" s="1" t="s">
        <v>371</v>
      </c>
      <c r="L1574" s="1" t="s">
        <v>4219</v>
      </c>
      <c r="M1574" s="1"/>
      <c r="N1574" s="1">
        <f t="shared" si="24"/>
        <v>77.7</v>
      </c>
      <c r="O1574" s="1" t="s">
        <v>22</v>
      </c>
      <c r="P1574" s="1" t="s">
        <v>5378</v>
      </c>
      <c r="Q1574" s="1" t="s">
        <v>5379</v>
      </c>
      <c r="R1574" s="1" t="s">
        <v>21</v>
      </c>
      <c r="S1574" s="1"/>
      <c r="T1574" s="1" t="s">
        <v>25</v>
      </c>
      <c r="U1574" t="str">
        <f>VLOOKUP(H1574,[4]可返佣产品!$A$2:$B$1000,2,)</f>
        <v>true</v>
      </c>
    </row>
    <row r="1575" spans="1:21">
      <c r="A1575" s="1" t="s">
        <v>194</v>
      </c>
      <c r="B1575" s="1" t="str">
        <f>VLOOKUP(A1575,'[3]消费明细-普通账号'!$B$2:$C$10000,2,)</f>
        <v>深圳银链科技有限公司</v>
      </c>
      <c r="C1575" s="1" t="str">
        <f>VLOOKUP(A1575,'[3]消费明细-普通账号'!$B$2:$D$10000,3,)</f>
        <v>铁军-广</v>
      </c>
      <c r="D1575" s="1" t="str">
        <f>VLOOKUP(A1575,'[3]消费明细-普通账号'!$B$2:$L$10000,11,)</f>
        <v>李达</v>
      </c>
      <c r="E1575" s="1" t="str">
        <f>VLOOKUP(A1575,'[3]消费明细-普通账号'!$B$2:$P$10000,15,)</f>
        <v>新建</v>
      </c>
      <c r="F1575" s="5">
        <f>VLOOKUP(A1575,'[3]消费明细-普通账号'!$B$2:$O$10000,14,)</f>
        <v>43161.623564814799</v>
      </c>
      <c r="G1575" s="1" t="s">
        <v>5380</v>
      </c>
      <c r="H1575" s="1" t="s">
        <v>17</v>
      </c>
      <c r="I1575" s="1" t="s">
        <v>59</v>
      </c>
      <c r="J1575" s="1" t="s">
        <v>4218</v>
      </c>
      <c r="K1575" s="1" t="s">
        <v>371</v>
      </c>
      <c r="L1575" s="1" t="s">
        <v>4219</v>
      </c>
      <c r="M1575" s="1"/>
      <c r="N1575" s="1">
        <f t="shared" si="24"/>
        <v>77.7</v>
      </c>
      <c r="O1575" s="1" t="s">
        <v>22</v>
      </c>
      <c r="P1575" s="1" t="s">
        <v>5381</v>
      </c>
      <c r="Q1575" s="1" t="s">
        <v>5382</v>
      </c>
      <c r="R1575" s="1" t="s">
        <v>21</v>
      </c>
      <c r="S1575" s="1"/>
      <c r="T1575" s="1" t="s">
        <v>25</v>
      </c>
      <c r="U1575" t="str">
        <f>VLOOKUP(H1575,[4]可返佣产品!$A$2:$B$1000,2,)</f>
        <v>true</v>
      </c>
    </row>
    <row r="1576" spans="1:21">
      <c r="A1576" s="1" t="s">
        <v>194</v>
      </c>
      <c r="B1576" s="1" t="str">
        <f>VLOOKUP(A1576,'[3]消费明细-普通账号'!$B$2:$C$10000,2,)</f>
        <v>深圳银链科技有限公司</v>
      </c>
      <c r="C1576" s="1" t="str">
        <f>VLOOKUP(A1576,'[3]消费明细-普通账号'!$B$2:$D$10000,3,)</f>
        <v>铁军-广</v>
      </c>
      <c r="D1576" s="1" t="str">
        <f>VLOOKUP(A1576,'[3]消费明细-普通账号'!$B$2:$L$10000,11,)</f>
        <v>李达</v>
      </c>
      <c r="E1576" s="1" t="str">
        <f>VLOOKUP(A1576,'[3]消费明细-普通账号'!$B$2:$P$10000,15,)</f>
        <v>新建</v>
      </c>
      <c r="F1576" s="5">
        <f>VLOOKUP(A1576,'[3]消费明细-普通账号'!$B$2:$O$10000,14,)</f>
        <v>43161.623564814799</v>
      </c>
      <c r="G1576" s="1" t="s">
        <v>5383</v>
      </c>
      <c r="H1576" s="1" t="s">
        <v>17</v>
      </c>
      <c r="I1576" s="1" t="s">
        <v>59</v>
      </c>
      <c r="J1576" s="1" t="s">
        <v>4218</v>
      </c>
      <c r="K1576" s="1" t="s">
        <v>371</v>
      </c>
      <c r="L1576" s="1" t="s">
        <v>4219</v>
      </c>
      <c r="M1576" s="1"/>
      <c r="N1576" s="1">
        <f t="shared" si="24"/>
        <v>77.7</v>
      </c>
      <c r="O1576" s="1" t="s">
        <v>22</v>
      </c>
      <c r="P1576" s="1" t="s">
        <v>5384</v>
      </c>
      <c r="Q1576" s="1" t="s">
        <v>5385</v>
      </c>
      <c r="R1576" s="1" t="s">
        <v>21</v>
      </c>
      <c r="S1576" s="1"/>
      <c r="T1576" s="1" t="s">
        <v>25</v>
      </c>
      <c r="U1576" t="str">
        <f>VLOOKUP(H1576,[4]可返佣产品!$A$2:$B$1000,2,)</f>
        <v>true</v>
      </c>
    </row>
    <row r="1577" spans="1:21">
      <c r="A1577" s="1" t="s">
        <v>194</v>
      </c>
      <c r="B1577" s="1" t="str">
        <f>VLOOKUP(A1577,'[3]消费明细-普通账号'!$B$2:$C$10000,2,)</f>
        <v>深圳银链科技有限公司</v>
      </c>
      <c r="C1577" s="1" t="str">
        <f>VLOOKUP(A1577,'[3]消费明细-普通账号'!$B$2:$D$10000,3,)</f>
        <v>铁军-广</v>
      </c>
      <c r="D1577" s="1" t="str">
        <f>VLOOKUP(A1577,'[3]消费明细-普通账号'!$B$2:$L$10000,11,)</f>
        <v>李达</v>
      </c>
      <c r="E1577" s="1" t="str">
        <f>VLOOKUP(A1577,'[3]消费明细-普通账号'!$B$2:$P$10000,15,)</f>
        <v>新建</v>
      </c>
      <c r="F1577" s="5">
        <f>VLOOKUP(A1577,'[3]消费明细-普通账号'!$B$2:$O$10000,14,)</f>
        <v>43161.623564814799</v>
      </c>
      <c r="G1577" s="1" t="s">
        <v>5386</v>
      </c>
      <c r="H1577" s="1" t="s">
        <v>17</v>
      </c>
      <c r="I1577" s="1" t="s">
        <v>59</v>
      </c>
      <c r="J1577" s="1" t="s">
        <v>4218</v>
      </c>
      <c r="K1577" s="1" t="s">
        <v>371</v>
      </c>
      <c r="L1577" s="1" t="s">
        <v>4219</v>
      </c>
      <c r="M1577" s="1"/>
      <c r="N1577" s="1">
        <f t="shared" si="24"/>
        <v>77.7</v>
      </c>
      <c r="O1577" s="1" t="s">
        <v>22</v>
      </c>
      <c r="P1577" s="1" t="s">
        <v>5387</v>
      </c>
      <c r="Q1577" s="1" t="s">
        <v>5388</v>
      </c>
      <c r="R1577" s="1" t="s">
        <v>21</v>
      </c>
      <c r="S1577" s="1"/>
      <c r="T1577" s="1" t="s">
        <v>25</v>
      </c>
      <c r="U1577" t="str">
        <f>VLOOKUP(H1577,[4]可返佣产品!$A$2:$B$1000,2,)</f>
        <v>true</v>
      </c>
    </row>
    <row r="1578" spans="1:21">
      <c r="A1578" s="1" t="s">
        <v>194</v>
      </c>
      <c r="B1578" s="1" t="str">
        <f>VLOOKUP(A1578,'[3]消费明细-普通账号'!$B$2:$C$10000,2,)</f>
        <v>深圳银链科技有限公司</v>
      </c>
      <c r="C1578" s="1" t="str">
        <f>VLOOKUP(A1578,'[3]消费明细-普通账号'!$B$2:$D$10000,3,)</f>
        <v>铁军-广</v>
      </c>
      <c r="D1578" s="1" t="str">
        <f>VLOOKUP(A1578,'[3]消费明细-普通账号'!$B$2:$L$10000,11,)</f>
        <v>李达</v>
      </c>
      <c r="E1578" s="1" t="str">
        <f>VLOOKUP(A1578,'[3]消费明细-普通账号'!$B$2:$P$10000,15,)</f>
        <v>新建</v>
      </c>
      <c r="F1578" s="5">
        <f>VLOOKUP(A1578,'[3]消费明细-普通账号'!$B$2:$O$10000,14,)</f>
        <v>43161.623564814799</v>
      </c>
      <c r="G1578" s="1" t="s">
        <v>5389</v>
      </c>
      <c r="H1578" s="1" t="s">
        <v>17</v>
      </c>
      <c r="I1578" s="1" t="s">
        <v>59</v>
      </c>
      <c r="J1578" s="1" t="s">
        <v>4218</v>
      </c>
      <c r="K1578" s="1" t="s">
        <v>371</v>
      </c>
      <c r="L1578" s="1" t="s">
        <v>4219</v>
      </c>
      <c r="M1578" s="1"/>
      <c r="N1578" s="1">
        <f t="shared" si="24"/>
        <v>77.7</v>
      </c>
      <c r="O1578" s="1" t="s">
        <v>22</v>
      </c>
      <c r="P1578" s="1" t="s">
        <v>5390</v>
      </c>
      <c r="Q1578" s="1" t="s">
        <v>5391</v>
      </c>
      <c r="R1578" s="1" t="s">
        <v>21</v>
      </c>
      <c r="S1578" s="1"/>
      <c r="T1578" s="1" t="s">
        <v>25</v>
      </c>
      <c r="U1578" t="str">
        <f>VLOOKUP(H1578,[4]可返佣产品!$A$2:$B$1000,2,)</f>
        <v>true</v>
      </c>
    </row>
    <row r="1579" spans="1:21">
      <c r="A1579" s="1" t="s">
        <v>217</v>
      </c>
      <c r="B1579" s="1" t="str">
        <f>VLOOKUP(A1579,'[3]消费明细-普通账号'!$B$2:$C$10000,2,)</f>
        <v>广州市合生元生物制品有限公司</v>
      </c>
      <c r="C1579" s="1" t="str">
        <f>VLOOKUP(A1579,'[3]消费明细-普通账号'!$B$2:$D$10000,3,)</f>
        <v>KA-广</v>
      </c>
      <c r="D1579" s="1" t="str">
        <f>VLOOKUP(A1579,'[3]消费明细-普通账号'!$B$2:$L$10000,11,)</f>
        <v>史玉卉</v>
      </c>
      <c r="E1579" s="1" t="str">
        <f>VLOOKUP(A1579,'[3]消费明细-普通账号'!$B$2:$P$10000,15,)</f>
        <v>关联</v>
      </c>
      <c r="F1579" s="5">
        <f>VLOOKUP(A1579,'[3]消费明细-普通账号'!$B$2:$O$10000,14,)</f>
        <v>42620</v>
      </c>
      <c r="G1579" s="1" t="s">
        <v>5392</v>
      </c>
      <c r="H1579" s="1" t="s">
        <v>17</v>
      </c>
      <c r="I1579" s="1" t="s">
        <v>59</v>
      </c>
      <c r="J1579" s="1" t="s">
        <v>555</v>
      </c>
      <c r="K1579" s="1" t="s">
        <v>20</v>
      </c>
      <c r="L1579" s="1" t="s">
        <v>555</v>
      </c>
      <c r="M1579" s="1"/>
      <c r="N1579" s="1">
        <f t="shared" si="24"/>
        <v>218</v>
      </c>
      <c r="O1579" s="1" t="s">
        <v>22</v>
      </c>
      <c r="P1579" s="1" t="s">
        <v>5393</v>
      </c>
      <c r="Q1579" s="1" t="s">
        <v>5394</v>
      </c>
      <c r="R1579" s="1" t="s">
        <v>21</v>
      </c>
      <c r="S1579" s="1"/>
      <c r="T1579" s="1" t="s">
        <v>25</v>
      </c>
      <c r="U1579">
        <v>-1</v>
      </c>
    </row>
    <row r="1580" spans="1:21">
      <c r="A1580" s="1" t="s">
        <v>708</v>
      </c>
      <c r="B1580" s="1" t="str">
        <f>VLOOKUP(A1580,'[3]消费明细-普通账号'!$B$2:$C$10000,2,)</f>
        <v>dw10066</v>
      </c>
      <c r="C1580" s="1" t="str">
        <f>VLOOKUP(A1580,'[3]消费明细-普通账号'!$B$2:$D$10000,3,)</f>
        <v>铁军-广</v>
      </c>
      <c r="D1580" s="1" t="str">
        <f>VLOOKUP(A1580,'[3]消费明细-普通账号'!$B$2:$L$10000,11,)</f>
        <v>吴发能</v>
      </c>
      <c r="E1580" s="1" t="str">
        <f>VLOOKUP(A1580,'[3]消费明细-普通账号'!$B$2:$P$10000,15,)</f>
        <v>关联</v>
      </c>
      <c r="F1580" s="5">
        <f>VLOOKUP(A1580,'[3]消费明细-普通账号'!$B$2:$O$10000,14,)</f>
        <v>43021</v>
      </c>
      <c r="G1580" s="1" t="s">
        <v>5395</v>
      </c>
      <c r="H1580" s="1" t="s">
        <v>17</v>
      </c>
      <c r="I1580" s="1" t="s">
        <v>59</v>
      </c>
      <c r="J1580" s="1" t="s">
        <v>5396</v>
      </c>
      <c r="K1580" s="1" t="s">
        <v>20</v>
      </c>
      <c r="L1580" s="1" t="s">
        <v>5396</v>
      </c>
      <c r="M1580" s="1"/>
      <c r="N1580" s="1">
        <f t="shared" si="24"/>
        <v>1848</v>
      </c>
      <c r="O1580" s="1" t="s">
        <v>22</v>
      </c>
      <c r="P1580" s="1" t="s">
        <v>5397</v>
      </c>
      <c r="Q1580" s="1" t="s">
        <v>5398</v>
      </c>
      <c r="R1580" s="1" t="s">
        <v>21</v>
      </c>
      <c r="S1580" s="1"/>
      <c r="T1580" s="1" t="s">
        <v>25</v>
      </c>
      <c r="U1580">
        <v>-1</v>
      </c>
    </row>
    <row r="1581" spans="1:21">
      <c r="A1581" s="1" t="s">
        <v>708</v>
      </c>
      <c r="B1581" s="1" t="str">
        <f>VLOOKUP(A1581,'[3]消费明细-普通账号'!$B$2:$C$10000,2,)</f>
        <v>dw10066</v>
      </c>
      <c r="C1581" s="1" t="str">
        <f>VLOOKUP(A1581,'[3]消费明细-普通账号'!$B$2:$D$10000,3,)</f>
        <v>铁军-广</v>
      </c>
      <c r="D1581" s="1" t="str">
        <f>VLOOKUP(A1581,'[3]消费明细-普通账号'!$B$2:$L$10000,11,)</f>
        <v>吴发能</v>
      </c>
      <c r="E1581" s="1" t="str">
        <f>VLOOKUP(A1581,'[3]消费明细-普通账号'!$B$2:$P$10000,15,)</f>
        <v>关联</v>
      </c>
      <c r="F1581" s="5">
        <f>VLOOKUP(A1581,'[3]消费明细-普通账号'!$B$2:$O$10000,14,)</f>
        <v>43021</v>
      </c>
      <c r="G1581" s="1" t="s">
        <v>5399</v>
      </c>
      <c r="H1581" s="1" t="s">
        <v>17</v>
      </c>
      <c r="I1581" s="1" t="s">
        <v>59</v>
      </c>
      <c r="J1581" s="1" t="s">
        <v>5400</v>
      </c>
      <c r="K1581" s="1" t="s">
        <v>20</v>
      </c>
      <c r="L1581" s="1" t="s">
        <v>5400</v>
      </c>
      <c r="M1581" s="1"/>
      <c r="N1581" s="1">
        <f t="shared" si="24"/>
        <v>1953</v>
      </c>
      <c r="O1581" s="1" t="s">
        <v>22</v>
      </c>
      <c r="P1581" s="1" t="s">
        <v>5401</v>
      </c>
      <c r="Q1581" s="1" t="s">
        <v>5402</v>
      </c>
      <c r="R1581" s="1" t="s">
        <v>21</v>
      </c>
      <c r="S1581" s="1"/>
      <c r="T1581" s="1" t="s">
        <v>25</v>
      </c>
      <c r="U1581">
        <v>-1</v>
      </c>
    </row>
    <row r="1582" spans="1:21">
      <c r="A1582" s="1" t="s">
        <v>708</v>
      </c>
      <c r="B1582" s="1" t="str">
        <f>VLOOKUP(A1582,'[3]消费明细-普通账号'!$B$2:$C$10000,2,)</f>
        <v>dw10066</v>
      </c>
      <c r="C1582" s="1" t="str">
        <f>VLOOKUP(A1582,'[3]消费明细-普通账号'!$B$2:$D$10000,3,)</f>
        <v>铁军-广</v>
      </c>
      <c r="D1582" s="1" t="str">
        <f>VLOOKUP(A1582,'[3]消费明细-普通账号'!$B$2:$L$10000,11,)</f>
        <v>吴发能</v>
      </c>
      <c r="E1582" s="1" t="str">
        <f>VLOOKUP(A1582,'[3]消费明细-普通账号'!$B$2:$P$10000,15,)</f>
        <v>关联</v>
      </c>
      <c r="F1582" s="5">
        <f>VLOOKUP(A1582,'[3]消费明细-普通账号'!$B$2:$O$10000,14,)</f>
        <v>43021</v>
      </c>
      <c r="G1582" s="1" t="s">
        <v>5403</v>
      </c>
      <c r="H1582" s="1" t="s">
        <v>17</v>
      </c>
      <c r="I1582" s="1" t="s">
        <v>59</v>
      </c>
      <c r="J1582" s="1" t="s">
        <v>5396</v>
      </c>
      <c r="K1582" s="1" t="s">
        <v>20</v>
      </c>
      <c r="L1582" s="1" t="s">
        <v>5396</v>
      </c>
      <c r="M1582" s="1"/>
      <c r="N1582" s="1">
        <f t="shared" si="24"/>
        <v>1848</v>
      </c>
      <c r="O1582" s="1" t="s">
        <v>22</v>
      </c>
      <c r="P1582" s="1" t="s">
        <v>5404</v>
      </c>
      <c r="Q1582" s="1" t="s">
        <v>5405</v>
      </c>
      <c r="R1582" s="1" t="s">
        <v>21</v>
      </c>
      <c r="S1582" s="1"/>
      <c r="T1582" s="1" t="s">
        <v>25</v>
      </c>
      <c r="U1582">
        <v>-1</v>
      </c>
    </row>
    <row r="1583" spans="1:21">
      <c r="A1583" s="1" t="s">
        <v>304</v>
      </c>
      <c r="B1583" s="1" t="str">
        <f>VLOOKUP(A1583,'[3]消费明细-普通账号'!$B$2:$C$10000,2,)</f>
        <v>广州远程教育中心有限公司</v>
      </c>
      <c r="C1583" s="1" t="str">
        <f>VLOOKUP(A1583,'[3]消费明细-普通账号'!$B$2:$D$10000,3,)</f>
        <v>KA-广</v>
      </c>
      <c r="D1583" s="1" t="str">
        <f>VLOOKUP(A1583,'[3]消费明细-普通账号'!$B$2:$L$10000,11,)</f>
        <v>史玉卉</v>
      </c>
      <c r="E1583" s="1" t="str">
        <f>VLOOKUP(A1583,'[3]消费明细-普通账号'!$B$2:$P$10000,15,)</f>
        <v>关联</v>
      </c>
      <c r="F1583" s="5">
        <f>VLOOKUP(A1583,'[3]消费明细-普通账号'!$B$2:$O$10000,14,)</f>
        <v>42818</v>
      </c>
      <c r="G1583" s="1" t="s">
        <v>5406</v>
      </c>
      <c r="H1583" s="1" t="s">
        <v>17</v>
      </c>
      <c r="I1583" s="1" t="s">
        <v>59</v>
      </c>
      <c r="J1583" s="1" t="s">
        <v>5407</v>
      </c>
      <c r="K1583" s="1" t="s">
        <v>203</v>
      </c>
      <c r="L1583" s="1" t="s">
        <v>5408</v>
      </c>
      <c r="M1583" s="1"/>
      <c r="N1583" s="1">
        <f t="shared" si="24"/>
        <v>317.25</v>
      </c>
      <c r="O1583" s="1" t="s">
        <v>22</v>
      </c>
      <c r="P1583" s="1" t="s">
        <v>5409</v>
      </c>
      <c r="Q1583" s="1" t="s">
        <v>5410</v>
      </c>
      <c r="R1583" s="1" t="s">
        <v>21</v>
      </c>
      <c r="S1583" s="1"/>
      <c r="T1583" s="1" t="s">
        <v>25</v>
      </c>
      <c r="U1583">
        <v>0</v>
      </c>
    </row>
    <row r="1584" spans="1:21">
      <c r="A1584" s="1" t="s">
        <v>137</v>
      </c>
      <c r="B1584" s="1" t="str">
        <f>VLOOKUP(A1584,'[3]消费明细-普通账号'!$B$2:$C$10000,2,)</f>
        <v>广州纵思网络科技股份有限公司</v>
      </c>
      <c r="C1584" s="1" t="str">
        <f>VLOOKUP(A1584,'[3]消费明细-普通账号'!$B$2:$D$10000,3,)</f>
        <v>KA-广</v>
      </c>
      <c r="D1584" s="1" t="str">
        <f>VLOOKUP(A1584,'[3]消费明细-普通账号'!$B$2:$L$10000,11,)</f>
        <v>谢晓敏</v>
      </c>
      <c r="E1584" s="1" t="str">
        <f>VLOOKUP(A1584,'[3]消费明细-普通账号'!$B$2:$P$10000,15,)</f>
        <v>关联</v>
      </c>
      <c r="F1584" s="5">
        <f>VLOOKUP(A1584,'[3]消费明细-普通账号'!$B$2:$O$10000,14,)</f>
        <v>43157.801736111098</v>
      </c>
      <c r="G1584" s="1" t="s">
        <v>5411</v>
      </c>
      <c r="H1584" s="1" t="s">
        <v>17</v>
      </c>
      <c r="I1584" s="1" t="s">
        <v>59</v>
      </c>
      <c r="J1584" s="1" t="s">
        <v>3184</v>
      </c>
      <c r="K1584" s="1" t="s">
        <v>20</v>
      </c>
      <c r="L1584" s="1" t="s">
        <v>3184</v>
      </c>
      <c r="M1584" s="1"/>
      <c r="N1584" s="1">
        <f t="shared" si="24"/>
        <v>282</v>
      </c>
      <c r="O1584" s="1" t="s">
        <v>22</v>
      </c>
      <c r="P1584" s="1" t="s">
        <v>5412</v>
      </c>
      <c r="Q1584" s="1" t="s">
        <v>5413</v>
      </c>
      <c r="R1584" s="1" t="s">
        <v>21</v>
      </c>
      <c r="S1584" s="1"/>
      <c r="T1584" s="1" t="s">
        <v>25</v>
      </c>
      <c r="U1584">
        <v>-1</v>
      </c>
    </row>
    <row r="1585" spans="1:21">
      <c r="A1585" s="1" t="s">
        <v>137</v>
      </c>
      <c r="B1585" s="1" t="str">
        <f>VLOOKUP(A1585,'[3]消费明细-普通账号'!$B$2:$C$10000,2,)</f>
        <v>广州纵思网络科技股份有限公司</v>
      </c>
      <c r="C1585" s="1" t="str">
        <f>VLOOKUP(A1585,'[3]消费明细-普通账号'!$B$2:$D$10000,3,)</f>
        <v>KA-广</v>
      </c>
      <c r="D1585" s="1" t="str">
        <f>VLOOKUP(A1585,'[3]消费明细-普通账号'!$B$2:$L$10000,11,)</f>
        <v>谢晓敏</v>
      </c>
      <c r="E1585" s="1" t="str">
        <f>VLOOKUP(A1585,'[3]消费明细-普通账号'!$B$2:$P$10000,15,)</f>
        <v>关联</v>
      </c>
      <c r="F1585" s="5">
        <f>VLOOKUP(A1585,'[3]消费明细-普通账号'!$B$2:$O$10000,14,)</f>
        <v>43157.801736111098</v>
      </c>
      <c r="G1585" s="1" t="s">
        <v>5414</v>
      </c>
      <c r="H1585" s="1" t="s">
        <v>17</v>
      </c>
      <c r="I1585" s="1" t="s">
        <v>59</v>
      </c>
      <c r="J1585" s="1" t="s">
        <v>3184</v>
      </c>
      <c r="K1585" s="1" t="s">
        <v>20</v>
      </c>
      <c r="L1585" s="1" t="s">
        <v>3184</v>
      </c>
      <c r="M1585" s="1"/>
      <c r="N1585" s="1">
        <f t="shared" si="24"/>
        <v>282</v>
      </c>
      <c r="O1585" s="1" t="s">
        <v>22</v>
      </c>
      <c r="P1585" s="1" t="s">
        <v>5415</v>
      </c>
      <c r="Q1585" s="1" t="s">
        <v>5416</v>
      </c>
      <c r="R1585" s="1" t="s">
        <v>21</v>
      </c>
      <c r="S1585" s="1"/>
      <c r="T1585" s="1" t="s">
        <v>25</v>
      </c>
      <c r="U1585">
        <v>-1</v>
      </c>
    </row>
    <row r="1586" spans="1:21">
      <c r="A1586" s="1" t="s">
        <v>26</v>
      </c>
      <c r="B1586" s="1" t="str">
        <f>VLOOKUP(A1586,'[3]消费明细-普通账号'!$B$2:$C$10000,2,)</f>
        <v>广州市十牛信息科技有限公司</v>
      </c>
      <c r="C1586" s="1" t="str">
        <f>VLOOKUP(A1586,'[3]消费明细-普通账号'!$B$2:$D$10000,3,)</f>
        <v>其他</v>
      </c>
      <c r="D1586" s="1" t="str">
        <f>VLOOKUP(A1586,'[3]消费明细-普通账号'!$B$2:$L$10000,11,)</f>
        <v>薛玲</v>
      </c>
      <c r="E1586" s="1" t="str">
        <f>VLOOKUP(A1586,'[3]消费明细-普通账号'!$B$2:$P$10000,15,)</f>
        <v>关联</v>
      </c>
      <c r="F1586" s="5">
        <f>VLOOKUP(A1586,'[3]消费明细-普通账号'!$B$2:$O$10000,14,)</f>
        <v>42909</v>
      </c>
      <c r="G1586" s="1" t="s">
        <v>5417</v>
      </c>
      <c r="H1586" s="1" t="s">
        <v>130</v>
      </c>
      <c r="I1586" s="1" t="s">
        <v>49</v>
      </c>
      <c r="J1586" s="1" t="s">
        <v>29</v>
      </c>
      <c r="K1586" s="1" t="s">
        <v>20</v>
      </c>
      <c r="L1586" s="1" t="s">
        <v>30</v>
      </c>
      <c r="M1586" s="1"/>
      <c r="N1586" s="1">
        <f t="shared" si="24"/>
        <v>0</v>
      </c>
      <c r="O1586" s="1" t="s">
        <v>31</v>
      </c>
      <c r="P1586" s="1" t="s">
        <v>5418</v>
      </c>
      <c r="Q1586" s="1" t="s">
        <v>5418</v>
      </c>
      <c r="R1586" s="1" t="s">
        <v>21</v>
      </c>
      <c r="S1586" s="1"/>
      <c r="T1586" s="1" t="s">
        <v>25</v>
      </c>
      <c r="U1586" t="b">
        <f>VLOOKUP(H1586,[4]可返佣产品!$A$2:$B$1000,2,)</f>
        <v>1</v>
      </c>
    </row>
    <row r="1587" spans="1:21">
      <c r="A1587" s="1" t="s">
        <v>3588</v>
      </c>
      <c r="B1587" s="1" t="str">
        <f>VLOOKUP(A1587,'[3]消费明细-普通账号'!$B$2:$C$10000,2,)</f>
        <v>广州兴宇智信息科技有限公司</v>
      </c>
      <c r="C1587" s="1" t="str">
        <f>VLOOKUP(A1587,'[3]消费明细-普通账号'!$B$2:$D$10000,3,)</f>
        <v>BD伙伴</v>
      </c>
      <c r="D1587" s="1" t="str">
        <f>VLOOKUP(A1587,'[3]消费明细-普通账号'!$B$2:$L$10000,11,)</f>
        <v>BD团队-黄政源</v>
      </c>
      <c r="E1587" s="1" t="str">
        <f>VLOOKUP(A1587,'[3]消费明细-普通账号'!$B$2:$P$10000,15,)</f>
        <v>新建</v>
      </c>
      <c r="F1587" s="5">
        <f>VLOOKUP(A1587,'[3]消费明细-普通账号'!$B$2:$O$10000,14,)</f>
        <v>43231.699652777803</v>
      </c>
      <c r="G1587" s="1" t="s">
        <v>5419</v>
      </c>
      <c r="H1587" s="1" t="s">
        <v>17</v>
      </c>
      <c r="I1587" s="1" t="s">
        <v>49</v>
      </c>
      <c r="J1587" s="1" t="s">
        <v>3590</v>
      </c>
      <c r="K1587" s="1" t="s">
        <v>1964</v>
      </c>
      <c r="L1587" s="1" t="s">
        <v>3591</v>
      </c>
      <c r="M1587" s="1"/>
      <c r="N1587" s="1">
        <f t="shared" si="24"/>
        <v>8734.2000000000007</v>
      </c>
      <c r="O1587" s="1" t="s">
        <v>22</v>
      </c>
      <c r="P1587" s="1" t="s">
        <v>5420</v>
      </c>
      <c r="Q1587" s="1" t="s">
        <v>5421</v>
      </c>
      <c r="R1587" s="1" t="s">
        <v>21</v>
      </c>
      <c r="S1587" s="1"/>
      <c r="T1587" s="1" t="s">
        <v>25</v>
      </c>
      <c r="U1587" t="str">
        <f>VLOOKUP(H1587,[4]可返佣产品!$A$2:$B$1000,2,)</f>
        <v>true</v>
      </c>
    </row>
    <row r="1588" spans="1:21">
      <c r="A1588" s="1" t="s">
        <v>26</v>
      </c>
      <c r="B1588" s="1" t="str">
        <f>VLOOKUP(A1588,'[3]消费明细-普通账号'!$B$2:$C$10000,2,)</f>
        <v>广州市十牛信息科技有限公司</v>
      </c>
      <c r="C1588" s="1" t="str">
        <f>VLOOKUP(A1588,'[3]消费明细-普通账号'!$B$2:$D$10000,3,)</f>
        <v>其他</v>
      </c>
      <c r="D1588" s="1" t="str">
        <f>VLOOKUP(A1588,'[3]消费明细-普通账号'!$B$2:$L$10000,11,)</f>
        <v>薛玲</v>
      </c>
      <c r="E1588" s="1" t="str">
        <f>VLOOKUP(A1588,'[3]消费明细-普通账号'!$B$2:$P$10000,15,)</f>
        <v>关联</v>
      </c>
      <c r="F1588" s="5">
        <f>VLOOKUP(A1588,'[3]消费明细-普通账号'!$B$2:$O$10000,14,)</f>
        <v>42909</v>
      </c>
      <c r="G1588" s="1" t="s">
        <v>5422</v>
      </c>
      <c r="H1588" s="1" t="s">
        <v>130</v>
      </c>
      <c r="I1588" s="1" t="s">
        <v>49</v>
      </c>
      <c r="J1588" s="1" t="s">
        <v>29</v>
      </c>
      <c r="K1588" s="1" t="s">
        <v>20</v>
      </c>
      <c r="L1588" s="1" t="s">
        <v>30</v>
      </c>
      <c r="M1588" s="1"/>
      <c r="N1588" s="1">
        <f t="shared" si="24"/>
        <v>0</v>
      </c>
      <c r="O1588" s="1" t="s">
        <v>31</v>
      </c>
      <c r="P1588" s="1" t="s">
        <v>5423</v>
      </c>
      <c r="Q1588" s="1" t="s">
        <v>5423</v>
      </c>
      <c r="R1588" s="1" t="s">
        <v>21</v>
      </c>
      <c r="S1588" s="1"/>
      <c r="T1588" s="1" t="s">
        <v>25</v>
      </c>
      <c r="U1588" t="b">
        <f>VLOOKUP(H1588,[4]可返佣产品!$A$2:$B$1000,2,)</f>
        <v>1</v>
      </c>
    </row>
    <row r="1589" spans="1:21">
      <c r="A1589" s="1" t="s">
        <v>1351</v>
      </c>
      <c r="B1589" s="1" t="str">
        <f>VLOOKUP(A1589,'[3]消费明细-普通账号'!$B$2:$C$10000,2,)</f>
        <v>广州智悦网络科技有限公司</v>
      </c>
      <c r="C1589" s="1" t="str">
        <f>VLOOKUP(A1589,'[3]消费明细-普通账号'!$B$2:$D$10000,3,)</f>
        <v>KA-广</v>
      </c>
      <c r="D1589" s="1" t="str">
        <f>VLOOKUP(A1589,'[3]消费明细-普通账号'!$B$2:$L$10000,11,)</f>
        <v>史玉卉</v>
      </c>
      <c r="E1589" s="1" t="str">
        <f>VLOOKUP(A1589,'[3]消费明细-普通账号'!$B$2:$P$10000,15,)</f>
        <v>关联</v>
      </c>
      <c r="F1589" s="5">
        <f>VLOOKUP(A1589,'[3]消费明细-普通账号'!$B$2:$O$10000,14,)</f>
        <v>43046</v>
      </c>
      <c r="G1589" s="1" t="s">
        <v>5424</v>
      </c>
      <c r="H1589" s="1" t="s">
        <v>2547</v>
      </c>
      <c r="I1589" s="1" t="s">
        <v>49</v>
      </c>
      <c r="J1589" s="1" t="s">
        <v>29</v>
      </c>
      <c r="K1589" s="1" t="s">
        <v>20</v>
      </c>
      <c r="L1589" s="1" t="s">
        <v>30</v>
      </c>
      <c r="M1589" s="1"/>
      <c r="N1589" s="1">
        <f t="shared" si="24"/>
        <v>0</v>
      </c>
      <c r="O1589" s="1" t="s">
        <v>31</v>
      </c>
      <c r="P1589" s="1" t="s">
        <v>5425</v>
      </c>
      <c r="Q1589" s="1" t="s">
        <v>5425</v>
      </c>
      <c r="R1589" s="1" t="s">
        <v>21</v>
      </c>
      <c r="S1589" s="1"/>
      <c r="T1589" s="1" t="s">
        <v>25</v>
      </c>
      <c r="U1589" t="b">
        <f>VLOOKUP(H1589,[4]可返佣产品!$A$2:$B$1000,2,)</f>
        <v>0</v>
      </c>
    </row>
    <row r="1590" spans="1:21">
      <c r="A1590" s="1" t="s">
        <v>63</v>
      </c>
      <c r="B1590" s="1" t="str">
        <f>VLOOKUP(A1590,'[3]消费明细-普通账号'!$B$2:$C$10000,2,)</f>
        <v>广州美亚电子商务国际旅行社有限公司</v>
      </c>
      <c r="C1590" s="1" t="str">
        <f>VLOOKUP(A1590,'[3]消费明细-普通账号'!$B$2:$D$10000,3,)</f>
        <v>KA-广</v>
      </c>
      <c r="D1590" s="1" t="str">
        <f>VLOOKUP(A1590,'[3]消费明细-普通账号'!$B$2:$L$10000,11,)</f>
        <v>史玉卉</v>
      </c>
      <c r="E1590" s="1" t="str">
        <f>VLOOKUP(A1590,'[3]消费明细-普通账号'!$B$2:$P$10000,15,)</f>
        <v>关联</v>
      </c>
      <c r="F1590" s="5">
        <f>VLOOKUP(A1590,'[3]消费明细-普通账号'!$B$2:$O$10000,14,)</f>
        <v>43028</v>
      </c>
      <c r="G1590" s="1" t="s">
        <v>5426</v>
      </c>
      <c r="H1590" s="1" t="s">
        <v>17</v>
      </c>
      <c r="I1590" s="1" t="s">
        <v>18</v>
      </c>
      <c r="J1590" s="1" t="s">
        <v>5427</v>
      </c>
      <c r="K1590" s="1" t="s">
        <v>20</v>
      </c>
      <c r="L1590" s="1" t="s">
        <v>5427</v>
      </c>
      <c r="M1590" s="1"/>
      <c r="N1590" s="1">
        <f t="shared" si="24"/>
        <v>165.92</v>
      </c>
      <c r="O1590" s="1" t="s">
        <v>22</v>
      </c>
      <c r="P1590" s="1" t="s">
        <v>5428</v>
      </c>
      <c r="Q1590" s="1" t="s">
        <v>5429</v>
      </c>
      <c r="R1590" s="1" t="s">
        <v>21</v>
      </c>
      <c r="S1590" s="1"/>
      <c r="T1590" s="1" t="s">
        <v>25</v>
      </c>
      <c r="U1590" t="str">
        <f>VLOOKUP(H1590,[4]可返佣产品!$A$2:$B$1000,2,)</f>
        <v>true</v>
      </c>
    </row>
    <row r="1591" spans="1:21">
      <c r="A1591" s="1" t="s">
        <v>63</v>
      </c>
      <c r="B1591" s="1" t="str">
        <f>VLOOKUP(A1591,'[3]消费明细-普通账号'!$B$2:$C$10000,2,)</f>
        <v>广州美亚电子商务国际旅行社有限公司</v>
      </c>
      <c r="C1591" s="1" t="str">
        <f>VLOOKUP(A1591,'[3]消费明细-普通账号'!$B$2:$D$10000,3,)</f>
        <v>KA-广</v>
      </c>
      <c r="D1591" s="1" t="str">
        <f>VLOOKUP(A1591,'[3]消费明细-普通账号'!$B$2:$L$10000,11,)</f>
        <v>史玉卉</v>
      </c>
      <c r="E1591" s="1" t="str">
        <f>VLOOKUP(A1591,'[3]消费明细-普通账号'!$B$2:$P$10000,15,)</f>
        <v>关联</v>
      </c>
      <c r="F1591" s="5">
        <f>VLOOKUP(A1591,'[3]消费明细-普通账号'!$B$2:$O$10000,14,)</f>
        <v>43028</v>
      </c>
      <c r="G1591" s="1" t="s">
        <v>5430</v>
      </c>
      <c r="H1591" s="1" t="s">
        <v>17</v>
      </c>
      <c r="I1591" s="1" t="s">
        <v>18</v>
      </c>
      <c r="J1591" s="1" t="s">
        <v>5431</v>
      </c>
      <c r="K1591" s="1" t="s">
        <v>20</v>
      </c>
      <c r="L1591" s="1" t="s">
        <v>5431</v>
      </c>
      <c r="M1591" s="1"/>
      <c r="N1591" s="1">
        <f t="shared" si="24"/>
        <v>847.99</v>
      </c>
      <c r="O1591" s="1" t="s">
        <v>22</v>
      </c>
      <c r="P1591" s="1" t="s">
        <v>5432</v>
      </c>
      <c r="Q1591" s="1" t="s">
        <v>5433</v>
      </c>
      <c r="R1591" s="1" t="s">
        <v>21</v>
      </c>
      <c r="S1591" s="1"/>
      <c r="T1591" s="1" t="s">
        <v>25</v>
      </c>
      <c r="U1591" t="str">
        <f>VLOOKUP(H1591,[4]可返佣产品!$A$2:$B$1000,2,)</f>
        <v>true</v>
      </c>
    </row>
    <row r="1592" spans="1:21">
      <c r="A1592" s="1" t="s">
        <v>1123</v>
      </c>
      <c r="B1592" s="1" t="str">
        <f>VLOOKUP(A1592,'[3]消费明细-普通账号'!$B$2:$C$10000,2,)</f>
        <v>广州随行信息科技有限公司</v>
      </c>
      <c r="C1592" s="1" t="str">
        <f>VLOOKUP(A1592,'[3]消费明细-普通账号'!$B$2:$D$10000,3,)</f>
        <v>铁军-广</v>
      </c>
      <c r="D1592" s="1" t="str">
        <f>VLOOKUP(A1592,'[3]消费明细-普通账号'!$B$2:$L$10000,11,)</f>
        <v>吴发能</v>
      </c>
      <c r="E1592" s="1" t="str">
        <f>VLOOKUP(A1592,'[3]消费明细-普通账号'!$B$2:$P$10000,15,)</f>
        <v>关联</v>
      </c>
      <c r="F1592" s="5">
        <f>VLOOKUP(A1592,'[3]消费明细-普通账号'!$B$2:$O$10000,14,)</f>
        <v>43038</v>
      </c>
      <c r="G1592" s="1" t="s">
        <v>5434</v>
      </c>
      <c r="H1592" s="1" t="s">
        <v>4963</v>
      </c>
      <c r="I1592" s="1" t="s">
        <v>49</v>
      </c>
      <c r="J1592" s="1" t="s">
        <v>29</v>
      </c>
      <c r="K1592" s="1" t="s">
        <v>20</v>
      </c>
      <c r="L1592" s="1" t="s">
        <v>30</v>
      </c>
      <c r="M1592" s="1"/>
      <c r="N1592" s="1">
        <f t="shared" si="24"/>
        <v>0</v>
      </c>
      <c r="O1592" s="1" t="s">
        <v>31</v>
      </c>
      <c r="P1592" s="1" t="s">
        <v>5435</v>
      </c>
      <c r="Q1592" s="1" t="s">
        <v>5435</v>
      </c>
      <c r="R1592" s="1" t="s">
        <v>21</v>
      </c>
      <c r="S1592" s="1"/>
      <c r="T1592" s="1" t="s">
        <v>25</v>
      </c>
      <c r="U1592" t="e">
        <f>VLOOKUP(H1592,[4]可返佣产品!$A$2:$B$1000,2,)</f>
        <v>#N/A</v>
      </c>
    </row>
    <row r="1593" spans="1:21">
      <c r="A1593" s="1" t="s">
        <v>63</v>
      </c>
      <c r="B1593" s="1" t="str">
        <f>VLOOKUP(A1593,'[3]消费明细-普通账号'!$B$2:$C$10000,2,)</f>
        <v>广州美亚电子商务国际旅行社有限公司</v>
      </c>
      <c r="C1593" s="1" t="str">
        <f>VLOOKUP(A1593,'[3]消费明细-普通账号'!$B$2:$D$10000,3,)</f>
        <v>KA-广</v>
      </c>
      <c r="D1593" s="1" t="str">
        <f>VLOOKUP(A1593,'[3]消费明细-普通账号'!$B$2:$L$10000,11,)</f>
        <v>史玉卉</v>
      </c>
      <c r="E1593" s="1" t="str">
        <f>VLOOKUP(A1593,'[3]消费明细-普通账号'!$B$2:$P$10000,15,)</f>
        <v>关联</v>
      </c>
      <c r="F1593" s="5">
        <f>VLOOKUP(A1593,'[3]消费明细-普通账号'!$B$2:$O$10000,14,)</f>
        <v>43028</v>
      </c>
      <c r="G1593" s="1" t="s">
        <v>5436</v>
      </c>
      <c r="H1593" s="1" t="s">
        <v>36</v>
      </c>
      <c r="I1593" s="1" t="s">
        <v>18</v>
      </c>
      <c r="J1593" s="1" t="s">
        <v>5437</v>
      </c>
      <c r="K1593" s="1" t="s">
        <v>20</v>
      </c>
      <c r="L1593" s="1" t="s">
        <v>5437</v>
      </c>
      <c r="M1593" s="1"/>
      <c r="N1593" s="1">
        <f t="shared" si="24"/>
        <v>853.01</v>
      </c>
      <c r="O1593" s="1" t="s">
        <v>22</v>
      </c>
      <c r="P1593" s="1" t="s">
        <v>5438</v>
      </c>
      <c r="Q1593" s="1" t="s">
        <v>5439</v>
      </c>
      <c r="R1593" s="1" t="s">
        <v>21</v>
      </c>
      <c r="S1593" s="1"/>
      <c r="T1593" s="1" t="s">
        <v>25</v>
      </c>
      <c r="U1593" t="str">
        <f>VLOOKUP(H1593,[4]可返佣产品!$A$2:$B$1000,2,)</f>
        <v>true</v>
      </c>
    </row>
    <row r="1594" spans="1:21">
      <c r="A1594" s="1" t="s">
        <v>26</v>
      </c>
      <c r="B1594" s="1" t="str">
        <f>VLOOKUP(A1594,'[3]消费明细-普通账号'!$B$2:$C$10000,2,)</f>
        <v>广州市十牛信息科技有限公司</v>
      </c>
      <c r="C1594" s="1" t="str">
        <f>VLOOKUP(A1594,'[3]消费明细-普通账号'!$B$2:$D$10000,3,)</f>
        <v>其他</v>
      </c>
      <c r="D1594" s="1" t="str">
        <f>VLOOKUP(A1594,'[3]消费明细-普通账号'!$B$2:$L$10000,11,)</f>
        <v>薛玲</v>
      </c>
      <c r="E1594" s="1" t="str">
        <f>VLOOKUP(A1594,'[3]消费明细-普通账号'!$B$2:$P$10000,15,)</f>
        <v>关联</v>
      </c>
      <c r="F1594" s="5">
        <f>VLOOKUP(A1594,'[3]消费明细-普通账号'!$B$2:$O$10000,14,)</f>
        <v>42909</v>
      </c>
      <c r="G1594" s="1" t="s">
        <v>5440</v>
      </c>
      <c r="H1594" s="1" t="s">
        <v>130</v>
      </c>
      <c r="I1594" s="1" t="s">
        <v>49</v>
      </c>
      <c r="J1594" s="1" t="s">
        <v>29</v>
      </c>
      <c r="K1594" s="1" t="s">
        <v>20</v>
      </c>
      <c r="L1594" s="1" t="s">
        <v>30</v>
      </c>
      <c r="M1594" s="1"/>
      <c r="N1594" s="1">
        <f t="shared" si="24"/>
        <v>0</v>
      </c>
      <c r="O1594" s="1" t="s">
        <v>31</v>
      </c>
      <c r="P1594" s="1" t="s">
        <v>5441</v>
      </c>
      <c r="Q1594" s="1" t="s">
        <v>5441</v>
      </c>
      <c r="R1594" s="1" t="s">
        <v>21</v>
      </c>
      <c r="S1594" s="1"/>
      <c r="T1594" s="1" t="s">
        <v>25</v>
      </c>
      <c r="U1594" t="b">
        <f>VLOOKUP(H1594,[4]可返佣产品!$A$2:$B$1000,2,)</f>
        <v>1</v>
      </c>
    </row>
    <row r="1595" spans="1:21">
      <c r="A1595" s="1" t="s">
        <v>357</v>
      </c>
      <c r="B1595" s="1" t="str">
        <f>VLOOKUP(A1595,'[3]消费明细-普通账号'!$B$2:$C$10000,2,)</f>
        <v>杨先生</v>
      </c>
      <c r="C1595" s="1" t="str">
        <f>VLOOKUP(A1595,'[3]消费明细-普通账号'!$B$2:$D$10000,3,)</f>
        <v>KA-广</v>
      </c>
      <c r="D1595" s="1" t="str">
        <f>VLOOKUP(A1595,'[3]消费明细-普通账号'!$B$2:$L$10000,11,)</f>
        <v>谢晓敏</v>
      </c>
      <c r="E1595" s="1" t="str">
        <f>VLOOKUP(A1595,'[3]消费明细-普通账号'!$B$2:$P$10000,15,)</f>
        <v>新建</v>
      </c>
      <c r="F1595" s="5">
        <f>VLOOKUP(A1595,'[3]消费明细-普通账号'!$B$2:$O$10000,14,)</f>
        <v>43273.759074074071</v>
      </c>
      <c r="G1595" s="1" t="s">
        <v>5442</v>
      </c>
      <c r="H1595" s="1" t="s">
        <v>17</v>
      </c>
      <c r="I1595" s="1" t="s">
        <v>49</v>
      </c>
      <c r="J1595" s="1" t="s">
        <v>365</v>
      </c>
      <c r="K1595" s="1" t="s">
        <v>360</v>
      </c>
      <c r="L1595" s="1" t="s">
        <v>366</v>
      </c>
      <c r="M1595" s="1"/>
      <c r="N1595" s="1">
        <f t="shared" si="24"/>
        <v>786.2</v>
      </c>
      <c r="O1595" s="1" t="s">
        <v>22</v>
      </c>
      <c r="P1595" s="1" t="s">
        <v>5443</v>
      </c>
      <c r="Q1595" s="1" t="s">
        <v>5444</v>
      </c>
      <c r="R1595" s="1" t="s">
        <v>21</v>
      </c>
      <c r="S1595" s="1"/>
      <c r="T1595" s="1" t="s">
        <v>25</v>
      </c>
      <c r="U1595" t="str">
        <f>VLOOKUP(H1595,[4]可返佣产品!$A$2:$B$1000,2,)</f>
        <v>true</v>
      </c>
    </row>
    <row r="1596" spans="1:21">
      <c r="A1596" s="1" t="s">
        <v>357</v>
      </c>
      <c r="B1596" s="1" t="str">
        <f>VLOOKUP(A1596,'[3]消费明细-普通账号'!$B$2:$C$10000,2,)</f>
        <v>杨先生</v>
      </c>
      <c r="C1596" s="1" t="str">
        <f>VLOOKUP(A1596,'[3]消费明细-普通账号'!$B$2:$D$10000,3,)</f>
        <v>KA-广</v>
      </c>
      <c r="D1596" s="1" t="str">
        <f>VLOOKUP(A1596,'[3]消费明细-普通账号'!$B$2:$L$10000,11,)</f>
        <v>谢晓敏</v>
      </c>
      <c r="E1596" s="1" t="str">
        <f>VLOOKUP(A1596,'[3]消费明细-普通账号'!$B$2:$P$10000,15,)</f>
        <v>新建</v>
      </c>
      <c r="F1596" s="5">
        <f>VLOOKUP(A1596,'[3]消费明细-普通账号'!$B$2:$O$10000,14,)</f>
        <v>43273.759074074071</v>
      </c>
      <c r="G1596" s="1" t="s">
        <v>5445</v>
      </c>
      <c r="H1596" s="1" t="s">
        <v>17</v>
      </c>
      <c r="I1596" s="1" t="s">
        <v>49</v>
      </c>
      <c r="J1596" s="1" t="s">
        <v>370</v>
      </c>
      <c r="K1596" s="1" t="s">
        <v>371</v>
      </c>
      <c r="L1596" s="1" t="s">
        <v>372</v>
      </c>
      <c r="M1596" s="1"/>
      <c r="N1596" s="1">
        <f t="shared" si="24"/>
        <v>1094.9100000000001</v>
      </c>
      <c r="O1596" s="1" t="s">
        <v>22</v>
      </c>
      <c r="P1596" s="1" t="s">
        <v>5443</v>
      </c>
      <c r="Q1596" s="1" t="s">
        <v>5444</v>
      </c>
      <c r="R1596" s="1" t="s">
        <v>21</v>
      </c>
      <c r="S1596" s="1"/>
      <c r="T1596" s="1" t="s">
        <v>25</v>
      </c>
      <c r="U1596" t="str">
        <f>VLOOKUP(H1596,[4]可返佣产品!$A$2:$B$1000,2,)</f>
        <v>true</v>
      </c>
    </row>
    <row r="1597" spans="1:21">
      <c r="A1597" s="1" t="s">
        <v>357</v>
      </c>
      <c r="B1597" s="1" t="str">
        <f>VLOOKUP(A1597,'[3]消费明细-普通账号'!$B$2:$C$10000,2,)</f>
        <v>杨先生</v>
      </c>
      <c r="C1597" s="1" t="str">
        <f>VLOOKUP(A1597,'[3]消费明细-普通账号'!$B$2:$D$10000,3,)</f>
        <v>KA-广</v>
      </c>
      <c r="D1597" s="1" t="str">
        <f>VLOOKUP(A1597,'[3]消费明细-普通账号'!$B$2:$L$10000,11,)</f>
        <v>谢晓敏</v>
      </c>
      <c r="E1597" s="1" t="str">
        <f>VLOOKUP(A1597,'[3]消费明细-普通账号'!$B$2:$P$10000,15,)</f>
        <v>新建</v>
      </c>
      <c r="F1597" s="5">
        <f>VLOOKUP(A1597,'[3]消费明细-普通账号'!$B$2:$O$10000,14,)</f>
        <v>43273.759074074071</v>
      </c>
      <c r="G1597" s="1" t="s">
        <v>5446</v>
      </c>
      <c r="H1597" s="1" t="s">
        <v>17</v>
      </c>
      <c r="I1597" s="1" t="s">
        <v>49</v>
      </c>
      <c r="J1597" s="1" t="s">
        <v>359</v>
      </c>
      <c r="K1597" s="1" t="s">
        <v>360</v>
      </c>
      <c r="L1597" s="1" t="s">
        <v>361</v>
      </c>
      <c r="M1597" s="1"/>
      <c r="N1597" s="1">
        <f t="shared" si="24"/>
        <v>885.32</v>
      </c>
      <c r="O1597" s="1" t="s">
        <v>22</v>
      </c>
      <c r="P1597" s="1" t="s">
        <v>5443</v>
      </c>
      <c r="Q1597" s="1" t="s">
        <v>5444</v>
      </c>
      <c r="R1597" s="1" t="s">
        <v>21</v>
      </c>
      <c r="S1597" s="1"/>
      <c r="T1597" s="1" t="s">
        <v>25</v>
      </c>
      <c r="U1597" t="str">
        <f>VLOOKUP(H1597,[4]可返佣产品!$A$2:$B$1000,2,)</f>
        <v>true</v>
      </c>
    </row>
    <row r="1598" spans="1:21">
      <c r="A1598" s="1" t="s">
        <v>26</v>
      </c>
      <c r="B1598" s="1" t="str">
        <f>VLOOKUP(A1598,'[3]消费明细-普通账号'!$B$2:$C$10000,2,)</f>
        <v>广州市十牛信息科技有限公司</v>
      </c>
      <c r="C1598" s="1" t="str">
        <f>VLOOKUP(A1598,'[3]消费明细-普通账号'!$B$2:$D$10000,3,)</f>
        <v>其他</v>
      </c>
      <c r="D1598" s="1" t="str">
        <f>VLOOKUP(A1598,'[3]消费明细-普通账号'!$B$2:$L$10000,11,)</f>
        <v>薛玲</v>
      </c>
      <c r="E1598" s="1" t="str">
        <f>VLOOKUP(A1598,'[3]消费明细-普通账号'!$B$2:$P$10000,15,)</f>
        <v>关联</v>
      </c>
      <c r="F1598" s="5">
        <f>VLOOKUP(A1598,'[3]消费明细-普通账号'!$B$2:$O$10000,14,)</f>
        <v>42909</v>
      </c>
      <c r="G1598" s="1" t="s">
        <v>5447</v>
      </c>
      <c r="H1598" s="1" t="s">
        <v>130</v>
      </c>
      <c r="I1598" s="1" t="s">
        <v>49</v>
      </c>
      <c r="J1598" s="1" t="s">
        <v>29</v>
      </c>
      <c r="K1598" s="1" t="s">
        <v>20</v>
      </c>
      <c r="L1598" s="1" t="s">
        <v>30</v>
      </c>
      <c r="M1598" s="1"/>
      <c r="N1598" s="1">
        <f t="shared" si="24"/>
        <v>0</v>
      </c>
      <c r="O1598" s="1" t="s">
        <v>31</v>
      </c>
      <c r="P1598" s="1" t="s">
        <v>5448</v>
      </c>
      <c r="Q1598" s="1" t="s">
        <v>5449</v>
      </c>
      <c r="R1598" s="1" t="s">
        <v>21</v>
      </c>
      <c r="S1598" s="1"/>
      <c r="T1598" s="1" t="s">
        <v>25</v>
      </c>
      <c r="U1598" t="b">
        <f>VLOOKUP(H1598,[4]可返佣产品!$A$2:$B$1000,2,)</f>
        <v>1</v>
      </c>
    </row>
    <row r="1599" spans="1:21">
      <c r="A1599" s="1" t="s">
        <v>2145</v>
      </c>
      <c r="B1599" s="1" t="str">
        <f>VLOOKUP(A1599,'[3]消费明细-普通账号'!$B$2:$C$10000,2,)</f>
        <v>敏捷地产</v>
      </c>
      <c r="C1599" s="1" t="str">
        <f>VLOOKUP(A1599,'[3]消费明细-普通账号'!$B$2:$D$10000,3,)</f>
        <v>KA-广</v>
      </c>
      <c r="D1599" s="1" t="str">
        <f>VLOOKUP(A1599,'[3]消费明细-普通账号'!$B$2:$L$10000,11,)</f>
        <v>史玉卉</v>
      </c>
      <c r="E1599" s="1" t="str">
        <f>VLOOKUP(A1599,'[3]消费明细-普通账号'!$B$2:$P$10000,15,)</f>
        <v>新建</v>
      </c>
      <c r="F1599" s="5">
        <f>VLOOKUP(A1599,'[3]消费明细-普通账号'!$B$2:$O$10000,14,)</f>
        <v>43003</v>
      </c>
      <c r="G1599" s="1" t="s">
        <v>5450</v>
      </c>
      <c r="H1599" s="1" t="s">
        <v>4765</v>
      </c>
      <c r="I1599" s="1" t="s">
        <v>49</v>
      </c>
      <c r="J1599" s="1" t="s">
        <v>29</v>
      </c>
      <c r="K1599" s="1" t="s">
        <v>20</v>
      </c>
      <c r="L1599" s="1" t="s">
        <v>30</v>
      </c>
      <c r="M1599" s="1"/>
      <c r="N1599" s="1">
        <f t="shared" si="24"/>
        <v>0</v>
      </c>
      <c r="O1599" s="1" t="s">
        <v>31</v>
      </c>
      <c r="P1599" s="1" t="s">
        <v>5451</v>
      </c>
      <c r="Q1599" s="1" t="s">
        <v>5451</v>
      </c>
      <c r="R1599" s="1" t="s">
        <v>21</v>
      </c>
      <c r="S1599" s="1"/>
      <c r="T1599" s="1" t="s">
        <v>25</v>
      </c>
      <c r="U1599" t="e">
        <f>VLOOKUP(H1599,[4]可返佣产品!$A$2:$B$1000,2,)</f>
        <v>#N/A</v>
      </c>
    </row>
    <row r="1600" spans="1:21">
      <c r="A1600" s="1" t="s">
        <v>137</v>
      </c>
      <c r="B1600" s="1" t="str">
        <f>VLOOKUP(A1600,'[3]消费明细-普通账号'!$B$2:$C$10000,2,)</f>
        <v>广州纵思网络科技股份有限公司</v>
      </c>
      <c r="C1600" s="1" t="str">
        <f>VLOOKUP(A1600,'[3]消费明细-普通账号'!$B$2:$D$10000,3,)</f>
        <v>KA-广</v>
      </c>
      <c r="D1600" s="1" t="str">
        <f>VLOOKUP(A1600,'[3]消费明细-普通账号'!$B$2:$L$10000,11,)</f>
        <v>谢晓敏</v>
      </c>
      <c r="E1600" s="1" t="str">
        <f>VLOOKUP(A1600,'[3]消费明细-普通账号'!$B$2:$P$10000,15,)</f>
        <v>关联</v>
      </c>
      <c r="F1600" s="5">
        <f>VLOOKUP(A1600,'[3]消费明细-普通账号'!$B$2:$O$10000,14,)</f>
        <v>43157.801736111098</v>
      </c>
      <c r="G1600" s="1" t="s">
        <v>5452</v>
      </c>
      <c r="H1600" s="1" t="s">
        <v>17</v>
      </c>
      <c r="I1600" s="1" t="s">
        <v>59</v>
      </c>
      <c r="J1600" s="1" t="s">
        <v>1977</v>
      </c>
      <c r="K1600" s="1" t="s">
        <v>20</v>
      </c>
      <c r="L1600" s="1" t="s">
        <v>1977</v>
      </c>
      <c r="M1600" s="1"/>
      <c r="N1600" s="1">
        <f t="shared" si="24"/>
        <v>36.4</v>
      </c>
      <c r="O1600" s="1" t="s">
        <v>22</v>
      </c>
      <c r="P1600" s="1" t="s">
        <v>5453</v>
      </c>
      <c r="Q1600" s="1" t="s">
        <v>5454</v>
      </c>
      <c r="R1600" s="1" t="s">
        <v>21</v>
      </c>
      <c r="S1600" s="1"/>
      <c r="T1600" s="1" t="s">
        <v>25</v>
      </c>
      <c r="U1600">
        <v>-1</v>
      </c>
    </row>
    <row r="1601" spans="1:21">
      <c r="A1601" s="1" t="s">
        <v>1440</v>
      </c>
      <c r="B1601" s="1" t="str">
        <f>VLOOKUP(A1601,'[3]消费明细-普通账号'!$B$2:$C$10000,2,)</f>
        <v>深圳前海黄牛科技有限公司</v>
      </c>
      <c r="C1601" s="1" t="str">
        <f>VLOOKUP(A1601,'[3]消费明细-普通账号'!$B$2:$D$10000,3,)</f>
        <v>铁军-广</v>
      </c>
      <c r="D1601" s="1" t="str">
        <f>VLOOKUP(A1601,'[3]消费明细-普通账号'!$B$2:$L$10000,11,)</f>
        <v>高乾</v>
      </c>
      <c r="E1601" s="1" t="str">
        <f>VLOOKUP(A1601,'[3]消费明细-普通账号'!$B$2:$P$10000,15,)</f>
        <v>新建</v>
      </c>
      <c r="F1601" s="5">
        <f>VLOOKUP(A1601,'[3]消费明细-普通账号'!$B$2:$O$10000,14,)</f>
        <v>43198.729942129597</v>
      </c>
      <c r="G1601" s="1" t="s">
        <v>5455</v>
      </c>
      <c r="H1601" s="1" t="s">
        <v>166</v>
      </c>
      <c r="I1601" s="1" t="s">
        <v>49</v>
      </c>
      <c r="J1601" s="1" t="s">
        <v>29</v>
      </c>
      <c r="K1601" s="1" t="s">
        <v>20</v>
      </c>
      <c r="L1601" s="1" t="s">
        <v>30</v>
      </c>
      <c r="M1601" s="1"/>
      <c r="N1601" s="1">
        <f t="shared" si="24"/>
        <v>0</v>
      </c>
      <c r="O1601" s="1" t="s">
        <v>31</v>
      </c>
      <c r="P1601" s="1" t="s">
        <v>5456</v>
      </c>
      <c r="Q1601" s="1" t="s">
        <v>5456</v>
      </c>
      <c r="R1601" s="1" t="s">
        <v>21</v>
      </c>
      <c r="S1601" s="1"/>
      <c r="T1601" s="1" t="s">
        <v>25</v>
      </c>
      <c r="U1601" t="e">
        <f>VLOOKUP(H1601,[4]可返佣产品!$A$2:$B$1000,2,)</f>
        <v>#N/A</v>
      </c>
    </row>
    <row r="1602" spans="1:21">
      <c r="A1602" s="1" t="s">
        <v>1440</v>
      </c>
      <c r="B1602" s="1" t="str">
        <f>VLOOKUP(A1602,'[3]消费明细-普通账号'!$B$2:$C$10000,2,)</f>
        <v>深圳前海黄牛科技有限公司</v>
      </c>
      <c r="C1602" s="1" t="str">
        <f>VLOOKUP(A1602,'[3]消费明细-普通账号'!$B$2:$D$10000,3,)</f>
        <v>铁军-广</v>
      </c>
      <c r="D1602" s="1" t="str">
        <f>VLOOKUP(A1602,'[3]消费明细-普通账号'!$B$2:$L$10000,11,)</f>
        <v>高乾</v>
      </c>
      <c r="E1602" s="1" t="str">
        <f>VLOOKUP(A1602,'[3]消费明细-普通账号'!$B$2:$P$10000,15,)</f>
        <v>新建</v>
      </c>
      <c r="F1602" s="5">
        <f>VLOOKUP(A1602,'[3]消费明细-普通账号'!$B$2:$O$10000,14,)</f>
        <v>43198.729942129597</v>
      </c>
      <c r="G1602" s="1" t="s">
        <v>5457</v>
      </c>
      <c r="H1602" s="1" t="s">
        <v>3057</v>
      </c>
      <c r="I1602" s="1" t="s">
        <v>49</v>
      </c>
      <c r="J1602" s="1" t="s">
        <v>29</v>
      </c>
      <c r="K1602" s="1" t="s">
        <v>20</v>
      </c>
      <c r="L1602" s="1" t="s">
        <v>30</v>
      </c>
      <c r="M1602" s="1"/>
      <c r="N1602" s="1">
        <f t="shared" si="24"/>
        <v>0</v>
      </c>
      <c r="O1602" s="1" t="s">
        <v>31</v>
      </c>
      <c r="P1602" s="1" t="s">
        <v>5458</v>
      </c>
      <c r="Q1602" s="1" t="s">
        <v>5458</v>
      </c>
      <c r="R1602" s="1" t="s">
        <v>21</v>
      </c>
      <c r="S1602" s="1"/>
      <c r="T1602" s="1" t="s">
        <v>25</v>
      </c>
      <c r="U1602" t="e">
        <f>VLOOKUP(H1602,[4]可返佣产品!$A$2:$B$1000,2,)</f>
        <v>#N/A</v>
      </c>
    </row>
    <row r="1603" spans="1:21">
      <c r="A1603" s="1" t="s">
        <v>483</v>
      </c>
      <c r="B1603" s="1" t="str">
        <f>VLOOKUP(A1603,'[3]消费明细-普通账号'!$B$2:$C$10000,2,)</f>
        <v>雪松控股集团</v>
      </c>
      <c r="C1603" s="1" t="str">
        <f>VLOOKUP(A1603,'[3]消费明细-普通账号'!$B$2:$D$10000,3,)</f>
        <v>KA-广</v>
      </c>
      <c r="D1603" s="1" t="str">
        <f>VLOOKUP(A1603,'[3]消费明细-普通账号'!$B$2:$L$10000,11,)</f>
        <v>史玉卉</v>
      </c>
      <c r="E1603" s="1" t="str">
        <f>VLOOKUP(A1603,'[3]消费明细-普通账号'!$B$2:$P$10000,15,)</f>
        <v>关联</v>
      </c>
      <c r="F1603" s="5">
        <f>VLOOKUP(A1603,'[3]消费明细-普通账号'!$B$2:$O$10000,14,)</f>
        <v>42709</v>
      </c>
      <c r="G1603" s="1" t="s">
        <v>5459</v>
      </c>
      <c r="H1603" s="1" t="s">
        <v>17</v>
      </c>
      <c r="I1603" s="1" t="s">
        <v>59</v>
      </c>
      <c r="J1603" s="1" t="s">
        <v>5460</v>
      </c>
      <c r="K1603" s="1" t="s">
        <v>20</v>
      </c>
      <c r="L1603" s="1" t="s">
        <v>5460</v>
      </c>
      <c r="M1603" s="1"/>
      <c r="N1603" s="1">
        <f t="shared" ref="N1603:N1666" si="25">L1603-M1603</f>
        <v>584</v>
      </c>
      <c r="O1603" s="1" t="s">
        <v>22</v>
      </c>
      <c r="P1603" s="1" t="s">
        <v>5461</v>
      </c>
      <c r="Q1603" s="1" t="s">
        <v>5462</v>
      </c>
      <c r="R1603" s="1" t="s">
        <v>21</v>
      </c>
      <c r="S1603" s="1"/>
      <c r="T1603" s="1" t="s">
        <v>25</v>
      </c>
      <c r="U1603">
        <v>-1</v>
      </c>
    </row>
    <row r="1604" spans="1:21">
      <c r="A1604" s="1" t="s">
        <v>217</v>
      </c>
      <c r="B1604" s="1" t="str">
        <f>VLOOKUP(A1604,'[3]消费明细-普通账号'!$B$2:$C$10000,2,)</f>
        <v>广州市合生元生物制品有限公司</v>
      </c>
      <c r="C1604" s="1" t="str">
        <f>VLOOKUP(A1604,'[3]消费明细-普通账号'!$B$2:$D$10000,3,)</f>
        <v>KA-广</v>
      </c>
      <c r="D1604" s="1" t="str">
        <f>VLOOKUP(A1604,'[3]消费明细-普通账号'!$B$2:$L$10000,11,)</f>
        <v>史玉卉</v>
      </c>
      <c r="E1604" s="1" t="str">
        <f>VLOOKUP(A1604,'[3]消费明细-普通账号'!$B$2:$P$10000,15,)</f>
        <v>关联</v>
      </c>
      <c r="F1604" s="5">
        <f>VLOOKUP(A1604,'[3]消费明细-普通账号'!$B$2:$O$10000,14,)</f>
        <v>42620</v>
      </c>
      <c r="G1604" s="1" t="s">
        <v>5463</v>
      </c>
      <c r="H1604" s="1" t="s">
        <v>166</v>
      </c>
      <c r="I1604" s="1" t="s">
        <v>49</v>
      </c>
      <c r="J1604" s="1" t="s">
        <v>29</v>
      </c>
      <c r="K1604" s="1" t="s">
        <v>20</v>
      </c>
      <c r="L1604" s="1" t="s">
        <v>30</v>
      </c>
      <c r="M1604" s="1"/>
      <c r="N1604" s="1">
        <f t="shared" si="25"/>
        <v>0</v>
      </c>
      <c r="O1604" s="1" t="s">
        <v>31</v>
      </c>
      <c r="P1604" s="1" t="s">
        <v>5464</v>
      </c>
      <c r="Q1604" s="1" t="s">
        <v>5464</v>
      </c>
      <c r="R1604" s="1" t="s">
        <v>21</v>
      </c>
      <c r="S1604" s="1"/>
      <c r="T1604" s="1" t="s">
        <v>25</v>
      </c>
      <c r="U1604" t="e">
        <f>VLOOKUP(H1604,[4]可返佣产品!$A$2:$B$1000,2,)</f>
        <v>#N/A</v>
      </c>
    </row>
    <row r="1605" spans="1:21">
      <c r="A1605" s="1" t="s">
        <v>217</v>
      </c>
      <c r="B1605" s="1" t="str">
        <f>VLOOKUP(A1605,'[3]消费明细-普通账号'!$B$2:$C$10000,2,)</f>
        <v>广州市合生元生物制品有限公司</v>
      </c>
      <c r="C1605" s="1" t="str">
        <f>VLOOKUP(A1605,'[3]消费明细-普通账号'!$B$2:$D$10000,3,)</f>
        <v>KA-广</v>
      </c>
      <c r="D1605" s="1" t="str">
        <f>VLOOKUP(A1605,'[3]消费明细-普通账号'!$B$2:$L$10000,11,)</f>
        <v>史玉卉</v>
      </c>
      <c r="E1605" s="1" t="str">
        <f>VLOOKUP(A1605,'[3]消费明细-普通账号'!$B$2:$P$10000,15,)</f>
        <v>关联</v>
      </c>
      <c r="F1605" s="5">
        <f>VLOOKUP(A1605,'[3]消费明细-普通账号'!$B$2:$O$10000,14,)</f>
        <v>42620</v>
      </c>
      <c r="G1605" s="1" t="s">
        <v>5465</v>
      </c>
      <c r="H1605" s="1" t="s">
        <v>166</v>
      </c>
      <c r="I1605" s="1" t="s">
        <v>49</v>
      </c>
      <c r="J1605" s="1" t="s">
        <v>29</v>
      </c>
      <c r="K1605" s="1" t="s">
        <v>20</v>
      </c>
      <c r="L1605" s="1" t="s">
        <v>30</v>
      </c>
      <c r="M1605" s="1"/>
      <c r="N1605" s="1">
        <f t="shared" si="25"/>
        <v>0</v>
      </c>
      <c r="O1605" s="1" t="s">
        <v>31</v>
      </c>
      <c r="P1605" s="1" t="s">
        <v>5466</v>
      </c>
      <c r="Q1605" s="1" t="s">
        <v>5466</v>
      </c>
      <c r="R1605" s="1" t="s">
        <v>21</v>
      </c>
      <c r="S1605" s="1"/>
      <c r="T1605" s="1" t="s">
        <v>25</v>
      </c>
      <c r="U1605" t="e">
        <f>VLOOKUP(H1605,[4]可返佣产品!$A$2:$B$1000,2,)</f>
        <v>#N/A</v>
      </c>
    </row>
    <row r="1606" spans="1:21">
      <c r="A1606" s="1" t="s">
        <v>217</v>
      </c>
      <c r="B1606" s="1" t="str">
        <f>VLOOKUP(A1606,'[3]消费明细-普通账号'!$B$2:$C$10000,2,)</f>
        <v>广州市合生元生物制品有限公司</v>
      </c>
      <c r="C1606" s="1" t="str">
        <f>VLOOKUP(A1606,'[3]消费明细-普通账号'!$B$2:$D$10000,3,)</f>
        <v>KA-广</v>
      </c>
      <c r="D1606" s="1" t="str">
        <f>VLOOKUP(A1606,'[3]消费明细-普通账号'!$B$2:$L$10000,11,)</f>
        <v>史玉卉</v>
      </c>
      <c r="E1606" s="1" t="str">
        <f>VLOOKUP(A1606,'[3]消费明细-普通账号'!$B$2:$P$10000,15,)</f>
        <v>关联</v>
      </c>
      <c r="F1606" s="5">
        <f>VLOOKUP(A1606,'[3]消费明细-普通账号'!$B$2:$O$10000,14,)</f>
        <v>42620</v>
      </c>
      <c r="G1606" s="1" t="s">
        <v>5467</v>
      </c>
      <c r="H1606" s="1" t="s">
        <v>130</v>
      </c>
      <c r="I1606" s="1" t="s">
        <v>49</v>
      </c>
      <c r="J1606" s="1" t="s">
        <v>29</v>
      </c>
      <c r="K1606" s="1" t="s">
        <v>20</v>
      </c>
      <c r="L1606" s="1" t="s">
        <v>30</v>
      </c>
      <c r="M1606" s="1"/>
      <c r="N1606" s="1">
        <f t="shared" si="25"/>
        <v>0</v>
      </c>
      <c r="O1606" s="1" t="s">
        <v>31</v>
      </c>
      <c r="P1606" s="1" t="s">
        <v>5468</v>
      </c>
      <c r="Q1606" s="1" t="s">
        <v>5468</v>
      </c>
      <c r="R1606" s="1" t="s">
        <v>21</v>
      </c>
      <c r="S1606" s="1"/>
      <c r="T1606" s="1" t="s">
        <v>25</v>
      </c>
      <c r="U1606" t="b">
        <f>VLOOKUP(H1606,[4]可返佣产品!$A$2:$B$1000,2,)</f>
        <v>1</v>
      </c>
    </row>
    <row r="1607" spans="1:21">
      <c r="A1607" s="1" t="s">
        <v>217</v>
      </c>
      <c r="B1607" s="1" t="str">
        <f>VLOOKUP(A1607,'[3]消费明细-普通账号'!$B$2:$C$10000,2,)</f>
        <v>广州市合生元生物制品有限公司</v>
      </c>
      <c r="C1607" s="1" t="str">
        <f>VLOOKUP(A1607,'[3]消费明细-普通账号'!$B$2:$D$10000,3,)</f>
        <v>KA-广</v>
      </c>
      <c r="D1607" s="1" t="str">
        <f>VLOOKUP(A1607,'[3]消费明细-普通账号'!$B$2:$L$10000,11,)</f>
        <v>史玉卉</v>
      </c>
      <c r="E1607" s="1" t="str">
        <f>VLOOKUP(A1607,'[3]消费明细-普通账号'!$B$2:$P$10000,15,)</f>
        <v>关联</v>
      </c>
      <c r="F1607" s="5">
        <f>VLOOKUP(A1607,'[3]消费明细-普通账号'!$B$2:$O$10000,14,)</f>
        <v>42620</v>
      </c>
      <c r="G1607" s="1" t="s">
        <v>5469</v>
      </c>
      <c r="H1607" s="1" t="s">
        <v>130</v>
      </c>
      <c r="I1607" s="1" t="s">
        <v>49</v>
      </c>
      <c r="J1607" s="1" t="s">
        <v>29</v>
      </c>
      <c r="K1607" s="1" t="s">
        <v>20</v>
      </c>
      <c r="L1607" s="1" t="s">
        <v>30</v>
      </c>
      <c r="M1607" s="1"/>
      <c r="N1607" s="1">
        <f t="shared" si="25"/>
        <v>0</v>
      </c>
      <c r="O1607" s="1" t="s">
        <v>31</v>
      </c>
      <c r="P1607" s="1" t="s">
        <v>5470</v>
      </c>
      <c r="Q1607" s="1" t="s">
        <v>5470</v>
      </c>
      <c r="R1607" s="1" t="s">
        <v>21</v>
      </c>
      <c r="S1607" s="1"/>
      <c r="T1607" s="1" t="s">
        <v>25</v>
      </c>
      <c r="U1607" t="b">
        <f>VLOOKUP(H1607,[4]可返佣产品!$A$2:$B$1000,2,)</f>
        <v>1</v>
      </c>
    </row>
    <row r="1608" spans="1:21">
      <c r="A1608" s="1" t="s">
        <v>1440</v>
      </c>
      <c r="B1608" s="1" t="str">
        <f>VLOOKUP(A1608,'[3]消费明细-普通账号'!$B$2:$C$10000,2,)</f>
        <v>深圳前海黄牛科技有限公司</v>
      </c>
      <c r="C1608" s="1" t="str">
        <f>VLOOKUP(A1608,'[3]消费明细-普通账号'!$B$2:$D$10000,3,)</f>
        <v>铁军-广</v>
      </c>
      <c r="D1608" s="1" t="str">
        <f>VLOOKUP(A1608,'[3]消费明细-普通账号'!$B$2:$L$10000,11,)</f>
        <v>高乾</v>
      </c>
      <c r="E1608" s="1" t="str">
        <f>VLOOKUP(A1608,'[3]消费明细-普通账号'!$B$2:$P$10000,15,)</f>
        <v>新建</v>
      </c>
      <c r="F1608" s="5">
        <f>VLOOKUP(A1608,'[3]消费明细-普通账号'!$B$2:$O$10000,14,)</f>
        <v>43198.729942129597</v>
      </c>
      <c r="G1608" s="1" t="s">
        <v>5471</v>
      </c>
      <c r="H1608" s="1" t="s">
        <v>17</v>
      </c>
      <c r="I1608" s="1" t="s">
        <v>49</v>
      </c>
      <c r="J1608" s="1" t="s">
        <v>5472</v>
      </c>
      <c r="K1608" s="1" t="s">
        <v>371</v>
      </c>
      <c r="L1608" s="1" t="s">
        <v>5473</v>
      </c>
      <c r="M1608" s="1"/>
      <c r="N1608" s="1">
        <f t="shared" si="25"/>
        <v>2663.09</v>
      </c>
      <c r="O1608" s="1" t="s">
        <v>22</v>
      </c>
      <c r="P1608" s="1" t="s">
        <v>5474</v>
      </c>
      <c r="Q1608" s="1" t="s">
        <v>5475</v>
      </c>
      <c r="R1608" s="1" t="s">
        <v>21</v>
      </c>
      <c r="S1608" s="1"/>
      <c r="T1608" s="1" t="s">
        <v>25</v>
      </c>
      <c r="U1608" t="str">
        <f>VLOOKUP(H1608,[4]可返佣产品!$A$2:$B$1000,2,)</f>
        <v>true</v>
      </c>
    </row>
    <row r="1609" spans="1:21">
      <c r="A1609" s="1" t="s">
        <v>777</v>
      </c>
      <c r="B1609" s="1" t="str">
        <f>VLOOKUP(A1609,'[3]消费明细-普通账号'!$B$2:$C$10000,2,)</f>
        <v>广东万集电子商务科技有限公司</v>
      </c>
      <c r="C1609" s="1" t="str">
        <f>VLOOKUP(A1609,'[3]消费明细-普通账号'!$B$2:$D$10000,3,)</f>
        <v>其他</v>
      </c>
      <c r="D1609" s="1" t="str">
        <f>VLOOKUP(A1609,'[3]消费明细-普通账号'!$B$2:$L$10000,11,)</f>
        <v>李达-唐钰滢</v>
      </c>
      <c r="E1609" s="1" t="str">
        <f>VLOOKUP(A1609,'[3]消费明细-普通账号'!$B$2:$P$10000,15,)</f>
        <v>新建</v>
      </c>
      <c r="F1609" s="5">
        <f>VLOOKUP(A1609,'[3]消费明细-普通账号'!$B$2:$O$10000,14,)</f>
        <v>43276.679074074076</v>
      </c>
      <c r="G1609" s="1" t="s">
        <v>5476</v>
      </c>
      <c r="H1609" s="1" t="s">
        <v>1699</v>
      </c>
      <c r="I1609" s="1" t="s">
        <v>49</v>
      </c>
      <c r="J1609" s="1" t="s">
        <v>1700</v>
      </c>
      <c r="K1609" s="1" t="s">
        <v>104</v>
      </c>
      <c r="L1609" s="1" t="s">
        <v>1701</v>
      </c>
      <c r="M1609" s="1"/>
      <c r="N1609" s="1">
        <f t="shared" si="25"/>
        <v>40</v>
      </c>
      <c r="O1609" s="1" t="s">
        <v>22</v>
      </c>
      <c r="P1609" s="1" t="s">
        <v>5477</v>
      </c>
      <c r="Q1609" s="1" t="s">
        <v>5478</v>
      </c>
      <c r="R1609" s="1" t="s">
        <v>21</v>
      </c>
      <c r="S1609" s="1"/>
      <c r="T1609" s="1" t="s">
        <v>25</v>
      </c>
      <c r="U1609" t="b">
        <f>VLOOKUP(H1609,[4]可返佣产品!$A$2:$B$1000,2,)</f>
        <v>0</v>
      </c>
    </row>
    <row r="1610" spans="1:21">
      <c r="A1610" s="1" t="s">
        <v>5198</v>
      </c>
      <c r="B1610" s="1" t="str">
        <f>VLOOKUP(A1610,'[3]消费明细-普通账号'!$B$2:$C$10000,2,)</f>
        <v>赖志威</v>
      </c>
      <c r="C1610" s="1" t="str">
        <f>VLOOKUP(A1610,'[3]消费明细-普通账号'!$B$2:$D$10000,3,)</f>
        <v>铁军-广</v>
      </c>
      <c r="D1610" s="1" t="str">
        <f>VLOOKUP(A1610,'[3]消费明细-普通账号'!$B$2:$L$10000,11,)</f>
        <v>李达</v>
      </c>
      <c r="E1610" s="1" t="str">
        <f>VLOOKUP(A1610,'[3]消费明细-普通账号'!$B$2:$P$10000,15,)</f>
        <v>新建</v>
      </c>
      <c r="F1610" s="5">
        <f>VLOOKUP(A1610,'[3]消费明细-普通账号'!$B$2:$O$10000,14,)</f>
        <v>43279.713530092595</v>
      </c>
      <c r="G1610" s="1" t="s">
        <v>5479</v>
      </c>
      <c r="H1610" s="1" t="s">
        <v>17</v>
      </c>
      <c r="I1610" s="1" t="s">
        <v>44</v>
      </c>
      <c r="J1610" s="1" t="s">
        <v>29</v>
      </c>
      <c r="K1610" s="1" t="s">
        <v>20</v>
      </c>
      <c r="L1610" s="1" t="s">
        <v>29</v>
      </c>
      <c r="M1610" s="1">
        <v>0</v>
      </c>
      <c r="N1610" s="1">
        <f t="shared" si="25"/>
        <v>0</v>
      </c>
      <c r="O1610" s="1" t="s">
        <v>22</v>
      </c>
      <c r="P1610" s="1" t="s">
        <v>5480</v>
      </c>
      <c r="Q1610" s="1" t="s">
        <v>5481</v>
      </c>
      <c r="R1610" s="1" t="s">
        <v>21</v>
      </c>
      <c r="S1610" s="1"/>
      <c r="T1610" s="1" t="s">
        <v>25</v>
      </c>
      <c r="U1610" t="str">
        <f>VLOOKUP(H1610,[4]可返佣产品!$A$2:$B$1000,2,)</f>
        <v>true</v>
      </c>
    </row>
    <row r="1611" spans="1:21">
      <c r="A1611" s="1" t="s">
        <v>5482</v>
      </c>
      <c r="B1611" s="1" t="str">
        <f>VLOOKUP(A1611,'[3]消费明细-普通账号'!$B$2:$C$10000,2,)</f>
        <v>广东长荣信息科技有限公司</v>
      </c>
      <c r="C1611" s="1" t="str">
        <f>VLOOKUP(A1611,'[3]消费明细-普通账号'!$B$2:$D$10000,3,)</f>
        <v>铁军-广</v>
      </c>
      <c r="D1611" s="1" t="str">
        <f>VLOOKUP(A1611,'[3]消费明细-普通账号'!$B$2:$L$10000,11,)</f>
        <v>吴发能</v>
      </c>
      <c r="E1611" s="1" t="str">
        <f>VLOOKUP(A1611,'[3]消费明细-普通账号'!$B$2:$P$10000,15,)</f>
        <v>新建</v>
      </c>
      <c r="F1611" s="5">
        <f>VLOOKUP(A1611,'[3]消费明细-普通账号'!$B$2:$O$10000,14,)</f>
        <v>43198.629421296297</v>
      </c>
      <c r="G1611" s="1" t="s">
        <v>5483</v>
      </c>
      <c r="H1611" s="1" t="s">
        <v>3027</v>
      </c>
      <c r="I1611" s="1" t="s">
        <v>49</v>
      </c>
      <c r="J1611" s="1" t="s">
        <v>29</v>
      </c>
      <c r="K1611" s="1" t="s">
        <v>20</v>
      </c>
      <c r="L1611" s="1" t="s">
        <v>30</v>
      </c>
      <c r="M1611" s="1"/>
      <c r="N1611" s="1">
        <f t="shared" si="25"/>
        <v>0</v>
      </c>
      <c r="O1611" s="1" t="s">
        <v>31</v>
      </c>
      <c r="P1611" s="1" t="s">
        <v>5484</v>
      </c>
      <c r="Q1611" s="1" t="s">
        <v>5484</v>
      </c>
      <c r="R1611" s="1" t="s">
        <v>21</v>
      </c>
      <c r="S1611" s="1"/>
      <c r="T1611" s="1" t="s">
        <v>25</v>
      </c>
      <c r="U1611" t="e">
        <f>VLOOKUP(H1611,[4]可返佣产品!$A$2:$B$1000,2,)</f>
        <v>#N/A</v>
      </c>
    </row>
    <row r="1612" spans="1:21">
      <c r="A1612" s="1" t="s">
        <v>952</v>
      </c>
      <c r="B1612" s="1" t="str">
        <f>VLOOKUP(A1612,'[3]消费明细-普通账号'!$B$2:$C$10000,2,)</f>
        <v>广州好莱客创意家居股份有限公司</v>
      </c>
      <c r="C1612" s="1" t="str">
        <f>VLOOKUP(A1612,'[3]消费明细-普通账号'!$B$2:$D$10000,3,)</f>
        <v>其他</v>
      </c>
      <c r="D1612" s="1" t="str">
        <f>VLOOKUP(A1612,'[3]消费明细-普通账号'!$B$2:$L$10000,11,)</f>
        <v>薛玲</v>
      </c>
      <c r="E1612" s="1" t="str">
        <f>VLOOKUP(A1612,'[3]消费明细-普通账号'!$B$2:$P$10000,15,)</f>
        <v>关联</v>
      </c>
      <c r="F1612" s="5">
        <f>VLOOKUP(A1612,'[3]消费明细-普通账号'!$B$2:$O$10000,14,)</f>
        <v>42618</v>
      </c>
      <c r="G1612" s="1" t="s">
        <v>5485</v>
      </c>
      <c r="H1612" s="1" t="s">
        <v>36</v>
      </c>
      <c r="I1612" s="1" t="s">
        <v>18</v>
      </c>
      <c r="J1612" s="1" t="s">
        <v>5486</v>
      </c>
      <c r="K1612" s="1" t="s">
        <v>20</v>
      </c>
      <c r="L1612" s="1" t="s">
        <v>5486</v>
      </c>
      <c r="M1612" s="1"/>
      <c r="N1612" s="1">
        <f t="shared" si="25"/>
        <v>126.17</v>
      </c>
      <c r="O1612" s="1" t="s">
        <v>22</v>
      </c>
      <c r="P1612" s="1" t="s">
        <v>5487</v>
      </c>
      <c r="Q1612" s="1" t="s">
        <v>5488</v>
      </c>
      <c r="R1612" s="1" t="s">
        <v>21</v>
      </c>
      <c r="S1612" s="1"/>
      <c r="T1612" s="1" t="s">
        <v>25</v>
      </c>
      <c r="U1612" t="str">
        <f>VLOOKUP(H1612,[4]可返佣产品!$A$2:$B$1000,2,)</f>
        <v>true</v>
      </c>
    </row>
    <row r="1613" spans="1:21">
      <c r="A1613" s="1" t="s">
        <v>524</v>
      </c>
      <c r="B1613" s="1" t="str">
        <f>VLOOKUP(A1613,'[3]消费明细-普通账号'!$B$2:$C$10000,2,)</f>
        <v>广州宏峰信息科技有限公司</v>
      </c>
      <c r="C1613" s="1" t="str">
        <f>VLOOKUP(A1613,'[3]消费明细-普通账号'!$B$2:$D$10000,3,)</f>
        <v>铁军-广</v>
      </c>
      <c r="D1613" s="1" t="str">
        <f>VLOOKUP(A1613,'[3]消费明细-普通账号'!$B$2:$L$10000,11,)</f>
        <v>吴发能</v>
      </c>
      <c r="E1613" s="1" t="str">
        <f>VLOOKUP(A1613,'[3]消费明细-普通账号'!$B$2:$P$10000,15,)</f>
        <v>关联</v>
      </c>
      <c r="F1613" s="5">
        <f>VLOOKUP(A1613,'[3]消费明细-普通账号'!$B$2:$O$10000,14,)</f>
        <v>43018</v>
      </c>
      <c r="G1613" s="1" t="s">
        <v>5489</v>
      </c>
      <c r="H1613" s="1" t="s">
        <v>17</v>
      </c>
      <c r="I1613" s="1" t="s">
        <v>49</v>
      </c>
      <c r="J1613" s="1" t="s">
        <v>1795</v>
      </c>
      <c r="K1613" s="1" t="s">
        <v>670</v>
      </c>
      <c r="L1613" s="1" t="s">
        <v>5490</v>
      </c>
      <c r="M1613" s="1"/>
      <c r="N1613" s="1">
        <f t="shared" si="25"/>
        <v>593.4</v>
      </c>
      <c r="O1613" s="1" t="s">
        <v>22</v>
      </c>
      <c r="P1613" s="1" t="s">
        <v>5491</v>
      </c>
      <c r="Q1613" s="1" t="s">
        <v>5492</v>
      </c>
      <c r="R1613" s="1" t="s">
        <v>21</v>
      </c>
      <c r="S1613" s="1"/>
      <c r="T1613" s="1" t="s">
        <v>25</v>
      </c>
      <c r="U1613" t="str">
        <f>VLOOKUP(H1613,[4]可返佣产品!$A$2:$B$1000,2,)</f>
        <v>true</v>
      </c>
    </row>
    <row r="1614" spans="1:21">
      <c r="A1614" s="1" t="s">
        <v>5493</v>
      </c>
      <c r="B1614" s="1" t="str">
        <f>VLOOKUP(A1614,'[3]消费明细-普通账号'!$B$2:$C$10000,2,)</f>
        <v>广州市汇美时尚集团股份有限公司</v>
      </c>
      <c r="C1614" s="1" t="str">
        <f>VLOOKUP(A1614,'[3]消费明细-普通账号'!$B$2:$D$10000,3,)</f>
        <v>其他</v>
      </c>
      <c r="D1614" s="1" t="str">
        <f>VLOOKUP(A1614,'[3]消费明细-普通账号'!$B$2:$L$10000,11,)</f>
        <v>薛玲</v>
      </c>
      <c r="E1614" s="1" t="str">
        <f>VLOOKUP(A1614,'[3]消费明细-普通账号'!$B$2:$P$10000,15,)</f>
        <v>关联</v>
      </c>
      <c r="F1614" s="5">
        <f>VLOOKUP(A1614,'[3]消费明细-普通账号'!$B$2:$O$10000,14,)</f>
        <v>42615</v>
      </c>
      <c r="G1614" s="1" t="s">
        <v>5494</v>
      </c>
      <c r="H1614" s="1" t="s">
        <v>5495</v>
      </c>
      <c r="I1614" s="1" t="s">
        <v>49</v>
      </c>
      <c r="J1614" s="1" t="s">
        <v>29</v>
      </c>
      <c r="K1614" s="1" t="s">
        <v>20</v>
      </c>
      <c r="L1614" s="1" t="s">
        <v>30</v>
      </c>
      <c r="M1614" s="1"/>
      <c r="N1614" s="1">
        <f t="shared" si="25"/>
        <v>0</v>
      </c>
      <c r="O1614" s="1" t="s">
        <v>31</v>
      </c>
      <c r="P1614" s="1" t="s">
        <v>5496</v>
      </c>
      <c r="Q1614" s="1" t="s">
        <v>5496</v>
      </c>
      <c r="R1614" s="1" t="s">
        <v>21</v>
      </c>
      <c r="S1614" s="1"/>
      <c r="T1614" s="1" t="s">
        <v>25</v>
      </c>
      <c r="U1614" t="e">
        <f>VLOOKUP(H1614,[4]可返佣产品!$A$2:$B$1000,2,)</f>
        <v>#N/A</v>
      </c>
    </row>
    <row r="1615" spans="1:21">
      <c r="A1615" s="1" t="s">
        <v>5493</v>
      </c>
      <c r="B1615" s="1" t="str">
        <f>VLOOKUP(A1615,'[3]消费明细-普通账号'!$B$2:$C$10000,2,)</f>
        <v>广州市汇美时尚集团股份有限公司</v>
      </c>
      <c r="C1615" s="1" t="str">
        <f>VLOOKUP(A1615,'[3]消费明细-普通账号'!$B$2:$D$10000,3,)</f>
        <v>其他</v>
      </c>
      <c r="D1615" s="1" t="str">
        <f>VLOOKUP(A1615,'[3]消费明细-普通账号'!$B$2:$L$10000,11,)</f>
        <v>薛玲</v>
      </c>
      <c r="E1615" s="1" t="str">
        <f>VLOOKUP(A1615,'[3]消费明细-普通账号'!$B$2:$P$10000,15,)</f>
        <v>关联</v>
      </c>
      <c r="F1615" s="5">
        <f>VLOOKUP(A1615,'[3]消费明细-普通账号'!$B$2:$O$10000,14,)</f>
        <v>42615</v>
      </c>
      <c r="G1615" s="1" t="s">
        <v>5497</v>
      </c>
      <c r="H1615" s="1" t="s">
        <v>36</v>
      </c>
      <c r="I1615" s="1" t="s">
        <v>59</v>
      </c>
      <c r="J1615" s="1" t="s">
        <v>5498</v>
      </c>
      <c r="K1615" s="1" t="s">
        <v>20</v>
      </c>
      <c r="L1615" s="1" t="s">
        <v>5498</v>
      </c>
      <c r="M1615" s="1"/>
      <c r="N1615" s="1">
        <f t="shared" si="25"/>
        <v>1740</v>
      </c>
      <c r="O1615" s="1" t="s">
        <v>22</v>
      </c>
      <c r="P1615" s="1" t="s">
        <v>5499</v>
      </c>
      <c r="Q1615" s="1" t="s">
        <v>5500</v>
      </c>
      <c r="R1615" s="1" t="s">
        <v>21</v>
      </c>
      <c r="S1615" s="1"/>
      <c r="T1615" s="1" t="s">
        <v>25</v>
      </c>
      <c r="U1615">
        <v>-1</v>
      </c>
    </row>
    <row r="1616" spans="1:21">
      <c r="A1616" s="1" t="s">
        <v>217</v>
      </c>
      <c r="B1616" s="1" t="str">
        <f>VLOOKUP(A1616,'[3]消费明细-普通账号'!$B$2:$C$10000,2,)</f>
        <v>广州市合生元生物制品有限公司</v>
      </c>
      <c r="C1616" s="1" t="str">
        <f>VLOOKUP(A1616,'[3]消费明细-普通账号'!$B$2:$D$10000,3,)</f>
        <v>KA-广</v>
      </c>
      <c r="D1616" s="1" t="str">
        <f>VLOOKUP(A1616,'[3]消费明细-普通账号'!$B$2:$L$10000,11,)</f>
        <v>史玉卉</v>
      </c>
      <c r="E1616" s="1" t="str">
        <f>VLOOKUP(A1616,'[3]消费明细-普通账号'!$B$2:$P$10000,15,)</f>
        <v>关联</v>
      </c>
      <c r="F1616" s="5">
        <f>VLOOKUP(A1616,'[3]消费明细-普通账号'!$B$2:$O$10000,14,)</f>
        <v>42620</v>
      </c>
      <c r="G1616" s="1" t="s">
        <v>5501</v>
      </c>
      <c r="H1616" s="1" t="s">
        <v>5502</v>
      </c>
      <c r="I1616" s="1" t="s">
        <v>49</v>
      </c>
      <c r="J1616" s="1" t="s">
        <v>5503</v>
      </c>
      <c r="K1616" s="1" t="s">
        <v>20</v>
      </c>
      <c r="L1616" s="1" t="s">
        <v>5503</v>
      </c>
      <c r="M1616" s="1"/>
      <c r="N1616" s="1">
        <f t="shared" si="25"/>
        <v>299</v>
      </c>
      <c r="O1616" s="1" t="s">
        <v>22</v>
      </c>
      <c r="P1616" s="1" t="s">
        <v>5504</v>
      </c>
      <c r="Q1616" s="1" t="s">
        <v>5505</v>
      </c>
      <c r="R1616" s="1" t="s">
        <v>21</v>
      </c>
      <c r="S1616" s="1"/>
      <c r="T1616" s="1" t="s">
        <v>25</v>
      </c>
      <c r="U1616" t="e">
        <f>VLOOKUP(H1616,[4]可返佣产品!$A$2:$B$1000,2,)</f>
        <v>#N/A</v>
      </c>
    </row>
    <row r="1617" spans="1:21">
      <c r="A1617" s="1" t="s">
        <v>2964</v>
      </c>
      <c r="B1617" s="1" t="str">
        <f>VLOOKUP(A1617,'[3]消费明细-普通账号'!$B$2:$C$10000,2,)</f>
        <v>深圳原上科技技术有限公司</v>
      </c>
      <c r="C1617" s="1" t="str">
        <f>VLOOKUP(A1617,'[3]消费明细-普通账号'!$B$2:$D$10000,3,)</f>
        <v>BD伙伴</v>
      </c>
      <c r="D1617" s="1" t="str">
        <f>VLOOKUP(A1617,'[3]消费明细-普通账号'!$B$2:$L$10000,11,)</f>
        <v>BD团队-黄政源</v>
      </c>
      <c r="E1617" s="1" t="str">
        <f>VLOOKUP(A1617,'[3]消费明细-普通账号'!$B$2:$P$10000,15,)</f>
        <v>新建</v>
      </c>
      <c r="F1617" s="5">
        <f>VLOOKUP(A1617,'[3]消费明细-普通账号'!$B$2:$O$10000,14,)</f>
        <v>43045</v>
      </c>
      <c r="G1617" s="1" t="s">
        <v>5506</v>
      </c>
      <c r="H1617" s="1" t="s">
        <v>3642</v>
      </c>
      <c r="I1617" s="1" t="s">
        <v>49</v>
      </c>
      <c r="J1617" s="1" t="s">
        <v>29</v>
      </c>
      <c r="K1617" s="1" t="s">
        <v>20</v>
      </c>
      <c r="L1617" s="1" t="s">
        <v>30</v>
      </c>
      <c r="M1617" s="1"/>
      <c r="N1617" s="1">
        <f t="shared" si="25"/>
        <v>0</v>
      </c>
      <c r="O1617" s="1" t="s">
        <v>31</v>
      </c>
      <c r="P1617" s="1" t="s">
        <v>5507</v>
      </c>
      <c r="Q1617" s="1" t="s">
        <v>5507</v>
      </c>
      <c r="R1617" s="1" t="s">
        <v>21</v>
      </c>
      <c r="S1617" s="1"/>
      <c r="T1617" s="1" t="s">
        <v>25</v>
      </c>
      <c r="U1617" t="e">
        <f>VLOOKUP(H1617,[4]可返佣产品!$A$2:$B$1000,2,)</f>
        <v>#N/A</v>
      </c>
    </row>
    <row r="1618" spans="1:21">
      <c r="A1618" s="1" t="s">
        <v>829</v>
      </c>
      <c r="B1618" s="1" t="str">
        <f>VLOOKUP(A1618,'[3]消费明细-普通账号'!$B$2:$C$10000,2,)</f>
        <v>广州京雍府电子商务有限公司</v>
      </c>
      <c r="C1618" s="1" t="str">
        <f>VLOOKUP(A1618,'[3]消费明细-普通账号'!$B$2:$D$10000,3,)</f>
        <v>铁军-广</v>
      </c>
      <c r="D1618" s="1" t="str">
        <f>VLOOKUP(A1618,'[3]消费明细-普通账号'!$B$2:$L$10000,11,)</f>
        <v>吴发能</v>
      </c>
      <c r="E1618" s="1" t="str">
        <f>VLOOKUP(A1618,'[3]消费明细-普通账号'!$B$2:$P$10000,15,)</f>
        <v>关联</v>
      </c>
      <c r="F1618" s="5">
        <f>VLOOKUP(A1618,'[3]消费明细-普通账号'!$B$2:$O$10000,14,)</f>
        <v>43004</v>
      </c>
      <c r="G1618" s="1" t="s">
        <v>5508</v>
      </c>
      <c r="H1618" s="1" t="s">
        <v>17</v>
      </c>
      <c r="I1618" s="1" t="s">
        <v>59</v>
      </c>
      <c r="J1618" s="1" t="s">
        <v>1776</v>
      </c>
      <c r="K1618" s="1" t="s">
        <v>20</v>
      </c>
      <c r="L1618" s="1" t="s">
        <v>1776</v>
      </c>
      <c r="M1618" s="1"/>
      <c r="N1618" s="1">
        <f t="shared" si="25"/>
        <v>192</v>
      </c>
      <c r="O1618" s="1" t="s">
        <v>22</v>
      </c>
      <c r="P1618" s="1" t="s">
        <v>5509</v>
      </c>
      <c r="Q1618" s="1" t="s">
        <v>5510</v>
      </c>
      <c r="R1618" s="1" t="s">
        <v>21</v>
      </c>
      <c r="S1618" s="1"/>
      <c r="T1618" s="1" t="s">
        <v>25</v>
      </c>
      <c r="U1618">
        <v>-1</v>
      </c>
    </row>
    <row r="1619" spans="1:21">
      <c r="A1619" s="1" t="s">
        <v>5511</v>
      </c>
      <c r="B1619" s="1" t="str">
        <f>VLOOKUP(A1619,'[3]消费明细-普通账号'!$B$2:$C$10000,2,)</f>
        <v>广州依妙实业有限公司</v>
      </c>
      <c r="C1619" s="1" t="str">
        <f>VLOOKUP(A1619,'[3]消费明细-普通账号'!$B$2:$D$10000,3,)</f>
        <v>中台-广</v>
      </c>
      <c r="D1619" s="1" t="str">
        <f>VLOOKUP(A1619,'[3]消费明细-普通账号'!$B$2:$L$10000,11,)</f>
        <v>唐钰滢</v>
      </c>
      <c r="E1619" s="1" t="str">
        <f>VLOOKUP(A1619,'[3]消费明细-普通账号'!$B$2:$P$10000,15,)</f>
        <v>新建</v>
      </c>
      <c r="F1619" s="5">
        <f>VLOOKUP(A1619,'[3]消费明细-普通账号'!$B$2:$O$10000,14,)</f>
        <v>42732</v>
      </c>
      <c r="G1619" s="1" t="s">
        <v>5512</v>
      </c>
      <c r="H1619" s="1" t="s">
        <v>89</v>
      </c>
      <c r="I1619" s="1" t="s">
        <v>49</v>
      </c>
      <c r="J1619" s="1" t="s">
        <v>466</v>
      </c>
      <c r="K1619" s="1" t="s">
        <v>203</v>
      </c>
      <c r="L1619" s="1" t="s">
        <v>467</v>
      </c>
      <c r="M1619" s="1"/>
      <c r="N1619" s="1">
        <f t="shared" si="25"/>
        <v>1989</v>
      </c>
      <c r="O1619" s="1" t="s">
        <v>22</v>
      </c>
      <c r="P1619" s="1" t="s">
        <v>5513</v>
      </c>
      <c r="Q1619" s="1" t="s">
        <v>5514</v>
      </c>
      <c r="R1619" s="1" t="s">
        <v>21</v>
      </c>
      <c r="S1619" s="1"/>
      <c r="T1619" s="1" t="s">
        <v>25</v>
      </c>
      <c r="U1619" t="str">
        <f>VLOOKUP(H1619,[4]可返佣产品!$A$2:$B$1000,2,)</f>
        <v>true</v>
      </c>
    </row>
    <row r="1620" spans="1:21">
      <c r="A1620" s="1" t="s">
        <v>627</v>
      </c>
      <c r="B1620" s="1" t="str">
        <f>VLOOKUP(A1620,'[3]消费明细-普通账号'!$B$2:$C$10000,2,)</f>
        <v>深圳庆丰裕信息科技有限公司</v>
      </c>
      <c r="C1620" s="1" t="str">
        <f>VLOOKUP(A1620,'[3]消费明细-普通账号'!$B$2:$D$10000,3,)</f>
        <v>BD伙伴</v>
      </c>
      <c r="D1620" s="1" t="str">
        <f>VLOOKUP(A1620,'[3]消费明细-普通账号'!$B$2:$L$10000,11,)</f>
        <v>BD团队-黄政源</v>
      </c>
      <c r="E1620" s="1" t="str">
        <f>VLOOKUP(A1620,'[3]消费明细-普通账号'!$B$2:$P$10000,15,)</f>
        <v>新建</v>
      </c>
      <c r="F1620" s="5">
        <f>VLOOKUP(A1620,'[3]消费明细-普通账号'!$B$2:$O$10000,14,)</f>
        <v>43087</v>
      </c>
      <c r="G1620" s="1" t="s">
        <v>5515</v>
      </c>
      <c r="H1620" s="1" t="s">
        <v>531</v>
      </c>
      <c r="I1620" s="1" t="s">
        <v>18</v>
      </c>
      <c r="J1620" s="1" t="s">
        <v>5516</v>
      </c>
      <c r="K1620" s="1" t="s">
        <v>20</v>
      </c>
      <c r="L1620" s="1" t="s">
        <v>5516</v>
      </c>
      <c r="M1620" s="1"/>
      <c r="N1620" s="1">
        <f t="shared" si="25"/>
        <v>42.1</v>
      </c>
      <c r="O1620" s="1" t="s">
        <v>22</v>
      </c>
      <c r="P1620" s="1" t="s">
        <v>5517</v>
      </c>
      <c r="Q1620" s="1" t="s">
        <v>5518</v>
      </c>
      <c r="R1620" s="1" t="s">
        <v>21</v>
      </c>
      <c r="S1620" s="1"/>
      <c r="T1620" s="1" t="s">
        <v>25</v>
      </c>
      <c r="U1620" t="str">
        <f>VLOOKUP(H1620,[4]可返佣产品!$A$2:$B$1000,2,)</f>
        <v>true</v>
      </c>
    </row>
    <row r="1621" spans="1:21">
      <c r="A1621" s="1" t="s">
        <v>627</v>
      </c>
      <c r="B1621" s="1" t="str">
        <f>VLOOKUP(A1621,'[3]消费明细-普通账号'!$B$2:$C$10000,2,)</f>
        <v>深圳庆丰裕信息科技有限公司</v>
      </c>
      <c r="C1621" s="1" t="str">
        <f>VLOOKUP(A1621,'[3]消费明细-普通账号'!$B$2:$D$10000,3,)</f>
        <v>BD伙伴</v>
      </c>
      <c r="D1621" s="1" t="str">
        <f>VLOOKUP(A1621,'[3]消费明细-普通账号'!$B$2:$L$10000,11,)</f>
        <v>BD团队-黄政源</v>
      </c>
      <c r="E1621" s="1" t="str">
        <f>VLOOKUP(A1621,'[3]消费明细-普通账号'!$B$2:$P$10000,15,)</f>
        <v>新建</v>
      </c>
      <c r="F1621" s="5">
        <f>VLOOKUP(A1621,'[3]消费明细-普通账号'!$B$2:$O$10000,14,)</f>
        <v>43087</v>
      </c>
      <c r="G1621" s="1" t="s">
        <v>5519</v>
      </c>
      <c r="H1621" s="1" t="s">
        <v>531</v>
      </c>
      <c r="I1621" s="1" t="s">
        <v>18</v>
      </c>
      <c r="J1621" s="1" t="s">
        <v>5520</v>
      </c>
      <c r="K1621" s="1" t="s">
        <v>20</v>
      </c>
      <c r="L1621" s="1" t="s">
        <v>5520</v>
      </c>
      <c r="M1621" s="1"/>
      <c r="N1621" s="1">
        <f t="shared" si="25"/>
        <v>35.64</v>
      </c>
      <c r="O1621" s="1" t="s">
        <v>22</v>
      </c>
      <c r="P1621" s="1" t="s">
        <v>5521</v>
      </c>
      <c r="Q1621" s="1" t="s">
        <v>5522</v>
      </c>
      <c r="R1621" s="1" t="s">
        <v>21</v>
      </c>
      <c r="S1621" s="1"/>
      <c r="T1621" s="1" t="s">
        <v>25</v>
      </c>
      <c r="U1621" t="str">
        <f>VLOOKUP(H1621,[4]可返佣产品!$A$2:$B$1000,2,)</f>
        <v>true</v>
      </c>
    </row>
    <row r="1622" spans="1:21">
      <c r="A1622" s="2" t="s">
        <v>11450</v>
      </c>
      <c r="B1622" s="1" t="s">
        <v>11451</v>
      </c>
      <c r="C1622" s="1" t="str">
        <f>VLOOKUP(A1622,'[3]消费明细-普通账号'!$B$2:$D$10000,3,)</f>
        <v>其他</v>
      </c>
      <c r="D1622" s="1" t="str">
        <f>VLOOKUP(A1622,'[3]消费明细-普通账号'!$B$2:$L$10000,11,)</f>
        <v>薛玲</v>
      </c>
      <c r="E1622" s="1" t="str">
        <f>VLOOKUP(A1622,'[3]消费明细-普通账号'!$B$2:$P$10000,15,)</f>
        <v>关联</v>
      </c>
      <c r="F1622" s="5">
        <f>VLOOKUP(A1622,'[3]消费明细-普通账号'!$B$2:$O$10000,14,)</f>
        <v>42726</v>
      </c>
      <c r="G1622" s="1" t="s">
        <v>5523</v>
      </c>
      <c r="H1622" s="1" t="s">
        <v>17</v>
      </c>
      <c r="I1622" s="1" t="s">
        <v>59</v>
      </c>
      <c r="J1622" s="1" t="s">
        <v>5524</v>
      </c>
      <c r="K1622" s="1" t="s">
        <v>20</v>
      </c>
      <c r="L1622" s="1" t="s">
        <v>5524</v>
      </c>
      <c r="M1622" s="1"/>
      <c r="N1622" s="1">
        <f t="shared" si="25"/>
        <v>748</v>
      </c>
      <c r="O1622" s="1" t="s">
        <v>22</v>
      </c>
      <c r="P1622" s="1" t="s">
        <v>5525</v>
      </c>
      <c r="Q1622" s="1" t="s">
        <v>5526</v>
      </c>
      <c r="R1622" s="1" t="s">
        <v>21</v>
      </c>
      <c r="S1622" s="1"/>
      <c r="T1622" s="1" t="s">
        <v>25</v>
      </c>
      <c r="U1622">
        <v>-1</v>
      </c>
    </row>
    <row r="1623" spans="1:21">
      <c r="A1623" s="1" t="s">
        <v>11449</v>
      </c>
      <c r="B1623" s="1" t="str">
        <f>VLOOKUP(A1623,'[3]消费明细-普通账号'!$B$2:$C$10000,2,)</f>
        <v>广东新邦物流有限公司</v>
      </c>
      <c r="C1623" s="1" t="str">
        <f>VLOOKUP(A1623,'[3]消费明细-普通账号'!$B$2:$D$10000,3,)</f>
        <v>其他</v>
      </c>
      <c r="D1623" s="1" t="str">
        <f>VLOOKUP(A1623,'[3]消费明细-普通账号'!$B$2:$L$10000,11,)</f>
        <v>薛玲</v>
      </c>
      <c r="E1623" s="1" t="str">
        <f>VLOOKUP(A1623,'[3]消费明细-普通账号'!$B$2:$P$10000,15,)</f>
        <v>关联</v>
      </c>
      <c r="F1623" s="5">
        <f>VLOOKUP(A1623,'[3]消费明细-普通账号'!$B$2:$O$10000,14,)</f>
        <v>42726</v>
      </c>
      <c r="G1623" s="1" t="s">
        <v>5527</v>
      </c>
      <c r="H1623" s="1" t="s">
        <v>3027</v>
      </c>
      <c r="I1623" s="1" t="s">
        <v>49</v>
      </c>
      <c r="J1623" s="1" t="s">
        <v>29</v>
      </c>
      <c r="K1623" s="1" t="s">
        <v>20</v>
      </c>
      <c r="L1623" s="1" t="s">
        <v>30</v>
      </c>
      <c r="M1623" s="1"/>
      <c r="N1623" s="1">
        <f t="shared" si="25"/>
        <v>0</v>
      </c>
      <c r="O1623" s="1" t="s">
        <v>31</v>
      </c>
      <c r="P1623" s="1" t="s">
        <v>5528</v>
      </c>
      <c r="Q1623" s="1" t="s">
        <v>5528</v>
      </c>
      <c r="R1623" s="1" t="s">
        <v>21</v>
      </c>
      <c r="S1623" s="1"/>
      <c r="T1623" s="1" t="s">
        <v>25</v>
      </c>
      <c r="U1623" t="e">
        <f>VLOOKUP(H1623,[4]可返佣产品!$A$2:$B$1000,2,)</f>
        <v>#N/A</v>
      </c>
    </row>
    <row r="1624" spans="1:21">
      <c r="A1624" s="1" t="s">
        <v>448</v>
      </c>
      <c r="B1624" s="1" t="str">
        <f>VLOOKUP(A1624,'[3]消费明细-普通账号'!$B$2:$C$10000,2,)</f>
        <v>越秀地产</v>
      </c>
      <c r="C1624" s="1" t="str">
        <f>VLOOKUP(A1624,'[3]消费明细-普通账号'!$B$2:$D$10000,3,)</f>
        <v>其他</v>
      </c>
      <c r="D1624" s="1" t="str">
        <f>VLOOKUP(A1624,'[3]消费明细-普通账号'!$B$2:$L$10000,11,)</f>
        <v>薛玲</v>
      </c>
      <c r="E1624" s="1" t="str">
        <f>VLOOKUP(A1624,'[3]消费明细-普通账号'!$B$2:$P$10000,15,)</f>
        <v>新建</v>
      </c>
      <c r="F1624" s="5">
        <f>VLOOKUP(A1624,'[3]消费明细-普通账号'!$B$2:$O$10000,14,)</f>
        <v>42556</v>
      </c>
      <c r="G1624" s="1" t="s">
        <v>5529</v>
      </c>
      <c r="H1624" s="1" t="s">
        <v>2011</v>
      </c>
      <c r="I1624" s="1" t="s">
        <v>49</v>
      </c>
      <c r="J1624" s="1" t="s">
        <v>29</v>
      </c>
      <c r="K1624" s="1" t="s">
        <v>20</v>
      </c>
      <c r="L1624" s="1" t="s">
        <v>29</v>
      </c>
      <c r="M1624" s="1"/>
      <c r="N1624" s="1">
        <f t="shared" si="25"/>
        <v>0</v>
      </c>
      <c r="O1624" s="1" t="s">
        <v>22</v>
      </c>
      <c r="P1624" s="1" t="s">
        <v>5530</v>
      </c>
      <c r="Q1624" s="1" t="s">
        <v>5531</v>
      </c>
      <c r="R1624" s="1" t="s">
        <v>21</v>
      </c>
      <c r="S1624" s="1"/>
      <c r="T1624" s="1" t="s">
        <v>25</v>
      </c>
      <c r="U1624" t="e">
        <f>VLOOKUP(H1624,[4]可返佣产品!$A$2:$B$1000,2,)</f>
        <v>#N/A</v>
      </c>
    </row>
    <row r="1625" spans="1:21">
      <c r="A1625" s="1" t="s">
        <v>2614</v>
      </c>
      <c r="B1625" s="1" t="str">
        <f>VLOOKUP(A1625,'[3]消费明细-普通账号'!$B$2:$C$10000,2,)</f>
        <v>广东扫房网络科技有限公司</v>
      </c>
      <c r="C1625" s="1" t="str">
        <f>VLOOKUP(A1625,'[3]消费明细-普通账号'!$B$2:$D$10000,3,)</f>
        <v>BD伙伴</v>
      </c>
      <c r="D1625" s="1" t="str">
        <f>VLOOKUP(A1625,'[3]消费明细-普通账号'!$B$2:$L$10000,11,)</f>
        <v>BD团队-黄政源</v>
      </c>
      <c r="E1625" s="1" t="str">
        <f>VLOOKUP(A1625,'[3]消费明细-普通账号'!$B$2:$P$10000,15,)</f>
        <v>新建</v>
      </c>
      <c r="F1625" s="5">
        <f>VLOOKUP(A1625,'[3]消费明细-普通账号'!$B$2:$O$10000,14,)</f>
        <v>43234.756759259297</v>
      </c>
      <c r="G1625" s="1" t="s">
        <v>5532</v>
      </c>
      <c r="H1625" s="1" t="s">
        <v>17</v>
      </c>
      <c r="I1625" s="1" t="s">
        <v>49</v>
      </c>
      <c r="J1625" s="1" t="s">
        <v>5225</v>
      </c>
      <c r="K1625" s="1" t="s">
        <v>360</v>
      </c>
      <c r="L1625" s="1" t="s">
        <v>5226</v>
      </c>
      <c r="M1625" s="1"/>
      <c r="N1625" s="1">
        <f t="shared" si="25"/>
        <v>59.6</v>
      </c>
      <c r="O1625" s="1" t="s">
        <v>22</v>
      </c>
      <c r="P1625" s="1" t="s">
        <v>5533</v>
      </c>
      <c r="Q1625" s="1" t="s">
        <v>5534</v>
      </c>
      <c r="R1625" s="1" t="s">
        <v>21</v>
      </c>
      <c r="S1625" s="1"/>
      <c r="T1625" s="1" t="s">
        <v>25</v>
      </c>
      <c r="U1625" t="str">
        <f>VLOOKUP(H1625,[4]可返佣产品!$A$2:$B$1000,2,)</f>
        <v>true</v>
      </c>
    </row>
    <row r="1626" spans="1:21">
      <c r="A1626" s="1" t="s">
        <v>916</v>
      </c>
      <c r="B1626" s="1" t="str">
        <f>VLOOKUP(A1626,'[3]消费明细-普通账号'!$B$2:$C$10000,2,)</f>
        <v>广东天泽阳光康众医疗投资管理有限公司</v>
      </c>
      <c r="C1626" s="1" t="str">
        <f>VLOOKUP(A1626,'[3]消费明细-普通账号'!$B$2:$D$10000,3,)</f>
        <v>铁军-广</v>
      </c>
      <c r="D1626" s="1" t="str">
        <f>VLOOKUP(A1626,'[3]消费明细-普通账号'!$B$2:$L$10000,11,)</f>
        <v>李达</v>
      </c>
      <c r="E1626" s="1" t="str">
        <f>VLOOKUP(A1626,'[3]消费明细-普通账号'!$B$2:$P$10000,15,)</f>
        <v>新建</v>
      </c>
      <c r="F1626" s="5">
        <f>VLOOKUP(A1626,'[3]消费明细-普通账号'!$B$2:$O$10000,14,)</f>
        <v>43262.467164351852</v>
      </c>
      <c r="G1626" s="1" t="s">
        <v>5535</v>
      </c>
      <c r="H1626" s="1" t="s">
        <v>166</v>
      </c>
      <c r="I1626" s="1" t="s">
        <v>49</v>
      </c>
      <c r="J1626" s="1" t="s">
        <v>29</v>
      </c>
      <c r="K1626" s="1" t="s">
        <v>20</v>
      </c>
      <c r="L1626" s="1" t="s">
        <v>30</v>
      </c>
      <c r="M1626" s="1"/>
      <c r="N1626" s="1">
        <f t="shared" si="25"/>
        <v>0</v>
      </c>
      <c r="O1626" s="1" t="s">
        <v>31</v>
      </c>
      <c r="P1626" s="1" t="s">
        <v>5536</v>
      </c>
      <c r="Q1626" s="1" t="s">
        <v>5536</v>
      </c>
      <c r="R1626" s="1" t="s">
        <v>21</v>
      </c>
      <c r="S1626" s="1"/>
      <c r="T1626" s="1" t="s">
        <v>25</v>
      </c>
      <c r="U1626" t="e">
        <f>VLOOKUP(H1626,[4]可返佣产品!$A$2:$B$1000,2,)</f>
        <v>#N/A</v>
      </c>
    </row>
    <row r="1627" spans="1:21">
      <c r="A1627" s="1" t="s">
        <v>582</v>
      </c>
      <c r="B1627" s="1" t="str">
        <f>VLOOKUP(A1627,'[3]消费明细-普通账号'!$B$2:$C$10000,2,)</f>
        <v>广州尚途商旅信息技术有限公司</v>
      </c>
      <c r="C1627" s="1" t="str">
        <f>VLOOKUP(A1627,'[3]消费明细-普通账号'!$B$2:$D$10000,3,)</f>
        <v>KA-广</v>
      </c>
      <c r="D1627" s="1" t="str">
        <f>VLOOKUP(A1627,'[3]消费明细-普通账号'!$B$2:$L$10000,11,)</f>
        <v>史玉卉</v>
      </c>
      <c r="E1627" s="1" t="str">
        <f>VLOOKUP(A1627,'[3]消费明细-普通账号'!$B$2:$P$10000,15,)</f>
        <v>关联</v>
      </c>
      <c r="F1627" s="5">
        <f>VLOOKUP(A1627,'[3]消费明细-普通账号'!$B$2:$O$10000,14,)</f>
        <v>42670</v>
      </c>
      <c r="G1627" s="1" t="s">
        <v>5537</v>
      </c>
      <c r="H1627" s="1" t="s">
        <v>17</v>
      </c>
      <c r="I1627" s="1" t="s">
        <v>59</v>
      </c>
      <c r="J1627" s="1" t="s">
        <v>5538</v>
      </c>
      <c r="K1627" s="1" t="s">
        <v>20</v>
      </c>
      <c r="L1627" s="1" t="s">
        <v>5538</v>
      </c>
      <c r="M1627" s="1"/>
      <c r="N1627" s="1">
        <f t="shared" si="25"/>
        <v>361</v>
      </c>
      <c r="O1627" s="1" t="s">
        <v>22</v>
      </c>
      <c r="P1627" s="1" t="s">
        <v>5539</v>
      </c>
      <c r="Q1627" s="1" t="s">
        <v>5540</v>
      </c>
      <c r="R1627" s="1" t="s">
        <v>21</v>
      </c>
      <c r="S1627" s="1"/>
      <c r="T1627" s="1" t="s">
        <v>25</v>
      </c>
      <c r="U1627">
        <v>-1</v>
      </c>
    </row>
    <row r="1628" spans="1:21">
      <c r="A1628" s="1" t="s">
        <v>4907</v>
      </c>
      <c r="B1628" s="1" t="str">
        <f>VLOOKUP(A1628,'[3]消费明细-普通账号'!$B$2:$C$10000,2,)</f>
        <v>广州市青火网络科技有限公司</v>
      </c>
      <c r="C1628" s="1" t="str">
        <f>VLOOKUP(A1628,'[3]消费明细-普通账号'!$B$2:$D$10000,3,)</f>
        <v>铁军-广</v>
      </c>
      <c r="D1628" s="1" t="str">
        <f>VLOOKUP(A1628,'[3]消费明细-普通账号'!$B$2:$L$10000,11,)</f>
        <v>高乾</v>
      </c>
      <c r="E1628" s="1" t="str">
        <f>VLOOKUP(A1628,'[3]消费明细-普通账号'!$B$2:$P$10000,15,)</f>
        <v>关联</v>
      </c>
      <c r="F1628" s="5">
        <f>VLOOKUP(A1628,'[3]消费明细-普通账号'!$B$2:$O$10000,14,)</f>
        <v>42807</v>
      </c>
      <c r="G1628" s="1" t="s">
        <v>5541</v>
      </c>
      <c r="H1628" s="1" t="s">
        <v>17</v>
      </c>
      <c r="I1628" s="1" t="s">
        <v>59</v>
      </c>
      <c r="J1628" s="1" t="s">
        <v>5542</v>
      </c>
      <c r="K1628" s="1" t="s">
        <v>20</v>
      </c>
      <c r="L1628" s="1" t="s">
        <v>5542</v>
      </c>
      <c r="M1628" s="1"/>
      <c r="N1628" s="1">
        <f t="shared" si="25"/>
        <v>197</v>
      </c>
      <c r="O1628" s="1" t="s">
        <v>22</v>
      </c>
      <c r="P1628" s="1" t="s">
        <v>5543</v>
      </c>
      <c r="Q1628" s="1" t="s">
        <v>5544</v>
      </c>
      <c r="R1628" s="1" t="s">
        <v>21</v>
      </c>
      <c r="S1628" s="1"/>
      <c r="T1628" s="1" t="s">
        <v>25</v>
      </c>
      <c r="U1628">
        <v>-1</v>
      </c>
    </row>
    <row r="1629" spans="1:21">
      <c r="A1629" s="1" t="s">
        <v>470</v>
      </c>
      <c r="B1629" s="1" t="str">
        <f>VLOOKUP(A1629,'[3]消费明细-普通账号'!$B$2:$C$10000,2,)</f>
        <v>广州简乐网络科技有限公司</v>
      </c>
      <c r="C1629" s="1" t="str">
        <f>VLOOKUP(A1629,'[3]消费明细-普通账号'!$B$2:$D$10000,3,)</f>
        <v>铁军-广</v>
      </c>
      <c r="D1629" s="1" t="str">
        <f>VLOOKUP(A1629,'[3]消费明细-普通账号'!$B$2:$L$10000,11,)</f>
        <v>高乾</v>
      </c>
      <c r="E1629" s="1" t="str">
        <f>VLOOKUP(A1629,'[3]消费明细-普通账号'!$B$2:$P$10000,15,)</f>
        <v>关联</v>
      </c>
      <c r="F1629" s="5">
        <f>VLOOKUP(A1629,'[3]消费明细-普通账号'!$B$2:$O$10000,14,)</f>
        <v>42914</v>
      </c>
      <c r="G1629" s="1" t="s">
        <v>5545</v>
      </c>
      <c r="H1629" s="1" t="s">
        <v>17</v>
      </c>
      <c r="I1629" s="1" t="s">
        <v>59</v>
      </c>
      <c r="J1629" s="1" t="s">
        <v>2857</v>
      </c>
      <c r="K1629" s="1" t="s">
        <v>20</v>
      </c>
      <c r="L1629" s="1" t="s">
        <v>2857</v>
      </c>
      <c r="M1629" s="1"/>
      <c r="N1629" s="1">
        <f t="shared" si="25"/>
        <v>278</v>
      </c>
      <c r="O1629" s="1" t="s">
        <v>22</v>
      </c>
      <c r="P1629" s="1" t="s">
        <v>5546</v>
      </c>
      <c r="Q1629" s="1" t="s">
        <v>5547</v>
      </c>
      <c r="R1629" s="1" t="s">
        <v>21</v>
      </c>
      <c r="S1629" s="1"/>
      <c r="T1629" s="1" t="s">
        <v>25</v>
      </c>
      <c r="U1629">
        <v>-1</v>
      </c>
    </row>
    <row r="1630" spans="1:21">
      <c r="A1630" s="1" t="s">
        <v>4907</v>
      </c>
      <c r="B1630" s="1" t="str">
        <f>VLOOKUP(A1630,'[3]消费明细-普通账号'!$B$2:$C$10000,2,)</f>
        <v>广州市青火网络科技有限公司</v>
      </c>
      <c r="C1630" s="1" t="str">
        <f>VLOOKUP(A1630,'[3]消费明细-普通账号'!$B$2:$D$10000,3,)</f>
        <v>铁军-广</v>
      </c>
      <c r="D1630" s="1" t="str">
        <f>VLOOKUP(A1630,'[3]消费明细-普通账号'!$B$2:$L$10000,11,)</f>
        <v>高乾</v>
      </c>
      <c r="E1630" s="1" t="str">
        <f>VLOOKUP(A1630,'[3]消费明细-普通账号'!$B$2:$P$10000,15,)</f>
        <v>关联</v>
      </c>
      <c r="F1630" s="5">
        <f>VLOOKUP(A1630,'[3]消费明细-普通账号'!$B$2:$O$10000,14,)</f>
        <v>42807</v>
      </c>
      <c r="G1630" s="1" t="s">
        <v>5548</v>
      </c>
      <c r="H1630" s="1" t="s">
        <v>17</v>
      </c>
      <c r="I1630" s="1" t="s">
        <v>59</v>
      </c>
      <c r="J1630" s="1" t="s">
        <v>5549</v>
      </c>
      <c r="K1630" s="1" t="s">
        <v>20</v>
      </c>
      <c r="L1630" s="1" t="s">
        <v>5549</v>
      </c>
      <c r="M1630" s="1"/>
      <c r="N1630" s="1">
        <f t="shared" si="25"/>
        <v>1596</v>
      </c>
      <c r="O1630" s="1" t="s">
        <v>22</v>
      </c>
      <c r="P1630" s="1" t="s">
        <v>5550</v>
      </c>
      <c r="Q1630" s="1" t="s">
        <v>5551</v>
      </c>
      <c r="R1630" s="1" t="s">
        <v>21</v>
      </c>
      <c r="S1630" s="1"/>
      <c r="T1630" s="1" t="s">
        <v>25</v>
      </c>
      <c r="U1630">
        <v>-1</v>
      </c>
    </row>
    <row r="1631" spans="1:21">
      <c r="A1631" s="1" t="s">
        <v>183</v>
      </c>
      <c r="B1631" s="1" t="str">
        <f>VLOOKUP(A1631,'[3]消费明细-普通账号'!$B$2:$C$10000,2,)</f>
        <v>欧派家居集团股份有限公司</v>
      </c>
      <c r="C1631" s="1" t="str">
        <f>VLOOKUP(A1631,'[3]消费明细-普通账号'!$B$2:$D$10000,3,)</f>
        <v>其他</v>
      </c>
      <c r="D1631" s="1" t="str">
        <f>VLOOKUP(A1631,'[3]消费明细-普通账号'!$B$2:$L$10000,11,)</f>
        <v>薛玲</v>
      </c>
      <c r="E1631" s="1" t="str">
        <f>VLOOKUP(A1631,'[3]消费明细-普通账号'!$B$2:$P$10000,15,)</f>
        <v>新建</v>
      </c>
      <c r="F1631" s="5">
        <f>VLOOKUP(A1631,'[3]消费明细-普通账号'!$B$2:$O$10000,14,)</f>
        <v>42704</v>
      </c>
      <c r="G1631" s="1" t="s">
        <v>5552</v>
      </c>
      <c r="H1631" s="1" t="s">
        <v>28</v>
      </c>
      <c r="I1631" s="1" t="s">
        <v>49</v>
      </c>
      <c r="J1631" s="1" t="s">
        <v>29</v>
      </c>
      <c r="K1631" s="1" t="s">
        <v>20</v>
      </c>
      <c r="L1631" s="1" t="s">
        <v>30</v>
      </c>
      <c r="M1631" s="1"/>
      <c r="N1631" s="1">
        <f t="shared" si="25"/>
        <v>0</v>
      </c>
      <c r="O1631" s="1" t="s">
        <v>31</v>
      </c>
      <c r="P1631" s="1" t="s">
        <v>5553</v>
      </c>
      <c r="Q1631" s="1" t="s">
        <v>5553</v>
      </c>
      <c r="R1631" s="1" t="s">
        <v>21</v>
      </c>
      <c r="S1631" s="1"/>
      <c r="T1631" s="1" t="s">
        <v>25</v>
      </c>
      <c r="U1631" t="b">
        <f>VLOOKUP(H1631,[4]可返佣产品!$A$2:$B$1000,2,)</f>
        <v>1</v>
      </c>
    </row>
    <row r="1632" spans="1:21">
      <c r="A1632" s="1" t="s">
        <v>220</v>
      </c>
      <c r="B1632" s="1" t="str">
        <f>VLOOKUP(A1632,'[3]消费明细-普通账号'!$B$2:$C$10000,2,)</f>
        <v>广州尚途商旅信息技术有限公司</v>
      </c>
      <c r="C1632" s="1" t="str">
        <f>VLOOKUP(A1632,'[3]消费明细-普通账号'!$B$2:$D$10000,3,)</f>
        <v>KA-广</v>
      </c>
      <c r="D1632" s="1" t="str">
        <f>VLOOKUP(A1632,'[3]消费明细-普通账号'!$B$2:$L$10000,11,)</f>
        <v>史玉卉</v>
      </c>
      <c r="E1632" s="1" t="str">
        <f>VLOOKUP(A1632,'[3]消费明细-普通账号'!$B$2:$P$10000,15,)</f>
        <v>关联</v>
      </c>
      <c r="F1632" s="5">
        <f>VLOOKUP(A1632,'[3]消费明细-普通账号'!$B$2:$O$10000,14,)</f>
        <v>42670</v>
      </c>
      <c r="G1632" s="1" t="s">
        <v>5554</v>
      </c>
      <c r="H1632" s="1" t="s">
        <v>17</v>
      </c>
      <c r="I1632" s="1" t="s">
        <v>59</v>
      </c>
      <c r="J1632" s="1" t="s">
        <v>5555</v>
      </c>
      <c r="K1632" s="1" t="s">
        <v>20</v>
      </c>
      <c r="L1632" s="1" t="s">
        <v>5555</v>
      </c>
      <c r="M1632" s="1"/>
      <c r="N1632" s="1">
        <f t="shared" si="25"/>
        <v>431</v>
      </c>
      <c r="O1632" s="1" t="s">
        <v>22</v>
      </c>
      <c r="P1632" s="1" t="s">
        <v>5556</v>
      </c>
      <c r="Q1632" s="1" t="s">
        <v>5556</v>
      </c>
      <c r="R1632" s="1" t="s">
        <v>21</v>
      </c>
      <c r="S1632" s="1"/>
      <c r="T1632" s="1" t="s">
        <v>25</v>
      </c>
      <c r="U1632">
        <v>-1</v>
      </c>
    </row>
    <row r="1633" spans="1:21">
      <c r="A1633" s="1" t="s">
        <v>220</v>
      </c>
      <c r="B1633" s="1" t="str">
        <f>VLOOKUP(A1633,'[3]消费明细-普通账号'!$B$2:$C$10000,2,)</f>
        <v>广州尚途商旅信息技术有限公司</v>
      </c>
      <c r="C1633" s="1" t="str">
        <f>VLOOKUP(A1633,'[3]消费明细-普通账号'!$B$2:$D$10000,3,)</f>
        <v>KA-广</v>
      </c>
      <c r="D1633" s="1" t="str">
        <f>VLOOKUP(A1633,'[3]消费明细-普通账号'!$B$2:$L$10000,11,)</f>
        <v>史玉卉</v>
      </c>
      <c r="E1633" s="1" t="str">
        <f>VLOOKUP(A1633,'[3]消费明细-普通账号'!$B$2:$P$10000,15,)</f>
        <v>关联</v>
      </c>
      <c r="F1633" s="5">
        <f>VLOOKUP(A1633,'[3]消费明细-普通账号'!$B$2:$O$10000,14,)</f>
        <v>42670</v>
      </c>
      <c r="G1633" s="1" t="s">
        <v>5557</v>
      </c>
      <c r="H1633" s="1" t="s">
        <v>17</v>
      </c>
      <c r="I1633" s="1" t="s">
        <v>59</v>
      </c>
      <c r="J1633" s="1" t="s">
        <v>5555</v>
      </c>
      <c r="K1633" s="1" t="s">
        <v>20</v>
      </c>
      <c r="L1633" s="1" t="s">
        <v>5555</v>
      </c>
      <c r="M1633" s="1"/>
      <c r="N1633" s="1">
        <f t="shared" si="25"/>
        <v>431</v>
      </c>
      <c r="O1633" s="1" t="s">
        <v>22</v>
      </c>
      <c r="P1633" s="1" t="s">
        <v>5558</v>
      </c>
      <c r="Q1633" s="1" t="s">
        <v>5559</v>
      </c>
      <c r="R1633" s="1" t="s">
        <v>21</v>
      </c>
      <c r="S1633" s="1"/>
      <c r="T1633" s="1" t="s">
        <v>25</v>
      </c>
      <c r="U1633">
        <v>-1</v>
      </c>
    </row>
    <row r="1634" spans="1:21">
      <c r="A1634" s="1" t="s">
        <v>220</v>
      </c>
      <c r="B1634" s="1" t="str">
        <f>VLOOKUP(A1634,'[3]消费明细-普通账号'!$B$2:$C$10000,2,)</f>
        <v>广州尚途商旅信息技术有限公司</v>
      </c>
      <c r="C1634" s="1" t="str">
        <f>VLOOKUP(A1634,'[3]消费明细-普通账号'!$B$2:$D$10000,3,)</f>
        <v>KA-广</v>
      </c>
      <c r="D1634" s="1" t="str">
        <f>VLOOKUP(A1634,'[3]消费明细-普通账号'!$B$2:$L$10000,11,)</f>
        <v>史玉卉</v>
      </c>
      <c r="E1634" s="1" t="str">
        <f>VLOOKUP(A1634,'[3]消费明细-普通账号'!$B$2:$P$10000,15,)</f>
        <v>关联</v>
      </c>
      <c r="F1634" s="5">
        <f>VLOOKUP(A1634,'[3]消费明细-普通账号'!$B$2:$O$10000,14,)</f>
        <v>42670</v>
      </c>
      <c r="G1634" s="1" t="s">
        <v>5560</v>
      </c>
      <c r="H1634" s="1" t="s">
        <v>17</v>
      </c>
      <c r="I1634" s="1" t="s">
        <v>59</v>
      </c>
      <c r="J1634" s="1" t="s">
        <v>3228</v>
      </c>
      <c r="K1634" s="1" t="s">
        <v>20</v>
      </c>
      <c r="L1634" s="1" t="s">
        <v>3228</v>
      </c>
      <c r="M1634" s="1"/>
      <c r="N1634" s="1">
        <f t="shared" si="25"/>
        <v>448</v>
      </c>
      <c r="O1634" s="1" t="s">
        <v>22</v>
      </c>
      <c r="P1634" s="1" t="s">
        <v>5561</v>
      </c>
      <c r="Q1634" s="1" t="s">
        <v>5561</v>
      </c>
      <c r="R1634" s="1" t="s">
        <v>21</v>
      </c>
      <c r="S1634" s="1"/>
      <c r="T1634" s="1" t="s">
        <v>25</v>
      </c>
      <c r="U1634">
        <v>-1</v>
      </c>
    </row>
    <row r="1635" spans="1:21">
      <c r="A1635" s="1" t="s">
        <v>952</v>
      </c>
      <c r="B1635" s="1" t="str">
        <f>VLOOKUP(A1635,'[3]消费明细-普通账号'!$B$2:$C$10000,2,)</f>
        <v>广州好莱客创意家居股份有限公司</v>
      </c>
      <c r="C1635" s="1" t="str">
        <f>VLOOKUP(A1635,'[3]消费明细-普通账号'!$B$2:$D$10000,3,)</f>
        <v>其他</v>
      </c>
      <c r="D1635" s="1" t="str">
        <f>VLOOKUP(A1635,'[3]消费明细-普通账号'!$B$2:$L$10000,11,)</f>
        <v>薛玲</v>
      </c>
      <c r="E1635" s="1" t="str">
        <f>VLOOKUP(A1635,'[3]消费明细-普通账号'!$B$2:$P$10000,15,)</f>
        <v>关联</v>
      </c>
      <c r="F1635" s="5">
        <f>VLOOKUP(A1635,'[3]消费明细-普通账号'!$B$2:$O$10000,14,)</f>
        <v>42618</v>
      </c>
      <c r="G1635" s="1" t="s">
        <v>5562</v>
      </c>
      <c r="H1635" s="1" t="s">
        <v>17</v>
      </c>
      <c r="I1635" s="1" t="s">
        <v>59</v>
      </c>
      <c r="J1635" s="1" t="s">
        <v>5563</v>
      </c>
      <c r="K1635" s="1" t="s">
        <v>20</v>
      </c>
      <c r="L1635" s="1" t="s">
        <v>5563</v>
      </c>
      <c r="M1635" s="1"/>
      <c r="N1635" s="1">
        <f t="shared" si="25"/>
        <v>3498</v>
      </c>
      <c r="O1635" s="1" t="s">
        <v>22</v>
      </c>
      <c r="P1635" s="1" t="s">
        <v>5564</v>
      </c>
      <c r="Q1635" s="1" t="s">
        <v>5565</v>
      </c>
      <c r="R1635" s="1" t="s">
        <v>21</v>
      </c>
      <c r="S1635" s="1"/>
      <c r="T1635" s="1" t="s">
        <v>25</v>
      </c>
      <c r="U1635">
        <v>-1</v>
      </c>
    </row>
    <row r="1636" spans="1:21">
      <c r="A1636" s="1" t="s">
        <v>1440</v>
      </c>
      <c r="B1636" s="1" t="str">
        <f>VLOOKUP(A1636,'[3]消费明细-普通账号'!$B$2:$C$10000,2,)</f>
        <v>深圳前海黄牛科技有限公司</v>
      </c>
      <c r="C1636" s="1" t="str">
        <f>VLOOKUP(A1636,'[3]消费明细-普通账号'!$B$2:$D$10000,3,)</f>
        <v>铁军-广</v>
      </c>
      <c r="D1636" s="1" t="str">
        <f>VLOOKUP(A1636,'[3]消费明细-普通账号'!$B$2:$L$10000,11,)</f>
        <v>高乾</v>
      </c>
      <c r="E1636" s="1" t="str">
        <f>VLOOKUP(A1636,'[3]消费明细-普通账号'!$B$2:$P$10000,15,)</f>
        <v>新建</v>
      </c>
      <c r="F1636" s="5">
        <f>VLOOKUP(A1636,'[3]消费明细-普通账号'!$B$2:$O$10000,14,)</f>
        <v>43198.729942129597</v>
      </c>
      <c r="G1636" s="1" t="s">
        <v>5566</v>
      </c>
      <c r="H1636" s="1" t="s">
        <v>1257</v>
      </c>
      <c r="I1636" s="1" t="s">
        <v>59</v>
      </c>
      <c r="J1636" s="1" t="s">
        <v>5567</v>
      </c>
      <c r="K1636" s="1" t="s">
        <v>20</v>
      </c>
      <c r="L1636" s="1" t="s">
        <v>5567</v>
      </c>
      <c r="M1636" s="1"/>
      <c r="N1636" s="1">
        <f t="shared" si="25"/>
        <v>3200</v>
      </c>
      <c r="O1636" s="1" t="s">
        <v>22</v>
      </c>
      <c r="P1636" s="1" t="s">
        <v>5568</v>
      </c>
      <c r="Q1636" s="1" t="s">
        <v>5569</v>
      </c>
      <c r="R1636" s="1" t="s">
        <v>21</v>
      </c>
      <c r="S1636" s="1"/>
      <c r="T1636" s="1" t="s">
        <v>25</v>
      </c>
      <c r="U1636" t="str">
        <f>VLOOKUP(H1636,[4]可返佣产品!$A$2:$B$1000,2,)</f>
        <v>true</v>
      </c>
    </row>
    <row r="1637" spans="1:21">
      <c r="A1637" s="1" t="s">
        <v>919</v>
      </c>
      <c r="B1637" s="1" t="str">
        <f>VLOOKUP(A1637,'[3]消费明细-普通账号'!$B$2:$C$10000,2,)</f>
        <v>佛山市科瑞森科技有限公司</v>
      </c>
      <c r="C1637" s="1" t="str">
        <f>VLOOKUP(A1637,'[3]消费明细-普通账号'!$B$2:$D$10000,3,)</f>
        <v>KA-广</v>
      </c>
      <c r="D1637" s="1" t="str">
        <f>VLOOKUP(A1637,'[3]消费明细-普通账号'!$B$2:$L$10000,11,)</f>
        <v>谢晓敏</v>
      </c>
      <c r="E1637" s="1" t="str">
        <f>VLOOKUP(A1637,'[3]消费明细-普通账号'!$B$2:$P$10000,15,)</f>
        <v>关联</v>
      </c>
      <c r="F1637" s="5">
        <f>VLOOKUP(A1637,'[3]消费明细-普通账号'!$B$2:$O$10000,14,)</f>
        <v>42940</v>
      </c>
      <c r="G1637" s="1" t="s">
        <v>5570</v>
      </c>
      <c r="H1637" s="1" t="s">
        <v>3057</v>
      </c>
      <c r="I1637" s="1" t="s">
        <v>49</v>
      </c>
      <c r="J1637" s="1" t="s">
        <v>29</v>
      </c>
      <c r="K1637" s="1" t="s">
        <v>20</v>
      </c>
      <c r="L1637" s="1" t="s">
        <v>30</v>
      </c>
      <c r="M1637" s="1"/>
      <c r="N1637" s="1">
        <f t="shared" si="25"/>
        <v>0</v>
      </c>
      <c r="O1637" s="1" t="s">
        <v>31</v>
      </c>
      <c r="P1637" s="1" t="s">
        <v>5571</v>
      </c>
      <c r="Q1637" s="1" t="s">
        <v>5571</v>
      </c>
      <c r="R1637" s="1" t="s">
        <v>21</v>
      </c>
      <c r="S1637" s="1"/>
      <c r="T1637" s="1" t="s">
        <v>25</v>
      </c>
      <c r="U1637" t="e">
        <f>VLOOKUP(H1637,[4]可返佣产品!$A$2:$B$1000,2,)</f>
        <v>#N/A</v>
      </c>
    </row>
    <row r="1638" spans="1:21">
      <c r="A1638" s="1" t="s">
        <v>220</v>
      </c>
      <c r="B1638" s="1" t="str">
        <f>VLOOKUP(A1638,'[3]消费明细-普通账号'!$B$2:$C$10000,2,)</f>
        <v>广州尚途商旅信息技术有限公司</v>
      </c>
      <c r="C1638" s="1" t="str">
        <f>VLOOKUP(A1638,'[3]消费明细-普通账号'!$B$2:$D$10000,3,)</f>
        <v>KA-广</v>
      </c>
      <c r="D1638" s="1" t="str">
        <f>VLOOKUP(A1638,'[3]消费明细-普通账号'!$B$2:$L$10000,11,)</f>
        <v>史玉卉</v>
      </c>
      <c r="E1638" s="1" t="str">
        <f>VLOOKUP(A1638,'[3]消费明细-普通账号'!$B$2:$P$10000,15,)</f>
        <v>关联</v>
      </c>
      <c r="F1638" s="5">
        <f>VLOOKUP(A1638,'[3]消费明细-普通账号'!$B$2:$O$10000,14,)</f>
        <v>42670</v>
      </c>
      <c r="G1638" s="1" t="s">
        <v>5572</v>
      </c>
      <c r="H1638" s="1" t="s">
        <v>17</v>
      </c>
      <c r="I1638" s="1" t="s">
        <v>59</v>
      </c>
      <c r="J1638" s="1" t="s">
        <v>2422</v>
      </c>
      <c r="K1638" s="1" t="s">
        <v>20</v>
      </c>
      <c r="L1638" s="1" t="s">
        <v>2422</v>
      </c>
      <c r="M1638" s="1"/>
      <c r="N1638" s="1">
        <f t="shared" si="25"/>
        <v>1001</v>
      </c>
      <c r="O1638" s="1" t="s">
        <v>22</v>
      </c>
      <c r="P1638" s="1" t="s">
        <v>5573</v>
      </c>
      <c r="Q1638" s="1" t="s">
        <v>5574</v>
      </c>
      <c r="R1638" s="1" t="s">
        <v>21</v>
      </c>
      <c r="S1638" s="1"/>
      <c r="T1638" s="1" t="s">
        <v>25</v>
      </c>
      <c r="U1638">
        <v>-1</v>
      </c>
    </row>
    <row r="1639" spans="1:21">
      <c r="A1639" s="1" t="s">
        <v>220</v>
      </c>
      <c r="B1639" s="1" t="str">
        <f>VLOOKUP(A1639,'[3]消费明细-普通账号'!$B$2:$C$10000,2,)</f>
        <v>广州尚途商旅信息技术有限公司</v>
      </c>
      <c r="C1639" s="1" t="str">
        <f>VLOOKUP(A1639,'[3]消费明细-普通账号'!$B$2:$D$10000,3,)</f>
        <v>KA-广</v>
      </c>
      <c r="D1639" s="1" t="str">
        <f>VLOOKUP(A1639,'[3]消费明细-普通账号'!$B$2:$L$10000,11,)</f>
        <v>史玉卉</v>
      </c>
      <c r="E1639" s="1" t="str">
        <f>VLOOKUP(A1639,'[3]消费明细-普通账号'!$B$2:$P$10000,15,)</f>
        <v>关联</v>
      </c>
      <c r="F1639" s="5">
        <f>VLOOKUP(A1639,'[3]消费明细-普通账号'!$B$2:$O$10000,14,)</f>
        <v>42670</v>
      </c>
      <c r="G1639" s="1" t="s">
        <v>5575</v>
      </c>
      <c r="H1639" s="1" t="s">
        <v>17</v>
      </c>
      <c r="I1639" s="1" t="s">
        <v>59</v>
      </c>
      <c r="J1639" s="1" t="s">
        <v>5576</v>
      </c>
      <c r="K1639" s="1" t="s">
        <v>20</v>
      </c>
      <c r="L1639" s="1" t="s">
        <v>5576</v>
      </c>
      <c r="M1639" s="1"/>
      <c r="N1639" s="1">
        <f t="shared" si="25"/>
        <v>1096</v>
      </c>
      <c r="O1639" s="1" t="s">
        <v>22</v>
      </c>
      <c r="P1639" s="1" t="s">
        <v>5577</v>
      </c>
      <c r="Q1639" s="1" t="s">
        <v>5578</v>
      </c>
      <c r="R1639" s="1" t="s">
        <v>21</v>
      </c>
      <c r="S1639" s="1"/>
      <c r="T1639" s="1" t="s">
        <v>25</v>
      </c>
      <c r="U1639">
        <v>-1</v>
      </c>
    </row>
    <row r="1640" spans="1:21">
      <c r="A1640" s="1" t="s">
        <v>220</v>
      </c>
      <c r="B1640" s="1" t="str">
        <f>VLOOKUP(A1640,'[3]消费明细-普通账号'!$B$2:$C$10000,2,)</f>
        <v>广州尚途商旅信息技术有限公司</v>
      </c>
      <c r="C1640" s="1" t="str">
        <f>VLOOKUP(A1640,'[3]消费明细-普通账号'!$B$2:$D$10000,3,)</f>
        <v>KA-广</v>
      </c>
      <c r="D1640" s="1" t="str">
        <f>VLOOKUP(A1640,'[3]消费明细-普通账号'!$B$2:$L$10000,11,)</f>
        <v>史玉卉</v>
      </c>
      <c r="E1640" s="1" t="str">
        <f>VLOOKUP(A1640,'[3]消费明细-普通账号'!$B$2:$P$10000,15,)</f>
        <v>关联</v>
      </c>
      <c r="F1640" s="5">
        <f>VLOOKUP(A1640,'[3]消费明细-普通账号'!$B$2:$O$10000,14,)</f>
        <v>42670</v>
      </c>
      <c r="G1640" s="1" t="s">
        <v>5579</v>
      </c>
      <c r="H1640" s="1" t="s">
        <v>17</v>
      </c>
      <c r="I1640" s="1" t="s">
        <v>59</v>
      </c>
      <c r="J1640" s="1" t="s">
        <v>5580</v>
      </c>
      <c r="K1640" s="1" t="s">
        <v>20</v>
      </c>
      <c r="L1640" s="1" t="s">
        <v>5580</v>
      </c>
      <c r="M1640" s="1"/>
      <c r="N1640" s="1">
        <f t="shared" si="25"/>
        <v>534</v>
      </c>
      <c r="O1640" s="1" t="s">
        <v>22</v>
      </c>
      <c r="P1640" s="1" t="s">
        <v>5581</v>
      </c>
      <c r="Q1640" s="1" t="s">
        <v>5582</v>
      </c>
      <c r="R1640" s="1" t="s">
        <v>21</v>
      </c>
      <c r="S1640" s="1"/>
      <c r="T1640" s="1" t="s">
        <v>25</v>
      </c>
      <c r="U1640">
        <v>-1</v>
      </c>
    </row>
    <row r="1641" spans="1:21">
      <c r="A1641" s="1" t="s">
        <v>340</v>
      </c>
      <c r="B1641" s="1" t="str">
        <f>VLOOKUP(A1641,'[3]消费明细-普通账号'!$B$2:$C$10000,2,)</f>
        <v>深圳翼果科技有限公司</v>
      </c>
      <c r="C1641" s="1" t="str">
        <f>VLOOKUP(A1641,'[3]消费明细-普通账号'!$B$2:$D$10000,3,)</f>
        <v>铁军-广</v>
      </c>
      <c r="D1641" s="1" t="str">
        <f>VLOOKUP(A1641,'[3]消费明细-普通账号'!$B$2:$L$10000,11,)</f>
        <v>高乾</v>
      </c>
      <c r="E1641" s="1" t="str">
        <f>VLOOKUP(A1641,'[3]消费明细-普通账号'!$B$2:$P$10000,15,)</f>
        <v>关联</v>
      </c>
      <c r="F1641" s="5">
        <f>VLOOKUP(A1641,'[3]消费明细-普通账号'!$B$2:$O$10000,14,)</f>
        <v>43132</v>
      </c>
      <c r="G1641" s="1" t="s">
        <v>5583</v>
      </c>
      <c r="H1641" s="1" t="s">
        <v>306</v>
      </c>
      <c r="I1641" s="1" t="s">
        <v>59</v>
      </c>
      <c r="J1641" s="1" t="s">
        <v>3617</v>
      </c>
      <c r="K1641" s="1" t="s">
        <v>20</v>
      </c>
      <c r="L1641" s="1" t="s">
        <v>3617</v>
      </c>
      <c r="M1641" s="1"/>
      <c r="N1641" s="1">
        <f t="shared" si="25"/>
        <v>53</v>
      </c>
      <c r="O1641" s="1" t="s">
        <v>22</v>
      </c>
      <c r="P1641" s="1" t="s">
        <v>5584</v>
      </c>
      <c r="Q1641" s="1" t="s">
        <v>5585</v>
      </c>
      <c r="R1641" s="1" t="s">
        <v>21</v>
      </c>
      <c r="S1641" s="1"/>
      <c r="T1641" s="1" t="s">
        <v>25</v>
      </c>
      <c r="U1641">
        <v>-1</v>
      </c>
    </row>
    <row r="1642" spans="1:21">
      <c r="A1642" s="1" t="s">
        <v>217</v>
      </c>
      <c r="B1642" s="1" t="str">
        <f>VLOOKUP(A1642,'[3]消费明细-普通账号'!$B$2:$C$10000,2,)</f>
        <v>广州市合生元生物制品有限公司</v>
      </c>
      <c r="C1642" s="1" t="str">
        <f>VLOOKUP(A1642,'[3]消费明细-普通账号'!$B$2:$D$10000,3,)</f>
        <v>KA-广</v>
      </c>
      <c r="D1642" s="1" t="str">
        <f>VLOOKUP(A1642,'[3]消费明细-普通账号'!$B$2:$L$10000,11,)</f>
        <v>史玉卉</v>
      </c>
      <c r="E1642" s="1" t="str">
        <f>VLOOKUP(A1642,'[3]消费明细-普通账号'!$B$2:$P$10000,15,)</f>
        <v>关联</v>
      </c>
      <c r="F1642" s="5">
        <f>VLOOKUP(A1642,'[3]消费明细-普通账号'!$B$2:$O$10000,14,)</f>
        <v>42620</v>
      </c>
      <c r="G1642" s="1" t="s">
        <v>5586</v>
      </c>
      <c r="H1642" s="1" t="s">
        <v>17</v>
      </c>
      <c r="I1642" s="1" t="s">
        <v>59</v>
      </c>
      <c r="J1642" s="1" t="s">
        <v>4669</v>
      </c>
      <c r="K1642" s="1" t="s">
        <v>20</v>
      </c>
      <c r="L1642" s="1" t="s">
        <v>4669</v>
      </c>
      <c r="M1642" s="1"/>
      <c r="N1642" s="1">
        <f t="shared" si="25"/>
        <v>1186</v>
      </c>
      <c r="O1642" s="1" t="s">
        <v>22</v>
      </c>
      <c r="P1642" s="1" t="s">
        <v>5587</v>
      </c>
      <c r="Q1642" s="1" t="s">
        <v>5588</v>
      </c>
      <c r="R1642" s="1" t="s">
        <v>21</v>
      </c>
      <c r="S1642" s="1"/>
      <c r="T1642" s="1" t="s">
        <v>25</v>
      </c>
      <c r="U1642">
        <v>-1</v>
      </c>
    </row>
    <row r="1643" spans="1:21">
      <c r="A1643" s="1" t="s">
        <v>217</v>
      </c>
      <c r="B1643" s="1" t="str">
        <f>VLOOKUP(A1643,'[3]消费明细-普通账号'!$B$2:$C$10000,2,)</f>
        <v>广州市合生元生物制品有限公司</v>
      </c>
      <c r="C1643" s="1" t="str">
        <f>VLOOKUP(A1643,'[3]消费明细-普通账号'!$B$2:$D$10000,3,)</f>
        <v>KA-广</v>
      </c>
      <c r="D1643" s="1" t="str">
        <f>VLOOKUP(A1643,'[3]消费明细-普通账号'!$B$2:$L$10000,11,)</f>
        <v>史玉卉</v>
      </c>
      <c r="E1643" s="1" t="str">
        <f>VLOOKUP(A1643,'[3]消费明细-普通账号'!$B$2:$P$10000,15,)</f>
        <v>关联</v>
      </c>
      <c r="F1643" s="5">
        <f>VLOOKUP(A1643,'[3]消费明细-普通账号'!$B$2:$O$10000,14,)</f>
        <v>42620</v>
      </c>
      <c r="G1643" s="1" t="s">
        <v>5589</v>
      </c>
      <c r="H1643" s="1" t="s">
        <v>17</v>
      </c>
      <c r="I1643" s="1" t="s">
        <v>59</v>
      </c>
      <c r="J1643" s="1" t="s">
        <v>4669</v>
      </c>
      <c r="K1643" s="1" t="s">
        <v>564</v>
      </c>
      <c r="L1643" s="1" t="s">
        <v>5590</v>
      </c>
      <c r="M1643" s="1"/>
      <c r="N1643" s="1">
        <f t="shared" si="25"/>
        <v>1128.8</v>
      </c>
      <c r="O1643" s="1" t="s">
        <v>22</v>
      </c>
      <c r="P1643" s="1" t="s">
        <v>5591</v>
      </c>
      <c r="Q1643" s="1" t="s">
        <v>5591</v>
      </c>
      <c r="R1643" s="1" t="s">
        <v>21</v>
      </c>
      <c r="S1643" s="1"/>
      <c r="T1643" s="1" t="s">
        <v>25</v>
      </c>
      <c r="U1643">
        <v>-1</v>
      </c>
    </row>
    <row r="1644" spans="1:21">
      <c r="A1644" s="1" t="s">
        <v>217</v>
      </c>
      <c r="B1644" s="1" t="str">
        <f>VLOOKUP(A1644,'[3]消费明细-普通账号'!$B$2:$C$10000,2,)</f>
        <v>广州市合生元生物制品有限公司</v>
      </c>
      <c r="C1644" s="1" t="str">
        <f>VLOOKUP(A1644,'[3]消费明细-普通账号'!$B$2:$D$10000,3,)</f>
        <v>KA-广</v>
      </c>
      <c r="D1644" s="1" t="str">
        <f>VLOOKUP(A1644,'[3]消费明细-普通账号'!$B$2:$L$10000,11,)</f>
        <v>史玉卉</v>
      </c>
      <c r="E1644" s="1" t="str">
        <f>VLOOKUP(A1644,'[3]消费明细-普通账号'!$B$2:$P$10000,15,)</f>
        <v>关联</v>
      </c>
      <c r="F1644" s="5">
        <f>VLOOKUP(A1644,'[3]消费明细-普通账号'!$B$2:$O$10000,14,)</f>
        <v>42620</v>
      </c>
      <c r="G1644" s="1" t="s">
        <v>5592</v>
      </c>
      <c r="H1644" s="1" t="s">
        <v>17</v>
      </c>
      <c r="I1644" s="1" t="s">
        <v>59</v>
      </c>
      <c r="J1644" s="1" t="s">
        <v>4669</v>
      </c>
      <c r="K1644" s="1" t="s">
        <v>564</v>
      </c>
      <c r="L1644" s="1" t="s">
        <v>5590</v>
      </c>
      <c r="M1644" s="1"/>
      <c r="N1644" s="1">
        <f t="shared" si="25"/>
        <v>1128.8</v>
      </c>
      <c r="O1644" s="1" t="s">
        <v>22</v>
      </c>
      <c r="P1644" s="1" t="s">
        <v>5593</v>
      </c>
      <c r="Q1644" s="1" t="s">
        <v>5594</v>
      </c>
      <c r="R1644" s="1" t="s">
        <v>21</v>
      </c>
      <c r="S1644" s="1"/>
      <c r="T1644" s="1" t="s">
        <v>25</v>
      </c>
      <c r="U1644">
        <v>-1</v>
      </c>
    </row>
    <row r="1645" spans="1:21">
      <c r="A1645" s="1" t="s">
        <v>217</v>
      </c>
      <c r="B1645" s="1" t="str">
        <f>VLOOKUP(A1645,'[3]消费明细-普通账号'!$B$2:$C$10000,2,)</f>
        <v>广州市合生元生物制品有限公司</v>
      </c>
      <c r="C1645" s="1" t="str">
        <f>VLOOKUP(A1645,'[3]消费明细-普通账号'!$B$2:$D$10000,3,)</f>
        <v>KA-广</v>
      </c>
      <c r="D1645" s="1" t="str">
        <f>VLOOKUP(A1645,'[3]消费明细-普通账号'!$B$2:$L$10000,11,)</f>
        <v>史玉卉</v>
      </c>
      <c r="E1645" s="1" t="str">
        <f>VLOOKUP(A1645,'[3]消费明细-普通账号'!$B$2:$P$10000,15,)</f>
        <v>关联</v>
      </c>
      <c r="F1645" s="5">
        <f>VLOOKUP(A1645,'[3]消费明细-普通账号'!$B$2:$O$10000,14,)</f>
        <v>42620</v>
      </c>
      <c r="G1645" s="1" t="s">
        <v>5595</v>
      </c>
      <c r="H1645" s="1" t="s">
        <v>17</v>
      </c>
      <c r="I1645" s="1" t="s">
        <v>59</v>
      </c>
      <c r="J1645" s="1" t="s">
        <v>4669</v>
      </c>
      <c r="K1645" s="1" t="s">
        <v>564</v>
      </c>
      <c r="L1645" s="1" t="s">
        <v>5590</v>
      </c>
      <c r="M1645" s="1"/>
      <c r="N1645" s="1">
        <f t="shared" si="25"/>
        <v>1128.8</v>
      </c>
      <c r="O1645" s="1" t="s">
        <v>22</v>
      </c>
      <c r="P1645" s="1" t="s">
        <v>5596</v>
      </c>
      <c r="Q1645" s="1" t="s">
        <v>5597</v>
      </c>
      <c r="R1645" s="1" t="s">
        <v>21</v>
      </c>
      <c r="S1645" s="1"/>
      <c r="T1645" s="1" t="s">
        <v>25</v>
      </c>
      <c r="U1645">
        <v>-1</v>
      </c>
    </row>
    <row r="1646" spans="1:21">
      <c r="A1646" s="1" t="s">
        <v>217</v>
      </c>
      <c r="B1646" s="1" t="str">
        <f>VLOOKUP(A1646,'[3]消费明细-普通账号'!$B$2:$C$10000,2,)</f>
        <v>广州市合生元生物制品有限公司</v>
      </c>
      <c r="C1646" s="1" t="str">
        <f>VLOOKUP(A1646,'[3]消费明细-普通账号'!$B$2:$D$10000,3,)</f>
        <v>KA-广</v>
      </c>
      <c r="D1646" s="1" t="str">
        <f>VLOOKUP(A1646,'[3]消费明细-普通账号'!$B$2:$L$10000,11,)</f>
        <v>史玉卉</v>
      </c>
      <c r="E1646" s="1" t="str">
        <f>VLOOKUP(A1646,'[3]消费明细-普通账号'!$B$2:$P$10000,15,)</f>
        <v>关联</v>
      </c>
      <c r="F1646" s="5">
        <f>VLOOKUP(A1646,'[3]消费明细-普通账号'!$B$2:$O$10000,14,)</f>
        <v>42620</v>
      </c>
      <c r="G1646" s="1" t="s">
        <v>5598</v>
      </c>
      <c r="H1646" s="1" t="s">
        <v>17</v>
      </c>
      <c r="I1646" s="1" t="s">
        <v>59</v>
      </c>
      <c r="J1646" s="1" t="s">
        <v>4669</v>
      </c>
      <c r="K1646" s="1" t="s">
        <v>564</v>
      </c>
      <c r="L1646" s="1" t="s">
        <v>5590</v>
      </c>
      <c r="M1646" s="1"/>
      <c r="N1646" s="1">
        <f t="shared" si="25"/>
        <v>1128.8</v>
      </c>
      <c r="O1646" s="1" t="s">
        <v>22</v>
      </c>
      <c r="P1646" s="1" t="s">
        <v>5599</v>
      </c>
      <c r="Q1646" s="1" t="s">
        <v>5600</v>
      </c>
      <c r="R1646" s="1" t="s">
        <v>21</v>
      </c>
      <c r="S1646" s="1"/>
      <c r="T1646" s="1" t="s">
        <v>25</v>
      </c>
      <c r="U1646">
        <v>-1</v>
      </c>
    </row>
    <row r="1647" spans="1:21">
      <c r="A1647" s="1" t="s">
        <v>194</v>
      </c>
      <c r="B1647" s="1" t="str">
        <f>VLOOKUP(A1647,'[3]消费明细-普通账号'!$B$2:$C$10000,2,)</f>
        <v>深圳银链科技有限公司</v>
      </c>
      <c r="C1647" s="1" t="str">
        <f>VLOOKUP(A1647,'[3]消费明细-普通账号'!$B$2:$D$10000,3,)</f>
        <v>铁军-广</v>
      </c>
      <c r="D1647" s="1" t="str">
        <f>VLOOKUP(A1647,'[3]消费明细-普通账号'!$B$2:$L$10000,11,)</f>
        <v>李达</v>
      </c>
      <c r="E1647" s="1" t="str">
        <f>VLOOKUP(A1647,'[3]消费明细-普通账号'!$B$2:$P$10000,15,)</f>
        <v>新建</v>
      </c>
      <c r="F1647" s="5">
        <f>VLOOKUP(A1647,'[3]消费明细-普通账号'!$B$2:$O$10000,14,)</f>
        <v>43161.623564814799</v>
      </c>
      <c r="G1647" s="1" t="s">
        <v>5601</v>
      </c>
      <c r="H1647" s="1" t="s">
        <v>17</v>
      </c>
      <c r="I1647" s="1" t="s">
        <v>59</v>
      </c>
      <c r="J1647" s="1" t="s">
        <v>1389</v>
      </c>
      <c r="K1647" s="1" t="s">
        <v>20</v>
      </c>
      <c r="L1647" s="1" t="s">
        <v>1389</v>
      </c>
      <c r="M1647" s="1"/>
      <c r="N1647" s="1">
        <f t="shared" si="25"/>
        <v>86.69</v>
      </c>
      <c r="O1647" s="1" t="s">
        <v>22</v>
      </c>
      <c r="P1647" s="1" t="s">
        <v>5602</v>
      </c>
      <c r="Q1647" s="1" t="s">
        <v>5603</v>
      </c>
      <c r="R1647" s="1" t="s">
        <v>21</v>
      </c>
      <c r="S1647" s="1"/>
      <c r="T1647" s="1" t="s">
        <v>25</v>
      </c>
      <c r="U1647" t="str">
        <f>VLOOKUP(H1647,[4]可返佣产品!$A$2:$B$1000,2,)</f>
        <v>true</v>
      </c>
    </row>
    <row r="1648" spans="1:21">
      <c r="A1648" s="1" t="s">
        <v>194</v>
      </c>
      <c r="B1648" s="1" t="str">
        <f>VLOOKUP(A1648,'[3]消费明细-普通账号'!$B$2:$C$10000,2,)</f>
        <v>深圳银链科技有限公司</v>
      </c>
      <c r="C1648" s="1" t="str">
        <f>VLOOKUP(A1648,'[3]消费明细-普通账号'!$B$2:$D$10000,3,)</f>
        <v>铁军-广</v>
      </c>
      <c r="D1648" s="1" t="str">
        <f>VLOOKUP(A1648,'[3]消费明细-普通账号'!$B$2:$L$10000,11,)</f>
        <v>李达</v>
      </c>
      <c r="E1648" s="1" t="str">
        <f>VLOOKUP(A1648,'[3]消费明细-普通账号'!$B$2:$P$10000,15,)</f>
        <v>新建</v>
      </c>
      <c r="F1648" s="5">
        <f>VLOOKUP(A1648,'[3]消费明细-普通账号'!$B$2:$O$10000,14,)</f>
        <v>43161.623564814799</v>
      </c>
      <c r="G1648" s="1" t="s">
        <v>5604</v>
      </c>
      <c r="H1648" s="1" t="s">
        <v>17</v>
      </c>
      <c r="I1648" s="1" t="s">
        <v>59</v>
      </c>
      <c r="J1648" s="1" t="s">
        <v>1389</v>
      </c>
      <c r="K1648" s="1" t="s">
        <v>20</v>
      </c>
      <c r="L1648" s="1" t="s">
        <v>1389</v>
      </c>
      <c r="M1648" s="1"/>
      <c r="N1648" s="1">
        <f t="shared" si="25"/>
        <v>86.69</v>
      </c>
      <c r="O1648" s="1" t="s">
        <v>22</v>
      </c>
      <c r="P1648" s="1" t="s">
        <v>5605</v>
      </c>
      <c r="Q1648" s="1" t="s">
        <v>5605</v>
      </c>
      <c r="R1648" s="1" t="s">
        <v>21</v>
      </c>
      <c r="S1648" s="1"/>
      <c r="T1648" s="1" t="s">
        <v>25</v>
      </c>
      <c r="U1648" t="str">
        <f>VLOOKUP(H1648,[4]可返佣产品!$A$2:$B$1000,2,)</f>
        <v>true</v>
      </c>
    </row>
    <row r="1649" spans="1:21">
      <c r="A1649" s="1" t="s">
        <v>194</v>
      </c>
      <c r="B1649" s="1" t="str">
        <f>VLOOKUP(A1649,'[3]消费明细-普通账号'!$B$2:$C$10000,2,)</f>
        <v>深圳银链科技有限公司</v>
      </c>
      <c r="C1649" s="1" t="str">
        <f>VLOOKUP(A1649,'[3]消费明细-普通账号'!$B$2:$D$10000,3,)</f>
        <v>铁军-广</v>
      </c>
      <c r="D1649" s="1" t="str">
        <f>VLOOKUP(A1649,'[3]消费明细-普通账号'!$B$2:$L$10000,11,)</f>
        <v>李达</v>
      </c>
      <c r="E1649" s="1" t="str">
        <f>VLOOKUP(A1649,'[3]消费明细-普通账号'!$B$2:$P$10000,15,)</f>
        <v>新建</v>
      </c>
      <c r="F1649" s="5">
        <f>VLOOKUP(A1649,'[3]消费明细-普通账号'!$B$2:$O$10000,14,)</f>
        <v>43161.623564814799</v>
      </c>
      <c r="G1649" s="1" t="s">
        <v>5606</v>
      </c>
      <c r="H1649" s="1" t="s">
        <v>17</v>
      </c>
      <c r="I1649" s="1" t="s">
        <v>59</v>
      </c>
      <c r="J1649" s="1" t="s">
        <v>1389</v>
      </c>
      <c r="K1649" s="1" t="s">
        <v>20</v>
      </c>
      <c r="L1649" s="1" t="s">
        <v>1389</v>
      </c>
      <c r="M1649" s="1"/>
      <c r="N1649" s="1">
        <f t="shared" si="25"/>
        <v>86.69</v>
      </c>
      <c r="O1649" s="1" t="s">
        <v>22</v>
      </c>
      <c r="P1649" s="1" t="s">
        <v>5607</v>
      </c>
      <c r="Q1649" s="1" t="s">
        <v>5608</v>
      </c>
      <c r="R1649" s="1" t="s">
        <v>21</v>
      </c>
      <c r="S1649" s="1"/>
      <c r="T1649" s="1" t="s">
        <v>25</v>
      </c>
      <c r="U1649" t="str">
        <f>VLOOKUP(H1649,[4]可返佣产品!$A$2:$B$1000,2,)</f>
        <v>true</v>
      </c>
    </row>
    <row r="1650" spans="1:21">
      <c r="A1650" s="1" t="s">
        <v>194</v>
      </c>
      <c r="B1650" s="1" t="str">
        <f>VLOOKUP(A1650,'[3]消费明细-普通账号'!$B$2:$C$10000,2,)</f>
        <v>深圳银链科技有限公司</v>
      </c>
      <c r="C1650" s="1" t="str">
        <f>VLOOKUP(A1650,'[3]消费明细-普通账号'!$B$2:$D$10000,3,)</f>
        <v>铁军-广</v>
      </c>
      <c r="D1650" s="1" t="str">
        <f>VLOOKUP(A1650,'[3]消费明细-普通账号'!$B$2:$L$10000,11,)</f>
        <v>李达</v>
      </c>
      <c r="E1650" s="1" t="str">
        <f>VLOOKUP(A1650,'[3]消费明细-普通账号'!$B$2:$P$10000,15,)</f>
        <v>新建</v>
      </c>
      <c r="F1650" s="5">
        <f>VLOOKUP(A1650,'[3]消费明细-普通账号'!$B$2:$O$10000,14,)</f>
        <v>43161.623564814799</v>
      </c>
      <c r="G1650" s="1" t="s">
        <v>5609</v>
      </c>
      <c r="H1650" s="1" t="s">
        <v>17</v>
      </c>
      <c r="I1650" s="1" t="s">
        <v>59</v>
      </c>
      <c r="J1650" s="1" t="s">
        <v>1389</v>
      </c>
      <c r="K1650" s="1" t="s">
        <v>20</v>
      </c>
      <c r="L1650" s="1" t="s">
        <v>1389</v>
      </c>
      <c r="M1650" s="1"/>
      <c r="N1650" s="1">
        <f t="shared" si="25"/>
        <v>86.69</v>
      </c>
      <c r="O1650" s="1" t="s">
        <v>22</v>
      </c>
      <c r="P1650" s="1" t="s">
        <v>5610</v>
      </c>
      <c r="Q1650" s="1" t="s">
        <v>5611</v>
      </c>
      <c r="R1650" s="1" t="s">
        <v>21</v>
      </c>
      <c r="S1650" s="1"/>
      <c r="T1650" s="1" t="s">
        <v>25</v>
      </c>
      <c r="U1650" t="str">
        <f>VLOOKUP(H1650,[4]可返佣产品!$A$2:$B$1000,2,)</f>
        <v>true</v>
      </c>
    </row>
    <row r="1651" spans="1:21">
      <c r="A1651" s="1" t="s">
        <v>194</v>
      </c>
      <c r="B1651" s="1" t="str">
        <f>VLOOKUP(A1651,'[3]消费明细-普通账号'!$B$2:$C$10000,2,)</f>
        <v>深圳银链科技有限公司</v>
      </c>
      <c r="C1651" s="1" t="str">
        <f>VLOOKUP(A1651,'[3]消费明细-普通账号'!$B$2:$D$10000,3,)</f>
        <v>铁军-广</v>
      </c>
      <c r="D1651" s="1" t="str">
        <f>VLOOKUP(A1651,'[3]消费明细-普通账号'!$B$2:$L$10000,11,)</f>
        <v>李达</v>
      </c>
      <c r="E1651" s="1" t="str">
        <f>VLOOKUP(A1651,'[3]消费明细-普通账号'!$B$2:$P$10000,15,)</f>
        <v>新建</v>
      </c>
      <c r="F1651" s="5">
        <f>VLOOKUP(A1651,'[3]消费明细-普通账号'!$B$2:$O$10000,14,)</f>
        <v>43161.623564814799</v>
      </c>
      <c r="G1651" s="1" t="s">
        <v>5612</v>
      </c>
      <c r="H1651" s="1" t="s">
        <v>17</v>
      </c>
      <c r="I1651" s="1" t="s">
        <v>59</v>
      </c>
      <c r="J1651" s="1" t="s">
        <v>1389</v>
      </c>
      <c r="K1651" s="1" t="s">
        <v>20</v>
      </c>
      <c r="L1651" s="1" t="s">
        <v>1389</v>
      </c>
      <c r="M1651" s="1"/>
      <c r="N1651" s="1">
        <f t="shared" si="25"/>
        <v>86.69</v>
      </c>
      <c r="O1651" s="1" t="s">
        <v>22</v>
      </c>
      <c r="P1651" s="1" t="s">
        <v>5613</v>
      </c>
      <c r="Q1651" s="1" t="s">
        <v>5614</v>
      </c>
      <c r="R1651" s="1" t="s">
        <v>21</v>
      </c>
      <c r="S1651" s="1"/>
      <c r="T1651" s="1" t="s">
        <v>25</v>
      </c>
      <c r="U1651" t="str">
        <f>VLOOKUP(H1651,[4]可返佣产品!$A$2:$B$1000,2,)</f>
        <v>true</v>
      </c>
    </row>
    <row r="1652" spans="1:21">
      <c r="A1652" s="1" t="s">
        <v>194</v>
      </c>
      <c r="B1652" s="1" t="str">
        <f>VLOOKUP(A1652,'[3]消费明细-普通账号'!$B$2:$C$10000,2,)</f>
        <v>深圳银链科技有限公司</v>
      </c>
      <c r="C1652" s="1" t="str">
        <f>VLOOKUP(A1652,'[3]消费明细-普通账号'!$B$2:$D$10000,3,)</f>
        <v>铁军-广</v>
      </c>
      <c r="D1652" s="1" t="str">
        <f>VLOOKUP(A1652,'[3]消费明细-普通账号'!$B$2:$L$10000,11,)</f>
        <v>李达</v>
      </c>
      <c r="E1652" s="1" t="str">
        <f>VLOOKUP(A1652,'[3]消费明细-普通账号'!$B$2:$P$10000,15,)</f>
        <v>新建</v>
      </c>
      <c r="F1652" s="5">
        <f>VLOOKUP(A1652,'[3]消费明细-普通账号'!$B$2:$O$10000,14,)</f>
        <v>43161.623564814799</v>
      </c>
      <c r="G1652" s="1" t="s">
        <v>5615</v>
      </c>
      <c r="H1652" s="1" t="s">
        <v>17</v>
      </c>
      <c r="I1652" s="1" t="s">
        <v>59</v>
      </c>
      <c r="J1652" s="1" t="s">
        <v>1389</v>
      </c>
      <c r="K1652" s="1" t="s">
        <v>20</v>
      </c>
      <c r="L1652" s="1" t="s">
        <v>1389</v>
      </c>
      <c r="M1652" s="1"/>
      <c r="N1652" s="1">
        <f t="shared" si="25"/>
        <v>86.69</v>
      </c>
      <c r="O1652" s="1" t="s">
        <v>22</v>
      </c>
      <c r="P1652" s="1" t="s">
        <v>5616</v>
      </c>
      <c r="Q1652" s="1" t="s">
        <v>5616</v>
      </c>
      <c r="R1652" s="1" t="s">
        <v>21</v>
      </c>
      <c r="S1652" s="1"/>
      <c r="T1652" s="1" t="s">
        <v>25</v>
      </c>
      <c r="U1652" t="str">
        <f>VLOOKUP(H1652,[4]可返佣产品!$A$2:$B$1000,2,)</f>
        <v>true</v>
      </c>
    </row>
    <row r="1653" spans="1:21">
      <c r="A1653" s="1" t="s">
        <v>194</v>
      </c>
      <c r="B1653" s="1" t="str">
        <f>VLOOKUP(A1653,'[3]消费明细-普通账号'!$B$2:$C$10000,2,)</f>
        <v>深圳银链科技有限公司</v>
      </c>
      <c r="C1653" s="1" t="str">
        <f>VLOOKUP(A1653,'[3]消费明细-普通账号'!$B$2:$D$10000,3,)</f>
        <v>铁军-广</v>
      </c>
      <c r="D1653" s="1" t="str">
        <f>VLOOKUP(A1653,'[3]消费明细-普通账号'!$B$2:$L$10000,11,)</f>
        <v>李达</v>
      </c>
      <c r="E1653" s="1" t="str">
        <f>VLOOKUP(A1653,'[3]消费明细-普通账号'!$B$2:$P$10000,15,)</f>
        <v>新建</v>
      </c>
      <c r="F1653" s="5">
        <f>VLOOKUP(A1653,'[3]消费明细-普通账号'!$B$2:$O$10000,14,)</f>
        <v>43161.623564814799</v>
      </c>
      <c r="G1653" s="1" t="s">
        <v>5617</v>
      </c>
      <c r="H1653" s="1" t="s">
        <v>17</v>
      </c>
      <c r="I1653" s="1" t="s">
        <v>59</v>
      </c>
      <c r="J1653" s="1" t="s">
        <v>1389</v>
      </c>
      <c r="K1653" s="1" t="s">
        <v>20</v>
      </c>
      <c r="L1653" s="1" t="s">
        <v>1389</v>
      </c>
      <c r="M1653" s="1"/>
      <c r="N1653" s="1">
        <f t="shared" si="25"/>
        <v>86.69</v>
      </c>
      <c r="O1653" s="1" t="s">
        <v>22</v>
      </c>
      <c r="P1653" s="1" t="s">
        <v>5618</v>
      </c>
      <c r="Q1653" s="1" t="s">
        <v>5619</v>
      </c>
      <c r="R1653" s="1" t="s">
        <v>21</v>
      </c>
      <c r="S1653" s="1"/>
      <c r="T1653" s="1" t="s">
        <v>25</v>
      </c>
      <c r="U1653" t="str">
        <f>VLOOKUP(H1653,[4]可返佣产品!$A$2:$B$1000,2,)</f>
        <v>true</v>
      </c>
    </row>
    <row r="1654" spans="1:21">
      <c r="A1654" s="1" t="s">
        <v>194</v>
      </c>
      <c r="B1654" s="1" t="str">
        <f>VLOOKUP(A1654,'[3]消费明细-普通账号'!$B$2:$C$10000,2,)</f>
        <v>深圳银链科技有限公司</v>
      </c>
      <c r="C1654" s="1" t="str">
        <f>VLOOKUP(A1654,'[3]消费明细-普通账号'!$B$2:$D$10000,3,)</f>
        <v>铁军-广</v>
      </c>
      <c r="D1654" s="1" t="str">
        <f>VLOOKUP(A1654,'[3]消费明细-普通账号'!$B$2:$L$10000,11,)</f>
        <v>李达</v>
      </c>
      <c r="E1654" s="1" t="str">
        <f>VLOOKUP(A1654,'[3]消费明细-普通账号'!$B$2:$P$10000,15,)</f>
        <v>新建</v>
      </c>
      <c r="F1654" s="5">
        <f>VLOOKUP(A1654,'[3]消费明细-普通账号'!$B$2:$O$10000,14,)</f>
        <v>43161.623564814799</v>
      </c>
      <c r="G1654" s="1" t="s">
        <v>5620</v>
      </c>
      <c r="H1654" s="1" t="s">
        <v>17</v>
      </c>
      <c r="I1654" s="1" t="s">
        <v>59</v>
      </c>
      <c r="J1654" s="1" t="s">
        <v>1389</v>
      </c>
      <c r="K1654" s="1" t="s">
        <v>20</v>
      </c>
      <c r="L1654" s="1" t="s">
        <v>1389</v>
      </c>
      <c r="M1654" s="1"/>
      <c r="N1654" s="1">
        <f t="shared" si="25"/>
        <v>86.69</v>
      </c>
      <c r="O1654" s="1" t="s">
        <v>22</v>
      </c>
      <c r="P1654" s="1" t="s">
        <v>5621</v>
      </c>
      <c r="Q1654" s="1" t="s">
        <v>5622</v>
      </c>
      <c r="R1654" s="1" t="s">
        <v>21</v>
      </c>
      <c r="S1654" s="1"/>
      <c r="T1654" s="1" t="s">
        <v>25</v>
      </c>
      <c r="U1654" t="str">
        <f>VLOOKUP(H1654,[4]可返佣产品!$A$2:$B$1000,2,)</f>
        <v>true</v>
      </c>
    </row>
    <row r="1655" spans="1:21">
      <c r="A1655" s="1" t="s">
        <v>194</v>
      </c>
      <c r="B1655" s="1" t="str">
        <f>VLOOKUP(A1655,'[3]消费明细-普通账号'!$B$2:$C$10000,2,)</f>
        <v>深圳银链科技有限公司</v>
      </c>
      <c r="C1655" s="1" t="str">
        <f>VLOOKUP(A1655,'[3]消费明细-普通账号'!$B$2:$D$10000,3,)</f>
        <v>铁军-广</v>
      </c>
      <c r="D1655" s="1" t="str">
        <f>VLOOKUP(A1655,'[3]消费明细-普通账号'!$B$2:$L$10000,11,)</f>
        <v>李达</v>
      </c>
      <c r="E1655" s="1" t="str">
        <f>VLOOKUP(A1655,'[3]消费明细-普通账号'!$B$2:$P$10000,15,)</f>
        <v>新建</v>
      </c>
      <c r="F1655" s="5">
        <f>VLOOKUP(A1655,'[3]消费明细-普通账号'!$B$2:$O$10000,14,)</f>
        <v>43161.623564814799</v>
      </c>
      <c r="G1655" s="1" t="s">
        <v>5623</v>
      </c>
      <c r="H1655" s="1" t="s">
        <v>17</v>
      </c>
      <c r="I1655" s="1" t="s">
        <v>59</v>
      </c>
      <c r="J1655" s="1" t="s">
        <v>1389</v>
      </c>
      <c r="K1655" s="1" t="s">
        <v>20</v>
      </c>
      <c r="L1655" s="1" t="s">
        <v>1389</v>
      </c>
      <c r="M1655" s="1"/>
      <c r="N1655" s="1">
        <f t="shared" si="25"/>
        <v>86.69</v>
      </c>
      <c r="O1655" s="1" t="s">
        <v>22</v>
      </c>
      <c r="P1655" s="1" t="s">
        <v>5624</v>
      </c>
      <c r="Q1655" s="1" t="s">
        <v>5625</v>
      </c>
      <c r="R1655" s="1" t="s">
        <v>21</v>
      </c>
      <c r="S1655" s="1"/>
      <c r="T1655" s="1" t="s">
        <v>25</v>
      </c>
      <c r="U1655" t="str">
        <f>VLOOKUP(H1655,[4]可返佣产品!$A$2:$B$1000,2,)</f>
        <v>true</v>
      </c>
    </row>
    <row r="1656" spans="1:21">
      <c r="A1656" s="1" t="s">
        <v>194</v>
      </c>
      <c r="B1656" s="1" t="str">
        <f>VLOOKUP(A1656,'[3]消费明细-普通账号'!$B$2:$C$10000,2,)</f>
        <v>深圳银链科技有限公司</v>
      </c>
      <c r="C1656" s="1" t="str">
        <f>VLOOKUP(A1656,'[3]消费明细-普通账号'!$B$2:$D$10000,3,)</f>
        <v>铁军-广</v>
      </c>
      <c r="D1656" s="1" t="str">
        <f>VLOOKUP(A1656,'[3]消费明细-普通账号'!$B$2:$L$10000,11,)</f>
        <v>李达</v>
      </c>
      <c r="E1656" s="1" t="str">
        <f>VLOOKUP(A1656,'[3]消费明细-普通账号'!$B$2:$P$10000,15,)</f>
        <v>新建</v>
      </c>
      <c r="F1656" s="5">
        <f>VLOOKUP(A1656,'[3]消费明细-普通账号'!$B$2:$O$10000,14,)</f>
        <v>43161.623564814799</v>
      </c>
      <c r="G1656" s="1" t="s">
        <v>5626</v>
      </c>
      <c r="H1656" s="1" t="s">
        <v>17</v>
      </c>
      <c r="I1656" s="1" t="s">
        <v>59</v>
      </c>
      <c r="J1656" s="1" t="s">
        <v>1389</v>
      </c>
      <c r="K1656" s="1" t="s">
        <v>20</v>
      </c>
      <c r="L1656" s="1" t="s">
        <v>1389</v>
      </c>
      <c r="M1656" s="1"/>
      <c r="N1656" s="1">
        <f t="shared" si="25"/>
        <v>86.69</v>
      </c>
      <c r="O1656" s="1" t="s">
        <v>22</v>
      </c>
      <c r="P1656" s="1" t="s">
        <v>5627</v>
      </c>
      <c r="Q1656" s="1" t="s">
        <v>5628</v>
      </c>
      <c r="R1656" s="1" t="s">
        <v>21</v>
      </c>
      <c r="S1656" s="1"/>
      <c r="T1656" s="1" t="s">
        <v>25</v>
      </c>
      <c r="U1656" t="str">
        <f>VLOOKUP(H1656,[4]可返佣产品!$A$2:$B$1000,2,)</f>
        <v>true</v>
      </c>
    </row>
    <row r="1657" spans="1:21">
      <c r="A1657" s="1" t="s">
        <v>3542</v>
      </c>
      <c r="B1657" s="1" t="str">
        <f>VLOOKUP(A1657,'[3]消费明细-普通账号'!$B$2:$C$10000,2,)</f>
        <v>广州拓动网络科技有限公司</v>
      </c>
      <c r="C1657" s="1" t="str">
        <f>VLOOKUP(A1657,'[3]消费明细-普通账号'!$B$2:$D$10000,3,)</f>
        <v>BD伙伴</v>
      </c>
      <c r="D1657" s="1" t="str">
        <f>VLOOKUP(A1657,'[3]消费明细-普通账号'!$B$2:$L$10000,11,)</f>
        <v>BD团队-黄政源</v>
      </c>
      <c r="E1657" s="1" t="str">
        <f>VLOOKUP(A1657,'[3]消费明细-普通账号'!$B$2:$P$10000,15,)</f>
        <v>新建</v>
      </c>
      <c r="F1657" s="5">
        <f>VLOOKUP(A1657,'[3]消费明细-普通账号'!$B$2:$O$10000,14,)</f>
        <v>43236.780821759297</v>
      </c>
      <c r="G1657" s="1" t="s">
        <v>5629</v>
      </c>
      <c r="H1657" s="1" t="s">
        <v>36</v>
      </c>
      <c r="I1657" s="1" t="s">
        <v>59</v>
      </c>
      <c r="J1657" s="1" t="s">
        <v>422</v>
      </c>
      <c r="K1657" s="1" t="s">
        <v>20</v>
      </c>
      <c r="L1657" s="1" t="s">
        <v>422</v>
      </c>
      <c r="M1657" s="1"/>
      <c r="N1657" s="1">
        <f t="shared" si="25"/>
        <v>276</v>
      </c>
      <c r="O1657" s="1" t="s">
        <v>22</v>
      </c>
      <c r="P1657" s="1" t="s">
        <v>5630</v>
      </c>
      <c r="Q1657" s="1" t="s">
        <v>5630</v>
      </c>
      <c r="R1657" s="1" t="s">
        <v>21</v>
      </c>
      <c r="S1657" s="1"/>
      <c r="T1657" s="1" t="s">
        <v>25</v>
      </c>
      <c r="U1657" t="str">
        <f>VLOOKUP(H1657,[4]可返佣产品!$A$2:$B$1000,2,)</f>
        <v>true</v>
      </c>
    </row>
    <row r="1658" spans="1:21">
      <c r="A1658" s="1" t="s">
        <v>3542</v>
      </c>
      <c r="B1658" s="1" t="str">
        <f>VLOOKUP(A1658,'[3]消费明细-普通账号'!$B$2:$C$10000,2,)</f>
        <v>广州拓动网络科技有限公司</v>
      </c>
      <c r="C1658" s="1" t="str">
        <f>VLOOKUP(A1658,'[3]消费明细-普通账号'!$B$2:$D$10000,3,)</f>
        <v>BD伙伴</v>
      </c>
      <c r="D1658" s="1" t="str">
        <f>VLOOKUP(A1658,'[3]消费明细-普通账号'!$B$2:$L$10000,11,)</f>
        <v>BD团队-黄政源</v>
      </c>
      <c r="E1658" s="1" t="str">
        <f>VLOOKUP(A1658,'[3]消费明细-普通账号'!$B$2:$P$10000,15,)</f>
        <v>新建</v>
      </c>
      <c r="F1658" s="5">
        <f>VLOOKUP(A1658,'[3]消费明细-普通账号'!$B$2:$O$10000,14,)</f>
        <v>43236.780821759297</v>
      </c>
      <c r="G1658" s="1" t="s">
        <v>5631</v>
      </c>
      <c r="H1658" s="1" t="s">
        <v>433</v>
      </c>
      <c r="I1658" s="1" t="s">
        <v>59</v>
      </c>
      <c r="J1658" s="1" t="s">
        <v>29</v>
      </c>
      <c r="K1658" s="1" t="s">
        <v>20</v>
      </c>
      <c r="L1658" s="1" t="s">
        <v>29</v>
      </c>
      <c r="M1658" s="1"/>
      <c r="N1658" s="1">
        <f t="shared" si="25"/>
        <v>0</v>
      </c>
      <c r="O1658" s="1" t="s">
        <v>22</v>
      </c>
      <c r="P1658" s="1" t="s">
        <v>5632</v>
      </c>
      <c r="Q1658" s="1" t="s">
        <v>5632</v>
      </c>
      <c r="R1658" s="1" t="s">
        <v>21</v>
      </c>
      <c r="S1658" s="1"/>
      <c r="T1658" s="1" t="s">
        <v>25</v>
      </c>
      <c r="U1658" t="str">
        <f>VLOOKUP(H1658,[4]可返佣产品!$A$2:$B$1000,2,)</f>
        <v>true</v>
      </c>
    </row>
    <row r="1659" spans="1:21">
      <c r="A1659" s="1" t="s">
        <v>3542</v>
      </c>
      <c r="B1659" s="1" t="str">
        <f>VLOOKUP(A1659,'[3]消费明细-普通账号'!$B$2:$C$10000,2,)</f>
        <v>广州拓动网络科技有限公司</v>
      </c>
      <c r="C1659" s="1" t="str">
        <f>VLOOKUP(A1659,'[3]消费明细-普通账号'!$B$2:$D$10000,3,)</f>
        <v>BD伙伴</v>
      </c>
      <c r="D1659" s="1" t="str">
        <f>VLOOKUP(A1659,'[3]消费明细-普通账号'!$B$2:$L$10000,11,)</f>
        <v>BD团队-黄政源</v>
      </c>
      <c r="E1659" s="1" t="str">
        <f>VLOOKUP(A1659,'[3]消费明细-普通账号'!$B$2:$P$10000,15,)</f>
        <v>新建</v>
      </c>
      <c r="F1659" s="5">
        <f>VLOOKUP(A1659,'[3]消费明细-普通账号'!$B$2:$O$10000,14,)</f>
        <v>43236.780821759297</v>
      </c>
      <c r="G1659" s="1" t="s">
        <v>5633</v>
      </c>
      <c r="H1659" s="1" t="s">
        <v>407</v>
      </c>
      <c r="I1659" s="1" t="s">
        <v>59</v>
      </c>
      <c r="J1659" s="1" t="s">
        <v>4165</v>
      </c>
      <c r="K1659" s="1" t="s">
        <v>20</v>
      </c>
      <c r="L1659" s="1" t="s">
        <v>4165</v>
      </c>
      <c r="M1659" s="1"/>
      <c r="N1659" s="1">
        <f t="shared" si="25"/>
        <v>23</v>
      </c>
      <c r="O1659" s="1" t="s">
        <v>22</v>
      </c>
      <c r="P1659" s="1" t="s">
        <v>5634</v>
      </c>
      <c r="Q1659" s="1" t="s">
        <v>5634</v>
      </c>
      <c r="R1659" s="1" t="s">
        <v>21</v>
      </c>
      <c r="S1659" s="1"/>
      <c r="T1659" s="1" t="s">
        <v>25</v>
      </c>
      <c r="U1659" t="str">
        <f>VLOOKUP(H1659,[4]可返佣产品!$A$2:$B$1000,2,)</f>
        <v>true</v>
      </c>
    </row>
    <row r="1660" spans="1:21">
      <c r="A1660" s="1" t="s">
        <v>3542</v>
      </c>
      <c r="B1660" s="1" t="str">
        <f>VLOOKUP(A1660,'[3]消费明细-普通账号'!$B$2:$C$10000,2,)</f>
        <v>广州拓动网络科技有限公司</v>
      </c>
      <c r="C1660" s="1" t="str">
        <f>VLOOKUP(A1660,'[3]消费明细-普通账号'!$B$2:$D$10000,3,)</f>
        <v>BD伙伴</v>
      </c>
      <c r="D1660" s="1" t="str">
        <f>VLOOKUP(A1660,'[3]消费明细-普通账号'!$B$2:$L$10000,11,)</f>
        <v>BD团队-黄政源</v>
      </c>
      <c r="E1660" s="1" t="str">
        <f>VLOOKUP(A1660,'[3]消费明细-普通账号'!$B$2:$P$10000,15,)</f>
        <v>新建</v>
      </c>
      <c r="F1660" s="5">
        <f>VLOOKUP(A1660,'[3]消费明细-普通账号'!$B$2:$O$10000,14,)</f>
        <v>43236.780821759297</v>
      </c>
      <c r="G1660" s="1" t="s">
        <v>5635</v>
      </c>
      <c r="H1660" s="1" t="s">
        <v>407</v>
      </c>
      <c r="I1660" s="1" t="s">
        <v>59</v>
      </c>
      <c r="J1660" s="1" t="s">
        <v>4165</v>
      </c>
      <c r="K1660" s="1" t="s">
        <v>20</v>
      </c>
      <c r="L1660" s="1" t="s">
        <v>4165</v>
      </c>
      <c r="M1660" s="1"/>
      <c r="N1660" s="1">
        <f t="shared" si="25"/>
        <v>23</v>
      </c>
      <c r="O1660" s="1" t="s">
        <v>22</v>
      </c>
      <c r="P1660" s="1" t="s">
        <v>5636</v>
      </c>
      <c r="Q1660" s="1" t="s">
        <v>5636</v>
      </c>
      <c r="R1660" s="1" t="s">
        <v>21</v>
      </c>
      <c r="S1660" s="1"/>
      <c r="T1660" s="1" t="s">
        <v>25</v>
      </c>
      <c r="U1660" t="str">
        <f>VLOOKUP(H1660,[4]可返佣产品!$A$2:$B$1000,2,)</f>
        <v>true</v>
      </c>
    </row>
    <row r="1661" spans="1:21">
      <c r="A1661" s="1" t="s">
        <v>3542</v>
      </c>
      <c r="B1661" s="1" t="str">
        <f>VLOOKUP(A1661,'[3]消费明细-普通账号'!$B$2:$C$10000,2,)</f>
        <v>广州拓动网络科技有限公司</v>
      </c>
      <c r="C1661" s="1" t="str">
        <f>VLOOKUP(A1661,'[3]消费明细-普通账号'!$B$2:$D$10000,3,)</f>
        <v>BD伙伴</v>
      </c>
      <c r="D1661" s="1" t="str">
        <f>VLOOKUP(A1661,'[3]消费明细-普通账号'!$B$2:$L$10000,11,)</f>
        <v>BD团队-黄政源</v>
      </c>
      <c r="E1661" s="1" t="str">
        <f>VLOOKUP(A1661,'[3]消费明细-普通账号'!$B$2:$P$10000,15,)</f>
        <v>新建</v>
      </c>
      <c r="F1661" s="5">
        <f>VLOOKUP(A1661,'[3]消费明细-普通账号'!$B$2:$O$10000,14,)</f>
        <v>43236.780821759297</v>
      </c>
      <c r="G1661" s="1" t="s">
        <v>5637</v>
      </c>
      <c r="H1661" s="1" t="s">
        <v>407</v>
      </c>
      <c r="I1661" s="1" t="s">
        <v>59</v>
      </c>
      <c r="J1661" s="1" t="s">
        <v>779</v>
      </c>
      <c r="K1661" s="1" t="s">
        <v>20</v>
      </c>
      <c r="L1661" s="1" t="s">
        <v>779</v>
      </c>
      <c r="M1661" s="1"/>
      <c r="N1661" s="1">
        <f t="shared" si="25"/>
        <v>125</v>
      </c>
      <c r="O1661" s="1" t="s">
        <v>22</v>
      </c>
      <c r="P1661" s="1" t="s">
        <v>5638</v>
      </c>
      <c r="Q1661" s="1" t="s">
        <v>5636</v>
      </c>
      <c r="R1661" s="1" t="s">
        <v>21</v>
      </c>
      <c r="S1661" s="1"/>
      <c r="T1661" s="1" t="s">
        <v>25</v>
      </c>
      <c r="U1661" t="str">
        <f>VLOOKUP(H1661,[4]可返佣产品!$A$2:$B$1000,2,)</f>
        <v>true</v>
      </c>
    </row>
    <row r="1662" spans="1:21">
      <c r="A1662" s="1" t="s">
        <v>3542</v>
      </c>
      <c r="B1662" s="1" t="str">
        <f>VLOOKUP(A1662,'[3]消费明细-普通账号'!$B$2:$C$10000,2,)</f>
        <v>广州拓动网络科技有限公司</v>
      </c>
      <c r="C1662" s="1" t="str">
        <f>VLOOKUP(A1662,'[3]消费明细-普通账号'!$B$2:$D$10000,3,)</f>
        <v>BD伙伴</v>
      </c>
      <c r="D1662" s="1" t="str">
        <f>VLOOKUP(A1662,'[3]消费明细-普通账号'!$B$2:$L$10000,11,)</f>
        <v>BD团队-黄政源</v>
      </c>
      <c r="E1662" s="1" t="str">
        <f>VLOOKUP(A1662,'[3]消费明细-普通账号'!$B$2:$P$10000,15,)</f>
        <v>新建</v>
      </c>
      <c r="F1662" s="5">
        <f>VLOOKUP(A1662,'[3]消费明细-普通账号'!$B$2:$O$10000,14,)</f>
        <v>43236.780821759297</v>
      </c>
      <c r="G1662" s="1" t="s">
        <v>5639</v>
      </c>
      <c r="H1662" s="1" t="s">
        <v>407</v>
      </c>
      <c r="I1662" s="1" t="s">
        <v>59</v>
      </c>
      <c r="J1662" s="1" t="s">
        <v>4165</v>
      </c>
      <c r="K1662" s="1" t="s">
        <v>20</v>
      </c>
      <c r="L1662" s="1" t="s">
        <v>4165</v>
      </c>
      <c r="M1662" s="1"/>
      <c r="N1662" s="1">
        <f t="shared" si="25"/>
        <v>23</v>
      </c>
      <c r="O1662" s="1" t="s">
        <v>22</v>
      </c>
      <c r="P1662" s="1" t="s">
        <v>5640</v>
      </c>
      <c r="Q1662" s="1" t="s">
        <v>5641</v>
      </c>
      <c r="R1662" s="1" t="s">
        <v>21</v>
      </c>
      <c r="S1662" s="1"/>
      <c r="T1662" s="1" t="s">
        <v>25</v>
      </c>
      <c r="U1662" t="str">
        <f>VLOOKUP(H1662,[4]可返佣产品!$A$2:$B$1000,2,)</f>
        <v>true</v>
      </c>
    </row>
    <row r="1663" spans="1:21">
      <c r="A1663" s="1" t="s">
        <v>3542</v>
      </c>
      <c r="B1663" s="1" t="str">
        <f>VLOOKUP(A1663,'[3]消费明细-普通账号'!$B$2:$C$10000,2,)</f>
        <v>广州拓动网络科技有限公司</v>
      </c>
      <c r="C1663" s="1" t="str">
        <f>VLOOKUP(A1663,'[3]消费明细-普通账号'!$B$2:$D$10000,3,)</f>
        <v>BD伙伴</v>
      </c>
      <c r="D1663" s="1" t="str">
        <f>VLOOKUP(A1663,'[3]消费明细-普通账号'!$B$2:$L$10000,11,)</f>
        <v>BD团队-黄政源</v>
      </c>
      <c r="E1663" s="1" t="str">
        <f>VLOOKUP(A1663,'[3]消费明细-普通账号'!$B$2:$P$10000,15,)</f>
        <v>新建</v>
      </c>
      <c r="F1663" s="5">
        <f>VLOOKUP(A1663,'[3]消费明细-普通账号'!$B$2:$O$10000,14,)</f>
        <v>43236.780821759297</v>
      </c>
      <c r="G1663" s="1" t="s">
        <v>5642</v>
      </c>
      <c r="H1663" s="1" t="s">
        <v>36</v>
      </c>
      <c r="I1663" s="1" t="s">
        <v>59</v>
      </c>
      <c r="J1663" s="1" t="s">
        <v>1594</v>
      </c>
      <c r="K1663" s="1" t="s">
        <v>20</v>
      </c>
      <c r="L1663" s="1" t="s">
        <v>1594</v>
      </c>
      <c r="M1663" s="1"/>
      <c r="N1663" s="1">
        <f t="shared" si="25"/>
        <v>580</v>
      </c>
      <c r="O1663" s="1" t="s">
        <v>22</v>
      </c>
      <c r="P1663" s="1" t="s">
        <v>5643</v>
      </c>
      <c r="Q1663" s="1" t="s">
        <v>5644</v>
      </c>
      <c r="R1663" s="1" t="s">
        <v>21</v>
      </c>
      <c r="S1663" s="1"/>
      <c r="T1663" s="1" t="s">
        <v>25</v>
      </c>
      <c r="U1663" t="str">
        <f>VLOOKUP(H1663,[4]可返佣产品!$A$2:$B$1000,2,)</f>
        <v>true</v>
      </c>
    </row>
    <row r="1664" spans="1:21">
      <c r="A1664" s="1" t="s">
        <v>3542</v>
      </c>
      <c r="B1664" s="1" t="str">
        <f>VLOOKUP(A1664,'[3]消费明细-普通账号'!$B$2:$C$10000,2,)</f>
        <v>广州拓动网络科技有限公司</v>
      </c>
      <c r="C1664" s="1" t="str">
        <f>VLOOKUP(A1664,'[3]消费明细-普通账号'!$B$2:$D$10000,3,)</f>
        <v>BD伙伴</v>
      </c>
      <c r="D1664" s="1" t="str">
        <f>VLOOKUP(A1664,'[3]消费明细-普通账号'!$B$2:$L$10000,11,)</f>
        <v>BD团队-黄政源</v>
      </c>
      <c r="E1664" s="1" t="str">
        <f>VLOOKUP(A1664,'[3]消费明细-普通账号'!$B$2:$P$10000,15,)</f>
        <v>新建</v>
      </c>
      <c r="F1664" s="5">
        <f>VLOOKUP(A1664,'[3]消费明细-普通账号'!$B$2:$O$10000,14,)</f>
        <v>43236.780821759297</v>
      </c>
      <c r="G1664" s="1" t="s">
        <v>5645</v>
      </c>
      <c r="H1664" s="1" t="s">
        <v>407</v>
      </c>
      <c r="I1664" s="1" t="s">
        <v>59</v>
      </c>
      <c r="J1664" s="1" t="s">
        <v>4165</v>
      </c>
      <c r="K1664" s="1" t="s">
        <v>20</v>
      </c>
      <c r="L1664" s="1" t="s">
        <v>4165</v>
      </c>
      <c r="M1664" s="1"/>
      <c r="N1664" s="1">
        <f t="shared" si="25"/>
        <v>23</v>
      </c>
      <c r="O1664" s="1" t="s">
        <v>22</v>
      </c>
      <c r="P1664" s="1" t="s">
        <v>5646</v>
      </c>
      <c r="Q1664" s="1" t="s">
        <v>5647</v>
      </c>
      <c r="R1664" s="1" t="s">
        <v>21</v>
      </c>
      <c r="S1664" s="1"/>
      <c r="T1664" s="1" t="s">
        <v>25</v>
      </c>
      <c r="U1664" t="str">
        <f>VLOOKUP(H1664,[4]可返佣产品!$A$2:$B$1000,2,)</f>
        <v>true</v>
      </c>
    </row>
    <row r="1665" spans="1:21">
      <c r="A1665" s="1" t="s">
        <v>26</v>
      </c>
      <c r="B1665" s="1" t="str">
        <f>VLOOKUP(A1665,'[3]消费明细-普通账号'!$B$2:$C$10000,2,)</f>
        <v>广州市十牛信息科技有限公司</v>
      </c>
      <c r="C1665" s="1" t="str">
        <f>VLOOKUP(A1665,'[3]消费明细-普通账号'!$B$2:$D$10000,3,)</f>
        <v>其他</v>
      </c>
      <c r="D1665" s="1" t="str">
        <f>VLOOKUP(A1665,'[3]消费明细-普通账号'!$B$2:$L$10000,11,)</f>
        <v>薛玲</v>
      </c>
      <c r="E1665" s="1" t="str">
        <f>VLOOKUP(A1665,'[3]消费明细-普通账号'!$B$2:$P$10000,15,)</f>
        <v>关联</v>
      </c>
      <c r="F1665" s="5">
        <f>VLOOKUP(A1665,'[3]消费明细-普通账号'!$B$2:$O$10000,14,)</f>
        <v>42909</v>
      </c>
      <c r="G1665" s="1" t="s">
        <v>5648</v>
      </c>
      <c r="H1665" s="1" t="s">
        <v>130</v>
      </c>
      <c r="I1665" s="1" t="s">
        <v>49</v>
      </c>
      <c r="J1665" s="1" t="s">
        <v>29</v>
      </c>
      <c r="K1665" s="1" t="s">
        <v>20</v>
      </c>
      <c r="L1665" s="1" t="s">
        <v>30</v>
      </c>
      <c r="M1665" s="1"/>
      <c r="N1665" s="1">
        <f t="shared" si="25"/>
        <v>0</v>
      </c>
      <c r="O1665" s="1" t="s">
        <v>31</v>
      </c>
      <c r="P1665" s="1" t="s">
        <v>5649</v>
      </c>
      <c r="Q1665" s="1" t="s">
        <v>5649</v>
      </c>
      <c r="R1665" s="1" t="s">
        <v>21</v>
      </c>
      <c r="S1665" s="1"/>
      <c r="T1665" s="1" t="s">
        <v>25</v>
      </c>
      <c r="U1665" t="b">
        <f>VLOOKUP(H1665,[4]可返佣产品!$A$2:$B$1000,2,)</f>
        <v>1</v>
      </c>
    </row>
    <row r="1666" spans="1:21">
      <c r="A1666" s="1" t="s">
        <v>26</v>
      </c>
      <c r="B1666" s="1" t="str">
        <f>VLOOKUP(A1666,'[3]消费明细-普通账号'!$B$2:$C$10000,2,)</f>
        <v>广州市十牛信息科技有限公司</v>
      </c>
      <c r="C1666" s="1" t="str">
        <f>VLOOKUP(A1666,'[3]消费明细-普通账号'!$B$2:$D$10000,3,)</f>
        <v>其他</v>
      </c>
      <c r="D1666" s="1" t="str">
        <f>VLOOKUP(A1666,'[3]消费明细-普通账号'!$B$2:$L$10000,11,)</f>
        <v>薛玲</v>
      </c>
      <c r="E1666" s="1" t="str">
        <f>VLOOKUP(A1666,'[3]消费明细-普通账号'!$B$2:$P$10000,15,)</f>
        <v>关联</v>
      </c>
      <c r="F1666" s="5">
        <f>VLOOKUP(A1666,'[3]消费明细-普通账号'!$B$2:$O$10000,14,)</f>
        <v>42909</v>
      </c>
      <c r="G1666" s="1" t="s">
        <v>5650</v>
      </c>
      <c r="H1666" s="1" t="s">
        <v>130</v>
      </c>
      <c r="I1666" s="1" t="s">
        <v>49</v>
      </c>
      <c r="J1666" s="1" t="s">
        <v>29</v>
      </c>
      <c r="K1666" s="1" t="s">
        <v>20</v>
      </c>
      <c r="L1666" s="1" t="s">
        <v>30</v>
      </c>
      <c r="M1666" s="1"/>
      <c r="N1666" s="1">
        <f t="shared" si="25"/>
        <v>0</v>
      </c>
      <c r="O1666" s="1" t="s">
        <v>31</v>
      </c>
      <c r="P1666" s="1" t="s">
        <v>5651</v>
      </c>
      <c r="Q1666" s="1" t="s">
        <v>5651</v>
      </c>
      <c r="R1666" s="1" t="s">
        <v>21</v>
      </c>
      <c r="S1666" s="1"/>
      <c r="T1666" s="1" t="s">
        <v>25</v>
      </c>
      <c r="U1666" t="b">
        <f>VLOOKUP(H1666,[4]可返佣产品!$A$2:$B$1000,2,)</f>
        <v>1</v>
      </c>
    </row>
    <row r="1667" spans="1:21">
      <c r="A1667" s="1" t="s">
        <v>137</v>
      </c>
      <c r="B1667" s="1" t="str">
        <f>VLOOKUP(A1667,'[3]消费明细-普通账号'!$B$2:$C$10000,2,)</f>
        <v>广州纵思网络科技股份有限公司</v>
      </c>
      <c r="C1667" s="1" t="str">
        <f>VLOOKUP(A1667,'[3]消费明细-普通账号'!$B$2:$D$10000,3,)</f>
        <v>KA-广</v>
      </c>
      <c r="D1667" s="1" t="str">
        <f>VLOOKUP(A1667,'[3]消费明细-普通账号'!$B$2:$L$10000,11,)</f>
        <v>谢晓敏</v>
      </c>
      <c r="E1667" s="1" t="str">
        <f>VLOOKUP(A1667,'[3]消费明细-普通账号'!$B$2:$P$10000,15,)</f>
        <v>关联</v>
      </c>
      <c r="F1667" s="5">
        <f>VLOOKUP(A1667,'[3]消费明细-普通账号'!$B$2:$O$10000,14,)</f>
        <v>43157.801736111098</v>
      </c>
      <c r="G1667" s="1" t="s">
        <v>5652</v>
      </c>
      <c r="H1667" s="1" t="s">
        <v>17</v>
      </c>
      <c r="I1667" s="1" t="s">
        <v>59</v>
      </c>
      <c r="J1667" s="1" t="s">
        <v>4124</v>
      </c>
      <c r="K1667" s="1" t="s">
        <v>20</v>
      </c>
      <c r="L1667" s="1" t="s">
        <v>4124</v>
      </c>
      <c r="M1667" s="1"/>
      <c r="N1667" s="1">
        <f t="shared" ref="N1667:N1730" si="26">L1667-M1667</f>
        <v>780</v>
      </c>
      <c r="O1667" s="1" t="s">
        <v>22</v>
      </c>
      <c r="P1667" s="1" t="s">
        <v>5653</v>
      </c>
      <c r="Q1667" s="1" t="s">
        <v>5654</v>
      </c>
      <c r="R1667" s="1" t="s">
        <v>21</v>
      </c>
      <c r="S1667" s="1"/>
      <c r="T1667" s="1" t="s">
        <v>25</v>
      </c>
      <c r="U1667">
        <v>-1</v>
      </c>
    </row>
    <row r="1668" spans="1:21">
      <c r="A1668" s="1" t="s">
        <v>137</v>
      </c>
      <c r="B1668" s="1" t="str">
        <f>VLOOKUP(A1668,'[3]消费明细-普通账号'!$B$2:$C$10000,2,)</f>
        <v>广州纵思网络科技股份有限公司</v>
      </c>
      <c r="C1668" s="1" t="str">
        <f>VLOOKUP(A1668,'[3]消费明细-普通账号'!$B$2:$D$10000,3,)</f>
        <v>KA-广</v>
      </c>
      <c r="D1668" s="1" t="str">
        <f>VLOOKUP(A1668,'[3]消费明细-普通账号'!$B$2:$L$10000,11,)</f>
        <v>谢晓敏</v>
      </c>
      <c r="E1668" s="1" t="str">
        <f>VLOOKUP(A1668,'[3]消费明细-普通账号'!$B$2:$P$10000,15,)</f>
        <v>关联</v>
      </c>
      <c r="F1668" s="5">
        <f>VLOOKUP(A1668,'[3]消费明细-普通账号'!$B$2:$O$10000,14,)</f>
        <v>43157.801736111098</v>
      </c>
      <c r="G1668" s="1" t="s">
        <v>5655</v>
      </c>
      <c r="H1668" s="1" t="s">
        <v>17</v>
      </c>
      <c r="I1668" s="1" t="s">
        <v>59</v>
      </c>
      <c r="J1668" s="1" t="s">
        <v>4124</v>
      </c>
      <c r="K1668" s="1" t="s">
        <v>20</v>
      </c>
      <c r="L1668" s="1" t="s">
        <v>4124</v>
      </c>
      <c r="M1668" s="1"/>
      <c r="N1668" s="1">
        <f t="shared" si="26"/>
        <v>780</v>
      </c>
      <c r="O1668" s="1" t="s">
        <v>22</v>
      </c>
      <c r="P1668" s="1" t="s">
        <v>5656</v>
      </c>
      <c r="Q1668" s="1" t="s">
        <v>5657</v>
      </c>
      <c r="R1668" s="1" t="s">
        <v>21</v>
      </c>
      <c r="S1668" s="1"/>
      <c r="T1668" s="1" t="s">
        <v>25</v>
      </c>
      <c r="U1668">
        <v>-1</v>
      </c>
    </row>
    <row r="1669" spans="1:21">
      <c r="A1669" s="1" t="s">
        <v>1196</v>
      </c>
      <c r="B1669" s="1" t="str">
        <f>VLOOKUP(A1669,'[3]消费明细-普通账号'!$B$2:$C$10000,2,)</f>
        <v>广州留余香信息科技有限公司</v>
      </c>
      <c r="C1669" s="1" t="str">
        <f>VLOOKUP(A1669,'[3]消费明细-普通账号'!$B$2:$D$10000,3,)</f>
        <v>BD伙伴</v>
      </c>
      <c r="D1669" s="1" t="str">
        <f>VLOOKUP(A1669,'[3]消费明细-普通账号'!$B$2:$L$10000,11,)</f>
        <v>BD团队-黄政源</v>
      </c>
      <c r="E1669" s="1" t="str">
        <f>VLOOKUP(A1669,'[3]消费明细-普通账号'!$B$2:$P$10000,15,)</f>
        <v>新建</v>
      </c>
      <c r="F1669" s="5">
        <f>VLOOKUP(A1669,'[3]消费明细-普通账号'!$B$2:$O$10000,14,)</f>
        <v>43032</v>
      </c>
      <c r="G1669" s="1" t="s">
        <v>5658</v>
      </c>
      <c r="H1669" s="1" t="s">
        <v>17</v>
      </c>
      <c r="I1669" s="1" t="s">
        <v>59</v>
      </c>
      <c r="J1669" s="1" t="s">
        <v>5659</v>
      </c>
      <c r="K1669" s="1" t="s">
        <v>360</v>
      </c>
      <c r="L1669" s="1" t="s">
        <v>5660</v>
      </c>
      <c r="M1669" s="1"/>
      <c r="N1669" s="1">
        <f t="shared" si="26"/>
        <v>852.2</v>
      </c>
      <c r="O1669" s="1" t="s">
        <v>22</v>
      </c>
      <c r="P1669" s="1" t="s">
        <v>5661</v>
      </c>
      <c r="Q1669" s="1" t="s">
        <v>5662</v>
      </c>
      <c r="R1669" s="1" t="s">
        <v>21</v>
      </c>
      <c r="S1669" s="1"/>
      <c r="T1669" s="1" t="s">
        <v>25</v>
      </c>
      <c r="U1669" t="str">
        <f>VLOOKUP(H1669,[4]可返佣产品!$A$2:$B$1000,2,)</f>
        <v>true</v>
      </c>
    </row>
    <row r="1670" spans="1:21">
      <c r="A1670" s="1" t="s">
        <v>199</v>
      </c>
      <c r="B1670" s="1" t="str">
        <f>VLOOKUP(A1670,'[3]消费明细-普通账号'!$B$2:$C$10000,2,)</f>
        <v>中山灯多看科技有限公司</v>
      </c>
      <c r="C1670" s="1" t="str">
        <f>VLOOKUP(A1670,'[3]消费明细-普通账号'!$B$2:$D$10000,3,)</f>
        <v>其他</v>
      </c>
      <c r="D1670" s="1" t="str">
        <f>VLOOKUP(A1670,'[3]消费明细-普通账号'!$B$2:$L$10000,11,)</f>
        <v>薛玲</v>
      </c>
      <c r="E1670" s="1" t="str">
        <f>VLOOKUP(A1670,'[3]消费明细-普通账号'!$B$2:$P$10000,15,)</f>
        <v>关联</v>
      </c>
      <c r="F1670" s="5">
        <f>VLOOKUP(A1670,'[3]消费明细-普通账号'!$B$2:$O$10000,14,)</f>
        <v>43136.993842592601</v>
      </c>
      <c r="G1670" s="1" t="s">
        <v>5663</v>
      </c>
      <c r="H1670" s="1" t="s">
        <v>89</v>
      </c>
      <c r="I1670" s="1" t="s">
        <v>49</v>
      </c>
      <c r="J1670" s="1" t="s">
        <v>906</v>
      </c>
      <c r="K1670" s="1" t="s">
        <v>20</v>
      </c>
      <c r="L1670" s="1" t="s">
        <v>906</v>
      </c>
      <c r="M1670" s="1"/>
      <c r="N1670" s="1">
        <f t="shared" si="26"/>
        <v>156</v>
      </c>
      <c r="O1670" s="1" t="s">
        <v>22</v>
      </c>
      <c r="P1670" s="1" t="s">
        <v>5664</v>
      </c>
      <c r="Q1670" s="1" t="s">
        <v>5665</v>
      </c>
      <c r="R1670" s="1" t="s">
        <v>21</v>
      </c>
      <c r="S1670" s="1"/>
      <c r="T1670" s="1" t="s">
        <v>25</v>
      </c>
      <c r="U1670" t="str">
        <f>VLOOKUP(H1670,[4]可返佣产品!$A$2:$B$1000,2,)</f>
        <v>true</v>
      </c>
    </row>
    <row r="1671" spans="1:21">
      <c r="A1671" s="1" t="s">
        <v>220</v>
      </c>
      <c r="B1671" s="1" t="str">
        <f>VLOOKUP(A1671,'[3]消费明细-普通账号'!$B$2:$C$10000,2,)</f>
        <v>广州尚途商旅信息技术有限公司</v>
      </c>
      <c r="C1671" s="1" t="str">
        <f>VLOOKUP(A1671,'[3]消费明细-普通账号'!$B$2:$D$10000,3,)</f>
        <v>KA-广</v>
      </c>
      <c r="D1671" s="1" t="str">
        <f>VLOOKUP(A1671,'[3]消费明细-普通账号'!$B$2:$L$10000,11,)</f>
        <v>史玉卉</v>
      </c>
      <c r="E1671" s="1" t="str">
        <f>VLOOKUP(A1671,'[3]消费明细-普通账号'!$B$2:$P$10000,15,)</f>
        <v>关联</v>
      </c>
      <c r="F1671" s="5">
        <f>VLOOKUP(A1671,'[3]消费明细-普通账号'!$B$2:$O$10000,14,)</f>
        <v>42670</v>
      </c>
      <c r="G1671" s="1" t="s">
        <v>5666</v>
      </c>
      <c r="H1671" s="1" t="s">
        <v>240</v>
      </c>
      <c r="I1671" s="1" t="s">
        <v>49</v>
      </c>
      <c r="J1671" s="1" t="s">
        <v>5667</v>
      </c>
      <c r="K1671" s="1" t="s">
        <v>20</v>
      </c>
      <c r="L1671" s="1" t="s">
        <v>5667</v>
      </c>
      <c r="M1671" s="1"/>
      <c r="N1671" s="1">
        <f t="shared" si="26"/>
        <v>20000</v>
      </c>
      <c r="O1671" s="1" t="s">
        <v>22</v>
      </c>
      <c r="P1671" s="1" t="s">
        <v>5668</v>
      </c>
      <c r="Q1671" s="1" t="s">
        <v>5669</v>
      </c>
      <c r="R1671" s="1" t="s">
        <v>21</v>
      </c>
      <c r="S1671" s="1"/>
      <c r="T1671" s="1" t="s">
        <v>25</v>
      </c>
      <c r="U1671" t="str">
        <f>VLOOKUP(H1671,[4]可返佣产品!$A$2:$B$1000,2,)</f>
        <v>delete</v>
      </c>
    </row>
    <row r="1672" spans="1:21">
      <c r="A1672" s="1" t="s">
        <v>304</v>
      </c>
      <c r="B1672" s="1" t="str">
        <f>VLOOKUP(A1672,'[3]消费明细-普通账号'!$B$2:$C$10000,2,)</f>
        <v>广州远程教育中心有限公司</v>
      </c>
      <c r="C1672" s="1" t="str">
        <f>VLOOKUP(A1672,'[3]消费明细-普通账号'!$B$2:$D$10000,3,)</f>
        <v>KA-广</v>
      </c>
      <c r="D1672" s="1" t="str">
        <f>VLOOKUP(A1672,'[3]消费明细-普通账号'!$B$2:$L$10000,11,)</f>
        <v>史玉卉</v>
      </c>
      <c r="E1672" s="1" t="str">
        <f>VLOOKUP(A1672,'[3]消费明细-普通账号'!$B$2:$P$10000,15,)</f>
        <v>关联</v>
      </c>
      <c r="F1672" s="5">
        <f>VLOOKUP(A1672,'[3]消费明细-普通账号'!$B$2:$O$10000,14,)</f>
        <v>42818</v>
      </c>
      <c r="G1672" s="1" t="s">
        <v>5670</v>
      </c>
      <c r="H1672" s="1" t="s">
        <v>17</v>
      </c>
      <c r="I1672" s="1" t="s">
        <v>59</v>
      </c>
      <c r="J1672" s="1" t="s">
        <v>5671</v>
      </c>
      <c r="K1672" s="1" t="s">
        <v>203</v>
      </c>
      <c r="L1672" s="1" t="s">
        <v>611</v>
      </c>
      <c r="M1672" s="1"/>
      <c r="N1672" s="1">
        <f t="shared" si="26"/>
        <v>324</v>
      </c>
      <c r="O1672" s="1" t="s">
        <v>22</v>
      </c>
      <c r="P1672" s="1" t="s">
        <v>5672</v>
      </c>
      <c r="Q1672" s="1" t="s">
        <v>5673</v>
      </c>
      <c r="R1672" s="1" t="s">
        <v>21</v>
      </c>
      <c r="S1672" s="1"/>
      <c r="T1672" s="1" t="s">
        <v>25</v>
      </c>
      <c r="U1672">
        <v>0</v>
      </c>
    </row>
    <row r="1673" spans="1:21">
      <c r="A1673" s="1" t="s">
        <v>1104</v>
      </c>
      <c r="B1673" s="1" t="str">
        <f>VLOOKUP(A1673,'[3]消费明细-普通账号'!$B$2:$C$10000,2,)</f>
        <v>深圳前海融通科技有限公司</v>
      </c>
      <c r="C1673" s="1" t="str">
        <f>VLOOKUP(A1673,'[3]消费明细-普通账号'!$B$2:$D$10000,3,)</f>
        <v>铁军-广</v>
      </c>
      <c r="D1673" s="1" t="str">
        <f>VLOOKUP(A1673,'[3]消费明细-普通账号'!$B$2:$L$10000,11,)</f>
        <v>高乾</v>
      </c>
      <c r="E1673" s="1" t="str">
        <f>VLOOKUP(A1673,'[3]消费明细-普通账号'!$B$2:$P$10000,15,)</f>
        <v>新建</v>
      </c>
      <c r="F1673" s="5">
        <f>VLOOKUP(A1673,'[3]消费明细-普通账号'!$B$2:$O$10000,14,)</f>
        <v>43119.456261574102</v>
      </c>
      <c r="G1673" s="1" t="s">
        <v>5674</v>
      </c>
      <c r="H1673" s="1" t="s">
        <v>1861</v>
      </c>
      <c r="I1673" s="1" t="s">
        <v>59</v>
      </c>
      <c r="J1673" s="1" t="s">
        <v>4346</v>
      </c>
      <c r="K1673" s="1" t="s">
        <v>20</v>
      </c>
      <c r="L1673" s="1" t="s">
        <v>4346</v>
      </c>
      <c r="M1673" s="1"/>
      <c r="N1673" s="1">
        <f t="shared" si="26"/>
        <v>963</v>
      </c>
      <c r="O1673" s="1" t="s">
        <v>22</v>
      </c>
      <c r="P1673" s="1" t="s">
        <v>5675</v>
      </c>
      <c r="Q1673" s="1" t="s">
        <v>5676</v>
      </c>
      <c r="R1673" s="1" t="s">
        <v>21</v>
      </c>
      <c r="S1673" s="1"/>
      <c r="T1673" s="1" t="s">
        <v>25</v>
      </c>
      <c r="U1673" t="str">
        <f>VLOOKUP(H1673,[4]可返佣产品!$A$2:$B$1000,2,)</f>
        <v>true</v>
      </c>
    </row>
    <row r="1674" spans="1:21">
      <c r="A1674" s="1" t="s">
        <v>5677</v>
      </c>
      <c r="B1674" s="1" t="str">
        <f>VLOOKUP(A1674,'[3]消费明细-普通账号'!$B$2:$C$10000,2,)</f>
        <v>广州市网景网络科技有限公司</v>
      </c>
      <c r="C1674" s="1" t="str">
        <f>VLOOKUP(A1674,'[3]消费明细-普通账号'!$B$2:$D$10000,3,)</f>
        <v>BD伙伴</v>
      </c>
      <c r="D1674" s="1" t="str">
        <f>VLOOKUP(A1674,'[3]消费明细-普通账号'!$B$2:$L$10000,11,)</f>
        <v>BD团队-黄政源</v>
      </c>
      <c r="E1674" s="1" t="str">
        <f>VLOOKUP(A1674,'[3]消费明细-普通账号'!$B$2:$P$10000,15,)</f>
        <v>关联</v>
      </c>
      <c r="F1674" s="5">
        <f>VLOOKUP(A1674,'[3]消费明细-普通账号'!$B$2:$O$10000,14,)</f>
        <v>43181.950011574103</v>
      </c>
      <c r="G1674" s="1" t="s">
        <v>5678</v>
      </c>
      <c r="H1674" s="1" t="s">
        <v>1877</v>
      </c>
      <c r="I1674" s="1" t="s">
        <v>49</v>
      </c>
      <c r="J1674" s="1" t="s">
        <v>29</v>
      </c>
      <c r="K1674" s="1" t="s">
        <v>20</v>
      </c>
      <c r="L1674" s="1" t="s">
        <v>30</v>
      </c>
      <c r="M1674" s="1"/>
      <c r="N1674" s="1">
        <f t="shared" si="26"/>
        <v>0</v>
      </c>
      <c r="O1674" s="1" t="s">
        <v>31</v>
      </c>
      <c r="P1674" s="1" t="s">
        <v>5679</v>
      </c>
      <c r="Q1674" s="1" t="s">
        <v>5679</v>
      </c>
      <c r="R1674" s="1" t="s">
        <v>21</v>
      </c>
      <c r="S1674" s="1"/>
      <c r="T1674" s="1" t="s">
        <v>25</v>
      </c>
      <c r="U1674" t="b">
        <f>VLOOKUP(H1674,[4]可返佣产品!$A$2:$B$1000,2,)</f>
        <v>1</v>
      </c>
    </row>
    <row r="1675" spans="1:21">
      <c r="A1675" s="1" t="s">
        <v>1104</v>
      </c>
      <c r="B1675" s="1" t="str">
        <f>VLOOKUP(A1675,'[3]消费明细-普通账号'!$B$2:$C$10000,2,)</f>
        <v>深圳前海融通科技有限公司</v>
      </c>
      <c r="C1675" s="1" t="str">
        <f>VLOOKUP(A1675,'[3]消费明细-普通账号'!$B$2:$D$10000,3,)</f>
        <v>铁军-广</v>
      </c>
      <c r="D1675" s="1" t="str">
        <f>VLOOKUP(A1675,'[3]消费明细-普通账号'!$B$2:$L$10000,11,)</f>
        <v>高乾</v>
      </c>
      <c r="E1675" s="1" t="str">
        <f>VLOOKUP(A1675,'[3]消费明细-普通账号'!$B$2:$P$10000,15,)</f>
        <v>新建</v>
      </c>
      <c r="F1675" s="5">
        <f>VLOOKUP(A1675,'[3]消费明细-普通账号'!$B$2:$O$10000,14,)</f>
        <v>43119.456261574102</v>
      </c>
      <c r="G1675" s="1" t="s">
        <v>5680</v>
      </c>
      <c r="H1675" s="1" t="s">
        <v>36</v>
      </c>
      <c r="I1675" s="1" t="s">
        <v>59</v>
      </c>
      <c r="J1675" s="1" t="s">
        <v>5681</v>
      </c>
      <c r="K1675" s="1" t="s">
        <v>20</v>
      </c>
      <c r="L1675" s="1" t="s">
        <v>5681</v>
      </c>
      <c r="M1675" s="1"/>
      <c r="N1675" s="1">
        <f t="shared" si="26"/>
        <v>2515</v>
      </c>
      <c r="O1675" s="1" t="s">
        <v>22</v>
      </c>
      <c r="P1675" s="1" t="s">
        <v>5682</v>
      </c>
      <c r="Q1675" s="1" t="s">
        <v>5683</v>
      </c>
      <c r="R1675" s="1" t="s">
        <v>21</v>
      </c>
      <c r="S1675" s="1"/>
      <c r="T1675" s="1" t="s">
        <v>25</v>
      </c>
      <c r="U1675" t="str">
        <f>VLOOKUP(H1675,[4]可返佣产品!$A$2:$B$1000,2,)</f>
        <v>true</v>
      </c>
    </row>
    <row r="1676" spans="1:21">
      <c r="A1676" s="1" t="s">
        <v>1104</v>
      </c>
      <c r="B1676" s="1" t="str">
        <f>VLOOKUP(A1676,'[3]消费明细-普通账号'!$B$2:$C$10000,2,)</f>
        <v>深圳前海融通科技有限公司</v>
      </c>
      <c r="C1676" s="1" t="str">
        <f>VLOOKUP(A1676,'[3]消费明细-普通账号'!$B$2:$D$10000,3,)</f>
        <v>铁军-广</v>
      </c>
      <c r="D1676" s="1" t="str">
        <f>VLOOKUP(A1676,'[3]消费明细-普通账号'!$B$2:$L$10000,11,)</f>
        <v>高乾</v>
      </c>
      <c r="E1676" s="1" t="str">
        <f>VLOOKUP(A1676,'[3]消费明细-普通账号'!$B$2:$P$10000,15,)</f>
        <v>新建</v>
      </c>
      <c r="F1676" s="5">
        <f>VLOOKUP(A1676,'[3]消费明细-普通账号'!$B$2:$O$10000,14,)</f>
        <v>43119.456261574102</v>
      </c>
      <c r="G1676" s="1" t="s">
        <v>5684</v>
      </c>
      <c r="H1676" s="1" t="s">
        <v>17</v>
      </c>
      <c r="I1676" s="1" t="s">
        <v>59</v>
      </c>
      <c r="J1676" s="1" t="s">
        <v>5685</v>
      </c>
      <c r="K1676" s="1" t="s">
        <v>20</v>
      </c>
      <c r="L1676" s="1" t="s">
        <v>5685</v>
      </c>
      <c r="M1676" s="1"/>
      <c r="N1676" s="1">
        <f t="shared" si="26"/>
        <v>4401.21</v>
      </c>
      <c r="O1676" s="1" t="s">
        <v>22</v>
      </c>
      <c r="P1676" s="1" t="s">
        <v>5686</v>
      </c>
      <c r="Q1676" s="1" t="s">
        <v>5687</v>
      </c>
      <c r="R1676" s="1" t="s">
        <v>21</v>
      </c>
      <c r="S1676" s="1"/>
      <c r="T1676" s="1" t="s">
        <v>25</v>
      </c>
      <c r="U1676" t="str">
        <f>VLOOKUP(H1676,[4]可返佣产品!$A$2:$B$1000,2,)</f>
        <v>true</v>
      </c>
    </row>
    <row r="1677" spans="1:21">
      <c r="A1677" s="1" t="s">
        <v>582</v>
      </c>
      <c r="B1677" s="1" t="str">
        <f>VLOOKUP(A1677,'[3]消费明细-普通账号'!$B$2:$C$10000,2,)</f>
        <v>广州尚途商旅信息技术有限公司</v>
      </c>
      <c r="C1677" s="1" t="str">
        <f>VLOOKUP(A1677,'[3]消费明细-普通账号'!$B$2:$D$10000,3,)</f>
        <v>KA-广</v>
      </c>
      <c r="D1677" s="1" t="str">
        <f>VLOOKUP(A1677,'[3]消费明细-普通账号'!$B$2:$L$10000,11,)</f>
        <v>史玉卉</v>
      </c>
      <c r="E1677" s="1" t="str">
        <f>VLOOKUP(A1677,'[3]消费明细-普通账号'!$B$2:$P$10000,15,)</f>
        <v>关联</v>
      </c>
      <c r="F1677" s="5">
        <f>VLOOKUP(A1677,'[3]消费明细-普通账号'!$B$2:$O$10000,14,)</f>
        <v>42670</v>
      </c>
      <c r="G1677" s="1" t="s">
        <v>5688</v>
      </c>
      <c r="H1677" s="1" t="s">
        <v>17</v>
      </c>
      <c r="I1677" s="1" t="s">
        <v>59</v>
      </c>
      <c r="J1677" s="1" t="s">
        <v>602</v>
      </c>
      <c r="K1677" s="1" t="s">
        <v>20</v>
      </c>
      <c r="L1677" s="1" t="s">
        <v>602</v>
      </c>
      <c r="M1677" s="1"/>
      <c r="N1677" s="1">
        <f t="shared" si="26"/>
        <v>428</v>
      </c>
      <c r="O1677" s="1" t="s">
        <v>22</v>
      </c>
      <c r="P1677" s="1" t="s">
        <v>5689</v>
      </c>
      <c r="Q1677" s="1" t="s">
        <v>5689</v>
      </c>
      <c r="R1677" s="1" t="s">
        <v>21</v>
      </c>
      <c r="S1677" s="1"/>
      <c r="T1677" s="1" t="s">
        <v>25</v>
      </c>
      <c r="U1677">
        <v>-1</v>
      </c>
    </row>
    <row r="1678" spans="1:21">
      <c r="A1678" s="1" t="s">
        <v>582</v>
      </c>
      <c r="B1678" s="1" t="str">
        <f>VLOOKUP(A1678,'[3]消费明细-普通账号'!$B$2:$C$10000,2,)</f>
        <v>广州尚途商旅信息技术有限公司</v>
      </c>
      <c r="C1678" s="1" t="str">
        <f>VLOOKUP(A1678,'[3]消费明细-普通账号'!$B$2:$D$10000,3,)</f>
        <v>KA-广</v>
      </c>
      <c r="D1678" s="1" t="str">
        <f>VLOOKUP(A1678,'[3]消费明细-普通账号'!$B$2:$L$10000,11,)</f>
        <v>史玉卉</v>
      </c>
      <c r="E1678" s="1" t="str">
        <f>VLOOKUP(A1678,'[3]消费明细-普通账号'!$B$2:$P$10000,15,)</f>
        <v>关联</v>
      </c>
      <c r="F1678" s="5">
        <f>VLOOKUP(A1678,'[3]消费明细-普通账号'!$B$2:$O$10000,14,)</f>
        <v>42670</v>
      </c>
      <c r="G1678" s="1" t="s">
        <v>5690</v>
      </c>
      <c r="H1678" s="1" t="s">
        <v>17</v>
      </c>
      <c r="I1678" s="1" t="s">
        <v>59</v>
      </c>
      <c r="J1678" s="1" t="s">
        <v>602</v>
      </c>
      <c r="K1678" s="1" t="s">
        <v>20</v>
      </c>
      <c r="L1678" s="1" t="s">
        <v>602</v>
      </c>
      <c r="M1678" s="1"/>
      <c r="N1678" s="1">
        <f t="shared" si="26"/>
        <v>428</v>
      </c>
      <c r="O1678" s="1" t="s">
        <v>22</v>
      </c>
      <c r="P1678" s="1" t="s">
        <v>5691</v>
      </c>
      <c r="Q1678" s="1" t="s">
        <v>5692</v>
      </c>
      <c r="R1678" s="1" t="s">
        <v>21</v>
      </c>
      <c r="S1678" s="1"/>
      <c r="T1678" s="1" t="s">
        <v>25</v>
      </c>
      <c r="U1678">
        <v>-1</v>
      </c>
    </row>
    <row r="1679" spans="1:21">
      <c r="A1679" s="1" t="s">
        <v>582</v>
      </c>
      <c r="B1679" s="1" t="str">
        <f>VLOOKUP(A1679,'[3]消费明细-普通账号'!$B$2:$C$10000,2,)</f>
        <v>广州尚途商旅信息技术有限公司</v>
      </c>
      <c r="C1679" s="1" t="str">
        <f>VLOOKUP(A1679,'[3]消费明细-普通账号'!$B$2:$D$10000,3,)</f>
        <v>KA-广</v>
      </c>
      <c r="D1679" s="1" t="str">
        <f>VLOOKUP(A1679,'[3]消费明细-普通账号'!$B$2:$L$10000,11,)</f>
        <v>史玉卉</v>
      </c>
      <c r="E1679" s="1" t="str">
        <f>VLOOKUP(A1679,'[3]消费明细-普通账号'!$B$2:$P$10000,15,)</f>
        <v>关联</v>
      </c>
      <c r="F1679" s="5">
        <f>VLOOKUP(A1679,'[3]消费明细-普通账号'!$B$2:$O$10000,14,)</f>
        <v>42670</v>
      </c>
      <c r="G1679" s="1" t="s">
        <v>5693</v>
      </c>
      <c r="H1679" s="1" t="s">
        <v>17</v>
      </c>
      <c r="I1679" s="1" t="s">
        <v>59</v>
      </c>
      <c r="J1679" s="1" t="s">
        <v>278</v>
      </c>
      <c r="K1679" s="1" t="s">
        <v>20</v>
      </c>
      <c r="L1679" s="1" t="s">
        <v>278</v>
      </c>
      <c r="M1679" s="1"/>
      <c r="N1679" s="1">
        <f t="shared" si="26"/>
        <v>228</v>
      </c>
      <c r="O1679" s="1" t="s">
        <v>22</v>
      </c>
      <c r="P1679" s="1" t="s">
        <v>5694</v>
      </c>
      <c r="Q1679" s="1" t="s">
        <v>5695</v>
      </c>
      <c r="R1679" s="1" t="s">
        <v>21</v>
      </c>
      <c r="S1679" s="1"/>
      <c r="T1679" s="1" t="s">
        <v>25</v>
      </c>
      <c r="U1679">
        <v>-1</v>
      </c>
    </row>
    <row r="1680" spans="1:21">
      <c r="A1680" s="1" t="s">
        <v>582</v>
      </c>
      <c r="B1680" s="1" t="str">
        <f>VLOOKUP(A1680,'[3]消费明细-普通账号'!$B$2:$C$10000,2,)</f>
        <v>广州尚途商旅信息技术有限公司</v>
      </c>
      <c r="C1680" s="1" t="str">
        <f>VLOOKUP(A1680,'[3]消费明细-普通账号'!$B$2:$D$10000,3,)</f>
        <v>KA-广</v>
      </c>
      <c r="D1680" s="1" t="str">
        <f>VLOOKUP(A1680,'[3]消费明细-普通账号'!$B$2:$L$10000,11,)</f>
        <v>史玉卉</v>
      </c>
      <c r="E1680" s="1" t="str">
        <f>VLOOKUP(A1680,'[3]消费明细-普通账号'!$B$2:$P$10000,15,)</f>
        <v>关联</v>
      </c>
      <c r="F1680" s="5">
        <f>VLOOKUP(A1680,'[3]消费明细-普通账号'!$B$2:$O$10000,14,)</f>
        <v>42670</v>
      </c>
      <c r="G1680" s="1" t="s">
        <v>5696</v>
      </c>
      <c r="H1680" s="1" t="s">
        <v>17</v>
      </c>
      <c r="I1680" s="1" t="s">
        <v>59</v>
      </c>
      <c r="J1680" s="1" t="s">
        <v>278</v>
      </c>
      <c r="K1680" s="1" t="s">
        <v>20</v>
      </c>
      <c r="L1680" s="1" t="s">
        <v>278</v>
      </c>
      <c r="M1680" s="1"/>
      <c r="N1680" s="1">
        <f t="shared" si="26"/>
        <v>228</v>
      </c>
      <c r="O1680" s="1" t="s">
        <v>22</v>
      </c>
      <c r="P1680" s="1" t="s">
        <v>5697</v>
      </c>
      <c r="Q1680" s="1" t="s">
        <v>5697</v>
      </c>
      <c r="R1680" s="1" t="s">
        <v>21</v>
      </c>
      <c r="S1680" s="1"/>
      <c r="T1680" s="1" t="s">
        <v>25</v>
      </c>
      <c r="U1680">
        <v>-1</v>
      </c>
    </row>
    <row r="1681" spans="1:21">
      <c r="A1681" s="1" t="s">
        <v>582</v>
      </c>
      <c r="B1681" s="1" t="str">
        <f>VLOOKUP(A1681,'[3]消费明细-普通账号'!$B$2:$C$10000,2,)</f>
        <v>广州尚途商旅信息技术有限公司</v>
      </c>
      <c r="C1681" s="1" t="str">
        <f>VLOOKUP(A1681,'[3]消费明细-普通账号'!$B$2:$D$10000,3,)</f>
        <v>KA-广</v>
      </c>
      <c r="D1681" s="1" t="str">
        <f>VLOOKUP(A1681,'[3]消费明细-普通账号'!$B$2:$L$10000,11,)</f>
        <v>史玉卉</v>
      </c>
      <c r="E1681" s="1" t="str">
        <f>VLOOKUP(A1681,'[3]消费明细-普通账号'!$B$2:$P$10000,15,)</f>
        <v>关联</v>
      </c>
      <c r="F1681" s="5">
        <f>VLOOKUP(A1681,'[3]消费明细-普通账号'!$B$2:$O$10000,14,)</f>
        <v>42670</v>
      </c>
      <c r="G1681" s="1" t="s">
        <v>5698</v>
      </c>
      <c r="H1681" s="1" t="s">
        <v>17</v>
      </c>
      <c r="I1681" s="1" t="s">
        <v>59</v>
      </c>
      <c r="J1681" s="1" t="s">
        <v>278</v>
      </c>
      <c r="K1681" s="1" t="s">
        <v>20</v>
      </c>
      <c r="L1681" s="1" t="s">
        <v>278</v>
      </c>
      <c r="M1681" s="1"/>
      <c r="N1681" s="1">
        <f t="shared" si="26"/>
        <v>228</v>
      </c>
      <c r="O1681" s="1" t="s">
        <v>22</v>
      </c>
      <c r="P1681" s="1" t="s">
        <v>5699</v>
      </c>
      <c r="Q1681" s="1" t="s">
        <v>5700</v>
      </c>
      <c r="R1681" s="1" t="s">
        <v>21</v>
      </c>
      <c r="S1681" s="1"/>
      <c r="T1681" s="1" t="s">
        <v>25</v>
      </c>
      <c r="U1681">
        <v>-1</v>
      </c>
    </row>
    <row r="1682" spans="1:21">
      <c r="A1682" s="1" t="s">
        <v>194</v>
      </c>
      <c r="B1682" s="1" t="str">
        <f>VLOOKUP(A1682,'[3]消费明细-普通账号'!$B$2:$C$10000,2,)</f>
        <v>深圳银链科技有限公司</v>
      </c>
      <c r="C1682" s="1" t="str">
        <f>VLOOKUP(A1682,'[3]消费明细-普通账号'!$B$2:$D$10000,3,)</f>
        <v>铁军-广</v>
      </c>
      <c r="D1682" s="1" t="str">
        <f>VLOOKUP(A1682,'[3]消费明细-普通账号'!$B$2:$L$10000,11,)</f>
        <v>李达</v>
      </c>
      <c r="E1682" s="1" t="str">
        <f>VLOOKUP(A1682,'[3]消费明细-普通账号'!$B$2:$P$10000,15,)</f>
        <v>新建</v>
      </c>
      <c r="F1682" s="5">
        <f>VLOOKUP(A1682,'[3]消费明细-普通账号'!$B$2:$O$10000,14,)</f>
        <v>43161.623564814799</v>
      </c>
      <c r="G1682" s="1" t="s">
        <v>5701</v>
      </c>
      <c r="H1682" s="1" t="s">
        <v>17</v>
      </c>
      <c r="I1682" s="1" t="s">
        <v>59</v>
      </c>
      <c r="J1682" s="1" t="s">
        <v>2842</v>
      </c>
      <c r="K1682" s="1" t="s">
        <v>20</v>
      </c>
      <c r="L1682" s="1" t="s">
        <v>2842</v>
      </c>
      <c r="M1682" s="1"/>
      <c r="N1682" s="1">
        <f t="shared" si="26"/>
        <v>96.97</v>
      </c>
      <c r="O1682" s="1" t="s">
        <v>22</v>
      </c>
      <c r="P1682" s="1" t="s">
        <v>5702</v>
      </c>
      <c r="Q1682" s="1" t="s">
        <v>5703</v>
      </c>
      <c r="R1682" s="1" t="s">
        <v>21</v>
      </c>
      <c r="S1682" s="1"/>
      <c r="T1682" s="1" t="s">
        <v>25</v>
      </c>
      <c r="U1682" t="str">
        <f>VLOOKUP(H1682,[4]可返佣产品!$A$2:$B$1000,2,)</f>
        <v>true</v>
      </c>
    </row>
    <row r="1683" spans="1:21">
      <c r="A1683" s="1" t="s">
        <v>194</v>
      </c>
      <c r="B1683" s="1" t="str">
        <f>VLOOKUP(A1683,'[3]消费明细-普通账号'!$B$2:$C$10000,2,)</f>
        <v>深圳银链科技有限公司</v>
      </c>
      <c r="C1683" s="1" t="str">
        <f>VLOOKUP(A1683,'[3]消费明细-普通账号'!$B$2:$D$10000,3,)</f>
        <v>铁军-广</v>
      </c>
      <c r="D1683" s="1" t="str">
        <f>VLOOKUP(A1683,'[3]消费明细-普通账号'!$B$2:$L$10000,11,)</f>
        <v>李达</v>
      </c>
      <c r="E1683" s="1" t="str">
        <f>VLOOKUP(A1683,'[3]消费明细-普通账号'!$B$2:$P$10000,15,)</f>
        <v>新建</v>
      </c>
      <c r="F1683" s="5">
        <f>VLOOKUP(A1683,'[3]消费明细-普通账号'!$B$2:$O$10000,14,)</f>
        <v>43161.623564814799</v>
      </c>
      <c r="G1683" s="1" t="s">
        <v>5704</v>
      </c>
      <c r="H1683" s="1" t="s">
        <v>17</v>
      </c>
      <c r="I1683" s="1" t="s">
        <v>59</v>
      </c>
      <c r="J1683" s="1" t="s">
        <v>2842</v>
      </c>
      <c r="K1683" s="1" t="s">
        <v>20</v>
      </c>
      <c r="L1683" s="1" t="s">
        <v>2842</v>
      </c>
      <c r="M1683" s="1"/>
      <c r="N1683" s="1">
        <f t="shared" si="26"/>
        <v>96.97</v>
      </c>
      <c r="O1683" s="1" t="s">
        <v>22</v>
      </c>
      <c r="P1683" s="1" t="s">
        <v>5705</v>
      </c>
      <c r="Q1683" s="1" t="s">
        <v>5706</v>
      </c>
      <c r="R1683" s="1" t="s">
        <v>21</v>
      </c>
      <c r="S1683" s="1"/>
      <c r="T1683" s="1" t="s">
        <v>25</v>
      </c>
      <c r="U1683" t="str">
        <f>VLOOKUP(H1683,[4]可返佣产品!$A$2:$B$1000,2,)</f>
        <v>true</v>
      </c>
    </row>
    <row r="1684" spans="1:21">
      <c r="A1684" s="1" t="s">
        <v>194</v>
      </c>
      <c r="B1684" s="1" t="str">
        <f>VLOOKUP(A1684,'[3]消费明细-普通账号'!$B$2:$C$10000,2,)</f>
        <v>深圳银链科技有限公司</v>
      </c>
      <c r="C1684" s="1" t="str">
        <f>VLOOKUP(A1684,'[3]消费明细-普通账号'!$B$2:$D$10000,3,)</f>
        <v>铁军-广</v>
      </c>
      <c r="D1684" s="1" t="str">
        <f>VLOOKUP(A1684,'[3]消费明细-普通账号'!$B$2:$L$10000,11,)</f>
        <v>李达</v>
      </c>
      <c r="E1684" s="1" t="str">
        <f>VLOOKUP(A1684,'[3]消费明细-普通账号'!$B$2:$P$10000,15,)</f>
        <v>新建</v>
      </c>
      <c r="F1684" s="5">
        <f>VLOOKUP(A1684,'[3]消费明细-普通账号'!$B$2:$O$10000,14,)</f>
        <v>43161.623564814799</v>
      </c>
      <c r="G1684" s="1" t="s">
        <v>5707</v>
      </c>
      <c r="H1684" s="1" t="s">
        <v>17</v>
      </c>
      <c r="I1684" s="1" t="s">
        <v>59</v>
      </c>
      <c r="J1684" s="1" t="s">
        <v>2842</v>
      </c>
      <c r="K1684" s="1" t="s">
        <v>20</v>
      </c>
      <c r="L1684" s="1" t="s">
        <v>2842</v>
      </c>
      <c r="M1684" s="1"/>
      <c r="N1684" s="1">
        <f t="shared" si="26"/>
        <v>96.97</v>
      </c>
      <c r="O1684" s="1" t="s">
        <v>22</v>
      </c>
      <c r="P1684" s="1" t="s">
        <v>5708</v>
      </c>
      <c r="Q1684" s="1" t="s">
        <v>5705</v>
      </c>
      <c r="R1684" s="1" t="s">
        <v>21</v>
      </c>
      <c r="S1684" s="1"/>
      <c r="T1684" s="1" t="s">
        <v>25</v>
      </c>
      <c r="U1684" t="str">
        <f>VLOOKUP(H1684,[4]可返佣产品!$A$2:$B$1000,2,)</f>
        <v>true</v>
      </c>
    </row>
    <row r="1685" spans="1:21">
      <c r="A1685" s="1" t="s">
        <v>194</v>
      </c>
      <c r="B1685" s="1" t="str">
        <f>VLOOKUP(A1685,'[3]消费明细-普通账号'!$B$2:$C$10000,2,)</f>
        <v>深圳银链科技有限公司</v>
      </c>
      <c r="C1685" s="1" t="str">
        <f>VLOOKUP(A1685,'[3]消费明细-普通账号'!$B$2:$D$10000,3,)</f>
        <v>铁军-广</v>
      </c>
      <c r="D1685" s="1" t="str">
        <f>VLOOKUP(A1685,'[3]消费明细-普通账号'!$B$2:$L$10000,11,)</f>
        <v>李达</v>
      </c>
      <c r="E1685" s="1" t="str">
        <f>VLOOKUP(A1685,'[3]消费明细-普通账号'!$B$2:$P$10000,15,)</f>
        <v>新建</v>
      </c>
      <c r="F1685" s="5">
        <f>VLOOKUP(A1685,'[3]消费明细-普通账号'!$B$2:$O$10000,14,)</f>
        <v>43161.623564814799</v>
      </c>
      <c r="G1685" s="1" t="s">
        <v>5709</v>
      </c>
      <c r="H1685" s="1" t="s">
        <v>17</v>
      </c>
      <c r="I1685" s="1" t="s">
        <v>59</v>
      </c>
      <c r="J1685" s="1" t="s">
        <v>2842</v>
      </c>
      <c r="K1685" s="1" t="s">
        <v>20</v>
      </c>
      <c r="L1685" s="1" t="s">
        <v>2842</v>
      </c>
      <c r="M1685" s="1"/>
      <c r="N1685" s="1">
        <f t="shared" si="26"/>
        <v>96.97</v>
      </c>
      <c r="O1685" s="1" t="s">
        <v>22</v>
      </c>
      <c r="P1685" s="1" t="s">
        <v>5710</v>
      </c>
      <c r="Q1685" s="1" t="s">
        <v>5711</v>
      </c>
      <c r="R1685" s="1" t="s">
        <v>21</v>
      </c>
      <c r="S1685" s="1"/>
      <c r="T1685" s="1" t="s">
        <v>25</v>
      </c>
      <c r="U1685" t="str">
        <f>VLOOKUP(H1685,[4]可返佣产品!$A$2:$B$1000,2,)</f>
        <v>true</v>
      </c>
    </row>
    <row r="1686" spans="1:21">
      <c r="A1686" s="1" t="s">
        <v>194</v>
      </c>
      <c r="B1686" s="1" t="str">
        <f>VLOOKUP(A1686,'[3]消费明细-普通账号'!$B$2:$C$10000,2,)</f>
        <v>深圳银链科技有限公司</v>
      </c>
      <c r="C1686" s="1" t="str">
        <f>VLOOKUP(A1686,'[3]消费明细-普通账号'!$B$2:$D$10000,3,)</f>
        <v>铁军-广</v>
      </c>
      <c r="D1686" s="1" t="str">
        <f>VLOOKUP(A1686,'[3]消费明细-普通账号'!$B$2:$L$10000,11,)</f>
        <v>李达</v>
      </c>
      <c r="E1686" s="1" t="str">
        <f>VLOOKUP(A1686,'[3]消费明细-普通账号'!$B$2:$P$10000,15,)</f>
        <v>新建</v>
      </c>
      <c r="F1686" s="5">
        <f>VLOOKUP(A1686,'[3]消费明细-普通账号'!$B$2:$O$10000,14,)</f>
        <v>43161.623564814799</v>
      </c>
      <c r="G1686" s="1" t="s">
        <v>5712</v>
      </c>
      <c r="H1686" s="1" t="s">
        <v>17</v>
      </c>
      <c r="I1686" s="1" t="s">
        <v>59</v>
      </c>
      <c r="J1686" s="1" t="s">
        <v>2842</v>
      </c>
      <c r="K1686" s="1" t="s">
        <v>20</v>
      </c>
      <c r="L1686" s="1" t="s">
        <v>2842</v>
      </c>
      <c r="M1686" s="1"/>
      <c r="N1686" s="1">
        <f t="shared" si="26"/>
        <v>96.97</v>
      </c>
      <c r="O1686" s="1" t="s">
        <v>22</v>
      </c>
      <c r="P1686" s="1" t="s">
        <v>5713</v>
      </c>
      <c r="Q1686" s="1" t="s">
        <v>5714</v>
      </c>
      <c r="R1686" s="1" t="s">
        <v>21</v>
      </c>
      <c r="S1686" s="1"/>
      <c r="T1686" s="1" t="s">
        <v>25</v>
      </c>
      <c r="U1686" t="str">
        <f>VLOOKUP(H1686,[4]可返佣产品!$A$2:$B$1000,2,)</f>
        <v>true</v>
      </c>
    </row>
    <row r="1687" spans="1:21">
      <c r="A1687" s="1" t="s">
        <v>194</v>
      </c>
      <c r="B1687" s="1" t="str">
        <f>VLOOKUP(A1687,'[3]消费明细-普通账号'!$B$2:$C$10000,2,)</f>
        <v>深圳银链科技有限公司</v>
      </c>
      <c r="C1687" s="1" t="str">
        <f>VLOOKUP(A1687,'[3]消费明细-普通账号'!$B$2:$D$10000,3,)</f>
        <v>铁军-广</v>
      </c>
      <c r="D1687" s="1" t="str">
        <f>VLOOKUP(A1687,'[3]消费明细-普通账号'!$B$2:$L$10000,11,)</f>
        <v>李达</v>
      </c>
      <c r="E1687" s="1" t="str">
        <f>VLOOKUP(A1687,'[3]消费明细-普通账号'!$B$2:$P$10000,15,)</f>
        <v>新建</v>
      </c>
      <c r="F1687" s="5">
        <f>VLOOKUP(A1687,'[3]消费明细-普通账号'!$B$2:$O$10000,14,)</f>
        <v>43161.623564814799</v>
      </c>
      <c r="G1687" s="1" t="s">
        <v>5715</v>
      </c>
      <c r="H1687" s="1" t="s">
        <v>17</v>
      </c>
      <c r="I1687" s="1" t="s">
        <v>59</v>
      </c>
      <c r="J1687" s="1" t="s">
        <v>5716</v>
      </c>
      <c r="K1687" s="1" t="s">
        <v>20</v>
      </c>
      <c r="L1687" s="1" t="s">
        <v>5716</v>
      </c>
      <c r="M1687" s="1"/>
      <c r="N1687" s="1">
        <f t="shared" si="26"/>
        <v>291.31</v>
      </c>
      <c r="O1687" s="1" t="s">
        <v>22</v>
      </c>
      <c r="P1687" s="1" t="s">
        <v>5717</v>
      </c>
      <c r="Q1687" s="1" t="s">
        <v>5713</v>
      </c>
      <c r="R1687" s="1" t="s">
        <v>21</v>
      </c>
      <c r="S1687" s="1"/>
      <c r="T1687" s="1" t="s">
        <v>25</v>
      </c>
      <c r="U1687" t="str">
        <f>VLOOKUP(H1687,[4]可返佣产品!$A$2:$B$1000,2,)</f>
        <v>true</v>
      </c>
    </row>
    <row r="1688" spans="1:21">
      <c r="A1688" s="1" t="s">
        <v>194</v>
      </c>
      <c r="B1688" s="1" t="str">
        <f>VLOOKUP(A1688,'[3]消费明细-普通账号'!$B$2:$C$10000,2,)</f>
        <v>深圳银链科技有限公司</v>
      </c>
      <c r="C1688" s="1" t="str">
        <f>VLOOKUP(A1688,'[3]消费明细-普通账号'!$B$2:$D$10000,3,)</f>
        <v>铁军-广</v>
      </c>
      <c r="D1688" s="1" t="str">
        <f>VLOOKUP(A1688,'[3]消费明细-普通账号'!$B$2:$L$10000,11,)</f>
        <v>李达</v>
      </c>
      <c r="E1688" s="1" t="str">
        <f>VLOOKUP(A1688,'[3]消费明细-普通账号'!$B$2:$P$10000,15,)</f>
        <v>新建</v>
      </c>
      <c r="F1688" s="5">
        <f>VLOOKUP(A1688,'[3]消费明细-普通账号'!$B$2:$O$10000,14,)</f>
        <v>43161.623564814799</v>
      </c>
      <c r="G1688" s="1" t="s">
        <v>5718</v>
      </c>
      <c r="H1688" s="1" t="s">
        <v>17</v>
      </c>
      <c r="I1688" s="1" t="s">
        <v>59</v>
      </c>
      <c r="J1688" s="1" t="s">
        <v>5716</v>
      </c>
      <c r="K1688" s="1" t="s">
        <v>20</v>
      </c>
      <c r="L1688" s="1" t="s">
        <v>5716</v>
      </c>
      <c r="M1688" s="1"/>
      <c r="N1688" s="1">
        <f t="shared" si="26"/>
        <v>291.31</v>
      </c>
      <c r="O1688" s="1" t="s">
        <v>22</v>
      </c>
      <c r="P1688" s="1" t="s">
        <v>5719</v>
      </c>
      <c r="Q1688" s="1" t="s">
        <v>5720</v>
      </c>
      <c r="R1688" s="1" t="s">
        <v>21</v>
      </c>
      <c r="S1688" s="1"/>
      <c r="T1688" s="1" t="s">
        <v>25</v>
      </c>
      <c r="U1688" t="str">
        <f>VLOOKUP(H1688,[4]可返佣产品!$A$2:$B$1000,2,)</f>
        <v>true</v>
      </c>
    </row>
    <row r="1689" spans="1:21">
      <c r="A1689" s="1" t="s">
        <v>194</v>
      </c>
      <c r="B1689" s="1" t="str">
        <f>VLOOKUP(A1689,'[3]消费明细-普通账号'!$B$2:$C$10000,2,)</f>
        <v>深圳银链科技有限公司</v>
      </c>
      <c r="C1689" s="1" t="str">
        <f>VLOOKUP(A1689,'[3]消费明细-普通账号'!$B$2:$D$10000,3,)</f>
        <v>铁军-广</v>
      </c>
      <c r="D1689" s="1" t="str">
        <f>VLOOKUP(A1689,'[3]消费明细-普通账号'!$B$2:$L$10000,11,)</f>
        <v>李达</v>
      </c>
      <c r="E1689" s="1" t="str">
        <f>VLOOKUP(A1689,'[3]消费明细-普通账号'!$B$2:$P$10000,15,)</f>
        <v>新建</v>
      </c>
      <c r="F1689" s="5">
        <f>VLOOKUP(A1689,'[3]消费明细-普通账号'!$B$2:$O$10000,14,)</f>
        <v>43161.623564814799</v>
      </c>
      <c r="G1689" s="1" t="s">
        <v>5721</v>
      </c>
      <c r="H1689" s="1" t="s">
        <v>17</v>
      </c>
      <c r="I1689" s="1" t="s">
        <v>59</v>
      </c>
      <c r="J1689" s="1" t="s">
        <v>5716</v>
      </c>
      <c r="K1689" s="1" t="s">
        <v>20</v>
      </c>
      <c r="L1689" s="1" t="s">
        <v>5716</v>
      </c>
      <c r="M1689" s="1"/>
      <c r="N1689" s="1">
        <f t="shared" si="26"/>
        <v>291.31</v>
      </c>
      <c r="O1689" s="1" t="s">
        <v>22</v>
      </c>
      <c r="P1689" s="1" t="s">
        <v>5722</v>
      </c>
      <c r="Q1689" s="1" t="s">
        <v>5723</v>
      </c>
      <c r="R1689" s="1" t="s">
        <v>21</v>
      </c>
      <c r="S1689" s="1"/>
      <c r="T1689" s="1" t="s">
        <v>25</v>
      </c>
      <c r="U1689" t="str">
        <f>VLOOKUP(H1689,[4]可返佣产品!$A$2:$B$1000,2,)</f>
        <v>true</v>
      </c>
    </row>
    <row r="1690" spans="1:21">
      <c r="A1690" s="1" t="s">
        <v>194</v>
      </c>
      <c r="B1690" s="1" t="str">
        <f>VLOOKUP(A1690,'[3]消费明细-普通账号'!$B$2:$C$10000,2,)</f>
        <v>深圳银链科技有限公司</v>
      </c>
      <c r="C1690" s="1" t="str">
        <f>VLOOKUP(A1690,'[3]消费明细-普通账号'!$B$2:$D$10000,3,)</f>
        <v>铁军-广</v>
      </c>
      <c r="D1690" s="1" t="str">
        <f>VLOOKUP(A1690,'[3]消费明细-普通账号'!$B$2:$L$10000,11,)</f>
        <v>李达</v>
      </c>
      <c r="E1690" s="1" t="str">
        <f>VLOOKUP(A1690,'[3]消费明细-普通账号'!$B$2:$P$10000,15,)</f>
        <v>新建</v>
      </c>
      <c r="F1690" s="5">
        <f>VLOOKUP(A1690,'[3]消费明细-普通账号'!$B$2:$O$10000,14,)</f>
        <v>43161.623564814799</v>
      </c>
      <c r="G1690" s="1" t="s">
        <v>5724</v>
      </c>
      <c r="H1690" s="1" t="s">
        <v>17</v>
      </c>
      <c r="I1690" s="1" t="s">
        <v>59</v>
      </c>
      <c r="J1690" s="1" t="s">
        <v>5716</v>
      </c>
      <c r="K1690" s="1" t="s">
        <v>20</v>
      </c>
      <c r="L1690" s="1" t="s">
        <v>5716</v>
      </c>
      <c r="M1690" s="1"/>
      <c r="N1690" s="1">
        <f t="shared" si="26"/>
        <v>291.31</v>
      </c>
      <c r="O1690" s="1" t="s">
        <v>22</v>
      </c>
      <c r="P1690" s="1" t="s">
        <v>5725</v>
      </c>
      <c r="Q1690" s="1" t="s">
        <v>5726</v>
      </c>
      <c r="R1690" s="1" t="s">
        <v>21</v>
      </c>
      <c r="S1690" s="1"/>
      <c r="T1690" s="1" t="s">
        <v>25</v>
      </c>
      <c r="U1690" t="str">
        <f>VLOOKUP(H1690,[4]可返佣产品!$A$2:$B$1000,2,)</f>
        <v>true</v>
      </c>
    </row>
    <row r="1691" spans="1:21">
      <c r="A1691" s="1" t="s">
        <v>194</v>
      </c>
      <c r="B1691" s="1" t="str">
        <f>VLOOKUP(A1691,'[3]消费明细-普通账号'!$B$2:$C$10000,2,)</f>
        <v>深圳银链科技有限公司</v>
      </c>
      <c r="C1691" s="1" t="str">
        <f>VLOOKUP(A1691,'[3]消费明细-普通账号'!$B$2:$D$10000,3,)</f>
        <v>铁军-广</v>
      </c>
      <c r="D1691" s="1" t="str">
        <f>VLOOKUP(A1691,'[3]消费明细-普通账号'!$B$2:$L$10000,11,)</f>
        <v>李达</v>
      </c>
      <c r="E1691" s="1" t="str">
        <f>VLOOKUP(A1691,'[3]消费明细-普通账号'!$B$2:$P$10000,15,)</f>
        <v>新建</v>
      </c>
      <c r="F1691" s="5">
        <f>VLOOKUP(A1691,'[3]消费明细-普通账号'!$B$2:$O$10000,14,)</f>
        <v>43161.623564814799</v>
      </c>
      <c r="G1691" s="1" t="s">
        <v>5727</v>
      </c>
      <c r="H1691" s="1" t="s">
        <v>17</v>
      </c>
      <c r="I1691" s="1" t="s">
        <v>59</v>
      </c>
      <c r="J1691" s="1" t="s">
        <v>5716</v>
      </c>
      <c r="K1691" s="1" t="s">
        <v>20</v>
      </c>
      <c r="L1691" s="1" t="s">
        <v>5716</v>
      </c>
      <c r="M1691" s="1"/>
      <c r="N1691" s="1">
        <f t="shared" si="26"/>
        <v>291.31</v>
      </c>
      <c r="O1691" s="1" t="s">
        <v>22</v>
      </c>
      <c r="P1691" s="1" t="s">
        <v>5728</v>
      </c>
      <c r="Q1691" s="1" t="s">
        <v>5729</v>
      </c>
      <c r="R1691" s="1" t="s">
        <v>21</v>
      </c>
      <c r="S1691" s="1"/>
      <c r="T1691" s="1" t="s">
        <v>25</v>
      </c>
      <c r="U1691" t="str">
        <f>VLOOKUP(H1691,[4]可返佣产品!$A$2:$B$1000,2,)</f>
        <v>true</v>
      </c>
    </row>
    <row r="1692" spans="1:21">
      <c r="A1692" s="1" t="s">
        <v>194</v>
      </c>
      <c r="B1692" s="1" t="str">
        <f>VLOOKUP(A1692,'[3]消费明细-普通账号'!$B$2:$C$10000,2,)</f>
        <v>深圳银链科技有限公司</v>
      </c>
      <c r="C1692" s="1" t="str">
        <f>VLOOKUP(A1692,'[3]消费明细-普通账号'!$B$2:$D$10000,3,)</f>
        <v>铁军-广</v>
      </c>
      <c r="D1692" s="1" t="str">
        <f>VLOOKUP(A1692,'[3]消费明细-普通账号'!$B$2:$L$10000,11,)</f>
        <v>李达</v>
      </c>
      <c r="E1692" s="1" t="str">
        <f>VLOOKUP(A1692,'[3]消费明细-普通账号'!$B$2:$P$10000,15,)</f>
        <v>新建</v>
      </c>
      <c r="F1692" s="5">
        <f>VLOOKUP(A1692,'[3]消费明细-普通账号'!$B$2:$O$10000,14,)</f>
        <v>43161.623564814799</v>
      </c>
      <c r="G1692" s="1" t="s">
        <v>5730</v>
      </c>
      <c r="H1692" s="1" t="s">
        <v>17</v>
      </c>
      <c r="I1692" s="1" t="s">
        <v>59</v>
      </c>
      <c r="J1692" s="1" t="s">
        <v>2842</v>
      </c>
      <c r="K1692" s="1" t="s">
        <v>20</v>
      </c>
      <c r="L1692" s="1" t="s">
        <v>2842</v>
      </c>
      <c r="M1692" s="1"/>
      <c r="N1692" s="1">
        <f t="shared" si="26"/>
        <v>96.97</v>
      </c>
      <c r="O1692" s="1" t="s">
        <v>22</v>
      </c>
      <c r="P1692" s="1" t="s">
        <v>5731</v>
      </c>
      <c r="Q1692" s="1" t="s">
        <v>5732</v>
      </c>
      <c r="R1692" s="1" t="s">
        <v>21</v>
      </c>
      <c r="S1692" s="1"/>
      <c r="T1692" s="1" t="s">
        <v>25</v>
      </c>
      <c r="U1692" t="str">
        <f>VLOOKUP(H1692,[4]可返佣产品!$A$2:$B$1000,2,)</f>
        <v>true</v>
      </c>
    </row>
    <row r="1693" spans="1:21">
      <c r="A1693" s="1" t="s">
        <v>194</v>
      </c>
      <c r="B1693" s="1" t="str">
        <f>VLOOKUP(A1693,'[3]消费明细-普通账号'!$B$2:$C$10000,2,)</f>
        <v>深圳银链科技有限公司</v>
      </c>
      <c r="C1693" s="1" t="str">
        <f>VLOOKUP(A1693,'[3]消费明细-普通账号'!$B$2:$D$10000,3,)</f>
        <v>铁军-广</v>
      </c>
      <c r="D1693" s="1" t="str">
        <f>VLOOKUP(A1693,'[3]消费明细-普通账号'!$B$2:$L$10000,11,)</f>
        <v>李达</v>
      </c>
      <c r="E1693" s="1" t="str">
        <f>VLOOKUP(A1693,'[3]消费明细-普通账号'!$B$2:$P$10000,15,)</f>
        <v>新建</v>
      </c>
      <c r="F1693" s="5">
        <f>VLOOKUP(A1693,'[3]消费明细-普通账号'!$B$2:$O$10000,14,)</f>
        <v>43161.623564814799</v>
      </c>
      <c r="G1693" s="1" t="s">
        <v>5733</v>
      </c>
      <c r="H1693" s="1" t="s">
        <v>17</v>
      </c>
      <c r="I1693" s="1" t="s">
        <v>59</v>
      </c>
      <c r="J1693" s="1" t="s">
        <v>2842</v>
      </c>
      <c r="K1693" s="1" t="s">
        <v>20</v>
      </c>
      <c r="L1693" s="1" t="s">
        <v>2842</v>
      </c>
      <c r="M1693" s="1"/>
      <c r="N1693" s="1">
        <f t="shared" si="26"/>
        <v>96.97</v>
      </c>
      <c r="O1693" s="1" t="s">
        <v>22</v>
      </c>
      <c r="P1693" s="1" t="s">
        <v>5734</v>
      </c>
      <c r="Q1693" s="1" t="s">
        <v>5734</v>
      </c>
      <c r="R1693" s="1" t="s">
        <v>21</v>
      </c>
      <c r="S1693" s="1"/>
      <c r="T1693" s="1" t="s">
        <v>25</v>
      </c>
      <c r="U1693" t="str">
        <f>VLOOKUP(H1693,[4]可返佣产品!$A$2:$B$1000,2,)</f>
        <v>true</v>
      </c>
    </row>
    <row r="1694" spans="1:21">
      <c r="A1694" s="1" t="s">
        <v>194</v>
      </c>
      <c r="B1694" s="1" t="str">
        <f>VLOOKUP(A1694,'[3]消费明细-普通账号'!$B$2:$C$10000,2,)</f>
        <v>深圳银链科技有限公司</v>
      </c>
      <c r="C1694" s="1" t="str">
        <f>VLOOKUP(A1694,'[3]消费明细-普通账号'!$B$2:$D$10000,3,)</f>
        <v>铁军-广</v>
      </c>
      <c r="D1694" s="1" t="str">
        <f>VLOOKUP(A1694,'[3]消费明细-普通账号'!$B$2:$L$10000,11,)</f>
        <v>李达</v>
      </c>
      <c r="E1694" s="1" t="str">
        <f>VLOOKUP(A1694,'[3]消费明细-普通账号'!$B$2:$P$10000,15,)</f>
        <v>新建</v>
      </c>
      <c r="F1694" s="5">
        <f>VLOOKUP(A1694,'[3]消费明细-普通账号'!$B$2:$O$10000,14,)</f>
        <v>43161.623564814799</v>
      </c>
      <c r="G1694" s="1" t="s">
        <v>5735</v>
      </c>
      <c r="H1694" s="1" t="s">
        <v>17</v>
      </c>
      <c r="I1694" s="1" t="s">
        <v>59</v>
      </c>
      <c r="J1694" s="1" t="s">
        <v>2842</v>
      </c>
      <c r="K1694" s="1" t="s">
        <v>20</v>
      </c>
      <c r="L1694" s="1" t="s">
        <v>2842</v>
      </c>
      <c r="M1694" s="1"/>
      <c r="N1694" s="1">
        <f t="shared" si="26"/>
        <v>96.97</v>
      </c>
      <c r="O1694" s="1" t="s">
        <v>22</v>
      </c>
      <c r="P1694" s="1" t="s">
        <v>5736</v>
      </c>
      <c r="Q1694" s="1" t="s">
        <v>5737</v>
      </c>
      <c r="R1694" s="1" t="s">
        <v>21</v>
      </c>
      <c r="S1694" s="1"/>
      <c r="T1694" s="1" t="s">
        <v>25</v>
      </c>
      <c r="U1694" t="str">
        <f>VLOOKUP(H1694,[4]可返佣产品!$A$2:$B$1000,2,)</f>
        <v>true</v>
      </c>
    </row>
    <row r="1695" spans="1:21">
      <c r="A1695" s="1" t="s">
        <v>194</v>
      </c>
      <c r="B1695" s="1" t="str">
        <f>VLOOKUP(A1695,'[3]消费明细-普通账号'!$B$2:$C$10000,2,)</f>
        <v>深圳银链科技有限公司</v>
      </c>
      <c r="C1695" s="1" t="str">
        <f>VLOOKUP(A1695,'[3]消费明细-普通账号'!$B$2:$D$10000,3,)</f>
        <v>铁军-广</v>
      </c>
      <c r="D1695" s="1" t="str">
        <f>VLOOKUP(A1695,'[3]消费明细-普通账号'!$B$2:$L$10000,11,)</f>
        <v>李达</v>
      </c>
      <c r="E1695" s="1" t="str">
        <f>VLOOKUP(A1695,'[3]消费明细-普通账号'!$B$2:$P$10000,15,)</f>
        <v>新建</v>
      </c>
      <c r="F1695" s="5">
        <f>VLOOKUP(A1695,'[3]消费明细-普通账号'!$B$2:$O$10000,14,)</f>
        <v>43161.623564814799</v>
      </c>
      <c r="G1695" s="1" t="s">
        <v>5738</v>
      </c>
      <c r="H1695" s="1" t="s">
        <v>17</v>
      </c>
      <c r="I1695" s="1" t="s">
        <v>59</v>
      </c>
      <c r="J1695" s="1" t="s">
        <v>2842</v>
      </c>
      <c r="K1695" s="1" t="s">
        <v>20</v>
      </c>
      <c r="L1695" s="1" t="s">
        <v>2842</v>
      </c>
      <c r="M1695" s="1"/>
      <c r="N1695" s="1">
        <f t="shared" si="26"/>
        <v>96.97</v>
      </c>
      <c r="O1695" s="1" t="s">
        <v>22</v>
      </c>
      <c r="P1695" s="1" t="s">
        <v>5739</v>
      </c>
      <c r="Q1695" s="1" t="s">
        <v>5740</v>
      </c>
      <c r="R1695" s="1" t="s">
        <v>21</v>
      </c>
      <c r="S1695" s="1"/>
      <c r="T1695" s="1" t="s">
        <v>25</v>
      </c>
      <c r="U1695" t="str">
        <f>VLOOKUP(H1695,[4]可返佣产品!$A$2:$B$1000,2,)</f>
        <v>true</v>
      </c>
    </row>
    <row r="1696" spans="1:21">
      <c r="A1696" s="1" t="s">
        <v>194</v>
      </c>
      <c r="B1696" s="1" t="str">
        <f>VLOOKUP(A1696,'[3]消费明细-普通账号'!$B$2:$C$10000,2,)</f>
        <v>深圳银链科技有限公司</v>
      </c>
      <c r="C1696" s="1" t="str">
        <f>VLOOKUP(A1696,'[3]消费明细-普通账号'!$B$2:$D$10000,3,)</f>
        <v>铁军-广</v>
      </c>
      <c r="D1696" s="1" t="str">
        <f>VLOOKUP(A1696,'[3]消费明细-普通账号'!$B$2:$L$10000,11,)</f>
        <v>李达</v>
      </c>
      <c r="E1696" s="1" t="str">
        <f>VLOOKUP(A1696,'[3]消费明细-普通账号'!$B$2:$P$10000,15,)</f>
        <v>新建</v>
      </c>
      <c r="F1696" s="5">
        <f>VLOOKUP(A1696,'[3]消费明细-普通账号'!$B$2:$O$10000,14,)</f>
        <v>43161.623564814799</v>
      </c>
      <c r="G1696" s="1" t="s">
        <v>5741</v>
      </c>
      <c r="H1696" s="1" t="s">
        <v>17</v>
      </c>
      <c r="I1696" s="1" t="s">
        <v>59</v>
      </c>
      <c r="J1696" s="1" t="s">
        <v>2842</v>
      </c>
      <c r="K1696" s="1" t="s">
        <v>20</v>
      </c>
      <c r="L1696" s="1" t="s">
        <v>2842</v>
      </c>
      <c r="M1696" s="1"/>
      <c r="N1696" s="1">
        <f t="shared" si="26"/>
        <v>96.97</v>
      </c>
      <c r="O1696" s="1" t="s">
        <v>22</v>
      </c>
      <c r="P1696" s="1" t="s">
        <v>5742</v>
      </c>
      <c r="Q1696" s="1" t="s">
        <v>5743</v>
      </c>
      <c r="R1696" s="1" t="s">
        <v>21</v>
      </c>
      <c r="S1696" s="1"/>
      <c r="T1696" s="1" t="s">
        <v>25</v>
      </c>
      <c r="U1696" t="str">
        <f>VLOOKUP(H1696,[4]可返佣产品!$A$2:$B$1000,2,)</f>
        <v>true</v>
      </c>
    </row>
    <row r="1697" spans="1:21">
      <c r="A1697" s="1" t="s">
        <v>220</v>
      </c>
      <c r="B1697" s="1" t="str">
        <f>VLOOKUP(A1697,'[3]消费明细-普通账号'!$B$2:$C$10000,2,)</f>
        <v>广州尚途商旅信息技术有限公司</v>
      </c>
      <c r="C1697" s="1" t="str">
        <f>VLOOKUP(A1697,'[3]消费明细-普通账号'!$B$2:$D$10000,3,)</f>
        <v>KA-广</v>
      </c>
      <c r="D1697" s="1" t="str">
        <f>VLOOKUP(A1697,'[3]消费明细-普通账号'!$B$2:$L$10000,11,)</f>
        <v>史玉卉</v>
      </c>
      <c r="E1697" s="1" t="str">
        <f>VLOOKUP(A1697,'[3]消费明细-普通账号'!$B$2:$P$10000,15,)</f>
        <v>关联</v>
      </c>
      <c r="F1697" s="5">
        <f>VLOOKUP(A1697,'[3]消费明细-普通账号'!$B$2:$O$10000,14,)</f>
        <v>42670</v>
      </c>
      <c r="G1697" s="1" t="s">
        <v>5744</v>
      </c>
      <c r="H1697" s="1" t="s">
        <v>17</v>
      </c>
      <c r="I1697" s="1" t="s">
        <v>59</v>
      </c>
      <c r="J1697" s="1" t="s">
        <v>5745</v>
      </c>
      <c r="K1697" s="1" t="s">
        <v>20</v>
      </c>
      <c r="L1697" s="1" t="s">
        <v>5745</v>
      </c>
      <c r="M1697" s="1"/>
      <c r="N1697" s="1">
        <f t="shared" si="26"/>
        <v>602</v>
      </c>
      <c r="O1697" s="1" t="s">
        <v>22</v>
      </c>
      <c r="P1697" s="1" t="s">
        <v>5746</v>
      </c>
      <c r="Q1697" s="1" t="s">
        <v>5747</v>
      </c>
      <c r="R1697" s="1" t="s">
        <v>21</v>
      </c>
      <c r="S1697" s="1"/>
      <c r="T1697" s="1" t="s">
        <v>25</v>
      </c>
      <c r="U1697">
        <v>-1</v>
      </c>
    </row>
    <row r="1698" spans="1:21">
      <c r="A1698" s="1" t="s">
        <v>220</v>
      </c>
      <c r="B1698" s="1" t="str">
        <f>VLOOKUP(A1698,'[3]消费明细-普通账号'!$B$2:$C$10000,2,)</f>
        <v>广州尚途商旅信息技术有限公司</v>
      </c>
      <c r="C1698" s="1" t="str">
        <f>VLOOKUP(A1698,'[3]消费明细-普通账号'!$B$2:$D$10000,3,)</f>
        <v>KA-广</v>
      </c>
      <c r="D1698" s="1" t="str">
        <f>VLOOKUP(A1698,'[3]消费明细-普通账号'!$B$2:$L$10000,11,)</f>
        <v>史玉卉</v>
      </c>
      <c r="E1698" s="1" t="str">
        <f>VLOOKUP(A1698,'[3]消费明细-普通账号'!$B$2:$P$10000,15,)</f>
        <v>关联</v>
      </c>
      <c r="F1698" s="5">
        <f>VLOOKUP(A1698,'[3]消费明细-普通账号'!$B$2:$O$10000,14,)</f>
        <v>42670</v>
      </c>
      <c r="G1698" s="1" t="s">
        <v>5748</v>
      </c>
      <c r="H1698" s="1" t="s">
        <v>17</v>
      </c>
      <c r="I1698" s="1" t="s">
        <v>59</v>
      </c>
      <c r="J1698" s="1" t="s">
        <v>1744</v>
      </c>
      <c r="K1698" s="1" t="s">
        <v>20</v>
      </c>
      <c r="L1698" s="1" t="s">
        <v>1744</v>
      </c>
      <c r="M1698" s="1"/>
      <c r="N1698" s="1">
        <f t="shared" si="26"/>
        <v>202</v>
      </c>
      <c r="O1698" s="1" t="s">
        <v>22</v>
      </c>
      <c r="P1698" s="1" t="s">
        <v>5749</v>
      </c>
      <c r="Q1698" s="1" t="s">
        <v>5750</v>
      </c>
      <c r="R1698" s="1" t="s">
        <v>21</v>
      </c>
      <c r="S1698" s="1"/>
      <c r="T1698" s="1" t="s">
        <v>25</v>
      </c>
      <c r="U1698">
        <v>-1</v>
      </c>
    </row>
    <row r="1699" spans="1:21">
      <c r="A1699" s="1" t="s">
        <v>220</v>
      </c>
      <c r="B1699" s="1" t="str">
        <f>VLOOKUP(A1699,'[3]消费明细-普通账号'!$B$2:$C$10000,2,)</f>
        <v>广州尚途商旅信息技术有限公司</v>
      </c>
      <c r="C1699" s="1" t="str">
        <f>VLOOKUP(A1699,'[3]消费明细-普通账号'!$B$2:$D$10000,3,)</f>
        <v>KA-广</v>
      </c>
      <c r="D1699" s="1" t="str">
        <f>VLOOKUP(A1699,'[3]消费明细-普通账号'!$B$2:$L$10000,11,)</f>
        <v>史玉卉</v>
      </c>
      <c r="E1699" s="1" t="str">
        <f>VLOOKUP(A1699,'[3]消费明细-普通账号'!$B$2:$P$10000,15,)</f>
        <v>关联</v>
      </c>
      <c r="F1699" s="5">
        <f>VLOOKUP(A1699,'[3]消费明细-普通账号'!$B$2:$O$10000,14,)</f>
        <v>42670</v>
      </c>
      <c r="G1699" s="1" t="s">
        <v>5751</v>
      </c>
      <c r="H1699" s="1" t="s">
        <v>17</v>
      </c>
      <c r="I1699" s="1" t="s">
        <v>59</v>
      </c>
      <c r="J1699" s="1" t="s">
        <v>4007</v>
      </c>
      <c r="K1699" s="1" t="s">
        <v>20</v>
      </c>
      <c r="L1699" s="1" t="s">
        <v>4007</v>
      </c>
      <c r="M1699" s="1"/>
      <c r="N1699" s="1">
        <f t="shared" si="26"/>
        <v>327</v>
      </c>
      <c r="O1699" s="1" t="s">
        <v>22</v>
      </c>
      <c r="P1699" s="1" t="s">
        <v>5752</v>
      </c>
      <c r="Q1699" s="1" t="s">
        <v>5752</v>
      </c>
      <c r="R1699" s="1" t="s">
        <v>21</v>
      </c>
      <c r="S1699" s="1"/>
      <c r="T1699" s="1" t="s">
        <v>25</v>
      </c>
      <c r="U1699">
        <v>-1</v>
      </c>
    </row>
    <row r="1700" spans="1:21">
      <c r="A1700" s="1" t="s">
        <v>220</v>
      </c>
      <c r="B1700" s="1" t="str">
        <f>VLOOKUP(A1700,'[3]消费明细-普通账号'!$B$2:$C$10000,2,)</f>
        <v>广州尚途商旅信息技术有限公司</v>
      </c>
      <c r="C1700" s="1" t="str">
        <f>VLOOKUP(A1700,'[3]消费明细-普通账号'!$B$2:$D$10000,3,)</f>
        <v>KA-广</v>
      </c>
      <c r="D1700" s="1" t="str">
        <f>VLOOKUP(A1700,'[3]消费明细-普通账号'!$B$2:$L$10000,11,)</f>
        <v>史玉卉</v>
      </c>
      <c r="E1700" s="1" t="str">
        <f>VLOOKUP(A1700,'[3]消费明细-普通账号'!$B$2:$P$10000,15,)</f>
        <v>关联</v>
      </c>
      <c r="F1700" s="5">
        <f>VLOOKUP(A1700,'[3]消费明细-普通账号'!$B$2:$O$10000,14,)</f>
        <v>42670</v>
      </c>
      <c r="G1700" s="1" t="s">
        <v>5753</v>
      </c>
      <c r="H1700" s="1" t="s">
        <v>17</v>
      </c>
      <c r="I1700" s="1" t="s">
        <v>59</v>
      </c>
      <c r="J1700" s="1" t="s">
        <v>1744</v>
      </c>
      <c r="K1700" s="1" t="s">
        <v>20</v>
      </c>
      <c r="L1700" s="1" t="s">
        <v>1744</v>
      </c>
      <c r="M1700" s="1"/>
      <c r="N1700" s="1">
        <f t="shared" si="26"/>
        <v>202</v>
      </c>
      <c r="O1700" s="1" t="s">
        <v>22</v>
      </c>
      <c r="P1700" s="1" t="s">
        <v>5754</v>
      </c>
      <c r="Q1700" s="1" t="s">
        <v>5755</v>
      </c>
      <c r="R1700" s="1" t="s">
        <v>21</v>
      </c>
      <c r="S1700" s="1"/>
      <c r="T1700" s="1" t="s">
        <v>25</v>
      </c>
      <c r="U1700">
        <v>-1</v>
      </c>
    </row>
    <row r="1701" spans="1:21">
      <c r="A1701" s="1" t="s">
        <v>220</v>
      </c>
      <c r="B1701" s="1" t="str">
        <f>VLOOKUP(A1701,'[3]消费明细-普通账号'!$B$2:$C$10000,2,)</f>
        <v>广州尚途商旅信息技术有限公司</v>
      </c>
      <c r="C1701" s="1" t="str">
        <f>VLOOKUP(A1701,'[3]消费明细-普通账号'!$B$2:$D$10000,3,)</f>
        <v>KA-广</v>
      </c>
      <c r="D1701" s="1" t="str">
        <f>VLOOKUP(A1701,'[3]消费明细-普通账号'!$B$2:$L$10000,11,)</f>
        <v>史玉卉</v>
      </c>
      <c r="E1701" s="1" t="str">
        <f>VLOOKUP(A1701,'[3]消费明细-普通账号'!$B$2:$P$10000,15,)</f>
        <v>关联</v>
      </c>
      <c r="F1701" s="5">
        <f>VLOOKUP(A1701,'[3]消费明细-普通账号'!$B$2:$O$10000,14,)</f>
        <v>42670</v>
      </c>
      <c r="G1701" s="1" t="s">
        <v>5756</v>
      </c>
      <c r="H1701" s="1" t="s">
        <v>17</v>
      </c>
      <c r="I1701" s="1" t="s">
        <v>59</v>
      </c>
      <c r="J1701" s="1" t="s">
        <v>1744</v>
      </c>
      <c r="K1701" s="1" t="s">
        <v>20</v>
      </c>
      <c r="L1701" s="1" t="s">
        <v>1744</v>
      </c>
      <c r="M1701" s="1"/>
      <c r="N1701" s="1">
        <f t="shared" si="26"/>
        <v>202</v>
      </c>
      <c r="O1701" s="1" t="s">
        <v>22</v>
      </c>
      <c r="P1701" s="1" t="s">
        <v>5757</v>
      </c>
      <c r="Q1701" s="1" t="s">
        <v>5758</v>
      </c>
      <c r="R1701" s="1" t="s">
        <v>21</v>
      </c>
      <c r="S1701" s="1"/>
      <c r="T1701" s="1" t="s">
        <v>25</v>
      </c>
      <c r="U1701">
        <v>-1</v>
      </c>
    </row>
    <row r="1702" spans="1:21">
      <c r="A1702" s="1" t="s">
        <v>220</v>
      </c>
      <c r="B1702" s="1" t="str">
        <f>VLOOKUP(A1702,'[3]消费明细-普通账号'!$B$2:$C$10000,2,)</f>
        <v>广州尚途商旅信息技术有限公司</v>
      </c>
      <c r="C1702" s="1" t="str">
        <f>VLOOKUP(A1702,'[3]消费明细-普通账号'!$B$2:$D$10000,3,)</f>
        <v>KA-广</v>
      </c>
      <c r="D1702" s="1" t="str">
        <f>VLOOKUP(A1702,'[3]消费明细-普通账号'!$B$2:$L$10000,11,)</f>
        <v>史玉卉</v>
      </c>
      <c r="E1702" s="1" t="str">
        <f>VLOOKUP(A1702,'[3]消费明细-普通账号'!$B$2:$P$10000,15,)</f>
        <v>关联</v>
      </c>
      <c r="F1702" s="5">
        <f>VLOOKUP(A1702,'[3]消费明细-普通账号'!$B$2:$O$10000,14,)</f>
        <v>42670</v>
      </c>
      <c r="G1702" s="1" t="s">
        <v>5759</v>
      </c>
      <c r="H1702" s="1" t="s">
        <v>17</v>
      </c>
      <c r="I1702" s="1" t="s">
        <v>59</v>
      </c>
      <c r="J1702" s="1" t="s">
        <v>5760</v>
      </c>
      <c r="K1702" s="1" t="s">
        <v>20</v>
      </c>
      <c r="L1702" s="1" t="s">
        <v>5760</v>
      </c>
      <c r="M1702" s="1"/>
      <c r="N1702" s="1">
        <f t="shared" si="26"/>
        <v>512</v>
      </c>
      <c r="O1702" s="1" t="s">
        <v>22</v>
      </c>
      <c r="P1702" s="1" t="s">
        <v>5761</v>
      </c>
      <c r="Q1702" s="1" t="s">
        <v>5762</v>
      </c>
      <c r="R1702" s="1" t="s">
        <v>21</v>
      </c>
      <c r="S1702" s="1"/>
      <c r="T1702" s="1" t="s">
        <v>25</v>
      </c>
      <c r="U1702">
        <v>-1</v>
      </c>
    </row>
    <row r="1703" spans="1:21">
      <c r="A1703" s="1" t="s">
        <v>220</v>
      </c>
      <c r="B1703" s="1" t="str">
        <f>VLOOKUP(A1703,'[3]消费明细-普通账号'!$B$2:$C$10000,2,)</f>
        <v>广州尚途商旅信息技术有限公司</v>
      </c>
      <c r="C1703" s="1" t="str">
        <f>VLOOKUP(A1703,'[3]消费明细-普通账号'!$B$2:$D$10000,3,)</f>
        <v>KA-广</v>
      </c>
      <c r="D1703" s="1" t="str">
        <f>VLOOKUP(A1703,'[3]消费明细-普通账号'!$B$2:$L$10000,11,)</f>
        <v>史玉卉</v>
      </c>
      <c r="E1703" s="1" t="str">
        <f>VLOOKUP(A1703,'[3]消费明细-普通账号'!$B$2:$P$10000,15,)</f>
        <v>关联</v>
      </c>
      <c r="F1703" s="5">
        <f>VLOOKUP(A1703,'[3]消费明细-普通账号'!$B$2:$O$10000,14,)</f>
        <v>42670</v>
      </c>
      <c r="G1703" s="1" t="s">
        <v>5763</v>
      </c>
      <c r="H1703" s="1" t="s">
        <v>17</v>
      </c>
      <c r="I1703" s="1" t="s">
        <v>59</v>
      </c>
      <c r="J1703" s="1" t="s">
        <v>5760</v>
      </c>
      <c r="K1703" s="1" t="s">
        <v>20</v>
      </c>
      <c r="L1703" s="1" t="s">
        <v>5760</v>
      </c>
      <c r="M1703" s="1"/>
      <c r="N1703" s="1">
        <f t="shared" si="26"/>
        <v>512</v>
      </c>
      <c r="O1703" s="1" t="s">
        <v>22</v>
      </c>
      <c r="P1703" s="1" t="s">
        <v>5764</v>
      </c>
      <c r="Q1703" s="1" t="s">
        <v>5765</v>
      </c>
      <c r="R1703" s="1" t="s">
        <v>21</v>
      </c>
      <c r="S1703" s="1"/>
      <c r="T1703" s="1" t="s">
        <v>25</v>
      </c>
      <c r="U1703">
        <v>-1</v>
      </c>
    </row>
    <row r="1704" spans="1:21">
      <c r="A1704" s="1" t="s">
        <v>220</v>
      </c>
      <c r="B1704" s="1" t="str">
        <f>VLOOKUP(A1704,'[3]消费明细-普通账号'!$B$2:$C$10000,2,)</f>
        <v>广州尚途商旅信息技术有限公司</v>
      </c>
      <c r="C1704" s="1" t="str">
        <f>VLOOKUP(A1704,'[3]消费明细-普通账号'!$B$2:$D$10000,3,)</f>
        <v>KA-广</v>
      </c>
      <c r="D1704" s="1" t="str">
        <f>VLOOKUP(A1704,'[3]消费明细-普通账号'!$B$2:$L$10000,11,)</f>
        <v>史玉卉</v>
      </c>
      <c r="E1704" s="1" t="str">
        <f>VLOOKUP(A1704,'[3]消费明细-普通账号'!$B$2:$P$10000,15,)</f>
        <v>关联</v>
      </c>
      <c r="F1704" s="5">
        <f>VLOOKUP(A1704,'[3]消费明细-普通账号'!$B$2:$O$10000,14,)</f>
        <v>42670</v>
      </c>
      <c r="G1704" s="1" t="s">
        <v>5766</v>
      </c>
      <c r="H1704" s="1" t="s">
        <v>17</v>
      </c>
      <c r="I1704" s="1" t="s">
        <v>59</v>
      </c>
      <c r="J1704" s="1" t="s">
        <v>5760</v>
      </c>
      <c r="K1704" s="1" t="s">
        <v>20</v>
      </c>
      <c r="L1704" s="1" t="s">
        <v>5760</v>
      </c>
      <c r="M1704" s="1"/>
      <c r="N1704" s="1">
        <f t="shared" si="26"/>
        <v>512</v>
      </c>
      <c r="O1704" s="1" t="s">
        <v>22</v>
      </c>
      <c r="P1704" s="1" t="s">
        <v>5767</v>
      </c>
      <c r="Q1704" s="1" t="s">
        <v>5767</v>
      </c>
      <c r="R1704" s="1" t="s">
        <v>21</v>
      </c>
      <c r="S1704" s="1"/>
      <c r="T1704" s="1" t="s">
        <v>25</v>
      </c>
      <c r="U1704">
        <v>-1</v>
      </c>
    </row>
    <row r="1705" spans="1:21">
      <c r="A1705" s="1" t="s">
        <v>220</v>
      </c>
      <c r="B1705" s="1" t="str">
        <f>VLOOKUP(A1705,'[3]消费明细-普通账号'!$B$2:$C$10000,2,)</f>
        <v>广州尚途商旅信息技术有限公司</v>
      </c>
      <c r="C1705" s="1" t="str">
        <f>VLOOKUP(A1705,'[3]消费明细-普通账号'!$B$2:$D$10000,3,)</f>
        <v>KA-广</v>
      </c>
      <c r="D1705" s="1" t="str">
        <f>VLOOKUP(A1705,'[3]消费明细-普通账号'!$B$2:$L$10000,11,)</f>
        <v>史玉卉</v>
      </c>
      <c r="E1705" s="1" t="str">
        <f>VLOOKUP(A1705,'[3]消费明细-普通账号'!$B$2:$P$10000,15,)</f>
        <v>关联</v>
      </c>
      <c r="F1705" s="5">
        <f>VLOOKUP(A1705,'[3]消费明细-普通账号'!$B$2:$O$10000,14,)</f>
        <v>42670</v>
      </c>
      <c r="G1705" s="1" t="s">
        <v>5768</v>
      </c>
      <c r="H1705" s="1" t="s">
        <v>17</v>
      </c>
      <c r="I1705" s="1" t="s">
        <v>59</v>
      </c>
      <c r="J1705" s="1" t="s">
        <v>5769</v>
      </c>
      <c r="K1705" s="1" t="s">
        <v>20</v>
      </c>
      <c r="L1705" s="1" t="s">
        <v>5769</v>
      </c>
      <c r="M1705" s="1"/>
      <c r="N1705" s="1">
        <f t="shared" si="26"/>
        <v>469</v>
      </c>
      <c r="O1705" s="1" t="s">
        <v>22</v>
      </c>
      <c r="P1705" s="1" t="s">
        <v>5770</v>
      </c>
      <c r="Q1705" s="1" t="s">
        <v>5771</v>
      </c>
      <c r="R1705" s="1" t="s">
        <v>21</v>
      </c>
      <c r="S1705" s="1"/>
      <c r="T1705" s="1" t="s">
        <v>25</v>
      </c>
      <c r="U1705">
        <v>-1</v>
      </c>
    </row>
    <row r="1706" spans="1:21">
      <c r="A1706" s="1" t="s">
        <v>220</v>
      </c>
      <c r="B1706" s="1" t="str">
        <f>VLOOKUP(A1706,'[3]消费明细-普通账号'!$B$2:$C$10000,2,)</f>
        <v>广州尚途商旅信息技术有限公司</v>
      </c>
      <c r="C1706" s="1" t="str">
        <f>VLOOKUP(A1706,'[3]消费明细-普通账号'!$B$2:$D$10000,3,)</f>
        <v>KA-广</v>
      </c>
      <c r="D1706" s="1" t="str">
        <f>VLOOKUP(A1706,'[3]消费明细-普通账号'!$B$2:$L$10000,11,)</f>
        <v>史玉卉</v>
      </c>
      <c r="E1706" s="1" t="str">
        <f>VLOOKUP(A1706,'[3]消费明细-普通账号'!$B$2:$P$10000,15,)</f>
        <v>关联</v>
      </c>
      <c r="F1706" s="5">
        <f>VLOOKUP(A1706,'[3]消费明细-普通账号'!$B$2:$O$10000,14,)</f>
        <v>42670</v>
      </c>
      <c r="G1706" s="1" t="s">
        <v>5772</v>
      </c>
      <c r="H1706" s="1" t="s">
        <v>17</v>
      </c>
      <c r="I1706" s="1" t="s">
        <v>59</v>
      </c>
      <c r="J1706" s="1" t="s">
        <v>5773</v>
      </c>
      <c r="K1706" s="1" t="s">
        <v>20</v>
      </c>
      <c r="L1706" s="1" t="s">
        <v>5773</v>
      </c>
      <c r="M1706" s="1"/>
      <c r="N1706" s="1">
        <f t="shared" si="26"/>
        <v>198</v>
      </c>
      <c r="O1706" s="1" t="s">
        <v>22</v>
      </c>
      <c r="P1706" s="1" t="s">
        <v>5774</v>
      </c>
      <c r="Q1706" s="1" t="s">
        <v>5775</v>
      </c>
      <c r="R1706" s="1" t="s">
        <v>21</v>
      </c>
      <c r="S1706" s="1"/>
      <c r="T1706" s="1" t="s">
        <v>25</v>
      </c>
      <c r="U1706">
        <v>-1</v>
      </c>
    </row>
    <row r="1707" spans="1:21">
      <c r="A1707" s="1" t="s">
        <v>220</v>
      </c>
      <c r="B1707" s="1" t="str">
        <f>VLOOKUP(A1707,'[3]消费明细-普通账号'!$B$2:$C$10000,2,)</f>
        <v>广州尚途商旅信息技术有限公司</v>
      </c>
      <c r="C1707" s="1" t="str">
        <f>VLOOKUP(A1707,'[3]消费明细-普通账号'!$B$2:$D$10000,3,)</f>
        <v>KA-广</v>
      </c>
      <c r="D1707" s="1" t="str">
        <f>VLOOKUP(A1707,'[3]消费明细-普通账号'!$B$2:$L$10000,11,)</f>
        <v>史玉卉</v>
      </c>
      <c r="E1707" s="1" t="str">
        <f>VLOOKUP(A1707,'[3]消费明细-普通账号'!$B$2:$P$10000,15,)</f>
        <v>关联</v>
      </c>
      <c r="F1707" s="5">
        <f>VLOOKUP(A1707,'[3]消费明细-普通账号'!$B$2:$O$10000,14,)</f>
        <v>42670</v>
      </c>
      <c r="G1707" s="1" t="s">
        <v>5776</v>
      </c>
      <c r="H1707" s="1" t="s">
        <v>17</v>
      </c>
      <c r="I1707" s="1" t="s">
        <v>59</v>
      </c>
      <c r="J1707" s="1" t="s">
        <v>5745</v>
      </c>
      <c r="K1707" s="1" t="s">
        <v>20</v>
      </c>
      <c r="L1707" s="1" t="s">
        <v>5745</v>
      </c>
      <c r="M1707" s="1"/>
      <c r="N1707" s="1">
        <f t="shared" si="26"/>
        <v>602</v>
      </c>
      <c r="O1707" s="1" t="s">
        <v>22</v>
      </c>
      <c r="P1707" s="1" t="s">
        <v>5777</v>
      </c>
      <c r="Q1707" s="1" t="s">
        <v>5778</v>
      </c>
      <c r="R1707" s="1" t="s">
        <v>21</v>
      </c>
      <c r="S1707" s="1"/>
      <c r="T1707" s="1" t="s">
        <v>25</v>
      </c>
      <c r="U1707">
        <v>-1</v>
      </c>
    </row>
    <row r="1708" spans="1:21">
      <c r="A1708" s="1" t="s">
        <v>829</v>
      </c>
      <c r="B1708" s="1" t="str">
        <f>VLOOKUP(A1708,'[3]消费明细-普通账号'!$B$2:$C$10000,2,)</f>
        <v>广州京雍府电子商务有限公司</v>
      </c>
      <c r="C1708" s="1" t="str">
        <f>VLOOKUP(A1708,'[3]消费明细-普通账号'!$B$2:$D$10000,3,)</f>
        <v>铁军-广</v>
      </c>
      <c r="D1708" s="1" t="str">
        <f>VLOOKUP(A1708,'[3]消费明细-普通账号'!$B$2:$L$10000,11,)</f>
        <v>吴发能</v>
      </c>
      <c r="E1708" s="1" t="str">
        <f>VLOOKUP(A1708,'[3]消费明细-普通账号'!$B$2:$P$10000,15,)</f>
        <v>关联</v>
      </c>
      <c r="F1708" s="5">
        <f>VLOOKUP(A1708,'[3]消费明细-普通账号'!$B$2:$O$10000,14,)</f>
        <v>43004</v>
      </c>
      <c r="G1708" s="1" t="s">
        <v>5779</v>
      </c>
      <c r="H1708" s="1" t="s">
        <v>407</v>
      </c>
      <c r="I1708" s="1" t="s">
        <v>59</v>
      </c>
      <c r="J1708" s="1" t="s">
        <v>4165</v>
      </c>
      <c r="K1708" s="1" t="s">
        <v>20</v>
      </c>
      <c r="L1708" s="1" t="s">
        <v>4165</v>
      </c>
      <c r="M1708" s="1"/>
      <c r="N1708" s="1">
        <f t="shared" si="26"/>
        <v>23</v>
      </c>
      <c r="O1708" s="1" t="s">
        <v>22</v>
      </c>
      <c r="P1708" s="1" t="s">
        <v>5780</v>
      </c>
      <c r="Q1708" s="1" t="s">
        <v>5780</v>
      </c>
      <c r="R1708" s="1" t="s">
        <v>21</v>
      </c>
      <c r="S1708" s="1"/>
      <c r="T1708" s="1" t="s">
        <v>25</v>
      </c>
      <c r="U1708">
        <v>-1</v>
      </c>
    </row>
    <row r="1709" spans="1:21">
      <c r="A1709" s="1" t="s">
        <v>829</v>
      </c>
      <c r="B1709" s="1" t="str">
        <f>VLOOKUP(A1709,'[3]消费明细-普通账号'!$B$2:$C$10000,2,)</f>
        <v>广州京雍府电子商务有限公司</v>
      </c>
      <c r="C1709" s="1" t="str">
        <f>VLOOKUP(A1709,'[3]消费明细-普通账号'!$B$2:$D$10000,3,)</f>
        <v>铁军-广</v>
      </c>
      <c r="D1709" s="1" t="str">
        <f>VLOOKUP(A1709,'[3]消费明细-普通账号'!$B$2:$L$10000,11,)</f>
        <v>吴发能</v>
      </c>
      <c r="E1709" s="1" t="str">
        <f>VLOOKUP(A1709,'[3]消费明细-普通账号'!$B$2:$P$10000,15,)</f>
        <v>关联</v>
      </c>
      <c r="F1709" s="5">
        <f>VLOOKUP(A1709,'[3]消费明细-普通账号'!$B$2:$O$10000,14,)</f>
        <v>43004</v>
      </c>
      <c r="G1709" s="1" t="s">
        <v>5781</v>
      </c>
      <c r="H1709" s="1" t="s">
        <v>36</v>
      </c>
      <c r="I1709" s="1" t="s">
        <v>59</v>
      </c>
      <c r="J1709" s="1" t="s">
        <v>906</v>
      </c>
      <c r="K1709" s="1" t="s">
        <v>20</v>
      </c>
      <c r="L1709" s="1" t="s">
        <v>906</v>
      </c>
      <c r="M1709" s="1"/>
      <c r="N1709" s="1">
        <f t="shared" si="26"/>
        <v>156</v>
      </c>
      <c r="O1709" s="1" t="s">
        <v>22</v>
      </c>
      <c r="P1709" s="1" t="s">
        <v>5782</v>
      </c>
      <c r="Q1709" s="1" t="s">
        <v>5783</v>
      </c>
      <c r="R1709" s="1" t="s">
        <v>21</v>
      </c>
      <c r="S1709" s="1"/>
      <c r="T1709" s="1" t="s">
        <v>25</v>
      </c>
      <c r="U1709">
        <v>-1</v>
      </c>
    </row>
    <row r="1710" spans="1:21">
      <c r="A1710" s="1" t="s">
        <v>169</v>
      </c>
      <c r="B1710" s="1" t="str">
        <f>VLOOKUP(A1710,'[3]消费明细-普通账号'!$B$2:$C$10000,2,)</f>
        <v>雪松控股集团</v>
      </c>
      <c r="C1710" s="1" t="str">
        <f>VLOOKUP(A1710,'[3]消费明细-普通账号'!$B$2:$D$10000,3,)</f>
        <v>KA-广</v>
      </c>
      <c r="D1710" s="1" t="str">
        <f>VLOOKUP(A1710,'[3]消费明细-普通账号'!$B$2:$L$10000,11,)</f>
        <v>史玉卉</v>
      </c>
      <c r="E1710" s="1" t="str">
        <f>VLOOKUP(A1710,'[3]消费明细-普通账号'!$B$2:$P$10000,15,)</f>
        <v>新建</v>
      </c>
      <c r="F1710" s="5">
        <f>VLOOKUP(A1710,'[3]消费明细-普通账号'!$B$2:$O$10000,14,)</f>
        <v>42978</v>
      </c>
      <c r="G1710" s="1" t="s">
        <v>5784</v>
      </c>
      <c r="H1710" s="1" t="s">
        <v>17</v>
      </c>
      <c r="I1710" s="1" t="s">
        <v>59</v>
      </c>
      <c r="J1710" s="1" t="s">
        <v>5785</v>
      </c>
      <c r="K1710" s="1" t="s">
        <v>20</v>
      </c>
      <c r="L1710" s="1" t="s">
        <v>5785</v>
      </c>
      <c r="M1710" s="1"/>
      <c r="N1710" s="1">
        <f t="shared" si="26"/>
        <v>914</v>
      </c>
      <c r="O1710" s="1" t="s">
        <v>22</v>
      </c>
      <c r="P1710" s="1" t="s">
        <v>5786</v>
      </c>
      <c r="Q1710" s="1" t="s">
        <v>5787</v>
      </c>
      <c r="R1710" s="1" t="s">
        <v>21</v>
      </c>
      <c r="S1710" s="1"/>
      <c r="T1710" s="1" t="s">
        <v>25</v>
      </c>
      <c r="U1710" t="str">
        <f>VLOOKUP(H1710,[4]可返佣产品!$A$2:$B$1000,2,)</f>
        <v>true</v>
      </c>
    </row>
    <row r="1711" spans="1:21">
      <c r="A1711" s="1" t="s">
        <v>2738</v>
      </c>
      <c r="B1711" s="1" t="str">
        <f>VLOOKUP(A1711,'[3]消费明细-普通账号'!$B$2:$C$10000,2,)</f>
        <v>广州市绯影信息科技有限公司</v>
      </c>
      <c r="C1711" s="1" t="str">
        <f>VLOOKUP(A1711,'[3]消费明细-普通账号'!$B$2:$D$10000,3,)</f>
        <v>中台-广</v>
      </c>
      <c r="D1711" s="1" t="str">
        <f>VLOOKUP(A1711,'[3]消费明细-普通账号'!$B$2:$L$10000,11,)</f>
        <v>雷馥萍</v>
      </c>
      <c r="E1711" s="1" t="str">
        <f>VLOOKUP(A1711,'[3]消费明细-普通账号'!$B$2:$P$10000,15,)</f>
        <v>关联</v>
      </c>
      <c r="F1711" s="5">
        <f>VLOOKUP(A1711,'[3]消费明细-普通账号'!$B$2:$O$10000,14,)</f>
        <v>42754</v>
      </c>
      <c r="G1711" s="1" t="s">
        <v>5788</v>
      </c>
      <c r="H1711" s="1" t="s">
        <v>17</v>
      </c>
      <c r="I1711" s="1" t="s">
        <v>59</v>
      </c>
      <c r="J1711" s="1" t="s">
        <v>4242</v>
      </c>
      <c r="K1711" s="1" t="s">
        <v>20</v>
      </c>
      <c r="L1711" s="1" t="s">
        <v>4242</v>
      </c>
      <c r="M1711" s="1"/>
      <c r="N1711" s="1">
        <f t="shared" si="26"/>
        <v>106.68</v>
      </c>
      <c r="O1711" s="1" t="s">
        <v>22</v>
      </c>
      <c r="P1711" s="1" t="s">
        <v>5789</v>
      </c>
      <c r="Q1711" s="1" t="s">
        <v>5790</v>
      </c>
      <c r="R1711" s="1" t="s">
        <v>21</v>
      </c>
      <c r="S1711" s="1"/>
      <c r="T1711" s="1" t="s">
        <v>25</v>
      </c>
      <c r="U1711">
        <v>-1</v>
      </c>
    </row>
    <row r="1712" spans="1:21">
      <c r="A1712" s="1" t="s">
        <v>340</v>
      </c>
      <c r="B1712" s="1" t="str">
        <f>VLOOKUP(A1712,'[3]消费明细-普通账号'!$B$2:$C$10000,2,)</f>
        <v>深圳翼果科技有限公司</v>
      </c>
      <c r="C1712" s="1" t="str">
        <f>VLOOKUP(A1712,'[3]消费明细-普通账号'!$B$2:$D$10000,3,)</f>
        <v>铁军-广</v>
      </c>
      <c r="D1712" s="1" t="str">
        <f>VLOOKUP(A1712,'[3]消费明细-普通账号'!$B$2:$L$10000,11,)</f>
        <v>高乾</v>
      </c>
      <c r="E1712" s="1" t="str">
        <f>VLOOKUP(A1712,'[3]消费明细-普通账号'!$B$2:$P$10000,15,)</f>
        <v>关联</v>
      </c>
      <c r="F1712" s="5">
        <f>VLOOKUP(A1712,'[3]消费明细-普通账号'!$B$2:$O$10000,14,)</f>
        <v>43132</v>
      </c>
      <c r="G1712" s="1" t="s">
        <v>5791</v>
      </c>
      <c r="H1712" s="1" t="s">
        <v>17</v>
      </c>
      <c r="I1712" s="1" t="s">
        <v>59</v>
      </c>
      <c r="J1712" s="1" t="s">
        <v>555</v>
      </c>
      <c r="K1712" s="1" t="s">
        <v>20</v>
      </c>
      <c r="L1712" s="1" t="s">
        <v>555</v>
      </c>
      <c r="M1712" s="1"/>
      <c r="N1712" s="1">
        <f t="shared" si="26"/>
        <v>218</v>
      </c>
      <c r="O1712" s="1" t="s">
        <v>22</v>
      </c>
      <c r="P1712" s="1" t="s">
        <v>5792</v>
      </c>
      <c r="Q1712" s="1" t="s">
        <v>5793</v>
      </c>
      <c r="R1712" s="1" t="s">
        <v>21</v>
      </c>
      <c r="S1712" s="1"/>
      <c r="T1712" s="1" t="s">
        <v>25</v>
      </c>
      <c r="U1712">
        <v>-1</v>
      </c>
    </row>
    <row r="1713" spans="1:21">
      <c r="A1713" s="1" t="s">
        <v>340</v>
      </c>
      <c r="B1713" s="1" t="str">
        <f>VLOOKUP(A1713,'[3]消费明细-普通账号'!$B$2:$C$10000,2,)</f>
        <v>深圳翼果科技有限公司</v>
      </c>
      <c r="C1713" s="1" t="str">
        <f>VLOOKUP(A1713,'[3]消费明细-普通账号'!$B$2:$D$10000,3,)</f>
        <v>铁军-广</v>
      </c>
      <c r="D1713" s="1" t="str">
        <f>VLOOKUP(A1713,'[3]消费明细-普通账号'!$B$2:$L$10000,11,)</f>
        <v>高乾</v>
      </c>
      <c r="E1713" s="1" t="str">
        <f>VLOOKUP(A1713,'[3]消费明细-普通账号'!$B$2:$P$10000,15,)</f>
        <v>关联</v>
      </c>
      <c r="F1713" s="5">
        <f>VLOOKUP(A1713,'[3]消费明细-普通账号'!$B$2:$O$10000,14,)</f>
        <v>43132</v>
      </c>
      <c r="G1713" s="1" t="s">
        <v>5794</v>
      </c>
      <c r="H1713" s="1" t="s">
        <v>17</v>
      </c>
      <c r="I1713" s="1" t="s">
        <v>59</v>
      </c>
      <c r="J1713" s="1" t="s">
        <v>5795</v>
      </c>
      <c r="K1713" s="1" t="s">
        <v>20</v>
      </c>
      <c r="L1713" s="1" t="s">
        <v>5795</v>
      </c>
      <c r="M1713" s="1"/>
      <c r="N1713" s="1">
        <f t="shared" si="26"/>
        <v>39.4</v>
      </c>
      <c r="O1713" s="1" t="s">
        <v>22</v>
      </c>
      <c r="P1713" s="1" t="s">
        <v>5796</v>
      </c>
      <c r="Q1713" s="1" t="s">
        <v>5797</v>
      </c>
      <c r="R1713" s="1" t="s">
        <v>21</v>
      </c>
      <c r="S1713" s="1"/>
      <c r="T1713" s="1" t="s">
        <v>25</v>
      </c>
      <c r="U1713">
        <v>-1</v>
      </c>
    </row>
    <row r="1714" spans="1:21">
      <c r="A1714" s="1" t="s">
        <v>340</v>
      </c>
      <c r="B1714" s="1" t="str">
        <f>VLOOKUP(A1714,'[3]消费明细-普通账号'!$B$2:$C$10000,2,)</f>
        <v>深圳翼果科技有限公司</v>
      </c>
      <c r="C1714" s="1" t="str">
        <f>VLOOKUP(A1714,'[3]消费明细-普通账号'!$B$2:$D$10000,3,)</f>
        <v>铁军-广</v>
      </c>
      <c r="D1714" s="1" t="str">
        <f>VLOOKUP(A1714,'[3]消费明细-普通账号'!$B$2:$L$10000,11,)</f>
        <v>高乾</v>
      </c>
      <c r="E1714" s="1" t="str">
        <f>VLOOKUP(A1714,'[3]消费明细-普通账号'!$B$2:$P$10000,15,)</f>
        <v>关联</v>
      </c>
      <c r="F1714" s="5">
        <f>VLOOKUP(A1714,'[3]消费明细-普通账号'!$B$2:$O$10000,14,)</f>
        <v>43132</v>
      </c>
      <c r="G1714" s="1" t="s">
        <v>5798</v>
      </c>
      <c r="H1714" s="1" t="s">
        <v>17</v>
      </c>
      <c r="I1714" s="1" t="s">
        <v>59</v>
      </c>
      <c r="J1714" s="1" t="s">
        <v>3052</v>
      </c>
      <c r="K1714" s="1" t="s">
        <v>20</v>
      </c>
      <c r="L1714" s="1" t="s">
        <v>3052</v>
      </c>
      <c r="M1714" s="1"/>
      <c r="N1714" s="1">
        <f t="shared" si="26"/>
        <v>131</v>
      </c>
      <c r="O1714" s="1" t="s">
        <v>22</v>
      </c>
      <c r="P1714" s="1" t="s">
        <v>5799</v>
      </c>
      <c r="Q1714" s="1" t="s">
        <v>5800</v>
      </c>
      <c r="R1714" s="1" t="s">
        <v>21</v>
      </c>
      <c r="S1714" s="1"/>
      <c r="T1714" s="1" t="s">
        <v>25</v>
      </c>
      <c r="U1714">
        <v>-1</v>
      </c>
    </row>
    <row r="1715" spans="1:21">
      <c r="A1715" s="1" t="s">
        <v>512</v>
      </c>
      <c r="B1715" s="1" t="str">
        <f>VLOOKUP(A1715,'[3]消费明细-普通账号'!$B$2:$C$10000,2,)</f>
        <v>广州合立正通信息科技有限公司</v>
      </c>
      <c r="C1715" s="1" t="str">
        <f>VLOOKUP(A1715,'[3]消费明细-普通账号'!$B$2:$D$10000,3,)</f>
        <v>KA-广</v>
      </c>
      <c r="D1715" s="1" t="str">
        <f>VLOOKUP(A1715,'[3]消费明细-普通账号'!$B$2:$L$10000,11,)</f>
        <v>史玉卉</v>
      </c>
      <c r="E1715" s="1" t="str">
        <f>VLOOKUP(A1715,'[3]消费明细-普通账号'!$B$2:$P$10000,15,)</f>
        <v>关联</v>
      </c>
      <c r="F1715" s="5">
        <f>VLOOKUP(A1715,'[3]消费明细-普通账号'!$B$2:$O$10000,14,)</f>
        <v>42786</v>
      </c>
      <c r="G1715" s="1" t="s">
        <v>5801</v>
      </c>
      <c r="H1715" s="1" t="s">
        <v>36</v>
      </c>
      <c r="I1715" s="1" t="s">
        <v>18</v>
      </c>
      <c r="J1715" s="1" t="s">
        <v>5802</v>
      </c>
      <c r="K1715" s="1" t="s">
        <v>20</v>
      </c>
      <c r="L1715" s="1" t="s">
        <v>5802</v>
      </c>
      <c r="M1715" s="1"/>
      <c r="N1715" s="1">
        <f t="shared" si="26"/>
        <v>307.89999999999998</v>
      </c>
      <c r="O1715" s="1" t="s">
        <v>22</v>
      </c>
      <c r="P1715" s="1" t="s">
        <v>5803</v>
      </c>
      <c r="Q1715" s="1" t="s">
        <v>5804</v>
      </c>
      <c r="R1715" s="1" t="s">
        <v>21</v>
      </c>
      <c r="S1715" s="1"/>
      <c r="T1715" s="1" t="s">
        <v>25</v>
      </c>
      <c r="U1715" t="str">
        <f>VLOOKUP(H1715,[4]可返佣产品!$A$2:$B$1000,2,)</f>
        <v>true</v>
      </c>
    </row>
    <row r="1716" spans="1:21">
      <c r="A1716" s="1" t="s">
        <v>148</v>
      </c>
      <c r="B1716" s="1" t="str">
        <f>VLOOKUP(A1716,'[3]消费明细-普通账号'!$B$2:$C$10000,2,)</f>
        <v>广州汇电云联互联网科技有限公司</v>
      </c>
      <c r="C1716" s="1" t="str">
        <f>VLOOKUP(A1716,'[3]消费明细-普通账号'!$B$2:$D$10000,3,)</f>
        <v>铁军-广</v>
      </c>
      <c r="D1716" s="1" t="str">
        <f>VLOOKUP(A1716,'[3]消费明细-普通账号'!$B$2:$L$10000,11,)</f>
        <v>高乾</v>
      </c>
      <c r="E1716" s="1" t="str">
        <f>VLOOKUP(A1716,'[3]消费明细-普通账号'!$B$2:$P$10000,15,)</f>
        <v>关联</v>
      </c>
      <c r="F1716" s="5">
        <f>VLOOKUP(A1716,'[3]消费明细-普通账号'!$B$2:$O$10000,14,)</f>
        <v>43155.427905092598</v>
      </c>
      <c r="G1716" s="1" t="s">
        <v>5805</v>
      </c>
      <c r="H1716" s="1" t="s">
        <v>531</v>
      </c>
      <c r="I1716" s="1" t="s">
        <v>18</v>
      </c>
      <c r="J1716" s="1" t="s">
        <v>5806</v>
      </c>
      <c r="K1716" s="1" t="s">
        <v>20</v>
      </c>
      <c r="L1716" s="1" t="s">
        <v>5806</v>
      </c>
      <c r="M1716" s="1"/>
      <c r="N1716" s="1">
        <f t="shared" si="26"/>
        <v>2.34</v>
      </c>
      <c r="O1716" s="1" t="s">
        <v>22</v>
      </c>
      <c r="P1716" s="1" t="s">
        <v>5807</v>
      </c>
      <c r="Q1716" s="1" t="s">
        <v>5808</v>
      </c>
      <c r="R1716" s="1" t="s">
        <v>21</v>
      </c>
      <c r="S1716" s="1"/>
      <c r="T1716" s="1" t="s">
        <v>25</v>
      </c>
      <c r="U1716" t="str">
        <f>VLOOKUP(H1716,[4]可返佣产品!$A$2:$B$1000,2,)</f>
        <v>true</v>
      </c>
    </row>
    <row r="1717" spans="1:21">
      <c r="A1717" s="1" t="s">
        <v>1315</v>
      </c>
      <c r="B1717" s="1" t="str">
        <f>VLOOKUP(A1717,'[3]消费明细-普通账号'!$B$2:$C$10000,2,)</f>
        <v>广州花镇教育咨询有限公司</v>
      </c>
      <c r="C1717" s="1" t="str">
        <f>VLOOKUP(A1717,'[3]消费明细-普通账号'!$B$2:$D$10000,3,)</f>
        <v>铁军-广</v>
      </c>
      <c r="D1717" s="1" t="str">
        <f>VLOOKUP(A1717,'[3]消费明细-普通账号'!$B$2:$L$10000,11,)</f>
        <v>高乾</v>
      </c>
      <c r="E1717" s="1" t="str">
        <f>VLOOKUP(A1717,'[3]消费明细-普通账号'!$B$2:$P$10000,15,)</f>
        <v>关联</v>
      </c>
      <c r="F1717" s="5">
        <f>VLOOKUP(A1717,'[3]消费明细-普通账号'!$B$2:$O$10000,14,)</f>
        <v>42956</v>
      </c>
      <c r="G1717" s="1" t="s">
        <v>5809</v>
      </c>
      <c r="H1717" s="1" t="s">
        <v>166</v>
      </c>
      <c r="I1717" s="1" t="s">
        <v>49</v>
      </c>
      <c r="J1717" s="1" t="s">
        <v>29</v>
      </c>
      <c r="K1717" s="1" t="s">
        <v>20</v>
      </c>
      <c r="L1717" s="1" t="s">
        <v>30</v>
      </c>
      <c r="M1717" s="1"/>
      <c r="N1717" s="1">
        <f t="shared" si="26"/>
        <v>0</v>
      </c>
      <c r="O1717" s="1" t="s">
        <v>31</v>
      </c>
      <c r="P1717" s="1" t="s">
        <v>5810</v>
      </c>
      <c r="Q1717" s="1" t="s">
        <v>5810</v>
      </c>
      <c r="R1717" s="1" t="s">
        <v>21</v>
      </c>
      <c r="S1717" s="1"/>
      <c r="T1717" s="1" t="s">
        <v>25</v>
      </c>
      <c r="U1717" t="e">
        <f>VLOOKUP(H1717,[4]可返佣产品!$A$2:$B$1000,2,)</f>
        <v>#N/A</v>
      </c>
    </row>
    <row r="1718" spans="1:21">
      <c r="A1718" s="1" t="s">
        <v>63</v>
      </c>
      <c r="B1718" s="1" t="str">
        <f>VLOOKUP(A1718,'[3]消费明细-普通账号'!$B$2:$C$10000,2,)</f>
        <v>广州美亚电子商务国际旅行社有限公司</v>
      </c>
      <c r="C1718" s="1" t="str">
        <f>VLOOKUP(A1718,'[3]消费明细-普通账号'!$B$2:$D$10000,3,)</f>
        <v>KA-广</v>
      </c>
      <c r="D1718" s="1" t="str">
        <f>VLOOKUP(A1718,'[3]消费明细-普通账号'!$B$2:$L$10000,11,)</f>
        <v>史玉卉</v>
      </c>
      <c r="E1718" s="1" t="str">
        <f>VLOOKUP(A1718,'[3]消费明细-普通账号'!$B$2:$P$10000,15,)</f>
        <v>关联</v>
      </c>
      <c r="F1718" s="5">
        <f>VLOOKUP(A1718,'[3]消费明细-普通账号'!$B$2:$O$10000,14,)</f>
        <v>43028</v>
      </c>
      <c r="G1718" s="1" t="s">
        <v>5811</v>
      </c>
      <c r="H1718" s="1" t="s">
        <v>5812</v>
      </c>
      <c r="I1718" s="1" t="s">
        <v>49</v>
      </c>
      <c r="J1718" s="1" t="s">
        <v>29</v>
      </c>
      <c r="K1718" s="1" t="s">
        <v>20</v>
      </c>
      <c r="L1718" s="1" t="s">
        <v>30</v>
      </c>
      <c r="M1718" s="1"/>
      <c r="N1718" s="1">
        <f t="shared" si="26"/>
        <v>0</v>
      </c>
      <c r="O1718" s="1" t="s">
        <v>31</v>
      </c>
      <c r="P1718" s="1" t="s">
        <v>5813</v>
      </c>
      <c r="Q1718" s="1" t="s">
        <v>5813</v>
      </c>
      <c r="R1718" s="1" t="s">
        <v>21</v>
      </c>
      <c r="S1718" s="1"/>
      <c r="T1718" s="1" t="s">
        <v>25</v>
      </c>
      <c r="U1718" t="e">
        <f>VLOOKUP(H1718,[4]可返佣产品!$A$2:$B$1000,2,)</f>
        <v>#N/A</v>
      </c>
    </row>
    <row r="1719" spans="1:21">
      <c r="A1719" s="1" t="s">
        <v>63</v>
      </c>
      <c r="B1719" s="1" t="str">
        <f>VLOOKUP(A1719,'[3]消费明细-普通账号'!$B$2:$C$10000,2,)</f>
        <v>广州美亚电子商务国际旅行社有限公司</v>
      </c>
      <c r="C1719" s="1" t="str">
        <f>VLOOKUP(A1719,'[3]消费明细-普通账号'!$B$2:$D$10000,3,)</f>
        <v>KA-广</v>
      </c>
      <c r="D1719" s="1" t="str">
        <f>VLOOKUP(A1719,'[3]消费明细-普通账号'!$B$2:$L$10000,11,)</f>
        <v>史玉卉</v>
      </c>
      <c r="E1719" s="1" t="str">
        <f>VLOOKUP(A1719,'[3]消费明细-普通账号'!$B$2:$P$10000,15,)</f>
        <v>关联</v>
      </c>
      <c r="F1719" s="5">
        <f>VLOOKUP(A1719,'[3]消费明细-普通账号'!$B$2:$O$10000,14,)</f>
        <v>43028</v>
      </c>
      <c r="G1719" s="1" t="s">
        <v>5814</v>
      </c>
      <c r="H1719" s="1" t="s">
        <v>17</v>
      </c>
      <c r="I1719" s="1" t="s">
        <v>59</v>
      </c>
      <c r="J1719" s="1" t="s">
        <v>5815</v>
      </c>
      <c r="K1719" s="1" t="s">
        <v>1682</v>
      </c>
      <c r="L1719" s="1" t="s">
        <v>5816</v>
      </c>
      <c r="M1719" s="1"/>
      <c r="N1719" s="1">
        <f t="shared" si="26"/>
        <v>1695.2</v>
      </c>
      <c r="O1719" s="1" t="s">
        <v>22</v>
      </c>
      <c r="P1719" s="1" t="s">
        <v>5817</v>
      </c>
      <c r="Q1719" s="1" t="s">
        <v>5818</v>
      </c>
      <c r="R1719" s="1" t="s">
        <v>21</v>
      </c>
      <c r="S1719" s="1"/>
      <c r="T1719" s="1" t="s">
        <v>25</v>
      </c>
      <c r="U1719">
        <v>-1</v>
      </c>
    </row>
    <row r="1720" spans="1:21">
      <c r="A1720" s="1" t="s">
        <v>1315</v>
      </c>
      <c r="B1720" s="1" t="str">
        <f>VLOOKUP(A1720,'[3]消费明细-普通账号'!$B$2:$C$10000,2,)</f>
        <v>广州花镇教育咨询有限公司</v>
      </c>
      <c r="C1720" s="1" t="str">
        <f>VLOOKUP(A1720,'[3]消费明细-普通账号'!$B$2:$D$10000,3,)</f>
        <v>铁军-广</v>
      </c>
      <c r="D1720" s="1" t="str">
        <f>VLOOKUP(A1720,'[3]消费明细-普通账号'!$B$2:$L$10000,11,)</f>
        <v>高乾</v>
      </c>
      <c r="E1720" s="1" t="str">
        <f>VLOOKUP(A1720,'[3]消费明细-普通账号'!$B$2:$P$10000,15,)</f>
        <v>关联</v>
      </c>
      <c r="F1720" s="5">
        <f>VLOOKUP(A1720,'[3]消费明细-普通账号'!$B$2:$O$10000,14,)</f>
        <v>42956</v>
      </c>
      <c r="G1720" s="1" t="s">
        <v>5819</v>
      </c>
      <c r="H1720" s="1" t="s">
        <v>89</v>
      </c>
      <c r="I1720" s="1" t="s">
        <v>49</v>
      </c>
      <c r="J1720" s="1" t="s">
        <v>5820</v>
      </c>
      <c r="K1720" s="1" t="s">
        <v>20</v>
      </c>
      <c r="L1720" s="1" t="s">
        <v>5820</v>
      </c>
      <c r="M1720" s="1"/>
      <c r="N1720" s="1">
        <f t="shared" si="26"/>
        <v>111</v>
      </c>
      <c r="O1720" s="1" t="s">
        <v>22</v>
      </c>
      <c r="P1720" s="1" t="s">
        <v>5821</v>
      </c>
      <c r="Q1720" s="1" t="s">
        <v>5822</v>
      </c>
      <c r="R1720" s="1" t="s">
        <v>21</v>
      </c>
      <c r="S1720" s="1"/>
      <c r="T1720" s="1" t="s">
        <v>25</v>
      </c>
      <c r="U1720" t="str">
        <f>VLOOKUP(H1720,[4]可返佣产品!$A$2:$B$1000,2,)</f>
        <v>true</v>
      </c>
    </row>
    <row r="1721" spans="1:21">
      <c r="A1721" s="1" t="s">
        <v>1315</v>
      </c>
      <c r="B1721" s="1" t="str">
        <f>VLOOKUP(A1721,'[3]消费明细-普通账号'!$B$2:$C$10000,2,)</f>
        <v>广州花镇教育咨询有限公司</v>
      </c>
      <c r="C1721" s="1" t="str">
        <f>VLOOKUP(A1721,'[3]消费明细-普通账号'!$B$2:$D$10000,3,)</f>
        <v>铁军-广</v>
      </c>
      <c r="D1721" s="1" t="str">
        <f>VLOOKUP(A1721,'[3]消费明细-普通账号'!$B$2:$L$10000,11,)</f>
        <v>高乾</v>
      </c>
      <c r="E1721" s="1" t="str">
        <f>VLOOKUP(A1721,'[3]消费明细-普通账号'!$B$2:$P$10000,15,)</f>
        <v>关联</v>
      </c>
      <c r="F1721" s="5">
        <f>VLOOKUP(A1721,'[3]消费明细-普通账号'!$B$2:$O$10000,14,)</f>
        <v>42956</v>
      </c>
      <c r="G1721" s="1" t="s">
        <v>5823</v>
      </c>
      <c r="H1721" s="1" t="s">
        <v>36</v>
      </c>
      <c r="I1721" s="1" t="s">
        <v>59</v>
      </c>
      <c r="J1721" s="1" t="s">
        <v>5824</v>
      </c>
      <c r="K1721" s="1" t="s">
        <v>20</v>
      </c>
      <c r="L1721" s="1" t="s">
        <v>5824</v>
      </c>
      <c r="M1721" s="1"/>
      <c r="N1721" s="1">
        <f t="shared" si="26"/>
        <v>1350</v>
      </c>
      <c r="O1721" s="1" t="s">
        <v>22</v>
      </c>
      <c r="P1721" s="1" t="s">
        <v>5825</v>
      </c>
      <c r="Q1721" s="1" t="s">
        <v>5826</v>
      </c>
      <c r="R1721" s="1" t="s">
        <v>21</v>
      </c>
      <c r="S1721" s="1"/>
      <c r="T1721" s="1" t="s">
        <v>25</v>
      </c>
      <c r="U1721">
        <v>-1</v>
      </c>
    </row>
    <row r="1722" spans="1:21">
      <c r="A1722" s="1" t="s">
        <v>1315</v>
      </c>
      <c r="B1722" s="1" t="str">
        <f>VLOOKUP(A1722,'[3]消费明细-普通账号'!$B$2:$C$10000,2,)</f>
        <v>广州花镇教育咨询有限公司</v>
      </c>
      <c r="C1722" s="1" t="str">
        <f>VLOOKUP(A1722,'[3]消费明细-普通账号'!$B$2:$D$10000,3,)</f>
        <v>铁军-广</v>
      </c>
      <c r="D1722" s="1" t="str">
        <f>VLOOKUP(A1722,'[3]消费明细-普通账号'!$B$2:$L$10000,11,)</f>
        <v>高乾</v>
      </c>
      <c r="E1722" s="1" t="str">
        <f>VLOOKUP(A1722,'[3]消费明细-普通账号'!$B$2:$P$10000,15,)</f>
        <v>关联</v>
      </c>
      <c r="F1722" s="5">
        <f>VLOOKUP(A1722,'[3]消费明细-普通账号'!$B$2:$O$10000,14,)</f>
        <v>42956</v>
      </c>
      <c r="G1722" s="1" t="s">
        <v>5827</v>
      </c>
      <c r="H1722" s="1" t="s">
        <v>17</v>
      </c>
      <c r="I1722" s="1" t="s">
        <v>59</v>
      </c>
      <c r="J1722" s="1" t="s">
        <v>5828</v>
      </c>
      <c r="K1722" s="1" t="s">
        <v>20</v>
      </c>
      <c r="L1722" s="1" t="s">
        <v>5828</v>
      </c>
      <c r="M1722" s="1"/>
      <c r="N1722" s="1">
        <f t="shared" si="26"/>
        <v>13175</v>
      </c>
      <c r="O1722" s="1" t="s">
        <v>22</v>
      </c>
      <c r="P1722" s="1" t="s">
        <v>5829</v>
      </c>
      <c r="Q1722" s="1" t="s">
        <v>5830</v>
      </c>
      <c r="R1722" s="1" t="s">
        <v>21</v>
      </c>
      <c r="S1722" s="1"/>
      <c r="T1722" s="1" t="s">
        <v>25</v>
      </c>
      <c r="U1722">
        <v>-1</v>
      </c>
    </row>
    <row r="1723" spans="1:21">
      <c r="A1723" s="1" t="s">
        <v>2964</v>
      </c>
      <c r="B1723" s="1" t="str">
        <f>VLOOKUP(A1723,'[3]消费明细-普通账号'!$B$2:$C$10000,2,)</f>
        <v>深圳原上科技技术有限公司</v>
      </c>
      <c r="C1723" s="1" t="str">
        <f>VLOOKUP(A1723,'[3]消费明细-普通账号'!$B$2:$D$10000,3,)</f>
        <v>BD伙伴</v>
      </c>
      <c r="D1723" s="1" t="str">
        <f>VLOOKUP(A1723,'[3]消费明细-普通账号'!$B$2:$L$10000,11,)</f>
        <v>BD团队-黄政源</v>
      </c>
      <c r="E1723" s="1" t="str">
        <f>VLOOKUP(A1723,'[3]消费明细-普通账号'!$B$2:$P$10000,15,)</f>
        <v>新建</v>
      </c>
      <c r="F1723" s="5">
        <f>VLOOKUP(A1723,'[3]消费明细-普通账号'!$B$2:$O$10000,14,)</f>
        <v>43045</v>
      </c>
      <c r="G1723" s="1" t="s">
        <v>5831</v>
      </c>
      <c r="H1723" s="1" t="s">
        <v>2631</v>
      </c>
      <c r="I1723" s="1" t="s">
        <v>49</v>
      </c>
      <c r="J1723" s="1" t="s">
        <v>29</v>
      </c>
      <c r="K1723" s="1" t="s">
        <v>20</v>
      </c>
      <c r="L1723" s="1" t="s">
        <v>30</v>
      </c>
      <c r="M1723" s="1"/>
      <c r="N1723" s="1">
        <f t="shared" si="26"/>
        <v>0</v>
      </c>
      <c r="O1723" s="1" t="s">
        <v>31</v>
      </c>
      <c r="P1723" s="1" t="s">
        <v>5832</v>
      </c>
      <c r="Q1723" s="1" t="s">
        <v>5833</v>
      </c>
      <c r="R1723" s="1" t="s">
        <v>21</v>
      </c>
      <c r="S1723" s="1"/>
      <c r="T1723" s="1" t="s">
        <v>25</v>
      </c>
      <c r="U1723" t="e">
        <f>VLOOKUP(H1723,[4]可返佣产品!$A$2:$B$1000,2,)</f>
        <v>#N/A</v>
      </c>
    </row>
    <row r="1724" spans="1:21">
      <c r="A1724" s="1" t="s">
        <v>2964</v>
      </c>
      <c r="B1724" s="1" t="str">
        <f>VLOOKUP(A1724,'[3]消费明细-普通账号'!$B$2:$C$10000,2,)</f>
        <v>深圳原上科技技术有限公司</v>
      </c>
      <c r="C1724" s="1" t="str">
        <f>VLOOKUP(A1724,'[3]消费明细-普通账号'!$B$2:$D$10000,3,)</f>
        <v>BD伙伴</v>
      </c>
      <c r="D1724" s="1" t="str">
        <f>VLOOKUP(A1724,'[3]消费明细-普通账号'!$B$2:$L$10000,11,)</f>
        <v>BD团队-黄政源</v>
      </c>
      <c r="E1724" s="1" t="str">
        <f>VLOOKUP(A1724,'[3]消费明细-普通账号'!$B$2:$P$10000,15,)</f>
        <v>新建</v>
      </c>
      <c r="F1724" s="5">
        <f>VLOOKUP(A1724,'[3]消费明细-普通账号'!$B$2:$O$10000,14,)</f>
        <v>43045</v>
      </c>
      <c r="G1724" s="1" t="s">
        <v>5834</v>
      </c>
      <c r="H1724" s="1" t="s">
        <v>550</v>
      </c>
      <c r="I1724" s="1" t="s">
        <v>49</v>
      </c>
      <c r="J1724" s="1" t="s">
        <v>5835</v>
      </c>
      <c r="K1724" s="1" t="s">
        <v>20</v>
      </c>
      <c r="L1724" s="1" t="s">
        <v>5835</v>
      </c>
      <c r="M1724" s="1"/>
      <c r="N1724" s="1">
        <f t="shared" si="26"/>
        <v>360</v>
      </c>
      <c r="O1724" s="1" t="s">
        <v>22</v>
      </c>
      <c r="P1724" s="1" t="s">
        <v>5836</v>
      </c>
      <c r="Q1724" s="1" t="s">
        <v>5837</v>
      </c>
      <c r="R1724" s="1" t="s">
        <v>21</v>
      </c>
      <c r="S1724" s="1"/>
      <c r="T1724" s="1" t="s">
        <v>25</v>
      </c>
      <c r="U1724" t="str">
        <f>VLOOKUP(H1724,[4]可返佣产品!$A$2:$B$1000,2,)</f>
        <v>true</v>
      </c>
    </row>
    <row r="1725" spans="1:21">
      <c r="A1725" s="1" t="s">
        <v>172</v>
      </c>
      <c r="B1725" s="1" t="str">
        <f>VLOOKUP(A1725,'[3]消费明细-普通账号'!$B$2:$C$10000,2,)</f>
        <v>深圳前海金智慧科技有限公司</v>
      </c>
      <c r="C1725" s="1" t="str">
        <f>VLOOKUP(A1725,'[3]消费明细-普通账号'!$B$2:$D$10000,3,)</f>
        <v>铁军-广</v>
      </c>
      <c r="D1725" s="1" t="str">
        <f>VLOOKUP(A1725,'[3]消费明细-普通账号'!$B$2:$L$10000,11,)</f>
        <v>高乾</v>
      </c>
      <c r="E1725" s="1" t="str">
        <f>VLOOKUP(A1725,'[3]消费明细-普通账号'!$B$2:$P$10000,15,)</f>
        <v>关联</v>
      </c>
      <c r="F1725" s="5">
        <f>VLOOKUP(A1725,'[3]消费明细-普通账号'!$B$2:$O$10000,14,)</f>
        <v>43167.927858796298</v>
      </c>
      <c r="G1725" s="1" t="s">
        <v>5838</v>
      </c>
      <c r="H1725" s="1" t="s">
        <v>5839</v>
      </c>
      <c r="I1725" s="1" t="s">
        <v>49</v>
      </c>
      <c r="J1725" s="1" t="s">
        <v>29</v>
      </c>
      <c r="K1725" s="1" t="s">
        <v>20</v>
      </c>
      <c r="L1725" s="1" t="s">
        <v>30</v>
      </c>
      <c r="M1725" s="1"/>
      <c r="N1725" s="1">
        <f t="shared" si="26"/>
        <v>0</v>
      </c>
      <c r="O1725" s="1" t="s">
        <v>31</v>
      </c>
      <c r="P1725" s="1" t="s">
        <v>5840</v>
      </c>
      <c r="Q1725" s="1" t="s">
        <v>5840</v>
      </c>
      <c r="R1725" s="1" t="s">
        <v>21</v>
      </c>
      <c r="S1725" s="1"/>
      <c r="T1725" s="1" t="s">
        <v>25</v>
      </c>
      <c r="U1725" t="e">
        <f>VLOOKUP(H1725,[4]可返佣产品!$A$2:$B$1000,2,)</f>
        <v>#N/A</v>
      </c>
    </row>
    <row r="1726" spans="1:21">
      <c r="A1726" s="1" t="s">
        <v>172</v>
      </c>
      <c r="B1726" s="1" t="str">
        <f>VLOOKUP(A1726,'[3]消费明细-普通账号'!$B$2:$C$10000,2,)</f>
        <v>深圳前海金智慧科技有限公司</v>
      </c>
      <c r="C1726" s="1" t="str">
        <f>VLOOKUP(A1726,'[3]消费明细-普通账号'!$B$2:$D$10000,3,)</f>
        <v>铁军-广</v>
      </c>
      <c r="D1726" s="1" t="str">
        <f>VLOOKUP(A1726,'[3]消费明细-普通账号'!$B$2:$L$10000,11,)</f>
        <v>高乾</v>
      </c>
      <c r="E1726" s="1" t="str">
        <f>VLOOKUP(A1726,'[3]消费明细-普通账号'!$B$2:$P$10000,15,)</f>
        <v>关联</v>
      </c>
      <c r="F1726" s="5">
        <f>VLOOKUP(A1726,'[3]消费明细-普通账号'!$B$2:$O$10000,14,)</f>
        <v>43167.927858796298</v>
      </c>
      <c r="G1726" s="1" t="s">
        <v>5841</v>
      </c>
      <c r="H1726" s="1" t="s">
        <v>5842</v>
      </c>
      <c r="I1726" s="1" t="s">
        <v>49</v>
      </c>
      <c r="J1726" s="1" t="s">
        <v>29</v>
      </c>
      <c r="K1726" s="1" t="s">
        <v>20</v>
      </c>
      <c r="L1726" s="1" t="s">
        <v>30</v>
      </c>
      <c r="M1726" s="1"/>
      <c r="N1726" s="1">
        <f t="shared" si="26"/>
        <v>0</v>
      </c>
      <c r="O1726" s="1" t="s">
        <v>31</v>
      </c>
      <c r="P1726" s="1" t="s">
        <v>5843</v>
      </c>
      <c r="Q1726" s="1" t="s">
        <v>5843</v>
      </c>
      <c r="R1726" s="1" t="s">
        <v>21</v>
      </c>
      <c r="S1726" s="1"/>
      <c r="T1726" s="1" t="s">
        <v>25</v>
      </c>
      <c r="U1726" t="e">
        <f>VLOOKUP(H1726,[4]可返佣产品!$A$2:$B$1000,2,)</f>
        <v>#N/A</v>
      </c>
    </row>
    <row r="1727" spans="1:21">
      <c r="A1727" s="1" t="s">
        <v>340</v>
      </c>
      <c r="B1727" s="1" t="str">
        <f>VLOOKUP(A1727,'[3]消费明细-普通账号'!$B$2:$C$10000,2,)</f>
        <v>深圳翼果科技有限公司</v>
      </c>
      <c r="C1727" s="1" t="str">
        <f>VLOOKUP(A1727,'[3]消费明细-普通账号'!$B$2:$D$10000,3,)</f>
        <v>铁军-广</v>
      </c>
      <c r="D1727" s="1" t="str">
        <f>VLOOKUP(A1727,'[3]消费明细-普通账号'!$B$2:$L$10000,11,)</f>
        <v>高乾</v>
      </c>
      <c r="E1727" s="1" t="str">
        <f>VLOOKUP(A1727,'[3]消费明细-普通账号'!$B$2:$P$10000,15,)</f>
        <v>关联</v>
      </c>
      <c r="F1727" s="5">
        <f>VLOOKUP(A1727,'[3]消费明细-普通账号'!$B$2:$O$10000,14,)</f>
        <v>43132</v>
      </c>
      <c r="G1727" s="1" t="s">
        <v>5844</v>
      </c>
      <c r="H1727" s="1" t="s">
        <v>17</v>
      </c>
      <c r="I1727" s="1" t="s">
        <v>59</v>
      </c>
      <c r="J1727" s="1" t="s">
        <v>555</v>
      </c>
      <c r="K1727" s="1" t="s">
        <v>20</v>
      </c>
      <c r="L1727" s="1" t="s">
        <v>555</v>
      </c>
      <c r="M1727" s="1"/>
      <c r="N1727" s="1">
        <f t="shared" si="26"/>
        <v>218</v>
      </c>
      <c r="O1727" s="1" t="s">
        <v>22</v>
      </c>
      <c r="P1727" s="1" t="s">
        <v>5845</v>
      </c>
      <c r="Q1727" s="1" t="s">
        <v>5846</v>
      </c>
      <c r="R1727" s="1" t="s">
        <v>21</v>
      </c>
      <c r="S1727" s="1"/>
      <c r="T1727" s="1" t="s">
        <v>25</v>
      </c>
      <c r="U1727">
        <v>-1</v>
      </c>
    </row>
    <row r="1728" spans="1:21">
      <c r="A1728" s="1" t="s">
        <v>340</v>
      </c>
      <c r="B1728" s="1" t="str">
        <f>VLOOKUP(A1728,'[3]消费明细-普通账号'!$B$2:$C$10000,2,)</f>
        <v>深圳翼果科技有限公司</v>
      </c>
      <c r="C1728" s="1" t="str">
        <f>VLOOKUP(A1728,'[3]消费明细-普通账号'!$B$2:$D$10000,3,)</f>
        <v>铁军-广</v>
      </c>
      <c r="D1728" s="1" t="str">
        <f>VLOOKUP(A1728,'[3]消费明细-普通账号'!$B$2:$L$10000,11,)</f>
        <v>高乾</v>
      </c>
      <c r="E1728" s="1" t="str">
        <f>VLOOKUP(A1728,'[3]消费明细-普通账号'!$B$2:$P$10000,15,)</f>
        <v>关联</v>
      </c>
      <c r="F1728" s="5">
        <f>VLOOKUP(A1728,'[3]消费明细-普通账号'!$B$2:$O$10000,14,)</f>
        <v>43132</v>
      </c>
      <c r="G1728" s="1" t="s">
        <v>5847</v>
      </c>
      <c r="H1728" s="1" t="s">
        <v>17</v>
      </c>
      <c r="I1728" s="1" t="s">
        <v>59</v>
      </c>
      <c r="J1728" s="1" t="s">
        <v>3284</v>
      </c>
      <c r="K1728" s="1" t="s">
        <v>20</v>
      </c>
      <c r="L1728" s="1" t="s">
        <v>3284</v>
      </c>
      <c r="M1728" s="1"/>
      <c r="N1728" s="1">
        <f t="shared" si="26"/>
        <v>450</v>
      </c>
      <c r="O1728" s="1" t="s">
        <v>22</v>
      </c>
      <c r="P1728" s="1" t="s">
        <v>5848</v>
      </c>
      <c r="Q1728" s="1" t="s">
        <v>5849</v>
      </c>
      <c r="R1728" s="1" t="s">
        <v>21</v>
      </c>
      <c r="S1728" s="1"/>
      <c r="T1728" s="1" t="s">
        <v>25</v>
      </c>
      <c r="U1728">
        <v>-1</v>
      </c>
    </row>
    <row r="1729" spans="1:21">
      <c r="A1729" s="1" t="s">
        <v>340</v>
      </c>
      <c r="B1729" s="1" t="str">
        <f>VLOOKUP(A1729,'[3]消费明细-普通账号'!$B$2:$C$10000,2,)</f>
        <v>深圳翼果科技有限公司</v>
      </c>
      <c r="C1729" s="1" t="str">
        <f>VLOOKUP(A1729,'[3]消费明细-普通账号'!$B$2:$D$10000,3,)</f>
        <v>铁军-广</v>
      </c>
      <c r="D1729" s="1" t="str">
        <f>VLOOKUP(A1729,'[3]消费明细-普通账号'!$B$2:$L$10000,11,)</f>
        <v>高乾</v>
      </c>
      <c r="E1729" s="1" t="str">
        <f>VLOOKUP(A1729,'[3]消费明细-普通账号'!$B$2:$P$10000,15,)</f>
        <v>关联</v>
      </c>
      <c r="F1729" s="5">
        <f>VLOOKUP(A1729,'[3]消费明细-普通账号'!$B$2:$O$10000,14,)</f>
        <v>43132</v>
      </c>
      <c r="G1729" s="1" t="s">
        <v>5850</v>
      </c>
      <c r="H1729" s="1" t="s">
        <v>17</v>
      </c>
      <c r="I1729" s="1" t="s">
        <v>59</v>
      </c>
      <c r="J1729" s="1" t="s">
        <v>5851</v>
      </c>
      <c r="K1729" s="1" t="s">
        <v>20</v>
      </c>
      <c r="L1729" s="1" t="s">
        <v>5851</v>
      </c>
      <c r="M1729" s="1"/>
      <c r="N1729" s="1">
        <f t="shared" si="26"/>
        <v>802</v>
      </c>
      <c r="O1729" s="1" t="s">
        <v>22</v>
      </c>
      <c r="P1729" s="1" t="s">
        <v>5852</v>
      </c>
      <c r="Q1729" s="1" t="s">
        <v>5853</v>
      </c>
      <c r="R1729" s="1" t="s">
        <v>21</v>
      </c>
      <c r="S1729" s="1"/>
      <c r="T1729" s="1" t="s">
        <v>25</v>
      </c>
      <c r="U1729">
        <v>-1</v>
      </c>
    </row>
    <row r="1730" spans="1:21">
      <c r="A1730" s="1" t="s">
        <v>340</v>
      </c>
      <c r="B1730" s="1" t="str">
        <f>VLOOKUP(A1730,'[3]消费明细-普通账号'!$B$2:$C$10000,2,)</f>
        <v>深圳翼果科技有限公司</v>
      </c>
      <c r="C1730" s="1" t="str">
        <f>VLOOKUP(A1730,'[3]消费明细-普通账号'!$B$2:$D$10000,3,)</f>
        <v>铁军-广</v>
      </c>
      <c r="D1730" s="1" t="str">
        <f>VLOOKUP(A1730,'[3]消费明细-普通账号'!$B$2:$L$10000,11,)</f>
        <v>高乾</v>
      </c>
      <c r="E1730" s="1" t="str">
        <f>VLOOKUP(A1730,'[3]消费明细-普通账号'!$B$2:$P$10000,15,)</f>
        <v>关联</v>
      </c>
      <c r="F1730" s="5">
        <f>VLOOKUP(A1730,'[3]消费明细-普通账号'!$B$2:$O$10000,14,)</f>
        <v>43132</v>
      </c>
      <c r="G1730" s="1" t="s">
        <v>5854</v>
      </c>
      <c r="H1730" s="1" t="s">
        <v>17</v>
      </c>
      <c r="I1730" s="1" t="s">
        <v>59</v>
      </c>
      <c r="J1730" s="1" t="s">
        <v>1139</v>
      </c>
      <c r="K1730" s="1" t="s">
        <v>20</v>
      </c>
      <c r="L1730" s="1" t="s">
        <v>1139</v>
      </c>
      <c r="M1730" s="1"/>
      <c r="N1730" s="1">
        <f t="shared" si="26"/>
        <v>553</v>
      </c>
      <c r="O1730" s="1" t="s">
        <v>22</v>
      </c>
      <c r="P1730" s="1" t="s">
        <v>5855</v>
      </c>
      <c r="Q1730" s="1" t="s">
        <v>5856</v>
      </c>
      <c r="R1730" s="1" t="s">
        <v>21</v>
      </c>
      <c r="S1730" s="1"/>
      <c r="T1730" s="1" t="s">
        <v>25</v>
      </c>
      <c r="U1730">
        <v>-1</v>
      </c>
    </row>
    <row r="1731" spans="1:21">
      <c r="A1731" s="1" t="s">
        <v>340</v>
      </c>
      <c r="B1731" s="1" t="str">
        <f>VLOOKUP(A1731,'[3]消费明细-普通账号'!$B$2:$C$10000,2,)</f>
        <v>深圳翼果科技有限公司</v>
      </c>
      <c r="C1731" s="1" t="str">
        <f>VLOOKUP(A1731,'[3]消费明细-普通账号'!$B$2:$D$10000,3,)</f>
        <v>铁军-广</v>
      </c>
      <c r="D1731" s="1" t="str">
        <f>VLOOKUP(A1731,'[3]消费明细-普通账号'!$B$2:$L$10000,11,)</f>
        <v>高乾</v>
      </c>
      <c r="E1731" s="1" t="str">
        <f>VLOOKUP(A1731,'[3]消费明细-普通账号'!$B$2:$P$10000,15,)</f>
        <v>关联</v>
      </c>
      <c r="F1731" s="5">
        <f>VLOOKUP(A1731,'[3]消费明细-普通账号'!$B$2:$O$10000,14,)</f>
        <v>43132</v>
      </c>
      <c r="G1731" s="1" t="s">
        <v>5857</v>
      </c>
      <c r="H1731" s="1" t="s">
        <v>17</v>
      </c>
      <c r="I1731" s="1" t="s">
        <v>59</v>
      </c>
      <c r="J1731" s="1" t="s">
        <v>5858</v>
      </c>
      <c r="K1731" s="1" t="s">
        <v>20</v>
      </c>
      <c r="L1731" s="1" t="s">
        <v>5858</v>
      </c>
      <c r="M1731" s="1"/>
      <c r="N1731" s="1">
        <f t="shared" ref="N1731:N1794" si="27">L1731-M1731</f>
        <v>560</v>
      </c>
      <c r="O1731" s="1" t="s">
        <v>22</v>
      </c>
      <c r="P1731" s="1" t="s">
        <v>5859</v>
      </c>
      <c r="Q1731" s="1" t="s">
        <v>5860</v>
      </c>
      <c r="R1731" s="1" t="s">
        <v>21</v>
      </c>
      <c r="S1731" s="1"/>
      <c r="T1731" s="1" t="s">
        <v>25</v>
      </c>
      <c r="U1731">
        <v>-1</v>
      </c>
    </row>
    <row r="1732" spans="1:21">
      <c r="A1732" s="1" t="s">
        <v>340</v>
      </c>
      <c r="B1732" s="1" t="str">
        <f>VLOOKUP(A1732,'[3]消费明细-普通账号'!$B$2:$C$10000,2,)</f>
        <v>深圳翼果科技有限公司</v>
      </c>
      <c r="C1732" s="1" t="str">
        <f>VLOOKUP(A1732,'[3]消费明细-普通账号'!$B$2:$D$10000,3,)</f>
        <v>铁军-广</v>
      </c>
      <c r="D1732" s="1" t="str">
        <f>VLOOKUP(A1732,'[3]消费明细-普通账号'!$B$2:$L$10000,11,)</f>
        <v>高乾</v>
      </c>
      <c r="E1732" s="1" t="str">
        <f>VLOOKUP(A1732,'[3]消费明细-普通账号'!$B$2:$P$10000,15,)</f>
        <v>关联</v>
      </c>
      <c r="F1732" s="5">
        <f>VLOOKUP(A1732,'[3]消费明细-普通账号'!$B$2:$O$10000,14,)</f>
        <v>43132</v>
      </c>
      <c r="G1732" s="1" t="s">
        <v>5861</v>
      </c>
      <c r="H1732" s="1" t="s">
        <v>17</v>
      </c>
      <c r="I1732" s="1" t="s">
        <v>59</v>
      </c>
      <c r="J1732" s="1" t="s">
        <v>3301</v>
      </c>
      <c r="K1732" s="1" t="s">
        <v>20</v>
      </c>
      <c r="L1732" s="1" t="s">
        <v>3301</v>
      </c>
      <c r="M1732" s="1"/>
      <c r="N1732" s="1">
        <f t="shared" si="27"/>
        <v>773.4</v>
      </c>
      <c r="O1732" s="1" t="s">
        <v>22</v>
      </c>
      <c r="P1732" s="1" t="s">
        <v>5862</v>
      </c>
      <c r="Q1732" s="1" t="s">
        <v>5863</v>
      </c>
      <c r="R1732" s="1" t="s">
        <v>21</v>
      </c>
      <c r="S1732" s="1"/>
      <c r="T1732" s="1" t="s">
        <v>25</v>
      </c>
      <c r="U1732">
        <v>-1</v>
      </c>
    </row>
    <row r="1733" spans="1:21">
      <c r="A1733" s="1" t="s">
        <v>172</v>
      </c>
      <c r="B1733" s="1" t="str">
        <f>VLOOKUP(A1733,'[3]消费明细-普通账号'!$B$2:$C$10000,2,)</f>
        <v>深圳前海金智慧科技有限公司</v>
      </c>
      <c r="C1733" s="1" t="str">
        <f>VLOOKUP(A1733,'[3]消费明细-普通账号'!$B$2:$D$10000,3,)</f>
        <v>铁军-广</v>
      </c>
      <c r="D1733" s="1" t="str">
        <f>VLOOKUP(A1733,'[3]消费明细-普通账号'!$B$2:$L$10000,11,)</f>
        <v>高乾</v>
      </c>
      <c r="E1733" s="1" t="str">
        <f>VLOOKUP(A1733,'[3]消费明细-普通账号'!$B$2:$P$10000,15,)</f>
        <v>关联</v>
      </c>
      <c r="F1733" s="5">
        <f>VLOOKUP(A1733,'[3]消费明细-普通账号'!$B$2:$O$10000,14,)</f>
        <v>43167.927858796298</v>
      </c>
      <c r="G1733" s="1" t="s">
        <v>5864</v>
      </c>
      <c r="H1733" s="1" t="s">
        <v>54</v>
      </c>
      <c r="I1733" s="1" t="s">
        <v>49</v>
      </c>
      <c r="J1733" s="1" t="s">
        <v>29</v>
      </c>
      <c r="K1733" s="1" t="s">
        <v>20</v>
      </c>
      <c r="L1733" s="1" t="s">
        <v>29</v>
      </c>
      <c r="M1733" s="1"/>
      <c r="N1733" s="1">
        <f t="shared" si="27"/>
        <v>0</v>
      </c>
      <c r="O1733" s="1" t="s">
        <v>22</v>
      </c>
      <c r="P1733" s="1" t="s">
        <v>5865</v>
      </c>
      <c r="Q1733" s="1" t="s">
        <v>5866</v>
      </c>
      <c r="R1733" s="1" t="s">
        <v>21</v>
      </c>
      <c r="S1733" s="1"/>
      <c r="T1733" s="1" t="s">
        <v>25</v>
      </c>
      <c r="U1733" t="str">
        <f>VLOOKUP(H1733,[4]可返佣产品!$A$2:$B$1000,2,)</f>
        <v>true</v>
      </c>
    </row>
    <row r="1734" spans="1:21">
      <c r="A1734" s="1" t="s">
        <v>2661</v>
      </c>
      <c r="B1734" s="1" t="str">
        <f>VLOOKUP(A1734,'[3]消费明细-普通账号'!$B$2:$C$10000,2,)</f>
        <v>广州尚途商旅信息技术有限公司</v>
      </c>
      <c r="C1734" s="1" t="str">
        <f>VLOOKUP(A1734,'[3]消费明细-普通账号'!$B$2:$D$10000,3,)</f>
        <v>KA-广</v>
      </c>
      <c r="D1734" s="1" t="str">
        <f>VLOOKUP(A1734,'[3]消费明细-普通账号'!$B$2:$L$10000,11,)</f>
        <v>史玉卉</v>
      </c>
      <c r="E1734" s="1" t="str">
        <f>VLOOKUP(A1734,'[3]消费明细-普通账号'!$B$2:$P$10000,15,)</f>
        <v>关联</v>
      </c>
      <c r="F1734" s="5">
        <f>VLOOKUP(A1734,'[3]消费明细-普通账号'!$B$2:$O$10000,14,)</f>
        <v>42670</v>
      </c>
      <c r="G1734" s="1" t="s">
        <v>5867</v>
      </c>
      <c r="H1734" s="1" t="s">
        <v>17</v>
      </c>
      <c r="I1734" s="1" t="s">
        <v>59</v>
      </c>
      <c r="J1734" s="1" t="s">
        <v>5868</v>
      </c>
      <c r="K1734" s="1" t="s">
        <v>20</v>
      </c>
      <c r="L1734" s="1" t="s">
        <v>5868</v>
      </c>
      <c r="M1734" s="1"/>
      <c r="N1734" s="1">
        <f t="shared" si="27"/>
        <v>351</v>
      </c>
      <c r="O1734" s="1" t="s">
        <v>22</v>
      </c>
      <c r="P1734" s="1" t="s">
        <v>5869</v>
      </c>
      <c r="Q1734" s="1" t="s">
        <v>5870</v>
      </c>
      <c r="R1734" s="1" t="s">
        <v>21</v>
      </c>
      <c r="S1734" s="1"/>
      <c r="T1734" s="1" t="s">
        <v>25</v>
      </c>
      <c r="U1734">
        <v>-1</v>
      </c>
    </row>
    <row r="1735" spans="1:21">
      <c r="A1735" s="1" t="s">
        <v>524</v>
      </c>
      <c r="B1735" s="1" t="str">
        <f>VLOOKUP(A1735,'[3]消费明细-普通账号'!$B$2:$C$10000,2,)</f>
        <v>广州宏峰信息科技有限公司</v>
      </c>
      <c r="C1735" s="1" t="str">
        <f>VLOOKUP(A1735,'[3]消费明细-普通账号'!$B$2:$D$10000,3,)</f>
        <v>铁军-广</v>
      </c>
      <c r="D1735" s="1" t="str">
        <f>VLOOKUP(A1735,'[3]消费明细-普通账号'!$B$2:$L$10000,11,)</f>
        <v>吴发能</v>
      </c>
      <c r="E1735" s="1" t="str">
        <f>VLOOKUP(A1735,'[3]消费明细-普通账号'!$B$2:$P$10000,15,)</f>
        <v>关联</v>
      </c>
      <c r="F1735" s="5">
        <f>VLOOKUP(A1735,'[3]消费明细-普通账号'!$B$2:$O$10000,14,)</f>
        <v>43018</v>
      </c>
      <c r="G1735" s="1" t="s">
        <v>5871</v>
      </c>
      <c r="H1735" s="1" t="s">
        <v>17</v>
      </c>
      <c r="I1735" s="1" t="s">
        <v>59</v>
      </c>
      <c r="J1735" s="1" t="s">
        <v>5872</v>
      </c>
      <c r="K1735" s="1" t="s">
        <v>20</v>
      </c>
      <c r="L1735" s="1" t="s">
        <v>5872</v>
      </c>
      <c r="M1735" s="1"/>
      <c r="N1735" s="1">
        <f t="shared" si="27"/>
        <v>43.68</v>
      </c>
      <c r="O1735" s="1" t="s">
        <v>22</v>
      </c>
      <c r="P1735" s="1" t="s">
        <v>5873</v>
      </c>
      <c r="Q1735" s="1" t="s">
        <v>5874</v>
      </c>
      <c r="R1735" s="1" t="s">
        <v>21</v>
      </c>
      <c r="S1735" s="1"/>
      <c r="T1735" s="1" t="s">
        <v>25</v>
      </c>
      <c r="U1735">
        <v>-1</v>
      </c>
    </row>
    <row r="1736" spans="1:21">
      <c r="A1736" s="1" t="s">
        <v>524</v>
      </c>
      <c r="B1736" s="1" t="str">
        <f>VLOOKUP(A1736,'[3]消费明细-普通账号'!$B$2:$C$10000,2,)</f>
        <v>广州宏峰信息科技有限公司</v>
      </c>
      <c r="C1736" s="1" t="str">
        <f>VLOOKUP(A1736,'[3]消费明细-普通账号'!$B$2:$D$10000,3,)</f>
        <v>铁军-广</v>
      </c>
      <c r="D1736" s="1" t="str">
        <f>VLOOKUP(A1736,'[3]消费明细-普通账号'!$B$2:$L$10000,11,)</f>
        <v>吴发能</v>
      </c>
      <c r="E1736" s="1" t="str">
        <f>VLOOKUP(A1736,'[3]消费明细-普通账号'!$B$2:$P$10000,15,)</f>
        <v>关联</v>
      </c>
      <c r="F1736" s="5">
        <f>VLOOKUP(A1736,'[3]消费明细-普通账号'!$B$2:$O$10000,14,)</f>
        <v>43018</v>
      </c>
      <c r="G1736" s="1" t="s">
        <v>5875</v>
      </c>
      <c r="H1736" s="1" t="s">
        <v>17</v>
      </c>
      <c r="I1736" s="1" t="s">
        <v>59</v>
      </c>
      <c r="J1736" s="1" t="s">
        <v>526</v>
      </c>
      <c r="K1736" s="1" t="s">
        <v>20</v>
      </c>
      <c r="L1736" s="1" t="s">
        <v>526</v>
      </c>
      <c r="M1736" s="1"/>
      <c r="N1736" s="1">
        <f t="shared" si="27"/>
        <v>37.24</v>
      </c>
      <c r="O1736" s="1" t="s">
        <v>22</v>
      </c>
      <c r="P1736" s="1" t="s">
        <v>5876</v>
      </c>
      <c r="Q1736" s="1" t="s">
        <v>5877</v>
      </c>
      <c r="R1736" s="1" t="s">
        <v>21</v>
      </c>
      <c r="S1736" s="1"/>
      <c r="T1736" s="1" t="s">
        <v>25</v>
      </c>
      <c r="U1736">
        <v>-1</v>
      </c>
    </row>
    <row r="1737" spans="1:21">
      <c r="A1737" s="1" t="s">
        <v>524</v>
      </c>
      <c r="B1737" s="1" t="str">
        <f>VLOOKUP(A1737,'[3]消费明细-普通账号'!$B$2:$C$10000,2,)</f>
        <v>广州宏峰信息科技有限公司</v>
      </c>
      <c r="C1737" s="1" t="str">
        <f>VLOOKUP(A1737,'[3]消费明细-普通账号'!$B$2:$D$10000,3,)</f>
        <v>铁军-广</v>
      </c>
      <c r="D1737" s="1" t="str">
        <f>VLOOKUP(A1737,'[3]消费明细-普通账号'!$B$2:$L$10000,11,)</f>
        <v>吴发能</v>
      </c>
      <c r="E1737" s="1" t="str">
        <f>VLOOKUP(A1737,'[3]消费明细-普通账号'!$B$2:$P$10000,15,)</f>
        <v>关联</v>
      </c>
      <c r="F1737" s="5">
        <f>VLOOKUP(A1737,'[3]消费明细-普通账号'!$B$2:$O$10000,14,)</f>
        <v>43018</v>
      </c>
      <c r="G1737" s="1" t="s">
        <v>5878</v>
      </c>
      <c r="H1737" s="1" t="s">
        <v>17</v>
      </c>
      <c r="I1737" s="1" t="s">
        <v>59</v>
      </c>
      <c r="J1737" s="1" t="s">
        <v>5879</v>
      </c>
      <c r="K1737" s="1" t="s">
        <v>20</v>
      </c>
      <c r="L1737" s="1" t="s">
        <v>5879</v>
      </c>
      <c r="M1737" s="1"/>
      <c r="N1737" s="1">
        <f t="shared" si="27"/>
        <v>74.48</v>
      </c>
      <c r="O1737" s="1" t="s">
        <v>22</v>
      </c>
      <c r="P1737" s="1" t="s">
        <v>5880</v>
      </c>
      <c r="Q1737" s="1" t="s">
        <v>5881</v>
      </c>
      <c r="R1737" s="1" t="s">
        <v>21</v>
      </c>
      <c r="S1737" s="1"/>
      <c r="T1737" s="1" t="s">
        <v>25</v>
      </c>
      <c r="U1737">
        <v>-1</v>
      </c>
    </row>
    <row r="1738" spans="1:21">
      <c r="A1738" s="1" t="s">
        <v>304</v>
      </c>
      <c r="B1738" s="1" t="str">
        <f>VLOOKUP(A1738,'[3]消费明细-普通账号'!$B$2:$C$10000,2,)</f>
        <v>广州远程教育中心有限公司</v>
      </c>
      <c r="C1738" s="1" t="str">
        <f>VLOOKUP(A1738,'[3]消费明细-普通账号'!$B$2:$D$10000,3,)</f>
        <v>KA-广</v>
      </c>
      <c r="D1738" s="1" t="str">
        <f>VLOOKUP(A1738,'[3]消费明细-普通账号'!$B$2:$L$10000,11,)</f>
        <v>史玉卉</v>
      </c>
      <c r="E1738" s="1" t="str">
        <f>VLOOKUP(A1738,'[3]消费明细-普通账号'!$B$2:$P$10000,15,)</f>
        <v>关联</v>
      </c>
      <c r="F1738" s="5">
        <f>VLOOKUP(A1738,'[3]消费明细-普通账号'!$B$2:$O$10000,14,)</f>
        <v>42818</v>
      </c>
      <c r="G1738" s="1" t="s">
        <v>5882</v>
      </c>
      <c r="H1738" s="1" t="s">
        <v>17</v>
      </c>
      <c r="I1738" s="1" t="s">
        <v>59</v>
      </c>
      <c r="J1738" s="1" t="s">
        <v>4341</v>
      </c>
      <c r="K1738" s="1" t="s">
        <v>203</v>
      </c>
      <c r="L1738" s="1" t="s">
        <v>4342</v>
      </c>
      <c r="M1738" s="1"/>
      <c r="N1738" s="1">
        <f t="shared" si="27"/>
        <v>615</v>
      </c>
      <c r="O1738" s="1" t="s">
        <v>22</v>
      </c>
      <c r="P1738" s="1" t="s">
        <v>5883</v>
      </c>
      <c r="Q1738" s="1" t="s">
        <v>5884</v>
      </c>
      <c r="R1738" s="1" t="s">
        <v>21</v>
      </c>
      <c r="S1738" s="1"/>
      <c r="T1738" s="1" t="s">
        <v>25</v>
      </c>
      <c r="U1738">
        <v>0</v>
      </c>
    </row>
    <row r="1739" spans="1:21">
      <c r="A1739" s="1" t="s">
        <v>304</v>
      </c>
      <c r="B1739" s="1" t="str">
        <f>VLOOKUP(A1739,'[3]消费明细-普通账号'!$B$2:$C$10000,2,)</f>
        <v>广州远程教育中心有限公司</v>
      </c>
      <c r="C1739" s="1" t="str">
        <f>VLOOKUP(A1739,'[3]消费明细-普通账号'!$B$2:$D$10000,3,)</f>
        <v>KA-广</v>
      </c>
      <c r="D1739" s="1" t="str">
        <f>VLOOKUP(A1739,'[3]消费明细-普通账号'!$B$2:$L$10000,11,)</f>
        <v>史玉卉</v>
      </c>
      <c r="E1739" s="1" t="str">
        <f>VLOOKUP(A1739,'[3]消费明细-普通账号'!$B$2:$P$10000,15,)</f>
        <v>关联</v>
      </c>
      <c r="F1739" s="5">
        <f>VLOOKUP(A1739,'[3]消费明细-普通账号'!$B$2:$O$10000,14,)</f>
        <v>42818</v>
      </c>
      <c r="G1739" s="1" t="s">
        <v>5885</v>
      </c>
      <c r="H1739" s="1" t="s">
        <v>17</v>
      </c>
      <c r="I1739" s="1" t="s">
        <v>59</v>
      </c>
      <c r="J1739" s="1" t="s">
        <v>5886</v>
      </c>
      <c r="K1739" s="1" t="s">
        <v>203</v>
      </c>
      <c r="L1739" s="1" t="s">
        <v>5887</v>
      </c>
      <c r="M1739" s="1"/>
      <c r="N1739" s="1">
        <f t="shared" si="27"/>
        <v>253.5</v>
      </c>
      <c r="O1739" s="1" t="s">
        <v>22</v>
      </c>
      <c r="P1739" s="1" t="s">
        <v>5888</v>
      </c>
      <c r="Q1739" s="1" t="s">
        <v>5889</v>
      </c>
      <c r="R1739" s="1" t="s">
        <v>21</v>
      </c>
      <c r="S1739" s="1"/>
      <c r="T1739" s="1" t="s">
        <v>25</v>
      </c>
      <c r="U1739">
        <v>0</v>
      </c>
    </row>
    <row r="1740" spans="1:21">
      <c r="A1740" s="1" t="s">
        <v>220</v>
      </c>
      <c r="B1740" s="1" t="str">
        <f>VLOOKUP(A1740,'[3]消费明细-普通账号'!$B$2:$C$10000,2,)</f>
        <v>广州尚途商旅信息技术有限公司</v>
      </c>
      <c r="C1740" s="1" t="str">
        <f>VLOOKUP(A1740,'[3]消费明细-普通账号'!$B$2:$D$10000,3,)</f>
        <v>KA-广</v>
      </c>
      <c r="D1740" s="1" t="str">
        <f>VLOOKUP(A1740,'[3]消费明细-普通账号'!$B$2:$L$10000,11,)</f>
        <v>史玉卉</v>
      </c>
      <c r="E1740" s="1" t="str">
        <f>VLOOKUP(A1740,'[3]消费明细-普通账号'!$B$2:$P$10000,15,)</f>
        <v>关联</v>
      </c>
      <c r="F1740" s="5">
        <f>VLOOKUP(A1740,'[3]消费明细-普通账号'!$B$2:$O$10000,14,)</f>
        <v>42670</v>
      </c>
      <c r="G1740" s="1" t="s">
        <v>5890</v>
      </c>
      <c r="H1740" s="1" t="s">
        <v>17</v>
      </c>
      <c r="I1740" s="1" t="s">
        <v>59</v>
      </c>
      <c r="J1740" s="1" t="s">
        <v>3744</v>
      </c>
      <c r="K1740" s="1" t="s">
        <v>20</v>
      </c>
      <c r="L1740" s="1" t="s">
        <v>3744</v>
      </c>
      <c r="M1740" s="1"/>
      <c r="N1740" s="1">
        <f t="shared" si="27"/>
        <v>323</v>
      </c>
      <c r="O1740" s="1" t="s">
        <v>22</v>
      </c>
      <c r="P1740" s="1" t="s">
        <v>5891</v>
      </c>
      <c r="Q1740" s="1" t="s">
        <v>5892</v>
      </c>
      <c r="R1740" s="1" t="s">
        <v>21</v>
      </c>
      <c r="S1740" s="1"/>
      <c r="T1740" s="1" t="s">
        <v>25</v>
      </c>
      <c r="U1740">
        <v>-1</v>
      </c>
    </row>
    <row r="1741" spans="1:21">
      <c r="A1741" s="1" t="s">
        <v>220</v>
      </c>
      <c r="B1741" s="1" t="str">
        <f>VLOOKUP(A1741,'[3]消费明细-普通账号'!$B$2:$C$10000,2,)</f>
        <v>广州尚途商旅信息技术有限公司</v>
      </c>
      <c r="C1741" s="1" t="str">
        <f>VLOOKUP(A1741,'[3]消费明细-普通账号'!$B$2:$D$10000,3,)</f>
        <v>KA-广</v>
      </c>
      <c r="D1741" s="1" t="str">
        <f>VLOOKUP(A1741,'[3]消费明细-普通账号'!$B$2:$L$10000,11,)</f>
        <v>史玉卉</v>
      </c>
      <c r="E1741" s="1" t="str">
        <f>VLOOKUP(A1741,'[3]消费明细-普通账号'!$B$2:$P$10000,15,)</f>
        <v>关联</v>
      </c>
      <c r="F1741" s="5">
        <f>VLOOKUP(A1741,'[3]消费明细-普通账号'!$B$2:$O$10000,14,)</f>
        <v>42670</v>
      </c>
      <c r="G1741" s="1" t="s">
        <v>5893</v>
      </c>
      <c r="H1741" s="1" t="s">
        <v>17</v>
      </c>
      <c r="I1741" s="1" t="s">
        <v>59</v>
      </c>
      <c r="J1741" s="1" t="s">
        <v>5745</v>
      </c>
      <c r="K1741" s="1" t="s">
        <v>20</v>
      </c>
      <c r="L1741" s="1" t="s">
        <v>5745</v>
      </c>
      <c r="M1741" s="1"/>
      <c r="N1741" s="1">
        <f t="shared" si="27"/>
        <v>602</v>
      </c>
      <c r="O1741" s="1" t="s">
        <v>22</v>
      </c>
      <c r="P1741" s="1" t="s">
        <v>5894</v>
      </c>
      <c r="Q1741" s="1" t="s">
        <v>5894</v>
      </c>
      <c r="R1741" s="1" t="s">
        <v>21</v>
      </c>
      <c r="S1741" s="1"/>
      <c r="T1741" s="1" t="s">
        <v>25</v>
      </c>
      <c r="U1741">
        <v>-1</v>
      </c>
    </row>
    <row r="1742" spans="1:21">
      <c r="A1742" s="1" t="s">
        <v>220</v>
      </c>
      <c r="B1742" s="1" t="str">
        <f>VLOOKUP(A1742,'[3]消费明细-普通账号'!$B$2:$C$10000,2,)</f>
        <v>广州尚途商旅信息技术有限公司</v>
      </c>
      <c r="C1742" s="1" t="str">
        <f>VLOOKUP(A1742,'[3]消费明细-普通账号'!$B$2:$D$10000,3,)</f>
        <v>KA-广</v>
      </c>
      <c r="D1742" s="1" t="str">
        <f>VLOOKUP(A1742,'[3]消费明细-普通账号'!$B$2:$L$10000,11,)</f>
        <v>史玉卉</v>
      </c>
      <c r="E1742" s="1" t="str">
        <f>VLOOKUP(A1742,'[3]消费明细-普通账号'!$B$2:$P$10000,15,)</f>
        <v>关联</v>
      </c>
      <c r="F1742" s="5">
        <f>VLOOKUP(A1742,'[3]消费明细-普通账号'!$B$2:$O$10000,14,)</f>
        <v>42670</v>
      </c>
      <c r="G1742" s="1" t="s">
        <v>5895</v>
      </c>
      <c r="H1742" s="1" t="s">
        <v>17</v>
      </c>
      <c r="I1742" s="1" t="s">
        <v>59</v>
      </c>
      <c r="J1742" s="1" t="s">
        <v>5745</v>
      </c>
      <c r="K1742" s="1" t="s">
        <v>20</v>
      </c>
      <c r="L1742" s="1" t="s">
        <v>5745</v>
      </c>
      <c r="M1742" s="1"/>
      <c r="N1742" s="1">
        <f t="shared" si="27"/>
        <v>602</v>
      </c>
      <c r="O1742" s="1" t="s">
        <v>22</v>
      </c>
      <c r="P1742" s="1" t="s">
        <v>5896</v>
      </c>
      <c r="Q1742" s="1" t="s">
        <v>5897</v>
      </c>
      <c r="R1742" s="1" t="s">
        <v>21</v>
      </c>
      <c r="S1742" s="1"/>
      <c r="T1742" s="1" t="s">
        <v>25</v>
      </c>
      <c r="U1742">
        <v>-1</v>
      </c>
    </row>
    <row r="1743" spans="1:21">
      <c r="A1743" s="1" t="s">
        <v>220</v>
      </c>
      <c r="B1743" s="1" t="str">
        <f>VLOOKUP(A1743,'[3]消费明细-普通账号'!$B$2:$C$10000,2,)</f>
        <v>广州尚途商旅信息技术有限公司</v>
      </c>
      <c r="C1743" s="1" t="str">
        <f>VLOOKUP(A1743,'[3]消费明细-普通账号'!$B$2:$D$10000,3,)</f>
        <v>KA-广</v>
      </c>
      <c r="D1743" s="1" t="str">
        <f>VLOOKUP(A1743,'[3]消费明细-普通账号'!$B$2:$L$10000,11,)</f>
        <v>史玉卉</v>
      </c>
      <c r="E1743" s="1" t="str">
        <f>VLOOKUP(A1743,'[3]消费明细-普通账号'!$B$2:$P$10000,15,)</f>
        <v>关联</v>
      </c>
      <c r="F1743" s="5">
        <f>VLOOKUP(A1743,'[3]消费明细-普通账号'!$B$2:$O$10000,14,)</f>
        <v>42670</v>
      </c>
      <c r="G1743" s="1" t="s">
        <v>5898</v>
      </c>
      <c r="H1743" s="1" t="s">
        <v>17</v>
      </c>
      <c r="I1743" s="1" t="s">
        <v>59</v>
      </c>
      <c r="J1743" s="1" t="s">
        <v>5745</v>
      </c>
      <c r="K1743" s="1" t="s">
        <v>20</v>
      </c>
      <c r="L1743" s="1" t="s">
        <v>5745</v>
      </c>
      <c r="M1743" s="1"/>
      <c r="N1743" s="1">
        <f t="shared" si="27"/>
        <v>602</v>
      </c>
      <c r="O1743" s="1" t="s">
        <v>22</v>
      </c>
      <c r="P1743" s="1" t="s">
        <v>5899</v>
      </c>
      <c r="Q1743" s="1" t="s">
        <v>5900</v>
      </c>
      <c r="R1743" s="1" t="s">
        <v>21</v>
      </c>
      <c r="S1743" s="1"/>
      <c r="T1743" s="1" t="s">
        <v>25</v>
      </c>
      <c r="U1743">
        <v>-1</v>
      </c>
    </row>
    <row r="1744" spans="1:21">
      <c r="A1744" s="1" t="s">
        <v>220</v>
      </c>
      <c r="B1744" s="1" t="str">
        <f>VLOOKUP(A1744,'[3]消费明细-普通账号'!$B$2:$C$10000,2,)</f>
        <v>广州尚途商旅信息技术有限公司</v>
      </c>
      <c r="C1744" s="1" t="str">
        <f>VLOOKUP(A1744,'[3]消费明细-普通账号'!$B$2:$D$10000,3,)</f>
        <v>KA-广</v>
      </c>
      <c r="D1744" s="1" t="str">
        <f>VLOOKUP(A1744,'[3]消费明细-普通账号'!$B$2:$L$10000,11,)</f>
        <v>史玉卉</v>
      </c>
      <c r="E1744" s="1" t="str">
        <f>VLOOKUP(A1744,'[3]消费明细-普通账号'!$B$2:$P$10000,15,)</f>
        <v>关联</v>
      </c>
      <c r="F1744" s="5">
        <f>VLOOKUP(A1744,'[3]消费明细-普通账号'!$B$2:$O$10000,14,)</f>
        <v>42670</v>
      </c>
      <c r="G1744" s="1" t="s">
        <v>5901</v>
      </c>
      <c r="H1744" s="1" t="s">
        <v>17</v>
      </c>
      <c r="I1744" s="1" t="s">
        <v>59</v>
      </c>
      <c r="J1744" s="1" t="s">
        <v>5745</v>
      </c>
      <c r="K1744" s="1" t="s">
        <v>20</v>
      </c>
      <c r="L1744" s="1" t="s">
        <v>5745</v>
      </c>
      <c r="M1744" s="1"/>
      <c r="N1744" s="1">
        <f t="shared" si="27"/>
        <v>602</v>
      </c>
      <c r="O1744" s="1" t="s">
        <v>22</v>
      </c>
      <c r="P1744" s="1" t="s">
        <v>5903</v>
      </c>
      <c r="Q1744" s="1" t="s">
        <v>5904</v>
      </c>
      <c r="R1744" s="1" t="s">
        <v>21</v>
      </c>
      <c r="S1744" s="1"/>
      <c r="T1744" s="1" t="s">
        <v>25</v>
      </c>
      <c r="U1744">
        <v>-1</v>
      </c>
    </row>
    <row r="1745" spans="1:21">
      <c r="A1745" s="1" t="s">
        <v>220</v>
      </c>
      <c r="B1745" s="1" t="str">
        <f>VLOOKUP(A1745,'[3]消费明细-普通账号'!$B$2:$C$10000,2,)</f>
        <v>广州尚途商旅信息技术有限公司</v>
      </c>
      <c r="C1745" s="1" t="str">
        <f>VLOOKUP(A1745,'[3]消费明细-普通账号'!$B$2:$D$10000,3,)</f>
        <v>KA-广</v>
      </c>
      <c r="D1745" s="1" t="str">
        <f>VLOOKUP(A1745,'[3]消费明细-普通账号'!$B$2:$L$10000,11,)</f>
        <v>史玉卉</v>
      </c>
      <c r="E1745" s="1" t="str">
        <f>VLOOKUP(A1745,'[3]消费明细-普通账号'!$B$2:$P$10000,15,)</f>
        <v>关联</v>
      </c>
      <c r="F1745" s="5">
        <f>VLOOKUP(A1745,'[3]消费明细-普通账号'!$B$2:$O$10000,14,)</f>
        <v>42670</v>
      </c>
      <c r="G1745" s="1" t="s">
        <v>5905</v>
      </c>
      <c r="H1745" s="1" t="s">
        <v>17</v>
      </c>
      <c r="I1745" s="1" t="s">
        <v>59</v>
      </c>
      <c r="J1745" s="1" t="s">
        <v>5773</v>
      </c>
      <c r="K1745" s="1" t="s">
        <v>20</v>
      </c>
      <c r="L1745" s="1" t="s">
        <v>5773</v>
      </c>
      <c r="M1745" s="1"/>
      <c r="N1745" s="1">
        <f t="shared" si="27"/>
        <v>198</v>
      </c>
      <c r="O1745" s="1" t="s">
        <v>22</v>
      </c>
      <c r="P1745" s="1" t="s">
        <v>5906</v>
      </c>
      <c r="Q1745" s="1" t="s">
        <v>5906</v>
      </c>
      <c r="R1745" s="1" t="s">
        <v>21</v>
      </c>
      <c r="S1745" s="1"/>
      <c r="T1745" s="1" t="s">
        <v>25</v>
      </c>
      <c r="U1745">
        <v>-1</v>
      </c>
    </row>
    <row r="1746" spans="1:21">
      <c r="A1746" s="1" t="s">
        <v>220</v>
      </c>
      <c r="B1746" s="1" t="str">
        <f>VLOOKUP(A1746,'[3]消费明细-普通账号'!$B$2:$C$10000,2,)</f>
        <v>广州尚途商旅信息技术有限公司</v>
      </c>
      <c r="C1746" s="1" t="str">
        <f>VLOOKUP(A1746,'[3]消费明细-普通账号'!$B$2:$D$10000,3,)</f>
        <v>KA-广</v>
      </c>
      <c r="D1746" s="1" t="str">
        <f>VLOOKUP(A1746,'[3]消费明细-普通账号'!$B$2:$L$10000,11,)</f>
        <v>史玉卉</v>
      </c>
      <c r="E1746" s="1" t="str">
        <f>VLOOKUP(A1746,'[3]消费明细-普通账号'!$B$2:$P$10000,15,)</f>
        <v>关联</v>
      </c>
      <c r="F1746" s="5">
        <f>VLOOKUP(A1746,'[3]消费明细-普通账号'!$B$2:$O$10000,14,)</f>
        <v>42670</v>
      </c>
      <c r="G1746" s="1" t="s">
        <v>5907</v>
      </c>
      <c r="H1746" s="1" t="s">
        <v>17</v>
      </c>
      <c r="I1746" s="1" t="s">
        <v>59</v>
      </c>
      <c r="J1746" s="1" t="s">
        <v>5908</v>
      </c>
      <c r="K1746" s="1" t="s">
        <v>20</v>
      </c>
      <c r="L1746" s="1" t="s">
        <v>5908</v>
      </c>
      <c r="M1746" s="1"/>
      <c r="N1746" s="1">
        <f t="shared" si="27"/>
        <v>1090</v>
      </c>
      <c r="O1746" s="1" t="s">
        <v>22</v>
      </c>
      <c r="P1746" s="1" t="s">
        <v>5909</v>
      </c>
      <c r="Q1746" s="1" t="s">
        <v>5910</v>
      </c>
      <c r="R1746" s="1" t="s">
        <v>21</v>
      </c>
      <c r="S1746" s="1"/>
      <c r="T1746" s="1" t="s">
        <v>25</v>
      </c>
      <c r="U1746">
        <v>-1</v>
      </c>
    </row>
    <row r="1747" spans="1:21">
      <c r="A1747" s="1" t="s">
        <v>220</v>
      </c>
      <c r="B1747" s="1" t="str">
        <f>VLOOKUP(A1747,'[3]消费明细-普通账号'!$B$2:$C$10000,2,)</f>
        <v>广州尚途商旅信息技术有限公司</v>
      </c>
      <c r="C1747" s="1" t="str">
        <f>VLOOKUP(A1747,'[3]消费明细-普通账号'!$B$2:$D$10000,3,)</f>
        <v>KA-广</v>
      </c>
      <c r="D1747" s="1" t="str">
        <f>VLOOKUP(A1747,'[3]消费明细-普通账号'!$B$2:$L$10000,11,)</f>
        <v>史玉卉</v>
      </c>
      <c r="E1747" s="1" t="str">
        <f>VLOOKUP(A1747,'[3]消费明细-普通账号'!$B$2:$P$10000,15,)</f>
        <v>关联</v>
      </c>
      <c r="F1747" s="5">
        <f>VLOOKUP(A1747,'[3]消费明细-普通账号'!$B$2:$O$10000,14,)</f>
        <v>42670</v>
      </c>
      <c r="G1747" s="1" t="s">
        <v>5911</v>
      </c>
      <c r="H1747" s="1" t="s">
        <v>17</v>
      </c>
      <c r="I1747" s="1" t="s">
        <v>59</v>
      </c>
      <c r="J1747" s="1" t="s">
        <v>5908</v>
      </c>
      <c r="K1747" s="1" t="s">
        <v>20</v>
      </c>
      <c r="L1747" s="1" t="s">
        <v>5908</v>
      </c>
      <c r="M1747" s="1"/>
      <c r="N1747" s="1">
        <f t="shared" si="27"/>
        <v>1090</v>
      </c>
      <c r="O1747" s="1" t="s">
        <v>22</v>
      </c>
      <c r="P1747" s="1" t="s">
        <v>5912</v>
      </c>
      <c r="Q1747" s="1" t="s">
        <v>5912</v>
      </c>
      <c r="R1747" s="1" t="s">
        <v>21</v>
      </c>
      <c r="S1747" s="1"/>
      <c r="T1747" s="1" t="s">
        <v>25</v>
      </c>
      <c r="U1747">
        <v>-1</v>
      </c>
    </row>
    <row r="1748" spans="1:21">
      <c r="A1748" s="1" t="s">
        <v>220</v>
      </c>
      <c r="B1748" s="1" t="str">
        <f>VLOOKUP(A1748,'[3]消费明细-普通账号'!$B$2:$C$10000,2,)</f>
        <v>广州尚途商旅信息技术有限公司</v>
      </c>
      <c r="C1748" s="1" t="str">
        <f>VLOOKUP(A1748,'[3]消费明细-普通账号'!$B$2:$D$10000,3,)</f>
        <v>KA-广</v>
      </c>
      <c r="D1748" s="1" t="str">
        <f>VLOOKUP(A1748,'[3]消费明细-普通账号'!$B$2:$L$10000,11,)</f>
        <v>史玉卉</v>
      </c>
      <c r="E1748" s="1" t="str">
        <f>VLOOKUP(A1748,'[3]消费明细-普通账号'!$B$2:$P$10000,15,)</f>
        <v>关联</v>
      </c>
      <c r="F1748" s="5">
        <f>VLOOKUP(A1748,'[3]消费明细-普通账号'!$B$2:$O$10000,14,)</f>
        <v>42670</v>
      </c>
      <c r="G1748" s="1" t="s">
        <v>5913</v>
      </c>
      <c r="H1748" s="1" t="s">
        <v>17</v>
      </c>
      <c r="I1748" s="1" t="s">
        <v>59</v>
      </c>
      <c r="J1748" s="1" t="s">
        <v>1744</v>
      </c>
      <c r="K1748" s="1" t="s">
        <v>20</v>
      </c>
      <c r="L1748" s="1" t="s">
        <v>1744</v>
      </c>
      <c r="M1748" s="1"/>
      <c r="N1748" s="1">
        <f t="shared" si="27"/>
        <v>202</v>
      </c>
      <c r="O1748" s="1" t="s">
        <v>22</v>
      </c>
      <c r="P1748" s="1" t="s">
        <v>5914</v>
      </c>
      <c r="Q1748" s="1" t="s">
        <v>5915</v>
      </c>
      <c r="R1748" s="1" t="s">
        <v>21</v>
      </c>
      <c r="S1748" s="1"/>
      <c r="T1748" s="1" t="s">
        <v>25</v>
      </c>
      <c r="U1748">
        <v>-1</v>
      </c>
    </row>
    <row r="1749" spans="1:21">
      <c r="A1749" s="1" t="s">
        <v>220</v>
      </c>
      <c r="B1749" s="1" t="str">
        <f>VLOOKUP(A1749,'[3]消费明细-普通账号'!$B$2:$C$10000,2,)</f>
        <v>广州尚途商旅信息技术有限公司</v>
      </c>
      <c r="C1749" s="1" t="str">
        <f>VLOOKUP(A1749,'[3]消费明细-普通账号'!$B$2:$D$10000,3,)</f>
        <v>KA-广</v>
      </c>
      <c r="D1749" s="1" t="str">
        <f>VLOOKUP(A1749,'[3]消费明细-普通账号'!$B$2:$L$10000,11,)</f>
        <v>史玉卉</v>
      </c>
      <c r="E1749" s="1" t="str">
        <f>VLOOKUP(A1749,'[3]消费明细-普通账号'!$B$2:$P$10000,15,)</f>
        <v>关联</v>
      </c>
      <c r="F1749" s="5">
        <f>VLOOKUP(A1749,'[3]消费明细-普通账号'!$B$2:$O$10000,14,)</f>
        <v>42670</v>
      </c>
      <c r="G1749" s="1" t="s">
        <v>5916</v>
      </c>
      <c r="H1749" s="1" t="s">
        <v>17</v>
      </c>
      <c r="I1749" s="1" t="s">
        <v>59</v>
      </c>
      <c r="J1749" s="1" t="s">
        <v>5917</v>
      </c>
      <c r="K1749" s="1" t="s">
        <v>20</v>
      </c>
      <c r="L1749" s="1" t="s">
        <v>5917</v>
      </c>
      <c r="M1749" s="1"/>
      <c r="N1749" s="1">
        <f t="shared" si="27"/>
        <v>494</v>
      </c>
      <c r="O1749" s="1" t="s">
        <v>22</v>
      </c>
      <c r="P1749" s="1" t="s">
        <v>5918</v>
      </c>
      <c r="Q1749" s="1" t="s">
        <v>5918</v>
      </c>
      <c r="R1749" s="1" t="s">
        <v>21</v>
      </c>
      <c r="S1749" s="1"/>
      <c r="T1749" s="1" t="s">
        <v>25</v>
      </c>
      <c r="U1749">
        <v>-1</v>
      </c>
    </row>
    <row r="1750" spans="1:21">
      <c r="A1750" s="1" t="s">
        <v>220</v>
      </c>
      <c r="B1750" s="1" t="str">
        <f>VLOOKUP(A1750,'[3]消费明细-普通账号'!$B$2:$C$10000,2,)</f>
        <v>广州尚途商旅信息技术有限公司</v>
      </c>
      <c r="C1750" s="1" t="str">
        <f>VLOOKUP(A1750,'[3]消费明细-普通账号'!$B$2:$D$10000,3,)</f>
        <v>KA-广</v>
      </c>
      <c r="D1750" s="1" t="str">
        <f>VLOOKUP(A1750,'[3]消费明细-普通账号'!$B$2:$L$10000,11,)</f>
        <v>史玉卉</v>
      </c>
      <c r="E1750" s="1" t="str">
        <f>VLOOKUP(A1750,'[3]消费明细-普通账号'!$B$2:$P$10000,15,)</f>
        <v>关联</v>
      </c>
      <c r="F1750" s="5">
        <f>VLOOKUP(A1750,'[3]消费明细-普通账号'!$B$2:$O$10000,14,)</f>
        <v>42670</v>
      </c>
      <c r="G1750" s="1" t="s">
        <v>5919</v>
      </c>
      <c r="H1750" s="1" t="s">
        <v>17</v>
      </c>
      <c r="I1750" s="1" t="s">
        <v>59</v>
      </c>
      <c r="J1750" s="1" t="s">
        <v>5917</v>
      </c>
      <c r="K1750" s="1" t="s">
        <v>20</v>
      </c>
      <c r="L1750" s="1" t="s">
        <v>5917</v>
      </c>
      <c r="M1750" s="1"/>
      <c r="N1750" s="1">
        <f t="shared" si="27"/>
        <v>494</v>
      </c>
      <c r="O1750" s="1" t="s">
        <v>22</v>
      </c>
      <c r="P1750" s="1" t="s">
        <v>5920</v>
      </c>
      <c r="Q1750" s="1" t="s">
        <v>5921</v>
      </c>
      <c r="R1750" s="1" t="s">
        <v>21</v>
      </c>
      <c r="S1750" s="1"/>
      <c r="T1750" s="1" t="s">
        <v>25</v>
      </c>
      <c r="U1750">
        <v>-1</v>
      </c>
    </row>
    <row r="1751" spans="1:21">
      <c r="A1751" s="1" t="s">
        <v>2326</v>
      </c>
      <c r="B1751" s="1" t="str">
        <f>VLOOKUP(A1751,'[3]消费明细-普通账号'!$B$2:$C$10000,2,)</f>
        <v>深圳影儿时尚集团有限公司</v>
      </c>
      <c r="C1751" s="1" t="str">
        <f>VLOOKUP(A1751,'[3]消费明细-普通账号'!$B$2:$D$10000,3,)</f>
        <v>KA-深</v>
      </c>
      <c r="D1751" s="1" t="str">
        <f>VLOOKUP(A1751,'[3]消费明细-普通账号'!$B$2:$L$10000,11,)</f>
        <v>李申政</v>
      </c>
      <c r="E1751" s="1" t="str">
        <f>VLOOKUP(A1751,'[3]消费明细-普通账号'!$B$2:$P$10000,15,)</f>
        <v>关联</v>
      </c>
      <c r="F1751" s="5">
        <f>VLOOKUP(A1751,'[3]消费明细-普通账号'!$B$2:$O$10000,14,)</f>
        <v>42810</v>
      </c>
      <c r="G1751" s="1" t="s">
        <v>5922</v>
      </c>
      <c r="H1751" s="1" t="s">
        <v>28</v>
      </c>
      <c r="I1751" s="1" t="s">
        <v>18</v>
      </c>
      <c r="J1751" s="1" t="s">
        <v>29</v>
      </c>
      <c r="K1751" s="1" t="s">
        <v>20</v>
      </c>
      <c r="L1751" s="1" t="s">
        <v>30</v>
      </c>
      <c r="M1751" s="1"/>
      <c r="N1751" s="1">
        <f t="shared" si="27"/>
        <v>0</v>
      </c>
      <c r="O1751" s="1" t="s">
        <v>31</v>
      </c>
      <c r="P1751" s="1" t="s">
        <v>5923</v>
      </c>
      <c r="Q1751" s="1" t="s">
        <v>5924</v>
      </c>
      <c r="R1751" s="1" t="s">
        <v>21</v>
      </c>
      <c r="S1751" s="1"/>
      <c r="T1751" s="1" t="s">
        <v>25</v>
      </c>
      <c r="U1751" t="b">
        <f>VLOOKUP(H1751,[4]可返佣产品!$A$2:$B$1000,2,)</f>
        <v>1</v>
      </c>
    </row>
    <row r="1752" spans="1:21">
      <c r="A1752" s="1" t="s">
        <v>2326</v>
      </c>
      <c r="B1752" s="1" t="str">
        <f>VLOOKUP(A1752,'[3]消费明细-普通账号'!$B$2:$C$10000,2,)</f>
        <v>深圳影儿时尚集团有限公司</v>
      </c>
      <c r="C1752" s="1" t="str">
        <f>VLOOKUP(A1752,'[3]消费明细-普通账号'!$B$2:$D$10000,3,)</f>
        <v>KA-深</v>
      </c>
      <c r="D1752" s="1" t="str">
        <f>VLOOKUP(A1752,'[3]消费明细-普通账号'!$B$2:$L$10000,11,)</f>
        <v>李申政</v>
      </c>
      <c r="E1752" s="1" t="str">
        <f>VLOOKUP(A1752,'[3]消费明细-普通账号'!$B$2:$P$10000,15,)</f>
        <v>关联</v>
      </c>
      <c r="F1752" s="5">
        <f>VLOOKUP(A1752,'[3]消费明细-普通账号'!$B$2:$O$10000,14,)</f>
        <v>42810</v>
      </c>
      <c r="G1752" s="1" t="s">
        <v>5925</v>
      </c>
      <c r="H1752" s="1" t="s">
        <v>28</v>
      </c>
      <c r="I1752" s="1" t="s">
        <v>18</v>
      </c>
      <c r="J1752" s="1" t="s">
        <v>29</v>
      </c>
      <c r="K1752" s="1" t="s">
        <v>20</v>
      </c>
      <c r="L1752" s="1" t="s">
        <v>30</v>
      </c>
      <c r="M1752" s="1"/>
      <c r="N1752" s="1">
        <f t="shared" si="27"/>
        <v>0</v>
      </c>
      <c r="O1752" s="1" t="s">
        <v>31</v>
      </c>
      <c r="P1752" s="1" t="s">
        <v>5926</v>
      </c>
      <c r="Q1752" s="1" t="s">
        <v>5927</v>
      </c>
      <c r="R1752" s="1" t="s">
        <v>21</v>
      </c>
      <c r="S1752" s="1"/>
      <c r="T1752" s="1" t="s">
        <v>25</v>
      </c>
      <c r="U1752" t="b">
        <f>VLOOKUP(H1752,[4]可返佣产品!$A$2:$B$1000,2,)</f>
        <v>1</v>
      </c>
    </row>
    <row r="1753" spans="1:21">
      <c r="A1753" s="1" t="s">
        <v>137</v>
      </c>
      <c r="B1753" s="1" t="str">
        <f>VLOOKUP(A1753,'[3]消费明细-普通账号'!$B$2:$C$10000,2,)</f>
        <v>广州纵思网络科技股份有限公司</v>
      </c>
      <c r="C1753" s="1" t="str">
        <f>VLOOKUP(A1753,'[3]消费明细-普通账号'!$B$2:$D$10000,3,)</f>
        <v>KA-广</v>
      </c>
      <c r="D1753" s="1" t="str">
        <f>VLOOKUP(A1753,'[3]消费明细-普通账号'!$B$2:$L$10000,11,)</f>
        <v>谢晓敏</v>
      </c>
      <c r="E1753" s="1" t="str">
        <f>VLOOKUP(A1753,'[3]消费明细-普通账号'!$B$2:$P$10000,15,)</f>
        <v>关联</v>
      </c>
      <c r="F1753" s="5">
        <f>VLOOKUP(A1753,'[3]消费明细-普通账号'!$B$2:$O$10000,14,)</f>
        <v>43157.801736111098</v>
      </c>
      <c r="G1753" s="1" t="s">
        <v>5928</v>
      </c>
      <c r="H1753" s="1" t="s">
        <v>17</v>
      </c>
      <c r="I1753" s="1" t="s">
        <v>59</v>
      </c>
      <c r="J1753" s="1" t="s">
        <v>5929</v>
      </c>
      <c r="K1753" s="1" t="s">
        <v>5930</v>
      </c>
      <c r="L1753" s="1" t="s">
        <v>5931</v>
      </c>
      <c r="M1753" s="1"/>
      <c r="N1753" s="1">
        <f t="shared" si="27"/>
        <v>1550.16</v>
      </c>
      <c r="O1753" s="1" t="s">
        <v>22</v>
      </c>
      <c r="P1753" s="1" t="s">
        <v>5932</v>
      </c>
      <c r="Q1753" s="1" t="s">
        <v>5933</v>
      </c>
      <c r="R1753" s="1" t="s">
        <v>21</v>
      </c>
      <c r="S1753" s="1"/>
      <c r="T1753" s="1" t="s">
        <v>25</v>
      </c>
      <c r="U1753">
        <v>-1</v>
      </c>
    </row>
    <row r="1754" spans="1:21">
      <c r="A1754" s="1" t="s">
        <v>137</v>
      </c>
      <c r="B1754" s="1" t="str">
        <f>VLOOKUP(A1754,'[3]消费明细-普通账号'!$B$2:$C$10000,2,)</f>
        <v>广州纵思网络科技股份有限公司</v>
      </c>
      <c r="C1754" s="1" t="str">
        <f>VLOOKUP(A1754,'[3]消费明细-普通账号'!$B$2:$D$10000,3,)</f>
        <v>KA-广</v>
      </c>
      <c r="D1754" s="1" t="str">
        <f>VLOOKUP(A1754,'[3]消费明细-普通账号'!$B$2:$L$10000,11,)</f>
        <v>谢晓敏</v>
      </c>
      <c r="E1754" s="1" t="str">
        <f>VLOOKUP(A1754,'[3]消费明细-普通账号'!$B$2:$P$10000,15,)</f>
        <v>关联</v>
      </c>
      <c r="F1754" s="5">
        <f>VLOOKUP(A1754,'[3]消费明细-普通账号'!$B$2:$O$10000,14,)</f>
        <v>43157.801736111098</v>
      </c>
      <c r="G1754" s="1" t="s">
        <v>5934</v>
      </c>
      <c r="H1754" s="1" t="s">
        <v>17</v>
      </c>
      <c r="I1754" s="1" t="s">
        <v>59</v>
      </c>
      <c r="J1754" s="1" t="s">
        <v>4124</v>
      </c>
      <c r="K1754" s="1" t="s">
        <v>20</v>
      </c>
      <c r="L1754" s="1" t="s">
        <v>4124</v>
      </c>
      <c r="M1754" s="1"/>
      <c r="N1754" s="1">
        <f t="shared" si="27"/>
        <v>780</v>
      </c>
      <c r="O1754" s="1" t="s">
        <v>22</v>
      </c>
      <c r="P1754" s="1" t="s">
        <v>5935</v>
      </c>
      <c r="Q1754" s="1" t="s">
        <v>5936</v>
      </c>
      <c r="R1754" s="1" t="s">
        <v>21</v>
      </c>
      <c r="S1754" s="1"/>
      <c r="T1754" s="1" t="s">
        <v>25</v>
      </c>
      <c r="U1754">
        <v>-1</v>
      </c>
    </row>
    <row r="1755" spans="1:21">
      <c r="A1755" s="1" t="s">
        <v>529</v>
      </c>
      <c r="B1755" s="1" t="str">
        <f>VLOOKUP(A1755,'[3]消费明细-普通账号'!$B$2:$C$10000,2,)</f>
        <v>广州慕可生物科技有限公司</v>
      </c>
      <c r="C1755" s="1" t="str">
        <f>VLOOKUP(A1755,'[3]消费明细-普通账号'!$B$2:$D$10000,3,)</f>
        <v>KA-广</v>
      </c>
      <c r="D1755" s="1" t="str">
        <f>VLOOKUP(A1755,'[3]消费明细-普通账号'!$B$2:$L$10000,11,)</f>
        <v>汤何</v>
      </c>
      <c r="E1755" s="1" t="str">
        <f>VLOOKUP(A1755,'[3]消费明细-普通账号'!$B$2:$P$10000,15,)</f>
        <v>关联</v>
      </c>
      <c r="F1755" s="5">
        <f>VLOOKUP(A1755,'[3]消费明细-普通账号'!$B$2:$O$10000,14,)</f>
        <v>42991</v>
      </c>
      <c r="G1755" s="1" t="s">
        <v>5937</v>
      </c>
      <c r="H1755" s="1" t="s">
        <v>531</v>
      </c>
      <c r="I1755" s="1" t="s">
        <v>18</v>
      </c>
      <c r="J1755" s="1" t="s">
        <v>5938</v>
      </c>
      <c r="K1755" s="1" t="s">
        <v>20</v>
      </c>
      <c r="L1755" s="1" t="s">
        <v>5938</v>
      </c>
      <c r="M1755" s="1"/>
      <c r="N1755" s="1">
        <f t="shared" si="27"/>
        <v>86.18</v>
      </c>
      <c r="O1755" s="1" t="s">
        <v>22</v>
      </c>
      <c r="P1755" s="1" t="s">
        <v>5939</v>
      </c>
      <c r="Q1755" s="1" t="s">
        <v>5940</v>
      </c>
      <c r="R1755" s="1" t="s">
        <v>21</v>
      </c>
      <c r="S1755" s="1"/>
      <c r="T1755" s="1" t="s">
        <v>25</v>
      </c>
      <c r="U1755" t="str">
        <f>VLOOKUP(H1755,[4]可返佣产品!$A$2:$B$1000,2,)</f>
        <v>true</v>
      </c>
    </row>
    <row r="1756" spans="1:21">
      <c r="A1756" s="1" t="s">
        <v>708</v>
      </c>
      <c r="B1756" s="1" t="str">
        <f>VLOOKUP(A1756,'[3]消费明细-普通账号'!$B$2:$C$10000,2,)</f>
        <v>dw10066</v>
      </c>
      <c r="C1756" s="1" t="str">
        <f>VLOOKUP(A1756,'[3]消费明细-普通账号'!$B$2:$D$10000,3,)</f>
        <v>铁军-广</v>
      </c>
      <c r="D1756" s="1" t="str">
        <f>VLOOKUP(A1756,'[3]消费明细-普通账号'!$B$2:$L$10000,11,)</f>
        <v>吴发能</v>
      </c>
      <c r="E1756" s="1" t="str">
        <f>VLOOKUP(A1756,'[3]消费明细-普通账号'!$B$2:$P$10000,15,)</f>
        <v>关联</v>
      </c>
      <c r="F1756" s="5">
        <f>VLOOKUP(A1756,'[3]消费明细-普通账号'!$B$2:$O$10000,14,)</f>
        <v>43021</v>
      </c>
      <c r="G1756" s="1" t="s">
        <v>5941</v>
      </c>
      <c r="H1756" s="1" t="s">
        <v>17</v>
      </c>
      <c r="I1756" s="1" t="s">
        <v>59</v>
      </c>
      <c r="J1756" s="1" t="s">
        <v>4778</v>
      </c>
      <c r="K1756" s="1" t="s">
        <v>20</v>
      </c>
      <c r="L1756" s="1" t="s">
        <v>4778</v>
      </c>
      <c r="M1756" s="1"/>
      <c r="N1756" s="1">
        <f t="shared" si="27"/>
        <v>616</v>
      </c>
      <c r="O1756" s="1" t="s">
        <v>22</v>
      </c>
      <c r="P1756" s="1" t="s">
        <v>5942</v>
      </c>
      <c r="Q1756" s="1" t="s">
        <v>5943</v>
      </c>
      <c r="R1756" s="1" t="s">
        <v>21</v>
      </c>
      <c r="S1756" s="1"/>
      <c r="T1756" s="1" t="s">
        <v>25</v>
      </c>
      <c r="U1756">
        <v>-1</v>
      </c>
    </row>
    <row r="1757" spans="1:21">
      <c r="A1757" s="1" t="s">
        <v>194</v>
      </c>
      <c r="B1757" s="1" t="str">
        <f>VLOOKUP(A1757,'[3]消费明细-普通账号'!$B$2:$C$10000,2,)</f>
        <v>深圳银链科技有限公司</v>
      </c>
      <c r="C1757" s="1" t="str">
        <f>VLOOKUP(A1757,'[3]消费明细-普通账号'!$B$2:$D$10000,3,)</f>
        <v>铁军-广</v>
      </c>
      <c r="D1757" s="1" t="str">
        <f>VLOOKUP(A1757,'[3]消费明细-普通账号'!$B$2:$L$10000,11,)</f>
        <v>李达</v>
      </c>
      <c r="E1757" s="1" t="str">
        <f>VLOOKUP(A1757,'[3]消费明细-普通账号'!$B$2:$P$10000,15,)</f>
        <v>新建</v>
      </c>
      <c r="F1757" s="5">
        <f>VLOOKUP(A1757,'[3]消费明细-普通账号'!$B$2:$O$10000,14,)</f>
        <v>43161.623564814799</v>
      </c>
      <c r="G1757" s="1" t="s">
        <v>5944</v>
      </c>
      <c r="H1757" s="1" t="s">
        <v>17</v>
      </c>
      <c r="I1757" s="1" t="s">
        <v>59</v>
      </c>
      <c r="J1757" s="1" t="s">
        <v>4782</v>
      </c>
      <c r="K1757" s="1" t="s">
        <v>20</v>
      </c>
      <c r="L1757" s="1" t="s">
        <v>4782</v>
      </c>
      <c r="M1757" s="1"/>
      <c r="N1757" s="1">
        <f t="shared" si="27"/>
        <v>313.22000000000003</v>
      </c>
      <c r="O1757" s="1" t="s">
        <v>22</v>
      </c>
      <c r="P1757" s="1" t="s">
        <v>5945</v>
      </c>
      <c r="Q1757" s="1" t="s">
        <v>5946</v>
      </c>
      <c r="R1757" s="1" t="s">
        <v>21</v>
      </c>
      <c r="S1757" s="1"/>
      <c r="T1757" s="1" t="s">
        <v>25</v>
      </c>
      <c r="U1757" t="str">
        <f>VLOOKUP(H1757,[4]可返佣产品!$A$2:$B$1000,2,)</f>
        <v>true</v>
      </c>
    </row>
    <row r="1758" spans="1:21">
      <c r="A1758" s="1" t="s">
        <v>194</v>
      </c>
      <c r="B1758" s="1" t="str">
        <f>VLOOKUP(A1758,'[3]消费明细-普通账号'!$B$2:$C$10000,2,)</f>
        <v>深圳银链科技有限公司</v>
      </c>
      <c r="C1758" s="1" t="str">
        <f>VLOOKUP(A1758,'[3]消费明细-普通账号'!$B$2:$D$10000,3,)</f>
        <v>铁军-广</v>
      </c>
      <c r="D1758" s="1" t="str">
        <f>VLOOKUP(A1758,'[3]消费明细-普通账号'!$B$2:$L$10000,11,)</f>
        <v>李达</v>
      </c>
      <c r="E1758" s="1" t="str">
        <f>VLOOKUP(A1758,'[3]消费明细-普通账号'!$B$2:$P$10000,15,)</f>
        <v>新建</v>
      </c>
      <c r="F1758" s="5">
        <f>VLOOKUP(A1758,'[3]消费明细-普通账号'!$B$2:$O$10000,14,)</f>
        <v>43161.623564814799</v>
      </c>
      <c r="G1758" s="1" t="s">
        <v>5947</v>
      </c>
      <c r="H1758" s="1" t="s">
        <v>17</v>
      </c>
      <c r="I1758" s="1" t="s">
        <v>59</v>
      </c>
      <c r="J1758" s="1" t="s">
        <v>5948</v>
      </c>
      <c r="K1758" s="1" t="s">
        <v>20</v>
      </c>
      <c r="L1758" s="1" t="s">
        <v>5948</v>
      </c>
      <c r="M1758" s="1"/>
      <c r="N1758" s="1">
        <f t="shared" si="27"/>
        <v>258.89</v>
      </c>
      <c r="O1758" s="1" t="s">
        <v>22</v>
      </c>
      <c r="P1758" s="1" t="s">
        <v>5949</v>
      </c>
      <c r="Q1758" s="1" t="s">
        <v>5950</v>
      </c>
      <c r="R1758" s="1" t="s">
        <v>21</v>
      </c>
      <c r="S1758" s="1"/>
      <c r="T1758" s="1" t="s">
        <v>25</v>
      </c>
      <c r="U1758" t="str">
        <f>VLOOKUP(H1758,[4]可返佣产品!$A$2:$B$1000,2,)</f>
        <v>true</v>
      </c>
    </row>
    <row r="1759" spans="1:21">
      <c r="A1759" s="1" t="s">
        <v>194</v>
      </c>
      <c r="B1759" s="1" t="str">
        <f>VLOOKUP(A1759,'[3]消费明细-普通账号'!$B$2:$C$10000,2,)</f>
        <v>深圳银链科技有限公司</v>
      </c>
      <c r="C1759" s="1" t="str">
        <f>VLOOKUP(A1759,'[3]消费明细-普通账号'!$B$2:$D$10000,3,)</f>
        <v>铁军-广</v>
      </c>
      <c r="D1759" s="1" t="str">
        <f>VLOOKUP(A1759,'[3]消费明细-普通账号'!$B$2:$L$10000,11,)</f>
        <v>李达</v>
      </c>
      <c r="E1759" s="1" t="str">
        <f>VLOOKUP(A1759,'[3]消费明细-普通账号'!$B$2:$P$10000,15,)</f>
        <v>新建</v>
      </c>
      <c r="F1759" s="5">
        <f>VLOOKUP(A1759,'[3]消费明细-普通账号'!$B$2:$O$10000,14,)</f>
        <v>43161.623564814799</v>
      </c>
      <c r="G1759" s="1" t="s">
        <v>5951</v>
      </c>
      <c r="H1759" s="1" t="s">
        <v>17</v>
      </c>
      <c r="I1759" s="1" t="s">
        <v>59</v>
      </c>
      <c r="J1759" s="1" t="s">
        <v>5140</v>
      </c>
      <c r="K1759" s="1" t="s">
        <v>20</v>
      </c>
      <c r="L1759" s="1" t="s">
        <v>5140</v>
      </c>
      <c r="M1759" s="1"/>
      <c r="N1759" s="1">
        <f t="shared" si="27"/>
        <v>296.99</v>
      </c>
      <c r="O1759" s="1" t="s">
        <v>22</v>
      </c>
      <c r="P1759" s="1" t="s">
        <v>5952</v>
      </c>
      <c r="Q1759" s="1" t="s">
        <v>5953</v>
      </c>
      <c r="R1759" s="1" t="s">
        <v>21</v>
      </c>
      <c r="S1759" s="1"/>
      <c r="T1759" s="1" t="s">
        <v>25</v>
      </c>
      <c r="U1759" t="str">
        <f>VLOOKUP(H1759,[4]可返佣产品!$A$2:$B$1000,2,)</f>
        <v>true</v>
      </c>
    </row>
    <row r="1760" spans="1:21">
      <c r="A1760" s="1" t="s">
        <v>194</v>
      </c>
      <c r="B1760" s="1" t="str">
        <f>VLOOKUP(A1760,'[3]消费明细-普通账号'!$B$2:$C$10000,2,)</f>
        <v>深圳银链科技有限公司</v>
      </c>
      <c r="C1760" s="1" t="str">
        <f>VLOOKUP(A1760,'[3]消费明细-普通账号'!$B$2:$D$10000,3,)</f>
        <v>铁军-广</v>
      </c>
      <c r="D1760" s="1" t="str">
        <f>VLOOKUP(A1760,'[3]消费明细-普通账号'!$B$2:$L$10000,11,)</f>
        <v>李达</v>
      </c>
      <c r="E1760" s="1" t="str">
        <f>VLOOKUP(A1760,'[3]消费明细-普通账号'!$B$2:$P$10000,15,)</f>
        <v>新建</v>
      </c>
      <c r="F1760" s="5">
        <f>VLOOKUP(A1760,'[3]消费明细-普通账号'!$B$2:$O$10000,14,)</f>
        <v>43161.623564814799</v>
      </c>
      <c r="G1760" s="1" t="s">
        <v>5954</v>
      </c>
      <c r="H1760" s="1" t="s">
        <v>17</v>
      </c>
      <c r="I1760" s="1" t="s">
        <v>59</v>
      </c>
      <c r="J1760" s="1" t="s">
        <v>5716</v>
      </c>
      <c r="K1760" s="1" t="s">
        <v>20</v>
      </c>
      <c r="L1760" s="1" t="s">
        <v>5716</v>
      </c>
      <c r="M1760" s="1"/>
      <c r="N1760" s="1">
        <f t="shared" si="27"/>
        <v>291.31</v>
      </c>
      <c r="O1760" s="1" t="s">
        <v>22</v>
      </c>
      <c r="P1760" s="1" t="s">
        <v>5955</v>
      </c>
      <c r="Q1760" s="1" t="s">
        <v>5956</v>
      </c>
      <c r="R1760" s="1" t="s">
        <v>21</v>
      </c>
      <c r="S1760" s="1"/>
      <c r="T1760" s="1" t="s">
        <v>25</v>
      </c>
      <c r="U1760" t="str">
        <f>VLOOKUP(H1760,[4]可返佣产品!$A$2:$B$1000,2,)</f>
        <v>true</v>
      </c>
    </row>
    <row r="1761" spans="1:21">
      <c r="A1761" s="1" t="s">
        <v>194</v>
      </c>
      <c r="B1761" s="1" t="str">
        <f>VLOOKUP(A1761,'[3]消费明细-普通账号'!$B$2:$C$10000,2,)</f>
        <v>深圳银链科技有限公司</v>
      </c>
      <c r="C1761" s="1" t="str">
        <f>VLOOKUP(A1761,'[3]消费明细-普通账号'!$B$2:$D$10000,3,)</f>
        <v>铁军-广</v>
      </c>
      <c r="D1761" s="1" t="str">
        <f>VLOOKUP(A1761,'[3]消费明细-普通账号'!$B$2:$L$10000,11,)</f>
        <v>李达</v>
      </c>
      <c r="E1761" s="1" t="str">
        <f>VLOOKUP(A1761,'[3]消费明细-普通账号'!$B$2:$P$10000,15,)</f>
        <v>新建</v>
      </c>
      <c r="F1761" s="5">
        <f>VLOOKUP(A1761,'[3]消费明细-普通账号'!$B$2:$O$10000,14,)</f>
        <v>43161.623564814799</v>
      </c>
      <c r="G1761" s="1" t="s">
        <v>5957</v>
      </c>
      <c r="H1761" s="1" t="s">
        <v>17</v>
      </c>
      <c r="I1761" s="1" t="s">
        <v>59</v>
      </c>
      <c r="J1761" s="1" t="s">
        <v>5958</v>
      </c>
      <c r="K1761" s="1" t="s">
        <v>20</v>
      </c>
      <c r="L1761" s="1" t="s">
        <v>5958</v>
      </c>
      <c r="M1761" s="1"/>
      <c r="N1761" s="1">
        <f t="shared" si="27"/>
        <v>238</v>
      </c>
      <c r="O1761" s="1" t="s">
        <v>22</v>
      </c>
      <c r="P1761" s="1" t="s">
        <v>5959</v>
      </c>
      <c r="Q1761" s="1" t="s">
        <v>5960</v>
      </c>
      <c r="R1761" s="1" t="s">
        <v>21</v>
      </c>
      <c r="S1761" s="1"/>
      <c r="T1761" s="1" t="s">
        <v>25</v>
      </c>
      <c r="U1761" t="str">
        <f>VLOOKUP(H1761,[4]可返佣产品!$A$2:$B$1000,2,)</f>
        <v>true</v>
      </c>
    </row>
    <row r="1762" spans="1:21">
      <c r="A1762" s="1" t="s">
        <v>529</v>
      </c>
      <c r="B1762" s="1" t="str">
        <f>VLOOKUP(A1762,'[3]消费明细-普通账号'!$B$2:$C$10000,2,)</f>
        <v>广州慕可生物科技有限公司</v>
      </c>
      <c r="C1762" s="1" t="str">
        <f>VLOOKUP(A1762,'[3]消费明细-普通账号'!$B$2:$D$10000,3,)</f>
        <v>KA-广</v>
      </c>
      <c r="D1762" s="1" t="str">
        <f>VLOOKUP(A1762,'[3]消费明细-普通账号'!$B$2:$L$10000,11,)</f>
        <v>汤何</v>
      </c>
      <c r="E1762" s="1" t="str">
        <f>VLOOKUP(A1762,'[3]消费明细-普通账号'!$B$2:$P$10000,15,)</f>
        <v>关联</v>
      </c>
      <c r="F1762" s="5">
        <f>VLOOKUP(A1762,'[3]消费明细-普通账号'!$B$2:$O$10000,14,)</f>
        <v>42991</v>
      </c>
      <c r="G1762" s="1" t="s">
        <v>5961</v>
      </c>
      <c r="H1762" s="1" t="s">
        <v>5962</v>
      </c>
      <c r="I1762" s="1" t="s">
        <v>49</v>
      </c>
      <c r="J1762" s="1" t="s">
        <v>1579</v>
      </c>
      <c r="K1762" s="1" t="s">
        <v>38</v>
      </c>
      <c r="L1762" s="1" t="s">
        <v>5963</v>
      </c>
      <c r="M1762" s="1"/>
      <c r="N1762" s="1">
        <f t="shared" si="27"/>
        <v>332.5</v>
      </c>
      <c r="O1762" s="1" t="s">
        <v>22</v>
      </c>
      <c r="P1762" s="1" t="s">
        <v>5964</v>
      </c>
      <c r="Q1762" s="1" t="s">
        <v>5965</v>
      </c>
      <c r="R1762" s="1" t="s">
        <v>21</v>
      </c>
      <c r="S1762" s="1"/>
      <c r="T1762" s="1" t="s">
        <v>25</v>
      </c>
      <c r="U1762" t="e">
        <f>VLOOKUP(H1762,[4]可返佣产品!$A$2:$B$1000,2,)</f>
        <v>#N/A</v>
      </c>
    </row>
    <row r="1763" spans="1:21">
      <c r="A1763" s="1" t="s">
        <v>708</v>
      </c>
      <c r="B1763" s="1" t="str">
        <f>VLOOKUP(A1763,'[3]消费明细-普通账号'!$B$2:$C$10000,2,)</f>
        <v>dw10066</v>
      </c>
      <c r="C1763" s="1" t="str">
        <f>VLOOKUP(A1763,'[3]消费明细-普通账号'!$B$2:$D$10000,3,)</f>
        <v>铁军-广</v>
      </c>
      <c r="D1763" s="1" t="str">
        <f>VLOOKUP(A1763,'[3]消费明细-普通账号'!$B$2:$L$10000,11,)</f>
        <v>吴发能</v>
      </c>
      <c r="E1763" s="1" t="str">
        <f>VLOOKUP(A1763,'[3]消费明细-普通账号'!$B$2:$P$10000,15,)</f>
        <v>关联</v>
      </c>
      <c r="F1763" s="5">
        <f>VLOOKUP(A1763,'[3]消费明细-普通账号'!$B$2:$O$10000,14,)</f>
        <v>43021</v>
      </c>
      <c r="G1763" s="1" t="s">
        <v>5966</v>
      </c>
      <c r="H1763" s="1" t="s">
        <v>17</v>
      </c>
      <c r="I1763" s="1" t="s">
        <v>59</v>
      </c>
      <c r="J1763" s="1" t="s">
        <v>5967</v>
      </c>
      <c r="K1763" s="1" t="s">
        <v>20</v>
      </c>
      <c r="L1763" s="1" t="s">
        <v>5967</v>
      </c>
      <c r="M1763" s="1"/>
      <c r="N1763" s="1">
        <f t="shared" si="27"/>
        <v>670</v>
      </c>
      <c r="O1763" s="1" t="s">
        <v>22</v>
      </c>
      <c r="P1763" s="1" t="s">
        <v>5968</v>
      </c>
      <c r="Q1763" s="1" t="s">
        <v>5968</v>
      </c>
      <c r="R1763" s="1" t="s">
        <v>21</v>
      </c>
      <c r="S1763" s="1"/>
      <c r="T1763" s="1" t="s">
        <v>25</v>
      </c>
      <c r="U1763">
        <v>-1</v>
      </c>
    </row>
    <row r="1764" spans="1:21">
      <c r="A1764" s="1" t="s">
        <v>220</v>
      </c>
      <c r="B1764" s="1" t="str">
        <f>VLOOKUP(A1764,'[3]消费明细-普通账号'!$B$2:$C$10000,2,)</f>
        <v>广州尚途商旅信息技术有限公司</v>
      </c>
      <c r="C1764" s="1" t="str">
        <f>VLOOKUP(A1764,'[3]消费明细-普通账号'!$B$2:$D$10000,3,)</f>
        <v>KA-广</v>
      </c>
      <c r="D1764" s="1" t="str">
        <f>VLOOKUP(A1764,'[3]消费明细-普通账号'!$B$2:$L$10000,11,)</f>
        <v>史玉卉</v>
      </c>
      <c r="E1764" s="1" t="str">
        <f>VLOOKUP(A1764,'[3]消费明细-普通账号'!$B$2:$P$10000,15,)</f>
        <v>关联</v>
      </c>
      <c r="F1764" s="5">
        <f>VLOOKUP(A1764,'[3]消费明细-普通账号'!$B$2:$O$10000,14,)</f>
        <v>42670</v>
      </c>
      <c r="G1764" s="1" t="s">
        <v>5969</v>
      </c>
      <c r="H1764" s="1" t="s">
        <v>1861</v>
      </c>
      <c r="I1764" s="1" t="s">
        <v>59</v>
      </c>
      <c r="J1764" s="1" t="s">
        <v>3607</v>
      </c>
      <c r="K1764" s="1" t="s">
        <v>20</v>
      </c>
      <c r="L1764" s="1" t="s">
        <v>3607</v>
      </c>
      <c r="M1764" s="1"/>
      <c r="N1764" s="1">
        <f t="shared" si="27"/>
        <v>375</v>
      </c>
      <c r="O1764" s="1" t="s">
        <v>22</v>
      </c>
      <c r="P1764" s="1" t="s">
        <v>5970</v>
      </c>
      <c r="Q1764" s="1" t="s">
        <v>5970</v>
      </c>
      <c r="R1764" s="1" t="s">
        <v>21</v>
      </c>
      <c r="S1764" s="1"/>
      <c r="T1764" s="1" t="s">
        <v>25</v>
      </c>
      <c r="U1764">
        <v>-1</v>
      </c>
    </row>
    <row r="1765" spans="1:21">
      <c r="A1765" s="1" t="s">
        <v>217</v>
      </c>
      <c r="B1765" s="1" t="str">
        <f>VLOOKUP(A1765,'[3]消费明细-普通账号'!$B$2:$C$10000,2,)</f>
        <v>广州市合生元生物制品有限公司</v>
      </c>
      <c r="C1765" s="1" t="str">
        <f>VLOOKUP(A1765,'[3]消费明细-普通账号'!$B$2:$D$10000,3,)</f>
        <v>KA-广</v>
      </c>
      <c r="D1765" s="1" t="str">
        <f>VLOOKUP(A1765,'[3]消费明细-普通账号'!$B$2:$L$10000,11,)</f>
        <v>史玉卉</v>
      </c>
      <c r="E1765" s="1" t="str">
        <f>VLOOKUP(A1765,'[3]消费明细-普通账号'!$B$2:$P$10000,15,)</f>
        <v>关联</v>
      </c>
      <c r="F1765" s="5">
        <f>VLOOKUP(A1765,'[3]消费明细-普通账号'!$B$2:$O$10000,14,)</f>
        <v>42620</v>
      </c>
      <c r="G1765" s="1" t="s">
        <v>5971</v>
      </c>
      <c r="H1765" s="1" t="s">
        <v>17</v>
      </c>
      <c r="I1765" s="1" t="s">
        <v>59</v>
      </c>
      <c r="J1765" s="1" t="s">
        <v>1881</v>
      </c>
      <c r="K1765" s="1" t="s">
        <v>20</v>
      </c>
      <c r="L1765" s="1" t="s">
        <v>1881</v>
      </c>
      <c r="M1765" s="1"/>
      <c r="N1765" s="1">
        <f t="shared" si="27"/>
        <v>225</v>
      </c>
      <c r="O1765" s="1" t="s">
        <v>22</v>
      </c>
      <c r="P1765" s="1" t="s">
        <v>5972</v>
      </c>
      <c r="Q1765" s="1" t="s">
        <v>5972</v>
      </c>
      <c r="R1765" s="1" t="s">
        <v>21</v>
      </c>
      <c r="S1765" s="1"/>
      <c r="T1765" s="1" t="s">
        <v>25</v>
      </c>
      <c r="U1765">
        <v>-1</v>
      </c>
    </row>
    <row r="1766" spans="1:21">
      <c r="A1766" s="1" t="s">
        <v>217</v>
      </c>
      <c r="B1766" s="1" t="str">
        <f>VLOOKUP(A1766,'[3]消费明细-普通账号'!$B$2:$C$10000,2,)</f>
        <v>广州市合生元生物制品有限公司</v>
      </c>
      <c r="C1766" s="1" t="str">
        <f>VLOOKUP(A1766,'[3]消费明细-普通账号'!$B$2:$D$10000,3,)</f>
        <v>KA-广</v>
      </c>
      <c r="D1766" s="1" t="str">
        <f>VLOOKUP(A1766,'[3]消费明细-普通账号'!$B$2:$L$10000,11,)</f>
        <v>史玉卉</v>
      </c>
      <c r="E1766" s="1" t="str">
        <f>VLOOKUP(A1766,'[3]消费明细-普通账号'!$B$2:$P$10000,15,)</f>
        <v>关联</v>
      </c>
      <c r="F1766" s="5">
        <f>VLOOKUP(A1766,'[3]消费明细-普通账号'!$B$2:$O$10000,14,)</f>
        <v>42620</v>
      </c>
      <c r="G1766" s="1" t="s">
        <v>5973</v>
      </c>
      <c r="H1766" s="1" t="s">
        <v>17</v>
      </c>
      <c r="I1766" s="1" t="s">
        <v>59</v>
      </c>
      <c r="J1766" s="1" t="s">
        <v>1139</v>
      </c>
      <c r="K1766" s="1" t="s">
        <v>360</v>
      </c>
      <c r="L1766" s="1" t="s">
        <v>5974</v>
      </c>
      <c r="M1766" s="1"/>
      <c r="N1766" s="1">
        <f t="shared" si="27"/>
        <v>529.9</v>
      </c>
      <c r="O1766" s="1" t="s">
        <v>22</v>
      </c>
      <c r="P1766" s="1" t="s">
        <v>5975</v>
      </c>
      <c r="Q1766" s="1" t="s">
        <v>5976</v>
      </c>
      <c r="R1766" s="1" t="s">
        <v>21</v>
      </c>
      <c r="S1766" s="1"/>
      <c r="T1766" s="1" t="s">
        <v>25</v>
      </c>
      <c r="U1766">
        <v>-1</v>
      </c>
    </row>
    <row r="1767" spans="1:21">
      <c r="A1767" s="1" t="s">
        <v>304</v>
      </c>
      <c r="B1767" s="1" t="str">
        <f>VLOOKUP(A1767,'[3]消费明细-普通账号'!$B$2:$C$10000,2,)</f>
        <v>广州远程教育中心有限公司</v>
      </c>
      <c r="C1767" s="1" t="str">
        <f>VLOOKUP(A1767,'[3]消费明细-普通账号'!$B$2:$D$10000,3,)</f>
        <v>KA-广</v>
      </c>
      <c r="D1767" s="1" t="str">
        <f>VLOOKUP(A1767,'[3]消费明细-普通账号'!$B$2:$L$10000,11,)</f>
        <v>史玉卉</v>
      </c>
      <c r="E1767" s="1" t="str">
        <f>VLOOKUP(A1767,'[3]消费明细-普通账号'!$B$2:$P$10000,15,)</f>
        <v>关联</v>
      </c>
      <c r="F1767" s="5">
        <f>VLOOKUP(A1767,'[3]消费明细-普通账号'!$B$2:$O$10000,14,)</f>
        <v>42818</v>
      </c>
      <c r="G1767" s="1" t="s">
        <v>5977</v>
      </c>
      <c r="H1767" s="1" t="s">
        <v>36</v>
      </c>
      <c r="I1767" s="1" t="s">
        <v>59</v>
      </c>
      <c r="J1767" s="1" t="s">
        <v>1344</v>
      </c>
      <c r="K1767" s="1" t="s">
        <v>203</v>
      </c>
      <c r="L1767" s="1" t="s">
        <v>5978</v>
      </c>
      <c r="M1767" s="1"/>
      <c r="N1767" s="1">
        <f t="shared" si="27"/>
        <v>772.5</v>
      </c>
      <c r="O1767" s="1" t="s">
        <v>22</v>
      </c>
      <c r="P1767" s="1" t="s">
        <v>5979</v>
      </c>
      <c r="Q1767" s="1" t="s">
        <v>5980</v>
      </c>
      <c r="R1767" s="1" t="s">
        <v>21</v>
      </c>
      <c r="S1767" s="1"/>
      <c r="T1767" s="1" t="s">
        <v>25</v>
      </c>
      <c r="U1767">
        <v>0</v>
      </c>
    </row>
    <row r="1768" spans="1:21">
      <c r="A1768" s="1" t="s">
        <v>304</v>
      </c>
      <c r="B1768" s="1" t="str">
        <f>VLOOKUP(A1768,'[3]消费明细-普通账号'!$B$2:$C$10000,2,)</f>
        <v>广州远程教育中心有限公司</v>
      </c>
      <c r="C1768" s="1" t="str">
        <f>VLOOKUP(A1768,'[3]消费明细-普通账号'!$B$2:$D$10000,3,)</f>
        <v>KA-广</v>
      </c>
      <c r="D1768" s="1" t="str">
        <f>VLOOKUP(A1768,'[3]消费明细-普通账号'!$B$2:$L$10000,11,)</f>
        <v>史玉卉</v>
      </c>
      <c r="E1768" s="1" t="str">
        <f>VLOOKUP(A1768,'[3]消费明细-普通账号'!$B$2:$P$10000,15,)</f>
        <v>关联</v>
      </c>
      <c r="F1768" s="5">
        <f>VLOOKUP(A1768,'[3]消费明细-普通账号'!$B$2:$O$10000,14,)</f>
        <v>42818</v>
      </c>
      <c r="G1768" s="1" t="s">
        <v>5981</v>
      </c>
      <c r="H1768" s="1" t="s">
        <v>306</v>
      </c>
      <c r="I1768" s="1" t="s">
        <v>59</v>
      </c>
      <c r="J1768" s="1" t="s">
        <v>1125</v>
      </c>
      <c r="K1768" s="1" t="s">
        <v>203</v>
      </c>
      <c r="L1768" s="1" t="s">
        <v>5982</v>
      </c>
      <c r="M1768" s="1"/>
      <c r="N1768" s="1">
        <f t="shared" si="27"/>
        <v>262.5</v>
      </c>
      <c r="O1768" s="1" t="s">
        <v>22</v>
      </c>
      <c r="P1768" s="1" t="s">
        <v>5983</v>
      </c>
      <c r="Q1768" s="1" t="s">
        <v>5984</v>
      </c>
      <c r="R1768" s="1" t="s">
        <v>21</v>
      </c>
      <c r="S1768" s="1"/>
      <c r="T1768" s="1" t="s">
        <v>25</v>
      </c>
      <c r="U1768">
        <v>0</v>
      </c>
    </row>
    <row r="1769" spans="1:21">
      <c r="A1769" s="1" t="s">
        <v>72</v>
      </c>
      <c r="B1769" s="1" t="str">
        <f>VLOOKUP(A1769,'[3]消费明细-普通账号'!$B$2:$C$10000,2,)</f>
        <v>深圳鼎游无限科技有限公司</v>
      </c>
      <c r="C1769" s="1" t="str">
        <f>VLOOKUP(A1769,'[3]消费明细-普通账号'!$B$2:$D$10000,3,)</f>
        <v>BD伙伴</v>
      </c>
      <c r="D1769" s="1" t="str">
        <f>VLOOKUP(A1769,'[3]消费明细-普通账号'!$B$2:$L$10000,11,)</f>
        <v>BD团队-刘银树</v>
      </c>
      <c r="E1769" s="1" t="str">
        <f>VLOOKUP(A1769,'[3]消费明细-普通账号'!$B$2:$P$10000,15,)</f>
        <v>新建</v>
      </c>
      <c r="F1769" s="5">
        <f>VLOOKUP(A1769,'[3]消费明细-普通账号'!$B$2:$O$10000,14,)</f>
        <v>43077</v>
      </c>
      <c r="G1769" s="1" t="s">
        <v>5985</v>
      </c>
      <c r="H1769" s="1" t="s">
        <v>3642</v>
      </c>
      <c r="I1769" s="1" t="s">
        <v>49</v>
      </c>
      <c r="J1769" s="1" t="s">
        <v>29</v>
      </c>
      <c r="K1769" s="1" t="s">
        <v>20</v>
      </c>
      <c r="L1769" s="1" t="s">
        <v>30</v>
      </c>
      <c r="M1769" s="1"/>
      <c r="N1769" s="1">
        <f t="shared" si="27"/>
        <v>0</v>
      </c>
      <c r="O1769" s="1" t="s">
        <v>31</v>
      </c>
      <c r="P1769" s="1" t="s">
        <v>5986</v>
      </c>
      <c r="Q1769" s="1" t="s">
        <v>5986</v>
      </c>
      <c r="R1769" s="1" t="s">
        <v>21</v>
      </c>
      <c r="S1769" s="1"/>
      <c r="T1769" s="1" t="s">
        <v>25</v>
      </c>
      <c r="U1769" t="e">
        <f>VLOOKUP(H1769,[4]可返佣产品!$A$2:$B$1000,2,)</f>
        <v>#N/A</v>
      </c>
    </row>
    <row r="1770" spans="1:21">
      <c r="A1770" s="1" t="s">
        <v>72</v>
      </c>
      <c r="B1770" s="1" t="str">
        <f>VLOOKUP(A1770,'[3]消费明细-普通账号'!$B$2:$C$10000,2,)</f>
        <v>深圳鼎游无限科技有限公司</v>
      </c>
      <c r="C1770" s="1" t="str">
        <f>VLOOKUP(A1770,'[3]消费明细-普通账号'!$B$2:$D$10000,3,)</f>
        <v>BD伙伴</v>
      </c>
      <c r="D1770" s="1" t="str">
        <f>VLOOKUP(A1770,'[3]消费明细-普通账号'!$B$2:$L$10000,11,)</f>
        <v>BD团队-刘银树</v>
      </c>
      <c r="E1770" s="1" t="str">
        <f>VLOOKUP(A1770,'[3]消费明细-普通账号'!$B$2:$P$10000,15,)</f>
        <v>新建</v>
      </c>
      <c r="F1770" s="5">
        <f>VLOOKUP(A1770,'[3]消费明细-普通账号'!$B$2:$O$10000,14,)</f>
        <v>43077</v>
      </c>
      <c r="G1770" s="1" t="s">
        <v>5987</v>
      </c>
      <c r="H1770" s="1" t="s">
        <v>3057</v>
      </c>
      <c r="I1770" s="1" t="s">
        <v>49</v>
      </c>
      <c r="J1770" s="1" t="s">
        <v>29</v>
      </c>
      <c r="K1770" s="1" t="s">
        <v>20</v>
      </c>
      <c r="L1770" s="1" t="s">
        <v>30</v>
      </c>
      <c r="M1770" s="1"/>
      <c r="N1770" s="1">
        <f t="shared" si="27"/>
        <v>0</v>
      </c>
      <c r="O1770" s="1" t="s">
        <v>31</v>
      </c>
      <c r="P1770" s="1" t="s">
        <v>5988</v>
      </c>
      <c r="Q1770" s="1" t="s">
        <v>5989</v>
      </c>
      <c r="R1770" s="1" t="s">
        <v>21</v>
      </c>
      <c r="S1770" s="1"/>
      <c r="T1770" s="1" t="s">
        <v>25</v>
      </c>
      <c r="U1770" t="e">
        <f>VLOOKUP(H1770,[4]可返佣产品!$A$2:$B$1000,2,)</f>
        <v>#N/A</v>
      </c>
    </row>
    <row r="1771" spans="1:21">
      <c r="A1771" s="1" t="s">
        <v>220</v>
      </c>
      <c r="B1771" s="1" t="str">
        <f>VLOOKUP(A1771,'[3]消费明细-普通账号'!$B$2:$C$10000,2,)</f>
        <v>广州尚途商旅信息技术有限公司</v>
      </c>
      <c r="C1771" s="1" t="str">
        <f>VLOOKUP(A1771,'[3]消费明细-普通账号'!$B$2:$D$10000,3,)</f>
        <v>KA-广</v>
      </c>
      <c r="D1771" s="1" t="str">
        <f>VLOOKUP(A1771,'[3]消费明细-普通账号'!$B$2:$L$10000,11,)</f>
        <v>史玉卉</v>
      </c>
      <c r="E1771" s="1" t="str">
        <f>VLOOKUP(A1771,'[3]消费明细-普通账号'!$B$2:$P$10000,15,)</f>
        <v>关联</v>
      </c>
      <c r="F1771" s="5">
        <f>VLOOKUP(A1771,'[3]消费明细-普通账号'!$B$2:$O$10000,14,)</f>
        <v>42670</v>
      </c>
      <c r="G1771" s="1" t="s">
        <v>5990</v>
      </c>
      <c r="H1771" s="1" t="s">
        <v>3896</v>
      </c>
      <c r="I1771" s="1" t="s">
        <v>49</v>
      </c>
      <c r="J1771" s="1" t="s">
        <v>1881</v>
      </c>
      <c r="K1771" s="1" t="s">
        <v>20</v>
      </c>
      <c r="L1771" s="1" t="s">
        <v>1881</v>
      </c>
      <c r="M1771" s="1"/>
      <c r="N1771" s="1">
        <f t="shared" si="27"/>
        <v>225</v>
      </c>
      <c r="O1771" s="1" t="s">
        <v>22</v>
      </c>
      <c r="P1771" s="1" t="s">
        <v>5991</v>
      </c>
      <c r="Q1771" s="1" t="s">
        <v>5992</v>
      </c>
      <c r="R1771" s="1" t="s">
        <v>21</v>
      </c>
      <c r="S1771" s="1"/>
      <c r="T1771" s="1" t="s">
        <v>25</v>
      </c>
      <c r="U1771" t="e">
        <f>VLOOKUP(H1771,[4]可返佣产品!$A$2:$B$1000,2,)</f>
        <v>#N/A</v>
      </c>
    </row>
    <row r="1772" spans="1:21">
      <c r="A1772" s="1" t="s">
        <v>26</v>
      </c>
      <c r="B1772" s="1" t="str">
        <f>VLOOKUP(A1772,'[3]消费明细-普通账号'!$B$2:$C$10000,2,)</f>
        <v>广州市十牛信息科技有限公司</v>
      </c>
      <c r="C1772" s="1" t="str">
        <f>VLOOKUP(A1772,'[3]消费明细-普通账号'!$B$2:$D$10000,3,)</f>
        <v>其他</v>
      </c>
      <c r="D1772" s="1" t="str">
        <f>VLOOKUP(A1772,'[3]消费明细-普通账号'!$B$2:$L$10000,11,)</f>
        <v>薛玲</v>
      </c>
      <c r="E1772" s="1" t="str">
        <f>VLOOKUP(A1772,'[3]消费明细-普通账号'!$B$2:$P$10000,15,)</f>
        <v>关联</v>
      </c>
      <c r="F1772" s="5">
        <f>VLOOKUP(A1772,'[3]消费明细-普通账号'!$B$2:$O$10000,14,)</f>
        <v>42909</v>
      </c>
      <c r="G1772" s="1" t="s">
        <v>5993</v>
      </c>
      <c r="H1772" s="1" t="s">
        <v>130</v>
      </c>
      <c r="I1772" s="1" t="s">
        <v>49</v>
      </c>
      <c r="J1772" s="1" t="s">
        <v>29</v>
      </c>
      <c r="K1772" s="1" t="s">
        <v>20</v>
      </c>
      <c r="L1772" s="1" t="s">
        <v>30</v>
      </c>
      <c r="M1772" s="1"/>
      <c r="N1772" s="1">
        <f t="shared" si="27"/>
        <v>0</v>
      </c>
      <c r="O1772" s="1" t="s">
        <v>31</v>
      </c>
      <c r="P1772" s="1" t="s">
        <v>5994</v>
      </c>
      <c r="Q1772" s="1" t="s">
        <v>5994</v>
      </c>
      <c r="R1772" s="1" t="s">
        <v>21</v>
      </c>
      <c r="S1772" s="1"/>
      <c r="T1772" s="1" t="s">
        <v>25</v>
      </c>
      <c r="U1772" t="b">
        <f>VLOOKUP(H1772,[4]可返佣产品!$A$2:$B$1000,2,)</f>
        <v>1</v>
      </c>
    </row>
    <row r="1773" spans="1:21">
      <c r="A1773" s="1" t="s">
        <v>1559</v>
      </c>
      <c r="B1773" s="1" t="str">
        <f>VLOOKUP(A1773,'[3]消费明细-普通账号'!$B$2:$C$10000,2,)</f>
        <v>广州超联软件科技有限公司</v>
      </c>
      <c r="C1773" s="1" t="str">
        <f>VLOOKUP(A1773,'[3]消费明细-普通账号'!$B$2:$D$10000,3,)</f>
        <v>KA-广</v>
      </c>
      <c r="D1773" s="1" t="str">
        <f>VLOOKUP(A1773,'[3]消费明细-普通账号'!$B$2:$L$10000,11,)</f>
        <v>谢晓敏</v>
      </c>
      <c r="E1773" s="1" t="str">
        <f>VLOOKUP(A1773,'[3]消费明细-普通账号'!$B$2:$P$10000,15,)</f>
        <v>关联</v>
      </c>
      <c r="F1773" s="5">
        <f>VLOOKUP(A1773,'[3]消费明细-普通账号'!$B$2:$O$10000,14,)</f>
        <v>43045</v>
      </c>
      <c r="G1773" s="1" t="s">
        <v>5995</v>
      </c>
      <c r="H1773" s="1" t="s">
        <v>54</v>
      </c>
      <c r="I1773" s="1" t="s">
        <v>49</v>
      </c>
      <c r="J1773" s="1" t="s">
        <v>1730</v>
      </c>
      <c r="K1773" s="1" t="s">
        <v>84</v>
      </c>
      <c r="L1773" s="1" t="s">
        <v>1731</v>
      </c>
      <c r="M1773" s="1"/>
      <c r="N1773" s="1">
        <f t="shared" si="27"/>
        <v>1256.3</v>
      </c>
      <c r="O1773" s="1" t="s">
        <v>22</v>
      </c>
      <c r="P1773" s="1" t="s">
        <v>5996</v>
      </c>
      <c r="Q1773" s="1" t="s">
        <v>5997</v>
      </c>
      <c r="R1773" s="1" t="s">
        <v>21</v>
      </c>
      <c r="S1773" s="1"/>
      <c r="T1773" s="1" t="s">
        <v>25</v>
      </c>
      <c r="U1773" t="str">
        <f>VLOOKUP(H1773,[4]可返佣产品!$A$2:$B$1000,2,)</f>
        <v>true</v>
      </c>
    </row>
    <row r="1774" spans="1:21">
      <c r="A1774" s="1" t="s">
        <v>98</v>
      </c>
      <c r="B1774" s="1" t="str">
        <f>VLOOKUP(A1774,'[3]消费明细-普通账号'!$B$2:$C$10000,2,)</f>
        <v>广州市汇美时尚集团股份有限公司</v>
      </c>
      <c r="C1774" s="1" t="str">
        <f>VLOOKUP(A1774,'[3]消费明细-普通账号'!$B$2:$D$10000,3,)</f>
        <v>其他</v>
      </c>
      <c r="D1774" s="1" t="str">
        <f>VLOOKUP(A1774,'[3]消费明细-普通账号'!$B$2:$L$10000,11,)</f>
        <v>薛玲</v>
      </c>
      <c r="E1774" s="1" t="str">
        <f>VLOOKUP(A1774,'[3]消费明细-普通账号'!$B$2:$P$10000,15,)</f>
        <v>关联</v>
      </c>
      <c r="F1774" s="5">
        <f>VLOOKUP(A1774,'[3]消费明细-普通账号'!$B$2:$O$10000,14,)</f>
        <v>42615</v>
      </c>
      <c r="G1774" s="1" t="s">
        <v>5998</v>
      </c>
      <c r="H1774" s="1" t="s">
        <v>36</v>
      </c>
      <c r="I1774" s="1" t="s">
        <v>59</v>
      </c>
      <c r="J1774" s="1" t="s">
        <v>348</v>
      </c>
      <c r="K1774" s="1" t="s">
        <v>20</v>
      </c>
      <c r="L1774" s="1" t="s">
        <v>348</v>
      </c>
      <c r="M1774" s="1"/>
      <c r="N1774" s="1">
        <f t="shared" si="27"/>
        <v>540</v>
      </c>
      <c r="O1774" s="1" t="s">
        <v>22</v>
      </c>
      <c r="P1774" s="1" t="s">
        <v>5999</v>
      </c>
      <c r="Q1774" s="1" t="s">
        <v>6000</v>
      </c>
      <c r="R1774" s="1" t="s">
        <v>21</v>
      </c>
      <c r="S1774" s="1"/>
      <c r="T1774" s="1" t="s">
        <v>25</v>
      </c>
      <c r="U1774">
        <v>-1</v>
      </c>
    </row>
    <row r="1775" spans="1:21">
      <c r="A1775" s="1" t="s">
        <v>869</v>
      </c>
      <c r="B1775" s="1" t="str">
        <f>VLOOKUP(A1775,'[3]消费明细-普通账号'!$B$2:$C$10000,2,)</f>
        <v>广州市熙励教育信息咨询有限公司</v>
      </c>
      <c r="C1775" s="1" t="str">
        <f>VLOOKUP(A1775,'[3]消费明细-普通账号'!$B$2:$D$10000,3,)</f>
        <v>KA-广</v>
      </c>
      <c r="D1775" s="1" t="str">
        <f>VLOOKUP(A1775,'[3]消费明细-普通账号'!$B$2:$L$10000,11,)</f>
        <v>谢晓敏</v>
      </c>
      <c r="E1775" s="1" t="str">
        <f>VLOOKUP(A1775,'[3]消费明细-普通账号'!$B$2:$P$10000,15,)</f>
        <v>关联</v>
      </c>
      <c r="F1775" s="5">
        <f>VLOOKUP(A1775,'[3]消费明细-普通账号'!$B$2:$O$10000,14,)</f>
        <v>43115.892326388901</v>
      </c>
      <c r="G1775" s="1" t="s">
        <v>6001</v>
      </c>
      <c r="H1775" s="1" t="s">
        <v>17</v>
      </c>
      <c r="I1775" s="1" t="s">
        <v>131</v>
      </c>
      <c r="J1775" s="1" t="s">
        <v>6002</v>
      </c>
      <c r="K1775" s="1" t="s">
        <v>20</v>
      </c>
      <c r="L1775" s="1" t="s">
        <v>6002</v>
      </c>
      <c r="M1775" s="1"/>
      <c r="N1775" s="1">
        <f t="shared" si="27"/>
        <v>-974.56</v>
      </c>
      <c r="O1775" s="1" t="s">
        <v>22</v>
      </c>
      <c r="P1775" s="1" t="s">
        <v>6003</v>
      </c>
      <c r="Q1775" s="1" t="s">
        <v>6003</v>
      </c>
      <c r="R1775" s="1" t="s">
        <v>21</v>
      </c>
      <c r="S1775" s="1"/>
      <c r="T1775" s="1" t="s">
        <v>25</v>
      </c>
      <c r="U1775" t="str">
        <f>VLOOKUP(H1775,[4]可返佣产品!$A$2:$B$1000,2,)</f>
        <v>true</v>
      </c>
    </row>
    <row r="1776" spans="1:21">
      <c r="A1776" s="1" t="s">
        <v>869</v>
      </c>
      <c r="B1776" s="1" t="str">
        <f>VLOOKUP(A1776,'[3]消费明细-普通账号'!$B$2:$C$10000,2,)</f>
        <v>广州市熙励教育信息咨询有限公司</v>
      </c>
      <c r="C1776" s="1" t="str">
        <f>VLOOKUP(A1776,'[3]消费明细-普通账号'!$B$2:$D$10000,3,)</f>
        <v>KA-广</v>
      </c>
      <c r="D1776" s="1" t="str">
        <f>VLOOKUP(A1776,'[3]消费明细-普通账号'!$B$2:$L$10000,11,)</f>
        <v>谢晓敏</v>
      </c>
      <c r="E1776" s="1" t="str">
        <f>VLOOKUP(A1776,'[3]消费明细-普通账号'!$B$2:$P$10000,15,)</f>
        <v>关联</v>
      </c>
      <c r="F1776" s="5">
        <f>VLOOKUP(A1776,'[3]消费明细-普通账号'!$B$2:$O$10000,14,)</f>
        <v>43115.892326388901</v>
      </c>
      <c r="G1776" s="1" t="s">
        <v>6004</v>
      </c>
      <c r="H1776" s="1" t="s">
        <v>130</v>
      </c>
      <c r="I1776" s="1" t="s">
        <v>49</v>
      </c>
      <c r="J1776" s="1" t="s">
        <v>29</v>
      </c>
      <c r="K1776" s="1" t="s">
        <v>20</v>
      </c>
      <c r="L1776" s="1" t="s">
        <v>30</v>
      </c>
      <c r="M1776" s="1"/>
      <c r="N1776" s="1">
        <f t="shared" si="27"/>
        <v>0</v>
      </c>
      <c r="O1776" s="1" t="s">
        <v>31</v>
      </c>
      <c r="P1776" s="1" t="s">
        <v>6003</v>
      </c>
      <c r="Q1776" s="1" t="s">
        <v>6003</v>
      </c>
      <c r="R1776" s="1" t="s">
        <v>21</v>
      </c>
      <c r="S1776" s="1"/>
      <c r="T1776" s="1" t="s">
        <v>25</v>
      </c>
      <c r="U1776" t="b">
        <f>VLOOKUP(H1776,[4]可返佣产品!$A$2:$B$1000,2,)</f>
        <v>1</v>
      </c>
    </row>
    <row r="1777" spans="1:21">
      <c r="A1777" s="1" t="s">
        <v>627</v>
      </c>
      <c r="B1777" s="1" t="str">
        <f>VLOOKUP(A1777,'[3]消费明细-普通账号'!$B$2:$C$10000,2,)</f>
        <v>深圳庆丰裕信息科技有限公司</v>
      </c>
      <c r="C1777" s="1" t="str">
        <f>VLOOKUP(A1777,'[3]消费明细-普通账号'!$B$2:$D$10000,3,)</f>
        <v>BD伙伴</v>
      </c>
      <c r="D1777" s="1" t="str">
        <f>VLOOKUP(A1777,'[3]消费明细-普通账号'!$B$2:$L$10000,11,)</f>
        <v>BD团队-黄政源</v>
      </c>
      <c r="E1777" s="1" t="str">
        <f>VLOOKUP(A1777,'[3]消费明细-普通账号'!$B$2:$P$10000,15,)</f>
        <v>新建</v>
      </c>
      <c r="F1777" s="5">
        <f>VLOOKUP(A1777,'[3]消费明细-普通账号'!$B$2:$O$10000,14,)</f>
        <v>43087</v>
      </c>
      <c r="G1777" s="1" t="s">
        <v>6005</v>
      </c>
      <c r="H1777" s="1" t="s">
        <v>79</v>
      </c>
      <c r="I1777" s="1" t="s">
        <v>1574</v>
      </c>
      <c r="J1777" s="1" t="s">
        <v>29</v>
      </c>
      <c r="K1777" s="1" t="s">
        <v>20</v>
      </c>
      <c r="L1777" s="1" t="s">
        <v>30</v>
      </c>
      <c r="M1777" s="1"/>
      <c r="N1777" s="1">
        <f t="shared" si="27"/>
        <v>0</v>
      </c>
      <c r="O1777" s="1" t="s">
        <v>31</v>
      </c>
      <c r="P1777" s="1" t="s">
        <v>6006</v>
      </c>
      <c r="Q1777" s="1" t="s">
        <v>6007</v>
      </c>
      <c r="R1777" s="1" t="s">
        <v>21</v>
      </c>
      <c r="S1777" s="1"/>
      <c r="T1777" s="1" t="s">
        <v>25</v>
      </c>
      <c r="U1777" t="e">
        <f>VLOOKUP(H1777,[4]可返佣产品!$A$2:$B$1000,2,)</f>
        <v>#N/A</v>
      </c>
    </row>
    <row r="1778" spans="1:21">
      <c r="A1778" s="1" t="s">
        <v>627</v>
      </c>
      <c r="B1778" s="1" t="str">
        <f>VLOOKUP(A1778,'[3]消费明细-普通账号'!$B$2:$C$10000,2,)</f>
        <v>深圳庆丰裕信息科技有限公司</v>
      </c>
      <c r="C1778" s="1" t="str">
        <f>VLOOKUP(A1778,'[3]消费明细-普通账号'!$B$2:$D$10000,3,)</f>
        <v>BD伙伴</v>
      </c>
      <c r="D1778" s="1" t="str">
        <f>VLOOKUP(A1778,'[3]消费明细-普通账号'!$B$2:$L$10000,11,)</f>
        <v>BD团队-黄政源</v>
      </c>
      <c r="E1778" s="1" t="str">
        <f>VLOOKUP(A1778,'[3]消费明细-普通账号'!$B$2:$P$10000,15,)</f>
        <v>新建</v>
      </c>
      <c r="F1778" s="5">
        <f>VLOOKUP(A1778,'[3]消费明细-普通账号'!$B$2:$O$10000,14,)</f>
        <v>43087</v>
      </c>
      <c r="G1778" s="1" t="s">
        <v>6008</v>
      </c>
      <c r="H1778" s="1" t="s">
        <v>17</v>
      </c>
      <c r="I1778" s="1" t="s">
        <v>1574</v>
      </c>
      <c r="J1778" s="1" t="s">
        <v>3921</v>
      </c>
      <c r="K1778" s="1" t="s">
        <v>20</v>
      </c>
      <c r="L1778" s="1" t="s">
        <v>3921</v>
      </c>
      <c r="M1778" s="1"/>
      <c r="N1778" s="1">
        <f t="shared" si="27"/>
        <v>75</v>
      </c>
      <c r="O1778" s="1" t="s">
        <v>22</v>
      </c>
      <c r="P1778" s="1" t="s">
        <v>6009</v>
      </c>
      <c r="Q1778" s="1" t="s">
        <v>6010</v>
      </c>
      <c r="R1778" s="1" t="s">
        <v>21</v>
      </c>
      <c r="S1778" s="1"/>
      <c r="T1778" s="1" t="s">
        <v>25</v>
      </c>
      <c r="U1778" t="str">
        <f>VLOOKUP(H1778,[4]可返佣产品!$A$2:$B$1000,2,)</f>
        <v>true</v>
      </c>
    </row>
    <row r="1779" spans="1:21">
      <c r="A1779" s="1" t="s">
        <v>892</v>
      </c>
      <c r="B1779" s="1" t="str">
        <f>VLOOKUP(A1779,'[3]消费明细-普通账号'!$B$2:$C$10000,2,)</f>
        <v>广州中天云计算科技有限公司</v>
      </c>
      <c r="C1779" s="1" t="str">
        <f>VLOOKUP(A1779,'[3]消费明细-普通账号'!$B$2:$D$10000,3,)</f>
        <v>BD伙伴</v>
      </c>
      <c r="D1779" s="1" t="str">
        <f>VLOOKUP(A1779,'[3]消费明细-普通账号'!$B$2:$L$10000,11,)</f>
        <v>BD团队-刘银树</v>
      </c>
      <c r="E1779" s="1" t="str">
        <f>VLOOKUP(A1779,'[3]消费明细-普通账号'!$B$2:$P$10000,15,)</f>
        <v>新建</v>
      </c>
      <c r="F1779" s="5">
        <f>VLOOKUP(A1779,'[3]消费明细-普通账号'!$B$2:$O$10000,14,)</f>
        <v>43049</v>
      </c>
      <c r="G1779" s="1" t="s">
        <v>6011</v>
      </c>
      <c r="H1779" s="1" t="s">
        <v>166</v>
      </c>
      <c r="I1779" s="1" t="s">
        <v>18</v>
      </c>
      <c r="J1779" s="1" t="s">
        <v>29</v>
      </c>
      <c r="K1779" s="1" t="s">
        <v>20</v>
      </c>
      <c r="L1779" s="1" t="s">
        <v>30</v>
      </c>
      <c r="M1779" s="1"/>
      <c r="N1779" s="1">
        <f t="shared" si="27"/>
        <v>0</v>
      </c>
      <c r="O1779" s="1" t="s">
        <v>31</v>
      </c>
      <c r="P1779" s="1" t="s">
        <v>6012</v>
      </c>
      <c r="Q1779" s="1" t="s">
        <v>6013</v>
      </c>
      <c r="R1779" s="1" t="s">
        <v>21</v>
      </c>
      <c r="S1779" s="1"/>
      <c r="T1779" s="1" t="s">
        <v>25</v>
      </c>
      <c r="U1779" t="e">
        <f>VLOOKUP(H1779,[4]可返佣产品!$A$2:$B$1000,2,)</f>
        <v>#N/A</v>
      </c>
    </row>
    <row r="1780" spans="1:21">
      <c r="A1780" s="1" t="s">
        <v>627</v>
      </c>
      <c r="B1780" s="1" t="str">
        <f>VLOOKUP(A1780,'[3]消费明细-普通账号'!$B$2:$C$10000,2,)</f>
        <v>深圳庆丰裕信息科技有限公司</v>
      </c>
      <c r="C1780" s="1" t="str">
        <f>VLOOKUP(A1780,'[3]消费明细-普通账号'!$B$2:$D$10000,3,)</f>
        <v>BD伙伴</v>
      </c>
      <c r="D1780" s="1" t="str">
        <f>VLOOKUP(A1780,'[3]消费明细-普通账号'!$B$2:$L$10000,11,)</f>
        <v>BD团队-黄政源</v>
      </c>
      <c r="E1780" s="1" t="str">
        <f>VLOOKUP(A1780,'[3]消费明细-普通账号'!$B$2:$P$10000,15,)</f>
        <v>新建</v>
      </c>
      <c r="F1780" s="5">
        <f>VLOOKUP(A1780,'[3]消费明细-普通账号'!$B$2:$O$10000,14,)</f>
        <v>43087</v>
      </c>
      <c r="G1780" s="1" t="s">
        <v>6014</v>
      </c>
      <c r="H1780" s="1" t="s">
        <v>17</v>
      </c>
      <c r="I1780" s="1" t="s">
        <v>1574</v>
      </c>
      <c r="J1780" s="1" t="s">
        <v>3921</v>
      </c>
      <c r="K1780" s="1" t="s">
        <v>20</v>
      </c>
      <c r="L1780" s="1" t="s">
        <v>3921</v>
      </c>
      <c r="M1780" s="1"/>
      <c r="N1780" s="1">
        <f t="shared" si="27"/>
        <v>75</v>
      </c>
      <c r="O1780" s="1" t="s">
        <v>22</v>
      </c>
      <c r="P1780" s="1" t="s">
        <v>6015</v>
      </c>
      <c r="Q1780" s="1" t="s">
        <v>6016</v>
      </c>
      <c r="R1780" s="1" t="s">
        <v>21</v>
      </c>
      <c r="S1780" s="1"/>
      <c r="T1780" s="1" t="s">
        <v>25</v>
      </c>
      <c r="U1780" t="str">
        <f>VLOOKUP(H1780,[4]可返佣产品!$A$2:$B$1000,2,)</f>
        <v>true</v>
      </c>
    </row>
    <row r="1781" spans="1:21">
      <c r="A1781" s="1" t="s">
        <v>6017</v>
      </c>
      <c r="B1781" s="1" t="str">
        <f>VLOOKUP(A1781,'[3]消费明细-普通账号'!$B$2:$C$10000,2,)</f>
        <v>东方百泰公司</v>
      </c>
      <c r="C1781" s="1" t="str">
        <f>VLOOKUP(A1781,'[3]消费明细-普通账号'!$B$2:$D$10000,3,)</f>
        <v>中台-广</v>
      </c>
      <c r="D1781" s="1" t="str">
        <f>VLOOKUP(A1781,'[3]消费明细-普通账号'!$B$2:$L$10000,11,)</f>
        <v>林海菊</v>
      </c>
      <c r="E1781" s="1" t="str">
        <f>VLOOKUP(A1781,'[3]消费明细-普通账号'!$B$2:$P$10000,15,)</f>
        <v>新建</v>
      </c>
      <c r="F1781" s="5">
        <f>VLOOKUP(A1781,'[3]消费明细-普通账号'!$B$2:$O$10000,14,)</f>
        <v>43050</v>
      </c>
      <c r="G1781" s="1" t="s">
        <v>6018</v>
      </c>
      <c r="H1781" s="1" t="s">
        <v>17</v>
      </c>
      <c r="I1781" s="1" t="s">
        <v>18</v>
      </c>
      <c r="J1781" s="1" t="s">
        <v>6019</v>
      </c>
      <c r="K1781" s="1" t="s">
        <v>20</v>
      </c>
      <c r="L1781" s="1" t="s">
        <v>6019</v>
      </c>
      <c r="M1781" s="1"/>
      <c r="N1781" s="1">
        <f t="shared" si="27"/>
        <v>363.43</v>
      </c>
      <c r="O1781" s="1" t="s">
        <v>22</v>
      </c>
      <c r="P1781" s="1" t="s">
        <v>6020</v>
      </c>
      <c r="Q1781" s="1" t="s">
        <v>6021</v>
      </c>
      <c r="R1781" s="1" t="s">
        <v>21</v>
      </c>
      <c r="S1781" s="1"/>
      <c r="T1781" s="1" t="s">
        <v>25</v>
      </c>
      <c r="U1781" t="str">
        <f>VLOOKUP(H1781,[4]可返佣产品!$A$2:$B$1000,2,)</f>
        <v>true</v>
      </c>
    </row>
    <row r="1782" spans="1:21">
      <c r="A1782" s="1" t="s">
        <v>636</v>
      </c>
      <c r="B1782" s="1" t="str">
        <f>VLOOKUP(A1782,'[3]消费明细-普通账号'!$B$2:$C$10000,2,)</f>
        <v>广州实地房地产开发有限公司</v>
      </c>
      <c r="C1782" s="1" t="str">
        <f>VLOOKUP(A1782,'[3]消费明细-普通账号'!$B$2:$D$10000,3,)</f>
        <v>其他</v>
      </c>
      <c r="D1782" s="1" t="str">
        <f>VLOOKUP(A1782,'[3]消费明细-普通账号'!$B$2:$L$10000,11,)</f>
        <v>薛玲</v>
      </c>
      <c r="E1782" s="1" t="str">
        <f>VLOOKUP(A1782,'[3]消费明细-普通账号'!$B$2:$P$10000,15,)</f>
        <v>关联</v>
      </c>
      <c r="F1782" s="5">
        <f>VLOOKUP(A1782,'[3]消费明细-普通账号'!$B$2:$O$10000,14,)</f>
        <v>43078</v>
      </c>
      <c r="G1782" s="1" t="s">
        <v>6022</v>
      </c>
      <c r="H1782" s="1" t="s">
        <v>644</v>
      </c>
      <c r="I1782" s="1" t="s">
        <v>49</v>
      </c>
      <c r="J1782" s="1" t="s">
        <v>645</v>
      </c>
      <c r="K1782" s="1" t="s">
        <v>20</v>
      </c>
      <c r="L1782" s="1" t="s">
        <v>645</v>
      </c>
      <c r="M1782" s="1"/>
      <c r="N1782" s="1">
        <f t="shared" si="27"/>
        <v>2000</v>
      </c>
      <c r="O1782" s="1" t="s">
        <v>22</v>
      </c>
      <c r="P1782" s="1" t="s">
        <v>6023</v>
      </c>
      <c r="Q1782" s="1" t="s">
        <v>6024</v>
      </c>
      <c r="R1782" s="1" t="s">
        <v>21</v>
      </c>
      <c r="S1782" s="1"/>
      <c r="T1782" s="1" t="s">
        <v>25</v>
      </c>
      <c r="U1782" t="b">
        <f>VLOOKUP(H1782,[4]可返佣产品!$A$2:$B$1000,2,)</f>
        <v>1</v>
      </c>
    </row>
    <row r="1783" spans="1:21">
      <c r="A1783" s="1" t="s">
        <v>627</v>
      </c>
      <c r="B1783" s="1" t="str">
        <f>VLOOKUP(A1783,'[3]消费明细-普通账号'!$B$2:$C$10000,2,)</f>
        <v>深圳庆丰裕信息科技有限公司</v>
      </c>
      <c r="C1783" s="1" t="str">
        <f>VLOOKUP(A1783,'[3]消费明细-普通账号'!$B$2:$D$10000,3,)</f>
        <v>BD伙伴</v>
      </c>
      <c r="D1783" s="1" t="str">
        <f>VLOOKUP(A1783,'[3]消费明细-普通账号'!$B$2:$L$10000,11,)</f>
        <v>BD团队-黄政源</v>
      </c>
      <c r="E1783" s="1" t="str">
        <f>VLOOKUP(A1783,'[3]消费明细-普通账号'!$B$2:$P$10000,15,)</f>
        <v>新建</v>
      </c>
      <c r="F1783" s="5">
        <f>VLOOKUP(A1783,'[3]消费明细-普通账号'!$B$2:$O$10000,14,)</f>
        <v>43087</v>
      </c>
      <c r="G1783" s="1" t="s">
        <v>6025</v>
      </c>
      <c r="H1783" s="1" t="s">
        <v>79</v>
      </c>
      <c r="I1783" s="1" t="s">
        <v>49</v>
      </c>
      <c r="J1783" s="1" t="s">
        <v>29</v>
      </c>
      <c r="K1783" s="1" t="s">
        <v>20</v>
      </c>
      <c r="L1783" s="1" t="s">
        <v>30</v>
      </c>
      <c r="M1783" s="1"/>
      <c r="N1783" s="1">
        <f t="shared" si="27"/>
        <v>0</v>
      </c>
      <c r="O1783" s="1" t="s">
        <v>31</v>
      </c>
      <c r="P1783" s="1" t="s">
        <v>6026</v>
      </c>
      <c r="Q1783" s="1" t="s">
        <v>6027</v>
      </c>
      <c r="R1783" s="1" t="s">
        <v>21</v>
      </c>
      <c r="S1783" s="1"/>
      <c r="T1783" s="1" t="s">
        <v>25</v>
      </c>
      <c r="U1783" t="e">
        <f>VLOOKUP(H1783,[4]可返佣产品!$A$2:$B$1000,2,)</f>
        <v>#N/A</v>
      </c>
    </row>
    <row r="1784" spans="1:21">
      <c r="A1784" s="1" t="s">
        <v>627</v>
      </c>
      <c r="B1784" s="1" t="str">
        <f>VLOOKUP(A1784,'[3]消费明细-普通账号'!$B$2:$C$10000,2,)</f>
        <v>深圳庆丰裕信息科技有限公司</v>
      </c>
      <c r="C1784" s="1" t="str">
        <f>VLOOKUP(A1784,'[3]消费明细-普通账号'!$B$2:$D$10000,3,)</f>
        <v>BD伙伴</v>
      </c>
      <c r="D1784" s="1" t="str">
        <f>VLOOKUP(A1784,'[3]消费明细-普通账号'!$B$2:$L$10000,11,)</f>
        <v>BD团队-黄政源</v>
      </c>
      <c r="E1784" s="1" t="str">
        <f>VLOOKUP(A1784,'[3]消费明细-普通账号'!$B$2:$P$10000,15,)</f>
        <v>新建</v>
      </c>
      <c r="F1784" s="5">
        <f>VLOOKUP(A1784,'[3]消费明细-普通账号'!$B$2:$O$10000,14,)</f>
        <v>43087</v>
      </c>
      <c r="G1784" s="1" t="s">
        <v>6028</v>
      </c>
      <c r="H1784" s="1" t="s">
        <v>79</v>
      </c>
      <c r="I1784" s="1" t="s">
        <v>49</v>
      </c>
      <c r="J1784" s="1" t="s">
        <v>29</v>
      </c>
      <c r="K1784" s="1" t="s">
        <v>20</v>
      </c>
      <c r="L1784" s="1" t="s">
        <v>30</v>
      </c>
      <c r="M1784" s="1"/>
      <c r="N1784" s="1">
        <f t="shared" si="27"/>
        <v>0</v>
      </c>
      <c r="O1784" s="1" t="s">
        <v>31</v>
      </c>
      <c r="P1784" s="1" t="s">
        <v>6029</v>
      </c>
      <c r="Q1784" s="1" t="s">
        <v>6030</v>
      </c>
      <c r="R1784" s="1" t="s">
        <v>21</v>
      </c>
      <c r="S1784" s="1"/>
      <c r="T1784" s="1" t="s">
        <v>25</v>
      </c>
      <c r="U1784" t="e">
        <f>VLOOKUP(H1784,[4]可返佣产品!$A$2:$B$1000,2,)</f>
        <v>#N/A</v>
      </c>
    </row>
    <row r="1785" spans="1:21">
      <c r="A1785" s="1" t="s">
        <v>137</v>
      </c>
      <c r="B1785" s="1" t="str">
        <f>VLOOKUP(A1785,'[3]消费明细-普通账号'!$B$2:$C$10000,2,)</f>
        <v>广州纵思网络科技股份有限公司</v>
      </c>
      <c r="C1785" s="1" t="str">
        <f>VLOOKUP(A1785,'[3]消费明细-普通账号'!$B$2:$D$10000,3,)</f>
        <v>KA-广</v>
      </c>
      <c r="D1785" s="1" t="str">
        <f>VLOOKUP(A1785,'[3]消费明细-普通账号'!$B$2:$L$10000,11,)</f>
        <v>谢晓敏</v>
      </c>
      <c r="E1785" s="1" t="str">
        <f>VLOOKUP(A1785,'[3]消费明细-普通账号'!$B$2:$P$10000,15,)</f>
        <v>关联</v>
      </c>
      <c r="F1785" s="5">
        <f>VLOOKUP(A1785,'[3]消费明细-普通账号'!$B$2:$O$10000,14,)</f>
        <v>43157.801736111098</v>
      </c>
      <c r="G1785" s="1" t="s">
        <v>6031</v>
      </c>
      <c r="H1785" s="1" t="s">
        <v>964</v>
      </c>
      <c r="I1785" s="1" t="s">
        <v>49</v>
      </c>
      <c r="J1785" s="1" t="s">
        <v>29</v>
      </c>
      <c r="K1785" s="1" t="s">
        <v>20</v>
      </c>
      <c r="L1785" s="1" t="s">
        <v>30</v>
      </c>
      <c r="M1785" s="1"/>
      <c r="N1785" s="1">
        <f t="shared" si="27"/>
        <v>0</v>
      </c>
      <c r="O1785" s="1" t="s">
        <v>31</v>
      </c>
      <c r="P1785" s="1" t="s">
        <v>6032</v>
      </c>
      <c r="Q1785" s="1" t="s">
        <v>6033</v>
      </c>
      <c r="R1785" s="1" t="s">
        <v>21</v>
      </c>
      <c r="S1785" s="1"/>
      <c r="T1785" s="1" t="s">
        <v>25</v>
      </c>
      <c r="U1785" t="b">
        <f>VLOOKUP(H1785,[4]可返佣产品!$A$2:$B$1000,2,)</f>
        <v>1</v>
      </c>
    </row>
    <row r="1786" spans="1:21">
      <c r="A1786" s="1" t="s">
        <v>6034</v>
      </c>
      <c r="B1786" s="1" t="str">
        <f>VLOOKUP(A1786,'[3]消费明细-普通账号'!$B$2:$C$10000,2,)</f>
        <v>广东芯智慧科技有限公司</v>
      </c>
      <c r="C1786" s="1" t="str">
        <f>VLOOKUP(A1786,'[3]消费明细-普通账号'!$B$2:$D$10000,3,)</f>
        <v>KA-广</v>
      </c>
      <c r="D1786" s="1" t="str">
        <f>VLOOKUP(A1786,'[3]消费明细-普通账号'!$B$2:$L$10000,11,)</f>
        <v>谢晓敏</v>
      </c>
      <c r="E1786" s="1" t="str">
        <f>VLOOKUP(A1786,'[3]消费明细-普通账号'!$B$2:$P$10000,15,)</f>
        <v>新建</v>
      </c>
      <c r="F1786" s="5">
        <f>VLOOKUP(A1786,'[3]消费明细-普通账号'!$B$2:$O$10000,14,)</f>
        <v>42893</v>
      </c>
      <c r="G1786" s="1" t="s">
        <v>6035</v>
      </c>
      <c r="H1786" s="1" t="s">
        <v>1861</v>
      </c>
      <c r="I1786" s="1" t="s">
        <v>59</v>
      </c>
      <c r="J1786" s="1" t="s">
        <v>6036</v>
      </c>
      <c r="K1786" s="1" t="s">
        <v>20</v>
      </c>
      <c r="L1786" s="1" t="s">
        <v>6036</v>
      </c>
      <c r="M1786" s="1"/>
      <c r="N1786" s="1">
        <f t="shared" si="27"/>
        <v>775</v>
      </c>
      <c r="O1786" s="1" t="s">
        <v>22</v>
      </c>
      <c r="P1786" s="1" t="s">
        <v>6037</v>
      </c>
      <c r="Q1786" s="1" t="s">
        <v>6038</v>
      </c>
      <c r="R1786" s="1" t="s">
        <v>21</v>
      </c>
      <c r="S1786" s="1"/>
      <c r="T1786" s="1" t="s">
        <v>25</v>
      </c>
      <c r="U1786" t="str">
        <f>VLOOKUP(H1786,[4]可返佣产品!$A$2:$B$1000,2,)</f>
        <v>true</v>
      </c>
    </row>
    <row r="1787" spans="1:21">
      <c r="A1787" s="1" t="s">
        <v>26</v>
      </c>
      <c r="B1787" s="1" t="str">
        <f>VLOOKUP(A1787,'[3]消费明细-普通账号'!$B$2:$C$10000,2,)</f>
        <v>广州市十牛信息科技有限公司</v>
      </c>
      <c r="C1787" s="1" t="str">
        <f>VLOOKUP(A1787,'[3]消费明细-普通账号'!$B$2:$D$10000,3,)</f>
        <v>其他</v>
      </c>
      <c r="D1787" s="1" t="str">
        <f>VLOOKUP(A1787,'[3]消费明细-普通账号'!$B$2:$L$10000,11,)</f>
        <v>薛玲</v>
      </c>
      <c r="E1787" s="1" t="str">
        <f>VLOOKUP(A1787,'[3]消费明细-普通账号'!$B$2:$P$10000,15,)</f>
        <v>关联</v>
      </c>
      <c r="F1787" s="5">
        <f>VLOOKUP(A1787,'[3]消费明细-普通账号'!$B$2:$O$10000,14,)</f>
        <v>42909</v>
      </c>
      <c r="G1787" s="1" t="s">
        <v>6039</v>
      </c>
      <c r="H1787" s="1" t="s">
        <v>130</v>
      </c>
      <c r="I1787" s="1" t="s">
        <v>49</v>
      </c>
      <c r="J1787" s="1" t="s">
        <v>29</v>
      </c>
      <c r="K1787" s="1" t="s">
        <v>20</v>
      </c>
      <c r="L1787" s="1" t="s">
        <v>30</v>
      </c>
      <c r="M1787" s="1"/>
      <c r="N1787" s="1">
        <f t="shared" si="27"/>
        <v>0</v>
      </c>
      <c r="O1787" s="1" t="s">
        <v>31</v>
      </c>
      <c r="P1787" s="1" t="s">
        <v>6040</v>
      </c>
      <c r="Q1787" s="1" t="s">
        <v>6040</v>
      </c>
      <c r="R1787" s="1" t="s">
        <v>21</v>
      </c>
      <c r="S1787" s="1"/>
      <c r="T1787" s="1" t="s">
        <v>25</v>
      </c>
      <c r="U1787" t="b">
        <f>VLOOKUP(H1787,[4]可返佣产品!$A$2:$B$1000,2,)</f>
        <v>1</v>
      </c>
    </row>
    <row r="1788" spans="1:21">
      <c r="A1788" s="1" t="s">
        <v>26</v>
      </c>
      <c r="B1788" s="1" t="str">
        <f>VLOOKUP(A1788,'[3]消费明细-普通账号'!$B$2:$C$10000,2,)</f>
        <v>广州市十牛信息科技有限公司</v>
      </c>
      <c r="C1788" s="1" t="str">
        <f>VLOOKUP(A1788,'[3]消费明细-普通账号'!$B$2:$D$10000,3,)</f>
        <v>其他</v>
      </c>
      <c r="D1788" s="1" t="str">
        <f>VLOOKUP(A1788,'[3]消费明细-普通账号'!$B$2:$L$10000,11,)</f>
        <v>薛玲</v>
      </c>
      <c r="E1788" s="1" t="str">
        <f>VLOOKUP(A1788,'[3]消费明细-普通账号'!$B$2:$P$10000,15,)</f>
        <v>关联</v>
      </c>
      <c r="F1788" s="5">
        <f>VLOOKUP(A1788,'[3]消费明细-普通账号'!$B$2:$O$10000,14,)</f>
        <v>42909</v>
      </c>
      <c r="G1788" s="1" t="s">
        <v>6041</v>
      </c>
      <c r="H1788" s="1" t="s">
        <v>130</v>
      </c>
      <c r="I1788" s="1" t="s">
        <v>49</v>
      </c>
      <c r="J1788" s="1" t="s">
        <v>29</v>
      </c>
      <c r="K1788" s="1" t="s">
        <v>20</v>
      </c>
      <c r="L1788" s="1" t="s">
        <v>30</v>
      </c>
      <c r="M1788" s="1"/>
      <c r="N1788" s="1">
        <f t="shared" si="27"/>
        <v>0</v>
      </c>
      <c r="O1788" s="1" t="s">
        <v>31</v>
      </c>
      <c r="P1788" s="1" t="s">
        <v>6042</v>
      </c>
      <c r="Q1788" s="1" t="s">
        <v>6042</v>
      </c>
      <c r="R1788" s="1" t="s">
        <v>21</v>
      </c>
      <c r="S1788" s="1"/>
      <c r="T1788" s="1" t="s">
        <v>25</v>
      </c>
      <c r="U1788" t="b">
        <f>VLOOKUP(H1788,[4]可返佣产品!$A$2:$B$1000,2,)</f>
        <v>1</v>
      </c>
    </row>
    <row r="1789" spans="1:21">
      <c r="A1789" s="1" t="s">
        <v>3862</v>
      </c>
      <c r="B1789" s="1" t="str">
        <f>VLOOKUP(A1789,'[3]消费明细-普通账号'!$B$2:$C$10000,2,)</f>
        <v>广东云蚨贸易有限公司</v>
      </c>
      <c r="C1789" s="1" t="str">
        <f>VLOOKUP(A1789,'[3]消费明细-普通账号'!$B$2:$D$10000,3,)</f>
        <v>铁军-广</v>
      </c>
      <c r="D1789" s="1" t="str">
        <f>VLOOKUP(A1789,'[3]消费明细-普通账号'!$B$2:$L$10000,11,)</f>
        <v>吴发能</v>
      </c>
      <c r="E1789" s="1" t="str">
        <f>VLOOKUP(A1789,'[3]消费明细-普通账号'!$B$2:$P$10000,15,)</f>
        <v>新建</v>
      </c>
      <c r="F1789" s="5">
        <f>VLOOKUP(A1789,'[3]消费明细-普通账号'!$B$2:$O$10000,14,)</f>
        <v>43028</v>
      </c>
      <c r="G1789" s="1" t="s">
        <v>6043</v>
      </c>
      <c r="H1789" s="1" t="s">
        <v>17</v>
      </c>
      <c r="I1789" s="1" t="s">
        <v>44</v>
      </c>
      <c r="J1789" s="1" t="s">
        <v>29</v>
      </c>
      <c r="K1789" s="1" t="s">
        <v>20</v>
      </c>
      <c r="L1789" s="1" t="s">
        <v>29</v>
      </c>
      <c r="M1789" s="1"/>
      <c r="N1789" s="1">
        <f t="shared" si="27"/>
        <v>0</v>
      </c>
      <c r="O1789" s="1" t="s">
        <v>22</v>
      </c>
      <c r="P1789" s="1" t="s">
        <v>6044</v>
      </c>
      <c r="Q1789" s="1" t="s">
        <v>6044</v>
      </c>
      <c r="R1789" s="1" t="s">
        <v>21</v>
      </c>
      <c r="S1789" s="1"/>
      <c r="T1789" s="1" t="s">
        <v>25</v>
      </c>
      <c r="U1789" t="str">
        <f>VLOOKUP(H1789,[4]可返佣产品!$A$2:$B$1000,2,)</f>
        <v>true</v>
      </c>
    </row>
    <row r="1790" spans="1:21">
      <c r="A1790" s="1" t="s">
        <v>622</v>
      </c>
      <c r="B1790" s="1" t="str">
        <f>VLOOKUP(A1790,'[3]消费明细-普通账号'!$B$2:$C$10000,2,)</f>
        <v>广州吉纷贸易</v>
      </c>
      <c r="C1790" s="1" t="str">
        <f>VLOOKUP(A1790,'[3]消费明细-普通账号'!$B$2:$D$10000,3,)</f>
        <v>铁军-广</v>
      </c>
      <c r="D1790" s="1" t="str">
        <f>VLOOKUP(A1790,'[3]消费明细-普通账号'!$B$2:$L$10000,11,)</f>
        <v>吴发能</v>
      </c>
      <c r="E1790" s="1" t="str">
        <f>VLOOKUP(A1790,'[3]消费明细-普通账号'!$B$2:$P$10000,15,)</f>
        <v>新建</v>
      </c>
      <c r="F1790" s="5">
        <f>VLOOKUP(A1790,'[3]消费明细-普通账号'!$B$2:$O$10000,14,)</f>
        <v>43174.578541666699</v>
      </c>
      <c r="G1790" s="1" t="s">
        <v>6045</v>
      </c>
      <c r="H1790" s="1" t="s">
        <v>1598</v>
      </c>
      <c r="I1790" s="1" t="s">
        <v>49</v>
      </c>
      <c r="J1790" s="1" t="s">
        <v>29</v>
      </c>
      <c r="K1790" s="1" t="s">
        <v>20</v>
      </c>
      <c r="L1790" s="1" t="s">
        <v>30</v>
      </c>
      <c r="M1790" s="1"/>
      <c r="N1790" s="1">
        <f t="shared" si="27"/>
        <v>0</v>
      </c>
      <c r="O1790" s="1" t="s">
        <v>31</v>
      </c>
      <c r="P1790" s="1" t="s">
        <v>6046</v>
      </c>
      <c r="Q1790" s="1" t="s">
        <v>6047</v>
      </c>
      <c r="R1790" s="1" t="s">
        <v>21</v>
      </c>
      <c r="S1790" s="1"/>
      <c r="T1790" s="1" t="s">
        <v>25</v>
      </c>
      <c r="U1790" t="e">
        <f>VLOOKUP(H1790,[4]可返佣产品!$A$2:$B$1000,2,)</f>
        <v>#N/A</v>
      </c>
    </row>
    <row r="1791" spans="1:21">
      <c r="A1791" s="1" t="s">
        <v>869</v>
      </c>
      <c r="B1791" s="1" t="str">
        <f>VLOOKUP(A1791,'[3]消费明细-普通账号'!$B$2:$C$10000,2,)</f>
        <v>广州市熙励教育信息咨询有限公司</v>
      </c>
      <c r="C1791" s="1" t="str">
        <f>VLOOKUP(A1791,'[3]消费明细-普通账号'!$B$2:$D$10000,3,)</f>
        <v>KA-广</v>
      </c>
      <c r="D1791" s="1" t="str">
        <f>VLOOKUP(A1791,'[3]消费明细-普通账号'!$B$2:$L$10000,11,)</f>
        <v>谢晓敏</v>
      </c>
      <c r="E1791" s="1" t="str">
        <f>VLOOKUP(A1791,'[3]消费明细-普通账号'!$B$2:$P$10000,15,)</f>
        <v>关联</v>
      </c>
      <c r="F1791" s="5">
        <f>VLOOKUP(A1791,'[3]消费明细-普通账号'!$B$2:$O$10000,14,)</f>
        <v>43115.892326388901</v>
      </c>
      <c r="G1791" s="1" t="s">
        <v>6048</v>
      </c>
      <c r="H1791" s="1" t="s">
        <v>17</v>
      </c>
      <c r="I1791" s="1" t="s">
        <v>59</v>
      </c>
      <c r="J1791" s="1" t="s">
        <v>2482</v>
      </c>
      <c r="K1791" s="1" t="s">
        <v>20</v>
      </c>
      <c r="L1791" s="1" t="s">
        <v>2482</v>
      </c>
      <c r="M1791" s="1"/>
      <c r="N1791" s="1">
        <f t="shared" si="27"/>
        <v>100.52</v>
      </c>
      <c r="O1791" s="1" t="s">
        <v>22</v>
      </c>
      <c r="P1791" s="1" t="s">
        <v>6049</v>
      </c>
      <c r="Q1791" s="1" t="s">
        <v>6050</v>
      </c>
      <c r="R1791" s="1" t="s">
        <v>21</v>
      </c>
      <c r="S1791" s="1"/>
      <c r="T1791" s="1" t="s">
        <v>25</v>
      </c>
      <c r="U1791">
        <v>-1</v>
      </c>
    </row>
    <row r="1792" spans="1:21">
      <c r="A1792" s="1" t="s">
        <v>622</v>
      </c>
      <c r="B1792" s="1" t="str">
        <f>VLOOKUP(A1792,'[3]消费明细-普通账号'!$B$2:$C$10000,2,)</f>
        <v>广州吉纷贸易</v>
      </c>
      <c r="C1792" s="1" t="str">
        <f>VLOOKUP(A1792,'[3]消费明细-普通账号'!$B$2:$D$10000,3,)</f>
        <v>铁军-广</v>
      </c>
      <c r="D1792" s="1" t="str">
        <f>VLOOKUP(A1792,'[3]消费明细-普通账号'!$B$2:$L$10000,11,)</f>
        <v>吴发能</v>
      </c>
      <c r="E1792" s="1" t="str">
        <f>VLOOKUP(A1792,'[3]消费明细-普通账号'!$B$2:$P$10000,15,)</f>
        <v>新建</v>
      </c>
      <c r="F1792" s="5">
        <f>VLOOKUP(A1792,'[3]消费明细-普通账号'!$B$2:$O$10000,14,)</f>
        <v>43174.578541666699</v>
      </c>
      <c r="G1792" s="1" t="s">
        <v>6051</v>
      </c>
      <c r="H1792" s="1" t="s">
        <v>1598</v>
      </c>
      <c r="I1792" s="1" t="s">
        <v>49</v>
      </c>
      <c r="J1792" s="1" t="s">
        <v>29</v>
      </c>
      <c r="K1792" s="1" t="s">
        <v>20</v>
      </c>
      <c r="L1792" s="1" t="s">
        <v>30</v>
      </c>
      <c r="M1792" s="1"/>
      <c r="N1792" s="1">
        <f t="shared" si="27"/>
        <v>0</v>
      </c>
      <c r="O1792" s="1" t="s">
        <v>31</v>
      </c>
      <c r="P1792" s="1" t="s">
        <v>6052</v>
      </c>
      <c r="Q1792" s="1" t="s">
        <v>6052</v>
      </c>
      <c r="R1792" s="1" t="s">
        <v>21</v>
      </c>
      <c r="S1792" s="1"/>
      <c r="T1792" s="1" t="s">
        <v>25</v>
      </c>
      <c r="U1792" t="e">
        <f>VLOOKUP(H1792,[4]可返佣产品!$A$2:$B$1000,2,)</f>
        <v>#N/A</v>
      </c>
    </row>
    <row r="1793" spans="1:21">
      <c r="A1793" s="1" t="s">
        <v>172</v>
      </c>
      <c r="B1793" s="1" t="str">
        <f>VLOOKUP(A1793,'[3]消费明细-普通账号'!$B$2:$C$10000,2,)</f>
        <v>深圳前海金智慧科技有限公司</v>
      </c>
      <c r="C1793" s="1" t="str">
        <f>VLOOKUP(A1793,'[3]消费明细-普通账号'!$B$2:$D$10000,3,)</f>
        <v>铁军-广</v>
      </c>
      <c r="D1793" s="1" t="str">
        <f>VLOOKUP(A1793,'[3]消费明细-普通账号'!$B$2:$L$10000,11,)</f>
        <v>高乾</v>
      </c>
      <c r="E1793" s="1" t="str">
        <f>VLOOKUP(A1793,'[3]消费明细-普通账号'!$B$2:$P$10000,15,)</f>
        <v>关联</v>
      </c>
      <c r="F1793" s="5">
        <f>VLOOKUP(A1793,'[3]消费明细-普通账号'!$B$2:$O$10000,14,)</f>
        <v>43167.927858796298</v>
      </c>
      <c r="G1793" s="1" t="s">
        <v>6053</v>
      </c>
      <c r="H1793" s="1" t="s">
        <v>54</v>
      </c>
      <c r="I1793" s="1" t="s">
        <v>49</v>
      </c>
      <c r="J1793" s="1" t="s">
        <v>29</v>
      </c>
      <c r="K1793" s="1" t="s">
        <v>20</v>
      </c>
      <c r="L1793" s="1" t="s">
        <v>29</v>
      </c>
      <c r="M1793" s="1"/>
      <c r="N1793" s="1">
        <f t="shared" si="27"/>
        <v>0</v>
      </c>
      <c r="O1793" s="1" t="s">
        <v>22</v>
      </c>
      <c r="P1793" s="1" t="s">
        <v>6054</v>
      </c>
      <c r="Q1793" s="1" t="s">
        <v>6055</v>
      </c>
      <c r="R1793" s="1" t="s">
        <v>21</v>
      </c>
      <c r="S1793" s="1"/>
      <c r="T1793" s="1" t="s">
        <v>25</v>
      </c>
      <c r="U1793" t="str">
        <f>VLOOKUP(H1793,[4]可返佣产品!$A$2:$B$1000,2,)</f>
        <v>true</v>
      </c>
    </row>
    <row r="1794" spans="1:21">
      <c r="A1794" s="1" t="s">
        <v>622</v>
      </c>
      <c r="B1794" s="1" t="str">
        <f>VLOOKUP(A1794,'[3]消费明细-普通账号'!$B$2:$C$10000,2,)</f>
        <v>广州吉纷贸易</v>
      </c>
      <c r="C1794" s="1" t="str">
        <f>VLOOKUP(A1794,'[3]消费明细-普通账号'!$B$2:$D$10000,3,)</f>
        <v>铁军-广</v>
      </c>
      <c r="D1794" s="1" t="str">
        <f>VLOOKUP(A1794,'[3]消费明细-普通账号'!$B$2:$L$10000,11,)</f>
        <v>吴发能</v>
      </c>
      <c r="E1794" s="1" t="str">
        <f>VLOOKUP(A1794,'[3]消费明细-普通账号'!$B$2:$P$10000,15,)</f>
        <v>新建</v>
      </c>
      <c r="F1794" s="5">
        <f>VLOOKUP(A1794,'[3]消费明细-普通账号'!$B$2:$O$10000,14,)</f>
        <v>43174.578541666699</v>
      </c>
      <c r="G1794" s="1" t="s">
        <v>6056</v>
      </c>
      <c r="H1794" s="1" t="s">
        <v>1598</v>
      </c>
      <c r="I1794" s="1" t="s">
        <v>49</v>
      </c>
      <c r="J1794" s="1" t="s">
        <v>29</v>
      </c>
      <c r="K1794" s="1" t="s">
        <v>20</v>
      </c>
      <c r="L1794" s="1" t="s">
        <v>30</v>
      </c>
      <c r="M1794" s="1"/>
      <c r="N1794" s="1">
        <f t="shared" si="27"/>
        <v>0</v>
      </c>
      <c r="O1794" s="1" t="s">
        <v>31</v>
      </c>
      <c r="P1794" s="1" t="s">
        <v>6057</v>
      </c>
      <c r="Q1794" s="1" t="s">
        <v>6057</v>
      </c>
      <c r="R1794" s="1" t="s">
        <v>21</v>
      </c>
      <c r="S1794" s="1"/>
      <c r="T1794" s="1" t="s">
        <v>25</v>
      </c>
      <c r="U1794" t="e">
        <f>VLOOKUP(H1794,[4]可返佣产品!$A$2:$B$1000,2,)</f>
        <v>#N/A</v>
      </c>
    </row>
    <row r="1795" spans="1:21">
      <c r="A1795" s="1" t="s">
        <v>622</v>
      </c>
      <c r="B1795" s="1" t="str">
        <f>VLOOKUP(A1795,'[3]消费明细-普通账号'!$B$2:$C$10000,2,)</f>
        <v>广州吉纷贸易</v>
      </c>
      <c r="C1795" s="1" t="str">
        <f>VLOOKUP(A1795,'[3]消费明细-普通账号'!$B$2:$D$10000,3,)</f>
        <v>铁军-广</v>
      </c>
      <c r="D1795" s="1" t="str">
        <f>VLOOKUP(A1795,'[3]消费明细-普通账号'!$B$2:$L$10000,11,)</f>
        <v>吴发能</v>
      </c>
      <c r="E1795" s="1" t="str">
        <f>VLOOKUP(A1795,'[3]消费明细-普通账号'!$B$2:$P$10000,15,)</f>
        <v>新建</v>
      </c>
      <c r="F1795" s="5">
        <f>VLOOKUP(A1795,'[3]消费明细-普通账号'!$B$2:$O$10000,14,)</f>
        <v>43174.578541666699</v>
      </c>
      <c r="G1795" s="1" t="s">
        <v>6058</v>
      </c>
      <c r="H1795" s="1" t="s">
        <v>1598</v>
      </c>
      <c r="I1795" s="1" t="s">
        <v>49</v>
      </c>
      <c r="J1795" s="1" t="s">
        <v>29</v>
      </c>
      <c r="K1795" s="1" t="s">
        <v>20</v>
      </c>
      <c r="L1795" s="1" t="s">
        <v>30</v>
      </c>
      <c r="M1795" s="1"/>
      <c r="N1795" s="1">
        <f t="shared" ref="N1795:N1858" si="28">L1795-M1795</f>
        <v>0</v>
      </c>
      <c r="O1795" s="1" t="s">
        <v>31</v>
      </c>
      <c r="P1795" s="1" t="s">
        <v>6059</v>
      </c>
      <c r="Q1795" s="1" t="s">
        <v>6060</v>
      </c>
      <c r="R1795" s="1" t="s">
        <v>21</v>
      </c>
      <c r="S1795" s="1"/>
      <c r="T1795" s="1" t="s">
        <v>25</v>
      </c>
      <c r="U1795" t="e">
        <f>VLOOKUP(H1795,[4]可返佣产品!$A$2:$B$1000,2,)</f>
        <v>#N/A</v>
      </c>
    </row>
    <row r="1796" spans="1:21">
      <c r="A1796" s="1" t="s">
        <v>6061</v>
      </c>
      <c r="B1796" s="1" t="str">
        <f>VLOOKUP(A1796,'[3]消费明细-普通账号'!$B$2:$C$10000,2,)</f>
        <v>广州市优美雅贸易有限公司</v>
      </c>
      <c r="C1796" s="1" t="str">
        <f>VLOOKUP(A1796,'[3]消费明细-普通账号'!$B$2:$D$10000,3,)</f>
        <v>KA-广</v>
      </c>
      <c r="D1796" s="1" t="str">
        <f>VLOOKUP(A1796,'[3]消费明细-普通账号'!$B$2:$L$10000,11,)</f>
        <v>KA-广</v>
      </c>
      <c r="E1796" s="1" t="str">
        <f>VLOOKUP(A1796,'[3]消费明细-普通账号'!$B$2:$P$10000,15,)</f>
        <v>新建</v>
      </c>
      <c r="F1796" s="5">
        <f>VLOOKUP(A1796,'[3]消费明细-普通账号'!$B$2:$O$10000,14,)</f>
        <v>42851</v>
      </c>
      <c r="G1796" s="1" t="s">
        <v>6062</v>
      </c>
      <c r="H1796" s="1" t="s">
        <v>1877</v>
      </c>
      <c r="I1796" s="1" t="s">
        <v>49</v>
      </c>
      <c r="J1796" s="1" t="s">
        <v>29</v>
      </c>
      <c r="K1796" s="1" t="s">
        <v>20</v>
      </c>
      <c r="L1796" s="1" t="s">
        <v>30</v>
      </c>
      <c r="M1796" s="1"/>
      <c r="N1796" s="1">
        <f t="shared" si="28"/>
        <v>0</v>
      </c>
      <c r="O1796" s="1" t="s">
        <v>31</v>
      </c>
      <c r="P1796" s="1" t="s">
        <v>6063</v>
      </c>
      <c r="Q1796" s="1" t="s">
        <v>6063</v>
      </c>
      <c r="R1796" s="1" t="s">
        <v>21</v>
      </c>
      <c r="S1796" s="1"/>
      <c r="T1796" s="1" t="s">
        <v>25</v>
      </c>
      <c r="U1796" t="b">
        <f>VLOOKUP(H1796,[4]可返佣产品!$A$2:$B$1000,2,)</f>
        <v>1</v>
      </c>
    </row>
    <row r="1797" spans="1:21">
      <c r="A1797" s="1" t="s">
        <v>622</v>
      </c>
      <c r="B1797" s="1" t="str">
        <f>VLOOKUP(A1797,'[3]消费明细-普通账号'!$B$2:$C$10000,2,)</f>
        <v>广州吉纷贸易</v>
      </c>
      <c r="C1797" s="1" t="str">
        <f>VLOOKUP(A1797,'[3]消费明细-普通账号'!$B$2:$D$10000,3,)</f>
        <v>铁军-广</v>
      </c>
      <c r="D1797" s="1" t="str">
        <f>VLOOKUP(A1797,'[3]消费明细-普通账号'!$B$2:$L$10000,11,)</f>
        <v>吴发能</v>
      </c>
      <c r="E1797" s="1" t="str">
        <f>VLOOKUP(A1797,'[3]消费明细-普通账号'!$B$2:$P$10000,15,)</f>
        <v>新建</v>
      </c>
      <c r="F1797" s="5">
        <f>VLOOKUP(A1797,'[3]消费明细-普通账号'!$B$2:$O$10000,14,)</f>
        <v>43174.578541666699</v>
      </c>
      <c r="G1797" s="1" t="s">
        <v>6064</v>
      </c>
      <c r="H1797" s="1" t="s">
        <v>1598</v>
      </c>
      <c r="I1797" s="1" t="s">
        <v>49</v>
      </c>
      <c r="J1797" s="1" t="s">
        <v>29</v>
      </c>
      <c r="K1797" s="1" t="s">
        <v>20</v>
      </c>
      <c r="L1797" s="1" t="s">
        <v>30</v>
      </c>
      <c r="M1797" s="1"/>
      <c r="N1797" s="1">
        <f t="shared" si="28"/>
        <v>0</v>
      </c>
      <c r="O1797" s="1" t="s">
        <v>31</v>
      </c>
      <c r="P1797" s="1" t="s">
        <v>6065</v>
      </c>
      <c r="Q1797" s="1" t="s">
        <v>6065</v>
      </c>
      <c r="R1797" s="1" t="s">
        <v>21</v>
      </c>
      <c r="S1797" s="1"/>
      <c r="T1797" s="1" t="s">
        <v>25</v>
      </c>
      <c r="U1797" t="e">
        <f>VLOOKUP(H1797,[4]可返佣产品!$A$2:$B$1000,2,)</f>
        <v>#N/A</v>
      </c>
    </row>
    <row r="1798" spans="1:21">
      <c r="A1798" s="1" t="s">
        <v>2614</v>
      </c>
      <c r="B1798" s="1" t="str">
        <f>VLOOKUP(A1798,'[3]消费明细-普通账号'!$B$2:$C$10000,2,)</f>
        <v>广东扫房网络科技有限公司</v>
      </c>
      <c r="C1798" s="1" t="str">
        <f>VLOOKUP(A1798,'[3]消费明细-普通账号'!$B$2:$D$10000,3,)</f>
        <v>BD伙伴</v>
      </c>
      <c r="D1798" s="1" t="str">
        <f>VLOOKUP(A1798,'[3]消费明细-普通账号'!$B$2:$L$10000,11,)</f>
        <v>BD团队-黄政源</v>
      </c>
      <c r="E1798" s="1" t="str">
        <f>VLOOKUP(A1798,'[3]消费明细-普通账号'!$B$2:$P$10000,15,)</f>
        <v>新建</v>
      </c>
      <c r="F1798" s="5">
        <f>VLOOKUP(A1798,'[3]消费明细-普通账号'!$B$2:$O$10000,14,)</f>
        <v>43234.756759259297</v>
      </c>
      <c r="G1798" s="1" t="s">
        <v>6066</v>
      </c>
      <c r="H1798" s="1" t="s">
        <v>17</v>
      </c>
      <c r="I1798" s="1" t="s">
        <v>49</v>
      </c>
      <c r="J1798" s="1" t="s">
        <v>593</v>
      </c>
      <c r="K1798" s="1" t="s">
        <v>371</v>
      </c>
      <c r="L1798" s="1" t="s">
        <v>594</v>
      </c>
      <c r="M1798" s="1"/>
      <c r="N1798" s="1">
        <f t="shared" si="28"/>
        <v>36.799999999999997</v>
      </c>
      <c r="O1798" s="1" t="s">
        <v>22</v>
      </c>
      <c r="P1798" s="1" t="s">
        <v>6067</v>
      </c>
      <c r="Q1798" s="1" t="s">
        <v>6068</v>
      </c>
      <c r="R1798" s="1" t="s">
        <v>21</v>
      </c>
      <c r="S1798" s="1"/>
      <c r="T1798" s="1" t="s">
        <v>25</v>
      </c>
      <c r="U1798" t="str">
        <f>VLOOKUP(H1798,[4]可返佣产品!$A$2:$B$1000,2,)</f>
        <v>true</v>
      </c>
    </row>
    <row r="1799" spans="1:21">
      <c r="A1799" s="1" t="s">
        <v>2773</v>
      </c>
      <c r="B1799" s="1" t="str">
        <f>VLOOKUP(A1799,'[3]消费明细-普通账号'!$B$2:$C$10000,2,)</f>
        <v>斧子科技（深圳）有限公司</v>
      </c>
      <c r="C1799" s="1" t="str">
        <f>VLOOKUP(A1799,'[3]消费明细-普通账号'!$B$2:$D$10000,3,)</f>
        <v>KA-深</v>
      </c>
      <c r="D1799" s="1" t="str">
        <f>VLOOKUP(A1799,'[3]消费明细-普通账号'!$B$2:$L$10000,11,)</f>
        <v>李申政</v>
      </c>
      <c r="E1799" s="1" t="str">
        <f>VLOOKUP(A1799,'[3]消费明细-普通账号'!$B$2:$P$10000,15,)</f>
        <v>关联</v>
      </c>
      <c r="F1799" s="5">
        <f>VLOOKUP(A1799,'[3]消费明细-普通账号'!$B$2:$O$10000,14,)</f>
        <v>42825</v>
      </c>
      <c r="G1799" s="1" t="s">
        <v>6069</v>
      </c>
      <c r="H1799" s="1" t="s">
        <v>17</v>
      </c>
      <c r="I1799" s="1" t="s">
        <v>59</v>
      </c>
      <c r="J1799" s="1" t="s">
        <v>6070</v>
      </c>
      <c r="K1799" s="1" t="s">
        <v>20</v>
      </c>
      <c r="L1799" s="1" t="s">
        <v>6070</v>
      </c>
      <c r="M1799" s="1"/>
      <c r="N1799" s="1">
        <f t="shared" si="28"/>
        <v>3242</v>
      </c>
      <c r="O1799" s="1" t="s">
        <v>22</v>
      </c>
      <c r="P1799" s="1" t="s">
        <v>6071</v>
      </c>
      <c r="Q1799" s="1" t="s">
        <v>6072</v>
      </c>
      <c r="R1799" s="1" t="s">
        <v>21</v>
      </c>
      <c r="S1799" s="1"/>
      <c r="T1799" s="1" t="s">
        <v>25</v>
      </c>
      <c r="U1799">
        <v>-1</v>
      </c>
    </row>
    <row r="1800" spans="1:21">
      <c r="A1800" s="1" t="s">
        <v>2773</v>
      </c>
      <c r="B1800" s="1" t="str">
        <f>VLOOKUP(A1800,'[3]消费明细-普通账号'!$B$2:$C$10000,2,)</f>
        <v>斧子科技（深圳）有限公司</v>
      </c>
      <c r="C1800" s="1" t="str">
        <f>VLOOKUP(A1800,'[3]消费明细-普通账号'!$B$2:$D$10000,3,)</f>
        <v>KA-深</v>
      </c>
      <c r="D1800" s="1" t="str">
        <f>VLOOKUP(A1800,'[3]消费明细-普通账号'!$B$2:$L$10000,11,)</f>
        <v>李申政</v>
      </c>
      <c r="E1800" s="1" t="str">
        <f>VLOOKUP(A1800,'[3]消费明细-普通账号'!$B$2:$P$10000,15,)</f>
        <v>关联</v>
      </c>
      <c r="F1800" s="5">
        <f>VLOOKUP(A1800,'[3]消费明细-普通账号'!$B$2:$O$10000,14,)</f>
        <v>42825</v>
      </c>
      <c r="G1800" s="1" t="s">
        <v>6073</v>
      </c>
      <c r="H1800" s="1" t="s">
        <v>17</v>
      </c>
      <c r="I1800" s="1" t="s">
        <v>59</v>
      </c>
      <c r="J1800" s="1" t="s">
        <v>6070</v>
      </c>
      <c r="K1800" s="1" t="s">
        <v>20</v>
      </c>
      <c r="L1800" s="1" t="s">
        <v>6070</v>
      </c>
      <c r="M1800" s="1"/>
      <c r="N1800" s="1">
        <f t="shared" si="28"/>
        <v>3242</v>
      </c>
      <c r="O1800" s="1" t="s">
        <v>22</v>
      </c>
      <c r="P1800" s="1" t="s">
        <v>6074</v>
      </c>
      <c r="Q1800" s="1" t="s">
        <v>6075</v>
      </c>
      <c r="R1800" s="1" t="s">
        <v>21</v>
      </c>
      <c r="S1800" s="1"/>
      <c r="T1800" s="1" t="s">
        <v>25</v>
      </c>
      <c r="U1800">
        <v>-1</v>
      </c>
    </row>
    <row r="1801" spans="1:21">
      <c r="A1801" s="1" t="s">
        <v>2773</v>
      </c>
      <c r="B1801" s="1" t="str">
        <f>VLOOKUP(A1801,'[3]消费明细-普通账号'!$B$2:$C$10000,2,)</f>
        <v>斧子科技（深圳）有限公司</v>
      </c>
      <c r="C1801" s="1" t="str">
        <f>VLOOKUP(A1801,'[3]消费明细-普通账号'!$B$2:$D$10000,3,)</f>
        <v>KA-深</v>
      </c>
      <c r="D1801" s="1" t="str">
        <f>VLOOKUP(A1801,'[3]消费明细-普通账号'!$B$2:$L$10000,11,)</f>
        <v>李申政</v>
      </c>
      <c r="E1801" s="1" t="str">
        <f>VLOOKUP(A1801,'[3]消费明细-普通账号'!$B$2:$P$10000,15,)</f>
        <v>关联</v>
      </c>
      <c r="F1801" s="5">
        <f>VLOOKUP(A1801,'[3]消费明细-普通账号'!$B$2:$O$10000,14,)</f>
        <v>42825</v>
      </c>
      <c r="G1801" s="1" t="s">
        <v>6076</v>
      </c>
      <c r="H1801" s="1" t="s">
        <v>17</v>
      </c>
      <c r="I1801" s="1" t="s">
        <v>59</v>
      </c>
      <c r="J1801" s="1" t="s">
        <v>6070</v>
      </c>
      <c r="K1801" s="1" t="s">
        <v>20</v>
      </c>
      <c r="L1801" s="1" t="s">
        <v>6070</v>
      </c>
      <c r="M1801" s="1"/>
      <c r="N1801" s="1">
        <f t="shared" si="28"/>
        <v>3242</v>
      </c>
      <c r="O1801" s="1" t="s">
        <v>22</v>
      </c>
      <c r="P1801" s="1" t="s">
        <v>6077</v>
      </c>
      <c r="Q1801" s="1" t="s">
        <v>6078</v>
      </c>
      <c r="R1801" s="1" t="s">
        <v>21</v>
      </c>
      <c r="S1801" s="1"/>
      <c r="T1801" s="1" t="s">
        <v>25</v>
      </c>
      <c r="U1801">
        <v>-1</v>
      </c>
    </row>
    <row r="1802" spans="1:21">
      <c r="A1802" s="1" t="s">
        <v>6079</v>
      </c>
      <c r="B1802" s="1" t="str">
        <f>VLOOKUP(A1802,'[3]消费明细-普通账号'!$B$2:$C$10000,2,)</f>
        <v>广州天振网络科技有限公司</v>
      </c>
      <c r="C1802" s="1" t="str">
        <f>VLOOKUP(A1802,'[3]消费明细-普通账号'!$B$2:$D$10000,3,)</f>
        <v>中台-广</v>
      </c>
      <c r="D1802" s="1" t="str">
        <f>VLOOKUP(A1802,'[3]消费明细-普通账号'!$B$2:$L$10000,11,)</f>
        <v>唐钰滢</v>
      </c>
      <c r="E1802" s="1" t="str">
        <f>VLOOKUP(A1802,'[3]消费明细-普通账号'!$B$2:$P$10000,15,)</f>
        <v>关联</v>
      </c>
      <c r="F1802" s="5">
        <f>VLOOKUP(A1802,'[3]消费明细-普通账号'!$B$2:$O$10000,14,)</f>
        <v>43103</v>
      </c>
      <c r="G1802" s="1" t="s">
        <v>6080</v>
      </c>
      <c r="H1802" s="1" t="s">
        <v>1549</v>
      </c>
      <c r="I1802" s="1" t="s">
        <v>49</v>
      </c>
      <c r="J1802" s="1" t="s">
        <v>29</v>
      </c>
      <c r="K1802" s="1" t="s">
        <v>20</v>
      </c>
      <c r="L1802" s="1" t="s">
        <v>30</v>
      </c>
      <c r="M1802" s="1"/>
      <c r="N1802" s="1">
        <f t="shared" si="28"/>
        <v>0</v>
      </c>
      <c r="O1802" s="1" t="s">
        <v>31</v>
      </c>
      <c r="P1802" s="1" t="s">
        <v>6081</v>
      </c>
      <c r="Q1802" s="1" t="s">
        <v>6081</v>
      </c>
      <c r="R1802" s="1" t="s">
        <v>21</v>
      </c>
      <c r="S1802" s="1"/>
      <c r="T1802" s="1" t="s">
        <v>25</v>
      </c>
      <c r="U1802" t="b">
        <f>VLOOKUP(H1802,[4]可返佣产品!$A$2:$B$1000,2,)</f>
        <v>1</v>
      </c>
    </row>
    <row r="1803" spans="1:21">
      <c r="A1803" s="1" t="s">
        <v>6082</v>
      </c>
      <c r="B1803" s="1" t="str">
        <f>VLOOKUP(A1803,'[3]消费明细-普通账号'!$B$2:$C$10000,2,)</f>
        <v>江门市大洋软件有限公司</v>
      </c>
      <c r="C1803" s="1" t="str">
        <f>VLOOKUP(A1803,'[3]消费明细-普通账号'!$B$2:$D$10000,3,)</f>
        <v>BD伙伴</v>
      </c>
      <c r="D1803" s="1" t="str">
        <f>VLOOKUP(A1803,'[3]消费明细-普通账号'!$B$2:$L$10000,11,)</f>
        <v>BD团队-刘银树</v>
      </c>
      <c r="E1803" s="1" t="str">
        <f>VLOOKUP(A1803,'[3]消费明细-普通账号'!$B$2:$P$10000,15,)</f>
        <v>新建</v>
      </c>
      <c r="F1803" s="5">
        <f>VLOOKUP(A1803,'[3]消费明细-普通账号'!$B$2:$O$10000,14,)</f>
        <v>43095</v>
      </c>
      <c r="G1803" s="1" t="s">
        <v>6083</v>
      </c>
      <c r="H1803" s="1" t="s">
        <v>644</v>
      </c>
      <c r="I1803" s="1" t="s">
        <v>49</v>
      </c>
      <c r="J1803" s="1" t="s">
        <v>1881</v>
      </c>
      <c r="K1803" s="1" t="s">
        <v>20</v>
      </c>
      <c r="L1803" s="1" t="s">
        <v>1881</v>
      </c>
      <c r="M1803" s="1"/>
      <c r="N1803" s="1">
        <f t="shared" si="28"/>
        <v>225</v>
      </c>
      <c r="O1803" s="1" t="s">
        <v>22</v>
      </c>
      <c r="P1803" s="1" t="s">
        <v>6084</v>
      </c>
      <c r="Q1803" s="1" t="s">
        <v>6085</v>
      </c>
      <c r="R1803" s="1" t="s">
        <v>21</v>
      </c>
      <c r="S1803" s="1"/>
      <c r="T1803" s="1" t="s">
        <v>25</v>
      </c>
      <c r="U1803" t="b">
        <f>VLOOKUP(H1803,[4]可返佣产品!$A$2:$B$1000,2,)</f>
        <v>1</v>
      </c>
    </row>
    <row r="1804" spans="1:21">
      <c r="A1804" s="1" t="s">
        <v>2614</v>
      </c>
      <c r="B1804" s="1" t="str">
        <f>VLOOKUP(A1804,'[3]消费明细-普通账号'!$B$2:$C$10000,2,)</f>
        <v>广东扫房网络科技有限公司</v>
      </c>
      <c r="C1804" s="1" t="str">
        <f>VLOOKUP(A1804,'[3]消费明细-普通账号'!$B$2:$D$10000,3,)</f>
        <v>BD伙伴</v>
      </c>
      <c r="D1804" s="1" t="str">
        <f>VLOOKUP(A1804,'[3]消费明细-普通账号'!$B$2:$L$10000,11,)</f>
        <v>BD团队-黄政源</v>
      </c>
      <c r="E1804" s="1" t="str">
        <f>VLOOKUP(A1804,'[3]消费明细-普通账号'!$B$2:$P$10000,15,)</f>
        <v>新建</v>
      </c>
      <c r="F1804" s="5">
        <f>VLOOKUP(A1804,'[3]消费明细-普通账号'!$B$2:$O$10000,14,)</f>
        <v>43234.756759259297</v>
      </c>
      <c r="G1804" s="1" t="s">
        <v>6086</v>
      </c>
      <c r="H1804" s="1" t="s">
        <v>17</v>
      </c>
      <c r="I1804" s="1" t="s">
        <v>49</v>
      </c>
      <c r="J1804" s="1" t="s">
        <v>6087</v>
      </c>
      <c r="K1804" s="1" t="s">
        <v>360</v>
      </c>
      <c r="L1804" s="1" t="s">
        <v>6088</v>
      </c>
      <c r="M1804" s="1"/>
      <c r="N1804" s="1">
        <f t="shared" si="28"/>
        <v>105.2</v>
      </c>
      <c r="O1804" s="1" t="s">
        <v>22</v>
      </c>
      <c r="P1804" s="1" t="s">
        <v>6089</v>
      </c>
      <c r="Q1804" s="1" t="s">
        <v>6090</v>
      </c>
      <c r="R1804" s="1" t="s">
        <v>21</v>
      </c>
      <c r="S1804" s="1"/>
      <c r="T1804" s="1" t="s">
        <v>25</v>
      </c>
      <c r="U1804" t="str">
        <f>VLOOKUP(H1804,[4]可返佣产品!$A$2:$B$1000,2,)</f>
        <v>true</v>
      </c>
    </row>
    <row r="1805" spans="1:21">
      <c r="A1805" s="1" t="s">
        <v>6091</v>
      </c>
      <c r="B1805" s="1" t="str">
        <f>VLOOKUP(A1805,'[3]消费明细-普通账号'!$B$2:$C$10000,2,)</f>
        <v>彭慈凤</v>
      </c>
      <c r="C1805" s="1" t="str">
        <f>VLOOKUP(A1805,'[3]消费明细-普通账号'!$B$2:$D$10000,3,)</f>
        <v>中台-广</v>
      </c>
      <c r="D1805" s="1" t="str">
        <f>VLOOKUP(A1805,'[3]消费明细-普通账号'!$B$2:$L$10000,11,)</f>
        <v>唐钰滢</v>
      </c>
      <c r="E1805" s="1" t="str">
        <f>VLOOKUP(A1805,'[3]消费明细-普通账号'!$B$2:$P$10000,15,)</f>
        <v>关联</v>
      </c>
      <c r="F1805" s="5">
        <f>VLOOKUP(A1805,'[3]消费明细-普通账号'!$B$2:$O$10000,14,)</f>
        <v>43028</v>
      </c>
      <c r="G1805" s="1" t="s">
        <v>6092</v>
      </c>
      <c r="H1805" s="1" t="s">
        <v>644</v>
      </c>
      <c r="I1805" s="1" t="s">
        <v>49</v>
      </c>
      <c r="J1805" s="1" t="s">
        <v>1881</v>
      </c>
      <c r="K1805" s="1" t="s">
        <v>20</v>
      </c>
      <c r="L1805" s="1" t="s">
        <v>1881</v>
      </c>
      <c r="M1805" s="1"/>
      <c r="N1805" s="1">
        <f t="shared" si="28"/>
        <v>225</v>
      </c>
      <c r="O1805" s="1" t="s">
        <v>22</v>
      </c>
      <c r="P1805" s="1" t="s">
        <v>6093</v>
      </c>
      <c r="Q1805" s="1" t="s">
        <v>6094</v>
      </c>
      <c r="R1805" s="1" t="s">
        <v>21</v>
      </c>
      <c r="S1805" s="1"/>
      <c r="T1805" s="1" t="s">
        <v>25</v>
      </c>
      <c r="U1805" t="b">
        <f>VLOOKUP(H1805,[4]可返佣产品!$A$2:$B$1000,2,)</f>
        <v>1</v>
      </c>
    </row>
    <row r="1806" spans="1:21">
      <c r="A1806" s="1" t="s">
        <v>63</v>
      </c>
      <c r="B1806" s="1" t="str">
        <f>VLOOKUP(A1806,'[3]消费明细-普通账号'!$B$2:$C$10000,2,)</f>
        <v>广州美亚电子商务国际旅行社有限公司</v>
      </c>
      <c r="C1806" s="1" t="str">
        <f>VLOOKUP(A1806,'[3]消费明细-普通账号'!$B$2:$D$10000,3,)</f>
        <v>KA-广</v>
      </c>
      <c r="D1806" s="1" t="str">
        <f>VLOOKUP(A1806,'[3]消费明细-普通账号'!$B$2:$L$10000,11,)</f>
        <v>史玉卉</v>
      </c>
      <c r="E1806" s="1" t="str">
        <f>VLOOKUP(A1806,'[3]消费明细-普通账号'!$B$2:$P$10000,15,)</f>
        <v>关联</v>
      </c>
      <c r="F1806" s="5">
        <f>VLOOKUP(A1806,'[3]消费明细-普通账号'!$B$2:$O$10000,14,)</f>
        <v>43028</v>
      </c>
      <c r="G1806" s="1" t="s">
        <v>6095</v>
      </c>
      <c r="H1806" s="1" t="s">
        <v>48</v>
      </c>
      <c r="I1806" s="1" t="s">
        <v>49</v>
      </c>
      <c r="J1806" s="1" t="s">
        <v>29</v>
      </c>
      <c r="K1806" s="1" t="s">
        <v>20</v>
      </c>
      <c r="L1806" s="1" t="s">
        <v>30</v>
      </c>
      <c r="M1806" s="1"/>
      <c r="N1806" s="1">
        <f t="shared" si="28"/>
        <v>0</v>
      </c>
      <c r="O1806" s="1" t="s">
        <v>31</v>
      </c>
      <c r="P1806" s="1" t="s">
        <v>6096</v>
      </c>
      <c r="Q1806" s="1" t="s">
        <v>6096</v>
      </c>
      <c r="R1806" s="1" t="s">
        <v>21</v>
      </c>
      <c r="S1806" s="1"/>
      <c r="T1806" s="1" t="s">
        <v>25</v>
      </c>
      <c r="U1806" t="e">
        <f>VLOOKUP(H1806,[4]可返佣产品!$A$2:$B$1000,2,)</f>
        <v>#N/A</v>
      </c>
    </row>
    <row r="1807" spans="1:21">
      <c r="A1807" s="1" t="s">
        <v>6097</v>
      </c>
      <c r="B1807" s="1" t="str">
        <f>VLOOKUP(A1807,'[3]消费明细-普通账号'!$B$2:$C$10000,2,)</f>
        <v>广州源众信息科技有限公司</v>
      </c>
      <c r="C1807" s="1" t="str">
        <f>VLOOKUP(A1807,'[3]消费明细-普通账号'!$B$2:$D$10000,3,)</f>
        <v>BD伙伴</v>
      </c>
      <c r="D1807" s="1" t="str">
        <f>VLOOKUP(A1807,'[3]消费明细-普通账号'!$B$2:$L$10000,11,)</f>
        <v>BD团队-刘银树</v>
      </c>
      <c r="E1807" s="1" t="str">
        <f>VLOOKUP(A1807,'[3]消费明细-普通账号'!$B$2:$P$10000,15,)</f>
        <v>关联</v>
      </c>
      <c r="F1807" s="5">
        <f>VLOOKUP(A1807,'[3]消费明细-普通账号'!$B$2:$O$10000,14,)</f>
        <v>43062</v>
      </c>
      <c r="G1807" s="1" t="s">
        <v>6098</v>
      </c>
      <c r="H1807" s="1" t="s">
        <v>17</v>
      </c>
      <c r="I1807" s="1" t="s">
        <v>59</v>
      </c>
      <c r="J1807" s="1" t="s">
        <v>6099</v>
      </c>
      <c r="K1807" s="1" t="s">
        <v>20</v>
      </c>
      <c r="L1807" s="1" t="s">
        <v>6099</v>
      </c>
      <c r="M1807" s="1"/>
      <c r="N1807" s="1">
        <f t="shared" si="28"/>
        <v>844.5</v>
      </c>
      <c r="O1807" s="1" t="s">
        <v>22</v>
      </c>
      <c r="P1807" s="1" t="s">
        <v>6100</v>
      </c>
      <c r="Q1807" s="1" t="s">
        <v>6101</v>
      </c>
      <c r="R1807" s="1" t="s">
        <v>21</v>
      </c>
      <c r="S1807" s="1"/>
      <c r="T1807" s="1" t="s">
        <v>25</v>
      </c>
      <c r="U1807">
        <v>-1</v>
      </c>
    </row>
    <row r="1808" spans="1:21">
      <c r="A1808" s="1" t="s">
        <v>217</v>
      </c>
      <c r="B1808" s="1" t="str">
        <f>VLOOKUP(A1808,'[3]消费明细-普通账号'!$B$2:$C$10000,2,)</f>
        <v>广州市合生元生物制品有限公司</v>
      </c>
      <c r="C1808" s="1" t="str">
        <f>VLOOKUP(A1808,'[3]消费明细-普通账号'!$B$2:$D$10000,3,)</f>
        <v>KA-广</v>
      </c>
      <c r="D1808" s="1" t="str">
        <f>VLOOKUP(A1808,'[3]消费明细-普通账号'!$B$2:$L$10000,11,)</f>
        <v>史玉卉</v>
      </c>
      <c r="E1808" s="1" t="str">
        <f>VLOOKUP(A1808,'[3]消费明细-普通账号'!$B$2:$P$10000,15,)</f>
        <v>关联</v>
      </c>
      <c r="F1808" s="5">
        <f>VLOOKUP(A1808,'[3]消费明细-普通账号'!$B$2:$O$10000,14,)</f>
        <v>42620</v>
      </c>
      <c r="G1808" s="1" t="s">
        <v>6102</v>
      </c>
      <c r="H1808" s="1" t="s">
        <v>1861</v>
      </c>
      <c r="I1808" s="1" t="s">
        <v>59</v>
      </c>
      <c r="J1808" s="1" t="s">
        <v>6103</v>
      </c>
      <c r="K1808" s="1" t="s">
        <v>20</v>
      </c>
      <c r="L1808" s="1" t="s">
        <v>6103</v>
      </c>
      <c r="M1808" s="1"/>
      <c r="N1808" s="1">
        <f t="shared" si="28"/>
        <v>750</v>
      </c>
      <c r="O1808" s="1" t="s">
        <v>22</v>
      </c>
      <c r="P1808" s="1" t="s">
        <v>6104</v>
      </c>
      <c r="Q1808" s="1" t="s">
        <v>6105</v>
      </c>
      <c r="R1808" s="1" t="s">
        <v>21</v>
      </c>
      <c r="S1808" s="1"/>
      <c r="T1808" s="1" t="s">
        <v>25</v>
      </c>
      <c r="U1808">
        <v>-1</v>
      </c>
    </row>
    <row r="1809" spans="1:21">
      <c r="A1809" s="1" t="s">
        <v>220</v>
      </c>
      <c r="B1809" s="1" t="str">
        <f>VLOOKUP(A1809,'[3]消费明细-普通账号'!$B$2:$C$10000,2,)</f>
        <v>广州尚途商旅信息技术有限公司</v>
      </c>
      <c r="C1809" s="1" t="str">
        <f>VLOOKUP(A1809,'[3]消费明细-普通账号'!$B$2:$D$10000,3,)</f>
        <v>KA-广</v>
      </c>
      <c r="D1809" s="1" t="str">
        <f>VLOOKUP(A1809,'[3]消费明细-普通账号'!$B$2:$L$10000,11,)</f>
        <v>史玉卉</v>
      </c>
      <c r="E1809" s="1" t="str">
        <f>VLOOKUP(A1809,'[3]消费明细-普通账号'!$B$2:$P$10000,15,)</f>
        <v>关联</v>
      </c>
      <c r="F1809" s="5">
        <f>VLOOKUP(A1809,'[3]消费明细-普通账号'!$B$2:$O$10000,14,)</f>
        <v>42670</v>
      </c>
      <c r="G1809" s="1" t="s">
        <v>6106</v>
      </c>
      <c r="H1809" s="1" t="s">
        <v>17</v>
      </c>
      <c r="I1809" s="1" t="s">
        <v>59</v>
      </c>
      <c r="J1809" s="1" t="s">
        <v>6107</v>
      </c>
      <c r="K1809" s="1" t="s">
        <v>20</v>
      </c>
      <c r="L1809" s="1" t="s">
        <v>6107</v>
      </c>
      <c r="M1809" s="1"/>
      <c r="N1809" s="1">
        <f t="shared" si="28"/>
        <v>311</v>
      </c>
      <c r="O1809" s="1" t="s">
        <v>22</v>
      </c>
      <c r="P1809" s="1" t="s">
        <v>6108</v>
      </c>
      <c r="Q1809" s="1" t="s">
        <v>6109</v>
      </c>
      <c r="R1809" s="1" t="s">
        <v>21</v>
      </c>
      <c r="S1809" s="1"/>
      <c r="T1809" s="1" t="s">
        <v>25</v>
      </c>
      <c r="U1809">
        <v>-1</v>
      </c>
    </row>
    <row r="1810" spans="1:21">
      <c r="A1810" s="1" t="s">
        <v>220</v>
      </c>
      <c r="B1810" s="1" t="str">
        <f>VLOOKUP(A1810,'[3]消费明细-普通账号'!$B$2:$C$10000,2,)</f>
        <v>广州尚途商旅信息技术有限公司</v>
      </c>
      <c r="C1810" s="1" t="str">
        <f>VLOOKUP(A1810,'[3]消费明细-普通账号'!$B$2:$D$10000,3,)</f>
        <v>KA-广</v>
      </c>
      <c r="D1810" s="1" t="str">
        <f>VLOOKUP(A1810,'[3]消费明细-普通账号'!$B$2:$L$10000,11,)</f>
        <v>史玉卉</v>
      </c>
      <c r="E1810" s="1" t="str">
        <f>VLOOKUP(A1810,'[3]消费明细-普通账号'!$B$2:$P$10000,15,)</f>
        <v>关联</v>
      </c>
      <c r="F1810" s="5">
        <f>VLOOKUP(A1810,'[3]消费明细-普通账号'!$B$2:$O$10000,14,)</f>
        <v>42670</v>
      </c>
      <c r="G1810" s="1" t="s">
        <v>6110</v>
      </c>
      <c r="H1810" s="1" t="s">
        <v>17</v>
      </c>
      <c r="I1810" s="1" t="s">
        <v>59</v>
      </c>
      <c r="J1810" s="1" t="s">
        <v>6111</v>
      </c>
      <c r="K1810" s="1" t="s">
        <v>20</v>
      </c>
      <c r="L1810" s="1" t="s">
        <v>6111</v>
      </c>
      <c r="M1810" s="1"/>
      <c r="N1810" s="1">
        <f t="shared" si="28"/>
        <v>290</v>
      </c>
      <c r="O1810" s="1" t="s">
        <v>22</v>
      </c>
      <c r="P1810" s="1" t="s">
        <v>6112</v>
      </c>
      <c r="Q1810" s="1" t="s">
        <v>6112</v>
      </c>
      <c r="R1810" s="1" t="s">
        <v>21</v>
      </c>
      <c r="S1810" s="1"/>
      <c r="T1810" s="1" t="s">
        <v>25</v>
      </c>
      <c r="U1810">
        <v>-1</v>
      </c>
    </row>
    <row r="1811" spans="1:21">
      <c r="A1811" s="1" t="s">
        <v>220</v>
      </c>
      <c r="B1811" s="1" t="str">
        <f>VLOOKUP(A1811,'[3]消费明细-普通账号'!$B$2:$C$10000,2,)</f>
        <v>广州尚途商旅信息技术有限公司</v>
      </c>
      <c r="C1811" s="1" t="str">
        <f>VLOOKUP(A1811,'[3]消费明细-普通账号'!$B$2:$D$10000,3,)</f>
        <v>KA-广</v>
      </c>
      <c r="D1811" s="1" t="str">
        <f>VLOOKUP(A1811,'[3]消费明细-普通账号'!$B$2:$L$10000,11,)</f>
        <v>史玉卉</v>
      </c>
      <c r="E1811" s="1" t="str">
        <f>VLOOKUP(A1811,'[3]消费明细-普通账号'!$B$2:$P$10000,15,)</f>
        <v>关联</v>
      </c>
      <c r="F1811" s="5">
        <f>VLOOKUP(A1811,'[3]消费明细-普通账号'!$B$2:$O$10000,14,)</f>
        <v>42670</v>
      </c>
      <c r="G1811" s="1" t="s">
        <v>6113</v>
      </c>
      <c r="H1811" s="1" t="s">
        <v>17</v>
      </c>
      <c r="I1811" s="1" t="s">
        <v>59</v>
      </c>
      <c r="J1811" s="1" t="s">
        <v>6103</v>
      </c>
      <c r="K1811" s="1" t="s">
        <v>20</v>
      </c>
      <c r="L1811" s="1" t="s">
        <v>6103</v>
      </c>
      <c r="M1811" s="1"/>
      <c r="N1811" s="1">
        <f t="shared" si="28"/>
        <v>750</v>
      </c>
      <c r="O1811" s="1" t="s">
        <v>22</v>
      </c>
      <c r="P1811" s="1" t="s">
        <v>6114</v>
      </c>
      <c r="Q1811" s="1" t="s">
        <v>6115</v>
      </c>
      <c r="R1811" s="1" t="s">
        <v>21</v>
      </c>
      <c r="S1811" s="1"/>
      <c r="T1811" s="1" t="s">
        <v>25</v>
      </c>
      <c r="U1811">
        <v>-1</v>
      </c>
    </row>
    <row r="1812" spans="1:21">
      <c r="A1812" s="1" t="s">
        <v>220</v>
      </c>
      <c r="B1812" s="1" t="str">
        <f>VLOOKUP(A1812,'[3]消费明细-普通账号'!$B$2:$C$10000,2,)</f>
        <v>广州尚途商旅信息技术有限公司</v>
      </c>
      <c r="C1812" s="1" t="str">
        <f>VLOOKUP(A1812,'[3]消费明细-普通账号'!$B$2:$D$10000,3,)</f>
        <v>KA-广</v>
      </c>
      <c r="D1812" s="1" t="str">
        <f>VLOOKUP(A1812,'[3]消费明细-普通账号'!$B$2:$L$10000,11,)</f>
        <v>史玉卉</v>
      </c>
      <c r="E1812" s="1" t="str">
        <f>VLOOKUP(A1812,'[3]消费明细-普通账号'!$B$2:$P$10000,15,)</f>
        <v>关联</v>
      </c>
      <c r="F1812" s="5">
        <f>VLOOKUP(A1812,'[3]消费明细-普通账号'!$B$2:$O$10000,14,)</f>
        <v>42670</v>
      </c>
      <c r="G1812" s="1" t="s">
        <v>6116</v>
      </c>
      <c r="H1812" s="1" t="s">
        <v>17</v>
      </c>
      <c r="I1812" s="1" t="s">
        <v>59</v>
      </c>
      <c r="J1812" s="1" t="s">
        <v>6117</v>
      </c>
      <c r="K1812" s="1" t="s">
        <v>20</v>
      </c>
      <c r="L1812" s="1" t="s">
        <v>6117</v>
      </c>
      <c r="M1812" s="1"/>
      <c r="N1812" s="1">
        <f t="shared" si="28"/>
        <v>675</v>
      </c>
      <c r="O1812" s="1" t="s">
        <v>22</v>
      </c>
      <c r="P1812" s="1" t="s">
        <v>6118</v>
      </c>
      <c r="Q1812" s="1" t="s">
        <v>6118</v>
      </c>
      <c r="R1812" s="1" t="s">
        <v>21</v>
      </c>
      <c r="S1812" s="1"/>
      <c r="T1812" s="1" t="s">
        <v>25</v>
      </c>
      <c r="U1812">
        <v>-1</v>
      </c>
    </row>
    <row r="1813" spans="1:21">
      <c r="A1813" s="1" t="s">
        <v>98</v>
      </c>
      <c r="B1813" s="1" t="str">
        <f>VLOOKUP(A1813,'[3]消费明细-普通账号'!$B$2:$C$10000,2,)</f>
        <v>广州市汇美时尚集团股份有限公司</v>
      </c>
      <c r="C1813" s="1" t="str">
        <f>VLOOKUP(A1813,'[3]消费明细-普通账号'!$B$2:$D$10000,3,)</f>
        <v>其他</v>
      </c>
      <c r="D1813" s="1" t="str">
        <f>VLOOKUP(A1813,'[3]消费明细-普通账号'!$B$2:$L$10000,11,)</f>
        <v>薛玲</v>
      </c>
      <c r="E1813" s="1" t="str">
        <f>VLOOKUP(A1813,'[3]消费明细-普通账号'!$B$2:$P$10000,15,)</f>
        <v>关联</v>
      </c>
      <c r="F1813" s="5">
        <f>VLOOKUP(A1813,'[3]消费明细-普通账号'!$B$2:$O$10000,14,)</f>
        <v>42615</v>
      </c>
      <c r="G1813" s="1" t="s">
        <v>6119</v>
      </c>
      <c r="H1813" s="1" t="s">
        <v>17</v>
      </c>
      <c r="I1813" s="1" t="s">
        <v>49</v>
      </c>
      <c r="J1813" s="1" t="s">
        <v>6120</v>
      </c>
      <c r="K1813" s="1" t="s">
        <v>84</v>
      </c>
      <c r="L1813" s="1" t="s">
        <v>6121</v>
      </c>
      <c r="M1813" s="1"/>
      <c r="N1813" s="1">
        <f t="shared" si="28"/>
        <v>1366.8</v>
      </c>
      <c r="O1813" s="1" t="s">
        <v>22</v>
      </c>
      <c r="P1813" s="1" t="s">
        <v>6122</v>
      </c>
      <c r="Q1813" s="1" t="s">
        <v>6123</v>
      </c>
      <c r="R1813" s="1" t="s">
        <v>21</v>
      </c>
      <c r="S1813" s="1"/>
      <c r="T1813" s="1" t="s">
        <v>25</v>
      </c>
      <c r="U1813" t="str">
        <f>VLOOKUP(H1813,[4]可返佣产品!$A$2:$B$1000,2,)</f>
        <v>true</v>
      </c>
    </row>
    <row r="1814" spans="1:21">
      <c r="A1814" s="1" t="s">
        <v>98</v>
      </c>
      <c r="B1814" s="1" t="str">
        <f>VLOOKUP(A1814,'[3]消费明细-普通账号'!$B$2:$C$10000,2,)</f>
        <v>广州市汇美时尚集团股份有限公司</v>
      </c>
      <c r="C1814" s="1" t="str">
        <f>VLOOKUP(A1814,'[3]消费明细-普通账号'!$B$2:$D$10000,3,)</f>
        <v>其他</v>
      </c>
      <c r="D1814" s="1" t="str">
        <f>VLOOKUP(A1814,'[3]消费明细-普通账号'!$B$2:$L$10000,11,)</f>
        <v>薛玲</v>
      </c>
      <c r="E1814" s="1" t="str">
        <f>VLOOKUP(A1814,'[3]消费明细-普通账号'!$B$2:$P$10000,15,)</f>
        <v>关联</v>
      </c>
      <c r="F1814" s="5">
        <f>VLOOKUP(A1814,'[3]消费明细-普通账号'!$B$2:$O$10000,14,)</f>
        <v>42615</v>
      </c>
      <c r="G1814" s="1" t="s">
        <v>6124</v>
      </c>
      <c r="H1814" s="1" t="s">
        <v>100</v>
      </c>
      <c r="I1814" s="1" t="s">
        <v>49</v>
      </c>
      <c r="J1814" s="1" t="s">
        <v>29</v>
      </c>
      <c r="K1814" s="1" t="s">
        <v>20</v>
      </c>
      <c r="L1814" s="1" t="s">
        <v>29</v>
      </c>
      <c r="M1814" s="1"/>
      <c r="N1814" s="1">
        <f t="shared" si="28"/>
        <v>0</v>
      </c>
      <c r="O1814" s="1" t="s">
        <v>22</v>
      </c>
      <c r="P1814" s="1" t="s">
        <v>6122</v>
      </c>
      <c r="Q1814" s="1" t="s">
        <v>6123</v>
      </c>
      <c r="R1814" s="1" t="s">
        <v>21</v>
      </c>
      <c r="S1814" s="1"/>
      <c r="T1814" s="1" t="s">
        <v>25</v>
      </c>
      <c r="U1814" t="e">
        <f>VLOOKUP(H1814,[4]可返佣产品!$A$2:$B$1000,2,)</f>
        <v>#N/A</v>
      </c>
    </row>
    <row r="1815" spans="1:21">
      <c r="A1815" s="1" t="s">
        <v>98</v>
      </c>
      <c r="B1815" s="1" t="str">
        <f>VLOOKUP(A1815,'[3]消费明细-普通账号'!$B$2:$C$10000,2,)</f>
        <v>广州市汇美时尚集团股份有限公司</v>
      </c>
      <c r="C1815" s="1" t="str">
        <f>VLOOKUP(A1815,'[3]消费明细-普通账号'!$B$2:$D$10000,3,)</f>
        <v>其他</v>
      </c>
      <c r="D1815" s="1" t="str">
        <f>VLOOKUP(A1815,'[3]消费明细-普通账号'!$B$2:$L$10000,11,)</f>
        <v>薛玲</v>
      </c>
      <c r="E1815" s="1" t="str">
        <f>VLOOKUP(A1815,'[3]消费明细-普通账号'!$B$2:$P$10000,15,)</f>
        <v>关联</v>
      </c>
      <c r="F1815" s="5">
        <f>VLOOKUP(A1815,'[3]消费明细-普通账号'!$B$2:$O$10000,14,)</f>
        <v>42615</v>
      </c>
      <c r="G1815" s="1" t="s">
        <v>6125</v>
      </c>
      <c r="H1815" s="1" t="s">
        <v>17</v>
      </c>
      <c r="I1815" s="1" t="s">
        <v>49</v>
      </c>
      <c r="J1815" s="1" t="s">
        <v>6120</v>
      </c>
      <c r="K1815" s="1" t="s">
        <v>84</v>
      </c>
      <c r="L1815" s="1" t="s">
        <v>6121</v>
      </c>
      <c r="M1815" s="1"/>
      <c r="N1815" s="1">
        <f t="shared" si="28"/>
        <v>1366.8</v>
      </c>
      <c r="O1815" s="1" t="s">
        <v>22</v>
      </c>
      <c r="P1815" s="1" t="s">
        <v>6126</v>
      </c>
      <c r="Q1815" s="1" t="s">
        <v>6127</v>
      </c>
      <c r="R1815" s="1" t="s">
        <v>21</v>
      </c>
      <c r="S1815" s="1"/>
      <c r="T1815" s="1" t="s">
        <v>25</v>
      </c>
      <c r="U1815" t="str">
        <f>VLOOKUP(H1815,[4]可返佣产品!$A$2:$B$1000,2,)</f>
        <v>true</v>
      </c>
    </row>
    <row r="1816" spans="1:21">
      <c r="A1816" s="1" t="s">
        <v>98</v>
      </c>
      <c r="B1816" s="1" t="str">
        <f>VLOOKUP(A1816,'[3]消费明细-普通账号'!$B$2:$C$10000,2,)</f>
        <v>广州市汇美时尚集团股份有限公司</v>
      </c>
      <c r="C1816" s="1" t="str">
        <f>VLOOKUP(A1816,'[3]消费明细-普通账号'!$B$2:$D$10000,3,)</f>
        <v>其他</v>
      </c>
      <c r="D1816" s="1" t="str">
        <f>VLOOKUP(A1816,'[3]消费明细-普通账号'!$B$2:$L$10000,11,)</f>
        <v>薛玲</v>
      </c>
      <c r="E1816" s="1" t="str">
        <f>VLOOKUP(A1816,'[3]消费明细-普通账号'!$B$2:$P$10000,15,)</f>
        <v>关联</v>
      </c>
      <c r="F1816" s="5">
        <f>VLOOKUP(A1816,'[3]消费明细-普通账号'!$B$2:$O$10000,14,)</f>
        <v>42615</v>
      </c>
      <c r="G1816" s="1" t="s">
        <v>6128</v>
      </c>
      <c r="H1816" s="1" t="s">
        <v>100</v>
      </c>
      <c r="I1816" s="1" t="s">
        <v>49</v>
      </c>
      <c r="J1816" s="1" t="s">
        <v>29</v>
      </c>
      <c r="K1816" s="1" t="s">
        <v>20</v>
      </c>
      <c r="L1816" s="1" t="s">
        <v>29</v>
      </c>
      <c r="M1816" s="1"/>
      <c r="N1816" s="1">
        <f t="shared" si="28"/>
        <v>0</v>
      </c>
      <c r="O1816" s="1" t="s">
        <v>22</v>
      </c>
      <c r="P1816" s="1" t="s">
        <v>6129</v>
      </c>
      <c r="Q1816" s="1" t="s">
        <v>6127</v>
      </c>
      <c r="R1816" s="1" t="s">
        <v>21</v>
      </c>
      <c r="S1816" s="1"/>
      <c r="T1816" s="1" t="s">
        <v>25</v>
      </c>
      <c r="U1816" t="e">
        <f>VLOOKUP(H1816,[4]可返佣产品!$A$2:$B$1000,2,)</f>
        <v>#N/A</v>
      </c>
    </row>
    <row r="1817" spans="1:21">
      <c r="A1817" s="1" t="s">
        <v>304</v>
      </c>
      <c r="B1817" s="1" t="str">
        <f>VLOOKUP(A1817,'[3]消费明细-普通账号'!$B$2:$C$10000,2,)</f>
        <v>广州远程教育中心有限公司</v>
      </c>
      <c r="C1817" s="1" t="str">
        <f>VLOOKUP(A1817,'[3]消费明细-普通账号'!$B$2:$D$10000,3,)</f>
        <v>KA-广</v>
      </c>
      <c r="D1817" s="1" t="str">
        <f>VLOOKUP(A1817,'[3]消费明细-普通账号'!$B$2:$L$10000,11,)</f>
        <v>史玉卉</v>
      </c>
      <c r="E1817" s="1" t="str">
        <f>VLOOKUP(A1817,'[3]消费明细-普通账号'!$B$2:$P$10000,15,)</f>
        <v>关联</v>
      </c>
      <c r="F1817" s="5">
        <f>VLOOKUP(A1817,'[3]消费明细-普通账号'!$B$2:$O$10000,14,)</f>
        <v>42818</v>
      </c>
      <c r="G1817" s="1" t="s">
        <v>6130</v>
      </c>
      <c r="H1817" s="1" t="s">
        <v>17</v>
      </c>
      <c r="I1817" s="1" t="s">
        <v>59</v>
      </c>
      <c r="J1817" s="1" t="s">
        <v>6131</v>
      </c>
      <c r="K1817" s="1" t="s">
        <v>203</v>
      </c>
      <c r="L1817" s="1" t="s">
        <v>6132</v>
      </c>
      <c r="M1817" s="1"/>
      <c r="N1817" s="1">
        <f t="shared" si="28"/>
        <v>1384.5</v>
      </c>
      <c r="O1817" s="1" t="s">
        <v>22</v>
      </c>
      <c r="P1817" s="1" t="s">
        <v>6133</v>
      </c>
      <c r="Q1817" s="1" t="s">
        <v>6134</v>
      </c>
      <c r="R1817" s="1" t="s">
        <v>21</v>
      </c>
      <c r="S1817" s="1"/>
      <c r="T1817" s="1" t="s">
        <v>25</v>
      </c>
      <c r="U1817">
        <v>0</v>
      </c>
    </row>
    <row r="1818" spans="1:21">
      <c r="A1818" s="1" t="s">
        <v>304</v>
      </c>
      <c r="B1818" s="1" t="str">
        <f>VLOOKUP(A1818,'[3]消费明细-普通账号'!$B$2:$C$10000,2,)</f>
        <v>广州远程教育中心有限公司</v>
      </c>
      <c r="C1818" s="1" t="str">
        <f>VLOOKUP(A1818,'[3]消费明细-普通账号'!$B$2:$D$10000,3,)</f>
        <v>KA-广</v>
      </c>
      <c r="D1818" s="1" t="str">
        <f>VLOOKUP(A1818,'[3]消费明细-普通账号'!$B$2:$L$10000,11,)</f>
        <v>史玉卉</v>
      </c>
      <c r="E1818" s="1" t="str">
        <f>VLOOKUP(A1818,'[3]消费明细-普通账号'!$B$2:$P$10000,15,)</f>
        <v>关联</v>
      </c>
      <c r="F1818" s="5">
        <f>VLOOKUP(A1818,'[3]消费明细-普通账号'!$B$2:$O$10000,14,)</f>
        <v>42818</v>
      </c>
      <c r="G1818" s="1" t="s">
        <v>6135</v>
      </c>
      <c r="H1818" s="1" t="s">
        <v>17</v>
      </c>
      <c r="I1818" s="1" t="s">
        <v>59</v>
      </c>
      <c r="J1818" s="1" t="s">
        <v>6136</v>
      </c>
      <c r="K1818" s="1" t="s">
        <v>203</v>
      </c>
      <c r="L1818" s="1" t="s">
        <v>6137</v>
      </c>
      <c r="M1818" s="1"/>
      <c r="N1818" s="1">
        <f t="shared" si="28"/>
        <v>617.25</v>
      </c>
      <c r="O1818" s="1" t="s">
        <v>22</v>
      </c>
      <c r="P1818" s="1" t="s">
        <v>6138</v>
      </c>
      <c r="Q1818" s="1" t="s">
        <v>6139</v>
      </c>
      <c r="R1818" s="1" t="s">
        <v>21</v>
      </c>
      <c r="S1818" s="1"/>
      <c r="T1818" s="1" t="s">
        <v>25</v>
      </c>
      <c r="U1818">
        <v>0</v>
      </c>
    </row>
    <row r="1819" spans="1:21">
      <c r="A1819" s="1" t="s">
        <v>304</v>
      </c>
      <c r="B1819" s="1" t="str">
        <f>VLOOKUP(A1819,'[3]消费明细-普通账号'!$B$2:$C$10000,2,)</f>
        <v>广州远程教育中心有限公司</v>
      </c>
      <c r="C1819" s="1" t="str">
        <f>VLOOKUP(A1819,'[3]消费明细-普通账号'!$B$2:$D$10000,3,)</f>
        <v>KA-广</v>
      </c>
      <c r="D1819" s="1" t="str">
        <f>VLOOKUP(A1819,'[3]消费明细-普通账号'!$B$2:$L$10000,11,)</f>
        <v>史玉卉</v>
      </c>
      <c r="E1819" s="1" t="str">
        <f>VLOOKUP(A1819,'[3]消费明细-普通账号'!$B$2:$P$10000,15,)</f>
        <v>关联</v>
      </c>
      <c r="F1819" s="5">
        <f>VLOOKUP(A1819,'[3]消费明细-普通账号'!$B$2:$O$10000,14,)</f>
        <v>42818</v>
      </c>
      <c r="G1819" s="1" t="s">
        <v>6140</v>
      </c>
      <c r="H1819" s="1" t="s">
        <v>17</v>
      </c>
      <c r="I1819" s="1" t="s">
        <v>59</v>
      </c>
      <c r="J1819" s="1" t="s">
        <v>6141</v>
      </c>
      <c r="K1819" s="1" t="s">
        <v>203</v>
      </c>
      <c r="L1819" s="1" t="s">
        <v>6142</v>
      </c>
      <c r="M1819" s="1"/>
      <c r="N1819" s="1">
        <f t="shared" si="28"/>
        <v>608.25</v>
      </c>
      <c r="O1819" s="1" t="s">
        <v>22</v>
      </c>
      <c r="P1819" s="1" t="s">
        <v>6143</v>
      </c>
      <c r="Q1819" s="1" t="s">
        <v>6144</v>
      </c>
      <c r="R1819" s="1" t="s">
        <v>21</v>
      </c>
      <c r="S1819" s="1"/>
      <c r="T1819" s="1" t="s">
        <v>25</v>
      </c>
      <c r="U1819">
        <v>0</v>
      </c>
    </row>
    <row r="1820" spans="1:21">
      <c r="A1820" s="1" t="s">
        <v>304</v>
      </c>
      <c r="B1820" s="1" t="str">
        <f>VLOOKUP(A1820,'[3]消费明细-普通账号'!$B$2:$C$10000,2,)</f>
        <v>广州远程教育中心有限公司</v>
      </c>
      <c r="C1820" s="1" t="str">
        <f>VLOOKUP(A1820,'[3]消费明细-普通账号'!$B$2:$D$10000,3,)</f>
        <v>KA-广</v>
      </c>
      <c r="D1820" s="1" t="str">
        <f>VLOOKUP(A1820,'[3]消费明细-普通账号'!$B$2:$L$10000,11,)</f>
        <v>史玉卉</v>
      </c>
      <c r="E1820" s="1" t="str">
        <f>VLOOKUP(A1820,'[3]消费明细-普通账号'!$B$2:$P$10000,15,)</f>
        <v>关联</v>
      </c>
      <c r="F1820" s="5">
        <f>VLOOKUP(A1820,'[3]消费明细-普通账号'!$B$2:$O$10000,14,)</f>
        <v>42818</v>
      </c>
      <c r="G1820" s="1" t="s">
        <v>6145</v>
      </c>
      <c r="H1820" s="1" t="s">
        <v>17</v>
      </c>
      <c r="I1820" s="1" t="s">
        <v>59</v>
      </c>
      <c r="J1820" s="1" t="s">
        <v>6141</v>
      </c>
      <c r="K1820" s="1" t="s">
        <v>203</v>
      </c>
      <c r="L1820" s="1" t="s">
        <v>6142</v>
      </c>
      <c r="M1820" s="1"/>
      <c r="N1820" s="1">
        <f t="shared" si="28"/>
        <v>608.25</v>
      </c>
      <c r="O1820" s="1" t="s">
        <v>22</v>
      </c>
      <c r="P1820" s="1" t="s">
        <v>6146</v>
      </c>
      <c r="Q1820" s="1" t="s">
        <v>6147</v>
      </c>
      <c r="R1820" s="1" t="s">
        <v>21</v>
      </c>
      <c r="S1820" s="1"/>
      <c r="T1820" s="1" t="s">
        <v>25</v>
      </c>
      <c r="U1820">
        <v>0</v>
      </c>
    </row>
    <row r="1821" spans="1:21">
      <c r="A1821" s="1" t="s">
        <v>304</v>
      </c>
      <c r="B1821" s="1" t="str">
        <f>VLOOKUP(A1821,'[3]消费明细-普通账号'!$B$2:$C$10000,2,)</f>
        <v>广州远程教育中心有限公司</v>
      </c>
      <c r="C1821" s="1" t="str">
        <f>VLOOKUP(A1821,'[3]消费明细-普通账号'!$B$2:$D$10000,3,)</f>
        <v>KA-广</v>
      </c>
      <c r="D1821" s="1" t="str">
        <f>VLOOKUP(A1821,'[3]消费明细-普通账号'!$B$2:$L$10000,11,)</f>
        <v>史玉卉</v>
      </c>
      <c r="E1821" s="1" t="str">
        <f>VLOOKUP(A1821,'[3]消费明细-普通账号'!$B$2:$P$10000,15,)</f>
        <v>关联</v>
      </c>
      <c r="F1821" s="5">
        <f>VLOOKUP(A1821,'[3]消费明细-普通账号'!$B$2:$O$10000,14,)</f>
        <v>42818</v>
      </c>
      <c r="G1821" s="1" t="s">
        <v>6148</v>
      </c>
      <c r="H1821" s="1" t="s">
        <v>17</v>
      </c>
      <c r="I1821" s="1" t="s">
        <v>59</v>
      </c>
      <c r="J1821" s="1" t="s">
        <v>6141</v>
      </c>
      <c r="K1821" s="1" t="s">
        <v>203</v>
      </c>
      <c r="L1821" s="1" t="s">
        <v>6142</v>
      </c>
      <c r="M1821" s="1"/>
      <c r="N1821" s="1">
        <f t="shared" si="28"/>
        <v>608.25</v>
      </c>
      <c r="O1821" s="1" t="s">
        <v>22</v>
      </c>
      <c r="P1821" s="1" t="s">
        <v>6149</v>
      </c>
      <c r="Q1821" s="1" t="s">
        <v>6150</v>
      </c>
      <c r="R1821" s="1" t="s">
        <v>21</v>
      </c>
      <c r="S1821" s="1"/>
      <c r="T1821" s="1" t="s">
        <v>25</v>
      </c>
      <c r="U1821">
        <v>0</v>
      </c>
    </row>
    <row r="1822" spans="1:21">
      <c r="A1822" s="1" t="s">
        <v>137</v>
      </c>
      <c r="B1822" s="1" t="str">
        <f>VLOOKUP(A1822,'[3]消费明细-普通账号'!$B$2:$C$10000,2,)</f>
        <v>广州纵思网络科技股份有限公司</v>
      </c>
      <c r="C1822" s="1" t="str">
        <f>VLOOKUP(A1822,'[3]消费明细-普通账号'!$B$2:$D$10000,3,)</f>
        <v>KA-广</v>
      </c>
      <c r="D1822" s="1" t="str">
        <f>VLOOKUP(A1822,'[3]消费明细-普通账号'!$B$2:$L$10000,11,)</f>
        <v>谢晓敏</v>
      </c>
      <c r="E1822" s="1" t="str">
        <f>VLOOKUP(A1822,'[3]消费明细-普通账号'!$B$2:$P$10000,15,)</f>
        <v>关联</v>
      </c>
      <c r="F1822" s="5">
        <f>VLOOKUP(A1822,'[3]消费明细-普通账号'!$B$2:$O$10000,14,)</f>
        <v>43157.801736111098</v>
      </c>
      <c r="G1822" s="1" t="s">
        <v>6151</v>
      </c>
      <c r="H1822" s="1" t="s">
        <v>17</v>
      </c>
      <c r="I1822" s="1" t="s">
        <v>49</v>
      </c>
      <c r="J1822" s="1" t="s">
        <v>1973</v>
      </c>
      <c r="K1822" s="1" t="s">
        <v>20</v>
      </c>
      <c r="L1822" s="1" t="s">
        <v>1973</v>
      </c>
      <c r="M1822" s="1"/>
      <c r="N1822" s="1">
        <f t="shared" si="28"/>
        <v>182</v>
      </c>
      <c r="O1822" s="1" t="s">
        <v>22</v>
      </c>
      <c r="P1822" s="1" t="s">
        <v>6152</v>
      </c>
      <c r="Q1822" s="1" t="s">
        <v>6153</v>
      </c>
      <c r="R1822" s="1" t="s">
        <v>21</v>
      </c>
      <c r="S1822" s="1"/>
      <c r="T1822" s="1" t="s">
        <v>25</v>
      </c>
      <c r="U1822" t="str">
        <f>VLOOKUP(H1822,[4]可返佣产品!$A$2:$B$1000,2,)</f>
        <v>true</v>
      </c>
    </row>
    <row r="1823" spans="1:21">
      <c r="A1823" s="1" t="s">
        <v>1196</v>
      </c>
      <c r="B1823" s="1" t="str">
        <f>VLOOKUP(A1823,'[3]消费明细-普通账号'!$B$2:$C$10000,2,)</f>
        <v>广州留余香信息科技有限公司</v>
      </c>
      <c r="C1823" s="1" t="str">
        <f>VLOOKUP(A1823,'[3]消费明细-普通账号'!$B$2:$D$10000,3,)</f>
        <v>BD伙伴</v>
      </c>
      <c r="D1823" s="1" t="str">
        <f>VLOOKUP(A1823,'[3]消费明细-普通账号'!$B$2:$L$10000,11,)</f>
        <v>BD团队-黄政源</v>
      </c>
      <c r="E1823" s="1" t="str">
        <f>VLOOKUP(A1823,'[3]消费明细-普通账号'!$B$2:$P$10000,15,)</f>
        <v>新建</v>
      </c>
      <c r="F1823" s="5">
        <f>VLOOKUP(A1823,'[3]消费明细-普通账号'!$B$2:$O$10000,14,)</f>
        <v>43032</v>
      </c>
      <c r="G1823" s="1" t="s">
        <v>6154</v>
      </c>
      <c r="H1823" s="1" t="s">
        <v>17</v>
      </c>
      <c r="I1823" s="1" t="s">
        <v>59</v>
      </c>
      <c r="J1823" s="1" t="s">
        <v>4059</v>
      </c>
      <c r="K1823" s="1" t="s">
        <v>20</v>
      </c>
      <c r="L1823" s="1" t="s">
        <v>4059</v>
      </c>
      <c r="M1823" s="1"/>
      <c r="N1823" s="1">
        <f t="shared" si="28"/>
        <v>310</v>
      </c>
      <c r="O1823" s="1" t="s">
        <v>22</v>
      </c>
      <c r="P1823" s="1" t="s">
        <v>6155</v>
      </c>
      <c r="Q1823" s="1" t="s">
        <v>6156</v>
      </c>
      <c r="R1823" s="1" t="s">
        <v>21</v>
      </c>
      <c r="S1823" s="1"/>
      <c r="T1823" s="1" t="s">
        <v>25</v>
      </c>
      <c r="U1823" t="str">
        <f>VLOOKUP(H1823,[4]可返佣产品!$A$2:$B$1000,2,)</f>
        <v>true</v>
      </c>
    </row>
    <row r="1824" spans="1:21">
      <c r="A1824" s="1" t="s">
        <v>777</v>
      </c>
      <c r="B1824" s="1" t="str">
        <f>VLOOKUP(A1824,'[3]消费明细-普通账号'!$B$2:$C$10000,2,)</f>
        <v>广东万集电子商务科技有限公司</v>
      </c>
      <c r="C1824" s="1" t="str">
        <f>VLOOKUP(A1824,'[3]消费明细-普通账号'!$B$2:$D$10000,3,)</f>
        <v>其他</v>
      </c>
      <c r="D1824" s="1" t="str">
        <f>VLOOKUP(A1824,'[3]消费明细-普通账号'!$B$2:$L$10000,11,)</f>
        <v>李达-唐钰滢</v>
      </c>
      <c r="E1824" s="1" t="str">
        <f>VLOOKUP(A1824,'[3]消费明细-普通账号'!$B$2:$P$10000,15,)</f>
        <v>新建</v>
      </c>
      <c r="F1824" s="5">
        <f>VLOOKUP(A1824,'[3]消费明细-普通账号'!$B$2:$O$10000,14,)</f>
        <v>43276.679074074076</v>
      </c>
      <c r="G1824" s="1" t="s">
        <v>6157</v>
      </c>
      <c r="H1824" s="1" t="s">
        <v>2547</v>
      </c>
      <c r="I1824" s="1" t="s">
        <v>18</v>
      </c>
      <c r="J1824" s="1" t="s">
        <v>29</v>
      </c>
      <c r="K1824" s="1" t="s">
        <v>20</v>
      </c>
      <c r="L1824" s="1" t="s">
        <v>30</v>
      </c>
      <c r="M1824" s="1"/>
      <c r="N1824" s="1">
        <f t="shared" si="28"/>
        <v>0</v>
      </c>
      <c r="O1824" s="1" t="s">
        <v>31</v>
      </c>
      <c r="P1824" s="1" t="s">
        <v>6158</v>
      </c>
      <c r="Q1824" s="1" t="s">
        <v>6158</v>
      </c>
      <c r="R1824" s="1" t="s">
        <v>21</v>
      </c>
      <c r="S1824" s="1"/>
      <c r="T1824" s="1" t="s">
        <v>25</v>
      </c>
      <c r="U1824" t="b">
        <f>VLOOKUP(H1824,[4]可返佣产品!$A$2:$B$1000,2,)</f>
        <v>0</v>
      </c>
    </row>
    <row r="1825" spans="1:21">
      <c r="A1825" s="1" t="s">
        <v>582</v>
      </c>
      <c r="B1825" s="1" t="str">
        <f>VLOOKUP(A1825,'[3]消费明细-普通账号'!$B$2:$C$10000,2,)</f>
        <v>广州尚途商旅信息技术有限公司</v>
      </c>
      <c r="C1825" s="1" t="str">
        <f>VLOOKUP(A1825,'[3]消费明细-普通账号'!$B$2:$D$10000,3,)</f>
        <v>KA-广</v>
      </c>
      <c r="D1825" s="1" t="str">
        <f>VLOOKUP(A1825,'[3]消费明细-普通账号'!$B$2:$L$10000,11,)</f>
        <v>史玉卉</v>
      </c>
      <c r="E1825" s="1" t="str">
        <f>VLOOKUP(A1825,'[3]消费明细-普通账号'!$B$2:$P$10000,15,)</f>
        <v>关联</v>
      </c>
      <c r="F1825" s="5">
        <f>VLOOKUP(A1825,'[3]消费明细-普通账号'!$B$2:$O$10000,14,)</f>
        <v>42670</v>
      </c>
      <c r="G1825" s="1" t="s">
        <v>6159</v>
      </c>
      <c r="H1825" s="1" t="s">
        <v>17</v>
      </c>
      <c r="I1825" s="1" t="s">
        <v>59</v>
      </c>
      <c r="J1825" s="1" t="s">
        <v>2513</v>
      </c>
      <c r="K1825" s="1" t="s">
        <v>20</v>
      </c>
      <c r="L1825" s="1" t="s">
        <v>2513</v>
      </c>
      <c r="M1825" s="1"/>
      <c r="N1825" s="1">
        <f t="shared" si="28"/>
        <v>251</v>
      </c>
      <c r="O1825" s="1" t="s">
        <v>22</v>
      </c>
      <c r="P1825" s="1" t="s">
        <v>6160</v>
      </c>
      <c r="Q1825" s="1" t="s">
        <v>6160</v>
      </c>
      <c r="R1825" s="1" t="s">
        <v>21</v>
      </c>
      <c r="S1825" s="1"/>
      <c r="T1825" s="1" t="s">
        <v>25</v>
      </c>
      <c r="U1825">
        <v>-1</v>
      </c>
    </row>
    <row r="1826" spans="1:21">
      <c r="A1826" s="1" t="s">
        <v>72</v>
      </c>
      <c r="B1826" s="1" t="str">
        <f>VLOOKUP(A1826,'[3]消费明细-普通账号'!$B$2:$C$10000,2,)</f>
        <v>深圳鼎游无限科技有限公司</v>
      </c>
      <c r="C1826" s="1" t="str">
        <f>VLOOKUP(A1826,'[3]消费明细-普通账号'!$B$2:$D$10000,3,)</f>
        <v>BD伙伴</v>
      </c>
      <c r="D1826" s="1" t="str">
        <f>VLOOKUP(A1826,'[3]消费明细-普通账号'!$B$2:$L$10000,11,)</f>
        <v>BD团队-刘银树</v>
      </c>
      <c r="E1826" s="1" t="str">
        <f>VLOOKUP(A1826,'[3]消费明细-普通账号'!$B$2:$P$10000,15,)</f>
        <v>新建</v>
      </c>
      <c r="F1826" s="5">
        <f>VLOOKUP(A1826,'[3]消费明细-普通账号'!$B$2:$O$10000,14,)</f>
        <v>43077</v>
      </c>
      <c r="G1826" s="1" t="s">
        <v>6161</v>
      </c>
      <c r="H1826" s="1" t="s">
        <v>17</v>
      </c>
      <c r="I1826" s="1" t="s">
        <v>59</v>
      </c>
      <c r="J1826" s="1" t="s">
        <v>6162</v>
      </c>
      <c r="K1826" s="1" t="s">
        <v>360</v>
      </c>
      <c r="L1826" s="1" t="s">
        <v>6163</v>
      </c>
      <c r="M1826" s="1"/>
      <c r="N1826" s="1">
        <f t="shared" si="28"/>
        <v>683.4</v>
      </c>
      <c r="O1826" s="1" t="s">
        <v>22</v>
      </c>
      <c r="P1826" s="1" t="s">
        <v>6164</v>
      </c>
      <c r="Q1826" s="1" t="s">
        <v>6165</v>
      </c>
      <c r="R1826" s="1" t="s">
        <v>21</v>
      </c>
      <c r="S1826" s="1"/>
      <c r="T1826" s="1" t="s">
        <v>25</v>
      </c>
      <c r="U1826" t="str">
        <f>VLOOKUP(H1826,[4]可返佣产品!$A$2:$B$1000,2,)</f>
        <v>true</v>
      </c>
    </row>
    <row r="1827" spans="1:21">
      <c r="A1827" s="1" t="s">
        <v>72</v>
      </c>
      <c r="B1827" s="1" t="str">
        <f>VLOOKUP(A1827,'[3]消费明细-普通账号'!$B$2:$C$10000,2,)</f>
        <v>深圳鼎游无限科技有限公司</v>
      </c>
      <c r="C1827" s="1" t="str">
        <f>VLOOKUP(A1827,'[3]消费明细-普通账号'!$B$2:$D$10000,3,)</f>
        <v>BD伙伴</v>
      </c>
      <c r="D1827" s="1" t="str">
        <f>VLOOKUP(A1827,'[3]消费明细-普通账号'!$B$2:$L$10000,11,)</f>
        <v>BD团队-刘银树</v>
      </c>
      <c r="E1827" s="1" t="str">
        <f>VLOOKUP(A1827,'[3]消费明细-普通账号'!$B$2:$P$10000,15,)</f>
        <v>新建</v>
      </c>
      <c r="F1827" s="5">
        <f>VLOOKUP(A1827,'[3]消费明细-普通账号'!$B$2:$O$10000,14,)</f>
        <v>43077</v>
      </c>
      <c r="G1827" s="1" t="s">
        <v>6166</v>
      </c>
      <c r="H1827" s="1" t="s">
        <v>17</v>
      </c>
      <c r="I1827" s="1" t="s">
        <v>59</v>
      </c>
      <c r="J1827" s="1" t="s">
        <v>6167</v>
      </c>
      <c r="K1827" s="1" t="s">
        <v>20</v>
      </c>
      <c r="L1827" s="1" t="s">
        <v>6167</v>
      </c>
      <c r="M1827" s="1"/>
      <c r="N1827" s="1">
        <f t="shared" si="28"/>
        <v>297</v>
      </c>
      <c r="O1827" s="1" t="s">
        <v>22</v>
      </c>
      <c r="P1827" s="1" t="s">
        <v>6168</v>
      </c>
      <c r="Q1827" s="1" t="s">
        <v>6169</v>
      </c>
      <c r="R1827" s="1" t="s">
        <v>21</v>
      </c>
      <c r="S1827" s="1"/>
      <c r="T1827" s="1" t="s">
        <v>25</v>
      </c>
      <c r="U1827" t="str">
        <f>VLOOKUP(H1827,[4]可返佣产品!$A$2:$B$1000,2,)</f>
        <v>true</v>
      </c>
    </row>
    <row r="1828" spans="1:21">
      <c r="A1828" s="1" t="s">
        <v>72</v>
      </c>
      <c r="B1828" s="1" t="str">
        <f>VLOOKUP(A1828,'[3]消费明细-普通账号'!$B$2:$C$10000,2,)</f>
        <v>深圳鼎游无限科技有限公司</v>
      </c>
      <c r="C1828" s="1" t="str">
        <f>VLOOKUP(A1828,'[3]消费明细-普通账号'!$B$2:$D$10000,3,)</f>
        <v>BD伙伴</v>
      </c>
      <c r="D1828" s="1" t="str">
        <f>VLOOKUP(A1828,'[3]消费明细-普通账号'!$B$2:$L$10000,11,)</f>
        <v>BD团队-刘银树</v>
      </c>
      <c r="E1828" s="1" t="str">
        <f>VLOOKUP(A1828,'[3]消费明细-普通账号'!$B$2:$P$10000,15,)</f>
        <v>新建</v>
      </c>
      <c r="F1828" s="5">
        <f>VLOOKUP(A1828,'[3]消费明细-普通账号'!$B$2:$O$10000,14,)</f>
        <v>43077</v>
      </c>
      <c r="G1828" s="1" t="s">
        <v>6170</v>
      </c>
      <c r="H1828" s="1" t="s">
        <v>17</v>
      </c>
      <c r="I1828" s="1" t="s">
        <v>59</v>
      </c>
      <c r="J1828" s="1" t="s">
        <v>6171</v>
      </c>
      <c r="K1828" s="1" t="s">
        <v>20</v>
      </c>
      <c r="L1828" s="1" t="s">
        <v>6171</v>
      </c>
      <c r="M1828" s="1"/>
      <c r="N1828" s="1">
        <f t="shared" si="28"/>
        <v>444</v>
      </c>
      <c r="O1828" s="1" t="s">
        <v>22</v>
      </c>
      <c r="P1828" s="1" t="s">
        <v>6172</v>
      </c>
      <c r="Q1828" s="1" t="s">
        <v>6173</v>
      </c>
      <c r="R1828" s="1" t="s">
        <v>21</v>
      </c>
      <c r="S1828" s="1"/>
      <c r="T1828" s="1" t="s">
        <v>25</v>
      </c>
      <c r="U1828" t="str">
        <f>VLOOKUP(H1828,[4]可返佣产品!$A$2:$B$1000,2,)</f>
        <v>true</v>
      </c>
    </row>
    <row r="1829" spans="1:21">
      <c r="A1829" s="1" t="s">
        <v>577</v>
      </c>
      <c r="B1829" s="1" t="str">
        <f>VLOOKUP(A1829,'[3]消费明细-普通账号'!$B$2:$C$10000,2,)</f>
        <v>快尚时装（广州）有限公司</v>
      </c>
      <c r="C1829" s="1" t="str">
        <f>VLOOKUP(A1829,'[3]消费明细-普通账号'!$B$2:$D$10000,3,)</f>
        <v>其他</v>
      </c>
      <c r="D1829" s="1" t="str">
        <f>VLOOKUP(A1829,'[3]消费明细-普通账号'!$B$2:$L$10000,11,)</f>
        <v>薛玲</v>
      </c>
      <c r="E1829" s="1" t="str">
        <f>VLOOKUP(A1829,'[3]消费明细-普通账号'!$B$2:$P$10000,15,)</f>
        <v>新建</v>
      </c>
      <c r="F1829" s="5">
        <f>VLOOKUP(A1829,'[3]消费明细-普通账号'!$B$2:$O$10000,14,)</f>
        <v>42683</v>
      </c>
      <c r="G1829" s="1" t="s">
        <v>6174</v>
      </c>
      <c r="H1829" s="1" t="s">
        <v>36</v>
      </c>
      <c r="I1829" s="1" t="s">
        <v>49</v>
      </c>
      <c r="J1829" s="1" t="s">
        <v>6175</v>
      </c>
      <c r="K1829" s="1" t="s">
        <v>84</v>
      </c>
      <c r="L1829" s="1" t="s">
        <v>6176</v>
      </c>
      <c r="M1829" s="1"/>
      <c r="N1829" s="1">
        <f t="shared" si="28"/>
        <v>22440</v>
      </c>
      <c r="O1829" s="1" t="s">
        <v>22</v>
      </c>
      <c r="P1829" s="1" t="s">
        <v>6177</v>
      </c>
      <c r="Q1829" s="1" t="s">
        <v>6178</v>
      </c>
      <c r="R1829" s="1" t="s">
        <v>21</v>
      </c>
      <c r="S1829" s="1"/>
      <c r="T1829" s="1" t="s">
        <v>25</v>
      </c>
      <c r="U1829" t="str">
        <f>VLOOKUP(H1829,[4]可返佣产品!$A$2:$B$1000,2,)</f>
        <v>true</v>
      </c>
    </row>
    <row r="1830" spans="1:21">
      <c r="A1830" s="1" t="s">
        <v>52</v>
      </c>
      <c r="B1830" s="1" t="str">
        <f>VLOOKUP(A1830,'[3]消费明细-普通账号'!$B$2:$C$10000,2,)</f>
        <v>广州一站网络科技有限公司</v>
      </c>
      <c r="C1830" s="1" t="str">
        <f>VLOOKUP(A1830,'[3]消费明细-普通账号'!$B$2:$D$10000,3,)</f>
        <v>铁军-广</v>
      </c>
      <c r="D1830" s="1" t="str">
        <f>VLOOKUP(A1830,'[3]消费明细-普通账号'!$B$2:$L$10000,11,)</f>
        <v>高乾</v>
      </c>
      <c r="E1830" s="1" t="str">
        <f>VLOOKUP(A1830,'[3]消费明细-普通账号'!$B$2:$P$10000,15,)</f>
        <v>关联</v>
      </c>
      <c r="F1830" s="5">
        <f>VLOOKUP(A1830,'[3]消费明细-普通账号'!$B$2:$O$10000,14,)</f>
        <v>43067</v>
      </c>
      <c r="G1830" s="1" t="s">
        <v>6179</v>
      </c>
      <c r="H1830" s="1" t="s">
        <v>166</v>
      </c>
      <c r="I1830" s="1" t="s">
        <v>49</v>
      </c>
      <c r="J1830" s="1" t="s">
        <v>29</v>
      </c>
      <c r="K1830" s="1" t="s">
        <v>20</v>
      </c>
      <c r="L1830" s="1" t="s">
        <v>30</v>
      </c>
      <c r="M1830" s="1"/>
      <c r="N1830" s="1">
        <f t="shared" si="28"/>
        <v>0</v>
      </c>
      <c r="O1830" s="1" t="s">
        <v>31</v>
      </c>
      <c r="P1830" s="1" t="s">
        <v>6180</v>
      </c>
      <c r="Q1830" s="1" t="s">
        <v>6180</v>
      </c>
      <c r="R1830" s="1" t="s">
        <v>21</v>
      </c>
      <c r="S1830" s="1"/>
      <c r="T1830" s="1" t="s">
        <v>25</v>
      </c>
      <c r="U1830" t="e">
        <f>VLOOKUP(H1830,[4]可返佣产品!$A$2:$B$1000,2,)</f>
        <v>#N/A</v>
      </c>
    </row>
    <row r="1831" spans="1:21">
      <c r="A1831" s="1" t="s">
        <v>2485</v>
      </c>
      <c r="B1831" s="1" t="str">
        <f>VLOOKUP(A1831,'[3]消费明细-普通账号'!$B$2:$C$10000,2,)</f>
        <v>广州中天云计算科技有限公司</v>
      </c>
      <c r="C1831" s="1" t="str">
        <f>VLOOKUP(A1831,'[3]消费明细-普通账号'!$B$2:$D$10000,3,)</f>
        <v>BD伙伴</v>
      </c>
      <c r="D1831" s="1" t="str">
        <f>VLOOKUP(A1831,'[3]消费明细-普通账号'!$B$2:$L$10000,11,)</f>
        <v>BD团队-刘银树</v>
      </c>
      <c r="E1831" s="1" t="str">
        <f>VLOOKUP(A1831,'[3]消费明细-普通账号'!$B$2:$P$10000,15,)</f>
        <v>新建</v>
      </c>
      <c r="F1831" s="5">
        <f>VLOOKUP(A1831,'[3]消费明细-普通账号'!$B$2:$O$10000,14,)</f>
        <v>43277.621666666666</v>
      </c>
      <c r="G1831" s="1" t="s">
        <v>6181</v>
      </c>
      <c r="H1831" s="1" t="s">
        <v>413</v>
      </c>
      <c r="I1831" s="1" t="s">
        <v>49</v>
      </c>
      <c r="J1831" s="1" t="s">
        <v>29</v>
      </c>
      <c r="K1831" s="1" t="s">
        <v>20</v>
      </c>
      <c r="L1831" s="1" t="s">
        <v>30</v>
      </c>
      <c r="M1831" s="1"/>
      <c r="N1831" s="1">
        <f t="shared" si="28"/>
        <v>0</v>
      </c>
      <c r="O1831" s="1" t="s">
        <v>31</v>
      </c>
      <c r="P1831" s="1" t="s">
        <v>6182</v>
      </c>
      <c r="Q1831" s="1" t="s">
        <v>6182</v>
      </c>
      <c r="R1831" s="1" t="s">
        <v>21</v>
      </c>
      <c r="S1831" s="1"/>
      <c r="T1831" s="1" t="s">
        <v>25</v>
      </c>
      <c r="U1831" t="e">
        <f>VLOOKUP(H1831,[4]可返佣产品!$A$2:$B$1000,2,)</f>
        <v>#N/A</v>
      </c>
    </row>
    <row r="1832" spans="1:21">
      <c r="A1832" s="1" t="s">
        <v>137</v>
      </c>
      <c r="B1832" s="1" t="str">
        <f>VLOOKUP(A1832,'[3]消费明细-普通账号'!$B$2:$C$10000,2,)</f>
        <v>广州纵思网络科技股份有限公司</v>
      </c>
      <c r="C1832" s="1" t="str">
        <f>VLOOKUP(A1832,'[3]消费明细-普通账号'!$B$2:$D$10000,3,)</f>
        <v>KA-广</v>
      </c>
      <c r="D1832" s="1" t="str">
        <f>VLOOKUP(A1832,'[3]消费明细-普通账号'!$B$2:$L$10000,11,)</f>
        <v>谢晓敏</v>
      </c>
      <c r="E1832" s="1" t="str">
        <f>VLOOKUP(A1832,'[3]消费明细-普通账号'!$B$2:$P$10000,15,)</f>
        <v>关联</v>
      </c>
      <c r="F1832" s="5">
        <f>VLOOKUP(A1832,'[3]消费明细-普通账号'!$B$2:$O$10000,14,)</f>
        <v>43157.801736111098</v>
      </c>
      <c r="G1832" s="1" t="s">
        <v>6183</v>
      </c>
      <c r="H1832" s="1" t="s">
        <v>17</v>
      </c>
      <c r="I1832" s="1" t="s">
        <v>59</v>
      </c>
      <c r="J1832" s="1" t="s">
        <v>4124</v>
      </c>
      <c r="K1832" s="1" t="s">
        <v>20</v>
      </c>
      <c r="L1832" s="1" t="s">
        <v>4124</v>
      </c>
      <c r="M1832" s="1"/>
      <c r="N1832" s="1">
        <f t="shared" si="28"/>
        <v>780</v>
      </c>
      <c r="O1832" s="1" t="s">
        <v>22</v>
      </c>
      <c r="P1832" s="1" t="s">
        <v>6184</v>
      </c>
      <c r="Q1832" s="1" t="s">
        <v>6185</v>
      </c>
      <c r="R1832" s="1" t="s">
        <v>21</v>
      </c>
      <c r="S1832" s="1"/>
      <c r="T1832" s="1" t="s">
        <v>25</v>
      </c>
      <c r="U1832">
        <v>-1</v>
      </c>
    </row>
    <row r="1833" spans="1:21">
      <c r="A1833" s="1" t="s">
        <v>137</v>
      </c>
      <c r="B1833" s="1" t="str">
        <f>VLOOKUP(A1833,'[3]消费明细-普通账号'!$B$2:$C$10000,2,)</f>
        <v>广州纵思网络科技股份有限公司</v>
      </c>
      <c r="C1833" s="1" t="str">
        <f>VLOOKUP(A1833,'[3]消费明细-普通账号'!$B$2:$D$10000,3,)</f>
        <v>KA-广</v>
      </c>
      <c r="D1833" s="1" t="str">
        <f>VLOOKUP(A1833,'[3]消费明细-普通账号'!$B$2:$L$10000,11,)</f>
        <v>谢晓敏</v>
      </c>
      <c r="E1833" s="1" t="str">
        <f>VLOOKUP(A1833,'[3]消费明细-普通账号'!$B$2:$P$10000,15,)</f>
        <v>关联</v>
      </c>
      <c r="F1833" s="5">
        <f>VLOOKUP(A1833,'[3]消费明细-普通账号'!$B$2:$O$10000,14,)</f>
        <v>43157.801736111098</v>
      </c>
      <c r="G1833" s="1" t="s">
        <v>6186</v>
      </c>
      <c r="H1833" s="1" t="s">
        <v>17</v>
      </c>
      <c r="I1833" s="1" t="s">
        <v>59</v>
      </c>
      <c r="J1833" s="1" t="s">
        <v>4124</v>
      </c>
      <c r="K1833" s="1" t="s">
        <v>20</v>
      </c>
      <c r="L1833" s="1" t="s">
        <v>4124</v>
      </c>
      <c r="M1833" s="1"/>
      <c r="N1833" s="1">
        <f t="shared" si="28"/>
        <v>780</v>
      </c>
      <c r="O1833" s="1" t="s">
        <v>22</v>
      </c>
      <c r="P1833" s="1" t="s">
        <v>6187</v>
      </c>
      <c r="Q1833" s="1" t="s">
        <v>6188</v>
      </c>
      <c r="R1833" s="1" t="s">
        <v>21</v>
      </c>
      <c r="S1833" s="1"/>
      <c r="T1833" s="1" t="s">
        <v>25</v>
      </c>
      <c r="U1833">
        <v>-1</v>
      </c>
    </row>
    <row r="1834" spans="1:21">
      <c r="A1834" s="1" t="s">
        <v>1315</v>
      </c>
      <c r="B1834" s="1" t="str">
        <f>VLOOKUP(A1834,'[3]消费明细-普通账号'!$B$2:$C$10000,2,)</f>
        <v>广州花镇教育咨询有限公司</v>
      </c>
      <c r="C1834" s="1" t="str">
        <f>VLOOKUP(A1834,'[3]消费明细-普通账号'!$B$2:$D$10000,3,)</f>
        <v>铁军-广</v>
      </c>
      <c r="D1834" s="1" t="str">
        <f>VLOOKUP(A1834,'[3]消费明细-普通账号'!$B$2:$L$10000,11,)</f>
        <v>高乾</v>
      </c>
      <c r="E1834" s="1" t="str">
        <f>VLOOKUP(A1834,'[3]消费明细-普通账号'!$B$2:$P$10000,15,)</f>
        <v>关联</v>
      </c>
      <c r="F1834" s="5">
        <f>VLOOKUP(A1834,'[3]消费明细-普通账号'!$B$2:$O$10000,14,)</f>
        <v>42956</v>
      </c>
      <c r="G1834" s="1" t="s">
        <v>6189</v>
      </c>
      <c r="H1834" s="1" t="s">
        <v>17</v>
      </c>
      <c r="I1834" s="1" t="s">
        <v>59</v>
      </c>
      <c r="J1834" s="1" t="s">
        <v>6190</v>
      </c>
      <c r="K1834" s="1" t="s">
        <v>20</v>
      </c>
      <c r="L1834" s="1" t="s">
        <v>6190</v>
      </c>
      <c r="M1834" s="1"/>
      <c r="N1834" s="1">
        <f t="shared" si="28"/>
        <v>410</v>
      </c>
      <c r="O1834" s="1" t="s">
        <v>22</v>
      </c>
      <c r="P1834" s="1" t="s">
        <v>6191</v>
      </c>
      <c r="Q1834" s="1" t="s">
        <v>6192</v>
      </c>
      <c r="R1834" s="1" t="s">
        <v>21</v>
      </c>
      <c r="S1834" s="1"/>
      <c r="T1834" s="1" t="s">
        <v>25</v>
      </c>
      <c r="U1834">
        <v>-1</v>
      </c>
    </row>
    <row r="1835" spans="1:21">
      <c r="A1835" s="1" t="s">
        <v>2088</v>
      </c>
      <c r="B1835" s="1" t="str">
        <f>VLOOKUP(A1835,'[3]消费明细-普通账号'!$B$2:$C$10000,2,)</f>
        <v>广州寄锦教育科技有限公司</v>
      </c>
      <c r="C1835" s="1" t="str">
        <f>VLOOKUP(A1835,'[3]消费明细-普通账号'!$B$2:$D$10000,3,)</f>
        <v>KA-广</v>
      </c>
      <c r="D1835" s="1" t="str">
        <f>VLOOKUP(A1835,'[3]消费明细-普通账号'!$B$2:$L$10000,11,)</f>
        <v>谢晓敏</v>
      </c>
      <c r="E1835" s="1" t="str">
        <f>VLOOKUP(A1835,'[3]消费明细-普通账号'!$B$2:$P$10000,15,)</f>
        <v>关联</v>
      </c>
      <c r="F1835" s="5">
        <f>VLOOKUP(A1835,'[3]消费明细-普通账号'!$B$2:$O$10000,14,)</f>
        <v>43125.387766203698</v>
      </c>
      <c r="G1835" s="1" t="s">
        <v>6193</v>
      </c>
      <c r="H1835" s="1" t="s">
        <v>17</v>
      </c>
      <c r="I1835" s="1" t="s">
        <v>1574</v>
      </c>
      <c r="J1835" s="1" t="s">
        <v>6194</v>
      </c>
      <c r="K1835" s="1" t="s">
        <v>20</v>
      </c>
      <c r="L1835" s="1" t="s">
        <v>6194</v>
      </c>
      <c r="M1835" s="1"/>
      <c r="N1835" s="1">
        <f t="shared" si="28"/>
        <v>1840.56</v>
      </c>
      <c r="O1835" s="1" t="s">
        <v>22</v>
      </c>
      <c r="P1835" s="1" t="s">
        <v>6195</v>
      </c>
      <c r="Q1835" s="1" t="s">
        <v>6196</v>
      </c>
      <c r="R1835" s="1" t="s">
        <v>21</v>
      </c>
      <c r="S1835" s="1"/>
      <c r="T1835" s="1" t="s">
        <v>25</v>
      </c>
      <c r="U1835" t="str">
        <f>VLOOKUP(H1835,[4]可返佣产品!$A$2:$B$1000,2,)</f>
        <v>true</v>
      </c>
    </row>
    <row r="1836" spans="1:21">
      <c r="A1836" s="1" t="s">
        <v>6197</v>
      </c>
      <c r="B1836" s="1" t="str">
        <f>VLOOKUP(A1836,'[3]消费明细-普通账号'!$B$2:$C$10000,2,)</f>
        <v>中山网维软件技术有限公司</v>
      </c>
      <c r="C1836" s="1" t="str">
        <f>VLOOKUP(A1836,'[3]消费明细-普通账号'!$B$2:$D$10000,3,)</f>
        <v>BD伙伴</v>
      </c>
      <c r="D1836" s="1" t="str">
        <f>VLOOKUP(A1836,'[3]消费明细-普通账号'!$B$2:$L$10000,11,)</f>
        <v>BD团队-黄政源</v>
      </c>
      <c r="E1836" s="1" t="str">
        <f>VLOOKUP(A1836,'[3]消费明细-普通账号'!$B$2:$P$10000,15,)</f>
        <v>新建</v>
      </c>
      <c r="F1836" s="5">
        <f>VLOOKUP(A1836,'[3]消费明细-普通账号'!$B$2:$O$10000,14,)</f>
        <v>43278.478807870371</v>
      </c>
      <c r="G1836" s="1" t="s">
        <v>6198</v>
      </c>
      <c r="H1836" s="1" t="s">
        <v>17</v>
      </c>
      <c r="I1836" s="1" t="s">
        <v>49</v>
      </c>
      <c r="J1836" s="1" t="s">
        <v>6199</v>
      </c>
      <c r="K1836" s="1" t="s">
        <v>6200</v>
      </c>
      <c r="L1836" s="1" t="s">
        <v>6201</v>
      </c>
      <c r="M1836" s="1"/>
      <c r="N1836" s="1">
        <f t="shared" si="28"/>
        <v>3586.2</v>
      </c>
      <c r="O1836" s="1" t="s">
        <v>22</v>
      </c>
      <c r="P1836" s="1" t="s">
        <v>6202</v>
      </c>
      <c r="Q1836" s="1" t="s">
        <v>6203</v>
      </c>
      <c r="R1836" s="1" t="s">
        <v>21</v>
      </c>
      <c r="S1836" s="1"/>
      <c r="T1836" s="1" t="s">
        <v>25</v>
      </c>
      <c r="U1836" t="str">
        <f>VLOOKUP(H1836,[4]可返佣产品!$A$2:$B$1000,2,)</f>
        <v>true</v>
      </c>
    </row>
    <row r="1837" spans="1:21">
      <c r="A1837" s="1" t="s">
        <v>2088</v>
      </c>
      <c r="B1837" s="1" t="str">
        <f>VLOOKUP(A1837,'[3]消费明细-普通账号'!$B$2:$C$10000,2,)</f>
        <v>广州寄锦教育科技有限公司</v>
      </c>
      <c r="C1837" s="1" t="str">
        <f>VLOOKUP(A1837,'[3]消费明细-普通账号'!$B$2:$D$10000,3,)</f>
        <v>KA-广</v>
      </c>
      <c r="D1837" s="1" t="str">
        <f>VLOOKUP(A1837,'[3]消费明细-普通账号'!$B$2:$L$10000,11,)</f>
        <v>谢晓敏</v>
      </c>
      <c r="E1837" s="1" t="str">
        <f>VLOOKUP(A1837,'[3]消费明细-普通账号'!$B$2:$P$10000,15,)</f>
        <v>关联</v>
      </c>
      <c r="F1837" s="5">
        <f>VLOOKUP(A1837,'[3]消费明细-普通账号'!$B$2:$O$10000,14,)</f>
        <v>43125.387766203698</v>
      </c>
      <c r="G1837" s="1" t="s">
        <v>6204</v>
      </c>
      <c r="H1837" s="1" t="s">
        <v>79</v>
      </c>
      <c r="I1837" s="1" t="s">
        <v>49</v>
      </c>
      <c r="J1837" s="1" t="s">
        <v>29</v>
      </c>
      <c r="K1837" s="1" t="s">
        <v>20</v>
      </c>
      <c r="L1837" s="1" t="s">
        <v>30</v>
      </c>
      <c r="M1837" s="1"/>
      <c r="N1837" s="1">
        <f t="shared" si="28"/>
        <v>0</v>
      </c>
      <c r="O1837" s="1" t="s">
        <v>31</v>
      </c>
      <c r="P1837" s="1" t="s">
        <v>6205</v>
      </c>
      <c r="Q1837" s="1" t="s">
        <v>6205</v>
      </c>
      <c r="R1837" s="1" t="s">
        <v>21</v>
      </c>
      <c r="S1837" s="1"/>
      <c r="T1837" s="1" t="s">
        <v>25</v>
      </c>
      <c r="U1837" t="e">
        <f>VLOOKUP(H1837,[4]可返佣产品!$A$2:$B$1000,2,)</f>
        <v>#N/A</v>
      </c>
    </row>
    <row r="1838" spans="1:21">
      <c r="A1838" s="1" t="s">
        <v>52</v>
      </c>
      <c r="B1838" s="1" t="str">
        <f>VLOOKUP(A1838,'[3]消费明细-普通账号'!$B$2:$C$10000,2,)</f>
        <v>广州一站网络科技有限公司</v>
      </c>
      <c r="C1838" s="1" t="str">
        <f>VLOOKUP(A1838,'[3]消费明细-普通账号'!$B$2:$D$10000,3,)</f>
        <v>铁军-广</v>
      </c>
      <c r="D1838" s="1" t="str">
        <f>VLOOKUP(A1838,'[3]消费明细-普通账号'!$B$2:$L$10000,11,)</f>
        <v>高乾</v>
      </c>
      <c r="E1838" s="1" t="str">
        <f>VLOOKUP(A1838,'[3]消费明细-普通账号'!$B$2:$P$10000,15,)</f>
        <v>关联</v>
      </c>
      <c r="F1838" s="5">
        <f>VLOOKUP(A1838,'[3]消费明细-普通账号'!$B$2:$O$10000,14,)</f>
        <v>43067</v>
      </c>
      <c r="G1838" s="1" t="s">
        <v>6206</v>
      </c>
      <c r="H1838" s="1" t="s">
        <v>166</v>
      </c>
      <c r="I1838" s="1" t="s">
        <v>49</v>
      </c>
      <c r="J1838" s="1" t="s">
        <v>29</v>
      </c>
      <c r="K1838" s="1" t="s">
        <v>20</v>
      </c>
      <c r="L1838" s="1" t="s">
        <v>30</v>
      </c>
      <c r="M1838" s="1"/>
      <c r="N1838" s="1">
        <f t="shared" si="28"/>
        <v>0</v>
      </c>
      <c r="O1838" s="1" t="s">
        <v>31</v>
      </c>
      <c r="P1838" s="1" t="s">
        <v>6207</v>
      </c>
      <c r="Q1838" s="1" t="s">
        <v>6207</v>
      </c>
      <c r="R1838" s="1" t="s">
        <v>21</v>
      </c>
      <c r="S1838" s="1"/>
      <c r="T1838" s="1" t="s">
        <v>25</v>
      </c>
      <c r="U1838" t="e">
        <f>VLOOKUP(H1838,[4]可返佣产品!$A$2:$B$1000,2,)</f>
        <v>#N/A</v>
      </c>
    </row>
    <row r="1839" spans="1:21">
      <c r="A1839" s="1" t="s">
        <v>2088</v>
      </c>
      <c r="B1839" s="1" t="str">
        <f>VLOOKUP(A1839,'[3]消费明细-普通账号'!$B$2:$C$10000,2,)</f>
        <v>广州寄锦教育科技有限公司</v>
      </c>
      <c r="C1839" s="1" t="str">
        <f>VLOOKUP(A1839,'[3]消费明细-普通账号'!$B$2:$D$10000,3,)</f>
        <v>KA-广</v>
      </c>
      <c r="D1839" s="1" t="str">
        <f>VLOOKUP(A1839,'[3]消费明细-普通账号'!$B$2:$L$10000,11,)</f>
        <v>谢晓敏</v>
      </c>
      <c r="E1839" s="1" t="str">
        <f>VLOOKUP(A1839,'[3]消费明细-普通账号'!$B$2:$P$10000,15,)</f>
        <v>关联</v>
      </c>
      <c r="F1839" s="5">
        <f>VLOOKUP(A1839,'[3]消费明细-普通账号'!$B$2:$O$10000,14,)</f>
        <v>43125.387766203698</v>
      </c>
      <c r="G1839" s="1" t="s">
        <v>6208</v>
      </c>
      <c r="H1839" s="1" t="s">
        <v>79</v>
      </c>
      <c r="I1839" s="1" t="s">
        <v>49</v>
      </c>
      <c r="J1839" s="1" t="s">
        <v>29</v>
      </c>
      <c r="K1839" s="1" t="s">
        <v>20</v>
      </c>
      <c r="L1839" s="1" t="s">
        <v>30</v>
      </c>
      <c r="M1839" s="1"/>
      <c r="N1839" s="1">
        <f t="shared" si="28"/>
        <v>0</v>
      </c>
      <c r="O1839" s="1" t="s">
        <v>31</v>
      </c>
      <c r="P1839" s="1" t="s">
        <v>6209</v>
      </c>
      <c r="Q1839" s="1" t="s">
        <v>6209</v>
      </c>
      <c r="R1839" s="1" t="s">
        <v>21</v>
      </c>
      <c r="S1839" s="1"/>
      <c r="T1839" s="1" t="s">
        <v>25</v>
      </c>
      <c r="U1839" t="e">
        <f>VLOOKUP(H1839,[4]可返佣产品!$A$2:$B$1000,2,)</f>
        <v>#N/A</v>
      </c>
    </row>
    <row r="1840" spans="1:21">
      <c r="A1840" s="1" t="s">
        <v>2633</v>
      </c>
      <c r="B1840" s="1" t="str">
        <f>VLOOKUP(A1840,'[3]消费明细-普通账号'!$B$2:$C$10000,2,)</f>
        <v>明阳智慧能源集团股份公司</v>
      </c>
      <c r="C1840" s="1" t="str">
        <f>VLOOKUP(A1840,'[3]消费明细-普通账号'!$B$2:$D$10000,3,)</f>
        <v>KA-广</v>
      </c>
      <c r="D1840" s="1" t="str">
        <f>VLOOKUP(A1840,'[3]消费明细-普通账号'!$B$2:$L$10000,11,)</f>
        <v>KA-广</v>
      </c>
      <c r="E1840" s="1" t="str">
        <f>VLOOKUP(A1840,'[3]消费明细-普通账号'!$B$2:$P$10000,15,)</f>
        <v>关联</v>
      </c>
      <c r="F1840" s="5">
        <f>VLOOKUP(A1840,'[3]消费明细-普通账号'!$B$2:$O$10000,14,)</f>
        <v>43094</v>
      </c>
      <c r="G1840" s="1" t="s">
        <v>6210</v>
      </c>
      <c r="H1840" s="1" t="s">
        <v>17</v>
      </c>
      <c r="I1840" s="1" t="s">
        <v>49</v>
      </c>
      <c r="J1840" s="1" t="s">
        <v>6211</v>
      </c>
      <c r="K1840" s="1" t="s">
        <v>20</v>
      </c>
      <c r="L1840" s="1" t="s">
        <v>6211</v>
      </c>
      <c r="M1840" s="1"/>
      <c r="N1840" s="1">
        <f t="shared" si="28"/>
        <v>114.24</v>
      </c>
      <c r="O1840" s="1" t="s">
        <v>22</v>
      </c>
      <c r="P1840" s="1" t="s">
        <v>6212</v>
      </c>
      <c r="Q1840" s="1" t="s">
        <v>6213</v>
      </c>
      <c r="R1840" s="1" t="s">
        <v>21</v>
      </c>
      <c r="S1840" s="1"/>
      <c r="T1840" s="1" t="s">
        <v>25</v>
      </c>
      <c r="U1840" t="str">
        <f>VLOOKUP(H1840,[4]可返佣产品!$A$2:$B$1000,2,)</f>
        <v>true</v>
      </c>
    </row>
    <row r="1841" spans="1:21">
      <c r="A1841" s="1" t="s">
        <v>194</v>
      </c>
      <c r="B1841" s="1" t="str">
        <f>VLOOKUP(A1841,'[3]消费明细-普通账号'!$B$2:$C$10000,2,)</f>
        <v>深圳银链科技有限公司</v>
      </c>
      <c r="C1841" s="1" t="str">
        <f>VLOOKUP(A1841,'[3]消费明细-普通账号'!$B$2:$D$10000,3,)</f>
        <v>铁军-广</v>
      </c>
      <c r="D1841" s="1" t="str">
        <f>VLOOKUP(A1841,'[3]消费明细-普通账号'!$B$2:$L$10000,11,)</f>
        <v>李达</v>
      </c>
      <c r="E1841" s="1" t="str">
        <f>VLOOKUP(A1841,'[3]消费明细-普通账号'!$B$2:$P$10000,15,)</f>
        <v>新建</v>
      </c>
      <c r="F1841" s="5">
        <f>VLOOKUP(A1841,'[3]消费明细-普通账号'!$B$2:$O$10000,14,)</f>
        <v>43161.623564814799</v>
      </c>
      <c r="G1841" s="1" t="s">
        <v>6214</v>
      </c>
      <c r="H1841" s="1" t="s">
        <v>17</v>
      </c>
      <c r="I1841" s="1" t="s">
        <v>59</v>
      </c>
      <c r="J1841" s="1" t="s">
        <v>196</v>
      </c>
      <c r="K1841" s="1" t="s">
        <v>20</v>
      </c>
      <c r="L1841" s="1" t="s">
        <v>196</v>
      </c>
      <c r="M1841" s="1"/>
      <c r="N1841" s="1">
        <f t="shared" si="28"/>
        <v>87.36</v>
      </c>
      <c r="O1841" s="1" t="s">
        <v>22</v>
      </c>
      <c r="P1841" s="1" t="s">
        <v>6215</v>
      </c>
      <c r="Q1841" s="1" t="s">
        <v>6216</v>
      </c>
      <c r="R1841" s="1" t="s">
        <v>21</v>
      </c>
      <c r="S1841" s="1"/>
      <c r="T1841" s="1" t="s">
        <v>25</v>
      </c>
      <c r="U1841" t="str">
        <f>VLOOKUP(H1841,[4]可返佣产品!$A$2:$B$1000,2,)</f>
        <v>true</v>
      </c>
    </row>
    <row r="1842" spans="1:21">
      <c r="A1842" s="1" t="s">
        <v>194</v>
      </c>
      <c r="B1842" s="1" t="str">
        <f>VLOOKUP(A1842,'[3]消费明细-普通账号'!$B$2:$C$10000,2,)</f>
        <v>深圳银链科技有限公司</v>
      </c>
      <c r="C1842" s="1" t="str">
        <f>VLOOKUP(A1842,'[3]消费明细-普通账号'!$B$2:$D$10000,3,)</f>
        <v>铁军-广</v>
      </c>
      <c r="D1842" s="1" t="str">
        <f>VLOOKUP(A1842,'[3]消费明细-普通账号'!$B$2:$L$10000,11,)</f>
        <v>李达</v>
      </c>
      <c r="E1842" s="1" t="str">
        <f>VLOOKUP(A1842,'[3]消费明细-普通账号'!$B$2:$P$10000,15,)</f>
        <v>新建</v>
      </c>
      <c r="F1842" s="5">
        <f>VLOOKUP(A1842,'[3]消费明细-普通账号'!$B$2:$O$10000,14,)</f>
        <v>43161.623564814799</v>
      </c>
      <c r="G1842" s="1" t="s">
        <v>6217</v>
      </c>
      <c r="H1842" s="1" t="s">
        <v>17</v>
      </c>
      <c r="I1842" s="1" t="s">
        <v>59</v>
      </c>
      <c r="J1842" s="1" t="s">
        <v>196</v>
      </c>
      <c r="K1842" s="1" t="s">
        <v>20</v>
      </c>
      <c r="L1842" s="1" t="s">
        <v>196</v>
      </c>
      <c r="M1842" s="1"/>
      <c r="N1842" s="1">
        <f t="shared" si="28"/>
        <v>87.36</v>
      </c>
      <c r="O1842" s="1" t="s">
        <v>22</v>
      </c>
      <c r="P1842" s="1" t="s">
        <v>6218</v>
      </c>
      <c r="Q1842" s="1" t="s">
        <v>6219</v>
      </c>
      <c r="R1842" s="1" t="s">
        <v>21</v>
      </c>
      <c r="S1842" s="1"/>
      <c r="T1842" s="1" t="s">
        <v>25</v>
      </c>
      <c r="U1842" t="str">
        <f>VLOOKUP(H1842,[4]可返佣产品!$A$2:$B$1000,2,)</f>
        <v>true</v>
      </c>
    </row>
    <row r="1843" spans="1:21">
      <c r="A1843" s="1" t="s">
        <v>194</v>
      </c>
      <c r="B1843" s="1" t="str">
        <f>VLOOKUP(A1843,'[3]消费明细-普通账号'!$B$2:$C$10000,2,)</f>
        <v>深圳银链科技有限公司</v>
      </c>
      <c r="C1843" s="1" t="str">
        <f>VLOOKUP(A1843,'[3]消费明细-普通账号'!$B$2:$D$10000,3,)</f>
        <v>铁军-广</v>
      </c>
      <c r="D1843" s="1" t="str">
        <f>VLOOKUP(A1843,'[3]消费明细-普通账号'!$B$2:$L$10000,11,)</f>
        <v>李达</v>
      </c>
      <c r="E1843" s="1" t="str">
        <f>VLOOKUP(A1843,'[3]消费明细-普通账号'!$B$2:$P$10000,15,)</f>
        <v>新建</v>
      </c>
      <c r="F1843" s="5">
        <f>VLOOKUP(A1843,'[3]消费明细-普通账号'!$B$2:$O$10000,14,)</f>
        <v>43161.623564814799</v>
      </c>
      <c r="G1843" s="1" t="s">
        <v>6220</v>
      </c>
      <c r="H1843" s="1" t="s">
        <v>17</v>
      </c>
      <c r="I1843" s="1" t="s">
        <v>59</v>
      </c>
      <c r="J1843" s="1" t="s">
        <v>196</v>
      </c>
      <c r="K1843" s="1" t="s">
        <v>20</v>
      </c>
      <c r="L1843" s="1" t="s">
        <v>196</v>
      </c>
      <c r="M1843" s="1"/>
      <c r="N1843" s="1">
        <f t="shared" si="28"/>
        <v>87.36</v>
      </c>
      <c r="O1843" s="1" t="s">
        <v>22</v>
      </c>
      <c r="P1843" s="1" t="s">
        <v>6221</v>
      </c>
      <c r="Q1843" s="1" t="s">
        <v>6222</v>
      </c>
      <c r="R1843" s="1" t="s">
        <v>21</v>
      </c>
      <c r="S1843" s="1"/>
      <c r="T1843" s="1" t="s">
        <v>25</v>
      </c>
      <c r="U1843" t="str">
        <f>VLOOKUP(H1843,[4]可返佣产品!$A$2:$B$1000,2,)</f>
        <v>true</v>
      </c>
    </row>
    <row r="1844" spans="1:21">
      <c r="A1844" s="1" t="s">
        <v>194</v>
      </c>
      <c r="B1844" s="1" t="str">
        <f>VLOOKUP(A1844,'[3]消费明细-普通账号'!$B$2:$C$10000,2,)</f>
        <v>深圳银链科技有限公司</v>
      </c>
      <c r="C1844" s="1" t="str">
        <f>VLOOKUP(A1844,'[3]消费明细-普通账号'!$B$2:$D$10000,3,)</f>
        <v>铁军-广</v>
      </c>
      <c r="D1844" s="1" t="str">
        <f>VLOOKUP(A1844,'[3]消费明细-普通账号'!$B$2:$L$10000,11,)</f>
        <v>李达</v>
      </c>
      <c r="E1844" s="1" t="str">
        <f>VLOOKUP(A1844,'[3]消费明细-普通账号'!$B$2:$P$10000,15,)</f>
        <v>新建</v>
      </c>
      <c r="F1844" s="5">
        <f>VLOOKUP(A1844,'[3]消费明细-普通账号'!$B$2:$O$10000,14,)</f>
        <v>43161.623564814799</v>
      </c>
      <c r="G1844" s="1" t="s">
        <v>6223</v>
      </c>
      <c r="H1844" s="1" t="s">
        <v>17</v>
      </c>
      <c r="I1844" s="1" t="s">
        <v>59</v>
      </c>
      <c r="J1844" s="1" t="s">
        <v>196</v>
      </c>
      <c r="K1844" s="1" t="s">
        <v>20</v>
      </c>
      <c r="L1844" s="1" t="s">
        <v>196</v>
      </c>
      <c r="M1844" s="1"/>
      <c r="N1844" s="1">
        <f t="shared" si="28"/>
        <v>87.36</v>
      </c>
      <c r="O1844" s="1" t="s">
        <v>22</v>
      </c>
      <c r="P1844" s="1" t="s">
        <v>6224</v>
      </c>
      <c r="Q1844" s="1" t="s">
        <v>6225</v>
      </c>
      <c r="R1844" s="1" t="s">
        <v>21</v>
      </c>
      <c r="S1844" s="1"/>
      <c r="T1844" s="1" t="s">
        <v>25</v>
      </c>
      <c r="U1844" t="str">
        <f>VLOOKUP(H1844,[4]可返佣产品!$A$2:$B$1000,2,)</f>
        <v>true</v>
      </c>
    </row>
    <row r="1845" spans="1:21">
      <c r="A1845" s="1" t="s">
        <v>194</v>
      </c>
      <c r="B1845" s="1" t="str">
        <f>VLOOKUP(A1845,'[3]消费明细-普通账号'!$B$2:$C$10000,2,)</f>
        <v>深圳银链科技有限公司</v>
      </c>
      <c r="C1845" s="1" t="str">
        <f>VLOOKUP(A1845,'[3]消费明细-普通账号'!$B$2:$D$10000,3,)</f>
        <v>铁军-广</v>
      </c>
      <c r="D1845" s="1" t="str">
        <f>VLOOKUP(A1845,'[3]消费明细-普通账号'!$B$2:$L$10000,11,)</f>
        <v>李达</v>
      </c>
      <c r="E1845" s="1" t="str">
        <f>VLOOKUP(A1845,'[3]消费明细-普通账号'!$B$2:$P$10000,15,)</f>
        <v>新建</v>
      </c>
      <c r="F1845" s="5">
        <f>VLOOKUP(A1845,'[3]消费明细-普通账号'!$B$2:$O$10000,14,)</f>
        <v>43161.623564814799</v>
      </c>
      <c r="G1845" s="1" t="s">
        <v>6226</v>
      </c>
      <c r="H1845" s="1" t="s">
        <v>17</v>
      </c>
      <c r="I1845" s="1" t="s">
        <v>59</v>
      </c>
      <c r="J1845" s="1" t="s">
        <v>196</v>
      </c>
      <c r="K1845" s="1" t="s">
        <v>20</v>
      </c>
      <c r="L1845" s="1" t="s">
        <v>196</v>
      </c>
      <c r="M1845" s="1"/>
      <c r="N1845" s="1">
        <f t="shared" si="28"/>
        <v>87.36</v>
      </c>
      <c r="O1845" s="1" t="s">
        <v>22</v>
      </c>
      <c r="P1845" s="1" t="s">
        <v>6227</v>
      </c>
      <c r="Q1845" s="1" t="s">
        <v>6228</v>
      </c>
      <c r="R1845" s="1" t="s">
        <v>21</v>
      </c>
      <c r="S1845" s="1"/>
      <c r="T1845" s="1" t="s">
        <v>25</v>
      </c>
      <c r="U1845" t="str">
        <f>VLOOKUP(H1845,[4]可返佣产品!$A$2:$B$1000,2,)</f>
        <v>true</v>
      </c>
    </row>
    <row r="1846" spans="1:21">
      <c r="A1846" s="1" t="s">
        <v>194</v>
      </c>
      <c r="B1846" s="1" t="str">
        <f>VLOOKUP(A1846,'[3]消费明细-普通账号'!$B$2:$C$10000,2,)</f>
        <v>深圳银链科技有限公司</v>
      </c>
      <c r="C1846" s="1" t="str">
        <f>VLOOKUP(A1846,'[3]消费明细-普通账号'!$B$2:$D$10000,3,)</f>
        <v>铁军-广</v>
      </c>
      <c r="D1846" s="1" t="str">
        <f>VLOOKUP(A1846,'[3]消费明细-普通账号'!$B$2:$L$10000,11,)</f>
        <v>李达</v>
      </c>
      <c r="E1846" s="1" t="str">
        <f>VLOOKUP(A1846,'[3]消费明细-普通账号'!$B$2:$P$10000,15,)</f>
        <v>新建</v>
      </c>
      <c r="F1846" s="5">
        <f>VLOOKUP(A1846,'[3]消费明细-普通账号'!$B$2:$O$10000,14,)</f>
        <v>43161.623564814799</v>
      </c>
      <c r="G1846" s="1" t="s">
        <v>6229</v>
      </c>
      <c r="H1846" s="1" t="s">
        <v>17</v>
      </c>
      <c r="I1846" s="1" t="s">
        <v>59</v>
      </c>
      <c r="J1846" s="1" t="s">
        <v>196</v>
      </c>
      <c r="K1846" s="1" t="s">
        <v>20</v>
      </c>
      <c r="L1846" s="1" t="s">
        <v>196</v>
      </c>
      <c r="M1846" s="1"/>
      <c r="N1846" s="1">
        <f t="shared" si="28"/>
        <v>87.36</v>
      </c>
      <c r="O1846" s="1" t="s">
        <v>22</v>
      </c>
      <c r="P1846" s="1" t="s">
        <v>6230</v>
      </c>
      <c r="Q1846" s="1" t="s">
        <v>6231</v>
      </c>
      <c r="R1846" s="1" t="s">
        <v>21</v>
      </c>
      <c r="S1846" s="1"/>
      <c r="T1846" s="1" t="s">
        <v>25</v>
      </c>
      <c r="U1846" t="str">
        <f>VLOOKUP(H1846,[4]可返佣产品!$A$2:$B$1000,2,)</f>
        <v>true</v>
      </c>
    </row>
    <row r="1847" spans="1:21">
      <c r="A1847" s="1" t="s">
        <v>194</v>
      </c>
      <c r="B1847" s="1" t="str">
        <f>VLOOKUP(A1847,'[3]消费明细-普通账号'!$B$2:$C$10000,2,)</f>
        <v>深圳银链科技有限公司</v>
      </c>
      <c r="C1847" s="1" t="str">
        <f>VLOOKUP(A1847,'[3]消费明细-普通账号'!$B$2:$D$10000,3,)</f>
        <v>铁军-广</v>
      </c>
      <c r="D1847" s="1" t="str">
        <f>VLOOKUP(A1847,'[3]消费明细-普通账号'!$B$2:$L$10000,11,)</f>
        <v>李达</v>
      </c>
      <c r="E1847" s="1" t="str">
        <f>VLOOKUP(A1847,'[3]消费明细-普通账号'!$B$2:$P$10000,15,)</f>
        <v>新建</v>
      </c>
      <c r="F1847" s="5">
        <f>VLOOKUP(A1847,'[3]消费明细-普通账号'!$B$2:$O$10000,14,)</f>
        <v>43161.623564814799</v>
      </c>
      <c r="G1847" s="1" t="s">
        <v>6232</v>
      </c>
      <c r="H1847" s="1" t="s">
        <v>17</v>
      </c>
      <c r="I1847" s="1" t="s">
        <v>59</v>
      </c>
      <c r="J1847" s="1" t="s">
        <v>196</v>
      </c>
      <c r="K1847" s="1" t="s">
        <v>20</v>
      </c>
      <c r="L1847" s="1" t="s">
        <v>196</v>
      </c>
      <c r="M1847" s="1"/>
      <c r="N1847" s="1">
        <f t="shared" si="28"/>
        <v>87.36</v>
      </c>
      <c r="O1847" s="1" t="s">
        <v>22</v>
      </c>
      <c r="P1847" s="1" t="s">
        <v>6233</v>
      </c>
      <c r="Q1847" s="1" t="s">
        <v>6234</v>
      </c>
      <c r="R1847" s="1" t="s">
        <v>21</v>
      </c>
      <c r="S1847" s="1"/>
      <c r="T1847" s="1" t="s">
        <v>25</v>
      </c>
      <c r="U1847" t="str">
        <f>VLOOKUP(H1847,[4]可返佣产品!$A$2:$B$1000,2,)</f>
        <v>true</v>
      </c>
    </row>
    <row r="1848" spans="1:21">
      <c r="A1848" s="1" t="s">
        <v>194</v>
      </c>
      <c r="B1848" s="1" t="str">
        <f>VLOOKUP(A1848,'[3]消费明细-普通账号'!$B$2:$C$10000,2,)</f>
        <v>深圳银链科技有限公司</v>
      </c>
      <c r="C1848" s="1" t="str">
        <f>VLOOKUP(A1848,'[3]消费明细-普通账号'!$B$2:$D$10000,3,)</f>
        <v>铁军-广</v>
      </c>
      <c r="D1848" s="1" t="str">
        <f>VLOOKUP(A1848,'[3]消费明细-普通账号'!$B$2:$L$10000,11,)</f>
        <v>李达</v>
      </c>
      <c r="E1848" s="1" t="str">
        <f>VLOOKUP(A1848,'[3]消费明细-普通账号'!$B$2:$P$10000,15,)</f>
        <v>新建</v>
      </c>
      <c r="F1848" s="5">
        <f>VLOOKUP(A1848,'[3]消费明细-普通账号'!$B$2:$O$10000,14,)</f>
        <v>43161.623564814799</v>
      </c>
      <c r="G1848" s="1" t="s">
        <v>6235</v>
      </c>
      <c r="H1848" s="1" t="s">
        <v>17</v>
      </c>
      <c r="I1848" s="1" t="s">
        <v>59</v>
      </c>
      <c r="J1848" s="1" t="s">
        <v>196</v>
      </c>
      <c r="K1848" s="1" t="s">
        <v>20</v>
      </c>
      <c r="L1848" s="1" t="s">
        <v>196</v>
      </c>
      <c r="M1848" s="1"/>
      <c r="N1848" s="1">
        <f t="shared" si="28"/>
        <v>87.36</v>
      </c>
      <c r="O1848" s="1" t="s">
        <v>22</v>
      </c>
      <c r="P1848" s="1" t="s">
        <v>6236</v>
      </c>
      <c r="Q1848" s="1" t="s">
        <v>6237</v>
      </c>
      <c r="R1848" s="1" t="s">
        <v>21</v>
      </c>
      <c r="S1848" s="1"/>
      <c r="T1848" s="1" t="s">
        <v>25</v>
      </c>
      <c r="U1848" t="str">
        <f>VLOOKUP(H1848,[4]可返佣产品!$A$2:$B$1000,2,)</f>
        <v>true</v>
      </c>
    </row>
    <row r="1849" spans="1:21">
      <c r="A1849" s="1" t="s">
        <v>194</v>
      </c>
      <c r="B1849" s="1" t="str">
        <f>VLOOKUP(A1849,'[3]消费明细-普通账号'!$B$2:$C$10000,2,)</f>
        <v>深圳银链科技有限公司</v>
      </c>
      <c r="C1849" s="1" t="str">
        <f>VLOOKUP(A1849,'[3]消费明细-普通账号'!$B$2:$D$10000,3,)</f>
        <v>铁军-广</v>
      </c>
      <c r="D1849" s="1" t="str">
        <f>VLOOKUP(A1849,'[3]消费明细-普通账号'!$B$2:$L$10000,11,)</f>
        <v>李达</v>
      </c>
      <c r="E1849" s="1" t="str">
        <f>VLOOKUP(A1849,'[3]消费明细-普通账号'!$B$2:$P$10000,15,)</f>
        <v>新建</v>
      </c>
      <c r="F1849" s="5">
        <f>VLOOKUP(A1849,'[3]消费明细-普通账号'!$B$2:$O$10000,14,)</f>
        <v>43161.623564814799</v>
      </c>
      <c r="G1849" s="1" t="s">
        <v>6238</v>
      </c>
      <c r="H1849" s="1" t="s">
        <v>17</v>
      </c>
      <c r="I1849" s="1" t="s">
        <v>59</v>
      </c>
      <c r="J1849" s="1" t="s">
        <v>196</v>
      </c>
      <c r="K1849" s="1" t="s">
        <v>20</v>
      </c>
      <c r="L1849" s="1" t="s">
        <v>196</v>
      </c>
      <c r="M1849" s="1"/>
      <c r="N1849" s="1">
        <f t="shared" si="28"/>
        <v>87.36</v>
      </c>
      <c r="O1849" s="1" t="s">
        <v>22</v>
      </c>
      <c r="P1849" s="1" t="s">
        <v>6239</v>
      </c>
      <c r="Q1849" s="1" t="s">
        <v>6240</v>
      </c>
      <c r="R1849" s="1" t="s">
        <v>21</v>
      </c>
      <c r="S1849" s="1"/>
      <c r="T1849" s="1" t="s">
        <v>25</v>
      </c>
      <c r="U1849" t="str">
        <f>VLOOKUP(H1849,[4]可返佣产品!$A$2:$B$1000,2,)</f>
        <v>true</v>
      </c>
    </row>
    <row r="1850" spans="1:21">
      <c r="A1850" s="1" t="s">
        <v>194</v>
      </c>
      <c r="B1850" s="1" t="str">
        <f>VLOOKUP(A1850,'[3]消费明细-普通账号'!$B$2:$C$10000,2,)</f>
        <v>深圳银链科技有限公司</v>
      </c>
      <c r="C1850" s="1" t="str">
        <f>VLOOKUP(A1850,'[3]消费明细-普通账号'!$B$2:$D$10000,3,)</f>
        <v>铁军-广</v>
      </c>
      <c r="D1850" s="1" t="str">
        <f>VLOOKUP(A1850,'[3]消费明细-普通账号'!$B$2:$L$10000,11,)</f>
        <v>李达</v>
      </c>
      <c r="E1850" s="1" t="str">
        <f>VLOOKUP(A1850,'[3]消费明细-普通账号'!$B$2:$P$10000,15,)</f>
        <v>新建</v>
      </c>
      <c r="F1850" s="5">
        <f>VLOOKUP(A1850,'[3]消费明细-普通账号'!$B$2:$O$10000,14,)</f>
        <v>43161.623564814799</v>
      </c>
      <c r="G1850" s="1" t="s">
        <v>6241</v>
      </c>
      <c r="H1850" s="1" t="s">
        <v>17</v>
      </c>
      <c r="I1850" s="1" t="s">
        <v>59</v>
      </c>
      <c r="J1850" s="1" t="s">
        <v>196</v>
      </c>
      <c r="K1850" s="1" t="s">
        <v>20</v>
      </c>
      <c r="L1850" s="1" t="s">
        <v>196</v>
      </c>
      <c r="M1850" s="1"/>
      <c r="N1850" s="1">
        <f t="shared" si="28"/>
        <v>87.36</v>
      </c>
      <c r="O1850" s="1" t="s">
        <v>22</v>
      </c>
      <c r="P1850" s="1" t="s">
        <v>6242</v>
      </c>
      <c r="Q1850" s="1" t="s">
        <v>6243</v>
      </c>
      <c r="R1850" s="1" t="s">
        <v>21</v>
      </c>
      <c r="S1850" s="1"/>
      <c r="T1850" s="1" t="s">
        <v>25</v>
      </c>
      <c r="U1850" t="str">
        <f>VLOOKUP(H1850,[4]可返佣产品!$A$2:$B$1000,2,)</f>
        <v>true</v>
      </c>
    </row>
    <row r="1851" spans="1:21">
      <c r="A1851" s="1" t="s">
        <v>6244</v>
      </c>
      <c r="B1851" s="1" t="str">
        <f>VLOOKUP(A1851,'[3]消费明细-普通账号'!$B$2:$C$10000,2,)</f>
        <v>广大嘉华生物科技有限公司</v>
      </c>
      <c r="C1851" s="1" t="str">
        <f>VLOOKUP(A1851,'[3]消费明细-普通账号'!$B$2:$D$10000,3,)</f>
        <v>中台-广</v>
      </c>
      <c r="D1851" s="1" t="str">
        <f>VLOOKUP(A1851,'[3]消费明细-普通账号'!$B$2:$L$10000,11,)</f>
        <v>雷馥萍</v>
      </c>
      <c r="E1851" s="1" t="str">
        <f>VLOOKUP(A1851,'[3]消费明细-普通账号'!$B$2:$P$10000,15,)</f>
        <v>新建</v>
      </c>
      <c r="F1851" s="5">
        <f>VLOOKUP(A1851,'[3]消费明细-普通账号'!$B$2:$O$10000,14,)</f>
        <v>42818</v>
      </c>
      <c r="G1851" s="1" t="s">
        <v>6245</v>
      </c>
      <c r="H1851" s="1" t="s">
        <v>250</v>
      </c>
      <c r="I1851" s="1" t="s">
        <v>59</v>
      </c>
      <c r="J1851" s="1" t="s">
        <v>29</v>
      </c>
      <c r="K1851" s="1" t="s">
        <v>20</v>
      </c>
      <c r="L1851" s="1" t="s">
        <v>29</v>
      </c>
      <c r="M1851" s="1"/>
      <c r="N1851" s="1">
        <f t="shared" si="28"/>
        <v>0</v>
      </c>
      <c r="O1851" s="1" t="s">
        <v>22</v>
      </c>
      <c r="P1851" s="1" t="s">
        <v>6246</v>
      </c>
      <c r="Q1851" s="1" t="s">
        <v>6247</v>
      </c>
      <c r="R1851" s="1" t="s">
        <v>21</v>
      </c>
      <c r="S1851" s="1"/>
      <c r="T1851" s="1" t="s">
        <v>25</v>
      </c>
      <c r="U1851" t="str">
        <f>VLOOKUP(H1851,[4]可返佣产品!$A$2:$B$1000,2,)</f>
        <v>true</v>
      </c>
    </row>
    <row r="1852" spans="1:21">
      <c r="A1852" s="1" t="s">
        <v>220</v>
      </c>
      <c r="B1852" s="1" t="str">
        <f>VLOOKUP(A1852,'[3]消费明细-普通账号'!$B$2:$C$10000,2,)</f>
        <v>广州尚途商旅信息技术有限公司</v>
      </c>
      <c r="C1852" s="1" t="str">
        <f>VLOOKUP(A1852,'[3]消费明细-普通账号'!$B$2:$D$10000,3,)</f>
        <v>KA-广</v>
      </c>
      <c r="D1852" s="1" t="str">
        <f>VLOOKUP(A1852,'[3]消费明细-普通账号'!$B$2:$L$10000,11,)</f>
        <v>史玉卉</v>
      </c>
      <c r="E1852" s="1" t="str">
        <f>VLOOKUP(A1852,'[3]消费明细-普通账号'!$B$2:$P$10000,15,)</f>
        <v>关联</v>
      </c>
      <c r="F1852" s="5">
        <f>VLOOKUP(A1852,'[3]消费明细-普通账号'!$B$2:$O$10000,14,)</f>
        <v>42670</v>
      </c>
      <c r="G1852" s="1" t="s">
        <v>6248</v>
      </c>
      <c r="H1852" s="1" t="s">
        <v>433</v>
      </c>
      <c r="I1852" s="1" t="s">
        <v>59</v>
      </c>
      <c r="J1852" s="1" t="s">
        <v>6249</v>
      </c>
      <c r="K1852" s="1" t="s">
        <v>20</v>
      </c>
      <c r="L1852" s="1" t="s">
        <v>6249</v>
      </c>
      <c r="M1852" s="1"/>
      <c r="N1852" s="1">
        <f t="shared" si="28"/>
        <v>247.52</v>
      </c>
      <c r="O1852" s="1" t="s">
        <v>22</v>
      </c>
      <c r="P1852" s="1" t="s">
        <v>6250</v>
      </c>
      <c r="Q1852" s="1" t="s">
        <v>6250</v>
      </c>
      <c r="R1852" s="1" t="s">
        <v>21</v>
      </c>
      <c r="S1852" s="1"/>
      <c r="T1852" s="1" t="s">
        <v>25</v>
      </c>
      <c r="U1852">
        <v>-1</v>
      </c>
    </row>
    <row r="1853" spans="1:21">
      <c r="A1853" s="1" t="s">
        <v>220</v>
      </c>
      <c r="B1853" s="1" t="str">
        <f>VLOOKUP(A1853,'[3]消费明细-普通账号'!$B$2:$C$10000,2,)</f>
        <v>广州尚途商旅信息技术有限公司</v>
      </c>
      <c r="C1853" s="1" t="str">
        <f>VLOOKUP(A1853,'[3]消费明细-普通账号'!$B$2:$D$10000,3,)</f>
        <v>KA-广</v>
      </c>
      <c r="D1853" s="1" t="str">
        <f>VLOOKUP(A1853,'[3]消费明细-普通账号'!$B$2:$L$10000,11,)</f>
        <v>史玉卉</v>
      </c>
      <c r="E1853" s="1" t="str">
        <f>VLOOKUP(A1853,'[3]消费明细-普通账号'!$B$2:$P$10000,15,)</f>
        <v>关联</v>
      </c>
      <c r="F1853" s="5">
        <f>VLOOKUP(A1853,'[3]消费明细-普通账号'!$B$2:$O$10000,14,)</f>
        <v>42670</v>
      </c>
      <c r="G1853" s="1" t="s">
        <v>6251</v>
      </c>
      <c r="H1853" s="1" t="s">
        <v>433</v>
      </c>
      <c r="I1853" s="1" t="s">
        <v>59</v>
      </c>
      <c r="J1853" s="1" t="s">
        <v>6252</v>
      </c>
      <c r="K1853" s="1" t="s">
        <v>20</v>
      </c>
      <c r="L1853" s="1" t="s">
        <v>6252</v>
      </c>
      <c r="M1853" s="1"/>
      <c r="N1853" s="1">
        <f t="shared" si="28"/>
        <v>1200.52</v>
      </c>
      <c r="O1853" s="1" t="s">
        <v>22</v>
      </c>
      <c r="P1853" s="1" t="s">
        <v>6253</v>
      </c>
      <c r="Q1853" s="1" t="s">
        <v>6253</v>
      </c>
      <c r="R1853" s="1" t="s">
        <v>21</v>
      </c>
      <c r="S1853" s="1"/>
      <c r="T1853" s="1" t="s">
        <v>25</v>
      </c>
      <c r="U1853">
        <v>-1</v>
      </c>
    </row>
    <row r="1854" spans="1:21">
      <c r="A1854" s="1" t="s">
        <v>842</v>
      </c>
      <c r="B1854" s="1" t="str">
        <f>VLOOKUP(A1854,'[3]消费明细-普通账号'!$B$2:$C$10000,2,)</f>
        <v>深圳超富资产管理有限公司</v>
      </c>
      <c r="C1854" s="1" t="str">
        <f>VLOOKUP(A1854,'[3]消费明细-普通账号'!$B$2:$D$10000,3,)</f>
        <v>KA-深</v>
      </c>
      <c r="D1854" s="1" t="str">
        <f>VLOOKUP(A1854,'[3]消费明细-普通账号'!$B$2:$L$10000,11,)</f>
        <v>李申政</v>
      </c>
      <c r="E1854" s="1" t="str">
        <f>VLOOKUP(A1854,'[3]消费明细-普通账号'!$B$2:$P$10000,15,)</f>
        <v>关联</v>
      </c>
      <c r="F1854" s="5">
        <f>VLOOKUP(A1854,'[3]消费明细-普通账号'!$B$2:$O$10000,14,)</f>
        <v>42810</v>
      </c>
      <c r="G1854" s="1" t="s">
        <v>6254</v>
      </c>
      <c r="H1854" s="1" t="s">
        <v>17</v>
      </c>
      <c r="I1854" s="1" t="s">
        <v>59</v>
      </c>
      <c r="J1854" s="1" t="s">
        <v>6255</v>
      </c>
      <c r="K1854" s="1" t="s">
        <v>20</v>
      </c>
      <c r="L1854" s="1" t="s">
        <v>6255</v>
      </c>
      <c r="M1854" s="1"/>
      <c r="N1854" s="1">
        <f t="shared" si="28"/>
        <v>1580</v>
      </c>
      <c r="O1854" s="1" t="s">
        <v>22</v>
      </c>
      <c r="P1854" s="1" t="s">
        <v>6256</v>
      </c>
      <c r="Q1854" s="1" t="s">
        <v>6257</v>
      </c>
      <c r="R1854" s="1" t="s">
        <v>21</v>
      </c>
      <c r="S1854" s="1"/>
      <c r="T1854" s="1" t="s">
        <v>25</v>
      </c>
      <c r="U1854">
        <v>-1</v>
      </c>
    </row>
    <row r="1855" spans="1:21">
      <c r="A1855" s="1" t="s">
        <v>842</v>
      </c>
      <c r="B1855" s="1" t="str">
        <f>VLOOKUP(A1855,'[3]消费明细-普通账号'!$B$2:$C$10000,2,)</f>
        <v>深圳超富资产管理有限公司</v>
      </c>
      <c r="C1855" s="1" t="str">
        <f>VLOOKUP(A1855,'[3]消费明细-普通账号'!$B$2:$D$10000,3,)</f>
        <v>KA-深</v>
      </c>
      <c r="D1855" s="1" t="str">
        <f>VLOOKUP(A1855,'[3]消费明细-普通账号'!$B$2:$L$10000,11,)</f>
        <v>李申政</v>
      </c>
      <c r="E1855" s="1" t="str">
        <f>VLOOKUP(A1855,'[3]消费明细-普通账号'!$B$2:$P$10000,15,)</f>
        <v>关联</v>
      </c>
      <c r="F1855" s="5">
        <f>VLOOKUP(A1855,'[3]消费明细-普通账号'!$B$2:$O$10000,14,)</f>
        <v>42810</v>
      </c>
      <c r="G1855" s="1" t="s">
        <v>6258</v>
      </c>
      <c r="H1855" s="1" t="s">
        <v>17</v>
      </c>
      <c r="I1855" s="1" t="s">
        <v>59</v>
      </c>
      <c r="J1855" s="1" t="s">
        <v>6259</v>
      </c>
      <c r="K1855" s="1" t="s">
        <v>20</v>
      </c>
      <c r="L1855" s="1" t="s">
        <v>6259</v>
      </c>
      <c r="M1855" s="1"/>
      <c r="N1855" s="1">
        <f t="shared" si="28"/>
        <v>1680</v>
      </c>
      <c r="O1855" s="1" t="s">
        <v>22</v>
      </c>
      <c r="P1855" s="1" t="s">
        <v>6260</v>
      </c>
      <c r="Q1855" s="1" t="s">
        <v>6260</v>
      </c>
      <c r="R1855" s="1" t="s">
        <v>21</v>
      </c>
      <c r="S1855" s="1"/>
      <c r="T1855" s="1" t="s">
        <v>25</v>
      </c>
      <c r="U1855">
        <v>-1</v>
      </c>
    </row>
    <row r="1856" spans="1:21">
      <c r="A1856" s="1" t="s">
        <v>26</v>
      </c>
      <c r="B1856" s="1" t="str">
        <f>VLOOKUP(A1856,'[3]消费明细-普通账号'!$B$2:$C$10000,2,)</f>
        <v>广州市十牛信息科技有限公司</v>
      </c>
      <c r="C1856" s="1" t="str">
        <f>VLOOKUP(A1856,'[3]消费明细-普通账号'!$B$2:$D$10000,3,)</f>
        <v>其他</v>
      </c>
      <c r="D1856" s="1" t="str">
        <f>VLOOKUP(A1856,'[3]消费明细-普通账号'!$B$2:$L$10000,11,)</f>
        <v>薛玲</v>
      </c>
      <c r="E1856" s="1" t="str">
        <f>VLOOKUP(A1856,'[3]消费明细-普通账号'!$B$2:$P$10000,15,)</f>
        <v>关联</v>
      </c>
      <c r="F1856" s="5">
        <f>VLOOKUP(A1856,'[3]消费明细-普通账号'!$B$2:$O$10000,14,)</f>
        <v>42909</v>
      </c>
      <c r="G1856" s="1" t="s">
        <v>6261</v>
      </c>
      <c r="H1856" s="1" t="s">
        <v>130</v>
      </c>
      <c r="I1856" s="1" t="s">
        <v>49</v>
      </c>
      <c r="J1856" s="1" t="s">
        <v>29</v>
      </c>
      <c r="K1856" s="1" t="s">
        <v>20</v>
      </c>
      <c r="L1856" s="1" t="s">
        <v>30</v>
      </c>
      <c r="M1856" s="1"/>
      <c r="N1856" s="1">
        <f t="shared" si="28"/>
        <v>0</v>
      </c>
      <c r="O1856" s="1" t="s">
        <v>31</v>
      </c>
      <c r="P1856" s="1" t="s">
        <v>6262</v>
      </c>
      <c r="Q1856" s="1" t="s">
        <v>6262</v>
      </c>
      <c r="R1856" s="1" t="s">
        <v>21</v>
      </c>
      <c r="S1856" s="1"/>
      <c r="T1856" s="1" t="s">
        <v>25</v>
      </c>
      <c r="U1856" t="b">
        <f>VLOOKUP(H1856,[4]可返佣产品!$A$2:$B$1000,2,)</f>
        <v>1</v>
      </c>
    </row>
    <row r="1857" spans="1:21">
      <c r="A1857" s="1" t="s">
        <v>26</v>
      </c>
      <c r="B1857" s="1" t="str">
        <f>VLOOKUP(A1857,'[3]消费明细-普通账号'!$B$2:$C$10000,2,)</f>
        <v>广州市十牛信息科技有限公司</v>
      </c>
      <c r="C1857" s="1" t="str">
        <f>VLOOKUP(A1857,'[3]消费明细-普通账号'!$B$2:$D$10000,3,)</f>
        <v>其他</v>
      </c>
      <c r="D1857" s="1" t="str">
        <f>VLOOKUP(A1857,'[3]消费明细-普通账号'!$B$2:$L$10000,11,)</f>
        <v>薛玲</v>
      </c>
      <c r="E1857" s="1" t="str">
        <f>VLOOKUP(A1857,'[3]消费明细-普通账号'!$B$2:$P$10000,15,)</f>
        <v>关联</v>
      </c>
      <c r="F1857" s="5">
        <f>VLOOKUP(A1857,'[3]消费明细-普通账号'!$B$2:$O$10000,14,)</f>
        <v>42909</v>
      </c>
      <c r="G1857" s="1" t="s">
        <v>6263</v>
      </c>
      <c r="H1857" s="1" t="s">
        <v>130</v>
      </c>
      <c r="I1857" s="1" t="s">
        <v>49</v>
      </c>
      <c r="J1857" s="1" t="s">
        <v>29</v>
      </c>
      <c r="K1857" s="1" t="s">
        <v>20</v>
      </c>
      <c r="L1857" s="1" t="s">
        <v>30</v>
      </c>
      <c r="M1857" s="1"/>
      <c r="N1857" s="1">
        <f t="shared" si="28"/>
        <v>0</v>
      </c>
      <c r="O1857" s="1" t="s">
        <v>31</v>
      </c>
      <c r="P1857" s="1" t="s">
        <v>6264</v>
      </c>
      <c r="Q1857" s="1" t="s">
        <v>6264</v>
      </c>
      <c r="R1857" s="1" t="s">
        <v>21</v>
      </c>
      <c r="S1857" s="1"/>
      <c r="T1857" s="1" t="s">
        <v>25</v>
      </c>
      <c r="U1857" t="b">
        <f>VLOOKUP(H1857,[4]可返佣产品!$A$2:$B$1000,2,)</f>
        <v>1</v>
      </c>
    </row>
    <row r="1858" spans="1:21">
      <c r="A1858" s="1" t="s">
        <v>26</v>
      </c>
      <c r="B1858" s="1" t="str">
        <f>VLOOKUP(A1858,'[3]消费明细-普通账号'!$B$2:$C$10000,2,)</f>
        <v>广州市十牛信息科技有限公司</v>
      </c>
      <c r="C1858" s="1" t="str">
        <f>VLOOKUP(A1858,'[3]消费明细-普通账号'!$B$2:$D$10000,3,)</f>
        <v>其他</v>
      </c>
      <c r="D1858" s="1" t="str">
        <f>VLOOKUP(A1858,'[3]消费明细-普通账号'!$B$2:$L$10000,11,)</f>
        <v>薛玲</v>
      </c>
      <c r="E1858" s="1" t="str">
        <f>VLOOKUP(A1858,'[3]消费明细-普通账号'!$B$2:$P$10000,15,)</f>
        <v>关联</v>
      </c>
      <c r="F1858" s="5">
        <f>VLOOKUP(A1858,'[3]消费明细-普通账号'!$B$2:$O$10000,14,)</f>
        <v>42909</v>
      </c>
      <c r="G1858" s="1" t="s">
        <v>6265</v>
      </c>
      <c r="H1858" s="1" t="s">
        <v>130</v>
      </c>
      <c r="I1858" s="1" t="s">
        <v>49</v>
      </c>
      <c r="J1858" s="1" t="s">
        <v>29</v>
      </c>
      <c r="K1858" s="1" t="s">
        <v>20</v>
      </c>
      <c r="L1858" s="1" t="s">
        <v>30</v>
      </c>
      <c r="M1858" s="1"/>
      <c r="N1858" s="1">
        <f t="shared" si="28"/>
        <v>0</v>
      </c>
      <c r="O1858" s="1" t="s">
        <v>31</v>
      </c>
      <c r="P1858" s="1" t="s">
        <v>6266</v>
      </c>
      <c r="Q1858" s="1" t="s">
        <v>6267</v>
      </c>
      <c r="R1858" s="1" t="s">
        <v>21</v>
      </c>
      <c r="S1858" s="1"/>
      <c r="T1858" s="1" t="s">
        <v>25</v>
      </c>
      <c r="U1858" t="b">
        <f>VLOOKUP(H1858,[4]可返佣产品!$A$2:$B$1000,2,)</f>
        <v>1</v>
      </c>
    </row>
    <row r="1859" spans="1:21">
      <c r="A1859" s="1" t="s">
        <v>512</v>
      </c>
      <c r="B1859" s="1" t="str">
        <f>VLOOKUP(A1859,'[3]消费明细-普通账号'!$B$2:$C$10000,2,)</f>
        <v>广州合立正通信息科技有限公司</v>
      </c>
      <c r="C1859" s="1" t="str">
        <f>VLOOKUP(A1859,'[3]消费明细-普通账号'!$B$2:$D$10000,3,)</f>
        <v>KA-广</v>
      </c>
      <c r="D1859" s="1" t="str">
        <f>VLOOKUP(A1859,'[3]消费明细-普通账号'!$B$2:$L$10000,11,)</f>
        <v>史玉卉</v>
      </c>
      <c r="E1859" s="1" t="str">
        <f>VLOOKUP(A1859,'[3]消费明细-普通账号'!$B$2:$P$10000,15,)</f>
        <v>关联</v>
      </c>
      <c r="F1859" s="5">
        <f>VLOOKUP(A1859,'[3]消费明细-普通账号'!$B$2:$O$10000,14,)</f>
        <v>42786</v>
      </c>
      <c r="G1859" s="1" t="s">
        <v>6268</v>
      </c>
      <c r="H1859" s="1" t="s">
        <v>65</v>
      </c>
      <c r="I1859" s="1" t="s">
        <v>49</v>
      </c>
      <c r="J1859" s="1" t="s">
        <v>29</v>
      </c>
      <c r="K1859" s="1" t="s">
        <v>20</v>
      </c>
      <c r="L1859" s="1" t="s">
        <v>30</v>
      </c>
      <c r="M1859" s="1"/>
      <c r="N1859" s="1">
        <f t="shared" ref="N1859:N1922" si="29">L1859-M1859</f>
        <v>0</v>
      </c>
      <c r="O1859" s="1" t="s">
        <v>31</v>
      </c>
      <c r="P1859" s="1" t="s">
        <v>6269</v>
      </c>
      <c r="Q1859" s="1" t="s">
        <v>6269</v>
      </c>
      <c r="R1859" s="1" t="s">
        <v>21</v>
      </c>
      <c r="S1859" s="1"/>
      <c r="T1859" s="1" t="s">
        <v>25</v>
      </c>
      <c r="U1859" t="e">
        <f>VLOOKUP(H1859,[4]可返佣产品!$A$2:$B$1000,2,)</f>
        <v>#N/A</v>
      </c>
    </row>
    <row r="1860" spans="1:21">
      <c r="A1860" s="1" t="s">
        <v>708</v>
      </c>
      <c r="B1860" s="1" t="str">
        <f>VLOOKUP(A1860,'[3]消费明细-普通账号'!$B$2:$C$10000,2,)</f>
        <v>dw10066</v>
      </c>
      <c r="C1860" s="1" t="str">
        <f>VLOOKUP(A1860,'[3]消费明细-普通账号'!$B$2:$D$10000,3,)</f>
        <v>铁军-广</v>
      </c>
      <c r="D1860" s="1" t="str">
        <f>VLOOKUP(A1860,'[3]消费明细-普通账号'!$B$2:$L$10000,11,)</f>
        <v>吴发能</v>
      </c>
      <c r="E1860" s="1" t="str">
        <f>VLOOKUP(A1860,'[3]消费明细-普通账号'!$B$2:$P$10000,15,)</f>
        <v>关联</v>
      </c>
      <c r="F1860" s="5">
        <f>VLOOKUP(A1860,'[3]消费明细-普通账号'!$B$2:$O$10000,14,)</f>
        <v>43021</v>
      </c>
      <c r="G1860" s="1" t="s">
        <v>6270</v>
      </c>
      <c r="H1860" s="1" t="s">
        <v>306</v>
      </c>
      <c r="I1860" s="1" t="s">
        <v>59</v>
      </c>
      <c r="J1860" s="1" t="s">
        <v>1744</v>
      </c>
      <c r="K1860" s="1" t="s">
        <v>20</v>
      </c>
      <c r="L1860" s="1" t="s">
        <v>1744</v>
      </c>
      <c r="M1860" s="1"/>
      <c r="N1860" s="1">
        <f t="shared" si="29"/>
        <v>202</v>
      </c>
      <c r="O1860" s="1" t="s">
        <v>22</v>
      </c>
      <c r="P1860" s="1" t="s">
        <v>6271</v>
      </c>
      <c r="Q1860" s="1" t="s">
        <v>6272</v>
      </c>
      <c r="R1860" s="1" t="s">
        <v>21</v>
      </c>
      <c r="S1860" s="1"/>
      <c r="T1860" s="1" t="s">
        <v>25</v>
      </c>
      <c r="U1860">
        <v>-1</v>
      </c>
    </row>
    <row r="1861" spans="1:21">
      <c r="A1861" s="1" t="s">
        <v>6273</v>
      </c>
      <c r="B1861" s="1" t="str">
        <f>VLOOKUP(A1861,'[3]消费明细-普通账号'!$B$2:$C$10000,2,)</f>
        <v>索菲亚家居股份有限公司</v>
      </c>
      <c r="C1861" s="1" t="str">
        <f>VLOOKUP(A1861,'[3]消费明细-普通账号'!$B$2:$D$10000,3,)</f>
        <v>KA-广</v>
      </c>
      <c r="D1861" s="1" t="str">
        <f>VLOOKUP(A1861,'[3]消费明细-普通账号'!$B$2:$L$10000,11,)</f>
        <v>史玉卉</v>
      </c>
      <c r="E1861" s="1" t="str">
        <f>VLOOKUP(A1861,'[3]消费明细-普通账号'!$B$2:$P$10000,15,)</f>
        <v>关联</v>
      </c>
      <c r="F1861" s="5">
        <f>VLOOKUP(A1861,'[3]消费明细-普通账号'!$B$2:$O$10000,14,)</f>
        <v>42606</v>
      </c>
      <c r="G1861" s="1" t="s">
        <v>6274</v>
      </c>
      <c r="H1861" s="1" t="s">
        <v>6275</v>
      </c>
      <c r="I1861" s="1" t="s">
        <v>49</v>
      </c>
      <c r="J1861" s="1" t="s">
        <v>29</v>
      </c>
      <c r="K1861" s="1" t="s">
        <v>20</v>
      </c>
      <c r="L1861" s="1" t="s">
        <v>29</v>
      </c>
      <c r="M1861" s="1"/>
      <c r="N1861" s="1">
        <f t="shared" si="29"/>
        <v>0</v>
      </c>
      <c r="O1861" s="1" t="s">
        <v>22</v>
      </c>
      <c r="P1861" s="1" t="s">
        <v>6276</v>
      </c>
      <c r="Q1861" s="1" t="s">
        <v>6277</v>
      </c>
      <c r="R1861" s="1" t="s">
        <v>21</v>
      </c>
      <c r="S1861" s="1"/>
      <c r="T1861" s="1" t="s">
        <v>25</v>
      </c>
      <c r="U1861" t="e">
        <f>VLOOKUP(H1861,[4]可返佣产品!$A$2:$B$1000,2,)</f>
        <v>#N/A</v>
      </c>
    </row>
    <row r="1862" spans="1:21">
      <c r="A1862" s="1" t="s">
        <v>6273</v>
      </c>
      <c r="B1862" s="1" t="str">
        <f>VLOOKUP(A1862,'[3]消费明细-普通账号'!$B$2:$C$10000,2,)</f>
        <v>索菲亚家居股份有限公司</v>
      </c>
      <c r="C1862" s="1" t="str">
        <f>VLOOKUP(A1862,'[3]消费明细-普通账号'!$B$2:$D$10000,3,)</f>
        <v>KA-广</v>
      </c>
      <c r="D1862" s="1" t="str">
        <f>VLOOKUP(A1862,'[3]消费明细-普通账号'!$B$2:$L$10000,11,)</f>
        <v>史玉卉</v>
      </c>
      <c r="E1862" s="1" t="str">
        <f>VLOOKUP(A1862,'[3]消费明细-普通账号'!$B$2:$P$10000,15,)</f>
        <v>关联</v>
      </c>
      <c r="F1862" s="5">
        <f>VLOOKUP(A1862,'[3]消费明细-普通账号'!$B$2:$O$10000,14,)</f>
        <v>42606</v>
      </c>
      <c r="G1862" s="1" t="s">
        <v>6274</v>
      </c>
      <c r="H1862" s="1" t="s">
        <v>6275</v>
      </c>
      <c r="I1862" s="1" t="s">
        <v>49</v>
      </c>
      <c r="J1862" s="1" t="s">
        <v>29</v>
      </c>
      <c r="K1862" s="1" t="s">
        <v>20</v>
      </c>
      <c r="L1862" s="1" t="s">
        <v>29</v>
      </c>
      <c r="M1862" s="1"/>
      <c r="N1862" s="1">
        <f t="shared" si="29"/>
        <v>0</v>
      </c>
      <c r="O1862" s="1" t="s">
        <v>22</v>
      </c>
      <c r="P1862" s="1" t="s">
        <v>6276</v>
      </c>
      <c r="Q1862" s="1" t="s">
        <v>6277</v>
      </c>
      <c r="R1862" s="1" t="s">
        <v>21</v>
      </c>
      <c r="S1862" s="1"/>
      <c r="T1862" s="1" t="s">
        <v>25</v>
      </c>
      <c r="U1862" t="e">
        <f>VLOOKUP(H1862,[4]可返佣产品!$A$2:$B$1000,2,)</f>
        <v>#N/A</v>
      </c>
    </row>
    <row r="1863" spans="1:21">
      <c r="A1863" s="1" t="s">
        <v>6278</v>
      </c>
      <c r="B1863" s="1" t="str">
        <f>VLOOKUP(A1863,'[3]消费明细-普通账号'!$B$2:$C$10000,2,)</f>
        <v>广州传能信息科技有限公司</v>
      </c>
      <c r="C1863" s="1" t="str">
        <f>VLOOKUP(A1863,'[3]消费明细-普通账号'!$B$2:$D$10000,3,)</f>
        <v>其他</v>
      </c>
      <c r="D1863" s="1" t="str">
        <f>VLOOKUP(A1863,'[3]消费明细-普通账号'!$B$2:$L$10000,11,)</f>
        <v>薛玲</v>
      </c>
      <c r="E1863" s="1" t="str">
        <f>VLOOKUP(A1863,'[3]消费明细-普通账号'!$B$2:$P$10000,15,)</f>
        <v>新建</v>
      </c>
      <c r="F1863" s="5">
        <f>VLOOKUP(A1863,'[3]消费明细-普通账号'!$B$2:$O$10000,14,)</f>
        <v>42915</v>
      </c>
      <c r="G1863" s="1" t="s">
        <v>6279</v>
      </c>
      <c r="H1863" s="1" t="s">
        <v>1257</v>
      </c>
      <c r="I1863" s="1" t="s">
        <v>59</v>
      </c>
      <c r="J1863" s="1" t="s">
        <v>6280</v>
      </c>
      <c r="K1863" s="1" t="s">
        <v>20</v>
      </c>
      <c r="L1863" s="1" t="s">
        <v>6280</v>
      </c>
      <c r="M1863" s="1"/>
      <c r="N1863" s="1">
        <f t="shared" si="29"/>
        <v>5040</v>
      </c>
      <c r="O1863" s="1" t="s">
        <v>22</v>
      </c>
      <c r="P1863" s="1" t="s">
        <v>6281</v>
      </c>
      <c r="Q1863" s="1" t="s">
        <v>6282</v>
      </c>
      <c r="R1863" s="1" t="s">
        <v>21</v>
      </c>
      <c r="S1863" s="1"/>
      <c r="T1863" s="1" t="s">
        <v>25</v>
      </c>
      <c r="U1863" t="str">
        <f>VLOOKUP(H1863,[4]可返佣产品!$A$2:$B$1000,2,)</f>
        <v>true</v>
      </c>
    </row>
    <row r="1864" spans="1:21">
      <c r="A1864" s="1" t="s">
        <v>6278</v>
      </c>
      <c r="B1864" s="1" t="str">
        <f>VLOOKUP(A1864,'[3]消费明细-普通账号'!$B$2:$C$10000,2,)</f>
        <v>广州传能信息科技有限公司</v>
      </c>
      <c r="C1864" s="1" t="str">
        <f>VLOOKUP(A1864,'[3]消费明细-普通账号'!$B$2:$D$10000,3,)</f>
        <v>其他</v>
      </c>
      <c r="D1864" s="1" t="str">
        <f>VLOOKUP(A1864,'[3]消费明细-普通账号'!$B$2:$L$10000,11,)</f>
        <v>薛玲</v>
      </c>
      <c r="E1864" s="1" t="str">
        <f>VLOOKUP(A1864,'[3]消费明细-普通账号'!$B$2:$P$10000,15,)</f>
        <v>新建</v>
      </c>
      <c r="F1864" s="5">
        <f>VLOOKUP(A1864,'[3]消费明细-普通账号'!$B$2:$O$10000,14,)</f>
        <v>42915</v>
      </c>
      <c r="G1864" s="1" t="s">
        <v>6283</v>
      </c>
      <c r="H1864" s="1" t="s">
        <v>433</v>
      </c>
      <c r="I1864" s="1" t="s">
        <v>59</v>
      </c>
      <c r="J1864" s="1" t="s">
        <v>6284</v>
      </c>
      <c r="K1864" s="1" t="s">
        <v>20</v>
      </c>
      <c r="L1864" s="1" t="s">
        <v>6284</v>
      </c>
      <c r="M1864" s="1"/>
      <c r="N1864" s="1">
        <f t="shared" si="29"/>
        <v>2809.56</v>
      </c>
      <c r="O1864" s="1" t="s">
        <v>22</v>
      </c>
      <c r="P1864" s="1" t="s">
        <v>6285</v>
      </c>
      <c r="Q1864" s="1" t="s">
        <v>6286</v>
      </c>
      <c r="R1864" s="1" t="s">
        <v>21</v>
      </c>
      <c r="S1864" s="1"/>
      <c r="T1864" s="1" t="s">
        <v>25</v>
      </c>
      <c r="U1864" t="str">
        <f>VLOOKUP(H1864,[4]可返佣产品!$A$2:$B$1000,2,)</f>
        <v>true</v>
      </c>
    </row>
    <row r="1865" spans="1:21">
      <c r="A1865" s="1" t="s">
        <v>6278</v>
      </c>
      <c r="B1865" s="1" t="str">
        <f>VLOOKUP(A1865,'[3]消费明细-普通账号'!$B$2:$C$10000,2,)</f>
        <v>广州传能信息科技有限公司</v>
      </c>
      <c r="C1865" s="1" t="str">
        <f>VLOOKUP(A1865,'[3]消费明细-普通账号'!$B$2:$D$10000,3,)</f>
        <v>其他</v>
      </c>
      <c r="D1865" s="1" t="str">
        <f>VLOOKUP(A1865,'[3]消费明细-普通账号'!$B$2:$L$10000,11,)</f>
        <v>薛玲</v>
      </c>
      <c r="E1865" s="1" t="str">
        <f>VLOOKUP(A1865,'[3]消费明细-普通账号'!$B$2:$P$10000,15,)</f>
        <v>新建</v>
      </c>
      <c r="F1865" s="5">
        <f>VLOOKUP(A1865,'[3]消费明细-普通账号'!$B$2:$O$10000,14,)</f>
        <v>42915</v>
      </c>
      <c r="G1865" s="1" t="s">
        <v>6287</v>
      </c>
      <c r="H1865" s="1" t="s">
        <v>17</v>
      </c>
      <c r="I1865" s="1" t="s">
        <v>59</v>
      </c>
      <c r="J1865" s="1" t="s">
        <v>6288</v>
      </c>
      <c r="K1865" s="1" t="s">
        <v>20</v>
      </c>
      <c r="L1865" s="1" t="s">
        <v>6288</v>
      </c>
      <c r="M1865" s="1"/>
      <c r="N1865" s="1">
        <f t="shared" si="29"/>
        <v>5762</v>
      </c>
      <c r="O1865" s="1" t="s">
        <v>22</v>
      </c>
      <c r="P1865" s="1" t="s">
        <v>6289</v>
      </c>
      <c r="Q1865" s="1" t="s">
        <v>6290</v>
      </c>
      <c r="R1865" s="1" t="s">
        <v>21</v>
      </c>
      <c r="S1865" s="1"/>
      <c r="T1865" s="1" t="s">
        <v>25</v>
      </c>
      <c r="U1865" t="str">
        <f>VLOOKUP(H1865,[4]可返佣产品!$A$2:$B$1000,2,)</f>
        <v>true</v>
      </c>
    </row>
    <row r="1866" spans="1:21">
      <c r="A1866" s="1" t="s">
        <v>6278</v>
      </c>
      <c r="B1866" s="1" t="str">
        <f>VLOOKUP(A1866,'[3]消费明细-普通账号'!$B$2:$C$10000,2,)</f>
        <v>广州传能信息科技有限公司</v>
      </c>
      <c r="C1866" s="1" t="str">
        <f>VLOOKUP(A1866,'[3]消费明细-普通账号'!$B$2:$D$10000,3,)</f>
        <v>其他</v>
      </c>
      <c r="D1866" s="1" t="str">
        <f>VLOOKUP(A1866,'[3]消费明细-普通账号'!$B$2:$L$10000,11,)</f>
        <v>薛玲</v>
      </c>
      <c r="E1866" s="1" t="str">
        <f>VLOOKUP(A1866,'[3]消费明细-普通账号'!$B$2:$P$10000,15,)</f>
        <v>新建</v>
      </c>
      <c r="F1866" s="5">
        <f>VLOOKUP(A1866,'[3]消费明细-普通账号'!$B$2:$O$10000,14,)</f>
        <v>42915</v>
      </c>
      <c r="G1866" s="1" t="s">
        <v>6291</v>
      </c>
      <c r="H1866" s="1" t="s">
        <v>17</v>
      </c>
      <c r="I1866" s="1" t="s">
        <v>59</v>
      </c>
      <c r="J1866" s="1" t="s">
        <v>6292</v>
      </c>
      <c r="K1866" s="1" t="s">
        <v>20</v>
      </c>
      <c r="L1866" s="1" t="s">
        <v>6292</v>
      </c>
      <c r="M1866" s="1"/>
      <c r="N1866" s="1">
        <f t="shared" si="29"/>
        <v>11524</v>
      </c>
      <c r="O1866" s="1" t="s">
        <v>22</v>
      </c>
      <c r="P1866" s="1" t="s">
        <v>6293</v>
      </c>
      <c r="Q1866" s="1" t="s">
        <v>6294</v>
      </c>
      <c r="R1866" s="1" t="s">
        <v>21</v>
      </c>
      <c r="S1866" s="1"/>
      <c r="T1866" s="1" t="s">
        <v>25</v>
      </c>
      <c r="U1866" t="str">
        <f>VLOOKUP(H1866,[4]可返佣产品!$A$2:$B$1000,2,)</f>
        <v>true</v>
      </c>
    </row>
    <row r="1867" spans="1:21">
      <c r="A1867" s="1" t="s">
        <v>3055</v>
      </c>
      <c r="B1867" s="1" t="str">
        <f>VLOOKUP(A1867,'[3]消费明细-普通账号'!$B$2:$C$10000,2,)</f>
        <v>西电</v>
      </c>
      <c r="C1867" s="1">
        <f>VLOOKUP(A1867,'[3]消费明细-普通账号'!$B$2:$D$10000,3,)</f>
        <v>0</v>
      </c>
      <c r="D1867" s="1" t="str">
        <f>VLOOKUP(A1867,'[3]消费明细-普通账号'!$B$2:$L$10000,11,)</f>
        <v>公司</v>
      </c>
      <c r="E1867" s="1" t="str">
        <f>VLOOKUP(A1867,'[3]消费明细-普通账号'!$B$2:$P$10000,15,)</f>
        <v>新建</v>
      </c>
      <c r="F1867" s="5">
        <f>VLOOKUP(A1867,'[3]消费明细-普通账号'!$B$2:$O$10000,14,)</f>
        <v>43262.778263888889</v>
      </c>
      <c r="G1867" s="1" t="s">
        <v>6295</v>
      </c>
      <c r="H1867" s="1" t="s">
        <v>17</v>
      </c>
      <c r="I1867" s="1" t="s">
        <v>59</v>
      </c>
      <c r="J1867" s="1" t="s">
        <v>6296</v>
      </c>
      <c r="K1867" s="1" t="s">
        <v>20</v>
      </c>
      <c r="L1867" s="1" t="s">
        <v>6296</v>
      </c>
      <c r="M1867" s="1">
        <v>1832.88</v>
      </c>
      <c r="N1867" s="1">
        <f t="shared" si="29"/>
        <v>0</v>
      </c>
      <c r="O1867" s="1" t="s">
        <v>22</v>
      </c>
      <c r="P1867" s="1" t="s">
        <v>6297</v>
      </c>
      <c r="Q1867" s="1" t="s">
        <v>6298</v>
      </c>
      <c r="R1867" s="1" t="s">
        <v>21</v>
      </c>
      <c r="S1867" s="1"/>
      <c r="T1867" s="1" t="s">
        <v>25</v>
      </c>
      <c r="U1867" t="str">
        <f>VLOOKUP(H1867,[4]可返佣产品!$A$2:$B$1000,2,)</f>
        <v>true</v>
      </c>
    </row>
    <row r="1868" spans="1:21">
      <c r="A1868" s="1" t="s">
        <v>3055</v>
      </c>
      <c r="B1868" s="1" t="str">
        <f>VLOOKUP(A1868,'[3]消费明细-普通账号'!$B$2:$C$10000,2,)</f>
        <v>西电</v>
      </c>
      <c r="C1868" s="1">
        <f>VLOOKUP(A1868,'[3]消费明细-普通账号'!$B$2:$D$10000,3,)</f>
        <v>0</v>
      </c>
      <c r="D1868" s="1" t="str">
        <f>VLOOKUP(A1868,'[3]消费明细-普通账号'!$B$2:$L$10000,11,)</f>
        <v>公司</v>
      </c>
      <c r="E1868" s="1" t="str">
        <f>VLOOKUP(A1868,'[3]消费明细-普通账号'!$B$2:$P$10000,15,)</f>
        <v>新建</v>
      </c>
      <c r="F1868" s="5">
        <f>VLOOKUP(A1868,'[3]消费明细-普通账号'!$B$2:$O$10000,14,)</f>
        <v>43262.778263888889</v>
      </c>
      <c r="G1868" s="1" t="s">
        <v>6299</v>
      </c>
      <c r="H1868" s="1" t="s">
        <v>3146</v>
      </c>
      <c r="I1868" s="1" t="s">
        <v>59</v>
      </c>
      <c r="J1868" s="1" t="s">
        <v>29</v>
      </c>
      <c r="K1868" s="1" t="s">
        <v>20</v>
      </c>
      <c r="L1868" s="1" t="s">
        <v>29</v>
      </c>
      <c r="M1868" s="1"/>
      <c r="N1868" s="1">
        <f t="shared" si="29"/>
        <v>0</v>
      </c>
      <c r="O1868" s="1" t="s">
        <v>22</v>
      </c>
      <c r="P1868" s="1" t="s">
        <v>6300</v>
      </c>
      <c r="Q1868" s="1" t="s">
        <v>6298</v>
      </c>
      <c r="R1868" s="1" t="s">
        <v>21</v>
      </c>
      <c r="S1868" s="1"/>
      <c r="T1868" s="1" t="s">
        <v>25</v>
      </c>
      <c r="U1868" t="e">
        <f>VLOOKUP(H1868,[4]可返佣产品!$A$2:$B$1000,2,)</f>
        <v>#N/A</v>
      </c>
    </row>
    <row r="1869" spans="1:21">
      <c r="A1869" s="1" t="s">
        <v>3055</v>
      </c>
      <c r="B1869" s="1" t="str">
        <f>VLOOKUP(A1869,'[3]消费明细-普通账号'!$B$2:$C$10000,2,)</f>
        <v>西电</v>
      </c>
      <c r="C1869" s="1">
        <f>VLOOKUP(A1869,'[3]消费明细-普通账号'!$B$2:$D$10000,3,)</f>
        <v>0</v>
      </c>
      <c r="D1869" s="1" t="str">
        <f>VLOOKUP(A1869,'[3]消费明细-普通账号'!$B$2:$L$10000,11,)</f>
        <v>公司</v>
      </c>
      <c r="E1869" s="1" t="str">
        <f>VLOOKUP(A1869,'[3]消费明细-普通账号'!$B$2:$P$10000,15,)</f>
        <v>新建</v>
      </c>
      <c r="F1869" s="5">
        <f>VLOOKUP(A1869,'[3]消费明细-普通账号'!$B$2:$O$10000,14,)</f>
        <v>43262.778263888889</v>
      </c>
      <c r="G1869" s="1" t="s">
        <v>6301</v>
      </c>
      <c r="H1869" s="1" t="s">
        <v>17</v>
      </c>
      <c r="I1869" s="1" t="s">
        <v>59</v>
      </c>
      <c r="J1869" s="1" t="s">
        <v>3141</v>
      </c>
      <c r="K1869" s="1" t="s">
        <v>564</v>
      </c>
      <c r="L1869" s="1" t="s">
        <v>3142</v>
      </c>
      <c r="M1869" s="1">
        <v>3116.3</v>
      </c>
      <c r="N1869" s="1">
        <f t="shared" si="29"/>
        <v>0</v>
      </c>
      <c r="O1869" s="1" t="s">
        <v>22</v>
      </c>
      <c r="P1869" s="1" t="s">
        <v>6302</v>
      </c>
      <c r="Q1869" s="1" t="s">
        <v>6303</v>
      </c>
      <c r="R1869" s="1" t="s">
        <v>21</v>
      </c>
      <c r="S1869" s="1"/>
      <c r="T1869" s="1" t="s">
        <v>25</v>
      </c>
      <c r="U1869" t="str">
        <f>VLOOKUP(H1869,[4]可返佣产品!$A$2:$B$1000,2,)</f>
        <v>true</v>
      </c>
    </row>
    <row r="1870" spans="1:21">
      <c r="A1870" s="1" t="s">
        <v>3055</v>
      </c>
      <c r="B1870" s="1" t="str">
        <f>VLOOKUP(A1870,'[3]消费明细-普通账号'!$B$2:$C$10000,2,)</f>
        <v>西电</v>
      </c>
      <c r="C1870" s="1">
        <f>VLOOKUP(A1870,'[3]消费明细-普通账号'!$B$2:$D$10000,3,)</f>
        <v>0</v>
      </c>
      <c r="D1870" s="1" t="str">
        <f>VLOOKUP(A1870,'[3]消费明细-普通账号'!$B$2:$L$10000,11,)</f>
        <v>公司</v>
      </c>
      <c r="E1870" s="1" t="str">
        <f>VLOOKUP(A1870,'[3]消费明细-普通账号'!$B$2:$P$10000,15,)</f>
        <v>新建</v>
      </c>
      <c r="F1870" s="5">
        <f>VLOOKUP(A1870,'[3]消费明细-普通账号'!$B$2:$O$10000,14,)</f>
        <v>43262.778263888889</v>
      </c>
      <c r="G1870" s="1" t="s">
        <v>6304</v>
      </c>
      <c r="H1870" s="1" t="s">
        <v>3146</v>
      </c>
      <c r="I1870" s="1" t="s">
        <v>59</v>
      </c>
      <c r="J1870" s="1" t="s">
        <v>29</v>
      </c>
      <c r="K1870" s="1" t="s">
        <v>20</v>
      </c>
      <c r="L1870" s="1" t="s">
        <v>29</v>
      </c>
      <c r="M1870" s="1"/>
      <c r="N1870" s="1">
        <f t="shared" si="29"/>
        <v>0</v>
      </c>
      <c r="O1870" s="1" t="s">
        <v>22</v>
      </c>
      <c r="P1870" s="1" t="s">
        <v>6305</v>
      </c>
      <c r="Q1870" s="1" t="s">
        <v>6303</v>
      </c>
      <c r="R1870" s="1" t="s">
        <v>21</v>
      </c>
      <c r="S1870" s="1"/>
      <c r="T1870" s="1" t="s">
        <v>25</v>
      </c>
      <c r="U1870" t="e">
        <f>VLOOKUP(H1870,[4]可返佣产品!$A$2:$B$1000,2,)</f>
        <v>#N/A</v>
      </c>
    </row>
    <row r="1871" spans="1:21">
      <c r="A1871" s="1" t="s">
        <v>3055</v>
      </c>
      <c r="B1871" s="1" t="str">
        <f>VLOOKUP(A1871,'[3]消费明细-普通账号'!$B$2:$C$10000,2,)</f>
        <v>西电</v>
      </c>
      <c r="C1871" s="1">
        <f>VLOOKUP(A1871,'[3]消费明细-普通账号'!$B$2:$D$10000,3,)</f>
        <v>0</v>
      </c>
      <c r="D1871" s="1" t="str">
        <f>VLOOKUP(A1871,'[3]消费明细-普通账号'!$B$2:$L$10000,11,)</f>
        <v>公司</v>
      </c>
      <c r="E1871" s="1" t="str">
        <f>VLOOKUP(A1871,'[3]消费明细-普通账号'!$B$2:$P$10000,15,)</f>
        <v>新建</v>
      </c>
      <c r="F1871" s="5">
        <f>VLOOKUP(A1871,'[3]消费明细-普通账号'!$B$2:$O$10000,14,)</f>
        <v>43262.778263888889</v>
      </c>
      <c r="G1871" s="1" t="s">
        <v>6306</v>
      </c>
      <c r="H1871" s="1" t="s">
        <v>17</v>
      </c>
      <c r="I1871" s="1" t="s">
        <v>59</v>
      </c>
      <c r="J1871" s="1" t="s">
        <v>6296</v>
      </c>
      <c r="K1871" s="1" t="s">
        <v>20</v>
      </c>
      <c r="L1871" s="1" t="s">
        <v>6296</v>
      </c>
      <c r="M1871" s="1">
        <v>1832.88</v>
      </c>
      <c r="N1871" s="1">
        <f t="shared" si="29"/>
        <v>0</v>
      </c>
      <c r="O1871" s="1" t="s">
        <v>22</v>
      </c>
      <c r="P1871" s="1" t="s">
        <v>6307</v>
      </c>
      <c r="Q1871" s="1" t="s">
        <v>6308</v>
      </c>
      <c r="R1871" s="1" t="s">
        <v>21</v>
      </c>
      <c r="S1871" s="1"/>
      <c r="T1871" s="1" t="s">
        <v>25</v>
      </c>
      <c r="U1871" t="str">
        <f>VLOOKUP(H1871,[4]可返佣产品!$A$2:$B$1000,2,)</f>
        <v>true</v>
      </c>
    </row>
    <row r="1872" spans="1:21">
      <c r="A1872" s="1" t="s">
        <v>3055</v>
      </c>
      <c r="B1872" s="1" t="str">
        <f>VLOOKUP(A1872,'[3]消费明细-普通账号'!$B$2:$C$10000,2,)</f>
        <v>西电</v>
      </c>
      <c r="C1872" s="1">
        <f>VLOOKUP(A1872,'[3]消费明细-普通账号'!$B$2:$D$10000,3,)</f>
        <v>0</v>
      </c>
      <c r="D1872" s="1" t="str">
        <f>VLOOKUP(A1872,'[3]消费明细-普通账号'!$B$2:$L$10000,11,)</f>
        <v>公司</v>
      </c>
      <c r="E1872" s="1" t="str">
        <f>VLOOKUP(A1872,'[3]消费明细-普通账号'!$B$2:$P$10000,15,)</f>
        <v>新建</v>
      </c>
      <c r="F1872" s="5">
        <f>VLOOKUP(A1872,'[3]消费明细-普通账号'!$B$2:$O$10000,14,)</f>
        <v>43262.778263888889</v>
      </c>
      <c r="G1872" s="1" t="s">
        <v>6309</v>
      </c>
      <c r="H1872" s="1" t="s">
        <v>3146</v>
      </c>
      <c r="I1872" s="1" t="s">
        <v>59</v>
      </c>
      <c r="J1872" s="1" t="s">
        <v>29</v>
      </c>
      <c r="K1872" s="1" t="s">
        <v>20</v>
      </c>
      <c r="L1872" s="1" t="s">
        <v>29</v>
      </c>
      <c r="M1872" s="1"/>
      <c r="N1872" s="1">
        <f t="shared" si="29"/>
        <v>0</v>
      </c>
      <c r="O1872" s="1" t="s">
        <v>22</v>
      </c>
      <c r="P1872" s="1" t="s">
        <v>6310</v>
      </c>
      <c r="Q1872" s="1" t="s">
        <v>6308</v>
      </c>
      <c r="R1872" s="1" t="s">
        <v>21</v>
      </c>
      <c r="S1872" s="1"/>
      <c r="T1872" s="1" t="s">
        <v>25</v>
      </c>
      <c r="U1872" t="e">
        <f>VLOOKUP(H1872,[4]可返佣产品!$A$2:$B$1000,2,)</f>
        <v>#N/A</v>
      </c>
    </row>
    <row r="1873" spans="1:21">
      <c r="A1873" s="1" t="s">
        <v>892</v>
      </c>
      <c r="B1873" s="1" t="str">
        <f>VLOOKUP(A1873,'[3]消费明细-普通账号'!$B$2:$C$10000,2,)</f>
        <v>广州中天云计算科技有限公司</v>
      </c>
      <c r="C1873" s="1" t="str">
        <f>VLOOKUP(A1873,'[3]消费明细-普通账号'!$B$2:$D$10000,3,)</f>
        <v>BD伙伴</v>
      </c>
      <c r="D1873" s="1" t="str">
        <f>VLOOKUP(A1873,'[3]消费明细-普通账号'!$B$2:$L$10000,11,)</f>
        <v>BD团队-刘银树</v>
      </c>
      <c r="E1873" s="1" t="str">
        <f>VLOOKUP(A1873,'[3]消费明细-普通账号'!$B$2:$P$10000,15,)</f>
        <v>新建</v>
      </c>
      <c r="F1873" s="5">
        <f>VLOOKUP(A1873,'[3]消费明细-普通账号'!$B$2:$O$10000,14,)</f>
        <v>43049</v>
      </c>
      <c r="G1873" s="1" t="s">
        <v>6311</v>
      </c>
      <c r="H1873" s="1" t="s">
        <v>17</v>
      </c>
      <c r="I1873" s="1" t="s">
        <v>59</v>
      </c>
      <c r="J1873" s="1" t="s">
        <v>593</v>
      </c>
      <c r="K1873" s="1" t="s">
        <v>371</v>
      </c>
      <c r="L1873" s="1" t="s">
        <v>594</v>
      </c>
      <c r="M1873" s="1"/>
      <c r="N1873" s="1">
        <f t="shared" si="29"/>
        <v>36.799999999999997</v>
      </c>
      <c r="O1873" s="1" t="s">
        <v>22</v>
      </c>
      <c r="P1873" s="1" t="s">
        <v>6312</v>
      </c>
      <c r="Q1873" s="1" t="s">
        <v>6313</v>
      </c>
      <c r="R1873" s="1" t="s">
        <v>21</v>
      </c>
      <c r="S1873" s="1"/>
      <c r="T1873" s="1" t="s">
        <v>25</v>
      </c>
      <c r="U1873" t="str">
        <f>VLOOKUP(H1873,[4]可返佣产品!$A$2:$B$1000,2,)</f>
        <v>true</v>
      </c>
    </row>
    <row r="1874" spans="1:21">
      <c r="A1874" s="1" t="s">
        <v>26</v>
      </c>
      <c r="B1874" s="1" t="str">
        <f>VLOOKUP(A1874,'[3]消费明细-普通账号'!$B$2:$C$10000,2,)</f>
        <v>广州市十牛信息科技有限公司</v>
      </c>
      <c r="C1874" s="1" t="str">
        <f>VLOOKUP(A1874,'[3]消费明细-普通账号'!$B$2:$D$10000,3,)</f>
        <v>其他</v>
      </c>
      <c r="D1874" s="1" t="str">
        <f>VLOOKUP(A1874,'[3]消费明细-普通账号'!$B$2:$L$10000,11,)</f>
        <v>薛玲</v>
      </c>
      <c r="E1874" s="1" t="str">
        <f>VLOOKUP(A1874,'[3]消费明细-普通账号'!$B$2:$P$10000,15,)</f>
        <v>关联</v>
      </c>
      <c r="F1874" s="5">
        <f>VLOOKUP(A1874,'[3]消费明细-普通账号'!$B$2:$O$10000,14,)</f>
        <v>42909</v>
      </c>
      <c r="G1874" s="1" t="s">
        <v>6314</v>
      </c>
      <c r="H1874" s="1" t="s">
        <v>6315</v>
      </c>
      <c r="I1874" s="1" t="s">
        <v>49</v>
      </c>
      <c r="J1874" s="1" t="s">
        <v>29</v>
      </c>
      <c r="K1874" s="1" t="s">
        <v>20</v>
      </c>
      <c r="L1874" s="1" t="s">
        <v>30</v>
      </c>
      <c r="M1874" s="1"/>
      <c r="N1874" s="1">
        <f t="shared" si="29"/>
        <v>0</v>
      </c>
      <c r="O1874" s="1" t="s">
        <v>31</v>
      </c>
      <c r="P1874" s="1" t="s">
        <v>6316</v>
      </c>
      <c r="Q1874" s="1" t="s">
        <v>6316</v>
      </c>
      <c r="R1874" s="1" t="s">
        <v>21</v>
      </c>
      <c r="S1874" s="1"/>
      <c r="T1874" s="1" t="s">
        <v>25</v>
      </c>
      <c r="U1874" t="e">
        <f>VLOOKUP(H1874,[4]可返佣产品!$A$2:$B$1000,2,)</f>
        <v>#N/A</v>
      </c>
    </row>
    <row r="1875" spans="1:21">
      <c r="A1875" s="1" t="s">
        <v>26</v>
      </c>
      <c r="B1875" s="1" t="str">
        <f>VLOOKUP(A1875,'[3]消费明细-普通账号'!$B$2:$C$10000,2,)</f>
        <v>广州市十牛信息科技有限公司</v>
      </c>
      <c r="C1875" s="1" t="str">
        <f>VLOOKUP(A1875,'[3]消费明细-普通账号'!$B$2:$D$10000,3,)</f>
        <v>其他</v>
      </c>
      <c r="D1875" s="1" t="str">
        <f>VLOOKUP(A1875,'[3]消费明细-普通账号'!$B$2:$L$10000,11,)</f>
        <v>薛玲</v>
      </c>
      <c r="E1875" s="1" t="str">
        <f>VLOOKUP(A1875,'[3]消费明细-普通账号'!$B$2:$P$10000,15,)</f>
        <v>关联</v>
      </c>
      <c r="F1875" s="5">
        <f>VLOOKUP(A1875,'[3]消费明细-普通账号'!$B$2:$O$10000,14,)</f>
        <v>42909</v>
      </c>
      <c r="G1875" s="1" t="s">
        <v>6317</v>
      </c>
      <c r="H1875" s="1" t="s">
        <v>28</v>
      </c>
      <c r="I1875" s="1" t="s">
        <v>18</v>
      </c>
      <c r="J1875" s="1" t="s">
        <v>29</v>
      </c>
      <c r="K1875" s="1" t="s">
        <v>20</v>
      </c>
      <c r="L1875" s="1" t="s">
        <v>30</v>
      </c>
      <c r="M1875" s="1"/>
      <c r="N1875" s="1">
        <f t="shared" si="29"/>
        <v>0</v>
      </c>
      <c r="O1875" s="1" t="s">
        <v>31</v>
      </c>
      <c r="P1875" s="1" t="s">
        <v>6318</v>
      </c>
      <c r="Q1875" s="1" t="s">
        <v>6319</v>
      </c>
      <c r="R1875" s="1" t="s">
        <v>21</v>
      </c>
      <c r="S1875" s="1"/>
      <c r="T1875" s="1" t="s">
        <v>25</v>
      </c>
      <c r="U1875" t="b">
        <f>VLOOKUP(H1875,[4]可返佣产品!$A$2:$B$1000,2,)</f>
        <v>1</v>
      </c>
    </row>
    <row r="1876" spans="1:21">
      <c r="A1876" s="1" t="s">
        <v>2555</v>
      </c>
      <c r="B1876" s="1" t="str">
        <f>VLOOKUP(A1876,'[3]消费明细-普通账号'!$B$2:$C$10000,2,)</f>
        <v>广州市互信网络科技有限公司</v>
      </c>
      <c r="C1876" s="1" t="str">
        <f>VLOOKUP(A1876,'[3]消费明细-普通账号'!$B$2:$D$10000,3,)</f>
        <v>BD伙伴</v>
      </c>
      <c r="D1876" s="1" t="str">
        <f>VLOOKUP(A1876,'[3]消费明细-普通账号'!$B$2:$L$10000,11,)</f>
        <v>BD团队-黄政源</v>
      </c>
      <c r="E1876" s="1" t="str">
        <f>VLOOKUP(A1876,'[3]消费明细-普通账号'!$B$2:$P$10000,15,)</f>
        <v>新建</v>
      </c>
      <c r="F1876" s="5">
        <f>VLOOKUP(A1876,'[3]消费明细-普通账号'!$B$2:$O$10000,14,)</f>
        <v>43038</v>
      </c>
      <c r="G1876" s="1" t="s">
        <v>6320</v>
      </c>
      <c r="H1876" s="1" t="s">
        <v>130</v>
      </c>
      <c r="I1876" s="1" t="s">
        <v>49</v>
      </c>
      <c r="J1876" s="1" t="s">
        <v>29</v>
      </c>
      <c r="K1876" s="1" t="s">
        <v>20</v>
      </c>
      <c r="L1876" s="1" t="s">
        <v>30</v>
      </c>
      <c r="M1876" s="1"/>
      <c r="N1876" s="1">
        <f t="shared" si="29"/>
        <v>0</v>
      </c>
      <c r="O1876" s="1" t="s">
        <v>31</v>
      </c>
      <c r="P1876" s="1" t="s">
        <v>6321</v>
      </c>
      <c r="Q1876" s="1" t="s">
        <v>6321</v>
      </c>
      <c r="R1876" s="1" t="s">
        <v>21</v>
      </c>
      <c r="S1876" s="1"/>
      <c r="T1876" s="1" t="s">
        <v>25</v>
      </c>
      <c r="U1876" t="b">
        <f>VLOOKUP(H1876,[4]可返佣产品!$A$2:$B$1000,2,)</f>
        <v>1</v>
      </c>
    </row>
    <row r="1877" spans="1:21">
      <c r="A1877" s="1" t="s">
        <v>2555</v>
      </c>
      <c r="B1877" s="1" t="str">
        <f>VLOOKUP(A1877,'[3]消费明细-普通账号'!$B$2:$C$10000,2,)</f>
        <v>广州市互信网络科技有限公司</v>
      </c>
      <c r="C1877" s="1" t="str">
        <f>VLOOKUP(A1877,'[3]消费明细-普通账号'!$B$2:$D$10000,3,)</f>
        <v>BD伙伴</v>
      </c>
      <c r="D1877" s="1" t="str">
        <f>VLOOKUP(A1877,'[3]消费明细-普通账号'!$B$2:$L$10000,11,)</f>
        <v>BD团队-黄政源</v>
      </c>
      <c r="E1877" s="1" t="str">
        <f>VLOOKUP(A1877,'[3]消费明细-普通账号'!$B$2:$P$10000,15,)</f>
        <v>新建</v>
      </c>
      <c r="F1877" s="5">
        <f>VLOOKUP(A1877,'[3]消费明细-普通账号'!$B$2:$O$10000,14,)</f>
        <v>43038</v>
      </c>
      <c r="G1877" s="1" t="s">
        <v>6322</v>
      </c>
      <c r="H1877" s="1" t="s">
        <v>6323</v>
      </c>
      <c r="I1877" s="1" t="s">
        <v>49</v>
      </c>
      <c r="J1877" s="1" t="s">
        <v>29</v>
      </c>
      <c r="K1877" s="1" t="s">
        <v>20</v>
      </c>
      <c r="L1877" s="1" t="s">
        <v>30</v>
      </c>
      <c r="M1877" s="1"/>
      <c r="N1877" s="1">
        <f t="shared" si="29"/>
        <v>0</v>
      </c>
      <c r="O1877" s="1" t="s">
        <v>31</v>
      </c>
      <c r="P1877" s="1" t="s">
        <v>6324</v>
      </c>
      <c r="Q1877" s="1" t="s">
        <v>6324</v>
      </c>
      <c r="R1877" s="1" t="s">
        <v>21</v>
      </c>
      <c r="S1877" s="1"/>
      <c r="T1877" s="1" t="s">
        <v>25</v>
      </c>
      <c r="U1877" t="e">
        <f>VLOOKUP(H1877,[4]可返佣产品!$A$2:$B$1000,2,)</f>
        <v>#N/A</v>
      </c>
    </row>
    <row r="1878" spans="1:21">
      <c r="A1878" s="1" t="s">
        <v>6325</v>
      </c>
      <c r="B1878" s="1" t="str">
        <f>VLOOKUP(A1878,'[3]消费明细-普通账号'!$B$2:$C$10000,2,)</f>
        <v>广州源众信息科技有限公司</v>
      </c>
      <c r="C1878" s="1" t="str">
        <f>VLOOKUP(A1878,'[3]消费明细-普通账号'!$B$2:$D$10000,3,)</f>
        <v>BD伙伴</v>
      </c>
      <c r="D1878" s="1" t="str">
        <f>VLOOKUP(A1878,'[3]消费明细-普通账号'!$B$2:$L$10000,11,)</f>
        <v>BD团队-刘银树</v>
      </c>
      <c r="E1878" s="1" t="str">
        <f>VLOOKUP(A1878,'[3]消费明细-普通账号'!$B$2:$P$10000,15,)</f>
        <v>新建</v>
      </c>
      <c r="F1878" s="5">
        <f>VLOOKUP(A1878,'[3]消费明细-普通账号'!$B$2:$O$10000,14,)</f>
        <v>43241.491365740701</v>
      </c>
      <c r="G1878" s="1" t="s">
        <v>6326</v>
      </c>
      <c r="H1878" s="1" t="s">
        <v>17</v>
      </c>
      <c r="I1878" s="1" t="s">
        <v>59</v>
      </c>
      <c r="J1878" s="1" t="s">
        <v>6327</v>
      </c>
      <c r="K1878" s="1" t="s">
        <v>20</v>
      </c>
      <c r="L1878" s="1" t="s">
        <v>6327</v>
      </c>
      <c r="M1878" s="1"/>
      <c r="N1878" s="1">
        <f t="shared" si="29"/>
        <v>85.82</v>
      </c>
      <c r="O1878" s="1" t="s">
        <v>22</v>
      </c>
      <c r="P1878" s="1" t="s">
        <v>6328</v>
      </c>
      <c r="Q1878" s="1" t="s">
        <v>6329</v>
      </c>
      <c r="R1878" s="1" t="s">
        <v>21</v>
      </c>
      <c r="S1878" s="1"/>
      <c r="T1878" s="1" t="s">
        <v>25</v>
      </c>
      <c r="U1878" t="str">
        <f>VLOOKUP(H1878,[4]可返佣产品!$A$2:$B$1000,2,)</f>
        <v>true</v>
      </c>
    </row>
    <row r="1879" spans="1:21">
      <c r="A1879" s="1" t="s">
        <v>1559</v>
      </c>
      <c r="B1879" s="1" t="str">
        <f>VLOOKUP(A1879,'[3]消费明细-普通账号'!$B$2:$C$10000,2,)</f>
        <v>广州超联软件科技有限公司</v>
      </c>
      <c r="C1879" s="1" t="str">
        <f>VLOOKUP(A1879,'[3]消费明细-普通账号'!$B$2:$D$10000,3,)</f>
        <v>KA-广</v>
      </c>
      <c r="D1879" s="1" t="str">
        <f>VLOOKUP(A1879,'[3]消费明细-普通账号'!$B$2:$L$10000,11,)</f>
        <v>谢晓敏</v>
      </c>
      <c r="E1879" s="1" t="str">
        <f>VLOOKUP(A1879,'[3]消费明细-普通账号'!$B$2:$P$10000,15,)</f>
        <v>关联</v>
      </c>
      <c r="F1879" s="5">
        <f>VLOOKUP(A1879,'[3]消费明细-普通账号'!$B$2:$O$10000,14,)</f>
        <v>43045</v>
      </c>
      <c r="G1879" s="1" t="s">
        <v>6330</v>
      </c>
      <c r="H1879" s="1" t="s">
        <v>17</v>
      </c>
      <c r="I1879" s="1" t="s">
        <v>49</v>
      </c>
      <c r="J1879" s="1" t="s">
        <v>6331</v>
      </c>
      <c r="K1879" s="1" t="s">
        <v>20</v>
      </c>
      <c r="L1879" s="1" t="s">
        <v>6331</v>
      </c>
      <c r="M1879" s="1"/>
      <c r="N1879" s="1">
        <f t="shared" si="29"/>
        <v>3213</v>
      </c>
      <c r="O1879" s="1" t="s">
        <v>22</v>
      </c>
      <c r="P1879" s="1" t="s">
        <v>6332</v>
      </c>
      <c r="Q1879" s="1" t="s">
        <v>6333</v>
      </c>
      <c r="R1879" s="1" t="s">
        <v>21</v>
      </c>
      <c r="S1879" s="1"/>
      <c r="T1879" s="1" t="s">
        <v>25</v>
      </c>
      <c r="U1879" t="str">
        <f>VLOOKUP(H1879,[4]可返佣产品!$A$2:$B$1000,2,)</f>
        <v>true</v>
      </c>
    </row>
    <row r="1880" spans="1:21">
      <c r="A1880" s="1" t="s">
        <v>2555</v>
      </c>
      <c r="B1880" s="1" t="str">
        <f>VLOOKUP(A1880,'[3]消费明细-普通账号'!$B$2:$C$10000,2,)</f>
        <v>广州市互信网络科技有限公司</v>
      </c>
      <c r="C1880" s="1" t="str">
        <f>VLOOKUP(A1880,'[3]消费明细-普通账号'!$B$2:$D$10000,3,)</f>
        <v>BD伙伴</v>
      </c>
      <c r="D1880" s="1" t="str">
        <f>VLOOKUP(A1880,'[3]消费明细-普通账号'!$B$2:$L$10000,11,)</f>
        <v>BD团队-黄政源</v>
      </c>
      <c r="E1880" s="1" t="str">
        <f>VLOOKUP(A1880,'[3]消费明细-普通账号'!$B$2:$P$10000,15,)</f>
        <v>新建</v>
      </c>
      <c r="F1880" s="5">
        <f>VLOOKUP(A1880,'[3]消费明细-普通账号'!$B$2:$O$10000,14,)</f>
        <v>43038</v>
      </c>
      <c r="G1880" s="1" t="s">
        <v>6334</v>
      </c>
      <c r="H1880" s="1" t="s">
        <v>130</v>
      </c>
      <c r="I1880" s="1" t="s">
        <v>49</v>
      </c>
      <c r="J1880" s="1" t="s">
        <v>29</v>
      </c>
      <c r="K1880" s="1" t="s">
        <v>20</v>
      </c>
      <c r="L1880" s="1" t="s">
        <v>30</v>
      </c>
      <c r="M1880" s="1"/>
      <c r="N1880" s="1">
        <f t="shared" si="29"/>
        <v>0</v>
      </c>
      <c r="O1880" s="1" t="s">
        <v>31</v>
      </c>
      <c r="P1880" s="1" t="s">
        <v>6335</v>
      </c>
      <c r="Q1880" s="1" t="s">
        <v>6335</v>
      </c>
      <c r="R1880" s="1" t="s">
        <v>21</v>
      </c>
      <c r="S1880" s="1"/>
      <c r="T1880" s="1" t="s">
        <v>25</v>
      </c>
      <c r="U1880" t="b">
        <f>VLOOKUP(H1880,[4]可返佣产品!$A$2:$B$1000,2,)</f>
        <v>1</v>
      </c>
    </row>
    <row r="1881" spans="1:21">
      <c r="A1881" s="1" t="s">
        <v>2555</v>
      </c>
      <c r="B1881" s="1" t="str">
        <f>VLOOKUP(A1881,'[3]消费明细-普通账号'!$B$2:$C$10000,2,)</f>
        <v>广州市互信网络科技有限公司</v>
      </c>
      <c r="C1881" s="1" t="str">
        <f>VLOOKUP(A1881,'[3]消费明细-普通账号'!$B$2:$D$10000,3,)</f>
        <v>BD伙伴</v>
      </c>
      <c r="D1881" s="1" t="str">
        <f>VLOOKUP(A1881,'[3]消费明细-普通账号'!$B$2:$L$10000,11,)</f>
        <v>BD团队-黄政源</v>
      </c>
      <c r="E1881" s="1" t="str">
        <f>VLOOKUP(A1881,'[3]消费明细-普通账号'!$B$2:$P$10000,15,)</f>
        <v>新建</v>
      </c>
      <c r="F1881" s="5">
        <f>VLOOKUP(A1881,'[3]消费明细-普通账号'!$B$2:$O$10000,14,)</f>
        <v>43038</v>
      </c>
      <c r="G1881" s="1" t="s">
        <v>6336</v>
      </c>
      <c r="H1881" s="1" t="s">
        <v>6323</v>
      </c>
      <c r="I1881" s="1" t="s">
        <v>49</v>
      </c>
      <c r="J1881" s="1" t="s">
        <v>29</v>
      </c>
      <c r="K1881" s="1" t="s">
        <v>20</v>
      </c>
      <c r="L1881" s="1" t="s">
        <v>30</v>
      </c>
      <c r="M1881" s="1"/>
      <c r="N1881" s="1">
        <f t="shared" si="29"/>
        <v>0</v>
      </c>
      <c r="O1881" s="1" t="s">
        <v>31</v>
      </c>
      <c r="P1881" s="1" t="s">
        <v>6337</v>
      </c>
      <c r="Q1881" s="1" t="s">
        <v>6337</v>
      </c>
      <c r="R1881" s="1" t="s">
        <v>21</v>
      </c>
      <c r="S1881" s="1"/>
      <c r="T1881" s="1" t="s">
        <v>25</v>
      </c>
      <c r="U1881" t="e">
        <f>VLOOKUP(H1881,[4]可返佣产品!$A$2:$B$1000,2,)</f>
        <v>#N/A</v>
      </c>
    </row>
    <row r="1882" spans="1:21">
      <c r="A1882" s="1" t="s">
        <v>577</v>
      </c>
      <c r="B1882" s="1" t="str">
        <f>VLOOKUP(A1882,'[3]消费明细-普通账号'!$B$2:$C$10000,2,)</f>
        <v>快尚时装（广州）有限公司</v>
      </c>
      <c r="C1882" s="1" t="str">
        <f>VLOOKUP(A1882,'[3]消费明细-普通账号'!$B$2:$D$10000,3,)</f>
        <v>其他</v>
      </c>
      <c r="D1882" s="1" t="str">
        <f>VLOOKUP(A1882,'[3]消费明细-普通账号'!$B$2:$L$10000,11,)</f>
        <v>薛玲</v>
      </c>
      <c r="E1882" s="1" t="str">
        <f>VLOOKUP(A1882,'[3]消费明细-普通账号'!$B$2:$P$10000,15,)</f>
        <v>新建</v>
      </c>
      <c r="F1882" s="5">
        <f>VLOOKUP(A1882,'[3]消费明细-普通账号'!$B$2:$O$10000,14,)</f>
        <v>42683</v>
      </c>
      <c r="G1882" s="1" t="s">
        <v>6338</v>
      </c>
      <c r="H1882" s="1" t="s">
        <v>407</v>
      </c>
      <c r="I1882" s="1" t="s">
        <v>49</v>
      </c>
      <c r="J1882" s="1" t="s">
        <v>422</v>
      </c>
      <c r="K1882" s="1" t="s">
        <v>84</v>
      </c>
      <c r="L1882" s="1" t="s">
        <v>423</v>
      </c>
      <c r="M1882" s="1"/>
      <c r="N1882" s="1">
        <f t="shared" si="29"/>
        <v>234.6</v>
      </c>
      <c r="O1882" s="1" t="s">
        <v>22</v>
      </c>
      <c r="P1882" s="1" t="s">
        <v>6339</v>
      </c>
      <c r="Q1882" s="1" t="s">
        <v>6340</v>
      </c>
      <c r="R1882" s="1" t="s">
        <v>21</v>
      </c>
      <c r="S1882" s="1"/>
      <c r="T1882" s="1" t="s">
        <v>25</v>
      </c>
      <c r="U1882" t="str">
        <f>VLOOKUP(H1882,[4]可返佣产品!$A$2:$B$1000,2,)</f>
        <v>true</v>
      </c>
    </row>
    <row r="1883" spans="1:21">
      <c r="A1883" s="1" t="s">
        <v>220</v>
      </c>
      <c r="B1883" s="1" t="str">
        <f>VLOOKUP(A1883,'[3]消费明细-普通账号'!$B$2:$C$10000,2,)</f>
        <v>广州尚途商旅信息技术有限公司</v>
      </c>
      <c r="C1883" s="1" t="str">
        <f>VLOOKUP(A1883,'[3]消费明细-普通账号'!$B$2:$D$10000,3,)</f>
        <v>KA-广</v>
      </c>
      <c r="D1883" s="1" t="str">
        <f>VLOOKUP(A1883,'[3]消费明细-普通账号'!$B$2:$L$10000,11,)</f>
        <v>史玉卉</v>
      </c>
      <c r="E1883" s="1" t="str">
        <f>VLOOKUP(A1883,'[3]消费明细-普通账号'!$B$2:$P$10000,15,)</f>
        <v>关联</v>
      </c>
      <c r="F1883" s="5">
        <f>VLOOKUP(A1883,'[3]消费明细-普通账号'!$B$2:$O$10000,14,)</f>
        <v>42670</v>
      </c>
      <c r="G1883" s="1" t="s">
        <v>6341</v>
      </c>
      <c r="H1883" s="1" t="s">
        <v>36</v>
      </c>
      <c r="I1883" s="1" t="s">
        <v>59</v>
      </c>
      <c r="J1883" s="1" t="s">
        <v>6342</v>
      </c>
      <c r="K1883" s="1" t="s">
        <v>20</v>
      </c>
      <c r="L1883" s="1" t="s">
        <v>6342</v>
      </c>
      <c r="M1883" s="1"/>
      <c r="N1883" s="1">
        <f t="shared" si="29"/>
        <v>16400</v>
      </c>
      <c r="O1883" s="1" t="s">
        <v>22</v>
      </c>
      <c r="P1883" s="1" t="s">
        <v>6343</v>
      </c>
      <c r="Q1883" s="1" t="s">
        <v>6344</v>
      </c>
      <c r="R1883" s="1" t="s">
        <v>21</v>
      </c>
      <c r="S1883" s="1"/>
      <c r="T1883" s="1" t="s">
        <v>25</v>
      </c>
      <c r="U1883">
        <v>-1</v>
      </c>
    </row>
    <row r="1884" spans="1:21">
      <c r="A1884" s="1" t="s">
        <v>220</v>
      </c>
      <c r="B1884" s="1" t="str">
        <f>VLOOKUP(A1884,'[3]消费明细-普通账号'!$B$2:$C$10000,2,)</f>
        <v>广州尚途商旅信息技术有限公司</v>
      </c>
      <c r="C1884" s="1" t="str">
        <f>VLOOKUP(A1884,'[3]消费明细-普通账号'!$B$2:$D$10000,3,)</f>
        <v>KA-广</v>
      </c>
      <c r="D1884" s="1" t="str">
        <f>VLOOKUP(A1884,'[3]消费明细-普通账号'!$B$2:$L$10000,11,)</f>
        <v>史玉卉</v>
      </c>
      <c r="E1884" s="1" t="str">
        <f>VLOOKUP(A1884,'[3]消费明细-普通账号'!$B$2:$P$10000,15,)</f>
        <v>关联</v>
      </c>
      <c r="F1884" s="5">
        <f>VLOOKUP(A1884,'[3]消费明细-普通账号'!$B$2:$O$10000,14,)</f>
        <v>42670</v>
      </c>
      <c r="G1884" s="1" t="s">
        <v>6345</v>
      </c>
      <c r="H1884" s="1" t="s">
        <v>240</v>
      </c>
      <c r="I1884" s="1" t="s">
        <v>49</v>
      </c>
      <c r="J1884" s="1" t="s">
        <v>5667</v>
      </c>
      <c r="K1884" s="1" t="s">
        <v>20</v>
      </c>
      <c r="L1884" s="1" t="s">
        <v>5667</v>
      </c>
      <c r="M1884" s="1"/>
      <c r="N1884" s="1">
        <f t="shared" si="29"/>
        <v>20000</v>
      </c>
      <c r="O1884" s="1" t="s">
        <v>22</v>
      </c>
      <c r="P1884" s="1" t="s">
        <v>6346</v>
      </c>
      <c r="Q1884" s="1" t="s">
        <v>6347</v>
      </c>
      <c r="R1884" s="1" t="s">
        <v>21</v>
      </c>
      <c r="S1884" s="1"/>
      <c r="T1884" s="1" t="s">
        <v>25</v>
      </c>
      <c r="U1884" t="str">
        <f>VLOOKUP(H1884,[4]可返佣产品!$A$2:$B$1000,2,)</f>
        <v>delete</v>
      </c>
    </row>
    <row r="1885" spans="1:21">
      <c r="A1885" s="1" t="s">
        <v>426</v>
      </c>
      <c r="B1885" s="1" t="str">
        <f>VLOOKUP(A1885,'[3]消费明细-普通账号'!$B$2:$C$10000,2,)</f>
        <v>广州市新橙信息科技有限公司</v>
      </c>
      <c r="C1885" s="1" t="str">
        <f>VLOOKUP(A1885,'[3]消费明细-普通账号'!$B$2:$D$10000,3,)</f>
        <v>铁军-广</v>
      </c>
      <c r="D1885" s="1" t="str">
        <f>VLOOKUP(A1885,'[3]消费明细-普通账号'!$B$2:$L$10000,11,)</f>
        <v>高乾</v>
      </c>
      <c r="E1885" s="1" t="str">
        <f>VLOOKUP(A1885,'[3]消费明细-普通账号'!$B$2:$P$10000,15,)</f>
        <v>关联</v>
      </c>
      <c r="F1885" s="5">
        <f>VLOOKUP(A1885,'[3]消费明细-普通账号'!$B$2:$O$10000,14,)</f>
        <v>43034</v>
      </c>
      <c r="G1885" s="1" t="s">
        <v>6348</v>
      </c>
      <c r="H1885" s="1" t="s">
        <v>1598</v>
      </c>
      <c r="I1885" s="1" t="s">
        <v>131</v>
      </c>
      <c r="J1885" s="1" t="s">
        <v>29</v>
      </c>
      <c r="K1885" s="1" t="s">
        <v>20</v>
      </c>
      <c r="L1885" s="1" t="s">
        <v>30</v>
      </c>
      <c r="M1885" s="1"/>
      <c r="N1885" s="1">
        <f t="shared" si="29"/>
        <v>0</v>
      </c>
      <c r="O1885" s="1" t="s">
        <v>31</v>
      </c>
      <c r="P1885" s="1" t="s">
        <v>6349</v>
      </c>
      <c r="Q1885" s="1" t="s">
        <v>6349</v>
      </c>
      <c r="R1885" s="1" t="s">
        <v>21</v>
      </c>
      <c r="S1885" s="1"/>
      <c r="T1885" s="1" t="s">
        <v>25</v>
      </c>
      <c r="U1885" t="e">
        <f>VLOOKUP(H1885,[4]可返佣产品!$A$2:$B$1000,2,)</f>
        <v>#N/A</v>
      </c>
    </row>
    <row r="1886" spans="1:21">
      <c r="A1886" s="1" t="s">
        <v>577</v>
      </c>
      <c r="B1886" s="1" t="str">
        <f>VLOOKUP(A1886,'[3]消费明细-普通账号'!$B$2:$C$10000,2,)</f>
        <v>快尚时装（广州）有限公司</v>
      </c>
      <c r="C1886" s="1" t="str">
        <f>VLOOKUP(A1886,'[3]消费明细-普通账号'!$B$2:$D$10000,3,)</f>
        <v>其他</v>
      </c>
      <c r="D1886" s="1" t="str">
        <f>VLOOKUP(A1886,'[3]消费明细-普通账号'!$B$2:$L$10000,11,)</f>
        <v>薛玲</v>
      </c>
      <c r="E1886" s="1" t="str">
        <f>VLOOKUP(A1886,'[3]消费明细-普通账号'!$B$2:$P$10000,15,)</f>
        <v>新建</v>
      </c>
      <c r="F1886" s="5">
        <f>VLOOKUP(A1886,'[3]消费明细-普通账号'!$B$2:$O$10000,14,)</f>
        <v>42683</v>
      </c>
      <c r="G1886" s="1" t="s">
        <v>6350</v>
      </c>
      <c r="H1886" s="1" t="s">
        <v>407</v>
      </c>
      <c r="I1886" s="1" t="s">
        <v>49</v>
      </c>
      <c r="J1886" s="1" t="s">
        <v>422</v>
      </c>
      <c r="K1886" s="1" t="s">
        <v>84</v>
      </c>
      <c r="L1886" s="1" t="s">
        <v>423</v>
      </c>
      <c r="M1886" s="1"/>
      <c r="N1886" s="1">
        <f t="shared" si="29"/>
        <v>234.6</v>
      </c>
      <c r="O1886" s="1" t="s">
        <v>22</v>
      </c>
      <c r="P1886" s="1" t="s">
        <v>6351</v>
      </c>
      <c r="Q1886" s="1" t="s">
        <v>6352</v>
      </c>
      <c r="R1886" s="1" t="s">
        <v>21</v>
      </c>
      <c r="S1886" s="1"/>
      <c r="T1886" s="1" t="s">
        <v>25</v>
      </c>
      <c r="U1886" t="str">
        <f>VLOOKUP(H1886,[4]可返佣产品!$A$2:$B$1000,2,)</f>
        <v>true</v>
      </c>
    </row>
    <row r="1887" spans="1:21">
      <c r="A1887" s="1" t="s">
        <v>26</v>
      </c>
      <c r="B1887" s="1" t="str">
        <f>VLOOKUP(A1887,'[3]消费明细-普通账号'!$B$2:$C$10000,2,)</f>
        <v>广州市十牛信息科技有限公司</v>
      </c>
      <c r="C1887" s="1" t="str">
        <f>VLOOKUP(A1887,'[3]消费明细-普通账号'!$B$2:$D$10000,3,)</f>
        <v>其他</v>
      </c>
      <c r="D1887" s="1" t="str">
        <f>VLOOKUP(A1887,'[3]消费明细-普通账号'!$B$2:$L$10000,11,)</f>
        <v>薛玲</v>
      </c>
      <c r="E1887" s="1" t="str">
        <f>VLOOKUP(A1887,'[3]消费明细-普通账号'!$B$2:$P$10000,15,)</f>
        <v>关联</v>
      </c>
      <c r="F1887" s="5">
        <f>VLOOKUP(A1887,'[3]消费明细-普通账号'!$B$2:$O$10000,14,)</f>
        <v>42909</v>
      </c>
      <c r="G1887" s="1" t="s">
        <v>6353</v>
      </c>
      <c r="H1887" s="1" t="s">
        <v>130</v>
      </c>
      <c r="I1887" s="1" t="s">
        <v>49</v>
      </c>
      <c r="J1887" s="1" t="s">
        <v>29</v>
      </c>
      <c r="K1887" s="1" t="s">
        <v>20</v>
      </c>
      <c r="L1887" s="1" t="s">
        <v>30</v>
      </c>
      <c r="M1887" s="1"/>
      <c r="N1887" s="1">
        <f t="shared" si="29"/>
        <v>0</v>
      </c>
      <c r="O1887" s="1" t="s">
        <v>31</v>
      </c>
      <c r="P1887" s="1" t="s">
        <v>6354</v>
      </c>
      <c r="Q1887" s="1" t="s">
        <v>6354</v>
      </c>
      <c r="R1887" s="1" t="s">
        <v>21</v>
      </c>
      <c r="S1887" s="1"/>
      <c r="T1887" s="1" t="s">
        <v>25</v>
      </c>
      <c r="U1887" t="b">
        <f>VLOOKUP(H1887,[4]可返佣产品!$A$2:$B$1000,2,)</f>
        <v>1</v>
      </c>
    </row>
    <row r="1888" spans="1:21">
      <c r="A1888" s="1" t="s">
        <v>524</v>
      </c>
      <c r="B1888" s="1" t="str">
        <f>VLOOKUP(A1888,'[3]消费明细-普通账号'!$B$2:$C$10000,2,)</f>
        <v>广州宏峰信息科技有限公司</v>
      </c>
      <c r="C1888" s="1" t="str">
        <f>VLOOKUP(A1888,'[3]消费明细-普通账号'!$B$2:$D$10000,3,)</f>
        <v>铁军-广</v>
      </c>
      <c r="D1888" s="1" t="str">
        <f>VLOOKUP(A1888,'[3]消费明细-普通账号'!$B$2:$L$10000,11,)</f>
        <v>吴发能</v>
      </c>
      <c r="E1888" s="1" t="str">
        <f>VLOOKUP(A1888,'[3]消费明细-普通账号'!$B$2:$P$10000,15,)</f>
        <v>关联</v>
      </c>
      <c r="F1888" s="5">
        <f>VLOOKUP(A1888,'[3]消费明细-普通账号'!$B$2:$O$10000,14,)</f>
        <v>43018</v>
      </c>
      <c r="G1888" s="1" t="s">
        <v>6355</v>
      </c>
      <c r="H1888" s="1" t="s">
        <v>17</v>
      </c>
      <c r="I1888" s="1" t="s">
        <v>59</v>
      </c>
      <c r="J1888" s="1" t="s">
        <v>526</v>
      </c>
      <c r="K1888" s="1" t="s">
        <v>20</v>
      </c>
      <c r="L1888" s="1" t="s">
        <v>526</v>
      </c>
      <c r="M1888" s="1"/>
      <c r="N1888" s="1">
        <f t="shared" si="29"/>
        <v>37.24</v>
      </c>
      <c r="O1888" s="1" t="s">
        <v>22</v>
      </c>
      <c r="P1888" s="1" t="s">
        <v>6356</v>
      </c>
      <c r="Q1888" s="1" t="s">
        <v>6357</v>
      </c>
      <c r="R1888" s="1" t="s">
        <v>21</v>
      </c>
      <c r="S1888" s="1"/>
      <c r="T1888" s="1" t="s">
        <v>25</v>
      </c>
      <c r="U1888">
        <v>-1</v>
      </c>
    </row>
    <row r="1889" spans="1:21">
      <c r="A1889" s="1" t="s">
        <v>26</v>
      </c>
      <c r="B1889" s="1" t="str">
        <f>VLOOKUP(A1889,'[3]消费明细-普通账号'!$B$2:$C$10000,2,)</f>
        <v>广州市十牛信息科技有限公司</v>
      </c>
      <c r="C1889" s="1" t="str">
        <f>VLOOKUP(A1889,'[3]消费明细-普通账号'!$B$2:$D$10000,3,)</f>
        <v>其他</v>
      </c>
      <c r="D1889" s="1" t="str">
        <f>VLOOKUP(A1889,'[3]消费明细-普通账号'!$B$2:$L$10000,11,)</f>
        <v>薛玲</v>
      </c>
      <c r="E1889" s="1" t="str">
        <f>VLOOKUP(A1889,'[3]消费明细-普通账号'!$B$2:$P$10000,15,)</f>
        <v>关联</v>
      </c>
      <c r="F1889" s="5">
        <f>VLOOKUP(A1889,'[3]消费明细-普通账号'!$B$2:$O$10000,14,)</f>
        <v>42909</v>
      </c>
      <c r="G1889" s="1" t="s">
        <v>6358</v>
      </c>
      <c r="H1889" s="1" t="s">
        <v>130</v>
      </c>
      <c r="I1889" s="1" t="s">
        <v>49</v>
      </c>
      <c r="J1889" s="1" t="s">
        <v>29</v>
      </c>
      <c r="K1889" s="1" t="s">
        <v>20</v>
      </c>
      <c r="L1889" s="1" t="s">
        <v>30</v>
      </c>
      <c r="M1889" s="1"/>
      <c r="N1889" s="1">
        <f t="shared" si="29"/>
        <v>0</v>
      </c>
      <c r="O1889" s="1" t="s">
        <v>31</v>
      </c>
      <c r="P1889" s="1" t="s">
        <v>6359</v>
      </c>
      <c r="Q1889" s="1" t="s">
        <v>6359</v>
      </c>
      <c r="R1889" s="1" t="s">
        <v>21</v>
      </c>
      <c r="S1889" s="1"/>
      <c r="T1889" s="1" t="s">
        <v>25</v>
      </c>
      <c r="U1889" t="b">
        <f>VLOOKUP(H1889,[4]可返佣产品!$A$2:$B$1000,2,)</f>
        <v>1</v>
      </c>
    </row>
    <row r="1890" spans="1:21">
      <c r="A1890" s="1" t="s">
        <v>26</v>
      </c>
      <c r="B1890" s="1" t="str">
        <f>VLOOKUP(A1890,'[3]消费明细-普通账号'!$B$2:$C$10000,2,)</f>
        <v>广州市十牛信息科技有限公司</v>
      </c>
      <c r="C1890" s="1" t="str">
        <f>VLOOKUP(A1890,'[3]消费明细-普通账号'!$B$2:$D$10000,3,)</f>
        <v>其他</v>
      </c>
      <c r="D1890" s="1" t="str">
        <f>VLOOKUP(A1890,'[3]消费明细-普通账号'!$B$2:$L$10000,11,)</f>
        <v>薛玲</v>
      </c>
      <c r="E1890" s="1" t="str">
        <f>VLOOKUP(A1890,'[3]消费明细-普通账号'!$B$2:$P$10000,15,)</f>
        <v>关联</v>
      </c>
      <c r="F1890" s="5">
        <f>VLOOKUP(A1890,'[3]消费明细-普通账号'!$B$2:$O$10000,14,)</f>
        <v>42909</v>
      </c>
      <c r="G1890" s="1" t="s">
        <v>6360</v>
      </c>
      <c r="H1890" s="1" t="s">
        <v>2733</v>
      </c>
      <c r="I1890" s="1" t="s">
        <v>49</v>
      </c>
      <c r="J1890" s="1" t="s">
        <v>29</v>
      </c>
      <c r="K1890" s="1" t="s">
        <v>20</v>
      </c>
      <c r="L1890" s="1" t="s">
        <v>30</v>
      </c>
      <c r="M1890" s="1"/>
      <c r="N1890" s="1">
        <f t="shared" si="29"/>
        <v>0</v>
      </c>
      <c r="O1890" s="1" t="s">
        <v>31</v>
      </c>
      <c r="P1890" s="1" t="s">
        <v>6361</v>
      </c>
      <c r="Q1890" s="1" t="s">
        <v>6361</v>
      </c>
      <c r="R1890" s="1" t="s">
        <v>21</v>
      </c>
      <c r="S1890" s="1"/>
      <c r="T1890" s="1" t="s">
        <v>25</v>
      </c>
      <c r="U1890" t="e">
        <f>VLOOKUP(H1890,[4]可返佣产品!$A$2:$B$1000,2,)</f>
        <v>#N/A</v>
      </c>
    </row>
    <row r="1891" spans="1:21">
      <c r="A1891" s="1" t="s">
        <v>426</v>
      </c>
      <c r="B1891" s="1" t="str">
        <f>VLOOKUP(A1891,'[3]消费明细-普通账号'!$B$2:$C$10000,2,)</f>
        <v>广州市新橙信息科技有限公司</v>
      </c>
      <c r="C1891" s="1" t="str">
        <f>VLOOKUP(A1891,'[3]消费明细-普通账号'!$B$2:$D$10000,3,)</f>
        <v>铁军-广</v>
      </c>
      <c r="D1891" s="1" t="str">
        <f>VLOOKUP(A1891,'[3]消费明细-普通账号'!$B$2:$L$10000,11,)</f>
        <v>高乾</v>
      </c>
      <c r="E1891" s="1" t="str">
        <f>VLOOKUP(A1891,'[3]消费明细-普通账号'!$B$2:$P$10000,15,)</f>
        <v>关联</v>
      </c>
      <c r="F1891" s="5">
        <f>VLOOKUP(A1891,'[3]消费明细-普通账号'!$B$2:$O$10000,14,)</f>
        <v>43034</v>
      </c>
      <c r="G1891" s="1" t="s">
        <v>6362</v>
      </c>
      <c r="H1891" s="1" t="s">
        <v>36</v>
      </c>
      <c r="I1891" s="1" t="s">
        <v>49</v>
      </c>
      <c r="J1891" s="1" t="s">
        <v>6363</v>
      </c>
      <c r="K1891" s="1" t="s">
        <v>20</v>
      </c>
      <c r="L1891" s="1" t="s">
        <v>6363</v>
      </c>
      <c r="M1891" s="1"/>
      <c r="N1891" s="1">
        <f t="shared" si="29"/>
        <v>680</v>
      </c>
      <c r="O1891" s="1" t="s">
        <v>22</v>
      </c>
      <c r="P1891" s="1" t="s">
        <v>6364</v>
      </c>
      <c r="Q1891" s="1" t="s">
        <v>6365</v>
      </c>
      <c r="R1891" s="1" t="s">
        <v>21</v>
      </c>
      <c r="S1891" s="1"/>
      <c r="T1891" s="1" t="s">
        <v>25</v>
      </c>
      <c r="U1891" t="str">
        <f>VLOOKUP(H1891,[4]可返佣产品!$A$2:$B$1000,2,)</f>
        <v>true</v>
      </c>
    </row>
    <row r="1892" spans="1:21">
      <c r="A1892" s="1" t="s">
        <v>26</v>
      </c>
      <c r="B1892" s="1" t="str">
        <f>VLOOKUP(A1892,'[3]消费明细-普通账号'!$B$2:$C$10000,2,)</f>
        <v>广州市十牛信息科技有限公司</v>
      </c>
      <c r="C1892" s="1" t="str">
        <f>VLOOKUP(A1892,'[3]消费明细-普通账号'!$B$2:$D$10000,3,)</f>
        <v>其他</v>
      </c>
      <c r="D1892" s="1" t="str">
        <f>VLOOKUP(A1892,'[3]消费明细-普通账号'!$B$2:$L$10000,11,)</f>
        <v>薛玲</v>
      </c>
      <c r="E1892" s="1" t="str">
        <f>VLOOKUP(A1892,'[3]消费明细-普通账号'!$B$2:$P$10000,15,)</f>
        <v>关联</v>
      </c>
      <c r="F1892" s="5">
        <f>VLOOKUP(A1892,'[3]消费明细-普通账号'!$B$2:$O$10000,14,)</f>
        <v>42909</v>
      </c>
      <c r="G1892" s="1" t="s">
        <v>6366</v>
      </c>
      <c r="H1892" s="1" t="s">
        <v>130</v>
      </c>
      <c r="I1892" s="1" t="s">
        <v>49</v>
      </c>
      <c r="J1892" s="1" t="s">
        <v>29</v>
      </c>
      <c r="K1892" s="1" t="s">
        <v>20</v>
      </c>
      <c r="L1892" s="1" t="s">
        <v>30</v>
      </c>
      <c r="M1892" s="1"/>
      <c r="N1892" s="1">
        <f t="shared" si="29"/>
        <v>0</v>
      </c>
      <c r="O1892" s="1" t="s">
        <v>31</v>
      </c>
      <c r="P1892" s="1" t="s">
        <v>6367</v>
      </c>
      <c r="Q1892" s="1" t="s">
        <v>6367</v>
      </c>
      <c r="R1892" s="1" t="s">
        <v>21</v>
      </c>
      <c r="S1892" s="1"/>
      <c r="T1892" s="1" t="s">
        <v>25</v>
      </c>
      <c r="U1892" t="b">
        <f>VLOOKUP(H1892,[4]可返佣产品!$A$2:$B$1000,2,)</f>
        <v>1</v>
      </c>
    </row>
    <row r="1893" spans="1:21">
      <c r="A1893" s="1" t="s">
        <v>833</v>
      </c>
      <c r="B1893" s="1" t="str">
        <f>VLOOKUP(A1893,'[3]消费明细-普通账号'!$B$2:$C$10000,2,)</f>
        <v>广东全娱科技有限公司</v>
      </c>
      <c r="C1893" s="1" t="str">
        <f>VLOOKUP(A1893,'[3]消费明细-普通账号'!$B$2:$D$10000,3,)</f>
        <v>KA-广</v>
      </c>
      <c r="D1893" s="1" t="str">
        <f>VLOOKUP(A1893,'[3]消费明细-普通账号'!$B$2:$L$10000,11,)</f>
        <v>KA-广</v>
      </c>
      <c r="E1893" s="1" t="str">
        <f>VLOOKUP(A1893,'[3]消费明细-普通账号'!$B$2:$P$10000,15,)</f>
        <v>关联</v>
      </c>
      <c r="F1893" s="5">
        <f>VLOOKUP(A1893,'[3]消费明细-普通账号'!$B$2:$O$10000,14,)</f>
        <v>43050</v>
      </c>
      <c r="G1893" s="1" t="s">
        <v>6368</v>
      </c>
      <c r="H1893" s="1" t="s">
        <v>407</v>
      </c>
      <c r="I1893" s="1" t="s">
        <v>59</v>
      </c>
      <c r="J1893" s="1" t="s">
        <v>4818</v>
      </c>
      <c r="K1893" s="1" t="s">
        <v>20</v>
      </c>
      <c r="L1893" s="1" t="s">
        <v>4818</v>
      </c>
      <c r="M1893" s="1"/>
      <c r="N1893" s="1">
        <f t="shared" si="29"/>
        <v>250</v>
      </c>
      <c r="O1893" s="1" t="s">
        <v>22</v>
      </c>
      <c r="P1893" s="1" t="s">
        <v>6369</v>
      </c>
      <c r="Q1893" s="1" t="s">
        <v>6370</v>
      </c>
      <c r="R1893" s="1" t="s">
        <v>21</v>
      </c>
      <c r="S1893" s="1"/>
      <c r="T1893" s="1" t="s">
        <v>25</v>
      </c>
      <c r="U1893">
        <v>-1</v>
      </c>
    </row>
    <row r="1894" spans="1:21">
      <c r="A1894" s="1" t="s">
        <v>833</v>
      </c>
      <c r="B1894" s="1" t="str">
        <f>VLOOKUP(A1894,'[3]消费明细-普通账号'!$B$2:$C$10000,2,)</f>
        <v>广东全娱科技有限公司</v>
      </c>
      <c r="C1894" s="1" t="str">
        <f>VLOOKUP(A1894,'[3]消费明细-普通账号'!$B$2:$D$10000,3,)</f>
        <v>KA-广</v>
      </c>
      <c r="D1894" s="1" t="str">
        <f>VLOOKUP(A1894,'[3]消费明细-普通账号'!$B$2:$L$10000,11,)</f>
        <v>KA-广</v>
      </c>
      <c r="E1894" s="1" t="str">
        <f>VLOOKUP(A1894,'[3]消费明细-普通账号'!$B$2:$P$10000,15,)</f>
        <v>关联</v>
      </c>
      <c r="F1894" s="5">
        <f>VLOOKUP(A1894,'[3]消费明细-普通账号'!$B$2:$O$10000,14,)</f>
        <v>43050</v>
      </c>
      <c r="G1894" s="1" t="s">
        <v>6371</v>
      </c>
      <c r="H1894" s="1" t="s">
        <v>166</v>
      </c>
      <c r="I1894" s="1" t="s">
        <v>49</v>
      </c>
      <c r="J1894" s="1" t="s">
        <v>29</v>
      </c>
      <c r="K1894" s="1" t="s">
        <v>20</v>
      </c>
      <c r="L1894" s="1" t="s">
        <v>30</v>
      </c>
      <c r="M1894" s="1"/>
      <c r="N1894" s="1">
        <f t="shared" si="29"/>
        <v>0</v>
      </c>
      <c r="O1894" s="1" t="s">
        <v>31</v>
      </c>
      <c r="P1894" s="1" t="s">
        <v>6372</v>
      </c>
      <c r="Q1894" s="1" t="s">
        <v>6372</v>
      </c>
      <c r="R1894" s="1" t="s">
        <v>21</v>
      </c>
      <c r="S1894" s="1"/>
      <c r="T1894" s="1" t="s">
        <v>25</v>
      </c>
      <c r="U1894" t="e">
        <f>VLOOKUP(H1894,[4]可返佣产品!$A$2:$B$1000,2,)</f>
        <v>#N/A</v>
      </c>
    </row>
    <row r="1895" spans="1:21">
      <c r="A1895" s="1" t="s">
        <v>833</v>
      </c>
      <c r="B1895" s="1" t="str">
        <f>VLOOKUP(A1895,'[3]消费明细-普通账号'!$B$2:$C$10000,2,)</f>
        <v>广东全娱科技有限公司</v>
      </c>
      <c r="C1895" s="1" t="str">
        <f>VLOOKUP(A1895,'[3]消费明细-普通账号'!$B$2:$D$10000,3,)</f>
        <v>KA-广</v>
      </c>
      <c r="D1895" s="1" t="str">
        <f>VLOOKUP(A1895,'[3]消费明细-普通账号'!$B$2:$L$10000,11,)</f>
        <v>KA-广</v>
      </c>
      <c r="E1895" s="1" t="str">
        <f>VLOOKUP(A1895,'[3]消费明细-普通账号'!$B$2:$P$10000,15,)</f>
        <v>关联</v>
      </c>
      <c r="F1895" s="5">
        <f>VLOOKUP(A1895,'[3]消费明细-普通账号'!$B$2:$O$10000,14,)</f>
        <v>43050</v>
      </c>
      <c r="G1895" s="1" t="s">
        <v>6373</v>
      </c>
      <c r="H1895" s="1" t="s">
        <v>407</v>
      </c>
      <c r="I1895" s="1" t="s">
        <v>49</v>
      </c>
      <c r="J1895" s="1" t="s">
        <v>779</v>
      </c>
      <c r="K1895" s="1" t="s">
        <v>20</v>
      </c>
      <c r="L1895" s="1" t="s">
        <v>779</v>
      </c>
      <c r="M1895" s="1"/>
      <c r="N1895" s="1">
        <f t="shared" si="29"/>
        <v>125</v>
      </c>
      <c r="O1895" s="1" t="s">
        <v>22</v>
      </c>
      <c r="P1895" s="1" t="s">
        <v>6374</v>
      </c>
      <c r="Q1895" s="1" t="s">
        <v>6375</v>
      </c>
      <c r="R1895" s="1" t="s">
        <v>21</v>
      </c>
      <c r="S1895" s="1"/>
      <c r="T1895" s="1" t="s">
        <v>25</v>
      </c>
      <c r="U1895" t="str">
        <f>VLOOKUP(H1895,[4]可返佣产品!$A$2:$B$1000,2,)</f>
        <v>true</v>
      </c>
    </row>
    <row r="1896" spans="1:21">
      <c r="A1896" s="1" t="s">
        <v>426</v>
      </c>
      <c r="B1896" s="1" t="str">
        <f>VLOOKUP(A1896,'[3]消费明细-普通账号'!$B$2:$C$10000,2,)</f>
        <v>广州市新橙信息科技有限公司</v>
      </c>
      <c r="C1896" s="1" t="str">
        <f>VLOOKUP(A1896,'[3]消费明细-普通账号'!$B$2:$D$10000,3,)</f>
        <v>铁军-广</v>
      </c>
      <c r="D1896" s="1" t="str">
        <f>VLOOKUP(A1896,'[3]消费明细-普通账号'!$B$2:$L$10000,11,)</f>
        <v>高乾</v>
      </c>
      <c r="E1896" s="1" t="str">
        <f>VLOOKUP(A1896,'[3]消费明细-普通账号'!$B$2:$P$10000,15,)</f>
        <v>关联</v>
      </c>
      <c r="F1896" s="5">
        <f>VLOOKUP(A1896,'[3]消费明细-普通账号'!$B$2:$O$10000,14,)</f>
        <v>43034</v>
      </c>
      <c r="G1896" s="1" t="s">
        <v>6376</v>
      </c>
      <c r="H1896" s="1" t="s">
        <v>1598</v>
      </c>
      <c r="I1896" s="1" t="s">
        <v>49</v>
      </c>
      <c r="J1896" s="1" t="s">
        <v>29</v>
      </c>
      <c r="K1896" s="1" t="s">
        <v>20</v>
      </c>
      <c r="L1896" s="1" t="s">
        <v>30</v>
      </c>
      <c r="M1896" s="1"/>
      <c r="N1896" s="1">
        <f t="shared" si="29"/>
        <v>0</v>
      </c>
      <c r="O1896" s="1" t="s">
        <v>31</v>
      </c>
      <c r="P1896" s="1" t="s">
        <v>6377</v>
      </c>
      <c r="Q1896" s="1" t="s">
        <v>6377</v>
      </c>
      <c r="R1896" s="1" t="s">
        <v>21</v>
      </c>
      <c r="S1896" s="1"/>
      <c r="T1896" s="1" t="s">
        <v>25</v>
      </c>
      <c r="U1896" t="e">
        <f>VLOOKUP(H1896,[4]可返佣产品!$A$2:$B$1000,2,)</f>
        <v>#N/A</v>
      </c>
    </row>
    <row r="1897" spans="1:21">
      <c r="A1897" s="1" t="s">
        <v>833</v>
      </c>
      <c r="B1897" s="1" t="str">
        <f>VLOOKUP(A1897,'[3]消费明细-普通账号'!$B$2:$C$10000,2,)</f>
        <v>广东全娱科技有限公司</v>
      </c>
      <c r="C1897" s="1" t="str">
        <f>VLOOKUP(A1897,'[3]消费明细-普通账号'!$B$2:$D$10000,3,)</f>
        <v>KA-广</v>
      </c>
      <c r="D1897" s="1" t="str">
        <f>VLOOKUP(A1897,'[3]消费明细-普通账号'!$B$2:$L$10000,11,)</f>
        <v>KA-广</v>
      </c>
      <c r="E1897" s="1" t="str">
        <f>VLOOKUP(A1897,'[3]消费明细-普通账号'!$B$2:$P$10000,15,)</f>
        <v>关联</v>
      </c>
      <c r="F1897" s="5">
        <f>VLOOKUP(A1897,'[3]消费明细-普通账号'!$B$2:$O$10000,14,)</f>
        <v>43050</v>
      </c>
      <c r="G1897" s="1" t="s">
        <v>6378</v>
      </c>
      <c r="H1897" s="1" t="s">
        <v>17</v>
      </c>
      <c r="I1897" s="1" t="s">
        <v>49</v>
      </c>
      <c r="J1897" s="1" t="s">
        <v>6379</v>
      </c>
      <c r="K1897" s="1" t="s">
        <v>360</v>
      </c>
      <c r="L1897" s="1" t="s">
        <v>6380</v>
      </c>
      <c r="M1897" s="1"/>
      <c r="N1897" s="1">
        <f t="shared" si="29"/>
        <v>1328.8</v>
      </c>
      <c r="O1897" s="1" t="s">
        <v>22</v>
      </c>
      <c r="P1897" s="1" t="s">
        <v>6381</v>
      </c>
      <c r="Q1897" s="1" t="s">
        <v>6382</v>
      </c>
      <c r="R1897" s="1" t="s">
        <v>21</v>
      </c>
      <c r="S1897" s="1"/>
      <c r="T1897" s="1" t="s">
        <v>25</v>
      </c>
      <c r="U1897" t="str">
        <f>VLOOKUP(H1897,[4]可返佣产品!$A$2:$B$1000,2,)</f>
        <v>true</v>
      </c>
    </row>
    <row r="1898" spans="1:21">
      <c r="A1898" s="1" t="s">
        <v>426</v>
      </c>
      <c r="B1898" s="1" t="str">
        <f>VLOOKUP(A1898,'[3]消费明细-普通账号'!$B$2:$C$10000,2,)</f>
        <v>广州市新橙信息科技有限公司</v>
      </c>
      <c r="C1898" s="1" t="str">
        <f>VLOOKUP(A1898,'[3]消费明细-普通账号'!$B$2:$D$10000,3,)</f>
        <v>铁军-广</v>
      </c>
      <c r="D1898" s="1" t="str">
        <f>VLOOKUP(A1898,'[3]消费明细-普通账号'!$B$2:$L$10000,11,)</f>
        <v>高乾</v>
      </c>
      <c r="E1898" s="1" t="str">
        <f>VLOOKUP(A1898,'[3]消费明细-普通账号'!$B$2:$P$10000,15,)</f>
        <v>关联</v>
      </c>
      <c r="F1898" s="5">
        <f>VLOOKUP(A1898,'[3]消费明细-普通账号'!$B$2:$O$10000,14,)</f>
        <v>43034</v>
      </c>
      <c r="G1898" s="1" t="s">
        <v>6383</v>
      </c>
      <c r="H1898" s="1" t="s">
        <v>1598</v>
      </c>
      <c r="I1898" s="1" t="s">
        <v>49</v>
      </c>
      <c r="J1898" s="1" t="s">
        <v>29</v>
      </c>
      <c r="K1898" s="1" t="s">
        <v>20</v>
      </c>
      <c r="L1898" s="1" t="s">
        <v>30</v>
      </c>
      <c r="M1898" s="1"/>
      <c r="N1898" s="1">
        <f t="shared" si="29"/>
        <v>0</v>
      </c>
      <c r="O1898" s="1" t="s">
        <v>31</v>
      </c>
      <c r="P1898" s="1" t="s">
        <v>6384</v>
      </c>
      <c r="Q1898" s="1" t="s">
        <v>6384</v>
      </c>
      <c r="R1898" s="1" t="s">
        <v>21</v>
      </c>
      <c r="S1898" s="1"/>
      <c r="T1898" s="1" t="s">
        <v>25</v>
      </c>
      <c r="U1898" t="e">
        <f>VLOOKUP(H1898,[4]可返佣产品!$A$2:$B$1000,2,)</f>
        <v>#N/A</v>
      </c>
    </row>
    <row r="1899" spans="1:21">
      <c r="A1899" s="1" t="s">
        <v>1648</v>
      </c>
      <c r="B1899" s="1" t="str">
        <f>VLOOKUP(A1899,'[3]消费明细-普通账号'!$B$2:$C$10000,2,)</f>
        <v>广州好用信息技术有限公司</v>
      </c>
      <c r="C1899" s="1" t="str">
        <f>VLOOKUP(A1899,'[3]消费明细-普通账号'!$B$2:$D$10000,3,)</f>
        <v>BD伙伴</v>
      </c>
      <c r="D1899" s="1" t="str">
        <f>VLOOKUP(A1899,'[3]消费明细-普通账号'!$B$2:$L$10000,11,)</f>
        <v>BD</v>
      </c>
      <c r="E1899" s="1" t="str">
        <f>VLOOKUP(A1899,'[3]消费明细-普通账号'!$B$2:$P$10000,15,)</f>
        <v>关联</v>
      </c>
      <c r="F1899" s="5">
        <f>VLOOKUP(A1899,'[3]消费明细-普通账号'!$B$2:$O$10000,14,)</f>
        <v>43103</v>
      </c>
      <c r="G1899" s="1" t="s">
        <v>6385</v>
      </c>
      <c r="H1899" s="1" t="s">
        <v>17</v>
      </c>
      <c r="I1899" s="1" t="s">
        <v>59</v>
      </c>
      <c r="J1899" s="1" t="s">
        <v>6386</v>
      </c>
      <c r="K1899" s="1" t="s">
        <v>20</v>
      </c>
      <c r="L1899" s="1" t="s">
        <v>6386</v>
      </c>
      <c r="M1899" s="1">
        <v>20.88</v>
      </c>
      <c r="N1899" s="1">
        <f t="shared" si="29"/>
        <v>715.62</v>
      </c>
      <c r="O1899" s="1" t="s">
        <v>22</v>
      </c>
      <c r="P1899" s="1" t="s">
        <v>6387</v>
      </c>
      <c r="Q1899" s="1" t="s">
        <v>6388</v>
      </c>
      <c r="R1899" s="1" t="s">
        <v>21</v>
      </c>
      <c r="S1899" s="1"/>
      <c r="T1899" s="1" t="s">
        <v>25</v>
      </c>
      <c r="U1899">
        <v>-1</v>
      </c>
    </row>
    <row r="1900" spans="1:21">
      <c r="A1900" s="1" t="s">
        <v>426</v>
      </c>
      <c r="B1900" s="1" t="str">
        <f>VLOOKUP(A1900,'[3]消费明细-普通账号'!$B$2:$C$10000,2,)</f>
        <v>广州市新橙信息科技有限公司</v>
      </c>
      <c r="C1900" s="1" t="str">
        <f>VLOOKUP(A1900,'[3]消费明细-普通账号'!$B$2:$D$10000,3,)</f>
        <v>铁军-广</v>
      </c>
      <c r="D1900" s="1" t="str">
        <f>VLOOKUP(A1900,'[3]消费明细-普通账号'!$B$2:$L$10000,11,)</f>
        <v>高乾</v>
      </c>
      <c r="E1900" s="1" t="str">
        <f>VLOOKUP(A1900,'[3]消费明细-普通账号'!$B$2:$P$10000,15,)</f>
        <v>关联</v>
      </c>
      <c r="F1900" s="5">
        <f>VLOOKUP(A1900,'[3]消费明细-普通账号'!$B$2:$O$10000,14,)</f>
        <v>43034</v>
      </c>
      <c r="G1900" s="1" t="s">
        <v>6389</v>
      </c>
      <c r="H1900" s="1" t="s">
        <v>36</v>
      </c>
      <c r="I1900" s="1" t="s">
        <v>131</v>
      </c>
      <c r="J1900" s="1" t="s">
        <v>6390</v>
      </c>
      <c r="K1900" s="1" t="s">
        <v>20</v>
      </c>
      <c r="L1900" s="1" t="s">
        <v>6390</v>
      </c>
      <c r="M1900" s="1"/>
      <c r="N1900" s="1">
        <f t="shared" si="29"/>
        <v>-680</v>
      </c>
      <c r="O1900" s="1" t="s">
        <v>22</v>
      </c>
      <c r="P1900" s="1" t="s">
        <v>6391</v>
      </c>
      <c r="Q1900" s="1" t="s">
        <v>6391</v>
      </c>
      <c r="R1900" s="1" t="s">
        <v>21</v>
      </c>
      <c r="S1900" s="1"/>
      <c r="T1900" s="1" t="s">
        <v>25</v>
      </c>
      <c r="U1900" t="str">
        <f>VLOOKUP(H1900,[4]可返佣产品!$A$2:$B$1000,2,)</f>
        <v>true</v>
      </c>
    </row>
    <row r="1901" spans="1:21">
      <c r="A1901" s="1" t="s">
        <v>448</v>
      </c>
      <c r="B1901" s="1" t="str">
        <f>VLOOKUP(A1901,'[3]消费明细-普通账号'!$B$2:$C$10000,2,)</f>
        <v>越秀地产</v>
      </c>
      <c r="C1901" s="1" t="str">
        <f>VLOOKUP(A1901,'[3]消费明细-普通账号'!$B$2:$D$10000,3,)</f>
        <v>其他</v>
      </c>
      <c r="D1901" s="1" t="str">
        <f>VLOOKUP(A1901,'[3]消费明细-普通账号'!$B$2:$L$10000,11,)</f>
        <v>薛玲</v>
      </c>
      <c r="E1901" s="1" t="str">
        <f>VLOOKUP(A1901,'[3]消费明细-普通账号'!$B$2:$P$10000,15,)</f>
        <v>新建</v>
      </c>
      <c r="F1901" s="5">
        <f>VLOOKUP(A1901,'[3]消费明细-普通账号'!$B$2:$O$10000,14,)</f>
        <v>42556</v>
      </c>
      <c r="G1901" s="1" t="s">
        <v>6392</v>
      </c>
      <c r="H1901" s="1" t="s">
        <v>17</v>
      </c>
      <c r="I1901" s="1" t="s">
        <v>1574</v>
      </c>
      <c r="J1901" s="1" t="s">
        <v>6393</v>
      </c>
      <c r="K1901" s="1" t="s">
        <v>20</v>
      </c>
      <c r="L1901" s="1" t="s">
        <v>6393</v>
      </c>
      <c r="M1901" s="1"/>
      <c r="N1901" s="1">
        <f t="shared" si="29"/>
        <v>850.22</v>
      </c>
      <c r="O1901" s="1" t="s">
        <v>22</v>
      </c>
      <c r="P1901" s="1" t="s">
        <v>6394</v>
      </c>
      <c r="Q1901" s="1" t="s">
        <v>6395</v>
      </c>
      <c r="R1901" s="1" t="s">
        <v>21</v>
      </c>
      <c r="S1901" s="1"/>
      <c r="T1901" s="1" t="s">
        <v>25</v>
      </c>
      <c r="U1901" t="str">
        <f>VLOOKUP(H1901,[4]可返佣产品!$A$2:$B$1000,2,)</f>
        <v>true</v>
      </c>
    </row>
    <row r="1902" spans="1:21">
      <c r="A1902" s="1" t="s">
        <v>6396</v>
      </c>
      <c r="B1902" s="1" t="str">
        <f>VLOOKUP(A1902,'[3]消费明细-普通账号'!$B$2:$C$10000,2,)</f>
        <v>广州凡象科技有限公司</v>
      </c>
      <c r="C1902" s="1" t="str">
        <f>VLOOKUP(A1902,'[3]消费明细-普通账号'!$B$2:$D$10000,3,)</f>
        <v>中台-广</v>
      </c>
      <c r="D1902" s="1" t="str">
        <f>VLOOKUP(A1902,'[3]消费明细-普通账号'!$B$2:$L$10000,11,)</f>
        <v>唐钰滢</v>
      </c>
      <c r="E1902" s="1" t="str">
        <f>VLOOKUP(A1902,'[3]消费明细-普通账号'!$B$2:$P$10000,15,)</f>
        <v>新建</v>
      </c>
      <c r="F1902" s="5">
        <f>VLOOKUP(A1902,'[3]消费明细-普通账号'!$B$2:$O$10000,14,)</f>
        <v>42941</v>
      </c>
      <c r="G1902" s="1" t="s">
        <v>6397</v>
      </c>
      <c r="H1902" s="1" t="s">
        <v>54</v>
      </c>
      <c r="I1902" s="1" t="s">
        <v>49</v>
      </c>
      <c r="J1902" s="1" t="s">
        <v>29</v>
      </c>
      <c r="K1902" s="1" t="s">
        <v>20</v>
      </c>
      <c r="L1902" s="1" t="s">
        <v>29</v>
      </c>
      <c r="M1902" s="1"/>
      <c r="N1902" s="1">
        <f t="shared" si="29"/>
        <v>0</v>
      </c>
      <c r="O1902" s="1" t="s">
        <v>22</v>
      </c>
      <c r="P1902" s="1" t="s">
        <v>6398</v>
      </c>
      <c r="Q1902" s="1" t="s">
        <v>6399</v>
      </c>
      <c r="R1902" s="1" t="s">
        <v>21</v>
      </c>
      <c r="S1902" s="1"/>
      <c r="T1902" s="1" t="s">
        <v>25</v>
      </c>
      <c r="U1902" t="str">
        <f>VLOOKUP(H1902,[4]可返佣产品!$A$2:$B$1000,2,)</f>
        <v>true</v>
      </c>
    </row>
    <row r="1903" spans="1:21">
      <c r="A1903" s="1" t="s">
        <v>220</v>
      </c>
      <c r="B1903" s="1" t="str">
        <f>VLOOKUP(A1903,'[3]消费明细-普通账号'!$B$2:$C$10000,2,)</f>
        <v>广州尚途商旅信息技术有限公司</v>
      </c>
      <c r="C1903" s="1" t="str">
        <f>VLOOKUP(A1903,'[3]消费明细-普通账号'!$B$2:$D$10000,3,)</f>
        <v>KA-广</v>
      </c>
      <c r="D1903" s="1" t="str">
        <f>VLOOKUP(A1903,'[3]消费明细-普通账号'!$B$2:$L$10000,11,)</f>
        <v>史玉卉</v>
      </c>
      <c r="E1903" s="1" t="str">
        <f>VLOOKUP(A1903,'[3]消费明细-普通账号'!$B$2:$P$10000,15,)</f>
        <v>关联</v>
      </c>
      <c r="F1903" s="5">
        <f>VLOOKUP(A1903,'[3]消费明细-普通账号'!$B$2:$O$10000,14,)</f>
        <v>42670</v>
      </c>
      <c r="G1903" s="1" t="s">
        <v>6400</v>
      </c>
      <c r="H1903" s="1" t="s">
        <v>17</v>
      </c>
      <c r="I1903" s="1" t="s">
        <v>59</v>
      </c>
      <c r="J1903" s="1" t="s">
        <v>278</v>
      </c>
      <c r="K1903" s="1" t="s">
        <v>20</v>
      </c>
      <c r="L1903" s="1" t="s">
        <v>278</v>
      </c>
      <c r="M1903" s="1"/>
      <c r="N1903" s="1">
        <f t="shared" si="29"/>
        <v>228</v>
      </c>
      <c r="O1903" s="1" t="s">
        <v>22</v>
      </c>
      <c r="P1903" s="1" t="s">
        <v>6401</v>
      </c>
      <c r="Q1903" s="1" t="s">
        <v>6402</v>
      </c>
      <c r="R1903" s="1" t="s">
        <v>21</v>
      </c>
      <c r="S1903" s="1"/>
      <c r="T1903" s="1" t="s">
        <v>25</v>
      </c>
      <c r="U1903">
        <v>-1</v>
      </c>
    </row>
    <row r="1904" spans="1:21">
      <c r="A1904" s="1" t="s">
        <v>220</v>
      </c>
      <c r="B1904" s="1" t="str">
        <f>VLOOKUP(A1904,'[3]消费明细-普通账号'!$B$2:$C$10000,2,)</f>
        <v>广州尚途商旅信息技术有限公司</v>
      </c>
      <c r="C1904" s="1" t="str">
        <f>VLOOKUP(A1904,'[3]消费明细-普通账号'!$B$2:$D$10000,3,)</f>
        <v>KA-广</v>
      </c>
      <c r="D1904" s="1" t="str">
        <f>VLOOKUP(A1904,'[3]消费明细-普通账号'!$B$2:$L$10000,11,)</f>
        <v>史玉卉</v>
      </c>
      <c r="E1904" s="1" t="str">
        <f>VLOOKUP(A1904,'[3]消费明细-普通账号'!$B$2:$P$10000,15,)</f>
        <v>关联</v>
      </c>
      <c r="F1904" s="5">
        <f>VLOOKUP(A1904,'[3]消费明细-普通账号'!$B$2:$O$10000,14,)</f>
        <v>42670</v>
      </c>
      <c r="G1904" s="1" t="s">
        <v>6403</v>
      </c>
      <c r="H1904" s="1" t="s">
        <v>17</v>
      </c>
      <c r="I1904" s="1" t="s">
        <v>59</v>
      </c>
      <c r="J1904" s="1" t="s">
        <v>278</v>
      </c>
      <c r="K1904" s="1" t="s">
        <v>20</v>
      </c>
      <c r="L1904" s="1" t="s">
        <v>278</v>
      </c>
      <c r="M1904" s="1"/>
      <c r="N1904" s="1">
        <f t="shared" si="29"/>
        <v>228</v>
      </c>
      <c r="O1904" s="1" t="s">
        <v>22</v>
      </c>
      <c r="P1904" s="1" t="s">
        <v>6404</v>
      </c>
      <c r="Q1904" s="1" t="s">
        <v>6405</v>
      </c>
      <c r="R1904" s="1" t="s">
        <v>21</v>
      </c>
      <c r="S1904" s="1"/>
      <c r="T1904" s="1" t="s">
        <v>25</v>
      </c>
      <c r="U1904">
        <v>-1</v>
      </c>
    </row>
    <row r="1905" spans="1:21">
      <c r="A1905" s="1" t="s">
        <v>220</v>
      </c>
      <c r="B1905" s="1" t="str">
        <f>VLOOKUP(A1905,'[3]消费明细-普通账号'!$B$2:$C$10000,2,)</f>
        <v>广州尚途商旅信息技术有限公司</v>
      </c>
      <c r="C1905" s="1" t="str">
        <f>VLOOKUP(A1905,'[3]消费明细-普通账号'!$B$2:$D$10000,3,)</f>
        <v>KA-广</v>
      </c>
      <c r="D1905" s="1" t="str">
        <f>VLOOKUP(A1905,'[3]消费明细-普通账号'!$B$2:$L$10000,11,)</f>
        <v>史玉卉</v>
      </c>
      <c r="E1905" s="1" t="str">
        <f>VLOOKUP(A1905,'[3]消费明细-普通账号'!$B$2:$P$10000,15,)</f>
        <v>关联</v>
      </c>
      <c r="F1905" s="5">
        <f>VLOOKUP(A1905,'[3]消费明细-普通账号'!$B$2:$O$10000,14,)</f>
        <v>42670</v>
      </c>
      <c r="G1905" s="1" t="s">
        <v>6406</v>
      </c>
      <c r="H1905" s="1" t="s">
        <v>17</v>
      </c>
      <c r="I1905" s="1" t="s">
        <v>59</v>
      </c>
      <c r="J1905" s="1" t="s">
        <v>1758</v>
      </c>
      <c r="K1905" s="1" t="s">
        <v>20</v>
      </c>
      <c r="L1905" s="1" t="s">
        <v>1758</v>
      </c>
      <c r="M1905" s="1"/>
      <c r="N1905" s="1">
        <f t="shared" si="29"/>
        <v>628</v>
      </c>
      <c r="O1905" s="1" t="s">
        <v>22</v>
      </c>
      <c r="P1905" s="1" t="s">
        <v>6407</v>
      </c>
      <c r="Q1905" s="1" t="s">
        <v>6407</v>
      </c>
      <c r="R1905" s="1" t="s">
        <v>21</v>
      </c>
      <c r="S1905" s="1"/>
      <c r="T1905" s="1" t="s">
        <v>25</v>
      </c>
      <c r="U1905">
        <v>-1</v>
      </c>
    </row>
    <row r="1906" spans="1:21">
      <c r="A1906" s="1" t="s">
        <v>220</v>
      </c>
      <c r="B1906" s="1" t="str">
        <f>VLOOKUP(A1906,'[3]消费明细-普通账号'!$B$2:$C$10000,2,)</f>
        <v>广州尚途商旅信息技术有限公司</v>
      </c>
      <c r="C1906" s="1" t="str">
        <f>VLOOKUP(A1906,'[3]消费明细-普通账号'!$B$2:$D$10000,3,)</f>
        <v>KA-广</v>
      </c>
      <c r="D1906" s="1" t="str">
        <f>VLOOKUP(A1906,'[3]消费明细-普通账号'!$B$2:$L$10000,11,)</f>
        <v>史玉卉</v>
      </c>
      <c r="E1906" s="1" t="str">
        <f>VLOOKUP(A1906,'[3]消费明细-普通账号'!$B$2:$P$10000,15,)</f>
        <v>关联</v>
      </c>
      <c r="F1906" s="5">
        <f>VLOOKUP(A1906,'[3]消费明细-普通账号'!$B$2:$O$10000,14,)</f>
        <v>42670</v>
      </c>
      <c r="G1906" s="1" t="s">
        <v>6408</v>
      </c>
      <c r="H1906" s="1" t="s">
        <v>17</v>
      </c>
      <c r="I1906" s="1" t="s">
        <v>59</v>
      </c>
      <c r="J1906" s="1" t="s">
        <v>278</v>
      </c>
      <c r="K1906" s="1" t="s">
        <v>20</v>
      </c>
      <c r="L1906" s="1" t="s">
        <v>278</v>
      </c>
      <c r="M1906" s="1"/>
      <c r="N1906" s="1">
        <f t="shared" si="29"/>
        <v>228</v>
      </c>
      <c r="O1906" s="1" t="s">
        <v>22</v>
      </c>
      <c r="P1906" s="1" t="s">
        <v>6409</v>
      </c>
      <c r="Q1906" s="1" t="s">
        <v>6410</v>
      </c>
      <c r="R1906" s="1" t="s">
        <v>21</v>
      </c>
      <c r="S1906" s="1"/>
      <c r="T1906" s="1" t="s">
        <v>25</v>
      </c>
      <c r="U1906">
        <v>-1</v>
      </c>
    </row>
    <row r="1907" spans="1:21">
      <c r="A1907" s="1" t="s">
        <v>220</v>
      </c>
      <c r="B1907" s="1" t="str">
        <f>VLOOKUP(A1907,'[3]消费明细-普通账号'!$B$2:$C$10000,2,)</f>
        <v>广州尚途商旅信息技术有限公司</v>
      </c>
      <c r="C1907" s="1" t="str">
        <f>VLOOKUP(A1907,'[3]消费明细-普通账号'!$B$2:$D$10000,3,)</f>
        <v>KA-广</v>
      </c>
      <c r="D1907" s="1" t="str">
        <f>VLOOKUP(A1907,'[3]消费明细-普通账号'!$B$2:$L$10000,11,)</f>
        <v>史玉卉</v>
      </c>
      <c r="E1907" s="1" t="str">
        <f>VLOOKUP(A1907,'[3]消费明细-普通账号'!$B$2:$P$10000,15,)</f>
        <v>关联</v>
      </c>
      <c r="F1907" s="5">
        <f>VLOOKUP(A1907,'[3]消费明细-普通账号'!$B$2:$O$10000,14,)</f>
        <v>42670</v>
      </c>
      <c r="G1907" s="1" t="s">
        <v>6411</v>
      </c>
      <c r="H1907" s="1" t="s">
        <v>17</v>
      </c>
      <c r="I1907" s="1" t="s">
        <v>59</v>
      </c>
      <c r="J1907" s="1" t="s">
        <v>278</v>
      </c>
      <c r="K1907" s="1" t="s">
        <v>20</v>
      </c>
      <c r="L1907" s="1" t="s">
        <v>278</v>
      </c>
      <c r="M1907" s="1"/>
      <c r="N1907" s="1">
        <f t="shared" si="29"/>
        <v>228</v>
      </c>
      <c r="O1907" s="1" t="s">
        <v>22</v>
      </c>
      <c r="P1907" s="1" t="s">
        <v>6412</v>
      </c>
      <c r="Q1907" s="1" t="s">
        <v>6413</v>
      </c>
      <c r="R1907" s="1" t="s">
        <v>21</v>
      </c>
      <c r="S1907" s="1"/>
      <c r="T1907" s="1" t="s">
        <v>25</v>
      </c>
      <c r="U1907">
        <v>-1</v>
      </c>
    </row>
    <row r="1908" spans="1:21">
      <c r="A1908" s="1" t="s">
        <v>220</v>
      </c>
      <c r="B1908" s="1" t="str">
        <f>VLOOKUP(A1908,'[3]消费明细-普通账号'!$B$2:$C$10000,2,)</f>
        <v>广州尚途商旅信息技术有限公司</v>
      </c>
      <c r="C1908" s="1" t="str">
        <f>VLOOKUP(A1908,'[3]消费明细-普通账号'!$B$2:$D$10000,3,)</f>
        <v>KA-广</v>
      </c>
      <c r="D1908" s="1" t="str">
        <f>VLOOKUP(A1908,'[3]消费明细-普通账号'!$B$2:$L$10000,11,)</f>
        <v>史玉卉</v>
      </c>
      <c r="E1908" s="1" t="str">
        <f>VLOOKUP(A1908,'[3]消费明细-普通账号'!$B$2:$P$10000,15,)</f>
        <v>关联</v>
      </c>
      <c r="F1908" s="5">
        <f>VLOOKUP(A1908,'[3]消费明细-普通账号'!$B$2:$O$10000,14,)</f>
        <v>42670</v>
      </c>
      <c r="G1908" s="1" t="s">
        <v>6414</v>
      </c>
      <c r="H1908" s="1" t="s">
        <v>17</v>
      </c>
      <c r="I1908" s="1" t="s">
        <v>59</v>
      </c>
      <c r="J1908" s="1" t="s">
        <v>1758</v>
      </c>
      <c r="K1908" s="1" t="s">
        <v>20</v>
      </c>
      <c r="L1908" s="1" t="s">
        <v>1758</v>
      </c>
      <c r="M1908" s="1"/>
      <c r="N1908" s="1">
        <f t="shared" si="29"/>
        <v>628</v>
      </c>
      <c r="O1908" s="1" t="s">
        <v>22</v>
      </c>
      <c r="P1908" s="1" t="s">
        <v>6415</v>
      </c>
      <c r="Q1908" s="1" t="s">
        <v>6416</v>
      </c>
      <c r="R1908" s="1" t="s">
        <v>21</v>
      </c>
      <c r="S1908" s="1"/>
      <c r="T1908" s="1" t="s">
        <v>25</v>
      </c>
      <c r="U1908">
        <v>-1</v>
      </c>
    </row>
    <row r="1909" spans="1:21">
      <c r="A1909" s="1" t="s">
        <v>220</v>
      </c>
      <c r="B1909" s="1" t="str">
        <f>VLOOKUP(A1909,'[3]消费明细-普通账号'!$B$2:$C$10000,2,)</f>
        <v>广州尚途商旅信息技术有限公司</v>
      </c>
      <c r="C1909" s="1" t="str">
        <f>VLOOKUP(A1909,'[3]消费明细-普通账号'!$B$2:$D$10000,3,)</f>
        <v>KA-广</v>
      </c>
      <c r="D1909" s="1" t="str">
        <f>VLOOKUP(A1909,'[3]消费明细-普通账号'!$B$2:$L$10000,11,)</f>
        <v>史玉卉</v>
      </c>
      <c r="E1909" s="1" t="str">
        <f>VLOOKUP(A1909,'[3]消费明细-普通账号'!$B$2:$P$10000,15,)</f>
        <v>关联</v>
      </c>
      <c r="F1909" s="5">
        <f>VLOOKUP(A1909,'[3]消费明细-普通账号'!$B$2:$O$10000,14,)</f>
        <v>42670</v>
      </c>
      <c r="G1909" s="1" t="s">
        <v>6417</v>
      </c>
      <c r="H1909" s="1" t="s">
        <v>17</v>
      </c>
      <c r="I1909" s="1" t="s">
        <v>59</v>
      </c>
      <c r="J1909" s="1" t="s">
        <v>278</v>
      </c>
      <c r="K1909" s="1" t="s">
        <v>20</v>
      </c>
      <c r="L1909" s="1" t="s">
        <v>278</v>
      </c>
      <c r="M1909" s="1"/>
      <c r="N1909" s="1">
        <f t="shared" si="29"/>
        <v>228</v>
      </c>
      <c r="O1909" s="1" t="s">
        <v>22</v>
      </c>
      <c r="P1909" s="1" t="s">
        <v>6418</v>
      </c>
      <c r="Q1909" s="1" t="s">
        <v>6418</v>
      </c>
      <c r="R1909" s="1" t="s">
        <v>21</v>
      </c>
      <c r="S1909" s="1"/>
      <c r="T1909" s="1" t="s">
        <v>25</v>
      </c>
      <c r="U1909">
        <v>-1</v>
      </c>
    </row>
    <row r="1910" spans="1:21">
      <c r="A1910" s="1" t="s">
        <v>220</v>
      </c>
      <c r="B1910" s="1" t="str">
        <f>VLOOKUP(A1910,'[3]消费明细-普通账号'!$B$2:$C$10000,2,)</f>
        <v>广州尚途商旅信息技术有限公司</v>
      </c>
      <c r="C1910" s="1" t="str">
        <f>VLOOKUP(A1910,'[3]消费明细-普通账号'!$B$2:$D$10000,3,)</f>
        <v>KA-广</v>
      </c>
      <c r="D1910" s="1" t="str">
        <f>VLOOKUP(A1910,'[3]消费明细-普通账号'!$B$2:$L$10000,11,)</f>
        <v>史玉卉</v>
      </c>
      <c r="E1910" s="1" t="str">
        <f>VLOOKUP(A1910,'[3]消费明细-普通账号'!$B$2:$P$10000,15,)</f>
        <v>关联</v>
      </c>
      <c r="F1910" s="5">
        <f>VLOOKUP(A1910,'[3]消费明细-普通账号'!$B$2:$O$10000,14,)</f>
        <v>42670</v>
      </c>
      <c r="G1910" s="1" t="s">
        <v>6419</v>
      </c>
      <c r="H1910" s="1" t="s">
        <v>17</v>
      </c>
      <c r="I1910" s="1" t="s">
        <v>59</v>
      </c>
      <c r="J1910" s="1" t="s">
        <v>278</v>
      </c>
      <c r="K1910" s="1" t="s">
        <v>20</v>
      </c>
      <c r="L1910" s="1" t="s">
        <v>278</v>
      </c>
      <c r="M1910" s="1"/>
      <c r="N1910" s="1">
        <f t="shared" si="29"/>
        <v>228</v>
      </c>
      <c r="O1910" s="1" t="s">
        <v>22</v>
      </c>
      <c r="P1910" s="1" t="s">
        <v>6420</v>
      </c>
      <c r="Q1910" s="1" t="s">
        <v>6421</v>
      </c>
      <c r="R1910" s="1" t="s">
        <v>21</v>
      </c>
      <c r="S1910" s="1"/>
      <c r="T1910" s="1" t="s">
        <v>25</v>
      </c>
      <c r="U1910">
        <v>-1</v>
      </c>
    </row>
    <row r="1911" spans="1:21">
      <c r="A1911" s="1" t="s">
        <v>220</v>
      </c>
      <c r="B1911" s="1" t="str">
        <f>VLOOKUP(A1911,'[3]消费明细-普通账号'!$B$2:$C$10000,2,)</f>
        <v>广州尚途商旅信息技术有限公司</v>
      </c>
      <c r="C1911" s="1" t="str">
        <f>VLOOKUP(A1911,'[3]消费明细-普通账号'!$B$2:$D$10000,3,)</f>
        <v>KA-广</v>
      </c>
      <c r="D1911" s="1" t="str">
        <f>VLOOKUP(A1911,'[3]消费明细-普通账号'!$B$2:$L$10000,11,)</f>
        <v>史玉卉</v>
      </c>
      <c r="E1911" s="1" t="str">
        <f>VLOOKUP(A1911,'[3]消费明细-普通账号'!$B$2:$P$10000,15,)</f>
        <v>关联</v>
      </c>
      <c r="F1911" s="5">
        <f>VLOOKUP(A1911,'[3]消费明细-普通账号'!$B$2:$O$10000,14,)</f>
        <v>42670</v>
      </c>
      <c r="G1911" s="1" t="s">
        <v>6422</v>
      </c>
      <c r="H1911" s="1" t="s">
        <v>17</v>
      </c>
      <c r="I1911" s="1" t="s">
        <v>59</v>
      </c>
      <c r="J1911" s="1" t="s">
        <v>278</v>
      </c>
      <c r="K1911" s="1" t="s">
        <v>20</v>
      </c>
      <c r="L1911" s="1" t="s">
        <v>278</v>
      </c>
      <c r="M1911" s="1"/>
      <c r="N1911" s="1">
        <f t="shared" si="29"/>
        <v>228</v>
      </c>
      <c r="O1911" s="1" t="s">
        <v>22</v>
      </c>
      <c r="P1911" s="1" t="s">
        <v>6423</v>
      </c>
      <c r="Q1911" s="1" t="s">
        <v>6423</v>
      </c>
      <c r="R1911" s="1" t="s">
        <v>21</v>
      </c>
      <c r="S1911" s="1"/>
      <c r="T1911" s="1" t="s">
        <v>25</v>
      </c>
      <c r="U1911">
        <v>-1</v>
      </c>
    </row>
    <row r="1912" spans="1:21">
      <c r="A1912" s="1" t="s">
        <v>220</v>
      </c>
      <c r="B1912" s="1" t="str">
        <f>VLOOKUP(A1912,'[3]消费明细-普通账号'!$B$2:$C$10000,2,)</f>
        <v>广州尚途商旅信息技术有限公司</v>
      </c>
      <c r="C1912" s="1" t="str">
        <f>VLOOKUP(A1912,'[3]消费明细-普通账号'!$B$2:$D$10000,3,)</f>
        <v>KA-广</v>
      </c>
      <c r="D1912" s="1" t="str">
        <f>VLOOKUP(A1912,'[3]消费明细-普通账号'!$B$2:$L$10000,11,)</f>
        <v>史玉卉</v>
      </c>
      <c r="E1912" s="1" t="str">
        <f>VLOOKUP(A1912,'[3]消费明细-普通账号'!$B$2:$P$10000,15,)</f>
        <v>关联</v>
      </c>
      <c r="F1912" s="5">
        <f>VLOOKUP(A1912,'[3]消费明细-普通账号'!$B$2:$O$10000,14,)</f>
        <v>42670</v>
      </c>
      <c r="G1912" s="1" t="s">
        <v>6424</v>
      </c>
      <c r="H1912" s="1" t="s">
        <v>17</v>
      </c>
      <c r="I1912" s="1" t="s">
        <v>59</v>
      </c>
      <c r="J1912" s="1" t="s">
        <v>2405</v>
      </c>
      <c r="K1912" s="1" t="s">
        <v>20</v>
      </c>
      <c r="L1912" s="1" t="s">
        <v>2405</v>
      </c>
      <c r="M1912" s="1"/>
      <c r="N1912" s="1">
        <f t="shared" si="29"/>
        <v>1282</v>
      </c>
      <c r="O1912" s="1" t="s">
        <v>22</v>
      </c>
      <c r="P1912" s="1" t="s">
        <v>6425</v>
      </c>
      <c r="Q1912" s="1" t="s">
        <v>6426</v>
      </c>
      <c r="R1912" s="1" t="s">
        <v>21</v>
      </c>
      <c r="S1912" s="1"/>
      <c r="T1912" s="1" t="s">
        <v>25</v>
      </c>
      <c r="U1912">
        <v>-1</v>
      </c>
    </row>
    <row r="1913" spans="1:21">
      <c r="A1913" s="1" t="s">
        <v>220</v>
      </c>
      <c r="B1913" s="1" t="str">
        <f>VLOOKUP(A1913,'[3]消费明细-普通账号'!$B$2:$C$10000,2,)</f>
        <v>广州尚途商旅信息技术有限公司</v>
      </c>
      <c r="C1913" s="1" t="str">
        <f>VLOOKUP(A1913,'[3]消费明细-普通账号'!$B$2:$D$10000,3,)</f>
        <v>KA-广</v>
      </c>
      <c r="D1913" s="1" t="str">
        <f>VLOOKUP(A1913,'[3]消费明细-普通账号'!$B$2:$L$10000,11,)</f>
        <v>史玉卉</v>
      </c>
      <c r="E1913" s="1" t="str">
        <f>VLOOKUP(A1913,'[3]消费明细-普通账号'!$B$2:$P$10000,15,)</f>
        <v>关联</v>
      </c>
      <c r="F1913" s="5">
        <f>VLOOKUP(A1913,'[3]消费明细-普通账号'!$B$2:$O$10000,14,)</f>
        <v>42670</v>
      </c>
      <c r="G1913" s="1" t="s">
        <v>6427</v>
      </c>
      <c r="H1913" s="1" t="s">
        <v>17</v>
      </c>
      <c r="I1913" s="1" t="s">
        <v>59</v>
      </c>
      <c r="J1913" s="1" t="s">
        <v>278</v>
      </c>
      <c r="K1913" s="1" t="s">
        <v>20</v>
      </c>
      <c r="L1913" s="1" t="s">
        <v>278</v>
      </c>
      <c r="M1913" s="1"/>
      <c r="N1913" s="1">
        <f t="shared" si="29"/>
        <v>228</v>
      </c>
      <c r="O1913" s="1" t="s">
        <v>22</v>
      </c>
      <c r="P1913" s="1" t="s">
        <v>6428</v>
      </c>
      <c r="Q1913" s="1" t="s">
        <v>6429</v>
      </c>
      <c r="R1913" s="1" t="s">
        <v>21</v>
      </c>
      <c r="S1913" s="1"/>
      <c r="T1913" s="1" t="s">
        <v>25</v>
      </c>
      <c r="U1913">
        <v>-1</v>
      </c>
    </row>
    <row r="1914" spans="1:21">
      <c r="A1914" s="1" t="s">
        <v>220</v>
      </c>
      <c r="B1914" s="1" t="str">
        <f>VLOOKUP(A1914,'[3]消费明细-普通账号'!$B$2:$C$10000,2,)</f>
        <v>广州尚途商旅信息技术有限公司</v>
      </c>
      <c r="C1914" s="1" t="str">
        <f>VLOOKUP(A1914,'[3]消费明细-普通账号'!$B$2:$D$10000,3,)</f>
        <v>KA-广</v>
      </c>
      <c r="D1914" s="1" t="str">
        <f>VLOOKUP(A1914,'[3]消费明细-普通账号'!$B$2:$L$10000,11,)</f>
        <v>史玉卉</v>
      </c>
      <c r="E1914" s="1" t="str">
        <f>VLOOKUP(A1914,'[3]消费明细-普通账号'!$B$2:$P$10000,15,)</f>
        <v>关联</v>
      </c>
      <c r="F1914" s="5">
        <f>VLOOKUP(A1914,'[3]消费明细-普通账号'!$B$2:$O$10000,14,)</f>
        <v>42670</v>
      </c>
      <c r="G1914" s="1" t="s">
        <v>6430</v>
      </c>
      <c r="H1914" s="1" t="s">
        <v>17</v>
      </c>
      <c r="I1914" s="1" t="s">
        <v>59</v>
      </c>
      <c r="J1914" s="1" t="s">
        <v>278</v>
      </c>
      <c r="K1914" s="1" t="s">
        <v>20</v>
      </c>
      <c r="L1914" s="1" t="s">
        <v>278</v>
      </c>
      <c r="M1914" s="1"/>
      <c r="N1914" s="1">
        <f t="shared" si="29"/>
        <v>228</v>
      </c>
      <c r="O1914" s="1" t="s">
        <v>22</v>
      </c>
      <c r="P1914" s="1" t="s">
        <v>6431</v>
      </c>
      <c r="Q1914" s="1" t="s">
        <v>6428</v>
      </c>
      <c r="R1914" s="1" t="s">
        <v>21</v>
      </c>
      <c r="S1914" s="1"/>
      <c r="T1914" s="1" t="s">
        <v>25</v>
      </c>
      <c r="U1914">
        <v>-1</v>
      </c>
    </row>
    <row r="1915" spans="1:21">
      <c r="A1915" s="1" t="s">
        <v>220</v>
      </c>
      <c r="B1915" s="1" t="str">
        <f>VLOOKUP(A1915,'[3]消费明细-普通账号'!$B$2:$C$10000,2,)</f>
        <v>广州尚途商旅信息技术有限公司</v>
      </c>
      <c r="C1915" s="1" t="str">
        <f>VLOOKUP(A1915,'[3]消费明细-普通账号'!$B$2:$D$10000,3,)</f>
        <v>KA-广</v>
      </c>
      <c r="D1915" s="1" t="str">
        <f>VLOOKUP(A1915,'[3]消费明细-普通账号'!$B$2:$L$10000,11,)</f>
        <v>史玉卉</v>
      </c>
      <c r="E1915" s="1" t="str">
        <f>VLOOKUP(A1915,'[3]消费明细-普通账号'!$B$2:$P$10000,15,)</f>
        <v>关联</v>
      </c>
      <c r="F1915" s="5">
        <f>VLOOKUP(A1915,'[3]消费明细-普通账号'!$B$2:$O$10000,14,)</f>
        <v>42670</v>
      </c>
      <c r="G1915" s="1" t="s">
        <v>6432</v>
      </c>
      <c r="H1915" s="1" t="s">
        <v>17</v>
      </c>
      <c r="I1915" s="1" t="s">
        <v>59</v>
      </c>
      <c r="J1915" s="1" t="s">
        <v>602</v>
      </c>
      <c r="K1915" s="1" t="s">
        <v>20</v>
      </c>
      <c r="L1915" s="1" t="s">
        <v>602</v>
      </c>
      <c r="M1915" s="1"/>
      <c r="N1915" s="1">
        <f t="shared" si="29"/>
        <v>428</v>
      </c>
      <c r="O1915" s="1" t="s">
        <v>22</v>
      </c>
      <c r="P1915" s="1" t="s">
        <v>6433</v>
      </c>
      <c r="Q1915" s="1" t="s">
        <v>6434</v>
      </c>
      <c r="R1915" s="1" t="s">
        <v>21</v>
      </c>
      <c r="S1915" s="1"/>
      <c r="T1915" s="1" t="s">
        <v>25</v>
      </c>
      <c r="U1915">
        <v>-1</v>
      </c>
    </row>
    <row r="1916" spans="1:21">
      <c r="A1916" s="1" t="s">
        <v>220</v>
      </c>
      <c r="B1916" s="1" t="str">
        <f>VLOOKUP(A1916,'[3]消费明细-普通账号'!$B$2:$C$10000,2,)</f>
        <v>广州尚途商旅信息技术有限公司</v>
      </c>
      <c r="C1916" s="1" t="str">
        <f>VLOOKUP(A1916,'[3]消费明细-普通账号'!$B$2:$D$10000,3,)</f>
        <v>KA-广</v>
      </c>
      <c r="D1916" s="1" t="str">
        <f>VLOOKUP(A1916,'[3]消费明细-普通账号'!$B$2:$L$10000,11,)</f>
        <v>史玉卉</v>
      </c>
      <c r="E1916" s="1" t="str">
        <f>VLOOKUP(A1916,'[3]消费明细-普通账号'!$B$2:$P$10000,15,)</f>
        <v>关联</v>
      </c>
      <c r="F1916" s="5">
        <f>VLOOKUP(A1916,'[3]消费明细-普通账号'!$B$2:$O$10000,14,)</f>
        <v>42670</v>
      </c>
      <c r="G1916" s="1" t="s">
        <v>6435</v>
      </c>
      <c r="H1916" s="1" t="s">
        <v>17</v>
      </c>
      <c r="I1916" s="1" t="s">
        <v>59</v>
      </c>
      <c r="J1916" s="1" t="s">
        <v>278</v>
      </c>
      <c r="K1916" s="1" t="s">
        <v>20</v>
      </c>
      <c r="L1916" s="1" t="s">
        <v>278</v>
      </c>
      <c r="M1916" s="1"/>
      <c r="N1916" s="1">
        <f t="shared" si="29"/>
        <v>228</v>
      </c>
      <c r="O1916" s="1" t="s">
        <v>22</v>
      </c>
      <c r="P1916" s="1" t="s">
        <v>6436</v>
      </c>
      <c r="Q1916" s="1" t="s">
        <v>6433</v>
      </c>
      <c r="R1916" s="1" t="s">
        <v>21</v>
      </c>
      <c r="S1916" s="1"/>
      <c r="T1916" s="1" t="s">
        <v>25</v>
      </c>
      <c r="U1916">
        <v>-1</v>
      </c>
    </row>
    <row r="1917" spans="1:21">
      <c r="A1917" s="1" t="s">
        <v>220</v>
      </c>
      <c r="B1917" s="1" t="str">
        <f>VLOOKUP(A1917,'[3]消费明细-普通账号'!$B$2:$C$10000,2,)</f>
        <v>广州尚途商旅信息技术有限公司</v>
      </c>
      <c r="C1917" s="1" t="str">
        <f>VLOOKUP(A1917,'[3]消费明细-普通账号'!$B$2:$D$10000,3,)</f>
        <v>KA-广</v>
      </c>
      <c r="D1917" s="1" t="str">
        <f>VLOOKUP(A1917,'[3]消费明细-普通账号'!$B$2:$L$10000,11,)</f>
        <v>史玉卉</v>
      </c>
      <c r="E1917" s="1" t="str">
        <f>VLOOKUP(A1917,'[3]消费明细-普通账号'!$B$2:$P$10000,15,)</f>
        <v>关联</v>
      </c>
      <c r="F1917" s="5">
        <f>VLOOKUP(A1917,'[3]消费明细-普通账号'!$B$2:$O$10000,14,)</f>
        <v>42670</v>
      </c>
      <c r="G1917" s="1" t="s">
        <v>6437</v>
      </c>
      <c r="H1917" s="1" t="s">
        <v>17</v>
      </c>
      <c r="I1917" s="1" t="s">
        <v>59</v>
      </c>
      <c r="J1917" s="1" t="s">
        <v>278</v>
      </c>
      <c r="K1917" s="1" t="s">
        <v>20</v>
      </c>
      <c r="L1917" s="1" t="s">
        <v>278</v>
      </c>
      <c r="M1917" s="1"/>
      <c r="N1917" s="1">
        <f t="shared" si="29"/>
        <v>228</v>
      </c>
      <c r="O1917" s="1" t="s">
        <v>22</v>
      </c>
      <c r="P1917" s="1" t="s">
        <v>6438</v>
      </c>
      <c r="Q1917" s="1" t="s">
        <v>6439</v>
      </c>
      <c r="R1917" s="1" t="s">
        <v>21</v>
      </c>
      <c r="S1917" s="1"/>
      <c r="T1917" s="1" t="s">
        <v>25</v>
      </c>
      <c r="U1917">
        <v>-1</v>
      </c>
    </row>
    <row r="1918" spans="1:21">
      <c r="A1918" s="1" t="s">
        <v>220</v>
      </c>
      <c r="B1918" s="1" t="str">
        <f>VLOOKUP(A1918,'[3]消费明细-普通账号'!$B$2:$C$10000,2,)</f>
        <v>广州尚途商旅信息技术有限公司</v>
      </c>
      <c r="C1918" s="1" t="str">
        <f>VLOOKUP(A1918,'[3]消费明细-普通账号'!$B$2:$D$10000,3,)</f>
        <v>KA-广</v>
      </c>
      <c r="D1918" s="1" t="str">
        <f>VLOOKUP(A1918,'[3]消费明细-普通账号'!$B$2:$L$10000,11,)</f>
        <v>史玉卉</v>
      </c>
      <c r="E1918" s="1" t="str">
        <f>VLOOKUP(A1918,'[3]消费明细-普通账号'!$B$2:$P$10000,15,)</f>
        <v>关联</v>
      </c>
      <c r="F1918" s="5">
        <f>VLOOKUP(A1918,'[3]消费明细-普通账号'!$B$2:$O$10000,14,)</f>
        <v>42670</v>
      </c>
      <c r="G1918" s="1" t="s">
        <v>6440</v>
      </c>
      <c r="H1918" s="1" t="s">
        <v>17</v>
      </c>
      <c r="I1918" s="1" t="s">
        <v>59</v>
      </c>
      <c r="J1918" s="1" t="s">
        <v>278</v>
      </c>
      <c r="K1918" s="1" t="s">
        <v>20</v>
      </c>
      <c r="L1918" s="1" t="s">
        <v>278</v>
      </c>
      <c r="M1918" s="1"/>
      <c r="N1918" s="1">
        <f t="shared" si="29"/>
        <v>228</v>
      </c>
      <c r="O1918" s="1" t="s">
        <v>22</v>
      </c>
      <c r="P1918" s="1" t="s">
        <v>6441</v>
      </c>
      <c r="Q1918" s="1" t="s">
        <v>6442</v>
      </c>
      <c r="R1918" s="1" t="s">
        <v>21</v>
      </c>
      <c r="S1918" s="1"/>
      <c r="T1918" s="1" t="s">
        <v>25</v>
      </c>
      <c r="U1918">
        <v>-1</v>
      </c>
    </row>
    <row r="1919" spans="1:21">
      <c r="A1919" s="1" t="s">
        <v>220</v>
      </c>
      <c r="B1919" s="1" t="str">
        <f>VLOOKUP(A1919,'[3]消费明细-普通账号'!$B$2:$C$10000,2,)</f>
        <v>广州尚途商旅信息技术有限公司</v>
      </c>
      <c r="C1919" s="1" t="str">
        <f>VLOOKUP(A1919,'[3]消费明细-普通账号'!$B$2:$D$10000,3,)</f>
        <v>KA-广</v>
      </c>
      <c r="D1919" s="1" t="str">
        <f>VLOOKUP(A1919,'[3]消费明细-普通账号'!$B$2:$L$10000,11,)</f>
        <v>史玉卉</v>
      </c>
      <c r="E1919" s="1" t="str">
        <f>VLOOKUP(A1919,'[3]消费明细-普通账号'!$B$2:$P$10000,15,)</f>
        <v>关联</v>
      </c>
      <c r="F1919" s="5">
        <f>VLOOKUP(A1919,'[3]消费明细-普通账号'!$B$2:$O$10000,14,)</f>
        <v>42670</v>
      </c>
      <c r="G1919" s="1" t="s">
        <v>6443</v>
      </c>
      <c r="H1919" s="1" t="s">
        <v>17</v>
      </c>
      <c r="I1919" s="1" t="s">
        <v>59</v>
      </c>
      <c r="J1919" s="1" t="s">
        <v>602</v>
      </c>
      <c r="K1919" s="1" t="s">
        <v>20</v>
      </c>
      <c r="L1919" s="1" t="s">
        <v>602</v>
      </c>
      <c r="M1919" s="1"/>
      <c r="N1919" s="1">
        <f t="shared" si="29"/>
        <v>428</v>
      </c>
      <c r="O1919" s="1" t="s">
        <v>22</v>
      </c>
      <c r="P1919" s="1" t="s">
        <v>6444</v>
      </c>
      <c r="Q1919" s="1" t="s">
        <v>6444</v>
      </c>
      <c r="R1919" s="1" t="s">
        <v>21</v>
      </c>
      <c r="S1919" s="1"/>
      <c r="T1919" s="1" t="s">
        <v>25</v>
      </c>
      <c r="U1919">
        <v>-1</v>
      </c>
    </row>
    <row r="1920" spans="1:21">
      <c r="A1920" s="1" t="s">
        <v>5098</v>
      </c>
      <c r="B1920" s="1" t="str">
        <f>VLOOKUP(A1920,'[3]消费明细-普通账号'!$B$2:$C$10000,2,)</f>
        <v>广东联邦家私集团有限公司</v>
      </c>
      <c r="C1920" s="1" t="str">
        <f>VLOOKUP(A1920,'[3]消费明细-普通账号'!$B$2:$D$10000,3,)</f>
        <v>KA-广</v>
      </c>
      <c r="D1920" s="1" t="str">
        <f>VLOOKUP(A1920,'[3]消费明细-普通账号'!$B$2:$L$10000,11,)</f>
        <v>KA-广</v>
      </c>
      <c r="E1920" s="1" t="str">
        <f>VLOOKUP(A1920,'[3]消费明细-普通账号'!$B$2:$P$10000,15,)</f>
        <v>新建</v>
      </c>
      <c r="F1920" s="5">
        <f>VLOOKUP(A1920,'[3]消费明细-普通账号'!$B$2:$O$10000,14,)</f>
        <v>42739</v>
      </c>
      <c r="G1920" s="1" t="s">
        <v>6445</v>
      </c>
      <c r="H1920" s="1" t="s">
        <v>6323</v>
      </c>
      <c r="I1920" s="1" t="s">
        <v>49</v>
      </c>
      <c r="J1920" s="1" t="s">
        <v>29</v>
      </c>
      <c r="K1920" s="1" t="s">
        <v>20</v>
      </c>
      <c r="L1920" s="1" t="s">
        <v>29</v>
      </c>
      <c r="M1920" s="1"/>
      <c r="N1920" s="1">
        <f t="shared" si="29"/>
        <v>0</v>
      </c>
      <c r="O1920" s="1" t="s">
        <v>22</v>
      </c>
      <c r="P1920" s="1" t="s">
        <v>6446</v>
      </c>
      <c r="Q1920" s="1" t="s">
        <v>6447</v>
      </c>
      <c r="R1920" s="1" t="s">
        <v>21</v>
      </c>
      <c r="S1920" s="1"/>
      <c r="T1920" s="1" t="s">
        <v>25</v>
      </c>
      <c r="U1920" t="e">
        <f>VLOOKUP(H1920,[4]可返佣产品!$A$2:$B$1000,2,)</f>
        <v>#N/A</v>
      </c>
    </row>
    <row r="1921" spans="1:21">
      <c r="A1921" s="1" t="s">
        <v>304</v>
      </c>
      <c r="B1921" s="1" t="str">
        <f>VLOOKUP(A1921,'[3]消费明细-普通账号'!$B$2:$C$10000,2,)</f>
        <v>广州远程教育中心有限公司</v>
      </c>
      <c r="C1921" s="1" t="str">
        <f>VLOOKUP(A1921,'[3]消费明细-普通账号'!$B$2:$D$10000,3,)</f>
        <v>KA-广</v>
      </c>
      <c r="D1921" s="1" t="str">
        <f>VLOOKUP(A1921,'[3]消费明细-普通账号'!$B$2:$L$10000,11,)</f>
        <v>史玉卉</v>
      </c>
      <c r="E1921" s="1" t="str">
        <f>VLOOKUP(A1921,'[3]消费明细-普通账号'!$B$2:$P$10000,15,)</f>
        <v>关联</v>
      </c>
      <c r="F1921" s="5">
        <f>VLOOKUP(A1921,'[3]消费明细-普通账号'!$B$2:$O$10000,14,)</f>
        <v>42818</v>
      </c>
      <c r="G1921" s="1" t="s">
        <v>6448</v>
      </c>
      <c r="H1921" s="1" t="s">
        <v>17</v>
      </c>
      <c r="I1921" s="1" t="s">
        <v>59</v>
      </c>
      <c r="J1921" s="1" t="s">
        <v>3850</v>
      </c>
      <c r="K1921" s="1" t="s">
        <v>203</v>
      </c>
      <c r="L1921" s="1" t="s">
        <v>3851</v>
      </c>
      <c r="M1921" s="1"/>
      <c r="N1921" s="1">
        <f t="shared" si="29"/>
        <v>2544</v>
      </c>
      <c r="O1921" s="1" t="s">
        <v>22</v>
      </c>
      <c r="P1921" s="1" t="s">
        <v>6449</v>
      </c>
      <c r="Q1921" s="1" t="s">
        <v>6450</v>
      </c>
      <c r="R1921" s="1" t="s">
        <v>21</v>
      </c>
      <c r="S1921" s="1"/>
      <c r="T1921" s="1" t="s">
        <v>25</v>
      </c>
      <c r="U1921">
        <v>0</v>
      </c>
    </row>
    <row r="1922" spans="1:21">
      <c r="A1922" s="1" t="s">
        <v>304</v>
      </c>
      <c r="B1922" s="1" t="str">
        <f>VLOOKUP(A1922,'[3]消费明细-普通账号'!$B$2:$C$10000,2,)</f>
        <v>广州远程教育中心有限公司</v>
      </c>
      <c r="C1922" s="1" t="str">
        <f>VLOOKUP(A1922,'[3]消费明细-普通账号'!$B$2:$D$10000,3,)</f>
        <v>KA-广</v>
      </c>
      <c r="D1922" s="1" t="str">
        <f>VLOOKUP(A1922,'[3]消费明细-普通账号'!$B$2:$L$10000,11,)</f>
        <v>史玉卉</v>
      </c>
      <c r="E1922" s="1" t="str">
        <f>VLOOKUP(A1922,'[3]消费明细-普通账号'!$B$2:$P$10000,15,)</f>
        <v>关联</v>
      </c>
      <c r="F1922" s="5">
        <f>VLOOKUP(A1922,'[3]消费明细-普通账号'!$B$2:$O$10000,14,)</f>
        <v>42818</v>
      </c>
      <c r="G1922" s="1" t="s">
        <v>6451</v>
      </c>
      <c r="H1922" s="1" t="s">
        <v>17</v>
      </c>
      <c r="I1922" s="1" t="s">
        <v>59</v>
      </c>
      <c r="J1922" s="1" t="s">
        <v>1837</v>
      </c>
      <c r="K1922" s="1" t="s">
        <v>203</v>
      </c>
      <c r="L1922" s="1" t="s">
        <v>1838</v>
      </c>
      <c r="M1922" s="1"/>
      <c r="N1922" s="1">
        <f t="shared" si="29"/>
        <v>165.75</v>
      </c>
      <c r="O1922" s="1" t="s">
        <v>22</v>
      </c>
      <c r="P1922" s="1" t="s">
        <v>6452</v>
      </c>
      <c r="Q1922" s="1" t="s">
        <v>6453</v>
      </c>
      <c r="R1922" s="1" t="s">
        <v>21</v>
      </c>
      <c r="S1922" s="1"/>
      <c r="T1922" s="1" t="s">
        <v>25</v>
      </c>
      <c r="U1922">
        <v>0</v>
      </c>
    </row>
    <row r="1923" spans="1:21">
      <c r="A1923" s="1" t="s">
        <v>304</v>
      </c>
      <c r="B1923" s="1" t="str">
        <f>VLOOKUP(A1923,'[3]消费明细-普通账号'!$B$2:$C$10000,2,)</f>
        <v>广州远程教育中心有限公司</v>
      </c>
      <c r="C1923" s="1" t="str">
        <f>VLOOKUP(A1923,'[3]消费明细-普通账号'!$B$2:$D$10000,3,)</f>
        <v>KA-广</v>
      </c>
      <c r="D1923" s="1" t="str">
        <f>VLOOKUP(A1923,'[3]消费明细-普通账号'!$B$2:$L$10000,11,)</f>
        <v>史玉卉</v>
      </c>
      <c r="E1923" s="1" t="str">
        <f>VLOOKUP(A1923,'[3]消费明细-普通账号'!$B$2:$P$10000,15,)</f>
        <v>关联</v>
      </c>
      <c r="F1923" s="5">
        <f>VLOOKUP(A1923,'[3]消费明细-普通账号'!$B$2:$O$10000,14,)</f>
        <v>42818</v>
      </c>
      <c r="G1923" s="1" t="s">
        <v>6454</v>
      </c>
      <c r="H1923" s="1" t="s">
        <v>17</v>
      </c>
      <c r="I1923" s="1" t="s">
        <v>59</v>
      </c>
      <c r="J1923" s="1" t="s">
        <v>6141</v>
      </c>
      <c r="K1923" s="1" t="s">
        <v>203</v>
      </c>
      <c r="L1923" s="1" t="s">
        <v>6142</v>
      </c>
      <c r="M1923" s="1"/>
      <c r="N1923" s="1">
        <f t="shared" ref="N1923:N1986" si="30">L1923-M1923</f>
        <v>608.25</v>
      </c>
      <c r="O1923" s="1" t="s">
        <v>22</v>
      </c>
      <c r="P1923" s="1" t="s">
        <v>6455</v>
      </c>
      <c r="Q1923" s="1" t="s">
        <v>6455</v>
      </c>
      <c r="R1923" s="1" t="s">
        <v>21</v>
      </c>
      <c r="S1923" s="1"/>
      <c r="T1923" s="1" t="s">
        <v>25</v>
      </c>
      <c r="U1923">
        <v>0</v>
      </c>
    </row>
    <row r="1924" spans="1:21">
      <c r="A1924" s="1" t="s">
        <v>304</v>
      </c>
      <c r="B1924" s="1" t="str">
        <f>VLOOKUP(A1924,'[3]消费明细-普通账号'!$B$2:$C$10000,2,)</f>
        <v>广州远程教育中心有限公司</v>
      </c>
      <c r="C1924" s="1" t="str">
        <f>VLOOKUP(A1924,'[3]消费明细-普通账号'!$B$2:$D$10000,3,)</f>
        <v>KA-广</v>
      </c>
      <c r="D1924" s="1" t="str">
        <f>VLOOKUP(A1924,'[3]消费明细-普通账号'!$B$2:$L$10000,11,)</f>
        <v>史玉卉</v>
      </c>
      <c r="E1924" s="1" t="str">
        <f>VLOOKUP(A1924,'[3]消费明细-普通账号'!$B$2:$P$10000,15,)</f>
        <v>关联</v>
      </c>
      <c r="F1924" s="5">
        <f>VLOOKUP(A1924,'[3]消费明细-普通账号'!$B$2:$O$10000,14,)</f>
        <v>42818</v>
      </c>
      <c r="G1924" s="1" t="s">
        <v>6456</v>
      </c>
      <c r="H1924" s="1" t="s">
        <v>17</v>
      </c>
      <c r="I1924" s="1" t="s">
        <v>59</v>
      </c>
      <c r="J1924" s="1" t="s">
        <v>579</v>
      </c>
      <c r="K1924" s="1" t="s">
        <v>203</v>
      </c>
      <c r="L1924" s="1" t="s">
        <v>3209</v>
      </c>
      <c r="M1924" s="1"/>
      <c r="N1924" s="1">
        <f t="shared" si="30"/>
        <v>70.5</v>
      </c>
      <c r="O1924" s="1" t="s">
        <v>22</v>
      </c>
      <c r="P1924" s="1" t="s">
        <v>6457</v>
      </c>
      <c r="Q1924" s="1" t="s">
        <v>6458</v>
      </c>
      <c r="R1924" s="1" t="s">
        <v>21</v>
      </c>
      <c r="S1924" s="1"/>
      <c r="T1924" s="1" t="s">
        <v>25</v>
      </c>
      <c r="U1924">
        <v>0</v>
      </c>
    </row>
    <row r="1925" spans="1:21">
      <c r="A1925" s="1" t="s">
        <v>304</v>
      </c>
      <c r="B1925" s="1" t="str">
        <f>VLOOKUP(A1925,'[3]消费明细-普通账号'!$B$2:$C$10000,2,)</f>
        <v>广州远程教育中心有限公司</v>
      </c>
      <c r="C1925" s="1" t="str">
        <f>VLOOKUP(A1925,'[3]消费明细-普通账号'!$B$2:$D$10000,3,)</f>
        <v>KA-广</v>
      </c>
      <c r="D1925" s="1" t="str">
        <f>VLOOKUP(A1925,'[3]消费明细-普通账号'!$B$2:$L$10000,11,)</f>
        <v>史玉卉</v>
      </c>
      <c r="E1925" s="1" t="str">
        <f>VLOOKUP(A1925,'[3]消费明细-普通账号'!$B$2:$P$10000,15,)</f>
        <v>关联</v>
      </c>
      <c r="F1925" s="5">
        <f>VLOOKUP(A1925,'[3]消费明细-普通账号'!$B$2:$O$10000,14,)</f>
        <v>42818</v>
      </c>
      <c r="G1925" s="1" t="s">
        <v>6459</v>
      </c>
      <c r="H1925" s="1" t="s">
        <v>17</v>
      </c>
      <c r="I1925" s="1" t="s">
        <v>59</v>
      </c>
      <c r="J1925" s="1" t="s">
        <v>6460</v>
      </c>
      <c r="K1925" s="1" t="s">
        <v>203</v>
      </c>
      <c r="L1925" s="1" t="s">
        <v>6461</v>
      </c>
      <c r="M1925" s="1"/>
      <c r="N1925" s="1">
        <f t="shared" si="30"/>
        <v>645</v>
      </c>
      <c r="O1925" s="1" t="s">
        <v>22</v>
      </c>
      <c r="P1925" s="1" t="s">
        <v>6462</v>
      </c>
      <c r="Q1925" s="1" t="s">
        <v>6463</v>
      </c>
      <c r="R1925" s="1" t="s">
        <v>21</v>
      </c>
      <c r="S1925" s="1"/>
      <c r="T1925" s="1" t="s">
        <v>25</v>
      </c>
      <c r="U1925">
        <v>0</v>
      </c>
    </row>
    <row r="1926" spans="1:21">
      <c r="A1926" s="1" t="s">
        <v>299</v>
      </c>
      <c r="B1926" s="1" t="str">
        <f>VLOOKUP(A1926,'[3]消费明细-普通账号'!$B$2:$C$10000,2,)</f>
        <v>广州逗趣互动信息科技有限公司</v>
      </c>
      <c r="C1926" s="1" t="str">
        <f>VLOOKUP(A1926,'[3]消费明细-普通账号'!$B$2:$D$10000,3,)</f>
        <v>其他</v>
      </c>
      <c r="D1926" s="1" t="str">
        <f>VLOOKUP(A1926,'[3]消费明细-普通账号'!$B$2:$L$10000,11,)</f>
        <v>薛玲</v>
      </c>
      <c r="E1926" s="1" t="str">
        <f>VLOOKUP(A1926,'[3]消费明细-普通账号'!$B$2:$P$10000,15,)</f>
        <v>关联</v>
      </c>
      <c r="F1926" s="5">
        <f>VLOOKUP(A1926,'[3]消费明细-普通账号'!$B$2:$O$10000,14,)</f>
        <v>42744</v>
      </c>
      <c r="G1926" s="1" t="s">
        <v>6464</v>
      </c>
      <c r="H1926" s="1" t="s">
        <v>17</v>
      </c>
      <c r="I1926" s="1" t="s">
        <v>59</v>
      </c>
      <c r="J1926" s="1" t="s">
        <v>598</v>
      </c>
      <c r="K1926" s="1" t="s">
        <v>20</v>
      </c>
      <c r="L1926" s="1" t="s">
        <v>598</v>
      </c>
      <c r="M1926" s="1"/>
      <c r="N1926" s="1">
        <f t="shared" si="30"/>
        <v>296</v>
      </c>
      <c r="O1926" s="1" t="s">
        <v>22</v>
      </c>
      <c r="P1926" s="1" t="s">
        <v>6465</v>
      </c>
      <c r="Q1926" s="1" t="s">
        <v>6465</v>
      </c>
      <c r="R1926" s="1" t="s">
        <v>21</v>
      </c>
      <c r="S1926" s="1"/>
      <c r="T1926" s="1" t="s">
        <v>25</v>
      </c>
      <c r="U1926">
        <v>-1</v>
      </c>
    </row>
    <row r="1927" spans="1:21">
      <c r="A1927" s="1" t="s">
        <v>2470</v>
      </c>
      <c r="B1927" s="1" t="str">
        <f>VLOOKUP(A1927,'[3]消费明细-普通账号'!$B$2:$C$10000,2,)</f>
        <v>广州市蜂擎信息科技有限公司</v>
      </c>
      <c r="C1927" s="1" t="str">
        <f>VLOOKUP(A1927,'[3]消费明细-普通账号'!$B$2:$D$10000,3,)</f>
        <v>其他</v>
      </c>
      <c r="D1927" s="1" t="str">
        <f>VLOOKUP(A1927,'[3]消费明细-普通账号'!$B$2:$L$10000,11,)</f>
        <v>薛玲</v>
      </c>
      <c r="E1927" s="1" t="str">
        <f>VLOOKUP(A1927,'[3]消费明细-普通账号'!$B$2:$P$10000,15,)</f>
        <v>新建</v>
      </c>
      <c r="F1927" s="5">
        <f>VLOOKUP(A1927,'[3]消费明细-普通账号'!$B$2:$O$10000,14,)</f>
        <v>42914</v>
      </c>
      <c r="G1927" s="1" t="s">
        <v>6466</v>
      </c>
      <c r="H1927" s="1" t="s">
        <v>28</v>
      </c>
      <c r="I1927" s="1" t="s">
        <v>18</v>
      </c>
      <c r="J1927" s="1" t="s">
        <v>29</v>
      </c>
      <c r="K1927" s="1" t="s">
        <v>20</v>
      </c>
      <c r="L1927" s="1" t="s">
        <v>30</v>
      </c>
      <c r="M1927" s="1"/>
      <c r="N1927" s="1">
        <f t="shared" si="30"/>
        <v>0</v>
      </c>
      <c r="O1927" s="1" t="s">
        <v>31</v>
      </c>
      <c r="P1927" s="1" t="s">
        <v>6467</v>
      </c>
      <c r="Q1927" s="1" t="s">
        <v>6467</v>
      </c>
      <c r="R1927" s="1" t="s">
        <v>21</v>
      </c>
      <c r="S1927" s="1"/>
      <c r="T1927" s="1" t="s">
        <v>25</v>
      </c>
      <c r="U1927" t="b">
        <f>VLOOKUP(H1927,[4]可返佣产品!$A$2:$B$1000,2,)</f>
        <v>1</v>
      </c>
    </row>
    <row r="1928" spans="1:21">
      <c r="A1928" s="1" t="s">
        <v>2470</v>
      </c>
      <c r="B1928" s="1" t="str">
        <f>VLOOKUP(A1928,'[3]消费明细-普通账号'!$B$2:$C$10000,2,)</f>
        <v>广州市蜂擎信息科技有限公司</v>
      </c>
      <c r="C1928" s="1" t="str">
        <f>VLOOKUP(A1928,'[3]消费明细-普通账号'!$B$2:$D$10000,3,)</f>
        <v>其他</v>
      </c>
      <c r="D1928" s="1" t="str">
        <f>VLOOKUP(A1928,'[3]消费明细-普通账号'!$B$2:$L$10000,11,)</f>
        <v>薛玲</v>
      </c>
      <c r="E1928" s="1" t="str">
        <f>VLOOKUP(A1928,'[3]消费明细-普通账号'!$B$2:$P$10000,15,)</f>
        <v>新建</v>
      </c>
      <c r="F1928" s="5">
        <f>VLOOKUP(A1928,'[3]消费明细-普通账号'!$B$2:$O$10000,14,)</f>
        <v>42914</v>
      </c>
      <c r="G1928" s="1" t="s">
        <v>6468</v>
      </c>
      <c r="H1928" s="1" t="s">
        <v>28</v>
      </c>
      <c r="I1928" s="1" t="s">
        <v>18</v>
      </c>
      <c r="J1928" s="1" t="s">
        <v>29</v>
      </c>
      <c r="K1928" s="1" t="s">
        <v>20</v>
      </c>
      <c r="L1928" s="1" t="s">
        <v>30</v>
      </c>
      <c r="M1928" s="1"/>
      <c r="N1928" s="1">
        <f t="shared" si="30"/>
        <v>0</v>
      </c>
      <c r="O1928" s="1" t="s">
        <v>31</v>
      </c>
      <c r="P1928" s="1" t="s">
        <v>6469</v>
      </c>
      <c r="Q1928" s="1" t="s">
        <v>6470</v>
      </c>
      <c r="R1928" s="1" t="s">
        <v>21</v>
      </c>
      <c r="S1928" s="1"/>
      <c r="T1928" s="1" t="s">
        <v>25</v>
      </c>
      <c r="U1928" t="b">
        <f>VLOOKUP(H1928,[4]可返佣产品!$A$2:$B$1000,2,)</f>
        <v>1</v>
      </c>
    </row>
    <row r="1929" spans="1:21">
      <c r="A1929" s="1" t="s">
        <v>2470</v>
      </c>
      <c r="B1929" s="1" t="str">
        <f>VLOOKUP(A1929,'[3]消费明细-普通账号'!$B$2:$C$10000,2,)</f>
        <v>广州市蜂擎信息科技有限公司</v>
      </c>
      <c r="C1929" s="1" t="str">
        <f>VLOOKUP(A1929,'[3]消费明细-普通账号'!$B$2:$D$10000,3,)</f>
        <v>其他</v>
      </c>
      <c r="D1929" s="1" t="str">
        <f>VLOOKUP(A1929,'[3]消费明细-普通账号'!$B$2:$L$10000,11,)</f>
        <v>薛玲</v>
      </c>
      <c r="E1929" s="1" t="str">
        <f>VLOOKUP(A1929,'[3]消费明细-普通账号'!$B$2:$P$10000,15,)</f>
        <v>新建</v>
      </c>
      <c r="F1929" s="5">
        <f>VLOOKUP(A1929,'[3]消费明细-普通账号'!$B$2:$O$10000,14,)</f>
        <v>42914</v>
      </c>
      <c r="G1929" s="1" t="s">
        <v>6471</v>
      </c>
      <c r="H1929" s="1" t="s">
        <v>28</v>
      </c>
      <c r="I1929" s="1" t="s">
        <v>18</v>
      </c>
      <c r="J1929" s="1" t="s">
        <v>29</v>
      </c>
      <c r="K1929" s="1" t="s">
        <v>20</v>
      </c>
      <c r="L1929" s="1" t="s">
        <v>30</v>
      </c>
      <c r="M1929" s="1"/>
      <c r="N1929" s="1">
        <f t="shared" si="30"/>
        <v>0</v>
      </c>
      <c r="O1929" s="1" t="s">
        <v>31</v>
      </c>
      <c r="P1929" s="1" t="s">
        <v>6472</v>
      </c>
      <c r="Q1929" s="1" t="s">
        <v>6473</v>
      </c>
      <c r="R1929" s="1" t="s">
        <v>21</v>
      </c>
      <c r="S1929" s="1"/>
      <c r="T1929" s="1" t="s">
        <v>25</v>
      </c>
      <c r="U1929" t="b">
        <f>VLOOKUP(H1929,[4]可返佣产品!$A$2:$B$1000,2,)</f>
        <v>1</v>
      </c>
    </row>
    <row r="1930" spans="1:21">
      <c r="A1930" s="1" t="s">
        <v>2470</v>
      </c>
      <c r="B1930" s="1" t="str">
        <f>VLOOKUP(A1930,'[3]消费明细-普通账号'!$B$2:$C$10000,2,)</f>
        <v>广州市蜂擎信息科技有限公司</v>
      </c>
      <c r="C1930" s="1" t="str">
        <f>VLOOKUP(A1930,'[3]消费明细-普通账号'!$B$2:$D$10000,3,)</f>
        <v>其他</v>
      </c>
      <c r="D1930" s="1" t="str">
        <f>VLOOKUP(A1930,'[3]消费明细-普通账号'!$B$2:$L$10000,11,)</f>
        <v>薛玲</v>
      </c>
      <c r="E1930" s="1" t="str">
        <f>VLOOKUP(A1930,'[3]消费明细-普通账号'!$B$2:$P$10000,15,)</f>
        <v>新建</v>
      </c>
      <c r="F1930" s="5">
        <f>VLOOKUP(A1930,'[3]消费明细-普通账号'!$B$2:$O$10000,14,)</f>
        <v>42914</v>
      </c>
      <c r="G1930" s="1" t="s">
        <v>6474</v>
      </c>
      <c r="H1930" s="1" t="s">
        <v>28</v>
      </c>
      <c r="I1930" s="1" t="s">
        <v>18</v>
      </c>
      <c r="J1930" s="1" t="s">
        <v>29</v>
      </c>
      <c r="K1930" s="1" t="s">
        <v>20</v>
      </c>
      <c r="L1930" s="1" t="s">
        <v>30</v>
      </c>
      <c r="M1930" s="1"/>
      <c r="N1930" s="1">
        <f t="shared" si="30"/>
        <v>0</v>
      </c>
      <c r="O1930" s="1" t="s">
        <v>31</v>
      </c>
      <c r="P1930" s="1" t="s">
        <v>6475</v>
      </c>
      <c r="Q1930" s="1" t="s">
        <v>6475</v>
      </c>
      <c r="R1930" s="1" t="s">
        <v>21</v>
      </c>
      <c r="S1930" s="1"/>
      <c r="T1930" s="1" t="s">
        <v>25</v>
      </c>
      <c r="U1930" t="b">
        <f>VLOOKUP(H1930,[4]可返佣产品!$A$2:$B$1000,2,)</f>
        <v>1</v>
      </c>
    </row>
    <row r="1931" spans="1:21">
      <c r="A1931" s="1" t="s">
        <v>717</v>
      </c>
      <c r="B1931" s="1" t="str">
        <f>VLOOKUP(A1931,'[3]消费明细-普通账号'!$B$2:$C$10000,2,)</f>
        <v>广州科亚信息科技有限公司</v>
      </c>
      <c r="C1931" s="1" t="str">
        <f>VLOOKUP(A1931,'[3]消费明细-普通账号'!$B$2:$D$10000,3,)</f>
        <v>中台-广</v>
      </c>
      <c r="D1931" s="1" t="str">
        <f>VLOOKUP(A1931,'[3]消费明细-普通账号'!$B$2:$L$10000,11,)</f>
        <v>唐钰滢</v>
      </c>
      <c r="E1931" s="1" t="str">
        <f>VLOOKUP(A1931,'[3]消费明细-普通账号'!$B$2:$P$10000,15,)</f>
        <v>关联</v>
      </c>
      <c r="F1931" s="5">
        <f>VLOOKUP(A1931,'[3]消费明细-普通账号'!$B$2:$O$10000,14,)</f>
        <v>42809</v>
      </c>
      <c r="G1931" s="1" t="s">
        <v>6476</v>
      </c>
      <c r="H1931" s="1" t="s">
        <v>17</v>
      </c>
      <c r="I1931" s="1" t="s">
        <v>59</v>
      </c>
      <c r="J1931" s="1" t="s">
        <v>180</v>
      </c>
      <c r="K1931" s="1" t="s">
        <v>20</v>
      </c>
      <c r="L1931" s="1" t="s">
        <v>180</v>
      </c>
      <c r="M1931" s="1"/>
      <c r="N1931" s="1">
        <f t="shared" si="30"/>
        <v>402</v>
      </c>
      <c r="O1931" s="1" t="s">
        <v>22</v>
      </c>
      <c r="P1931" s="1" t="s">
        <v>6477</v>
      </c>
      <c r="Q1931" s="1" t="s">
        <v>6478</v>
      </c>
      <c r="R1931" s="1" t="s">
        <v>21</v>
      </c>
      <c r="S1931" s="1"/>
      <c r="T1931" s="1" t="s">
        <v>25</v>
      </c>
      <c r="U1931">
        <v>-1</v>
      </c>
    </row>
    <row r="1932" spans="1:21">
      <c r="A1932" s="1" t="s">
        <v>470</v>
      </c>
      <c r="B1932" s="1" t="str">
        <f>VLOOKUP(A1932,'[3]消费明细-普通账号'!$B$2:$C$10000,2,)</f>
        <v>广州简乐网络科技有限公司</v>
      </c>
      <c r="C1932" s="1" t="str">
        <f>VLOOKUP(A1932,'[3]消费明细-普通账号'!$B$2:$D$10000,3,)</f>
        <v>铁军-广</v>
      </c>
      <c r="D1932" s="1" t="str">
        <f>VLOOKUP(A1932,'[3]消费明细-普通账号'!$B$2:$L$10000,11,)</f>
        <v>高乾</v>
      </c>
      <c r="E1932" s="1" t="str">
        <f>VLOOKUP(A1932,'[3]消费明细-普通账号'!$B$2:$P$10000,15,)</f>
        <v>关联</v>
      </c>
      <c r="F1932" s="5">
        <f>VLOOKUP(A1932,'[3]消费明细-普通账号'!$B$2:$O$10000,14,)</f>
        <v>42914</v>
      </c>
      <c r="G1932" s="1" t="s">
        <v>6479</v>
      </c>
      <c r="H1932" s="1" t="s">
        <v>17</v>
      </c>
      <c r="I1932" s="1" t="s">
        <v>59</v>
      </c>
      <c r="J1932" s="1" t="s">
        <v>3611</v>
      </c>
      <c r="K1932" s="1" t="s">
        <v>20</v>
      </c>
      <c r="L1932" s="1" t="s">
        <v>3611</v>
      </c>
      <c r="M1932" s="1"/>
      <c r="N1932" s="1">
        <f t="shared" si="30"/>
        <v>527</v>
      </c>
      <c r="O1932" s="1" t="s">
        <v>22</v>
      </c>
      <c r="P1932" s="1" t="s">
        <v>6480</v>
      </c>
      <c r="Q1932" s="1" t="s">
        <v>6481</v>
      </c>
      <c r="R1932" s="1" t="s">
        <v>21</v>
      </c>
      <c r="S1932" s="1"/>
      <c r="T1932" s="1" t="s">
        <v>25</v>
      </c>
      <c r="U1932">
        <v>-1</v>
      </c>
    </row>
    <row r="1933" spans="1:21">
      <c r="A1933" s="1" t="s">
        <v>72</v>
      </c>
      <c r="B1933" s="1" t="str">
        <f>VLOOKUP(A1933,'[3]消费明细-普通账号'!$B$2:$C$10000,2,)</f>
        <v>深圳鼎游无限科技有限公司</v>
      </c>
      <c r="C1933" s="1" t="str">
        <f>VLOOKUP(A1933,'[3]消费明细-普通账号'!$B$2:$D$10000,3,)</f>
        <v>BD伙伴</v>
      </c>
      <c r="D1933" s="1" t="str">
        <f>VLOOKUP(A1933,'[3]消费明细-普通账号'!$B$2:$L$10000,11,)</f>
        <v>BD团队-刘银树</v>
      </c>
      <c r="E1933" s="1" t="str">
        <f>VLOOKUP(A1933,'[3]消费明细-普通账号'!$B$2:$P$10000,15,)</f>
        <v>新建</v>
      </c>
      <c r="F1933" s="5">
        <f>VLOOKUP(A1933,'[3]消费明细-普通账号'!$B$2:$O$10000,14,)</f>
        <v>43077</v>
      </c>
      <c r="G1933" s="1" t="s">
        <v>6482</v>
      </c>
      <c r="H1933" s="1" t="s">
        <v>17</v>
      </c>
      <c r="I1933" s="1" t="s">
        <v>59</v>
      </c>
      <c r="J1933" s="1" t="s">
        <v>6483</v>
      </c>
      <c r="K1933" s="1" t="s">
        <v>20</v>
      </c>
      <c r="L1933" s="1" t="s">
        <v>6483</v>
      </c>
      <c r="M1933" s="1"/>
      <c r="N1933" s="1">
        <f t="shared" si="30"/>
        <v>514</v>
      </c>
      <c r="O1933" s="1" t="s">
        <v>22</v>
      </c>
      <c r="P1933" s="1" t="s">
        <v>6484</v>
      </c>
      <c r="Q1933" s="1" t="s">
        <v>6485</v>
      </c>
      <c r="R1933" s="1" t="s">
        <v>21</v>
      </c>
      <c r="S1933" s="1"/>
      <c r="T1933" s="1" t="s">
        <v>25</v>
      </c>
      <c r="U1933" t="str">
        <f>VLOOKUP(H1933,[4]可返佣产品!$A$2:$B$1000,2,)</f>
        <v>true</v>
      </c>
    </row>
    <row r="1934" spans="1:21">
      <c r="A1934" s="1" t="s">
        <v>916</v>
      </c>
      <c r="B1934" s="1" t="str">
        <f>VLOOKUP(A1934,'[3]消费明细-普通账号'!$B$2:$C$10000,2,)</f>
        <v>广东天泽阳光康众医疗投资管理有限公司</v>
      </c>
      <c r="C1934" s="1" t="str">
        <f>VLOOKUP(A1934,'[3]消费明细-普通账号'!$B$2:$D$10000,3,)</f>
        <v>铁军-广</v>
      </c>
      <c r="D1934" s="1" t="str">
        <f>VLOOKUP(A1934,'[3]消费明细-普通账号'!$B$2:$L$10000,11,)</f>
        <v>李达</v>
      </c>
      <c r="E1934" s="1" t="str">
        <f>VLOOKUP(A1934,'[3]消费明细-普通账号'!$B$2:$P$10000,15,)</f>
        <v>新建</v>
      </c>
      <c r="F1934" s="5">
        <f>VLOOKUP(A1934,'[3]消费明细-普通账号'!$B$2:$O$10000,14,)</f>
        <v>43262.467164351852</v>
      </c>
      <c r="G1934" s="1" t="s">
        <v>6486</v>
      </c>
      <c r="H1934" s="1" t="s">
        <v>65</v>
      </c>
      <c r="I1934" s="1" t="s">
        <v>49</v>
      </c>
      <c r="J1934" s="1" t="s">
        <v>29</v>
      </c>
      <c r="K1934" s="1" t="s">
        <v>20</v>
      </c>
      <c r="L1934" s="1" t="s">
        <v>30</v>
      </c>
      <c r="M1934" s="1"/>
      <c r="N1934" s="1">
        <f t="shared" si="30"/>
        <v>0</v>
      </c>
      <c r="O1934" s="1" t="s">
        <v>31</v>
      </c>
      <c r="P1934" s="1" t="s">
        <v>6487</v>
      </c>
      <c r="Q1934" s="1" t="s">
        <v>6487</v>
      </c>
      <c r="R1934" s="1" t="s">
        <v>21</v>
      </c>
      <c r="S1934" s="1"/>
      <c r="T1934" s="1" t="s">
        <v>25</v>
      </c>
      <c r="U1934" t="e">
        <f>VLOOKUP(H1934,[4]可返佣产品!$A$2:$B$1000,2,)</f>
        <v>#N/A</v>
      </c>
    </row>
    <row r="1935" spans="1:21">
      <c r="A1935" s="1" t="s">
        <v>1104</v>
      </c>
      <c r="B1935" s="1" t="str">
        <f>VLOOKUP(A1935,'[3]消费明细-普通账号'!$B$2:$C$10000,2,)</f>
        <v>深圳前海融通科技有限公司</v>
      </c>
      <c r="C1935" s="1" t="str">
        <f>VLOOKUP(A1935,'[3]消费明细-普通账号'!$B$2:$D$10000,3,)</f>
        <v>铁军-广</v>
      </c>
      <c r="D1935" s="1" t="str">
        <f>VLOOKUP(A1935,'[3]消费明细-普通账号'!$B$2:$L$10000,11,)</f>
        <v>高乾</v>
      </c>
      <c r="E1935" s="1" t="str">
        <f>VLOOKUP(A1935,'[3]消费明细-普通账号'!$B$2:$P$10000,15,)</f>
        <v>新建</v>
      </c>
      <c r="F1935" s="5">
        <f>VLOOKUP(A1935,'[3]消费明细-普通账号'!$B$2:$O$10000,14,)</f>
        <v>43119.456261574102</v>
      </c>
      <c r="G1935" s="1" t="s">
        <v>6488</v>
      </c>
      <c r="H1935" s="1" t="s">
        <v>306</v>
      </c>
      <c r="I1935" s="1" t="s">
        <v>18</v>
      </c>
      <c r="J1935" s="1" t="s">
        <v>6489</v>
      </c>
      <c r="K1935" s="1" t="s">
        <v>20</v>
      </c>
      <c r="L1935" s="1" t="s">
        <v>6489</v>
      </c>
      <c r="M1935" s="1"/>
      <c r="N1935" s="1">
        <f t="shared" si="30"/>
        <v>286.02999999999997</v>
      </c>
      <c r="O1935" s="1" t="s">
        <v>22</v>
      </c>
      <c r="P1935" s="1" t="s">
        <v>6490</v>
      </c>
      <c r="Q1935" s="1" t="s">
        <v>6491</v>
      </c>
      <c r="R1935" s="1" t="s">
        <v>21</v>
      </c>
      <c r="S1935" s="1"/>
      <c r="T1935" s="1" t="s">
        <v>25</v>
      </c>
      <c r="U1935" t="str">
        <f>VLOOKUP(H1935,[4]可返佣产品!$A$2:$B$1000,2,)</f>
        <v>true</v>
      </c>
    </row>
    <row r="1936" spans="1:21">
      <c r="A1936" s="1" t="s">
        <v>1104</v>
      </c>
      <c r="B1936" s="1" t="str">
        <f>VLOOKUP(A1936,'[3]消费明细-普通账号'!$B$2:$C$10000,2,)</f>
        <v>深圳前海融通科技有限公司</v>
      </c>
      <c r="C1936" s="1" t="str">
        <f>VLOOKUP(A1936,'[3]消费明细-普通账号'!$B$2:$D$10000,3,)</f>
        <v>铁军-广</v>
      </c>
      <c r="D1936" s="1" t="str">
        <f>VLOOKUP(A1936,'[3]消费明细-普通账号'!$B$2:$L$10000,11,)</f>
        <v>高乾</v>
      </c>
      <c r="E1936" s="1" t="str">
        <f>VLOOKUP(A1936,'[3]消费明细-普通账号'!$B$2:$P$10000,15,)</f>
        <v>新建</v>
      </c>
      <c r="F1936" s="5">
        <f>VLOOKUP(A1936,'[3]消费明细-普通账号'!$B$2:$O$10000,14,)</f>
        <v>43119.456261574102</v>
      </c>
      <c r="G1936" s="1" t="s">
        <v>6492</v>
      </c>
      <c r="H1936" s="1" t="s">
        <v>306</v>
      </c>
      <c r="I1936" s="1" t="s">
        <v>18</v>
      </c>
      <c r="J1936" s="1" t="s">
        <v>6493</v>
      </c>
      <c r="K1936" s="1" t="s">
        <v>20</v>
      </c>
      <c r="L1936" s="1" t="s">
        <v>6493</v>
      </c>
      <c r="M1936" s="1"/>
      <c r="N1936" s="1">
        <f t="shared" si="30"/>
        <v>286.04000000000002</v>
      </c>
      <c r="O1936" s="1" t="s">
        <v>22</v>
      </c>
      <c r="P1936" s="1" t="s">
        <v>6494</v>
      </c>
      <c r="Q1936" s="1" t="s">
        <v>6495</v>
      </c>
      <c r="R1936" s="1" t="s">
        <v>21</v>
      </c>
      <c r="S1936" s="1"/>
      <c r="T1936" s="1" t="s">
        <v>25</v>
      </c>
      <c r="U1936" t="str">
        <f>VLOOKUP(H1936,[4]可返佣产品!$A$2:$B$1000,2,)</f>
        <v>true</v>
      </c>
    </row>
    <row r="1937" spans="1:21">
      <c r="A1937" s="1" t="s">
        <v>708</v>
      </c>
      <c r="B1937" s="1" t="str">
        <f>VLOOKUP(A1937,'[3]消费明细-普通账号'!$B$2:$C$10000,2,)</f>
        <v>dw10066</v>
      </c>
      <c r="C1937" s="1" t="str">
        <f>VLOOKUP(A1937,'[3]消费明细-普通账号'!$B$2:$D$10000,3,)</f>
        <v>铁军-广</v>
      </c>
      <c r="D1937" s="1" t="str">
        <f>VLOOKUP(A1937,'[3]消费明细-普通账号'!$B$2:$L$10000,11,)</f>
        <v>吴发能</v>
      </c>
      <c r="E1937" s="1" t="str">
        <f>VLOOKUP(A1937,'[3]消费明细-普通账号'!$B$2:$P$10000,15,)</f>
        <v>关联</v>
      </c>
      <c r="F1937" s="5">
        <f>VLOOKUP(A1937,'[3]消费明细-普通账号'!$B$2:$O$10000,14,)</f>
        <v>43021</v>
      </c>
      <c r="G1937" s="1" t="s">
        <v>6496</v>
      </c>
      <c r="H1937" s="1" t="s">
        <v>17</v>
      </c>
      <c r="I1937" s="1" t="s">
        <v>59</v>
      </c>
      <c r="J1937" s="1" t="s">
        <v>6497</v>
      </c>
      <c r="K1937" s="1" t="s">
        <v>20</v>
      </c>
      <c r="L1937" s="1" t="s">
        <v>6497</v>
      </c>
      <c r="M1937" s="1"/>
      <c r="N1937" s="1">
        <f t="shared" si="30"/>
        <v>1232</v>
      </c>
      <c r="O1937" s="1" t="s">
        <v>22</v>
      </c>
      <c r="P1937" s="1" t="s">
        <v>6498</v>
      </c>
      <c r="Q1937" s="1" t="s">
        <v>6499</v>
      </c>
      <c r="R1937" s="1" t="s">
        <v>21</v>
      </c>
      <c r="S1937" s="1"/>
      <c r="T1937" s="1" t="s">
        <v>25</v>
      </c>
      <c r="U1937">
        <v>-1</v>
      </c>
    </row>
    <row r="1938" spans="1:21">
      <c r="A1938" s="1" t="s">
        <v>708</v>
      </c>
      <c r="B1938" s="1" t="str">
        <f>VLOOKUP(A1938,'[3]消费明细-普通账号'!$B$2:$C$10000,2,)</f>
        <v>dw10066</v>
      </c>
      <c r="C1938" s="1" t="str">
        <f>VLOOKUP(A1938,'[3]消费明细-普通账号'!$B$2:$D$10000,3,)</f>
        <v>铁军-广</v>
      </c>
      <c r="D1938" s="1" t="str">
        <f>VLOOKUP(A1938,'[3]消费明细-普通账号'!$B$2:$L$10000,11,)</f>
        <v>吴发能</v>
      </c>
      <c r="E1938" s="1" t="str">
        <f>VLOOKUP(A1938,'[3]消费明细-普通账号'!$B$2:$P$10000,15,)</f>
        <v>关联</v>
      </c>
      <c r="F1938" s="5">
        <f>VLOOKUP(A1938,'[3]消费明细-普通账号'!$B$2:$O$10000,14,)</f>
        <v>43021</v>
      </c>
      <c r="G1938" s="1" t="s">
        <v>6500</v>
      </c>
      <c r="H1938" s="1" t="s">
        <v>17</v>
      </c>
      <c r="I1938" s="1" t="s">
        <v>59</v>
      </c>
      <c r="J1938" s="1" t="s">
        <v>6497</v>
      </c>
      <c r="K1938" s="1" t="s">
        <v>20</v>
      </c>
      <c r="L1938" s="1" t="s">
        <v>6497</v>
      </c>
      <c r="M1938" s="1"/>
      <c r="N1938" s="1">
        <f t="shared" si="30"/>
        <v>1232</v>
      </c>
      <c r="O1938" s="1" t="s">
        <v>22</v>
      </c>
      <c r="P1938" s="1" t="s">
        <v>6501</v>
      </c>
      <c r="Q1938" s="1" t="s">
        <v>6501</v>
      </c>
      <c r="R1938" s="1" t="s">
        <v>21</v>
      </c>
      <c r="S1938" s="1"/>
      <c r="T1938" s="1" t="s">
        <v>25</v>
      </c>
      <c r="U1938">
        <v>-1</v>
      </c>
    </row>
    <row r="1939" spans="1:21">
      <c r="A1939" s="1" t="s">
        <v>708</v>
      </c>
      <c r="B1939" s="1" t="str">
        <f>VLOOKUP(A1939,'[3]消费明细-普通账号'!$B$2:$C$10000,2,)</f>
        <v>dw10066</v>
      </c>
      <c r="C1939" s="1" t="str">
        <f>VLOOKUP(A1939,'[3]消费明细-普通账号'!$B$2:$D$10000,3,)</f>
        <v>铁军-广</v>
      </c>
      <c r="D1939" s="1" t="str">
        <f>VLOOKUP(A1939,'[3]消费明细-普通账号'!$B$2:$L$10000,11,)</f>
        <v>吴发能</v>
      </c>
      <c r="E1939" s="1" t="str">
        <f>VLOOKUP(A1939,'[3]消费明细-普通账号'!$B$2:$P$10000,15,)</f>
        <v>关联</v>
      </c>
      <c r="F1939" s="5">
        <f>VLOOKUP(A1939,'[3]消费明细-普通账号'!$B$2:$O$10000,14,)</f>
        <v>43021</v>
      </c>
      <c r="G1939" s="1" t="s">
        <v>6502</v>
      </c>
      <c r="H1939" s="1" t="s">
        <v>17</v>
      </c>
      <c r="I1939" s="1" t="s">
        <v>59</v>
      </c>
      <c r="J1939" s="1" t="s">
        <v>6497</v>
      </c>
      <c r="K1939" s="1" t="s">
        <v>20</v>
      </c>
      <c r="L1939" s="1" t="s">
        <v>6497</v>
      </c>
      <c r="M1939" s="1"/>
      <c r="N1939" s="1">
        <f t="shared" si="30"/>
        <v>1232</v>
      </c>
      <c r="O1939" s="1" t="s">
        <v>22</v>
      </c>
      <c r="P1939" s="1" t="s">
        <v>6503</v>
      </c>
      <c r="Q1939" s="1" t="s">
        <v>6504</v>
      </c>
      <c r="R1939" s="1" t="s">
        <v>21</v>
      </c>
      <c r="S1939" s="1"/>
      <c r="T1939" s="1" t="s">
        <v>25</v>
      </c>
      <c r="U1939">
        <v>-1</v>
      </c>
    </row>
    <row r="1940" spans="1:21">
      <c r="A1940" s="1" t="s">
        <v>6505</v>
      </c>
      <c r="B1940" s="1" t="str">
        <f>VLOOKUP(A1940,'[3]消费明细-普通账号'!$B$2:$C$10000,2,)</f>
        <v>游造</v>
      </c>
      <c r="C1940" s="1" t="str">
        <f>VLOOKUP(A1940,'[3]消费明细-普通账号'!$B$2:$D$10000,3,)</f>
        <v>KA-广</v>
      </c>
      <c r="D1940" s="1" t="str">
        <f>VLOOKUP(A1940,'[3]消费明细-普通账号'!$B$2:$L$10000,11,)</f>
        <v>KA-广</v>
      </c>
      <c r="E1940" s="1" t="str">
        <f>VLOOKUP(A1940,'[3]消费明细-普通账号'!$B$2:$P$10000,15,)</f>
        <v>新建</v>
      </c>
      <c r="F1940" s="5">
        <f>VLOOKUP(A1940,'[3]消费明细-普通账号'!$B$2:$O$10000,14,)</f>
        <v>43047</v>
      </c>
      <c r="G1940" s="1" t="s">
        <v>6506</v>
      </c>
      <c r="H1940" s="1" t="s">
        <v>17</v>
      </c>
      <c r="I1940" s="1" t="s">
        <v>49</v>
      </c>
      <c r="J1940" s="1" t="s">
        <v>6507</v>
      </c>
      <c r="K1940" s="1" t="s">
        <v>2337</v>
      </c>
      <c r="L1940" s="1" t="s">
        <v>6508</v>
      </c>
      <c r="M1940" s="1"/>
      <c r="N1940" s="1">
        <f t="shared" si="30"/>
        <v>459</v>
      </c>
      <c r="O1940" s="1" t="s">
        <v>22</v>
      </c>
      <c r="P1940" s="1" t="s">
        <v>6509</v>
      </c>
      <c r="Q1940" s="1" t="s">
        <v>6510</v>
      </c>
      <c r="R1940" s="1" t="s">
        <v>21</v>
      </c>
      <c r="S1940" s="1"/>
      <c r="T1940" s="1" t="s">
        <v>25</v>
      </c>
      <c r="U1940" t="str">
        <f>VLOOKUP(H1940,[4]可返佣产品!$A$2:$B$1000,2,)</f>
        <v>true</v>
      </c>
    </row>
    <row r="1941" spans="1:21">
      <c r="A1941" s="1" t="s">
        <v>72</v>
      </c>
      <c r="B1941" s="1" t="str">
        <f>VLOOKUP(A1941,'[3]消费明细-普通账号'!$B$2:$C$10000,2,)</f>
        <v>深圳鼎游无限科技有限公司</v>
      </c>
      <c r="C1941" s="1" t="str">
        <f>VLOOKUP(A1941,'[3]消费明细-普通账号'!$B$2:$D$10000,3,)</f>
        <v>BD伙伴</v>
      </c>
      <c r="D1941" s="1" t="str">
        <f>VLOOKUP(A1941,'[3]消费明细-普通账号'!$B$2:$L$10000,11,)</f>
        <v>BD团队-刘银树</v>
      </c>
      <c r="E1941" s="1" t="str">
        <f>VLOOKUP(A1941,'[3]消费明细-普通账号'!$B$2:$P$10000,15,)</f>
        <v>新建</v>
      </c>
      <c r="F1941" s="5">
        <f>VLOOKUP(A1941,'[3]消费明细-普通账号'!$B$2:$O$10000,14,)</f>
        <v>43077</v>
      </c>
      <c r="G1941" s="1" t="s">
        <v>6511</v>
      </c>
      <c r="H1941" s="1" t="s">
        <v>17</v>
      </c>
      <c r="I1941" s="1" t="s">
        <v>59</v>
      </c>
      <c r="J1941" s="1" t="s">
        <v>1232</v>
      </c>
      <c r="K1941" s="1" t="s">
        <v>20</v>
      </c>
      <c r="L1941" s="1" t="s">
        <v>1232</v>
      </c>
      <c r="M1941" s="1"/>
      <c r="N1941" s="1">
        <f t="shared" si="30"/>
        <v>478</v>
      </c>
      <c r="O1941" s="1" t="s">
        <v>22</v>
      </c>
      <c r="P1941" s="1" t="s">
        <v>6512</v>
      </c>
      <c r="Q1941" s="1" t="s">
        <v>6513</v>
      </c>
      <c r="R1941" s="1" t="s">
        <v>21</v>
      </c>
      <c r="S1941" s="1"/>
      <c r="T1941" s="1" t="s">
        <v>25</v>
      </c>
      <c r="U1941" t="str">
        <f>VLOOKUP(H1941,[4]可返佣产品!$A$2:$B$1000,2,)</f>
        <v>true</v>
      </c>
    </row>
    <row r="1942" spans="1:21">
      <c r="A1942" s="1" t="s">
        <v>916</v>
      </c>
      <c r="B1942" s="1" t="str">
        <f>VLOOKUP(A1942,'[3]消费明细-普通账号'!$B$2:$C$10000,2,)</f>
        <v>广东天泽阳光康众医疗投资管理有限公司</v>
      </c>
      <c r="C1942" s="1" t="str">
        <f>VLOOKUP(A1942,'[3]消费明细-普通账号'!$B$2:$D$10000,3,)</f>
        <v>铁军-广</v>
      </c>
      <c r="D1942" s="1" t="str">
        <f>VLOOKUP(A1942,'[3]消费明细-普通账号'!$B$2:$L$10000,11,)</f>
        <v>李达</v>
      </c>
      <c r="E1942" s="1" t="str">
        <f>VLOOKUP(A1942,'[3]消费明细-普通账号'!$B$2:$P$10000,15,)</f>
        <v>新建</v>
      </c>
      <c r="F1942" s="5">
        <f>VLOOKUP(A1942,'[3]消费明细-普通账号'!$B$2:$O$10000,14,)</f>
        <v>43262.467164351852</v>
      </c>
      <c r="G1942" s="1" t="s">
        <v>6514</v>
      </c>
      <c r="H1942" s="1" t="s">
        <v>65</v>
      </c>
      <c r="I1942" s="1" t="s">
        <v>49</v>
      </c>
      <c r="J1942" s="1" t="s">
        <v>29</v>
      </c>
      <c r="K1942" s="1" t="s">
        <v>20</v>
      </c>
      <c r="L1942" s="1" t="s">
        <v>30</v>
      </c>
      <c r="M1942" s="1"/>
      <c r="N1942" s="1">
        <f t="shared" si="30"/>
        <v>0</v>
      </c>
      <c r="O1942" s="1" t="s">
        <v>31</v>
      </c>
      <c r="P1942" s="1" t="s">
        <v>6515</v>
      </c>
      <c r="Q1942" s="1" t="s">
        <v>6516</v>
      </c>
      <c r="R1942" s="1" t="s">
        <v>21</v>
      </c>
      <c r="S1942" s="1"/>
      <c r="T1942" s="1" t="s">
        <v>25</v>
      </c>
      <c r="U1942" t="e">
        <f>VLOOKUP(H1942,[4]可返佣产品!$A$2:$B$1000,2,)</f>
        <v>#N/A</v>
      </c>
    </row>
    <row r="1943" spans="1:21">
      <c r="A1943" s="1" t="s">
        <v>426</v>
      </c>
      <c r="B1943" s="1" t="str">
        <f>VLOOKUP(A1943,'[3]消费明细-普通账号'!$B$2:$C$10000,2,)</f>
        <v>广州市新橙信息科技有限公司</v>
      </c>
      <c r="C1943" s="1" t="str">
        <f>VLOOKUP(A1943,'[3]消费明细-普通账号'!$B$2:$D$10000,3,)</f>
        <v>铁军-广</v>
      </c>
      <c r="D1943" s="1" t="str">
        <f>VLOOKUP(A1943,'[3]消费明细-普通账号'!$B$2:$L$10000,11,)</f>
        <v>高乾</v>
      </c>
      <c r="E1943" s="1" t="str">
        <f>VLOOKUP(A1943,'[3]消费明细-普通账号'!$B$2:$P$10000,15,)</f>
        <v>关联</v>
      </c>
      <c r="F1943" s="5">
        <f>VLOOKUP(A1943,'[3]消费明细-普通账号'!$B$2:$O$10000,14,)</f>
        <v>43034</v>
      </c>
      <c r="G1943" s="1" t="s">
        <v>6517</v>
      </c>
      <c r="H1943" s="1" t="s">
        <v>79</v>
      </c>
      <c r="I1943" s="1" t="s">
        <v>49</v>
      </c>
      <c r="J1943" s="1" t="s">
        <v>29</v>
      </c>
      <c r="K1943" s="1" t="s">
        <v>20</v>
      </c>
      <c r="L1943" s="1" t="s">
        <v>30</v>
      </c>
      <c r="M1943" s="1"/>
      <c r="N1943" s="1">
        <f t="shared" si="30"/>
        <v>0</v>
      </c>
      <c r="O1943" s="1" t="s">
        <v>31</v>
      </c>
      <c r="P1943" s="1" t="s">
        <v>6518</v>
      </c>
      <c r="Q1943" s="1" t="s">
        <v>6518</v>
      </c>
      <c r="R1943" s="1" t="s">
        <v>21</v>
      </c>
      <c r="S1943" s="1"/>
      <c r="T1943" s="1" t="s">
        <v>25</v>
      </c>
      <c r="U1943" t="e">
        <f>VLOOKUP(H1943,[4]可返佣产品!$A$2:$B$1000,2,)</f>
        <v>#N/A</v>
      </c>
    </row>
    <row r="1944" spans="1:21">
      <c r="A1944" s="1" t="s">
        <v>2145</v>
      </c>
      <c r="B1944" s="1" t="str">
        <f>VLOOKUP(A1944,'[3]消费明细-普通账号'!$B$2:$C$10000,2,)</f>
        <v>敏捷地产</v>
      </c>
      <c r="C1944" s="1" t="str">
        <f>VLOOKUP(A1944,'[3]消费明细-普通账号'!$B$2:$D$10000,3,)</f>
        <v>KA-广</v>
      </c>
      <c r="D1944" s="1" t="str">
        <f>VLOOKUP(A1944,'[3]消费明细-普通账号'!$B$2:$L$10000,11,)</f>
        <v>史玉卉</v>
      </c>
      <c r="E1944" s="1" t="str">
        <f>VLOOKUP(A1944,'[3]消费明细-普通账号'!$B$2:$P$10000,15,)</f>
        <v>新建</v>
      </c>
      <c r="F1944" s="5">
        <f>VLOOKUP(A1944,'[3]消费明细-普通账号'!$B$2:$O$10000,14,)</f>
        <v>43003</v>
      </c>
      <c r="G1944" s="1" t="s">
        <v>6519</v>
      </c>
      <c r="H1944" s="1" t="s">
        <v>89</v>
      </c>
      <c r="I1944" s="1" t="s">
        <v>49</v>
      </c>
      <c r="J1944" s="1" t="s">
        <v>6520</v>
      </c>
      <c r="K1944" s="1" t="s">
        <v>203</v>
      </c>
      <c r="L1944" s="1" t="s">
        <v>6521</v>
      </c>
      <c r="M1944" s="1"/>
      <c r="N1944" s="1">
        <f t="shared" si="30"/>
        <v>4545</v>
      </c>
      <c r="O1944" s="1" t="s">
        <v>22</v>
      </c>
      <c r="P1944" s="1" t="s">
        <v>6522</v>
      </c>
      <c r="Q1944" s="1" t="s">
        <v>6523</v>
      </c>
      <c r="R1944" s="1" t="s">
        <v>21</v>
      </c>
      <c r="S1944" s="1"/>
      <c r="T1944" s="1" t="s">
        <v>25</v>
      </c>
      <c r="U1944" t="str">
        <f>VLOOKUP(H1944,[4]可返佣产品!$A$2:$B$1000,2,)</f>
        <v>true</v>
      </c>
    </row>
    <row r="1945" spans="1:21">
      <c r="A1945" s="1" t="s">
        <v>217</v>
      </c>
      <c r="B1945" s="1" t="str">
        <f>VLOOKUP(A1945,'[3]消费明细-普通账号'!$B$2:$C$10000,2,)</f>
        <v>广州市合生元生物制品有限公司</v>
      </c>
      <c r="C1945" s="1" t="str">
        <f>VLOOKUP(A1945,'[3]消费明细-普通账号'!$B$2:$D$10000,3,)</f>
        <v>KA-广</v>
      </c>
      <c r="D1945" s="1" t="str">
        <f>VLOOKUP(A1945,'[3]消费明细-普通账号'!$B$2:$L$10000,11,)</f>
        <v>史玉卉</v>
      </c>
      <c r="E1945" s="1" t="str">
        <f>VLOOKUP(A1945,'[3]消费明细-普通账号'!$B$2:$P$10000,15,)</f>
        <v>关联</v>
      </c>
      <c r="F1945" s="5">
        <f>VLOOKUP(A1945,'[3]消费明细-普通账号'!$B$2:$O$10000,14,)</f>
        <v>42620</v>
      </c>
      <c r="G1945" s="1" t="s">
        <v>6524</v>
      </c>
      <c r="H1945" s="1" t="s">
        <v>3027</v>
      </c>
      <c r="I1945" s="1" t="s">
        <v>49</v>
      </c>
      <c r="J1945" s="1" t="s">
        <v>29</v>
      </c>
      <c r="K1945" s="1" t="s">
        <v>20</v>
      </c>
      <c r="L1945" s="1" t="s">
        <v>30</v>
      </c>
      <c r="M1945" s="1"/>
      <c r="N1945" s="1">
        <f t="shared" si="30"/>
        <v>0</v>
      </c>
      <c r="O1945" s="1" t="s">
        <v>31</v>
      </c>
      <c r="P1945" s="1" t="s">
        <v>6525</v>
      </c>
      <c r="Q1945" s="1" t="s">
        <v>6525</v>
      </c>
      <c r="R1945" s="1" t="s">
        <v>21</v>
      </c>
      <c r="S1945" s="1"/>
      <c r="T1945" s="1" t="s">
        <v>25</v>
      </c>
      <c r="U1945" t="e">
        <f>VLOOKUP(H1945,[4]可返佣产品!$A$2:$B$1000,2,)</f>
        <v>#N/A</v>
      </c>
    </row>
    <row r="1946" spans="1:21">
      <c r="A1946" s="1" t="s">
        <v>217</v>
      </c>
      <c r="B1946" s="1" t="str">
        <f>VLOOKUP(A1946,'[3]消费明细-普通账号'!$B$2:$C$10000,2,)</f>
        <v>广州市合生元生物制品有限公司</v>
      </c>
      <c r="C1946" s="1" t="str">
        <f>VLOOKUP(A1946,'[3]消费明细-普通账号'!$B$2:$D$10000,3,)</f>
        <v>KA-广</v>
      </c>
      <c r="D1946" s="1" t="str">
        <f>VLOOKUP(A1946,'[3]消费明细-普通账号'!$B$2:$L$10000,11,)</f>
        <v>史玉卉</v>
      </c>
      <c r="E1946" s="1" t="str">
        <f>VLOOKUP(A1946,'[3]消费明细-普通账号'!$B$2:$P$10000,15,)</f>
        <v>关联</v>
      </c>
      <c r="F1946" s="5">
        <f>VLOOKUP(A1946,'[3]消费明细-普通账号'!$B$2:$O$10000,14,)</f>
        <v>42620</v>
      </c>
      <c r="G1946" s="1" t="s">
        <v>6526</v>
      </c>
      <c r="H1946" s="1" t="s">
        <v>3724</v>
      </c>
      <c r="I1946" s="1" t="s">
        <v>49</v>
      </c>
      <c r="J1946" s="1" t="s">
        <v>29</v>
      </c>
      <c r="K1946" s="1" t="s">
        <v>20</v>
      </c>
      <c r="L1946" s="1" t="s">
        <v>30</v>
      </c>
      <c r="M1946" s="1"/>
      <c r="N1946" s="1">
        <f t="shared" si="30"/>
        <v>0</v>
      </c>
      <c r="O1946" s="1" t="s">
        <v>31</v>
      </c>
      <c r="P1946" s="1" t="s">
        <v>6527</v>
      </c>
      <c r="Q1946" s="1" t="s">
        <v>6527</v>
      </c>
      <c r="R1946" s="1" t="s">
        <v>21</v>
      </c>
      <c r="S1946" s="1"/>
      <c r="T1946" s="1" t="s">
        <v>25</v>
      </c>
      <c r="U1946" t="e">
        <f>VLOOKUP(H1946,[4]可返佣产品!$A$2:$B$1000,2,)</f>
        <v>#N/A</v>
      </c>
    </row>
    <row r="1947" spans="1:21">
      <c r="A1947" s="1" t="s">
        <v>6079</v>
      </c>
      <c r="B1947" s="1" t="str">
        <f>VLOOKUP(A1947,'[3]消费明细-普通账号'!$B$2:$C$10000,2,)</f>
        <v>广州天振网络科技有限公司</v>
      </c>
      <c r="C1947" s="1" t="str">
        <f>VLOOKUP(A1947,'[3]消费明细-普通账号'!$B$2:$D$10000,3,)</f>
        <v>中台-广</v>
      </c>
      <c r="D1947" s="1" t="str">
        <f>VLOOKUP(A1947,'[3]消费明细-普通账号'!$B$2:$L$10000,11,)</f>
        <v>唐钰滢</v>
      </c>
      <c r="E1947" s="1" t="str">
        <f>VLOOKUP(A1947,'[3]消费明细-普通账号'!$B$2:$P$10000,15,)</f>
        <v>关联</v>
      </c>
      <c r="F1947" s="5">
        <f>VLOOKUP(A1947,'[3]消费明细-普通账号'!$B$2:$O$10000,14,)</f>
        <v>43103</v>
      </c>
      <c r="G1947" s="1" t="s">
        <v>6528</v>
      </c>
      <c r="H1947" s="1" t="s">
        <v>1877</v>
      </c>
      <c r="I1947" s="1" t="s">
        <v>49</v>
      </c>
      <c r="J1947" s="1" t="s">
        <v>29</v>
      </c>
      <c r="K1947" s="1" t="s">
        <v>20</v>
      </c>
      <c r="L1947" s="1" t="s">
        <v>30</v>
      </c>
      <c r="M1947" s="1"/>
      <c r="N1947" s="1">
        <f t="shared" si="30"/>
        <v>0</v>
      </c>
      <c r="O1947" s="1" t="s">
        <v>31</v>
      </c>
      <c r="P1947" s="1" t="s">
        <v>6529</v>
      </c>
      <c r="Q1947" s="1" t="s">
        <v>6529</v>
      </c>
      <c r="R1947" s="1" t="s">
        <v>21</v>
      </c>
      <c r="S1947" s="1"/>
      <c r="T1947" s="1" t="s">
        <v>25</v>
      </c>
      <c r="U1947" t="b">
        <f>VLOOKUP(H1947,[4]可返佣产品!$A$2:$B$1000,2,)</f>
        <v>1</v>
      </c>
    </row>
    <row r="1948" spans="1:21">
      <c r="A1948" s="1" t="s">
        <v>916</v>
      </c>
      <c r="B1948" s="1" t="str">
        <f>VLOOKUP(A1948,'[3]消费明细-普通账号'!$B$2:$C$10000,2,)</f>
        <v>广东天泽阳光康众医疗投资管理有限公司</v>
      </c>
      <c r="C1948" s="1" t="str">
        <f>VLOOKUP(A1948,'[3]消费明细-普通账号'!$B$2:$D$10000,3,)</f>
        <v>铁军-广</v>
      </c>
      <c r="D1948" s="1" t="str">
        <f>VLOOKUP(A1948,'[3]消费明细-普通账号'!$B$2:$L$10000,11,)</f>
        <v>李达</v>
      </c>
      <c r="E1948" s="1" t="str">
        <f>VLOOKUP(A1948,'[3]消费明细-普通账号'!$B$2:$P$10000,15,)</f>
        <v>新建</v>
      </c>
      <c r="F1948" s="5">
        <f>VLOOKUP(A1948,'[3]消费明细-普通账号'!$B$2:$O$10000,14,)</f>
        <v>43262.467164351852</v>
      </c>
      <c r="G1948" s="1" t="s">
        <v>6530</v>
      </c>
      <c r="H1948" s="1" t="s">
        <v>65</v>
      </c>
      <c r="I1948" s="1" t="s">
        <v>49</v>
      </c>
      <c r="J1948" s="1" t="s">
        <v>29</v>
      </c>
      <c r="K1948" s="1" t="s">
        <v>20</v>
      </c>
      <c r="L1948" s="1" t="s">
        <v>30</v>
      </c>
      <c r="M1948" s="1"/>
      <c r="N1948" s="1">
        <f t="shared" si="30"/>
        <v>0</v>
      </c>
      <c r="O1948" s="1" t="s">
        <v>31</v>
      </c>
      <c r="P1948" s="1" t="s">
        <v>6531</v>
      </c>
      <c r="Q1948" s="1" t="s">
        <v>6531</v>
      </c>
      <c r="R1948" s="1" t="s">
        <v>21</v>
      </c>
      <c r="S1948" s="1"/>
      <c r="T1948" s="1" t="s">
        <v>25</v>
      </c>
      <c r="U1948" t="e">
        <f>VLOOKUP(H1948,[4]可返佣产品!$A$2:$B$1000,2,)</f>
        <v>#N/A</v>
      </c>
    </row>
    <row r="1949" spans="1:21">
      <c r="A1949" s="1" t="s">
        <v>217</v>
      </c>
      <c r="B1949" s="1" t="str">
        <f>VLOOKUP(A1949,'[3]消费明细-普通账号'!$B$2:$C$10000,2,)</f>
        <v>广州市合生元生物制品有限公司</v>
      </c>
      <c r="C1949" s="1" t="str">
        <f>VLOOKUP(A1949,'[3]消费明细-普通账号'!$B$2:$D$10000,3,)</f>
        <v>KA-广</v>
      </c>
      <c r="D1949" s="1" t="str">
        <f>VLOOKUP(A1949,'[3]消费明细-普通账号'!$B$2:$L$10000,11,)</f>
        <v>史玉卉</v>
      </c>
      <c r="E1949" s="1" t="str">
        <f>VLOOKUP(A1949,'[3]消费明细-普通账号'!$B$2:$P$10000,15,)</f>
        <v>关联</v>
      </c>
      <c r="F1949" s="5">
        <f>VLOOKUP(A1949,'[3]消费明细-普通账号'!$B$2:$O$10000,14,)</f>
        <v>42620</v>
      </c>
      <c r="G1949" s="1" t="s">
        <v>6532</v>
      </c>
      <c r="H1949" s="1" t="s">
        <v>3027</v>
      </c>
      <c r="I1949" s="1" t="s">
        <v>49</v>
      </c>
      <c r="J1949" s="1" t="s">
        <v>29</v>
      </c>
      <c r="K1949" s="1" t="s">
        <v>20</v>
      </c>
      <c r="L1949" s="1" t="s">
        <v>30</v>
      </c>
      <c r="M1949" s="1"/>
      <c r="N1949" s="1">
        <f t="shared" si="30"/>
        <v>0</v>
      </c>
      <c r="O1949" s="1" t="s">
        <v>31</v>
      </c>
      <c r="P1949" s="1" t="s">
        <v>6533</v>
      </c>
      <c r="Q1949" s="1" t="s">
        <v>6534</v>
      </c>
      <c r="R1949" s="1" t="s">
        <v>21</v>
      </c>
      <c r="S1949" s="1"/>
      <c r="T1949" s="1" t="s">
        <v>25</v>
      </c>
      <c r="U1949" t="e">
        <f>VLOOKUP(H1949,[4]可返佣产品!$A$2:$B$1000,2,)</f>
        <v>#N/A</v>
      </c>
    </row>
    <row r="1950" spans="1:21">
      <c r="A1950" s="1" t="s">
        <v>217</v>
      </c>
      <c r="B1950" s="1" t="str">
        <f>VLOOKUP(A1950,'[3]消费明细-普通账号'!$B$2:$C$10000,2,)</f>
        <v>广州市合生元生物制品有限公司</v>
      </c>
      <c r="C1950" s="1" t="str">
        <f>VLOOKUP(A1950,'[3]消费明细-普通账号'!$B$2:$D$10000,3,)</f>
        <v>KA-广</v>
      </c>
      <c r="D1950" s="1" t="str">
        <f>VLOOKUP(A1950,'[3]消费明细-普通账号'!$B$2:$L$10000,11,)</f>
        <v>史玉卉</v>
      </c>
      <c r="E1950" s="1" t="str">
        <f>VLOOKUP(A1950,'[3]消费明细-普通账号'!$B$2:$P$10000,15,)</f>
        <v>关联</v>
      </c>
      <c r="F1950" s="5">
        <f>VLOOKUP(A1950,'[3]消费明细-普通账号'!$B$2:$O$10000,14,)</f>
        <v>42620</v>
      </c>
      <c r="G1950" s="1" t="s">
        <v>6535</v>
      </c>
      <c r="H1950" s="1" t="s">
        <v>3724</v>
      </c>
      <c r="I1950" s="1" t="s">
        <v>49</v>
      </c>
      <c r="J1950" s="1" t="s">
        <v>29</v>
      </c>
      <c r="K1950" s="1" t="s">
        <v>20</v>
      </c>
      <c r="L1950" s="1" t="s">
        <v>30</v>
      </c>
      <c r="M1950" s="1"/>
      <c r="N1950" s="1">
        <f t="shared" si="30"/>
        <v>0</v>
      </c>
      <c r="O1950" s="1" t="s">
        <v>31</v>
      </c>
      <c r="P1950" s="1" t="s">
        <v>6536</v>
      </c>
      <c r="Q1950" s="1" t="s">
        <v>6536</v>
      </c>
      <c r="R1950" s="1" t="s">
        <v>21</v>
      </c>
      <c r="S1950" s="1"/>
      <c r="T1950" s="1" t="s">
        <v>25</v>
      </c>
      <c r="U1950" t="e">
        <f>VLOOKUP(H1950,[4]可返佣产品!$A$2:$B$1000,2,)</f>
        <v>#N/A</v>
      </c>
    </row>
    <row r="1951" spans="1:21">
      <c r="A1951" s="1" t="s">
        <v>503</v>
      </c>
      <c r="B1951" s="1" t="str">
        <f>VLOOKUP(A1951,'[3]消费明细-普通账号'!$B$2:$C$10000,2,)</f>
        <v>火柴建筑设计咨询有限公司（徐锋）</v>
      </c>
      <c r="C1951" s="1" t="str">
        <f>VLOOKUP(A1951,'[3]消费明细-普通账号'!$B$2:$D$10000,3,)</f>
        <v>其他</v>
      </c>
      <c r="D1951" s="1" t="str">
        <f>VLOOKUP(A1951,'[3]消费明细-普通账号'!$B$2:$L$10000,11,)</f>
        <v>薛玲</v>
      </c>
      <c r="E1951" s="1" t="str">
        <f>VLOOKUP(A1951,'[3]消费明细-普通账号'!$B$2:$P$10000,15,)</f>
        <v>关联</v>
      </c>
      <c r="F1951" s="5">
        <f>VLOOKUP(A1951,'[3]消费明细-普通账号'!$B$2:$O$10000,14,)</f>
        <v>42971</v>
      </c>
      <c r="G1951" s="1" t="s">
        <v>6537</v>
      </c>
      <c r="H1951" s="1" t="s">
        <v>17</v>
      </c>
      <c r="I1951" s="1" t="s">
        <v>59</v>
      </c>
      <c r="J1951" s="1" t="s">
        <v>6538</v>
      </c>
      <c r="K1951" s="1" t="s">
        <v>6539</v>
      </c>
      <c r="L1951" s="1" t="s">
        <v>6540</v>
      </c>
      <c r="M1951" s="1"/>
      <c r="N1951" s="1">
        <f t="shared" si="30"/>
        <v>1929.6</v>
      </c>
      <c r="O1951" s="1" t="s">
        <v>22</v>
      </c>
      <c r="P1951" s="1" t="s">
        <v>6541</v>
      </c>
      <c r="Q1951" s="1" t="s">
        <v>6542</v>
      </c>
      <c r="R1951" s="1" t="s">
        <v>21</v>
      </c>
      <c r="S1951" s="1"/>
      <c r="T1951" s="1" t="s">
        <v>25</v>
      </c>
      <c r="U1951">
        <v>-1</v>
      </c>
    </row>
    <row r="1952" spans="1:21">
      <c r="A1952" s="1" t="s">
        <v>2145</v>
      </c>
      <c r="B1952" s="1" t="str">
        <f>VLOOKUP(A1952,'[3]消费明细-普通账号'!$B$2:$C$10000,2,)</f>
        <v>敏捷地产</v>
      </c>
      <c r="C1952" s="1" t="str">
        <f>VLOOKUP(A1952,'[3]消费明细-普通账号'!$B$2:$D$10000,3,)</f>
        <v>KA-广</v>
      </c>
      <c r="D1952" s="1" t="str">
        <f>VLOOKUP(A1952,'[3]消费明细-普通账号'!$B$2:$L$10000,11,)</f>
        <v>史玉卉</v>
      </c>
      <c r="E1952" s="1" t="str">
        <f>VLOOKUP(A1952,'[3]消费明细-普通账号'!$B$2:$P$10000,15,)</f>
        <v>新建</v>
      </c>
      <c r="F1952" s="5">
        <f>VLOOKUP(A1952,'[3]消费明细-普通账号'!$B$2:$O$10000,14,)</f>
        <v>43003</v>
      </c>
      <c r="G1952" s="1" t="s">
        <v>6543</v>
      </c>
      <c r="H1952" s="1" t="s">
        <v>3642</v>
      </c>
      <c r="I1952" s="1" t="s">
        <v>49</v>
      </c>
      <c r="J1952" s="1" t="s">
        <v>29</v>
      </c>
      <c r="K1952" s="1" t="s">
        <v>20</v>
      </c>
      <c r="L1952" s="1" t="s">
        <v>30</v>
      </c>
      <c r="M1952" s="1"/>
      <c r="N1952" s="1">
        <f t="shared" si="30"/>
        <v>0</v>
      </c>
      <c r="O1952" s="1" t="s">
        <v>31</v>
      </c>
      <c r="P1952" s="1" t="s">
        <v>6544</v>
      </c>
      <c r="Q1952" s="1" t="s">
        <v>6544</v>
      </c>
      <c r="R1952" s="1" t="s">
        <v>21</v>
      </c>
      <c r="S1952" s="1"/>
      <c r="T1952" s="1" t="s">
        <v>25</v>
      </c>
      <c r="U1952" t="e">
        <f>VLOOKUP(H1952,[4]可返佣产品!$A$2:$B$1000,2,)</f>
        <v>#N/A</v>
      </c>
    </row>
    <row r="1953" spans="1:21">
      <c r="A1953" s="1" t="s">
        <v>582</v>
      </c>
      <c r="B1953" s="1" t="str">
        <f>VLOOKUP(A1953,'[3]消费明细-普通账号'!$B$2:$C$10000,2,)</f>
        <v>广州尚途商旅信息技术有限公司</v>
      </c>
      <c r="C1953" s="1" t="str">
        <f>VLOOKUP(A1953,'[3]消费明细-普通账号'!$B$2:$D$10000,3,)</f>
        <v>KA-广</v>
      </c>
      <c r="D1953" s="1" t="str">
        <f>VLOOKUP(A1953,'[3]消费明细-普通账号'!$B$2:$L$10000,11,)</f>
        <v>史玉卉</v>
      </c>
      <c r="E1953" s="1" t="str">
        <f>VLOOKUP(A1953,'[3]消费明细-普通账号'!$B$2:$P$10000,15,)</f>
        <v>关联</v>
      </c>
      <c r="F1953" s="5">
        <f>VLOOKUP(A1953,'[3]消费明细-普通账号'!$B$2:$O$10000,14,)</f>
        <v>42670</v>
      </c>
      <c r="G1953" s="1" t="s">
        <v>6545</v>
      </c>
      <c r="H1953" s="1" t="s">
        <v>17</v>
      </c>
      <c r="I1953" s="1" t="s">
        <v>59</v>
      </c>
      <c r="J1953" s="1" t="s">
        <v>278</v>
      </c>
      <c r="K1953" s="1" t="s">
        <v>20</v>
      </c>
      <c r="L1953" s="1" t="s">
        <v>278</v>
      </c>
      <c r="M1953" s="1"/>
      <c r="N1953" s="1">
        <f t="shared" si="30"/>
        <v>228</v>
      </c>
      <c r="O1953" s="1" t="s">
        <v>22</v>
      </c>
      <c r="P1953" s="1" t="s">
        <v>6546</v>
      </c>
      <c r="Q1953" s="1" t="s">
        <v>6547</v>
      </c>
      <c r="R1953" s="1" t="s">
        <v>21</v>
      </c>
      <c r="S1953" s="1"/>
      <c r="T1953" s="1" t="s">
        <v>25</v>
      </c>
      <c r="U1953">
        <v>-1</v>
      </c>
    </row>
    <row r="1954" spans="1:21">
      <c r="A1954" s="1" t="s">
        <v>582</v>
      </c>
      <c r="B1954" s="1" t="str">
        <f>VLOOKUP(A1954,'[3]消费明细-普通账号'!$B$2:$C$10000,2,)</f>
        <v>广州尚途商旅信息技术有限公司</v>
      </c>
      <c r="C1954" s="1" t="str">
        <f>VLOOKUP(A1954,'[3]消费明细-普通账号'!$B$2:$D$10000,3,)</f>
        <v>KA-广</v>
      </c>
      <c r="D1954" s="1" t="str">
        <f>VLOOKUP(A1954,'[3]消费明细-普通账号'!$B$2:$L$10000,11,)</f>
        <v>史玉卉</v>
      </c>
      <c r="E1954" s="1" t="str">
        <f>VLOOKUP(A1954,'[3]消费明细-普通账号'!$B$2:$P$10000,15,)</f>
        <v>关联</v>
      </c>
      <c r="F1954" s="5">
        <f>VLOOKUP(A1954,'[3]消费明细-普通账号'!$B$2:$O$10000,14,)</f>
        <v>42670</v>
      </c>
      <c r="G1954" s="1" t="s">
        <v>6548</v>
      </c>
      <c r="H1954" s="1" t="s">
        <v>17</v>
      </c>
      <c r="I1954" s="1" t="s">
        <v>59</v>
      </c>
      <c r="J1954" s="1" t="s">
        <v>4007</v>
      </c>
      <c r="K1954" s="1" t="s">
        <v>20</v>
      </c>
      <c r="L1954" s="1" t="s">
        <v>4007</v>
      </c>
      <c r="M1954" s="1"/>
      <c r="N1954" s="1">
        <f t="shared" si="30"/>
        <v>327</v>
      </c>
      <c r="O1954" s="1" t="s">
        <v>22</v>
      </c>
      <c r="P1954" s="1" t="s">
        <v>6549</v>
      </c>
      <c r="Q1954" s="1" t="s">
        <v>6546</v>
      </c>
      <c r="R1954" s="1" t="s">
        <v>21</v>
      </c>
      <c r="S1954" s="1"/>
      <c r="T1954" s="1" t="s">
        <v>25</v>
      </c>
      <c r="U1954">
        <v>-1</v>
      </c>
    </row>
    <row r="1955" spans="1:21">
      <c r="A1955" s="1" t="s">
        <v>582</v>
      </c>
      <c r="B1955" s="1" t="str">
        <f>VLOOKUP(A1955,'[3]消费明细-普通账号'!$B$2:$C$10000,2,)</f>
        <v>广州尚途商旅信息技术有限公司</v>
      </c>
      <c r="C1955" s="1" t="str">
        <f>VLOOKUP(A1955,'[3]消费明细-普通账号'!$B$2:$D$10000,3,)</f>
        <v>KA-广</v>
      </c>
      <c r="D1955" s="1" t="str">
        <f>VLOOKUP(A1955,'[3]消费明细-普通账号'!$B$2:$L$10000,11,)</f>
        <v>史玉卉</v>
      </c>
      <c r="E1955" s="1" t="str">
        <f>VLOOKUP(A1955,'[3]消费明细-普通账号'!$B$2:$P$10000,15,)</f>
        <v>关联</v>
      </c>
      <c r="F1955" s="5">
        <f>VLOOKUP(A1955,'[3]消费明细-普通账号'!$B$2:$O$10000,14,)</f>
        <v>42670</v>
      </c>
      <c r="G1955" s="1" t="s">
        <v>6550</v>
      </c>
      <c r="H1955" s="1" t="s">
        <v>17</v>
      </c>
      <c r="I1955" s="1" t="s">
        <v>59</v>
      </c>
      <c r="J1955" s="1" t="s">
        <v>5769</v>
      </c>
      <c r="K1955" s="1" t="s">
        <v>20</v>
      </c>
      <c r="L1955" s="1" t="s">
        <v>5769</v>
      </c>
      <c r="M1955" s="1"/>
      <c r="N1955" s="1">
        <f t="shared" si="30"/>
        <v>469</v>
      </c>
      <c r="O1955" s="1" t="s">
        <v>22</v>
      </c>
      <c r="P1955" s="1" t="s">
        <v>6551</v>
      </c>
      <c r="Q1955" s="1" t="s">
        <v>6552</v>
      </c>
      <c r="R1955" s="1" t="s">
        <v>21</v>
      </c>
      <c r="S1955" s="1"/>
      <c r="T1955" s="1" t="s">
        <v>25</v>
      </c>
      <c r="U1955">
        <v>-1</v>
      </c>
    </row>
    <row r="1956" spans="1:21">
      <c r="A1956" s="1" t="s">
        <v>582</v>
      </c>
      <c r="B1956" s="1" t="str">
        <f>VLOOKUP(A1956,'[3]消费明细-普通账号'!$B$2:$C$10000,2,)</f>
        <v>广州尚途商旅信息技术有限公司</v>
      </c>
      <c r="C1956" s="1" t="str">
        <f>VLOOKUP(A1956,'[3]消费明细-普通账号'!$B$2:$D$10000,3,)</f>
        <v>KA-广</v>
      </c>
      <c r="D1956" s="1" t="str">
        <f>VLOOKUP(A1956,'[3]消费明细-普通账号'!$B$2:$L$10000,11,)</f>
        <v>史玉卉</v>
      </c>
      <c r="E1956" s="1" t="str">
        <f>VLOOKUP(A1956,'[3]消费明细-普通账号'!$B$2:$P$10000,15,)</f>
        <v>关联</v>
      </c>
      <c r="F1956" s="5">
        <f>VLOOKUP(A1956,'[3]消费明细-普通账号'!$B$2:$O$10000,14,)</f>
        <v>42670</v>
      </c>
      <c r="G1956" s="1" t="s">
        <v>6553</v>
      </c>
      <c r="H1956" s="1" t="s">
        <v>17</v>
      </c>
      <c r="I1956" s="1" t="s">
        <v>59</v>
      </c>
      <c r="J1956" s="1" t="s">
        <v>5745</v>
      </c>
      <c r="K1956" s="1" t="s">
        <v>20</v>
      </c>
      <c r="L1956" s="1" t="s">
        <v>5745</v>
      </c>
      <c r="M1956" s="1"/>
      <c r="N1956" s="1">
        <f t="shared" si="30"/>
        <v>602</v>
      </c>
      <c r="O1956" s="1" t="s">
        <v>22</v>
      </c>
      <c r="P1956" s="1" t="s">
        <v>6554</v>
      </c>
      <c r="Q1956" s="1" t="s">
        <v>6555</v>
      </c>
      <c r="R1956" s="1" t="s">
        <v>21</v>
      </c>
      <c r="S1956" s="1"/>
      <c r="T1956" s="1" t="s">
        <v>25</v>
      </c>
      <c r="U1956">
        <v>-1</v>
      </c>
    </row>
    <row r="1957" spans="1:21">
      <c r="A1957" s="1" t="s">
        <v>582</v>
      </c>
      <c r="B1957" s="1" t="str">
        <f>VLOOKUP(A1957,'[3]消费明细-普通账号'!$B$2:$C$10000,2,)</f>
        <v>广州尚途商旅信息技术有限公司</v>
      </c>
      <c r="C1957" s="1" t="str">
        <f>VLOOKUP(A1957,'[3]消费明细-普通账号'!$B$2:$D$10000,3,)</f>
        <v>KA-广</v>
      </c>
      <c r="D1957" s="1" t="str">
        <f>VLOOKUP(A1957,'[3]消费明细-普通账号'!$B$2:$L$10000,11,)</f>
        <v>史玉卉</v>
      </c>
      <c r="E1957" s="1" t="str">
        <f>VLOOKUP(A1957,'[3]消费明细-普通账号'!$B$2:$P$10000,15,)</f>
        <v>关联</v>
      </c>
      <c r="F1957" s="5">
        <f>VLOOKUP(A1957,'[3]消费明细-普通账号'!$B$2:$O$10000,14,)</f>
        <v>42670</v>
      </c>
      <c r="G1957" s="1" t="s">
        <v>6556</v>
      </c>
      <c r="H1957" s="1" t="s">
        <v>17</v>
      </c>
      <c r="I1957" s="1" t="s">
        <v>59</v>
      </c>
      <c r="J1957" s="1" t="s">
        <v>1744</v>
      </c>
      <c r="K1957" s="1" t="s">
        <v>20</v>
      </c>
      <c r="L1957" s="1" t="s">
        <v>1744</v>
      </c>
      <c r="M1957" s="1"/>
      <c r="N1957" s="1">
        <f t="shared" si="30"/>
        <v>202</v>
      </c>
      <c r="O1957" s="1" t="s">
        <v>22</v>
      </c>
      <c r="P1957" s="1" t="s">
        <v>6557</v>
      </c>
      <c r="Q1957" s="1" t="s">
        <v>6558</v>
      </c>
      <c r="R1957" s="1" t="s">
        <v>21</v>
      </c>
      <c r="S1957" s="1"/>
      <c r="T1957" s="1" t="s">
        <v>25</v>
      </c>
      <c r="U1957">
        <v>-1</v>
      </c>
    </row>
    <row r="1958" spans="1:21">
      <c r="A1958" s="1" t="s">
        <v>582</v>
      </c>
      <c r="B1958" s="1" t="str">
        <f>VLOOKUP(A1958,'[3]消费明细-普通账号'!$B$2:$C$10000,2,)</f>
        <v>广州尚途商旅信息技术有限公司</v>
      </c>
      <c r="C1958" s="1" t="str">
        <f>VLOOKUP(A1958,'[3]消费明细-普通账号'!$B$2:$D$10000,3,)</f>
        <v>KA-广</v>
      </c>
      <c r="D1958" s="1" t="str">
        <f>VLOOKUP(A1958,'[3]消费明细-普通账号'!$B$2:$L$10000,11,)</f>
        <v>史玉卉</v>
      </c>
      <c r="E1958" s="1" t="str">
        <f>VLOOKUP(A1958,'[3]消费明细-普通账号'!$B$2:$P$10000,15,)</f>
        <v>关联</v>
      </c>
      <c r="F1958" s="5">
        <f>VLOOKUP(A1958,'[3]消费明细-普通账号'!$B$2:$O$10000,14,)</f>
        <v>42670</v>
      </c>
      <c r="G1958" s="1" t="s">
        <v>6559</v>
      </c>
      <c r="H1958" s="1" t="s">
        <v>17</v>
      </c>
      <c r="I1958" s="1" t="s">
        <v>59</v>
      </c>
      <c r="J1958" s="1" t="s">
        <v>1744</v>
      </c>
      <c r="K1958" s="1" t="s">
        <v>20</v>
      </c>
      <c r="L1958" s="1" t="s">
        <v>1744</v>
      </c>
      <c r="M1958" s="1"/>
      <c r="N1958" s="1">
        <f t="shared" si="30"/>
        <v>202</v>
      </c>
      <c r="O1958" s="1" t="s">
        <v>22</v>
      </c>
      <c r="P1958" s="1" t="s">
        <v>6560</v>
      </c>
      <c r="Q1958" s="1" t="s">
        <v>6557</v>
      </c>
      <c r="R1958" s="1" t="s">
        <v>21</v>
      </c>
      <c r="S1958" s="1"/>
      <c r="T1958" s="1" t="s">
        <v>25</v>
      </c>
      <c r="U1958">
        <v>-1</v>
      </c>
    </row>
    <row r="1959" spans="1:21">
      <c r="A1959" s="1" t="s">
        <v>582</v>
      </c>
      <c r="B1959" s="1" t="str">
        <f>VLOOKUP(A1959,'[3]消费明细-普通账号'!$B$2:$C$10000,2,)</f>
        <v>广州尚途商旅信息技术有限公司</v>
      </c>
      <c r="C1959" s="1" t="str">
        <f>VLOOKUP(A1959,'[3]消费明细-普通账号'!$B$2:$D$10000,3,)</f>
        <v>KA-广</v>
      </c>
      <c r="D1959" s="1" t="str">
        <f>VLOOKUP(A1959,'[3]消费明细-普通账号'!$B$2:$L$10000,11,)</f>
        <v>史玉卉</v>
      </c>
      <c r="E1959" s="1" t="str">
        <f>VLOOKUP(A1959,'[3]消费明细-普通账号'!$B$2:$P$10000,15,)</f>
        <v>关联</v>
      </c>
      <c r="F1959" s="5">
        <f>VLOOKUP(A1959,'[3]消费明细-普通账号'!$B$2:$O$10000,14,)</f>
        <v>42670</v>
      </c>
      <c r="G1959" s="1" t="s">
        <v>6561</v>
      </c>
      <c r="H1959" s="1" t="s">
        <v>17</v>
      </c>
      <c r="I1959" s="1" t="s">
        <v>59</v>
      </c>
      <c r="J1959" s="1" t="s">
        <v>6562</v>
      </c>
      <c r="K1959" s="1" t="s">
        <v>20</v>
      </c>
      <c r="L1959" s="1" t="s">
        <v>6562</v>
      </c>
      <c r="M1959" s="1"/>
      <c r="N1959" s="1">
        <f t="shared" si="30"/>
        <v>702</v>
      </c>
      <c r="O1959" s="1" t="s">
        <v>22</v>
      </c>
      <c r="P1959" s="1" t="s">
        <v>6563</v>
      </c>
      <c r="Q1959" s="1" t="s">
        <v>6564</v>
      </c>
      <c r="R1959" s="1" t="s">
        <v>21</v>
      </c>
      <c r="S1959" s="1"/>
      <c r="T1959" s="1" t="s">
        <v>25</v>
      </c>
      <c r="U1959">
        <v>-1</v>
      </c>
    </row>
    <row r="1960" spans="1:21">
      <c r="A1960" s="1" t="s">
        <v>582</v>
      </c>
      <c r="B1960" s="1" t="str">
        <f>VLOOKUP(A1960,'[3]消费明细-普通账号'!$B$2:$C$10000,2,)</f>
        <v>广州尚途商旅信息技术有限公司</v>
      </c>
      <c r="C1960" s="1" t="str">
        <f>VLOOKUP(A1960,'[3]消费明细-普通账号'!$B$2:$D$10000,3,)</f>
        <v>KA-广</v>
      </c>
      <c r="D1960" s="1" t="str">
        <f>VLOOKUP(A1960,'[3]消费明细-普通账号'!$B$2:$L$10000,11,)</f>
        <v>史玉卉</v>
      </c>
      <c r="E1960" s="1" t="str">
        <f>VLOOKUP(A1960,'[3]消费明细-普通账号'!$B$2:$P$10000,15,)</f>
        <v>关联</v>
      </c>
      <c r="F1960" s="5">
        <f>VLOOKUP(A1960,'[3]消费明细-普通账号'!$B$2:$O$10000,14,)</f>
        <v>42670</v>
      </c>
      <c r="G1960" s="1" t="s">
        <v>6565</v>
      </c>
      <c r="H1960" s="1" t="s">
        <v>17</v>
      </c>
      <c r="I1960" s="1" t="s">
        <v>59</v>
      </c>
      <c r="J1960" s="1" t="s">
        <v>4007</v>
      </c>
      <c r="K1960" s="1" t="s">
        <v>20</v>
      </c>
      <c r="L1960" s="1" t="s">
        <v>4007</v>
      </c>
      <c r="M1960" s="1"/>
      <c r="N1960" s="1">
        <f t="shared" si="30"/>
        <v>327</v>
      </c>
      <c r="O1960" s="1" t="s">
        <v>22</v>
      </c>
      <c r="P1960" s="1" t="s">
        <v>6566</v>
      </c>
      <c r="Q1960" s="1" t="s">
        <v>6567</v>
      </c>
      <c r="R1960" s="1" t="s">
        <v>21</v>
      </c>
      <c r="S1960" s="1"/>
      <c r="T1960" s="1" t="s">
        <v>25</v>
      </c>
      <c r="U1960">
        <v>-1</v>
      </c>
    </row>
    <row r="1961" spans="1:21">
      <c r="A1961" s="1" t="s">
        <v>582</v>
      </c>
      <c r="B1961" s="1" t="str">
        <f>VLOOKUP(A1961,'[3]消费明细-普通账号'!$B$2:$C$10000,2,)</f>
        <v>广州尚途商旅信息技术有限公司</v>
      </c>
      <c r="C1961" s="1" t="str">
        <f>VLOOKUP(A1961,'[3]消费明细-普通账号'!$B$2:$D$10000,3,)</f>
        <v>KA-广</v>
      </c>
      <c r="D1961" s="1" t="str">
        <f>VLOOKUP(A1961,'[3]消费明细-普通账号'!$B$2:$L$10000,11,)</f>
        <v>史玉卉</v>
      </c>
      <c r="E1961" s="1" t="str">
        <f>VLOOKUP(A1961,'[3]消费明细-普通账号'!$B$2:$P$10000,15,)</f>
        <v>关联</v>
      </c>
      <c r="F1961" s="5">
        <f>VLOOKUP(A1961,'[3]消费明细-普通账号'!$B$2:$O$10000,14,)</f>
        <v>42670</v>
      </c>
      <c r="G1961" s="1" t="s">
        <v>6568</v>
      </c>
      <c r="H1961" s="1" t="s">
        <v>17</v>
      </c>
      <c r="I1961" s="1" t="s">
        <v>59</v>
      </c>
      <c r="J1961" s="1" t="s">
        <v>2437</v>
      </c>
      <c r="K1961" s="1" t="s">
        <v>20</v>
      </c>
      <c r="L1961" s="1" t="s">
        <v>2437</v>
      </c>
      <c r="M1961" s="1"/>
      <c r="N1961" s="1">
        <f t="shared" si="30"/>
        <v>626</v>
      </c>
      <c r="O1961" s="1" t="s">
        <v>22</v>
      </c>
      <c r="P1961" s="1" t="s">
        <v>6569</v>
      </c>
      <c r="Q1961" s="1" t="s">
        <v>6569</v>
      </c>
      <c r="R1961" s="1" t="s">
        <v>21</v>
      </c>
      <c r="S1961" s="1"/>
      <c r="T1961" s="1" t="s">
        <v>25</v>
      </c>
      <c r="U1961">
        <v>-1</v>
      </c>
    </row>
    <row r="1962" spans="1:21">
      <c r="A1962" s="1" t="s">
        <v>582</v>
      </c>
      <c r="B1962" s="1" t="str">
        <f>VLOOKUP(A1962,'[3]消费明细-普通账号'!$B$2:$C$10000,2,)</f>
        <v>广州尚途商旅信息技术有限公司</v>
      </c>
      <c r="C1962" s="1" t="str">
        <f>VLOOKUP(A1962,'[3]消费明细-普通账号'!$B$2:$D$10000,3,)</f>
        <v>KA-广</v>
      </c>
      <c r="D1962" s="1" t="str">
        <f>VLOOKUP(A1962,'[3]消费明细-普通账号'!$B$2:$L$10000,11,)</f>
        <v>史玉卉</v>
      </c>
      <c r="E1962" s="1" t="str">
        <f>VLOOKUP(A1962,'[3]消费明细-普通账号'!$B$2:$P$10000,15,)</f>
        <v>关联</v>
      </c>
      <c r="F1962" s="5">
        <f>VLOOKUP(A1962,'[3]消费明细-普通账号'!$B$2:$O$10000,14,)</f>
        <v>42670</v>
      </c>
      <c r="G1962" s="1" t="s">
        <v>6570</v>
      </c>
      <c r="H1962" s="1" t="s">
        <v>17</v>
      </c>
      <c r="I1962" s="1" t="s">
        <v>59</v>
      </c>
      <c r="J1962" s="1" t="s">
        <v>6141</v>
      </c>
      <c r="K1962" s="1" t="s">
        <v>20</v>
      </c>
      <c r="L1962" s="1" t="s">
        <v>6141</v>
      </c>
      <c r="M1962" s="1"/>
      <c r="N1962" s="1">
        <f t="shared" si="30"/>
        <v>811</v>
      </c>
      <c r="O1962" s="1" t="s">
        <v>22</v>
      </c>
      <c r="P1962" s="1" t="s">
        <v>6571</v>
      </c>
      <c r="Q1962" s="1" t="s">
        <v>6572</v>
      </c>
      <c r="R1962" s="1" t="s">
        <v>21</v>
      </c>
      <c r="S1962" s="1"/>
      <c r="T1962" s="1" t="s">
        <v>25</v>
      </c>
      <c r="U1962">
        <v>-1</v>
      </c>
    </row>
    <row r="1963" spans="1:21">
      <c r="A1963" s="1" t="s">
        <v>582</v>
      </c>
      <c r="B1963" s="1" t="str">
        <f>VLOOKUP(A1963,'[3]消费明细-普通账号'!$B$2:$C$10000,2,)</f>
        <v>广州尚途商旅信息技术有限公司</v>
      </c>
      <c r="C1963" s="1" t="str">
        <f>VLOOKUP(A1963,'[3]消费明细-普通账号'!$B$2:$D$10000,3,)</f>
        <v>KA-广</v>
      </c>
      <c r="D1963" s="1" t="str">
        <f>VLOOKUP(A1963,'[3]消费明细-普通账号'!$B$2:$L$10000,11,)</f>
        <v>史玉卉</v>
      </c>
      <c r="E1963" s="1" t="str">
        <f>VLOOKUP(A1963,'[3]消费明细-普通账号'!$B$2:$P$10000,15,)</f>
        <v>关联</v>
      </c>
      <c r="F1963" s="5">
        <f>VLOOKUP(A1963,'[3]消费明细-普通账号'!$B$2:$O$10000,14,)</f>
        <v>42670</v>
      </c>
      <c r="G1963" s="1" t="s">
        <v>6573</v>
      </c>
      <c r="H1963" s="1" t="s">
        <v>17</v>
      </c>
      <c r="I1963" s="1" t="s">
        <v>59</v>
      </c>
      <c r="J1963" s="1" t="s">
        <v>278</v>
      </c>
      <c r="K1963" s="1" t="s">
        <v>20</v>
      </c>
      <c r="L1963" s="1" t="s">
        <v>278</v>
      </c>
      <c r="M1963" s="1"/>
      <c r="N1963" s="1">
        <f t="shared" si="30"/>
        <v>228</v>
      </c>
      <c r="O1963" s="1" t="s">
        <v>22</v>
      </c>
      <c r="P1963" s="1" t="s">
        <v>6574</v>
      </c>
      <c r="Q1963" s="1" t="s">
        <v>6575</v>
      </c>
      <c r="R1963" s="1" t="s">
        <v>21</v>
      </c>
      <c r="S1963" s="1"/>
      <c r="T1963" s="1" t="s">
        <v>25</v>
      </c>
      <c r="U1963">
        <v>-1</v>
      </c>
    </row>
    <row r="1964" spans="1:21">
      <c r="A1964" s="1" t="s">
        <v>582</v>
      </c>
      <c r="B1964" s="1" t="str">
        <f>VLOOKUP(A1964,'[3]消费明细-普通账号'!$B$2:$C$10000,2,)</f>
        <v>广州尚途商旅信息技术有限公司</v>
      </c>
      <c r="C1964" s="1" t="str">
        <f>VLOOKUP(A1964,'[3]消费明细-普通账号'!$B$2:$D$10000,3,)</f>
        <v>KA-广</v>
      </c>
      <c r="D1964" s="1" t="str">
        <f>VLOOKUP(A1964,'[3]消费明细-普通账号'!$B$2:$L$10000,11,)</f>
        <v>史玉卉</v>
      </c>
      <c r="E1964" s="1" t="str">
        <f>VLOOKUP(A1964,'[3]消费明细-普通账号'!$B$2:$P$10000,15,)</f>
        <v>关联</v>
      </c>
      <c r="F1964" s="5">
        <f>VLOOKUP(A1964,'[3]消费明细-普通账号'!$B$2:$O$10000,14,)</f>
        <v>42670</v>
      </c>
      <c r="G1964" s="1" t="s">
        <v>6576</v>
      </c>
      <c r="H1964" s="1" t="s">
        <v>17</v>
      </c>
      <c r="I1964" s="1" t="s">
        <v>59</v>
      </c>
      <c r="J1964" s="1" t="s">
        <v>278</v>
      </c>
      <c r="K1964" s="1" t="s">
        <v>20</v>
      </c>
      <c r="L1964" s="1" t="s">
        <v>278</v>
      </c>
      <c r="M1964" s="1"/>
      <c r="N1964" s="1">
        <f t="shared" si="30"/>
        <v>228</v>
      </c>
      <c r="O1964" s="1" t="s">
        <v>22</v>
      </c>
      <c r="P1964" s="1" t="s">
        <v>6577</v>
      </c>
      <c r="Q1964" s="1" t="s">
        <v>6578</v>
      </c>
      <c r="R1964" s="1" t="s">
        <v>21</v>
      </c>
      <c r="S1964" s="1"/>
      <c r="T1964" s="1" t="s">
        <v>25</v>
      </c>
      <c r="U1964">
        <v>-1</v>
      </c>
    </row>
    <row r="1965" spans="1:21">
      <c r="A1965" s="1" t="s">
        <v>582</v>
      </c>
      <c r="B1965" s="1" t="str">
        <f>VLOOKUP(A1965,'[3]消费明细-普通账号'!$B$2:$C$10000,2,)</f>
        <v>广州尚途商旅信息技术有限公司</v>
      </c>
      <c r="C1965" s="1" t="str">
        <f>VLOOKUP(A1965,'[3]消费明细-普通账号'!$B$2:$D$10000,3,)</f>
        <v>KA-广</v>
      </c>
      <c r="D1965" s="1" t="str">
        <f>VLOOKUP(A1965,'[3]消费明细-普通账号'!$B$2:$L$10000,11,)</f>
        <v>史玉卉</v>
      </c>
      <c r="E1965" s="1" t="str">
        <f>VLOOKUP(A1965,'[3]消费明细-普通账号'!$B$2:$P$10000,15,)</f>
        <v>关联</v>
      </c>
      <c r="F1965" s="5">
        <f>VLOOKUP(A1965,'[3]消费明细-普通账号'!$B$2:$O$10000,14,)</f>
        <v>42670</v>
      </c>
      <c r="G1965" s="1" t="s">
        <v>6579</v>
      </c>
      <c r="H1965" s="1" t="s">
        <v>17</v>
      </c>
      <c r="I1965" s="1" t="s">
        <v>59</v>
      </c>
      <c r="J1965" s="1" t="s">
        <v>278</v>
      </c>
      <c r="K1965" s="1" t="s">
        <v>20</v>
      </c>
      <c r="L1965" s="1" t="s">
        <v>278</v>
      </c>
      <c r="M1965" s="1"/>
      <c r="N1965" s="1">
        <f t="shared" si="30"/>
        <v>228</v>
      </c>
      <c r="O1965" s="1" t="s">
        <v>22</v>
      </c>
      <c r="P1965" s="1" t="s">
        <v>6580</v>
      </c>
      <c r="Q1965" s="1" t="s">
        <v>6580</v>
      </c>
      <c r="R1965" s="1" t="s">
        <v>21</v>
      </c>
      <c r="S1965" s="1"/>
      <c r="T1965" s="1" t="s">
        <v>25</v>
      </c>
      <c r="U1965">
        <v>-1</v>
      </c>
    </row>
    <row r="1966" spans="1:21">
      <c r="A1966" s="1" t="s">
        <v>582</v>
      </c>
      <c r="B1966" s="1" t="str">
        <f>VLOOKUP(A1966,'[3]消费明细-普通账号'!$B$2:$C$10000,2,)</f>
        <v>广州尚途商旅信息技术有限公司</v>
      </c>
      <c r="C1966" s="1" t="str">
        <f>VLOOKUP(A1966,'[3]消费明细-普通账号'!$B$2:$D$10000,3,)</f>
        <v>KA-广</v>
      </c>
      <c r="D1966" s="1" t="str">
        <f>VLOOKUP(A1966,'[3]消费明细-普通账号'!$B$2:$L$10000,11,)</f>
        <v>史玉卉</v>
      </c>
      <c r="E1966" s="1" t="str">
        <f>VLOOKUP(A1966,'[3]消费明细-普通账号'!$B$2:$P$10000,15,)</f>
        <v>关联</v>
      </c>
      <c r="F1966" s="5">
        <f>VLOOKUP(A1966,'[3]消费明细-普通账号'!$B$2:$O$10000,14,)</f>
        <v>42670</v>
      </c>
      <c r="G1966" s="1" t="s">
        <v>6581</v>
      </c>
      <c r="H1966" s="1" t="s">
        <v>17</v>
      </c>
      <c r="I1966" s="1" t="s">
        <v>59</v>
      </c>
      <c r="J1966" s="1" t="s">
        <v>278</v>
      </c>
      <c r="K1966" s="1" t="s">
        <v>20</v>
      </c>
      <c r="L1966" s="1" t="s">
        <v>278</v>
      </c>
      <c r="M1966" s="1"/>
      <c r="N1966" s="1">
        <f t="shared" si="30"/>
        <v>228</v>
      </c>
      <c r="O1966" s="1" t="s">
        <v>22</v>
      </c>
      <c r="P1966" s="1" t="s">
        <v>6582</v>
      </c>
      <c r="Q1966" s="1" t="s">
        <v>6583</v>
      </c>
      <c r="R1966" s="1" t="s">
        <v>21</v>
      </c>
      <c r="S1966" s="1"/>
      <c r="T1966" s="1" t="s">
        <v>25</v>
      </c>
      <c r="U1966">
        <v>-1</v>
      </c>
    </row>
    <row r="1967" spans="1:21">
      <c r="A1967" s="1" t="s">
        <v>582</v>
      </c>
      <c r="B1967" s="1" t="str">
        <f>VLOOKUP(A1967,'[3]消费明细-普通账号'!$B$2:$C$10000,2,)</f>
        <v>广州尚途商旅信息技术有限公司</v>
      </c>
      <c r="C1967" s="1" t="str">
        <f>VLOOKUP(A1967,'[3]消费明细-普通账号'!$B$2:$D$10000,3,)</f>
        <v>KA-广</v>
      </c>
      <c r="D1967" s="1" t="str">
        <f>VLOOKUP(A1967,'[3]消费明细-普通账号'!$B$2:$L$10000,11,)</f>
        <v>史玉卉</v>
      </c>
      <c r="E1967" s="1" t="str">
        <f>VLOOKUP(A1967,'[3]消费明细-普通账号'!$B$2:$P$10000,15,)</f>
        <v>关联</v>
      </c>
      <c r="F1967" s="5">
        <f>VLOOKUP(A1967,'[3]消费明细-普通账号'!$B$2:$O$10000,14,)</f>
        <v>42670</v>
      </c>
      <c r="G1967" s="1" t="s">
        <v>6584</v>
      </c>
      <c r="H1967" s="1" t="s">
        <v>17</v>
      </c>
      <c r="I1967" s="1" t="s">
        <v>59</v>
      </c>
      <c r="J1967" s="1" t="s">
        <v>602</v>
      </c>
      <c r="K1967" s="1" t="s">
        <v>20</v>
      </c>
      <c r="L1967" s="1" t="s">
        <v>602</v>
      </c>
      <c r="M1967" s="1"/>
      <c r="N1967" s="1">
        <f t="shared" si="30"/>
        <v>428</v>
      </c>
      <c r="O1967" s="1" t="s">
        <v>22</v>
      </c>
      <c r="P1967" s="1" t="s">
        <v>6585</v>
      </c>
      <c r="Q1967" s="1" t="s">
        <v>6586</v>
      </c>
      <c r="R1967" s="1" t="s">
        <v>21</v>
      </c>
      <c r="S1967" s="1"/>
      <c r="T1967" s="1" t="s">
        <v>25</v>
      </c>
      <c r="U1967">
        <v>-1</v>
      </c>
    </row>
    <row r="1968" spans="1:21">
      <c r="A1968" s="1" t="s">
        <v>304</v>
      </c>
      <c r="B1968" s="1" t="str">
        <f>VLOOKUP(A1968,'[3]消费明细-普通账号'!$B$2:$C$10000,2,)</f>
        <v>广州远程教育中心有限公司</v>
      </c>
      <c r="C1968" s="1" t="str">
        <f>VLOOKUP(A1968,'[3]消费明细-普通账号'!$B$2:$D$10000,3,)</f>
        <v>KA-广</v>
      </c>
      <c r="D1968" s="1" t="str">
        <f>VLOOKUP(A1968,'[3]消费明细-普通账号'!$B$2:$L$10000,11,)</f>
        <v>史玉卉</v>
      </c>
      <c r="E1968" s="1" t="str">
        <f>VLOOKUP(A1968,'[3]消费明细-普通账号'!$B$2:$P$10000,15,)</f>
        <v>关联</v>
      </c>
      <c r="F1968" s="5">
        <f>VLOOKUP(A1968,'[3]消费明细-普通账号'!$B$2:$O$10000,14,)</f>
        <v>42818</v>
      </c>
      <c r="G1968" s="1" t="s">
        <v>6587</v>
      </c>
      <c r="H1968" s="1" t="s">
        <v>250</v>
      </c>
      <c r="I1968" s="1" t="s">
        <v>59</v>
      </c>
      <c r="J1968" s="1" t="s">
        <v>29</v>
      </c>
      <c r="K1968" s="1" t="s">
        <v>20</v>
      </c>
      <c r="L1968" s="1" t="s">
        <v>29</v>
      </c>
      <c r="M1968" s="1"/>
      <c r="N1968" s="1">
        <f t="shared" si="30"/>
        <v>0</v>
      </c>
      <c r="O1968" s="1" t="s">
        <v>22</v>
      </c>
      <c r="P1968" s="1" t="s">
        <v>6588</v>
      </c>
      <c r="Q1968" s="1" t="s">
        <v>6588</v>
      </c>
      <c r="R1968" s="1" t="s">
        <v>21</v>
      </c>
      <c r="S1968" s="1"/>
      <c r="T1968" s="1" t="s">
        <v>25</v>
      </c>
      <c r="U1968">
        <v>0</v>
      </c>
    </row>
    <row r="1969" spans="1:21">
      <c r="A1969" s="1" t="s">
        <v>26</v>
      </c>
      <c r="B1969" s="1" t="str">
        <f>VLOOKUP(A1969,'[3]消费明细-普通账号'!$B$2:$C$10000,2,)</f>
        <v>广州市十牛信息科技有限公司</v>
      </c>
      <c r="C1969" s="1" t="str">
        <f>VLOOKUP(A1969,'[3]消费明细-普通账号'!$B$2:$D$10000,3,)</f>
        <v>其他</v>
      </c>
      <c r="D1969" s="1" t="str">
        <f>VLOOKUP(A1969,'[3]消费明细-普通账号'!$B$2:$L$10000,11,)</f>
        <v>薛玲</v>
      </c>
      <c r="E1969" s="1" t="str">
        <f>VLOOKUP(A1969,'[3]消费明细-普通账号'!$B$2:$P$10000,15,)</f>
        <v>关联</v>
      </c>
      <c r="F1969" s="5">
        <f>VLOOKUP(A1969,'[3]消费明细-普通账号'!$B$2:$O$10000,14,)</f>
        <v>42909</v>
      </c>
      <c r="G1969" s="1" t="s">
        <v>6589</v>
      </c>
      <c r="H1969" s="1" t="s">
        <v>130</v>
      </c>
      <c r="I1969" s="1" t="s">
        <v>49</v>
      </c>
      <c r="J1969" s="1" t="s">
        <v>29</v>
      </c>
      <c r="K1969" s="1" t="s">
        <v>20</v>
      </c>
      <c r="L1969" s="1" t="s">
        <v>30</v>
      </c>
      <c r="M1969" s="1"/>
      <c r="N1969" s="1">
        <f t="shared" si="30"/>
        <v>0</v>
      </c>
      <c r="O1969" s="1" t="s">
        <v>31</v>
      </c>
      <c r="P1969" s="1" t="s">
        <v>6590</v>
      </c>
      <c r="Q1969" s="1" t="s">
        <v>6590</v>
      </c>
      <c r="R1969" s="1" t="s">
        <v>21</v>
      </c>
      <c r="S1969" s="1"/>
      <c r="T1969" s="1" t="s">
        <v>25</v>
      </c>
      <c r="U1969" t="b">
        <f>VLOOKUP(H1969,[4]可返佣产品!$A$2:$B$1000,2,)</f>
        <v>1</v>
      </c>
    </row>
    <row r="1970" spans="1:21">
      <c r="A1970" s="1" t="s">
        <v>26</v>
      </c>
      <c r="B1970" s="1" t="str">
        <f>VLOOKUP(A1970,'[3]消费明细-普通账号'!$B$2:$C$10000,2,)</f>
        <v>广州市十牛信息科技有限公司</v>
      </c>
      <c r="C1970" s="1" t="str">
        <f>VLOOKUP(A1970,'[3]消费明细-普通账号'!$B$2:$D$10000,3,)</f>
        <v>其他</v>
      </c>
      <c r="D1970" s="1" t="str">
        <f>VLOOKUP(A1970,'[3]消费明细-普通账号'!$B$2:$L$10000,11,)</f>
        <v>薛玲</v>
      </c>
      <c r="E1970" s="1" t="str">
        <f>VLOOKUP(A1970,'[3]消费明细-普通账号'!$B$2:$P$10000,15,)</f>
        <v>关联</v>
      </c>
      <c r="F1970" s="5">
        <f>VLOOKUP(A1970,'[3]消费明细-普通账号'!$B$2:$O$10000,14,)</f>
        <v>42909</v>
      </c>
      <c r="G1970" s="1" t="s">
        <v>6591</v>
      </c>
      <c r="H1970" s="1" t="s">
        <v>130</v>
      </c>
      <c r="I1970" s="1" t="s">
        <v>49</v>
      </c>
      <c r="J1970" s="1" t="s">
        <v>29</v>
      </c>
      <c r="K1970" s="1" t="s">
        <v>20</v>
      </c>
      <c r="L1970" s="1" t="s">
        <v>30</v>
      </c>
      <c r="M1970" s="1"/>
      <c r="N1970" s="1">
        <f t="shared" si="30"/>
        <v>0</v>
      </c>
      <c r="O1970" s="1" t="s">
        <v>31</v>
      </c>
      <c r="P1970" s="1" t="s">
        <v>6592</v>
      </c>
      <c r="Q1970" s="1" t="s">
        <v>6593</v>
      </c>
      <c r="R1970" s="1" t="s">
        <v>21</v>
      </c>
      <c r="S1970" s="1"/>
      <c r="T1970" s="1" t="s">
        <v>25</v>
      </c>
      <c r="U1970" t="b">
        <f>VLOOKUP(H1970,[4]可返佣产品!$A$2:$B$1000,2,)</f>
        <v>1</v>
      </c>
    </row>
    <row r="1971" spans="1:21">
      <c r="A1971" s="1" t="s">
        <v>26</v>
      </c>
      <c r="B1971" s="1" t="str">
        <f>VLOOKUP(A1971,'[3]消费明细-普通账号'!$B$2:$C$10000,2,)</f>
        <v>广州市十牛信息科技有限公司</v>
      </c>
      <c r="C1971" s="1" t="str">
        <f>VLOOKUP(A1971,'[3]消费明细-普通账号'!$B$2:$D$10000,3,)</f>
        <v>其他</v>
      </c>
      <c r="D1971" s="1" t="str">
        <f>VLOOKUP(A1971,'[3]消费明细-普通账号'!$B$2:$L$10000,11,)</f>
        <v>薛玲</v>
      </c>
      <c r="E1971" s="1" t="str">
        <f>VLOOKUP(A1971,'[3]消费明细-普通账号'!$B$2:$P$10000,15,)</f>
        <v>关联</v>
      </c>
      <c r="F1971" s="5">
        <f>VLOOKUP(A1971,'[3]消费明细-普通账号'!$B$2:$O$10000,14,)</f>
        <v>42909</v>
      </c>
      <c r="G1971" s="1" t="s">
        <v>6594</v>
      </c>
      <c r="H1971" s="1" t="s">
        <v>130</v>
      </c>
      <c r="I1971" s="1" t="s">
        <v>49</v>
      </c>
      <c r="J1971" s="1" t="s">
        <v>29</v>
      </c>
      <c r="K1971" s="1" t="s">
        <v>20</v>
      </c>
      <c r="L1971" s="1" t="s">
        <v>30</v>
      </c>
      <c r="M1971" s="1"/>
      <c r="N1971" s="1">
        <f t="shared" si="30"/>
        <v>0</v>
      </c>
      <c r="O1971" s="1" t="s">
        <v>31</v>
      </c>
      <c r="P1971" s="1" t="s">
        <v>6595</v>
      </c>
      <c r="Q1971" s="1" t="s">
        <v>6595</v>
      </c>
      <c r="R1971" s="1" t="s">
        <v>21</v>
      </c>
      <c r="S1971" s="1"/>
      <c r="T1971" s="1" t="s">
        <v>25</v>
      </c>
      <c r="U1971" t="b">
        <f>VLOOKUP(H1971,[4]可返佣产品!$A$2:$B$1000,2,)</f>
        <v>1</v>
      </c>
    </row>
    <row r="1972" spans="1:21">
      <c r="A1972" s="1" t="s">
        <v>72</v>
      </c>
      <c r="B1972" s="1" t="str">
        <f>VLOOKUP(A1972,'[3]消费明细-普通账号'!$B$2:$C$10000,2,)</f>
        <v>深圳鼎游无限科技有限公司</v>
      </c>
      <c r="C1972" s="1" t="str">
        <f>VLOOKUP(A1972,'[3]消费明细-普通账号'!$B$2:$D$10000,3,)</f>
        <v>BD伙伴</v>
      </c>
      <c r="D1972" s="1" t="str">
        <f>VLOOKUP(A1972,'[3]消费明细-普通账号'!$B$2:$L$10000,11,)</f>
        <v>BD团队-刘银树</v>
      </c>
      <c r="E1972" s="1" t="str">
        <f>VLOOKUP(A1972,'[3]消费明细-普通账号'!$B$2:$P$10000,15,)</f>
        <v>新建</v>
      </c>
      <c r="F1972" s="5">
        <f>VLOOKUP(A1972,'[3]消费明细-普通账号'!$B$2:$O$10000,14,)</f>
        <v>43077</v>
      </c>
      <c r="G1972" s="1" t="s">
        <v>6596</v>
      </c>
      <c r="H1972" s="1" t="s">
        <v>17</v>
      </c>
      <c r="I1972" s="1" t="s">
        <v>59</v>
      </c>
      <c r="J1972" s="1" t="s">
        <v>2332</v>
      </c>
      <c r="K1972" s="1" t="s">
        <v>20</v>
      </c>
      <c r="L1972" s="1" t="s">
        <v>2332</v>
      </c>
      <c r="M1972" s="1"/>
      <c r="N1972" s="1">
        <f t="shared" si="30"/>
        <v>554</v>
      </c>
      <c r="O1972" s="1" t="s">
        <v>22</v>
      </c>
      <c r="P1972" s="1" t="s">
        <v>6597</v>
      </c>
      <c r="Q1972" s="1" t="s">
        <v>6598</v>
      </c>
      <c r="R1972" s="1" t="s">
        <v>21</v>
      </c>
      <c r="S1972" s="1"/>
      <c r="T1972" s="1" t="s">
        <v>25</v>
      </c>
      <c r="U1972" t="str">
        <f>VLOOKUP(H1972,[4]可返佣产品!$A$2:$B$1000,2,)</f>
        <v>true</v>
      </c>
    </row>
    <row r="1973" spans="1:21">
      <c r="A1973" s="1" t="s">
        <v>6273</v>
      </c>
      <c r="B1973" s="1" t="str">
        <f>VLOOKUP(A1973,'[3]消费明细-普通账号'!$B$2:$C$10000,2,)</f>
        <v>索菲亚家居股份有限公司</v>
      </c>
      <c r="C1973" s="1" t="str">
        <f>VLOOKUP(A1973,'[3]消费明细-普通账号'!$B$2:$D$10000,3,)</f>
        <v>KA-广</v>
      </c>
      <c r="D1973" s="1" t="str">
        <f>VLOOKUP(A1973,'[3]消费明细-普通账号'!$B$2:$L$10000,11,)</f>
        <v>史玉卉</v>
      </c>
      <c r="E1973" s="1" t="str">
        <f>VLOOKUP(A1973,'[3]消费明细-普通账号'!$B$2:$P$10000,15,)</f>
        <v>关联</v>
      </c>
      <c r="F1973" s="5">
        <f>VLOOKUP(A1973,'[3]消费明细-普通账号'!$B$2:$O$10000,14,)</f>
        <v>42606</v>
      </c>
      <c r="G1973" s="1" t="s">
        <v>6599</v>
      </c>
      <c r="H1973" s="1" t="s">
        <v>17</v>
      </c>
      <c r="I1973" s="1" t="s">
        <v>49</v>
      </c>
      <c r="J1973" s="1" t="s">
        <v>6600</v>
      </c>
      <c r="K1973" s="1" t="s">
        <v>20</v>
      </c>
      <c r="L1973" s="1" t="s">
        <v>6600</v>
      </c>
      <c r="M1973" s="1"/>
      <c r="N1973" s="1">
        <f t="shared" si="30"/>
        <v>435.5</v>
      </c>
      <c r="O1973" s="1" t="s">
        <v>22</v>
      </c>
      <c r="P1973" s="1" t="s">
        <v>6601</v>
      </c>
      <c r="Q1973" s="1" t="s">
        <v>6602</v>
      </c>
      <c r="R1973" s="1" t="s">
        <v>21</v>
      </c>
      <c r="S1973" s="1"/>
      <c r="T1973" s="1" t="s">
        <v>25</v>
      </c>
      <c r="U1973" t="str">
        <f>VLOOKUP(H1973,[4]可返佣产品!$A$2:$B$1000,2,)</f>
        <v>true</v>
      </c>
    </row>
    <row r="1974" spans="1:21">
      <c r="A1974" s="1" t="s">
        <v>6273</v>
      </c>
      <c r="B1974" s="1" t="str">
        <f>VLOOKUP(A1974,'[3]消费明细-普通账号'!$B$2:$C$10000,2,)</f>
        <v>索菲亚家居股份有限公司</v>
      </c>
      <c r="C1974" s="1" t="str">
        <f>VLOOKUP(A1974,'[3]消费明细-普通账号'!$B$2:$D$10000,3,)</f>
        <v>KA-广</v>
      </c>
      <c r="D1974" s="1" t="str">
        <f>VLOOKUP(A1974,'[3]消费明细-普通账号'!$B$2:$L$10000,11,)</f>
        <v>史玉卉</v>
      </c>
      <c r="E1974" s="1" t="str">
        <f>VLOOKUP(A1974,'[3]消费明细-普通账号'!$B$2:$P$10000,15,)</f>
        <v>关联</v>
      </c>
      <c r="F1974" s="5">
        <f>VLOOKUP(A1974,'[3]消费明细-普通账号'!$B$2:$O$10000,14,)</f>
        <v>42606</v>
      </c>
      <c r="G1974" s="1" t="s">
        <v>6603</v>
      </c>
      <c r="H1974" s="1" t="s">
        <v>6604</v>
      </c>
      <c r="I1974" s="1" t="s">
        <v>49</v>
      </c>
      <c r="J1974" s="1" t="s">
        <v>29</v>
      </c>
      <c r="K1974" s="1" t="s">
        <v>20</v>
      </c>
      <c r="L1974" s="1" t="s">
        <v>29</v>
      </c>
      <c r="M1974" s="1"/>
      <c r="N1974" s="1">
        <f t="shared" si="30"/>
        <v>0</v>
      </c>
      <c r="O1974" s="1" t="s">
        <v>22</v>
      </c>
      <c r="P1974" s="1" t="s">
        <v>6605</v>
      </c>
      <c r="Q1974" s="1" t="s">
        <v>6602</v>
      </c>
      <c r="R1974" s="1" t="s">
        <v>21</v>
      </c>
      <c r="S1974" s="1"/>
      <c r="T1974" s="1" t="s">
        <v>25</v>
      </c>
      <c r="U1974" t="e">
        <f>VLOOKUP(H1974,[4]可返佣产品!$A$2:$B$1000,2,)</f>
        <v>#N/A</v>
      </c>
    </row>
    <row r="1975" spans="1:21">
      <c r="A1975" s="1" t="s">
        <v>2620</v>
      </c>
      <c r="B1975" s="1" t="str">
        <f>VLOOKUP(A1975,'[3]消费明细-普通账号'!$B$2:$C$10000,2,)</f>
        <v>广州市创翼维网络科技有限公司</v>
      </c>
      <c r="C1975" s="1" t="str">
        <f>VLOOKUP(A1975,'[3]消费明细-普通账号'!$B$2:$D$10000,3,)</f>
        <v>BD伙伴</v>
      </c>
      <c r="D1975" s="1" t="str">
        <f>VLOOKUP(A1975,'[3]消费明细-普通账号'!$B$2:$L$10000,11,)</f>
        <v>BD团队-黄政源</v>
      </c>
      <c r="E1975" s="1" t="str">
        <f>VLOOKUP(A1975,'[3]消费明细-普通账号'!$B$2:$P$10000,15,)</f>
        <v>关联</v>
      </c>
      <c r="F1975" s="5">
        <f>VLOOKUP(A1975,'[3]消费明细-普通账号'!$B$2:$O$10000,14,)</f>
        <v>42879</v>
      </c>
      <c r="G1975" s="1" t="s">
        <v>6606</v>
      </c>
      <c r="H1975" s="1" t="s">
        <v>6607</v>
      </c>
      <c r="I1975" s="1" t="s">
        <v>49</v>
      </c>
      <c r="J1975" s="1" t="s">
        <v>6608</v>
      </c>
      <c r="K1975" s="1" t="s">
        <v>20</v>
      </c>
      <c r="L1975" s="1" t="s">
        <v>6608</v>
      </c>
      <c r="M1975" s="1"/>
      <c r="N1975" s="1">
        <f t="shared" si="30"/>
        <v>9.9</v>
      </c>
      <c r="O1975" s="1" t="s">
        <v>22</v>
      </c>
      <c r="P1975" s="1" t="s">
        <v>6609</v>
      </c>
      <c r="Q1975" s="1" t="s">
        <v>6610</v>
      </c>
      <c r="R1975" s="1" t="s">
        <v>21</v>
      </c>
      <c r="S1975" s="1"/>
      <c r="T1975" s="1" t="s">
        <v>25</v>
      </c>
      <c r="U1975" t="str">
        <f>VLOOKUP(H1975,[4]可返佣产品!$A$2:$B$1000,2,)</f>
        <v>true</v>
      </c>
    </row>
    <row r="1976" spans="1:21">
      <c r="A1976" s="1" t="s">
        <v>2524</v>
      </c>
      <c r="B1976" s="1" t="str">
        <f>VLOOKUP(A1976,'[3]消费明细-普通账号'!$B$2:$C$10000,2,)</f>
        <v>广州念菲网络科技有限公司</v>
      </c>
      <c r="C1976" s="1" t="str">
        <f>VLOOKUP(A1976,'[3]消费明细-普通账号'!$B$2:$D$10000,3,)</f>
        <v>铁军-广</v>
      </c>
      <c r="D1976" s="1" t="str">
        <f>VLOOKUP(A1976,'[3]消费明细-普通账号'!$B$2:$L$10000,11,)</f>
        <v>高乾</v>
      </c>
      <c r="E1976" s="1" t="str">
        <f>VLOOKUP(A1976,'[3]消费明细-普通账号'!$B$2:$P$10000,15,)</f>
        <v>关联</v>
      </c>
      <c r="F1976" s="5">
        <f>VLOOKUP(A1976,'[3]消费明细-普通账号'!$B$2:$O$10000,14,)</f>
        <v>43087</v>
      </c>
      <c r="G1976" s="1" t="s">
        <v>6611</v>
      </c>
      <c r="H1976" s="1" t="s">
        <v>6612</v>
      </c>
      <c r="I1976" s="1" t="s">
        <v>49</v>
      </c>
      <c r="J1976" s="1" t="s">
        <v>29</v>
      </c>
      <c r="K1976" s="1" t="s">
        <v>20</v>
      </c>
      <c r="L1976" s="1" t="s">
        <v>29</v>
      </c>
      <c r="M1976" s="1"/>
      <c r="N1976" s="1">
        <f t="shared" si="30"/>
        <v>0</v>
      </c>
      <c r="O1976" s="1" t="s">
        <v>22</v>
      </c>
      <c r="P1976" s="1" t="s">
        <v>6613</v>
      </c>
      <c r="Q1976" s="1" t="s">
        <v>6613</v>
      </c>
      <c r="R1976" s="1" t="s">
        <v>21</v>
      </c>
      <c r="S1976" s="1"/>
      <c r="T1976" s="1" t="s">
        <v>25</v>
      </c>
      <c r="U1976" t="e">
        <f>VLOOKUP(H1976,[4]可返佣产品!$A$2:$B$1000,2,)</f>
        <v>#N/A</v>
      </c>
    </row>
    <row r="1977" spans="1:21">
      <c r="A1977" s="1" t="s">
        <v>2524</v>
      </c>
      <c r="B1977" s="1" t="str">
        <f>VLOOKUP(A1977,'[3]消费明细-普通账号'!$B$2:$C$10000,2,)</f>
        <v>广州念菲网络科技有限公司</v>
      </c>
      <c r="C1977" s="1" t="str">
        <f>VLOOKUP(A1977,'[3]消费明细-普通账号'!$B$2:$D$10000,3,)</f>
        <v>铁军-广</v>
      </c>
      <c r="D1977" s="1" t="str">
        <f>VLOOKUP(A1977,'[3]消费明细-普通账号'!$B$2:$L$10000,11,)</f>
        <v>高乾</v>
      </c>
      <c r="E1977" s="1" t="str">
        <f>VLOOKUP(A1977,'[3]消费明细-普通账号'!$B$2:$P$10000,15,)</f>
        <v>关联</v>
      </c>
      <c r="F1977" s="5">
        <f>VLOOKUP(A1977,'[3]消费明细-普通账号'!$B$2:$O$10000,14,)</f>
        <v>43087</v>
      </c>
      <c r="G1977" s="1" t="s">
        <v>6614</v>
      </c>
      <c r="H1977" s="1" t="s">
        <v>6615</v>
      </c>
      <c r="I1977" s="1" t="s">
        <v>49</v>
      </c>
      <c r="J1977" s="1" t="s">
        <v>29</v>
      </c>
      <c r="K1977" s="1" t="s">
        <v>20</v>
      </c>
      <c r="L1977" s="1" t="s">
        <v>29</v>
      </c>
      <c r="M1977" s="1"/>
      <c r="N1977" s="1">
        <f t="shared" si="30"/>
        <v>0</v>
      </c>
      <c r="O1977" s="1" t="s">
        <v>22</v>
      </c>
      <c r="P1977" s="1" t="s">
        <v>6616</v>
      </c>
      <c r="Q1977" s="1" t="s">
        <v>6616</v>
      </c>
      <c r="R1977" s="1" t="s">
        <v>21</v>
      </c>
      <c r="S1977" s="1"/>
      <c r="T1977" s="1" t="s">
        <v>25</v>
      </c>
      <c r="U1977" t="e">
        <f>VLOOKUP(H1977,[4]可返佣产品!$A$2:$B$1000,2,)</f>
        <v>#N/A</v>
      </c>
    </row>
    <row r="1978" spans="1:21">
      <c r="A1978" s="1" t="s">
        <v>304</v>
      </c>
      <c r="B1978" s="1" t="str">
        <f>VLOOKUP(A1978,'[3]消费明细-普通账号'!$B$2:$C$10000,2,)</f>
        <v>广州远程教育中心有限公司</v>
      </c>
      <c r="C1978" s="1" t="str">
        <f>VLOOKUP(A1978,'[3]消费明细-普通账号'!$B$2:$D$10000,3,)</f>
        <v>KA-广</v>
      </c>
      <c r="D1978" s="1" t="str">
        <f>VLOOKUP(A1978,'[3]消费明细-普通账号'!$B$2:$L$10000,11,)</f>
        <v>史玉卉</v>
      </c>
      <c r="E1978" s="1" t="str">
        <f>VLOOKUP(A1978,'[3]消费明细-普通账号'!$B$2:$P$10000,15,)</f>
        <v>关联</v>
      </c>
      <c r="F1978" s="5">
        <f>VLOOKUP(A1978,'[3]消费明细-普通账号'!$B$2:$O$10000,14,)</f>
        <v>42818</v>
      </c>
      <c r="G1978" s="1" t="s">
        <v>6617</v>
      </c>
      <c r="H1978" s="1" t="s">
        <v>17</v>
      </c>
      <c r="I1978" s="1" t="s">
        <v>18</v>
      </c>
      <c r="J1978" s="1" t="s">
        <v>6618</v>
      </c>
      <c r="K1978" s="1" t="s">
        <v>20</v>
      </c>
      <c r="L1978" s="1" t="s">
        <v>6618</v>
      </c>
      <c r="M1978" s="1"/>
      <c r="N1978" s="1">
        <f t="shared" si="30"/>
        <v>100.8</v>
      </c>
      <c r="O1978" s="1" t="s">
        <v>22</v>
      </c>
      <c r="P1978" s="1" t="s">
        <v>6619</v>
      </c>
      <c r="Q1978" s="1" t="s">
        <v>6620</v>
      </c>
      <c r="R1978" s="1" t="s">
        <v>21</v>
      </c>
      <c r="S1978" s="1"/>
      <c r="T1978" s="1" t="s">
        <v>25</v>
      </c>
      <c r="U1978">
        <v>0</v>
      </c>
    </row>
    <row r="1979" spans="1:21">
      <c r="A1979" s="1" t="s">
        <v>916</v>
      </c>
      <c r="B1979" s="1" t="str">
        <f>VLOOKUP(A1979,'[3]消费明细-普通账号'!$B$2:$C$10000,2,)</f>
        <v>广东天泽阳光康众医疗投资管理有限公司</v>
      </c>
      <c r="C1979" s="1" t="str">
        <f>VLOOKUP(A1979,'[3]消费明细-普通账号'!$B$2:$D$10000,3,)</f>
        <v>铁军-广</v>
      </c>
      <c r="D1979" s="1" t="str">
        <f>VLOOKUP(A1979,'[3]消费明细-普通账号'!$B$2:$L$10000,11,)</f>
        <v>李达</v>
      </c>
      <c r="E1979" s="1" t="str">
        <f>VLOOKUP(A1979,'[3]消费明细-普通账号'!$B$2:$P$10000,15,)</f>
        <v>新建</v>
      </c>
      <c r="F1979" s="5">
        <f>VLOOKUP(A1979,'[3]消费明细-普通账号'!$B$2:$O$10000,14,)</f>
        <v>43262.467164351852</v>
      </c>
      <c r="G1979" s="1" t="s">
        <v>6621</v>
      </c>
      <c r="H1979" s="1" t="s">
        <v>65</v>
      </c>
      <c r="I1979" s="1" t="s">
        <v>49</v>
      </c>
      <c r="J1979" s="1" t="s">
        <v>29</v>
      </c>
      <c r="K1979" s="1" t="s">
        <v>20</v>
      </c>
      <c r="L1979" s="1" t="s">
        <v>30</v>
      </c>
      <c r="M1979" s="1"/>
      <c r="N1979" s="1">
        <f t="shared" si="30"/>
        <v>0</v>
      </c>
      <c r="O1979" s="1" t="s">
        <v>31</v>
      </c>
      <c r="P1979" s="1" t="s">
        <v>6622</v>
      </c>
      <c r="Q1979" s="1" t="s">
        <v>6622</v>
      </c>
      <c r="R1979" s="1" t="s">
        <v>21</v>
      </c>
      <c r="S1979" s="1"/>
      <c r="T1979" s="1" t="s">
        <v>25</v>
      </c>
      <c r="U1979" t="e">
        <f>VLOOKUP(H1979,[4]可返佣产品!$A$2:$B$1000,2,)</f>
        <v>#N/A</v>
      </c>
    </row>
    <row r="1980" spans="1:21">
      <c r="A1980" s="1" t="s">
        <v>2058</v>
      </c>
      <c r="B1980" s="1" t="str">
        <f>VLOOKUP(A1980,'[3]消费明细-普通账号'!$B$2:$C$10000,2,)</f>
        <v>珠海市千百亿金融信息服务有限公司</v>
      </c>
      <c r="C1980" s="1" t="str">
        <f>VLOOKUP(A1980,'[3]消费明细-普通账号'!$B$2:$D$10000,3,)</f>
        <v>KA-广</v>
      </c>
      <c r="D1980" s="1" t="str">
        <f>VLOOKUP(A1980,'[3]消费明细-普通账号'!$B$2:$L$10000,11,)</f>
        <v>史玉卉</v>
      </c>
      <c r="E1980" s="1" t="str">
        <f>VLOOKUP(A1980,'[3]消费明细-普通账号'!$B$2:$P$10000,15,)</f>
        <v>关联</v>
      </c>
      <c r="F1980" s="5">
        <f>VLOOKUP(A1980,'[3]消费明细-普通账号'!$B$2:$O$10000,14,)</f>
        <v>43174.781932870399</v>
      </c>
      <c r="G1980" s="1" t="s">
        <v>6623</v>
      </c>
      <c r="H1980" s="1" t="s">
        <v>6624</v>
      </c>
      <c r="I1980" s="1" t="s">
        <v>131</v>
      </c>
      <c r="J1980" s="1" t="s">
        <v>6625</v>
      </c>
      <c r="K1980" s="1" t="s">
        <v>20</v>
      </c>
      <c r="L1980" s="1" t="s">
        <v>6625</v>
      </c>
      <c r="M1980" s="1"/>
      <c r="N1980" s="1">
        <f t="shared" si="30"/>
        <v>-18377.189999999999</v>
      </c>
      <c r="O1980" s="1" t="s">
        <v>22</v>
      </c>
      <c r="P1980" s="1" t="s">
        <v>6626</v>
      </c>
      <c r="Q1980" s="1" t="s">
        <v>6626</v>
      </c>
      <c r="R1980" s="1" t="s">
        <v>21</v>
      </c>
      <c r="S1980" s="1"/>
      <c r="T1980" s="1" t="s">
        <v>25</v>
      </c>
      <c r="U1980" t="str">
        <f>VLOOKUP(H1980,[4]可返佣产品!$A$2:$B$1000,2,)</f>
        <v>true</v>
      </c>
    </row>
    <row r="1981" spans="1:21">
      <c r="A1981" s="1" t="s">
        <v>6627</v>
      </c>
      <c r="B1981" s="1" t="str">
        <f>VLOOKUP(A1981,'[3]消费明细-普通账号'!$B$2:$C$10000,2,)</f>
        <v>深圳市华人网络科技有限公司</v>
      </c>
      <c r="C1981" s="1" t="str">
        <f>VLOOKUP(A1981,'[3]消费明细-普通账号'!$B$2:$D$10000,3,)</f>
        <v>BD伙伴</v>
      </c>
      <c r="D1981" s="1" t="str">
        <f>VLOOKUP(A1981,'[3]消费明细-普通账号'!$B$2:$L$10000,11,)</f>
        <v>BD团队-刘银树</v>
      </c>
      <c r="E1981" s="1" t="str">
        <f>VLOOKUP(A1981,'[3]消费明细-普通账号'!$B$2:$P$10000,15,)</f>
        <v>新建</v>
      </c>
      <c r="F1981" s="5">
        <f>VLOOKUP(A1981,'[3]消费明细-普通账号'!$B$2:$O$10000,14,)</f>
        <v>43080</v>
      </c>
      <c r="G1981" s="1" t="s">
        <v>6628</v>
      </c>
      <c r="H1981" s="1" t="s">
        <v>17</v>
      </c>
      <c r="I1981" s="1" t="s">
        <v>59</v>
      </c>
      <c r="J1981" s="1" t="s">
        <v>6629</v>
      </c>
      <c r="K1981" s="1" t="s">
        <v>20</v>
      </c>
      <c r="L1981" s="1" t="s">
        <v>6629</v>
      </c>
      <c r="M1981" s="1"/>
      <c r="N1981" s="1">
        <f t="shared" si="30"/>
        <v>549</v>
      </c>
      <c r="O1981" s="1" t="s">
        <v>22</v>
      </c>
      <c r="P1981" s="1" t="s">
        <v>6630</v>
      </c>
      <c r="Q1981" s="1" t="s">
        <v>6631</v>
      </c>
      <c r="R1981" s="1" t="s">
        <v>21</v>
      </c>
      <c r="S1981" s="1"/>
      <c r="T1981" s="1" t="s">
        <v>25</v>
      </c>
      <c r="U1981" t="str">
        <f>VLOOKUP(H1981,[4]可返佣产品!$A$2:$B$1000,2,)</f>
        <v>true</v>
      </c>
    </row>
    <row r="1982" spans="1:21">
      <c r="A1982" s="1" t="s">
        <v>6627</v>
      </c>
      <c r="B1982" s="1" t="str">
        <f>VLOOKUP(A1982,'[3]消费明细-普通账号'!$B$2:$C$10000,2,)</f>
        <v>深圳市华人网络科技有限公司</v>
      </c>
      <c r="C1982" s="1" t="str">
        <f>VLOOKUP(A1982,'[3]消费明细-普通账号'!$B$2:$D$10000,3,)</f>
        <v>BD伙伴</v>
      </c>
      <c r="D1982" s="1" t="str">
        <f>VLOOKUP(A1982,'[3]消费明细-普通账号'!$B$2:$L$10000,11,)</f>
        <v>BD团队-刘银树</v>
      </c>
      <c r="E1982" s="1" t="str">
        <f>VLOOKUP(A1982,'[3]消费明细-普通账号'!$B$2:$P$10000,15,)</f>
        <v>新建</v>
      </c>
      <c r="F1982" s="5">
        <f>VLOOKUP(A1982,'[3]消费明细-普通账号'!$B$2:$O$10000,14,)</f>
        <v>43080</v>
      </c>
      <c r="G1982" s="1" t="s">
        <v>6632</v>
      </c>
      <c r="H1982" s="1" t="s">
        <v>768</v>
      </c>
      <c r="I1982" s="1" t="s">
        <v>59</v>
      </c>
      <c r="J1982" s="1" t="s">
        <v>29</v>
      </c>
      <c r="K1982" s="1" t="s">
        <v>20</v>
      </c>
      <c r="L1982" s="1" t="s">
        <v>29</v>
      </c>
      <c r="M1982" s="1"/>
      <c r="N1982" s="1">
        <f t="shared" si="30"/>
        <v>0</v>
      </c>
      <c r="O1982" s="1" t="s">
        <v>22</v>
      </c>
      <c r="P1982" s="1" t="s">
        <v>6633</v>
      </c>
      <c r="Q1982" s="1" t="s">
        <v>6631</v>
      </c>
      <c r="R1982" s="1" t="s">
        <v>21</v>
      </c>
      <c r="S1982" s="1"/>
      <c r="T1982" s="1" t="s">
        <v>25</v>
      </c>
      <c r="U1982" t="e">
        <f>VLOOKUP(H1982,[4]可返佣产品!$A$2:$B$1000,2,)</f>
        <v>#N/A</v>
      </c>
    </row>
    <row r="1983" spans="1:21">
      <c r="A1983" s="1" t="s">
        <v>5183</v>
      </c>
      <c r="B1983" s="1" t="str">
        <f>VLOOKUP(A1983,'[3]消费明细-普通账号'!$B$2:$C$10000,2,)</f>
        <v>广州三洋信息科技有限公司</v>
      </c>
      <c r="C1983" s="1" t="str">
        <f>VLOOKUP(A1983,'[3]消费明细-普通账号'!$B$2:$D$10000,3,)</f>
        <v>BD伙伴</v>
      </c>
      <c r="D1983" s="1" t="str">
        <f>VLOOKUP(A1983,'[3]消费明细-普通账号'!$B$2:$L$10000,11,)</f>
        <v>BD</v>
      </c>
      <c r="E1983" s="1" t="str">
        <f>VLOOKUP(A1983,'[3]消费明细-普通账号'!$B$2:$P$10000,15,)</f>
        <v>新建</v>
      </c>
      <c r="F1983" s="5">
        <f>VLOOKUP(A1983,'[3]消费明细-普通账号'!$B$2:$O$10000,14,)</f>
        <v>43235.864884259303</v>
      </c>
      <c r="G1983" s="1" t="s">
        <v>6634</v>
      </c>
      <c r="H1983" s="1" t="s">
        <v>1877</v>
      </c>
      <c r="I1983" s="1" t="s">
        <v>49</v>
      </c>
      <c r="J1983" s="1" t="s">
        <v>29</v>
      </c>
      <c r="K1983" s="1" t="s">
        <v>20</v>
      </c>
      <c r="L1983" s="1" t="s">
        <v>30</v>
      </c>
      <c r="M1983" s="1"/>
      <c r="N1983" s="1">
        <f t="shared" si="30"/>
        <v>0</v>
      </c>
      <c r="O1983" s="1" t="s">
        <v>31</v>
      </c>
      <c r="P1983" s="1" t="s">
        <v>6635</v>
      </c>
      <c r="Q1983" s="1" t="s">
        <v>6635</v>
      </c>
      <c r="R1983" s="1" t="s">
        <v>21</v>
      </c>
      <c r="S1983" s="1"/>
      <c r="T1983" s="1" t="s">
        <v>25</v>
      </c>
      <c r="U1983" t="b">
        <f>VLOOKUP(H1983,[4]可返佣产品!$A$2:$B$1000,2,)</f>
        <v>1</v>
      </c>
    </row>
    <row r="1984" spans="1:21">
      <c r="A1984" s="1" t="s">
        <v>5183</v>
      </c>
      <c r="B1984" s="1" t="str">
        <f>VLOOKUP(A1984,'[3]消费明细-普通账号'!$B$2:$C$10000,2,)</f>
        <v>广州三洋信息科技有限公司</v>
      </c>
      <c r="C1984" s="1" t="str">
        <f>VLOOKUP(A1984,'[3]消费明细-普通账号'!$B$2:$D$10000,3,)</f>
        <v>BD伙伴</v>
      </c>
      <c r="D1984" s="1" t="str">
        <f>VLOOKUP(A1984,'[3]消费明细-普通账号'!$B$2:$L$10000,11,)</f>
        <v>BD</v>
      </c>
      <c r="E1984" s="1" t="str">
        <f>VLOOKUP(A1984,'[3]消费明细-普通账号'!$B$2:$P$10000,15,)</f>
        <v>新建</v>
      </c>
      <c r="F1984" s="5">
        <f>VLOOKUP(A1984,'[3]消费明细-普通账号'!$B$2:$O$10000,14,)</f>
        <v>43235.864884259303</v>
      </c>
      <c r="G1984" s="1" t="s">
        <v>6636</v>
      </c>
      <c r="H1984" s="1" t="s">
        <v>644</v>
      </c>
      <c r="I1984" s="1" t="s">
        <v>49</v>
      </c>
      <c r="J1984" s="1" t="s">
        <v>645</v>
      </c>
      <c r="K1984" s="1" t="s">
        <v>20</v>
      </c>
      <c r="L1984" s="1" t="s">
        <v>645</v>
      </c>
      <c r="M1984" s="1"/>
      <c r="N1984" s="1">
        <f t="shared" si="30"/>
        <v>2000</v>
      </c>
      <c r="O1984" s="1" t="s">
        <v>22</v>
      </c>
      <c r="P1984" s="1" t="s">
        <v>6637</v>
      </c>
      <c r="Q1984" s="1" t="s">
        <v>6638</v>
      </c>
      <c r="R1984" s="1" t="s">
        <v>21</v>
      </c>
      <c r="S1984" s="1"/>
      <c r="T1984" s="1" t="s">
        <v>25</v>
      </c>
      <c r="U1984" t="b">
        <f>VLOOKUP(H1984,[4]可返佣产品!$A$2:$B$1000,2,)</f>
        <v>1</v>
      </c>
    </row>
    <row r="1985" spans="1:21">
      <c r="A1985" s="1" t="s">
        <v>2524</v>
      </c>
      <c r="B1985" s="1" t="str">
        <f>VLOOKUP(A1985,'[3]消费明细-普通账号'!$B$2:$C$10000,2,)</f>
        <v>广州念菲网络科技有限公司</v>
      </c>
      <c r="C1985" s="1" t="str">
        <f>VLOOKUP(A1985,'[3]消费明细-普通账号'!$B$2:$D$10000,3,)</f>
        <v>铁军-广</v>
      </c>
      <c r="D1985" s="1" t="str">
        <f>VLOOKUP(A1985,'[3]消费明细-普通账号'!$B$2:$L$10000,11,)</f>
        <v>高乾</v>
      </c>
      <c r="E1985" s="1" t="str">
        <f>VLOOKUP(A1985,'[3]消费明细-普通账号'!$B$2:$P$10000,15,)</f>
        <v>关联</v>
      </c>
      <c r="F1985" s="5">
        <f>VLOOKUP(A1985,'[3]消费明细-普通账号'!$B$2:$O$10000,14,)</f>
        <v>43087</v>
      </c>
      <c r="G1985" s="1" t="s">
        <v>6639</v>
      </c>
      <c r="H1985" s="1" t="s">
        <v>6640</v>
      </c>
      <c r="I1985" s="1" t="s">
        <v>49</v>
      </c>
      <c r="J1985" s="1" t="s">
        <v>20</v>
      </c>
      <c r="K1985" s="1" t="s">
        <v>20</v>
      </c>
      <c r="L1985" s="1" t="s">
        <v>20</v>
      </c>
      <c r="M1985" s="1"/>
      <c r="N1985" s="1">
        <f t="shared" si="30"/>
        <v>1</v>
      </c>
      <c r="O1985" s="1" t="s">
        <v>22</v>
      </c>
      <c r="P1985" s="1" t="s">
        <v>6641</v>
      </c>
      <c r="Q1985" s="1" t="s">
        <v>6642</v>
      </c>
      <c r="R1985" s="1" t="s">
        <v>21</v>
      </c>
      <c r="S1985" s="1"/>
      <c r="T1985" s="1" t="s">
        <v>25</v>
      </c>
      <c r="U1985" t="e">
        <f>VLOOKUP(H1985,[4]可返佣产品!$A$2:$B$1000,2,)</f>
        <v>#N/A</v>
      </c>
    </row>
    <row r="1986" spans="1:21">
      <c r="A1986" s="1" t="s">
        <v>2058</v>
      </c>
      <c r="B1986" s="1" t="str">
        <f>VLOOKUP(A1986,'[3]消费明细-普通账号'!$B$2:$C$10000,2,)</f>
        <v>珠海市千百亿金融信息服务有限公司</v>
      </c>
      <c r="C1986" s="1" t="str">
        <f>VLOOKUP(A1986,'[3]消费明细-普通账号'!$B$2:$D$10000,3,)</f>
        <v>KA-广</v>
      </c>
      <c r="D1986" s="1" t="str">
        <f>VLOOKUP(A1986,'[3]消费明细-普通账号'!$B$2:$L$10000,11,)</f>
        <v>史玉卉</v>
      </c>
      <c r="E1986" s="1" t="str">
        <f>VLOOKUP(A1986,'[3]消费明细-普通账号'!$B$2:$P$10000,15,)</f>
        <v>关联</v>
      </c>
      <c r="F1986" s="5">
        <f>VLOOKUP(A1986,'[3]消费明细-普通账号'!$B$2:$O$10000,14,)</f>
        <v>43174.781932870399</v>
      </c>
      <c r="G1986" s="1" t="s">
        <v>6643</v>
      </c>
      <c r="H1986" s="1" t="s">
        <v>36</v>
      </c>
      <c r="I1986" s="1" t="s">
        <v>131</v>
      </c>
      <c r="J1986" s="1" t="s">
        <v>6644</v>
      </c>
      <c r="K1986" s="1" t="s">
        <v>20</v>
      </c>
      <c r="L1986" s="1" t="s">
        <v>6644</v>
      </c>
      <c r="M1986" s="1"/>
      <c r="N1986" s="1">
        <f t="shared" si="30"/>
        <v>-2380</v>
      </c>
      <c r="O1986" s="1" t="s">
        <v>22</v>
      </c>
      <c r="P1986" s="1" t="s">
        <v>6645</v>
      </c>
      <c r="Q1986" s="1" t="s">
        <v>6645</v>
      </c>
      <c r="R1986" s="1" t="s">
        <v>21</v>
      </c>
      <c r="S1986" s="1"/>
      <c r="T1986" s="1" t="s">
        <v>25</v>
      </c>
      <c r="U1986" t="str">
        <f>VLOOKUP(H1986,[4]可返佣产品!$A$2:$B$1000,2,)</f>
        <v>true</v>
      </c>
    </row>
    <row r="1987" spans="1:21">
      <c r="A1987" s="1" t="s">
        <v>916</v>
      </c>
      <c r="B1987" s="1" t="str">
        <f>VLOOKUP(A1987,'[3]消费明细-普通账号'!$B$2:$C$10000,2,)</f>
        <v>广东天泽阳光康众医疗投资管理有限公司</v>
      </c>
      <c r="C1987" s="1" t="str">
        <f>VLOOKUP(A1987,'[3]消费明细-普通账号'!$B$2:$D$10000,3,)</f>
        <v>铁军-广</v>
      </c>
      <c r="D1987" s="1" t="str">
        <f>VLOOKUP(A1987,'[3]消费明细-普通账号'!$B$2:$L$10000,11,)</f>
        <v>李达</v>
      </c>
      <c r="E1987" s="1" t="str">
        <f>VLOOKUP(A1987,'[3]消费明细-普通账号'!$B$2:$P$10000,15,)</f>
        <v>新建</v>
      </c>
      <c r="F1987" s="5">
        <f>VLOOKUP(A1987,'[3]消费明细-普通账号'!$B$2:$O$10000,14,)</f>
        <v>43262.467164351852</v>
      </c>
      <c r="G1987" s="1" t="s">
        <v>6646</v>
      </c>
      <c r="H1987" s="1" t="s">
        <v>1598</v>
      </c>
      <c r="I1987" s="1" t="s">
        <v>49</v>
      </c>
      <c r="J1987" s="1" t="s">
        <v>29</v>
      </c>
      <c r="K1987" s="1" t="s">
        <v>20</v>
      </c>
      <c r="L1987" s="1" t="s">
        <v>30</v>
      </c>
      <c r="M1987" s="1"/>
      <c r="N1987" s="1">
        <f t="shared" ref="N1987:N2050" si="31">L1987-M1987</f>
        <v>0</v>
      </c>
      <c r="O1987" s="1" t="s">
        <v>31</v>
      </c>
      <c r="P1987" s="1" t="s">
        <v>6647</v>
      </c>
      <c r="Q1987" s="1" t="s">
        <v>6647</v>
      </c>
      <c r="R1987" s="1" t="s">
        <v>21</v>
      </c>
      <c r="S1987" s="1"/>
      <c r="T1987" s="1" t="s">
        <v>25</v>
      </c>
      <c r="U1987" t="e">
        <f>VLOOKUP(H1987,[4]可返佣产品!$A$2:$B$1000,2,)</f>
        <v>#N/A</v>
      </c>
    </row>
    <row r="1988" spans="1:21">
      <c r="A1988" s="1" t="s">
        <v>916</v>
      </c>
      <c r="B1988" s="1" t="str">
        <f>VLOOKUP(A1988,'[3]消费明细-普通账号'!$B$2:$C$10000,2,)</f>
        <v>广东天泽阳光康众医疗投资管理有限公司</v>
      </c>
      <c r="C1988" s="1" t="str">
        <f>VLOOKUP(A1988,'[3]消费明细-普通账号'!$B$2:$D$10000,3,)</f>
        <v>铁军-广</v>
      </c>
      <c r="D1988" s="1" t="str">
        <f>VLOOKUP(A1988,'[3]消费明细-普通账号'!$B$2:$L$10000,11,)</f>
        <v>李达</v>
      </c>
      <c r="E1988" s="1" t="str">
        <f>VLOOKUP(A1988,'[3]消费明细-普通账号'!$B$2:$P$10000,15,)</f>
        <v>新建</v>
      </c>
      <c r="F1988" s="5">
        <f>VLOOKUP(A1988,'[3]消费明细-普通账号'!$B$2:$O$10000,14,)</f>
        <v>43262.467164351852</v>
      </c>
      <c r="G1988" s="1" t="s">
        <v>6648</v>
      </c>
      <c r="H1988" s="1" t="s">
        <v>1598</v>
      </c>
      <c r="I1988" s="1" t="s">
        <v>49</v>
      </c>
      <c r="J1988" s="1" t="s">
        <v>29</v>
      </c>
      <c r="K1988" s="1" t="s">
        <v>20</v>
      </c>
      <c r="L1988" s="1" t="s">
        <v>30</v>
      </c>
      <c r="M1988" s="1"/>
      <c r="N1988" s="1">
        <f t="shared" si="31"/>
        <v>0</v>
      </c>
      <c r="O1988" s="1" t="s">
        <v>31</v>
      </c>
      <c r="P1988" s="1" t="s">
        <v>6649</v>
      </c>
      <c r="Q1988" s="1" t="s">
        <v>6650</v>
      </c>
      <c r="R1988" s="1" t="s">
        <v>21</v>
      </c>
      <c r="S1988" s="1"/>
      <c r="T1988" s="1" t="s">
        <v>25</v>
      </c>
      <c r="U1988" t="e">
        <f>VLOOKUP(H1988,[4]可返佣产品!$A$2:$B$1000,2,)</f>
        <v>#N/A</v>
      </c>
    </row>
    <row r="1989" spans="1:21">
      <c r="A1989" s="1" t="s">
        <v>6651</v>
      </c>
      <c r="B1989" s="1" t="str">
        <f>VLOOKUP(A1989,'[3]消费明细-普通账号'!$B$2:$C$10000,2,)</f>
        <v>广州觉鸿信息科技有限公司</v>
      </c>
      <c r="C1989" s="1" t="str">
        <f>VLOOKUP(A1989,'[3]消费明细-普通账号'!$B$2:$D$10000,3,)</f>
        <v>BD伙伴</v>
      </c>
      <c r="D1989" s="1" t="str">
        <f>VLOOKUP(A1989,'[3]消费明细-普通账号'!$B$2:$L$10000,11,)</f>
        <v>BD</v>
      </c>
      <c r="E1989" s="1" t="str">
        <f>VLOOKUP(A1989,'[3]消费明细-普通账号'!$B$2:$P$10000,15,)</f>
        <v>新建</v>
      </c>
      <c r="F1989" s="5">
        <f>VLOOKUP(A1989,'[3]消费明细-普通账号'!$B$2:$O$10000,14,)</f>
        <v>43047</v>
      </c>
      <c r="G1989" s="1" t="s">
        <v>6652</v>
      </c>
      <c r="H1989" s="1" t="s">
        <v>1899</v>
      </c>
      <c r="I1989" s="1" t="s">
        <v>49</v>
      </c>
      <c r="J1989" s="1" t="s">
        <v>29</v>
      </c>
      <c r="K1989" s="1" t="s">
        <v>20</v>
      </c>
      <c r="L1989" s="1" t="s">
        <v>30</v>
      </c>
      <c r="M1989" s="1"/>
      <c r="N1989" s="1">
        <f t="shared" si="31"/>
        <v>0</v>
      </c>
      <c r="O1989" s="1" t="s">
        <v>31</v>
      </c>
      <c r="P1989" s="1" t="s">
        <v>6653</v>
      </c>
      <c r="Q1989" s="1" t="s">
        <v>6654</v>
      </c>
      <c r="R1989" s="1" t="s">
        <v>21</v>
      </c>
      <c r="S1989" s="1"/>
      <c r="T1989" s="1" t="s">
        <v>25</v>
      </c>
      <c r="U1989" t="b">
        <f>VLOOKUP(H1989,[4]可返佣产品!$A$2:$B$1000,2,)</f>
        <v>1</v>
      </c>
    </row>
    <row r="1990" spans="1:21">
      <c r="A1990" s="1" t="s">
        <v>842</v>
      </c>
      <c r="B1990" s="1" t="str">
        <f>VLOOKUP(A1990,'[3]消费明细-普通账号'!$B$2:$C$10000,2,)</f>
        <v>深圳超富资产管理有限公司</v>
      </c>
      <c r="C1990" s="1" t="str">
        <f>VLOOKUP(A1990,'[3]消费明细-普通账号'!$B$2:$D$10000,3,)</f>
        <v>KA-深</v>
      </c>
      <c r="D1990" s="1" t="str">
        <f>VLOOKUP(A1990,'[3]消费明细-普通账号'!$B$2:$L$10000,11,)</f>
        <v>李申政</v>
      </c>
      <c r="E1990" s="1" t="str">
        <f>VLOOKUP(A1990,'[3]消费明细-普通账号'!$B$2:$P$10000,15,)</f>
        <v>关联</v>
      </c>
      <c r="F1990" s="5">
        <f>VLOOKUP(A1990,'[3]消费明细-普通账号'!$B$2:$O$10000,14,)</f>
        <v>42810</v>
      </c>
      <c r="G1990" s="1" t="s">
        <v>6655</v>
      </c>
      <c r="H1990" s="1" t="s">
        <v>17</v>
      </c>
      <c r="I1990" s="1" t="s">
        <v>59</v>
      </c>
      <c r="J1990" s="1" t="s">
        <v>6656</v>
      </c>
      <c r="K1990" s="1" t="s">
        <v>20</v>
      </c>
      <c r="L1990" s="1" t="s">
        <v>6656</v>
      </c>
      <c r="M1990" s="1"/>
      <c r="N1990" s="1">
        <f t="shared" si="31"/>
        <v>221.2</v>
      </c>
      <c r="O1990" s="1" t="s">
        <v>22</v>
      </c>
      <c r="P1990" s="1" t="s">
        <v>6657</v>
      </c>
      <c r="Q1990" s="1" t="s">
        <v>6658</v>
      </c>
      <c r="R1990" s="1" t="s">
        <v>21</v>
      </c>
      <c r="S1990" s="1"/>
      <c r="T1990" s="1" t="s">
        <v>25</v>
      </c>
      <c r="U1990">
        <v>-1</v>
      </c>
    </row>
    <row r="1991" spans="1:21">
      <c r="A1991" s="1" t="s">
        <v>26</v>
      </c>
      <c r="B1991" s="1" t="str">
        <f>VLOOKUP(A1991,'[3]消费明细-普通账号'!$B$2:$C$10000,2,)</f>
        <v>广州市十牛信息科技有限公司</v>
      </c>
      <c r="C1991" s="1" t="str">
        <f>VLOOKUP(A1991,'[3]消费明细-普通账号'!$B$2:$D$10000,3,)</f>
        <v>其他</v>
      </c>
      <c r="D1991" s="1" t="str">
        <f>VLOOKUP(A1991,'[3]消费明细-普通账号'!$B$2:$L$10000,11,)</f>
        <v>薛玲</v>
      </c>
      <c r="E1991" s="1" t="str">
        <f>VLOOKUP(A1991,'[3]消费明细-普通账号'!$B$2:$P$10000,15,)</f>
        <v>关联</v>
      </c>
      <c r="F1991" s="5">
        <f>VLOOKUP(A1991,'[3]消费明细-普通账号'!$B$2:$O$10000,14,)</f>
        <v>42909</v>
      </c>
      <c r="G1991" s="1" t="s">
        <v>6659</v>
      </c>
      <c r="H1991" s="1" t="s">
        <v>130</v>
      </c>
      <c r="I1991" s="1" t="s">
        <v>49</v>
      </c>
      <c r="J1991" s="1" t="s">
        <v>29</v>
      </c>
      <c r="K1991" s="1" t="s">
        <v>20</v>
      </c>
      <c r="L1991" s="1" t="s">
        <v>30</v>
      </c>
      <c r="M1991" s="1"/>
      <c r="N1991" s="1">
        <f t="shared" si="31"/>
        <v>0</v>
      </c>
      <c r="O1991" s="1" t="s">
        <v>31</v>
      </c>
      <c r="P1991" s="1" t="s">
        <v>6660</v>
      </c>
      <c r="Q1991" s="1" t="s">
        <v>6660</v>
      </c>
      <c r="R1991" s="1" t="s">
        <v>21</v>
      </c>
      <c r="S1991" s="1"/>
      <c r="T1991" s="1" t="s">
        <v>25</v>
      </c>
      <c r="U1991" t="b">
        <f>VLOOKUP(H1991,[4]可返佣产品!$A$2:$B$1000,2,)</f>
        <v>1</v>
      </c>
    </row>
    <row r="1992" spans="1:21">
      <c r="A1992" s="1" t="s">
        <v>63</v>
      </c>
      <c r="B1992" s="1" t="str">
        <f>VLOOKUP(A1992,'[3]消费明细-普通账号'!$B$2:$C$10000,2,)</f>
        <v>广州美亚电子商务国际旅行社有限公司</v>
      </c>
      <c r="C1992" s="1" t="str">
        <f>VLOOKUP(A1992,'[3]消费明细-普通账号'!$B$2:$D$10000,3,)</f>
        <v>KA-广</v>
      </c>
      <c r="D1992" s="1" t="str">
        <f>VLOOKUP(A1992,'[3]消费明细-普通账号'!$B$2:$L$10000,11,)</f>
        <v>史玉卉</v>
      </c>
      <c r="E1992" s="1" t="str">
        <f>VLOOKUP(A1992,'[3]消费明细-普通账号'!$B$2:$P$10000,15,)</f>
        <v>关联</v>
      </c>
      <c r="F1992" s="5">
        <f>VLOOKUP(A1992,'[3]消费明细-普通账号'!$B$2:$O$10000,14,)</f>
        <v>43028</v>
      </c>
      <c r="G1992" s="1" t="s">
        <v>6661</v>
      </c>
      <c r="H1992" s="1" t="s">
        <v>417</v>
      </c>
      <c r="I1992" s="1" t="s">
        <v>49</v>
      </c>
      <c r="J1992" s="1" t="s">
        <v>1594</v>
      </c>
      <c r="K1992" s="1" t="s">
        <v>20</v>
      </c>
      <c r="L1992" s="1" t="s">
        <v>1594</v>
      </c>
      <c r="M1992" s="1"/>
      <c r="N1992" s="1">
        <f t="shared" si="31"/>
        <v>580</v>
      </c>
      <c r="O1992" s="1" t="s">
        <v>22</v>
      </c>
      <c r="P1992" s="1" t="s">
        <v>6662</v>
      </c>
      <c r="Q1992" s="1" t="s">
        <v>6663</v>
      </c>
      <c r="R1992" s="1" t="s">
        <v>21</v>
      </c>
      <c r="S1992" s="1"/>
      <c r="T1992" s="1" t="s">
        <v>25</v>
      </c>
      <c r="U1992" t="str">
        <f>VLOOKUP(H1992,[4]可返佣产品!$A$2:$B$1000,2,)</f>
        <v>true</v>
      </c>
    </row>
    <row r="1993" spans="1:21">
      <c r="A1993" s="1" t="s">
        <v>426</v>
      </c>
      <c r="B1993" s="1" t="str">
        <f>VLOOKUP(A1993,'[3]消费明细-普通账号'!$B$2:$C$10000,2,)</f>
        <v>广州市新橙信息科技有限公司</v>
      </c>
      <c r="C1993" s="1" t="str">
        <f>VLOOKUP(A1993,'[3]消费明细-普通账号'!$B$2:$D$10000,3,)</f>
        <v>铁军-广</v>
      </c>
      <c r="D1993" s="1" t="str">
        <f>VLOOKUP(A1993,'[3]消费明细-普通账号'!$B$2:$L$10000,11,)</f>
        <v>高乾</v>
      </c>
      <c r="E1993" s="1" t="str">
        <f>VLOOKUP(A1993,'[3]消费明细-普通账号'!$B$2:$P$10000,15,)</f>
        <v>关联</v>
      </c>
      <c r="F1993" s="5">
        <f>VLOOKUP(A1993,'[3]消费明细-普通账号'!$B$2:$O$10000,14,)</f>
        <v>43034</v>
      </c>
      <c r="G1993" s="1" t="s">
        <v>6664</v>
      </c>
      <c r="H1993" s="1" t="s">
        <v>36</v>
      </c>
      <c r="I1993" s="1" t="s">
        <v>49</v>
      </c>
      <c r="J1993" s="1" t="s">
        <v>6363</v>
      </c>
      <c r="K1993" s="1" t="s">
        <v>20</v>
      </c>
      <c r="L1993" s="1" t="s">
        <v>6363</v>
      </c>
      <c r="M1993" s="1"/>
      <c r="N1993" s="1">
        <f t="shared" si="31"/>
        <v>680</v>
      </c>
      <c r="O1993" s="1" t="s">
        <v>22</v>
      </c>
      <c r="P1993" s="1" t="s">
        <v>6665</v>
      </c>
      <c r="Q1993" s="1" t="s">
        <v>6666</v>
      </c>
      <c r="R1993" s="1" t="s">
        <v>21</v>
      </c>
      <c r="S1993" s="1"/>
      <c r="T1993" s="1" t="s">
        <v>25</v>
      </c>
      <c r="U1993" t="str">
        <f>VLOOKUP(H1993,[4]可返佣产品!$A$2:$B$1000,2,)</f>
        <v>true</v>
      </c>
    </row>
    <row r="1994" spans="1:21">
      <c r="A1994" s="1" t="s">
        <v>426</v>
      </c>
      <c r="B1994" s="1" t="str">
        <f>VLOOKUP(A1994,'[3]消费明细-普通账号'!$B$2:$C$10000,2,)</f>
        <v>广州市新橙信息科技有限公司</v>
      </c>
      <c r="C1994" s="1" t="str">
        <f>VLOOKUP(A1994,'[3]消费明细-普通账号'!$B$2:$D$10000,3,)</f>
        <v>铁军-广</v>
      </c>
      <c r="D1994" s="1" t="str">
        <f>VLOOKUP(A1994,'[3]消费明细-普通账号'!$B$2:$L$10000,11,)</f>
        <v>高乾</v>
      </c>
      <c r="E1994" s="1" t="str">
        <f>VLOOKUP(A1994,'[3]消费明细-普通账号'!$B$2:$P$10000,15,)</f>
        <v>关联</v>
      </c>
      <c r="F1994" s="5">
        <f>VLOOKUP(A1994,'[3]消费明细-普通账号'!$B$2:$O$10000,14,)</f>
        <v>43034</v>
      </c>
      <c r="G1994" s="1" t="s">
        <v>6667</v>
      </c>
      <c r="H1994" s="1" t="s">
        <v>17</v>
      </c>
      <c r="I1994" s="1" t="s">
        <v>49</v>
      </c>
      <c r="J1994" s="1" t="s">
        <v>6668</v>
      </c>
      <c r="K1994" s="1" t="s">
        <v>20</v>
      </c>
      <c r="L1994" s="1" t="s">
        <v>6668</v>
      </c>
      <c r="M1994" s="1"/>
      <c r="N1994" s="1">
        <f t="shared" si="31"/>
        <v>358</v>
      </c>
      <c r="O1994" s="1" t="s">
        <v>22</v>
      </c>
      <c r="P1994" s="1" t="s">
        <v>6665</v>
      </c>
      <c r="Q1994" s="1" t="s">
        <v>6666</v>
      </c>
      <c r="R1994" s="1" t="s">
        <v>21</v>
      </c>
      <c r="S1994" s="1"/>
      <c r="T1994" s="1" t="s">
        <v>25</v>
      </c>
      <c r="U1994" t="str">
        <f>VLOOKUP(H1994,[4]可返佣产品!$A$2:$B$1000,2,)</f>
        <v>true</v>
      </c>
    </row>
    <row r="1995" spans="1:21">
      <c r="A1995" s="1" t="s">
        <v>26</v>
      </c>
      <c r="B1995" s="1" t="str">
        <f>VLOOKUP(A1995,'[3]消费明细-普通账号'!$B$2:$C$10000,2,)</f>
        <v>广州市十牛信息科技有限公司</v>
      </c>
      <c r="C1995" s="1" t="str">
        <f>VLOOKUP(A1995,'[3]消费明细-普通账号'!$B$2:$D$10000,3,)</f>
        <v>其他</v>
      </c>
      <c r="D1995" s="1" t="str">
        <f>VLOOKUP(A1995,'[3]消费明细-普通账号'!$B$2:$L$10000,11,)</f>
        <v>薛玲</v>
      </c>
      <c r="E1995" s="1" t="str">
        <f>VLOOKUP(A1995,'[3]消费明细-普通账号'!$B$2:$P$10000,15,)</f>
        <v>关联</v>
      </c>
      <c r="F1995" s="5">
        <f>VLOOKUP(A1995,'[3]消费明细-普通账号'!$B$2:$O$10000,14,)</f>
        <v>42909</v>
      </c>
      <c r="G1995" s="1" t="s">
        <v>6669</v>
      </c>
      <c r="H1995" s="1" t="s">
        <v>130</v>
      </c>
      <c r="I1995" s="1" t="s">
        <v>49</v>
      </c>
      <c r="J1995" s="1" t="s">
        <v>29</v>
      </c>
      <c r="K1995" s="1" t="s">
        <v>20</v>
      </c>
      <c r="L1995" s="1" t="s">
        <v>30</v>
      </c>
      <c r="M1995" s="1"/>
      <c r="N1995" s="1">
        <f t="shared" si="31"/>
        <v>0</v>
      </c>
      <c r="O1995" s="1" t="s">
        <v>31</v>
      </c>
      <c r="P1995" s="1" t="s">
        <v>6670</v>
      </c>
      <c r="Q1995" s="1" t="s">
        <v>6670</v>
      </c>
      <c r="R1995" s="1" t="s">
        <v>21</v>
      </c>
      <c r="S1995" s="1"/>
      <c r="T1995" s="1" t="s">
        <v>25</v>
      </c>
      <c r="U1995" t="b">
        <f>VLOOKUP(H1995,[4]可返佣产品!$A$2:$B$1000,2,)</f>
        <v>1</v>
      </c>
    </row>
    <row r="1996" spans="1:21">
      <c r="A1996" s="1" t="s">
        <v>26</v>
      </c>
      <c r="B1996" s="1" t="str">
        <f>VLOOKUP(A1996,'[3]消费明细-普通账号'!$B$2:$C$10000,2,)</f>
        <v>广州市十牛信息科技有限公司</v>
      </c>
      <c r="C1996" s="1" t="str">
        <f>VLOOKUP(A1996,'[3]消费明细-普通账号'!$B$2:$D$10000,3,)</f>
        <v>其他</v>
      </c>
      <c r="D1996" s="1" t="str">
        <f>VLOOKUP(A1996,'[3]消费明细-普通账号'!$B$2:$L$10000,11,)</f>
        <v>薛玲</v>
      </c>
      <c r="E1996" s="1" t="str">
        <f>VLOOKUP(A1996,'[3]消费明细-普通账号'!$B$2:$P$10000,15,)</f>
        <v>关联</v>
      </c>
      <c r="F1996" s="5">
        <f>VLOOKUP(A1996,'[3]消费明细-普通账号'!$B$2:$O$10000,14,)</f>
        <v>42909</v>
      </c>
      <c r="G1996" s="1" t="s">
        <v>6671</v>
      </c>
      <c r="H1996" s="1" t="s">
        <v>130</v>
      </c>
      <c r="I1996" s="1" t="s">
        <v>49</v>
      </c>
      <c r="J1996" s="1" t="s">
        <v>29</v>
      </c>
      <c r="K1996" s="1" t="s">
        <v>20</v>
      </c>
      <c r="L1996" s="1" t="s">
        <v>30</v>
      </c>
      <c r="M1996" s="1"/>
      <c r="N1996" s="1">
        <f t="shared" si="31"/>
        <v>0</v>
      </c>
      <c r="O1996" s="1" t="s">
        <v>31</v>
      </c>
      <c r="P1996" s="1" t="s">
        <v>6672</v>
      </c>
      <c r="Q1996" s="1" t="s">
        <v>6672</v>
      </c>
      <c r="R1996" s="1" t="s">
        <v>21</v>
      </c>
      <c r="S1996" s="1"/>
      <c r="T1996" s="1" t="s">
        <v>25</v>
      </c>
      <c r="U1996" t="b">
        <f>VLOOKUP(H1996,[4]可返佣产品!$A$2:$B$1000,2,)</f>
        <v>1</v>
      </c>
    </row>
    <row r="1997" spans="1:21">
      <c r="A1997" s="1" t="s">
        <v>697</v>
      </c>
      <c r="B1997" s="1" t="str">
        <f>VLOOKUP(A1997,'[3]消费明细-普通账号'!$B$2:$C$10000,2,)</f>
        <v>绵泽信息技术有限公司</v>
      </c>
      <c r="C1997" s="1" t="str">
        <f>VLOOKUP(A1997,'[3]消费明细-普通账号'!$B$2:$D$10000,3,)</f>
        <v>KA-广</v>
      </c>
      <c r="D1997" s="1" t="str">
        <f>VLOOKUP(A1997,'[3]消费明细-普通账号'!$B$2:$L$10000,11,)</f>
        <v>汤何</v>
      </c>
      <c r="E1997" s="1" t="str">
        <f>VLOOKUP(A1997,'[3]消费明细-普通账号'!$B$2:$P$10000,15,)</f>
        <v>新建</v>
      </c>
      <c r="F1997" s="5">
        <f>VLOOKUP(A1997,'[3]消费明细-普通账号'!$B$2:$O$10000,14,)</f>
        <v>43028</v>
      </c>
      <c r="G1997" s="1" t="s">
        <v>6673</v>
      </c>
      <c r="H1997" s="1" t="s">
        <v>6674</v>
      </c>
      <c r="I1997" s="1" t="s">
        <v>49</v>
      </c>
      <c r="J1997" s="1" t="s">
        <v>6675</v>
      </c>
      <c r="K1997" s="1" t="s">
        <v>20</v>
      </c>
      <c r="L1997" s="1" t="s">
        <v>6675</v>
      </c>
      <c r="M1997" s="1"/>
      <c r="N1997" s="1">
        <f t="shared" si="31"/>
        <v>220</v>
      </c>
      <c r="O1997" s="1" t="s">
        <v>22</v>
      </c>
      <c r="P1997" s="1" t="s">
        <v>6676</v>
      </c>
      <c r="Q1997" s="1" t="s">
        <v>6677</v>
      </c>
      <c r="R1997" s="1" t="s">
        <v>21</v>
      </c>
      <c r="S1997" s="1"/>
      <c r="T1997" s="1" t="s">
        <v>25</v>
      </c>
      <c r="U1997" t="e">
        <f>VLOOKUP(H1997,[4]可返佣产品!$A$2:$B$1000,2,)</f>
        <v>#N/A</v>
      </c>
    </row>
    <row r="1998" spans="1:21">
      <c r="A1998" s="1" t="s">
        <v>916</v>
      </c>
      <c r="B1998" s="1" t="str">
        <f>VLOOKUP(A1998,'[3]消费明细-普通账号'!$B$2:$C$10000,2,)</f>
        <v>广东天泽阳光康众医疗投资管理有限公司</v>
      </c>
      <c r="C1998" s="1" t="str">
        <f>VLOOKUP(A1998,'[3]消费明细-普通账号'!$B$2:$D$10000,3,)</f>
        <v>铁军-广</v>
      </c>
      <c r="D1998" s="1" t="str">
        <f>VLOOKUP(A1998,'[3]消费明细-普通账号'!$B$2:$L$10000,11,)</f>
        <v>李达</v>
      </c>
      <c r="E1998" s="1" t="str">
        <f>VLOOKUP(A1998,'[3]消费明细-普通账号'!$B$2:$P$10000,15,)</f>
        <v>新建</v>
      </c>
      <c r="F1998" s="5">
        <f>VLOOKUP(A1998,'[3]消费明细-普通账号'!$B$2:$O$10000,14,)</f>
        <v>43262.467164351852</v>
      </c>
      <c r="G1998" s="1" t="s">
        <v>6678</v>
      </c>
      <c r="H1998" s="1" t="s">
        <v>65</v>
      </c>
      <c r="I1998" s="1" t="s">
        <v>49</v>
      </c>
      <c r="J1998" s="1" t="s">
        <v>29</v>
      </c>
      <c r="K1998" s="1" t="s">
        <v>20</v>
      </c>
      <c r="L1998" s="1" t="s">
        <v>30</v>
      </c>
      <c r="M1998" s="1"/>
      <c r="N1998" s="1">
        <f t="shared" si="31"/>
        <v>0</v>
      </c>
      <c r="O1998" s="1" t="s">
        <v>31</v>
      </c>
      <c r="P1998" s="1" t="s">
        <v>6679</v>
      </c>
      <c r="Q1998" s="1" t="s">
        <v>6679</v>
      </c>
      <c r="R1998" s="1" t="s">
        <v>21</v>
      </c>
      <c r="S1998" s="1"/>
      <c r="T1998" s="1" t="s">
        <v>25</v>
      </c>
      <c r="U1998" t="e">
        <f>VLOOKUP(H1998,[4]可返佣产品!$A$2:$B$1000,2,)</f>
        <v>#N/A</v>
      </c>
    </row>
    <row r="1999" spans="1:21">
      <c r="A1999" s="1" t="s">
        <v>1024</v>
      </c>
      <c r="B1999" s="1" t="str">
        <f>VLOOKUP(A1999,'[3]消费明细-普通账号'!$B$2:$C$10000,2,)</f>
        <v>广州市灵信软件有限公司</v>
      </c>
      <c r="C1999" s="1" t="str">
        <f>VLOOKUP(A1999,'[3]消费明细-普通账号'!$B$2:$D$10000,3,)</f>
        <v>BD伙伴</v>
      </c>
      <c r="D1999" s="1" t="str">
        <f>VLOOKUP(A1999,'[3]消费明细-普通账号'!$B$2:$L$10000,11,)</f>
        <v>BD团队-黄政源</v>
      </c>
      <c r="E1999" s="1" t="str">
        <f>VLOOKUP(A1999,'[3]消费明细-普通账号'!$B$2:$P$10000,15,)</f>
        <v>新建</v>
      </c>
      <c r="F1999" s="5">
        <f>VLOOKUP(A1999,'[3]消费明细-普通账号'!$B$2:$O$10000,14,)</f>
        <v>43040</v>
      </c>
      <c r="G1999" s="1" t="s">
        <v>6680</v>
      </c>
      <c r="H1999" s="1" t="s">
        <v>17</v>
      </c>
      <c r="I1999" s="1" t="s">
        <v>49</v>
      </c>
      <c r="J1999" s="1" t="s">
        <v>1029</v>
      </c>
      <c r="K1999" s="1" t="s">
        <v>20</v>
      </c>
      <c r="L1999" s="1" t="s">
        <v>1029</v>
      </c>
      <c r="M1999" s="1"/>
      <c r="N1999" s="1">
        <f t="shared" si="31"/>
        <v>239</v>
      </c>
      <c r="O1999" s="1" t="s">
        <v>22</v>
      </c>
      <c r="P1999" s="1" t="s">
        <v>6681</v>
      </c>
      <c r="Q1999" s="1" t="s">
        <v>6682</v>
      </c>
      <c r="R1999" s="1" t="s">
        <v>21</v>
      </c>
      <c r="S1999" s="1"/>
      <c r="T1999" s="1" t="s">
        <v>25</v>
      </c>
      <c r="U1999" t="str">
        <f>VLOOKUP(H1999,[4]可返佣产品!$A$2:$B$1000,2,)</f>
        <v>true</v>
      </c>
    </row>
    <row r="2000" spans="1:21">
      <c r="A2000" s="1" t="s">
        <v>869</v>
      </c>
      <c r="B2000" s="1" t="str">
        <f>VLOOKUP(A2000,'[3]消费明细-普通账号'!$B$2:$C$10000,2,)</f>
        <v>广州市熙励教育信息咨询有限公司</v>
      </c>
      <c r="C2000" s="1" t="str">
        <f>VLOOKUP(A2000,'[3]消费明细-普通账号'!$B$2:$D$10000,3,)</f>
        <v>KA-广</v>
      </c>
      <c r="D2000" s="1" t="str">
        <f>VLOOKUP(A2000,'[3]消费明细-普通账号'!$B$2:$L$10000,11,)</f>
        <v>谢晓敏</v>
      </c>
      <c r="E2000" s="1" t="str">
        <f>VLOOKUP(A2000,'[3]消费明细-普通账号'!$B$2:$P$10000,15,)</f>
        <v>关联</v>
      </c>
      <c r="F2000" s="5">
        <f>VLOOKUP(A2000,'[3]消费明细-普通账号'!$B$2:$O$10000,14,)</f>
        <v>43115.892326388901</v>
      </c>
      <c r="G2000" s="1" t="s">
        <v>6683</v>
      </c>
      <c r="H2000" s="1" t="s">
        <v>6684</v>
      </c>
      <c r="I2000" s="1" t="s">
        <v>49</v>
      </c>
      <c r="J2000" s="1" t="s">
        <v>4458</v>
      </c>
      <c r="K2000" s="1" t="s">
        <v>20</v>
      </c>
      <c r="L2000" s="1" t="s">
        <v>4458</v>
      </c>
      <c r="M2000" s="1"/>
      <c r="N2000" s="1">
        <f t="shared" si="31"/>
        <v>0.01</v>
      </c>
      <c r="O2000" s="1" t="s">
        <v>22</v>
      </c>
      <c r="P2000" s="1" t="s">
        <v>6685</v>
      </c>
      <c r="Q2000" s="1" t="s">
        <v>6686</v>
      </c>
      <c r="R2000" s="1" t="s">
        <v>21</v>
      </c>
      <c r="S2000" s="1"/>
      <c r="T2000" s="1" t="s">
        <v>25</v>
      </c>
      <c r="U2000" t="e">
        <f>VLOOKUP(H2000,[4]可返佣产品!$A$2:$B$1000,2,)</f>
        <v>#N/A</v>
      </c>
    </row>
    <row r="2001" spans="1:21">
      <c r="A2001" s="1" t="s">
        <v>869</v>
      </c>
      <c r="B2001" s="1" t="str">
        <f>VLOOKUP(A2001,'[3]消费明细-普通账号'!$B$2:$C$10000,2,)</f>
        <v>广州市熙励教育信息咨询有限公司</v>
      </c>
      <c r="C2001" s="1" t="str">
        <f>VLOOKUP(A2001,'[3]消费明细-普通账号'!$B$2:$D$10000,3,)</f>
        <v>KA-广</v>
      </c>
      <c r="D2001" s="1" t="str">
        <f>VLOOKUP(A2001,'[3]消费明细-普通账号'!$B$2:$L$10000,11,)</f>
        <v>谢晓敏</v>
      </c>
      <c r="E2001" s="1" t="str">
        <f>VLOOKUP(A2001,'[3]消费明细-普通账号'!$B$2:$P$10000,15,)</f>
        <v>关联</v>
      </c>
      <c r="F2001" s="5">
        <f>VLOOKUP(A2001,'[3]消费明细-普通账号'!$B$2:$O$10000,14,)</f>
        <v>43115.892326388901</v>
      </c>
      <c r="G2001" s="1" t="s">
        <v>6687</v>
      </c>
      <c r="H2001" s="1" t="s">
        <v>6684</v>
      </c>
      <c r="I2001" s="1" t="s">
        <v>49</v>
      </c>
      <c r="J2001" s="1" t="s">
        <v>4458</v>
      </c>
      <c r="K2001" s="1" t="s">
        <v>20</v>
      </c>
      <c r="L2001" s="1" t="s">
        <v>4458</v>
      </c>
      <c r="M2001" s="1"/>
      <c r="N2001" s="1">
        <f t="shared" si="31"/>
        <v>0.01</v>
      </c>
      <c r="O2001" s="1" t="s">
        <v>22</v>
      </c>
      <c r="P2001" s="1" t="s">
        <v>6688</v>
      </c>
      <c r="Q2001" s="1" t="s">
        <v>6689</v>
      </c>
      <c r="R2001" s="1" t="s">
        <v>21</v>
      </c>
      <c r="S2001" s="1"/>
      <c r="T2001" s="1" t="s">
        <v>25</v>
      </c>
      <c r="U2001" t="e">
        <f>VLOOKUP(H2001,[4]可返佣产品!$A$2:$B$1000,2,)</f>
        <v>#N/A</v>
      </c>
    </row>
    <row r="2002" spans="1:21">
      <c r="A2002" s="1" t="s">
        <v>869</v>
      </c>
      <c r="B2002" s="1" t="str">
        <f>VLOOKUP(A2002,'[3]消费明细-普通账号'!$B$2:$C$10000,2,)</f>
        <v>广州市熙励教育信息咨询有限公司</v>
      </c>
      <c r="C2002" s="1" t="str">
        <f>VLOOKUP(A2002,'[3]消费明细-普通账号'!$B$2:$D$10000,3,)</f>
        <v>KA-广</v>
      </c>
      <c r="D2002" s="1" t="str">
        <f>VLOOKUP(A2002,'[3]消费明细-普通账号'!$B$2:$L$10000,11,)</f>
        <v>谢晓敏</v>
      </c>
      <c r="E2002" s="1" t="str">
        <f>VLOOKUP(A2002,'[3]消费明细-普通账号'!$B$2:$P$10000,15,)</f>
        <v>关联</v>
      </c>
      <c r="F2002" s="5">
        <f>VLOOKUP(A2002,'[3]消费明细-普通账号'!$B$2:$O$10000,14,)</f>
        <v>43115.892326388901</v>
      </c>
      <c r="G2002" s="1" t="s">
        <v>6690</v>
      </c>
      <c r="H2002" s="1" t="s">
        <v>6684</v>
      </c>
      <c r="I2002" s="1" t="s">
        <v>49</v>
      </c>
      <c r="J2002" s="1" t="s">
        <v>4458</v>
      </c>
      <c r="K2002" s="1" t="s">
        <v>20</v>
      </c>
      <c r="L2002" s="1" t="s">
        <v>4458</v>
      </c>
      <c r="M2002" s="1"/>
      <c r="N2002" s="1">
        <f t="shared" si="31"/>
        <v>0.01</v>
      </c>
      <c r="O2002" s="1" t="s">
        <v>22</v>
      </c>
      <c r="P2002" s="1" t="s">
        <v>6691</v>
      </c>
      <c r="Q2002" s="1" t="s">
        <v>6692</v>
      </c>
      <c r="R2002" s="1" t="s">
        <v>21</v>
      </c>
      <c r="S2002" s="1"/>
      <c r="T2002" s="1" t="s">
        <v>25</v>
      </c>
      <c r="U2002" t="e">
        <f>VLOOKUP(H2002,[4]可返佣产品!$A$2:$B$1000,2,)</f>
        <v>#N/A</v>
      </c>
    </row>
    <row r="2003" spans="1:21">
      <c r="A2003" s="1" t="s">
        <v>869</v>
      </c>
      <c r="B2003" s="1" t="str">
        <f>VLOOKUP(A2003,'[3]消费明细-普通账号'!$B$2:$C$10000,2,)</f>
        <v>广州市熙励教育信息咨询有限公司</v>
      </c>
      <c r="C2003" s="1" t="str">
        <f>VLOOKUP(A2003,'[3]消费明细-普通账号'!$B$2:$D$10000,3,)</f>
        <v>KA-广</v>
      </c>
      <c r="D2003" s="1" t="str">
        <f>VLOOKUP(A2003,'[3]消费明细-普通账号'!$B$2:$L$10000,11,)</f>
        <v>谢晓敏</v>
      </c>
      <c r="E2003" s="1" t="str">
        <f>VLOOKUP(A2003,'[3]消费明细-普通账号'!$B$2:$P$10000,15,)</f>
        <v>关联</v>
      </c>
      <c r="F2003" s="5">
        <f>VLOOKUP(A2003,'[3]消费明细-普通账号'!$B$2:$O$10000,14,)</f>
        <v>43115.892326388901</v>
      </c>
      <c r="G2003" s="1" t="s">
        <v>6693</v>
      </c>
      <c r="H2003" s="1" t="s">
        <v>6684</v>
      </c>
      <c r="I2003" s="1" t="s">
        <v>49</v>
      </c>
      <c r="J2003" s="1" t="s">
        <v>4458</v>
      </c>
      <c r="K2003" s="1" t="s">
        <v>20</v>
      </c>
      <c r="L2003" s="1" t="s">
        <v>4458</v>
      </c>
      <c r="M2003" s="1"/>
      <c r="N2003" s="1">
        <f t="shared" si="31"/>
        <v>0.01</v>
      </c>
      <c r="O2003" s="1" t="s">
        <v>22</v>
      </c>
      <c r="P2003" s="1" t="s">
        <v>6694</v>
      </c>
      <c r="Q2003" s="1" t="s">
        <v>6695</v>
      </c>
      <c r="R2003" s="1" t="s">
        <v>21</v>
      </c>
      <c r="S2003" s="1"/>
      <c r="T2003" s="1" t="s">
        <v>25</v>
      </c>
      <c r="U2003" t="e">
        <f>VLOOKUP(H2003,[4]可返佣产品!$A$2:$B$1000,2,)</f>
        <v>#N/A</v>
      </c>
    </row>
    <row r="2004" spans="1:21">
      <c r="A2004" s="1" t="s">
        <v>869</v>
      </c>
      <c r="B2004" s="1" t="str">
        <f>VLOOKUP(A2004,'[3]消费明细-普通账号'!$B$2:$C$10000,2,)</f>
        <v>广州市熙励教育信息咨询有限公司</v>
      </c>
      <c r="C2004" s="1" t="str">
        <f>VLOOKUP(A2004,'[3]消费明细-普通账号'!$B$2:$D$10000,3,)</f>
        <v>KA-广</v>
      </c>
      <c r="D2004" s="1" t="str">
        <f>VLOOKUP(A2004,'[3]消费明细-普通账号'!$B$2:$L$10000,11,)</f>
        <v>谢晓敏</v>
      </c>
      <c r="E2004" s="1" t="str">
        <f>VLOOKUP(A2004,'[3]消费明细-普通账号'!$B$2:$P$10000,15,)</f>
        <v>关联</v>
      </c>
      <c r="F2004" s="5">
        <f>VLOOKUP(A2004,'[3]消费明细-普通账号'!$B$2:$O$10000,14,)</f>
        <v>43115.892326388901</v>
      </c>
      <c r="G2004" s="1" t="s">
        <v>6696</v>
      </c>
      <c r="H2004" s="1" t="s">
        <v>6684</v>
      </c>
      <c r="I2004" s="1" t="s">
        <v>49</v>
      </c>
      <c r="J2004" s="1" t="s">
        <v>4458</v>
      </c>
      <c r="K2004" s="1" t="s">
        <v>20</v>
      </c>
      <c r="L2004" s="1" t="s">
        <v>4458</v>
      </c>
      <c r="M2004" s="1"/>
      <c r="N2004" s="1">
        <f t="shared" si="31"/>
        <v>0.01</v>
      </c>
      <c r="O2004" s="1" t="s">
        <v>22</v>
      </c>
      <c r="P2004" s="1" t="s">
        <v>6697</v>
      </c>
      <c r="Q2004" s="1" t="s">
        <v>6698</v>
      </c>
      <c r="R2004" s="1" t="s">
        <v>21</v>
      </c>
      <c r="S2004" s="1"/>
      <c r="T2004" s="1" t="s">
        <v>25</v>
      </c>
      <c r="U2004" t="e">
        <f>VLOOKUP(H2004,[4]可返佣产品!$A$2:$B$1000,2,)</f>
        <v>#N/A</v>
      </c>
    </row>
    <row r="2005" spans="1:21">
      <c r="A2005" s="1" t="s">
        <v>869</v>
      </c>
      <c r="B2005" s="1" t="str">
        <f>VLOOKUP(A2005,'[3]消费明细-普通账号'!$B$2:$C$10000,2,)</f>
        <v>广州市熙励教育信息咨询有限公司</v>
      </c>
      <c r="C2005" s="1" t="str">
        <f>VLOOKUP(A2005,'[3]消费明细-普通账号'!$B$2:$D$10000,3,)</f>
        <v>KA-广</v>
      </c>
      <c r="D2005" s="1" t="str">
        <f>VLOOKUP(A2005,'[3]消费明细-普通账号'!$B$2:$L$10000,11,)</f>
        <v>谢晓敏</v>
      </c>
      <c r="E2005" s="1" t="str">
        <f>VLOOKUP(A2005,'[3]消费明细-普通账号'!$B$2:$P$10000,15,)</f>
        <v>关联</v>
      </c>
      <c r="F2005" s="5">
        <f>VLOOKUP(A2005,'[3]消费明细-普通账号'!$B$2:$O$10000,14,)</f>
        <v>43115.892326388901</v>
      </c>
      <c r="G2005" s="1" t="s">
        <v>6699</v>
      </c>
      <c r="H2005" s="1" t="s">
        <v>6684</v>
      </c>
      <c r="I2005" s="1" t="s">
        <v>49</v>
      </c>
      <c r="J2005" s="1" t="s">
        <v>4458</v>
      </c>
      <c r="K2005" s="1" t="s">
        <v>20</v>
      </c>
      <c r="L2005" s="1" t="s">
        <v>4458</v>
      </c>
      <c r="M2005" s="1"/>
      <c r="N2005" s="1">
        <f t="shared" si="31"/>
        <v>0.01</v>
      </c>
      <c r="O2005" s="1" t="s">
        <v>22</v>
      </c>
      <c r="P2005" s="1" t="s">
        <v>6700</v>
      </c>
      <c r="Q2005" s="1" t="s">
        <v>6701</v>
      </c>
      <c r="R2005" s="1" t="s">
        <v>21</v>
      </c>
      <c r="S2005" s="1"/>
      <c r="T2005" s="1" t="s">
        <v>25</v>
      </c>
      <c r="U2005" t="e">
        <f>VLOOKUP(H2005,[4]可返佣产品!$A$2:$B$1000,2,)</f>
        <v>#N/A</v>
      </c>
    </row>
    <row r="2006" spans="1:21">
      <c r="A2006" s="1" t="s">
        <v>777</v>
      </c>
      <c r="B2006" s="1" t="str">
        <f>VLOOKUP(A2006,'[3]消费明细-普通账号'!$B$2:$C$10000,2,)</f>
        <v>广东万集电子商务科技有限公司</v>
      </c>
      <c r="C2006" s="1" t="str">
        <f>VLOOKUP(A2006,'[3]消费明细-普通账号'!$B$2:$D$10000,3,)</f>
        <v>其他</v>
      </c>
      <c r="D2006" s="1" t="str">
        <f>VLOOKUP(A2006,'[3]消费明细-普通账号'!$B$2:$L$10000,11,)</f>
        <v>李达-唐钰滢</v>
      </c>
      <c r="E2006" s="1" t="str">
        <f>VLOOKUP(A2006,'[3]消费明细-普通账号'!$B$2:$P$10000,15,)</f>
        <v>新建</v>
      </c>
      <c r="F2006" s="5">
        <f>VLOOKUP(A2006,'[3]消费明细-普通账号'!$B$2:$O$10000,14,)</f>
        <v>43276.679074074076</v>
      </c>
      <c r="G2006" s="1" t="s">
        <v>6702</v>
      </c>
      <c r="H2006" s="1" t="s">
        <v>1877</v>
      </c>
      <c r="I2006" s="1" t="s">
        <v>49</v>
      </c>
      <c r="J2006" s="1" t="s">
        <v>29</v>
      </c>
      <c r="K2006" s="1" t="s">
        <v>20</v>
      </c>
      <c r="L2006" s="1" t="s">
        <v>30</v>
      </c>
      <c r="M2006" s="1"/>
      <c r="N2006" s="1">
        <f t="shared" si="31"/>
        <v>0</v>
      </c>
      <c r="O2006" s="1" t="s">
        <v>31</v>
      </c>
      <c r="P2006" s="1" t="s">
        <v>6703</v>
      </c>
      <c r="Q2006" s="1" t="s">
        <v>6704</v>
      </c>
      <c r="R2006" s="1" t="s">
        <v>21</v>
      </c>
      <c r="S2006" s="1"/>
      <c r="T2006" s="1" t="s">
        <v>25</v>
      </c>
      <c r="U2006" t="b">
        <f>VLOOKUP(H2006,[4]可返佣产品!$A$2:$B$1000,2,)</f>
        <v>1</v>
      </c>
    </row>
    <row r="2007" spans="1:21">
      <c r="A2007" s="1" t="s">
        <v>2470</v>
      </c>
      <c r="B2007" s="1" t="str">
        <f>VLOOKUP(A2007,'[3]消费明细-普通账号'!$B$2:$C$10000,2,)</f>
        <v>广州市蜂擎信息科技有限公司</v>
      </c>
      <c r="C2007" s="1" t="str">
        <f>VLOOKUP(A2007,'[3]消费明细-普通账号'!$B$2:$D$10000,3,)</f>
        <v>其他</v>
      </c>
      <c r="D2007" s="1" t="str">
        <f>VLOOKUP(A2007,'[3]消费明细-普通账号'!$B$2:$L$10000,11,)</f>
        <v>薛玲</v>
      </c>
      <c r="E2007" s="1" t="str">
        <f>VLOOKUP(A2007,'[3]消费明细-普通账号'!$B$2:$P$10000,15,)</f>
        <v>新建</v>
      </c>
      <c r="F2007" s="5">
        <f>VLOOKUP(A2007,'[3]消费明细-普通账号'!$B$2:$O$10000,14,)</f>
        <v>42914</v>
      </c>
      <c r="G2007" s="1" t="s">
        <v>6705</v>
      </c>
      <c r="H2007" s="1" t="s">
        <v>28</v>
      </c>
      <c r="I2007" s="1" t="s">
        <v>18</v>
      </c>
      <c r="J2007" s="1" t="s">
        <v>29</v>
      </c>
      <c r="K2007" s="1" t="s">
        <v>20</v>
      </c>
      <c r="L2007" s="1" t="s">
        <v>30</v>
      </c>
      <c r="M2007" s="1"/>
      <c r="N2007" s="1">
        <f t="shared" si="31"/>
        <v>0</v>
      </c>
      <c r="O2007" s="1" t="s">
        <v>31</v>
      </c>
      <c r="P2007" s="1" t="s">
        <v>6706</v>
      </c>
      <c r="Q2007" s="1" t="s">
        <v>6706</v>
      </c>
      <c r="R2007" s="1" t="s">
        <v>21</v>
      </c>
      <c r="S2007" s="1"/>
      <c r="T2007" s="1" t="s">
        <v>25</v>
      </c>
      <c r="U2007" t="b">
        <f>VLOOKUP(H2007,[4]可返佣产品!$A$2:$B$1000,2,)</f>
        <v>1</v>
      </c>
    </row>
    <row r="2008" spans="1:21">
      <c r="A2008" s="1" t="s">
        <v>2470</v>
      </c>
      <c r="B2008" s="1" t="str">
        <f>VLOOKUP(A2008,'[3]消费明细-普通账号'!$B$2:$C$10000,2,)</f>
        <v>广州市蜂擎信息科技有限公司</v>
      </c>
      <c r="C2008" s="1" t="str">
        <f>VLOOKUP(A2008,'[3]消费明细-普通账号'!$B$2:$D$10000,3,)</f>
        <v>其他</v>
      </c>
      <c r="D2008" s="1" t="str">
        <f>VLOOKUP(A2008,'[3]消费明细-普通账号'!$B$2:$L$10000,11,)</f>
        <v>薛玲</v>
      </c>
      <c r="E2008" s="1" t="str">
        <f>VLOOKUP(A2008,'[3]消费明细-普通账号'!$B$2:$P$10000,15,)</f>
        <v>新建</v>
      </c>
      <c r="F2008" s="5">
        <f>VLOOKUP(A2008,'[3]消费明细-普通账号'!$B$2:$O$10000,14,)</f>
        <v>42914</v>
      </c>
      <c r="G2008" s="1" t="s">
        <v>6707</v>
      </c>
      <c r="H2008" s="1" t="s">
        <v>28</v>
      </c>
      <c r="I2008" s="1" t="s">
        <v>18</v>
      </c>
      <c r="J2008" s="1" t="s">
        <v>29</v>
      </c>
      <c r="K2008" s="1" t="s">
        <v>20</v>
      </c>
      <c r="L2008" s="1" t="s">
        <v>30</v>
      </c>
      <c r="M2008" s="1"/>
      <c r="N2008" s="1">
        <f t="shared" si="31"/>
        <v>0</v>
      </c>
      <c r="O2008" s="1" t="s">
        <v>31</v>
      </c>
      <c r="P2008" s="1" t="s">
        <v>6708</v>
      </c>
      <c r="Q2008" s="1" t="s">
        <v>6709</v>
      </c>
      <c r="R2008" s="1" t="s">
        <v>21</v>
      </c>
      <c r="S2008" s="1"/>
      <c r="T2008" s="1" t="s">
        <v>25</v>
      </c>
      <c r="U2008" t="b">
        <f>VLOOKUP(H2008,[4]可返佣产品!$A$2:$B$1000,2,)</f>
        <v>1</v>
      </c>
    </row>
    <row r="2009" spans="1:21">
      <c r="A2009" s="1" t="s">
        <v>2470</v>
      </c>
      <c r="B2009" s="1" t="str">
        <f>VLOOKUP(A2009,'[3]消费明细-普通账号'!$B$2:$C$10000,2,)</f>
        <v>广州市蜂擎信息科技有限公司</v>
      </c>
      <c r="C2009" s="1" t="str">
        <f>VLOOKUP(A2009,'[3]消费明细-普通账号'!$B$2:$D$10000,3,)</f>
        <v>其他</v>
      </c>
      <c r="D2009" s="1" t="str">
        <f>VLOOKUP(A2009,'[3]消费明细-普通账号'!$B$2:$L$10000,11,)</f>
        <v>薛玲</v>
      </c>
      <c r="E2009" s="1" t="str">
        <f>VLOOKUP(A2009,'[3]消费明细-普通账号'!$B$2:$P$10000,15,)</f>
        <v>新建</v>
      </c>
      <c r="F2009" s="5">
        <f>VLOOKUP(A2009,'[3]消费明细-普通账号'!$B$2:$O$10000,14,)</f>
        <v>42914</v>
      </c>
      <c r="G2009" s="1" t="s">
        <v>6710</v>
      </c>
      <c r="H2009" s="1" t="s">
        <v>28</v>
      </c>
      <c r="I2009" s="1" t="s">
        <v>18</v>
      </c>
      <c r="J2009" s="1" t="s">
        <v>29</v>
      </c>
      <c r="K2009" s="1" t="s">
        <v>20</v>
      </c>
      <c r="L2009" s="1" t="s">
        <v>30</v>
      </c>
      <c r="M2009" s="1"/>
      <c r="N2009" s="1">
        <f t="shared" si="31"/>
        <v>0</v>
      </c>
      <c r="O2009" s="1" t="s">
        <v>31</v>
      </c>
      <c r="P2009" s="1" t="s">
        <v>6711</v>
      </c>
      <c r="Q2009" s="1" t="s">
        <v>6712</v>
      </c>
      <c r="R2009" s="1" t="s">
        <v>21</v>
      </c>
      <c r="S2009" s="1"/>
      <c r="T2009" s="1" t="s">
        <v>25</v>
      </c>
      <c r="U2009" t="b">
        <f>VLOOKUP(H2009,[4]可返佣产品!$A$2:$B$1000,2,)</f>
        <v>1</v>
      </c>
    </row>
    <row r="2010" spans="1:21">
      <c r="A2010" s="1" t="s">
        <v>2470</v>
      </c>
      <c r="B2010" s="1" t="str">
        <f>VLOOKUP(A2010,'[3]消费明细-普通账号'!$B$2:$C$10000,2,)</f>
        <v>广州市蜂擎信息科技有限公司</v>
      </c>
      <c r="C2010" s="1" t="str">
        <f>VLOOKUP(A2010,'[3]消费明细-普通账号'!$B$2:$D$10000,3,)</f>
        <v>其他</v>
      </c>
      <c r="D2010" s="1" t="str">
        <f>VLOOKUP(A2010,'[3]消费明细-普通账号'!$B$2:$L$10000,11,)</f>
        <v>薛玲</v>
      </c>
      <c r="E2010" s="1" t="str">
        <f>VLOOKUP(A2010,'[3]消费明细-普通账号'!$B$2:$P$10000,15,)</f>
        <v>新建</v>
      </c>
      <c r="F2010" s="5">
        <f>VLOOKUP(A2010,'[3]消费明细-普通账号'!$B$2:$O$10000,14,)</f>
        <v>42914</v>
      </c>
      <c r="G2010" s="1" t="s">
        <v>6713</v>
      </c>
      <c r="H2010" s="1" t="s">
        <v>28</v>
      </c>
      <c r="I2010" s="1" t="s">
        <v>18</v>
      </c>
      <c r="J2010" s="1" t="s">
        <v>29</v>
      </c>
      <c r="K2010" s="1" t="s">
        <v>20</v>
      </c>
      <c r="L2010" s="1" t="s">
        <v>30</v>
      </c>
      <c r="M2010" s="1"/>
      <c r="N2010" s="1">
        <f t="shared" si="31"/>
        <v>0</v>
      </c>
      <c r="O2010" s="1" t="s">
        <v>31</v>
      </c>
      <c r="P2010" s="1" t="s">
        <v>6714</v>
      </c>
      <c r="Q2010" s="1" t="s">
        <v>6714</v>
      </c>
      <c r="R2010" s="1" t="s">
        <v>21</v>
      </c>
      <c r="S2010" s="1"/>
      <c r="T2010" s="1" t="s">
        <v>25</v>
      </c>
      <c r="U2010" t="b">
        <f>VLOOKUP(H2010,[4]可返佣产品!$A$2:$B$1000,2,)</f>
        <v>1</v>
      </c>
    </row>
    <row r="2011" spans="1:21">
      <c r="A2011" s="1" t="s">
        <v>2470</v>
      </c>
      <c r="B2011" s="1" t="str">
        <f>VLOOKUP(A2011,'[3]消费明细-普通账号'!$B$2:$C$10000,2,)</f>
        <v>广州市蜂擎信息科技有限公司</v>
      </c>
      <c r="C2011" s="1" t="str">
        <f>VLOOKUP(A2011,'[3]消费明细-普通账号'!$B$2:$D$10000,3,)</f>
        <v>其他</v>
      </c>
      <c r="D2011" s="1" t="str">
        <f>VLOOKUP(A2011,'[3]消费明细-普通账号'!$B$2:$L$10000,11,)</f>
        <v>薛玲</v>
      </c>
      <c r="E2011" s="1" t="str">
        <f>VLOOKUP(A2011,'[3]消费明细-普通账号'!$B$2:$P$10000,15,)</f>
        <v>新建</v>
      </c>
      <c r="F2011" s="5">
        <f>VLOOKUP(A2011,'[3]消费明细-普通账号'!$B$2:$O$10000,14,)</f>
        <v>42914</v>
      </c>
      <c r="G2011" s="1" t="s">
        <v>6715</v>
      </c>
      <c r="H2011" s="1" t="s">
        <v>36</v>
      </c>
      <c r="I2011" s="1" t="s">
        <v>18</v>
      </c>
      <c r="J2011" s="1" t="s">
        <v>6716</v>
      </c>
      <c r="K2011" s="1" t="s">
        <v>20</v>
      </c>
      <c r="L2011" s="1" t="s">
        <v>6716</v>
      </c>
      <c r="M2011" s="1"/>
      <c r="N2011" s="1">
        <f t="shared" si="31"/>
        <v>204.48</v>
      </c>
      <c r="O2011" s="1" t="s">
        <v>22</v>
      </c>
      <c r="P2011" s="1" t="s">
        <v>6717</v>
      </c>
      <c r="Q2011" s="1" t="s">
        <v>6718</v>
      </c>
      <c r="R2011" s="1" t="s">
        <v>21</v>
      </c>
      <c r="S2011" s="1"/>
      <c r="T2011" s="1" t="s">
        <v>25</v>
      </c>
      <c r="U2011" t="str">
        <f>VLOOKUP(H2011,[4]可返佣产品!$A$2:$B$1000,2,)</f>
        <v>true</v>
      </c>
    </row>
    <row r="2012" spans="1:21">
      <c r="A2012" s="1" t="s">
        <v>1123</v>
      </c>
      <c r="B2012" s="1" t="str">
        <f>VLOOKUP(A2012,'[3]消费明细-普通账号'!$B$2:$C$10000,2,)</f>
        <v>广州随行信息科技有限公司</v>
      </c>
      <c r="C2012" s="1" t="str">
        <f>VLOOKUP(A2012,'[3]消费明细-普通账号'!$B$2:$D$10000,3,)</f>
        <v>铁军-广</v>
      </c>
      <c r="D2012" s="1" t="str">
        <f>VLOOKUP(A2012,'[3]消费明细-普通账号'!$B$2:$L$10000,11,)</f>
        <v>吴发能</v>
      </c>
      <c r="E2012" s="1" t="str">
        <f>VLOOKUP(A2012,'[3]消费明细-普通账号'!$B$2:$P$10000,15,)</f>
        <v>关联</v>
      </c>
      <c r="F2012" s="5">
        <f>VLOOKUP(A2012,'[3]消费明细-普通账号'!$B$2:$O$10000,14,)</f>
        <v>43038</v>
      </c>
      <c r="G2012" s="1" t="s">
        <v>6719</v>
      </c>
      <c r="H2012" s="1" t="s">
        <v>36</v>
      </c>
      <c r="I2012" s="1" t="s">
        <v>49</v>
      </c>
      <c r="J2012" s="1" t="s">
        <v>811</v>
      </c>
      <c r="K2012" s="1" t="s">
        <v>20</v>
      </c>
      <c r="L2012" s="1" t="s">
        <v>811</v>
      </c>
      <c r="M2012" s="1"/>
      <c r="N2012" s="1">
        <f t="shared" si="31"/>
        <v>268</v>
      </c>
      <c r="O2012" s="1" t="s">
        <v>22</v>
      </c>
      <c r="P2012" s="1" t="s">
        <v>6720</v>
      </c>
      <c r="Q2012" s="1" t="s">
        <v>6721</v>
      </c>
      <c r="R2012" s="1" t="s">
        <v>21</v>
      </c>
      <c r="S2012" s="1"/>
      <c r="T2012" s="1" t="s">
        <v>25</v>
      </c>
      <c r="U2012" t="str">
        <f>VLOOKUP(H2012,[4]可返佣产品!$A$2:$B$1000,2,)</f>
        <v>true</v>
      </c>
    </row>
    <row r="2013" spans="1:21">
      <c r="A2013" s="1" t="s">
        <v>962</v>
      </c>
      <c r="B2013" s="1" t="str">
        <f>VLOOKUP(A2013,'[3]消费明细-普通账号'!$B$2:$C$10000,2,)</f>
        <v>广州奔步电脑有限公司</v>
      </c>
      <c r="C2013" s="1" t="str">
        <f>VLOOKUP(A2013,'[3]消费明细-普通账号'!$B$2:$D$10000,3,)</f>
        <v>KA-广</v>
      </c>
      <c r="D2013" s="1" t="str">
        <f>VLOOKUP(A2013,'[3]消费明细-普通账号'!$B$2:$L$10000,11,)</f>
        <v>史玉卉</v>
      </c>
      <c r="E2013" s="1" t="str">
        <f>VLOOKUP(A2013,'[3]消费明细-普通账号'!$B$2:$P$10000,15,)</f>
        <v>关联</v>
      </c>
      <c r="F2013" s="5">
        <f>VLOOKUP(A2013,'[3]消费明细-普通账号'!$B$2:$O$10000,14,)</f>
        <v>42873</v>
      </c>
      <c r="G2013" s="1" t="s">
        <v>6722</v>
      </c>
      <c r="H2013" s="1" t="s">
        <v>17</v>
      </c>
      <c r="I2013" s="1" t="s">
        <v>59</v>
      </c>
      <c r="J2013" s="1" t="s">
        <v>6723</v>
      </c>
      <c r="K2013" s="1" t="s">
        <v>20</v>
      </c>
      <c r="L2013" s="1" t="s">
        <v>6723</v>
      </c>
      <c r="M2013" s="1"/>
      <c r="N2013" s="1">
        <f t="shared" si="31"/>
        <v>1904</v>
      </c>
      <c r="O2013" s="1" t="s">
        <v>22</v>
      </c>
      <c r="P2013" s="1" t="s">
        <v>6724</v>
      </c>
      <c r="Q2013" s="1" t="s">
        <v>6725</v>
      </c>
      <c r="R2013" s="1" t="s">
        <v>21</v>
      </c>
      <c r="S2013" s="1"/>
      <c r="T2013" s="1" t="s">
        <v>25</v>
      </c>
      <c r="U2013">
        <v>-1</v>
      </c>
    </row>
    <row r="2014" spans="1:21">
      <c r="A2014" s="1" t="s">
        <v>1123</v>
      </c>
      <c r="B2014" s="1" t="str">
        <f>VLOOKUP(A2014,'[3]消费明细-普通账号'!$B$2:$C$10000,2,)</f>
        <v>广州随行信息科技有限公司</v>
      </c>
      <c r="C2014" s="1" t="str">
        <f>VLOOKUP(A2014,'[3]消费明细-普通账号'!$B$2:$D$10000,3,)</f>
        <v>铁军-广</v>
      </c>
      <c r="D2014" s="1" t="str">
        <f>VLOOKUP(A2014,'[3]消费明细-普通账号'!$B$2:$L$10000,11,)</f>
        <v>吴发能</v>
      </c>
      <c r="E2014" s="1" t="str">
        <f>VLOOKUP(A2014,'[3]消费明细-普通账号'!$B$2:$P$10000,15,)</f>
        <v>关联</v>
      </c>
      <c r="F2014" s="5">
        <f>VLOOKUP(A2014,'[3]消费明细-普通账号'!$B$2:$O$10000,14,)</f>
        <v>43038</v>
      </c>
      <c r="G2014" s="1" t="s">
        <v>6726</v>
      </c>
      <c r="H2014" s="1" t="s">
        <v>17</v>
      </c>
      <c r="I2014" s="1" t="s">
        <v>49</v>
      </c>
      <c r="J2014" s="1" t="s">
        <v>1125</v>
      </c>
      <c r="K2014" s="1" t="s">
        <v>20</v>
      </c>
      <c r="L2014" s="1" t="s">
        <v>1125</v>
      </c>
      <c r="M2014" s="1"/>
      <c r="N2014" s="1">
        <f t="shared" si="31"/>
        <v>350</v>
      </c>
      <c r="O2014" s="1" t="s">
        <v>22</v>
      </c>
      <c r="P2014" s="1" t="s">
        <v>6727</v>
      </c>
      <c r="Q2014" s="1" t="s">
        <v>6728</v>
      </c>
      <c r="R2014" s="1" t="s">
        <v>21</v>
      </c>
      <c r="S2014" s="1"/>
      <c r="T2014" s="1" t="s">
        <v>25</v>
      </c>
      <c r="U2014" t="str">
        <f>VLOOKUP(H2014,[4]可返佣产品!$A$2:$B$1000,2,)</f>
        <v>true</v>
      </c>
    </row>
    <row r="2015" spans="1:21">
      <c r="A2015" s="1" t="s">
        <v>892</v>
      </c>
      <c r="B2015" s="1" t="str">
        <f>VLOOKUP(A2015,'[3]消费明细-普通账号'!$B$2:$C$10000,2,)</f>
        <v>广州中天云计算科技有限公司</v>
      </c>
      <c r="C2015" s="1" t="str">
        <f>VLOOKUP(A2015,'[3]消费明细-普通账号'!$B$2:$D$10000,3,)</f>
        <v>BD伙伴</v>
      </c>
      <c r="D2015" s="1" t="str">
        <f>VLOOKUP(A2015,'[3]消费明细-普通账号'!$B$2:$L$10000,11,)</f>
        <v>BD团队-刘银树</v>
      </c>
      <c r="E2015" s="1" t="str">
        <f>VLOOKUP(A2015,'[3]消费明细-普通账号'!$B$2:$P$10000,15,)</f>
        <v>新建</v>
      </c>
      <c r="F2015" s="5">
        <f>VLOOKUP(A2015,'[3]消费明细-普通账号'!$B$2:$O$10000,14,)</f>
        <v>43049</v>
      </c>
      <c r="G2015" s="1" t="s">
        <v>6729</v>
      </c>
      <c r="H2015" s="1" t="s">
        <v>166</v>
      </c>
      <c r="I2015" s="1" t="s">
        <v>18</v>
      </c>
      <c r="J2015" s="1" t="s">
        <v>29</v>
      </c>
      <c r="K2015" s="1" t="s">
        <v>20</v>
      </c>
      <c r="L2015" s="1" t="s">
        <v>30</v>
      </c>
      <c r="M2015" s="1"/>
      <c r="N2015" s="1">
        <f t="shared" si="31"/>
        <v>0</v>
      </c>
      <c r="O2015" s="1" t="s">
        <v>31</v>
      </c>
      <c r="P2015" s="1" t="s">
        <v>6730</v>
      </c>
      <c r="Q2015" s="1" t="s">
        <v>6730</v>
      </c>
      <c r="R2015" s="1" t="s">
        <v>21</v>
      </c>
      <c r="S2015" s="1"/>
      <c r="T2015" s="1" t="s">
        <v>25</v>
      </c>
      <c r="U2015" t="e">
        <f>VLOOKUP(H2015,[4]可返佣产品!$A$2:$B$1000,2,)</f>
        <v>#N/A</v>
      </c>
    </row>
    <row r="2016" spans="1:21">
      <c r="A2016" s="1" t="s">
        <v>183</v>
      </c>
      <c r="B2016" s="1" t="str">
        <f>VLOOKUP(A2016,'[3]消费明细-普通账号'!$B$2:$C$10000,2,)</f>
        <v>欧派家居集团股份有限公司</v>
      </c>
      <c r="C2016" s="1" t="str">
        <f>VLOOKUP(A2016,'[3]消费明细-普通账号'!$B$2:$D$10000,3,)</f>
        <v>其他</v>
      </c>
      <c r="D2016" s="1" t="str">
        <f>VLOOKUP(A2016,'[3]消费明细-普通账号'!$B$2:$L$10000,11,)</f>
        <v>薛玲</v>
      </c>
      <c r="E2016" s="1" t="str">
        <f>VLOOKUP(A2016,'[3]消费明细-普通账号'!$B$2:$P$10000,15,)</f>
        <v>新建</v>
      </c>
      <c r="F2016" s="5">
        <f>VLOOKUP(A2016,'[3]消费明细-普通账号'!$B$2:$O$10000,14,)</f>
        <v>42704</v>
      </c>
      <c r="G2016" s="1" t="s">
        <v>6731</v>
      </c>
      <c r="H2016" s="1" t="s">
        <v>36</v>
      </c>
      <c r="I2016" s="1" t="s">
        <v>49</v>
      </c>
      <c r="J2016" s="1" t="s">
        <v>6175</v>
      </c>
      <c r="K2016" s="1" t="s">
        <v>84</v>
      </c>
      <c r="L2016" s="1" t="s">
        <v>6176</v>
      </c>
      <c r="M2016" s="1"/>
      <c r="N2016" s="1">
        <f t="shared" si="31"/>
        <v>22440</v>
      </c>
      <c r="O2016" s="1" t="s">
        <v>22</v>
      </c>
      <c r="P2016" s="1" t="s">
        <v>6732</v>
      </c>
      <c r="Q2016" s="1" t="s">
        <v>6733</v>
      </c>
      <c r="R2016" s="1" t="s">
        <v>21</v>
      </c>
      <c r="S2016" s="1"/>
      <c r="T2016" s="1" t="s">
        <v>25</v>
      </c>
      <c r="U2016" t="str">
        <f>VLOOKUP(H2016,[4]可返佣产品!$A$2:$B$1000,2,)</f>
        <v>true</v>
      </c>
    </row>
    <row r="2017" spans="1:21">
      <c r="A2017" s="1" t="s">
        <v>869</v>
      </c>
      <c r="B2017" s="1" t="str">
        <f>VLOOKUP(A2017,'[3]消费明细-普通账号'!$B$2:$C$10000,2,)</f>
        <v>广州市熙励教育信息咨询有限公司</v>
      </c>
      <c r="C2017" s="1" t="str">
        <f>VLOOKUP(A2017,'[3]消费明细-普通账号'!$B$2:$D$10000,3,)</f>
        <v>KA-广</v>
      </c>
      <c r="D2017" s="1" t="str">
        <f>VLOOKUP(A2017,'[3]消费明细-普通账号'!$B$2:$L$10000,11,)</f>
        <v>谢晓敏</v>
      </c>
      <c r="E2017" s="1" t="str">
        <f>VLOOKUP(A2017,'[3]消费明细-普通账号'!$B$2:$P$10000,15,)</f>
        <v>关联</v>
      </c>
      <c r="F2017" s="5">
        <f>VLOOKUP(A2017,'[3]消费明细-普通账号'!$B$2:$O$10000,14,)</f>
        <v>43115.892326388901</v>
      </c>
      <c r="G2017" s="1" t="s">
        <v>6734</v>
      </c>
      <c r="H2017" s="1" t="s">
        <v>6684</v>
      </c>
      <c r="I2017" s="1" t="s">
        <v>49</v>
      </c>
      <c r="J2017" s="1" t="s">
        <v>4458</v>
      </c>
      <c r="K2017" s="1" t="s">
        <v>20</v>
      </c>
      <c r="L2017" s="1" t="s">
        <v>4458</v>
      </c>
      <c r="M2017" s="1"/>
      <c r="N2017" s="1">
        <f t="shared" si="31"/>
        <v>0.01</v>
      </c>
      <c r="O2017" s="1" t="s">
        <v>22</v>
      </c>
      <c r="P2017" s="1" t="s">
        <v>6735</v>
      </c>
      <c r="Q2017" s="1" t="s">
        <v>6736</v>
      </c>
      <c r="R2017" s="1" t="s">
        <v>21</v>
      </c>
      <c r="S2017" s="1"/>
      <c r="T2017" s="1" t="s">
        <v>25</v>
      </c>
      <c r="U2017" t="e">
        <f>VLOOKUP(H2017,[4]可返佣产品!$A$2:$B$1000,2,)</f>
        <v>#N/A</v>
      </c>
    </row>
    <row r="2018" spans="1:21">
      <c r="A2018" s="1" t="s">
        <v>217</v>
      </c>
      <c r="B2018" s="1" t="str">
        <f>VLOOKUP(A2018,'[3]消费明细-普通账号'!$B$2:$C$10000,2,)</f>
        <v>广州市合生元生物制品有限公司</v>
      </c>
      <c r="C2018" s="1" t="str">
        <f>VLOOKUP(A2018,'[3]消费明细-普通账号'!$B$2:$D$10000,3,)</f>
        <v>KA-广</v>
      </c>
      <c r="D2018" s="1" t="str">
        <f>VLOOKUP(A2018,'[3]消费明细-普通账号'!$B$2:$L$10000,11,)</f>
        <v>史玉卉</v>
      </c>
      <c r="E2018" s="1" t="str">
        <f>VLOOKUP(A2018,'[3]消费明细-普通账号'!$B$2:$P$10000,15,)</f>
        <v>关联</v>
      </c>
      <c r="F2018" s="5">
        <f>VLOOKUP(A2018,'[3]消费明细-普通账号'!$B$2:$O$10000,14,)</f>
        <v>42620</v>
      </c>
      <c r="G2018" s="1" t="s">
        <v>6737</v>
      </c>
      <c r="H2018" s="1" t="s">
        <v>5839</v>
      </c>
      <c r="I2018" s="1" t="s">
        <v>49</v>
      </c>
      <c r="J2018" s="1" t="s">
        <v>29</v>
      </c>
      <c r="K2018" s="1" t="s">
        <v>20</v>
      </c>
      <c r="L2018" s="1" t="s">
        <v>30</v>
      </c>
      <c r="M2018" s="1"/>
      <c r="N2018" s="1">
        <f t="shared" si="31"/>
        <v>0</v>
      </c>
      <c r="O2018" s="1" t="s">
        <v>31</v>
      </c>
      <c r="P2018" s="1" t="s">
        <v>6738</v>
      </c>
      <c r="Q2018" s="1" t="s">
        <v>6739</v>
      </c>
      <c r="R2018" s="1" t="s">
        <v>21</v>
      </c>
      <c r="S2018" s="1"/>
      <c r="T2018" s="1" t="s">
        <v>25</v>
      </c>
      <c r="U2018" t="e">
        <f>VLOOKUP(H2018,[4]可返佣产品!$A$2:$B$1000,2,)</f>
        <v>#N/A</v>
      </c>
    </row>
    <row r="2019" spans="1:21">
      <c r="A2019" s="1" t="s">
        <v>6740</v>
      </c>
      <c r="B2019" s="1" t="str">
        <f>VLOOKUP(A2019,'[3]消费明细-普通账号'!$B$2:$C$10000,2,)</f>
        <v>深圳拓略计算机有限责任公司</v>
      </c>
      <c r="C2019" s="1" t="str">
        <f>VLOOKUP(A2019,'[3]消费明细-普通账号'!$B$2:$D$10000,3,)</f>
        <v>BD伙伴</v>
      </c>
      <c r="D2019" s="1" t="str">
        <f>VLOOKUP(A2019,'[3]消费明细-普通账号'!$B$2:$L$10000,11,)</f>
        <v>BD团队-刘银树</v>
      </c>
      <c r="E2019" s="1" t="str">
        <f>VLOOKUP(A2019,'[3]消费明细-普通账号'!$B$2:$P$10000,15,)</f>
        <v>新建</v>
      </c>
      <c r="F2019" s="5">
        <f>VLOOKUP(A2019,'[3]消费明细-普通账号'!$B$2:$O$10000,14,)</f>
        <v>43243.622395833299</v>
      </c>
      <c r="G2019" s="1" t="s">
        <v>6741</v>
      </c>
      <c r="H2019" s="1" t="s">
        <v>6742</v>
      </c>
      <c r="I2019" s="1" t="s">
        <v>59</v>
      </c>
      <c r="J2019" s="1" t="s">
        <v>29</v>
      </c>
      <c r="K2019" s="1" t="s">
        <v>20</v>
      </c>
      <c r="L2019" s="1" t="s">
        <v>29</v>
      </c>
      <c r="M2019" s="1"/>
      <c r="N2019" s="1">
        <f t="shared" si="31"/>
        <v>0</v>
      </c>
      <c r="O2019" s="1" t="s">
        <v>22</v>
      </c>
      <c r="P2019" s="1" t="s">
        <v>6743</v>
      </c>
      <c r="Q2019" s="1" t="s">
        <v>6744</v>
      </c>
      <c r="R2019" s="1" t="s">
        <v>21</v>
      </c>
      <c r="S2019" s="1"/>
      <c r="T2019" s="1" t="s">
        <v>25</v>
      </c>
      <c r="U2019" t="e">
        <f>VLOOKUP(H2019,[4]可返佣产品!$A$2:$B$1000,2,)</f>
        <v>#N/A</v>
      </c>
    </row>
    <row r="2020" spans="1:21">
      <c r="A2020" s="1" t="s">
        <v>6740</v>
      </c>
      <c r="B2020" s="1" t="str">
        <f>VLOOKUP(A2020,'[3]消费明细-普通账号'!$B$2:$C$10000,2,)</f>
        <v>深圳拓略计算机有限责任公司</v>
      </c>
      <c r="C2020" s="1" t="str">
        <f>VLOOKUP(A2020,'[3]消费明细-普通账号'!$B$2:$D$10000,3,)</f>
        <v>BD伙伴</v>
      </c>
      <c r="D2020" s="1" t="str">
        <f>VLOOKUP(A2020,'[3]消费明细-普通账号'!$B$2:$L$10000,11,)</f>
        <v>BD团队-刘银树</v>
      </c>
      <c r="E2020" s="1" t="str">
        <f>VLOOKUP(A2020,'[3]消费明细-普通账号'!$B$2:$P$10000,15,)</f>
        <v>新建</v>
      </c>
      <c r="F2020" s="5">
        <f>VLOOKUP(A2020,'[3]消费明细-普通账号'!$B$2:$O$10000,14,)</f>
        <v>43243.622395833299</v>
      </c>
      <c r="G2020" s="1" t="s">
        <v>6745</v>
      </c>
      <c r="H2020" s="1" t="s">
        <v>17</v>
      </c>
      <c r="I2020" s="1" t="s">
        <v>59</v>
      </c>
      <c r="J2020" s="1" t="s">
        <v>5820</v>
      </c>
      <c r="K2020" s="1" t="s">
        <v>3840</v>
      </c>
      <c r="L2020" s="1" t="s">
        <v>6746</v>
      </c>
      <c r="M2020" s="1"/>
      <c r="N2020" s="1">
        <f t="shared" si="31"/>
        <v>109.15</v>
      </c>
      <c r="O2020" s="1" t="s">
        <v>22</v>
      </c>
      <c r="P2020" s="1" t="s">
        <v>6743</v>
      </c>
      <c r="Q2020" s="1" t="s">
        <v>6744</v>
      </c>
      <c r="R2020" s="1" t="s">
        <v>21</v>
      </c>
      <c r="S2020" s="1"/>
      <c r="T2020" s="1" t="s">
        <v>25</v>
      </c>
      <c r="U2020" t="str">
        <f>VLOOKUP(H2020,[4]可返佣产品!$A$2:$B$1000,2,)</f>
        <v>true</v>
      </c>
    </row>
    <row r="2021" spans="1:21">
      <c r="A2021" s="1" t="s">
        <v>582</v>
      </c>
      <c r="B2021" s="1" t="str">
        <f>VLOOKUP(A2021,'[3]消费明细-普通账号'!$B$2:$C$10000,2,)</f>
        <v>广州尚途商旅信息技术有限公司</v>
      </c>
      <c r="C2021" s="1" t="str">
        <f>VLOOKUP(A2021,'[3]消费明细-普通账号'!$B$2:$D$10000,3,)</f>
        <v>KA-广</v>
      </c>
      <c r="D2021" s="1" t="str">
        <f>VLOOKUP(A2021,'[3]消费明细-普通账号'!$B$2:$L$10000,11,)</f>
        <v>史玉卉</v>
      </c>
      <c r="E2021" s="1" t="str">
        <f>VLOOKUP(A2021,'[3]消费明细-普通账号'!$B$2:$P$10000,15,)</f>
        <v>关联</v>
      </c>
      <c r="F2021" s="5">
        <f>VLOOKUP(A2021,'[3]消费明细-普通账号'!$B$2:$O$10000,14,)</f>
        <v>42670</v>
      </c>
      <c r="G2021" s="1" t="s">
        <v>6747</v>
      </c>
      <c r="H2021" s="1" t="s">
        <v>17</v>
      </c>
      <c r="I2021" s="1" t="s">
        <v>59</v>
      </c>
      <c r="J2021" s="1" t="s">
        <v>1744</v>
      </c>
      <c r="K2021" s="1" t="s">
        <v>20</v>
      </c>
      <c r="L2021" s="1" t="s">
        <v>1744</v>
      </c>
      <c r="M2021" s="1"/>
      <c r="N2021" s="1">
        <f t="shared" si="31"/>
        <v>202</v>
      </c>
      <c r="O2021" s="1" t="s">
        <v>22</v>
      </c>
      <c r="P2021" s="1" t="s">
        <v>6748</v>
      </c>
      <c r="Q2021" s="1" t="s">
        <v>6749</v>
      </c>
      <c r="R2021" s="1" t="s">
        <v>21</v>
      </c>
      <c r="S2021" s="1"/>
      <c r="T2021" s="1" t="s">
        <v>25</v>
      </c>
      <c r="U2021">
        <v>-1</v>
      </c>
    </row>
    <row r="2022" spans="1:21">
      <c r="A2022" s="1" t="s">
        <v>582</v>
      </c>
      <c r="B2022" s="1" t="str">
        <f>VLOOKUP(A2022,'[3]消费明细-普通账号'!$B$2:$C$10000,2,)</f>
        <v>广州尚途商旅信息技术有限公司</v>
      </c>
      <c r="C2022" s="1" t="str">
        <f>VLOOKUP(A2022,'[3]消费明细-普通账号'!$B$2:$D$10000,3,)</f>
        <v>KA-广</v>
      </c>
      <c r="D2022" s="1" t="str">
        <f>VLOOKUP(A2022,'[3]消费明细-普通账号'!$B$2:$L$10000,11,)</f>
        <v>史玉卉</v>
      </c>
      <c r="E2022" s="1" t="str">
        <f>VLOOKUP(A2022,'[3]消费明细-普通账号'!$B$2:$P$10000,15,)</f>
        <v>关联</v>
      </c>
      <c r="F2022" s="5">
        <f>VLOOKUP(A2022,'[3]消费明细-普通账号'!$B$2:$O$10000,14,)</f>
        <v>42670</v>
      </c>
      <c r="G2022" s="1" t="s">
        <v>6750</v>
      </c>
      <c r="H2022" s="1" t="s">
        <v>17</v>
      </c>
      <c r="I2022" s="1" t="s">
        <v>59</v>
      </c>
      <c r="J2022" s="1" t="s">
        <v>2437</v>
      </c>
      <c r="K2022" s="1" t="s">
        <v>20</v>
      </c>
      <c r="L2022" s="1" t="s">
        <v>2437</v>
      </c>
      <c r="M2022" s="1"/>
      <c r="N2022" s="1">
        <f t="shared" si="31"/>
        <v>626</v>
      </c>
      <c r="O2022" s="1" t="s">
        <v>22</v>
      </c>
      <c r="P2022" s="1" t="s">
        <v>6751</v>
      </c>
      <c r="Q2022" s="1" t="s">
        <v>6751</v>
      </c>
      <c r="R2022" s="1" t="s">
        <v>21</v>
      </c>
      <c r="S2022" s="1"/>
      <c r="T2022" s="1" t="s">
        <v>25</v>
      </c>
      <c r="U2022">
        <v>-1</v>
      </c>
    </row>
    <row r="2023" spans="1:21">
      <c r="A2023" s="1" t="s">
        <v>220</v>
      </c>
      <c r="B2023" s="1" t="str">
        <f>VLOOKUP(A2023,'[3]消费明细-普通账号'!$B$2:$C$10000,2,)</f>
        <v>广州尚途商旅信息技术有限公司</v>
      </c>
      <c r="C2023" s="1" t="str">
        <f>VLOOKUP(A2023,'[3]消费明细-普通账号'!$B$2:$D$10000,3,)</f>
        <v>KA-广</v>
      </c>
      <c r="D2023" s="1" t="str">
        <f>VLOOKUP(A2023,'[3]消费明细-普通账号'!$B$2:$L$10000,11,)</f>
        <v>史玉卉</v>
      </c>
      <c r="E2023" s="1" t="str">
        <f>VLOOKUP(A2023,'[3]消费明细-普通账号'!$B$2:$P$10000,15,)</f>
        <v>关联</v>
      </c>
      <c r="F2023" s="5">
        <f>VLOOKUP(A2023,'[3]消费明细-普通账号'!$B$2:$O$10000,14,)</f>
        <v>42670</v>
      </c>
      <c r="G2023" s="1" t="s">
        <v>6752</v>
      </c>
      <c r="H2023" s="1" t="s">
        <v>17</v>
      </c>
      <c r="I2023" s="1" t="s">
        <v>59</v>
      </c>
      <c r="J2023" s="1" t="s">
        <v>3065</v>
      </c>
      <c r="K2023" s="1" t="s">
        <v>20</v>
      </c>
      <c r="L2023" s="1" t="s">
        <v>3065</v>
      </c>
      <c r="M2023" s="1"/>
      <c r="N2023" s="1">
        <f t="shared" si="31"/>
        <v>707</v>
      </c>
      <c r="O2023" s="1" t="s">
        <v>22</v>
      </c>
      <c r="P2023" s="1" t="s">
        <v>6753</v>
      </c>
      <c r="Q2023" s="1" t="s">
        <v>6754</v>
      </c>
      <c r="R2023" s="1" t="s">
        <v>21</v>
      </c>
      <c r="S2023" s="1"/>
      <c r="T2023" s="1" t="s">
        <v>25</v>
      </c>
      <c r="U2023">
        <v>-1</v>
      </c>
    </row>
    <row r="2024" spans="1:21">
      <c r="A2024" s="1" t="s">
        <v>220</v>
      </c>
      <c r="B2024" s="1" t="str">
        <f>VLOOKUP(A2024,'[3]消费明细-普通账号'!$B$2:$C$10000,2,)</f>
        <v>广州尚途商旅信息技术有限公司</v>
      </c>
      <c r="C2024" s="1" t="str">
        <f>VLOOKUP(A2024,'[3]消费明细-普通账号'!$B$2:$D$10000,3,)</f>
        <v>KA-广</v>
      </c>
      <c r="D2024" s="1" t="str">
        <f>VLOOKUP(A2024,'[3]消费明细-普通账号'!$B$2:$L$10000,11,)</f>
        <v>史玉卉</v>
      </c>
      <c r="E2024" s="1" t="str">
        <f>VLOOKUP(A2024,'[3]消费明细-普通账号'!$B$2:$P$10000,15,)</f>
        <v>关联</v>
      </c>
      <c r="F2024" s="5">
        <f>VLOOKUP(A2024,'[3]消费明细-普通账号'!$B$2:$O$10000,14,)</f>
        <v>42670</v>
      </c>
      <c r="G2024" s="1" t="s">
        <v>6755</v>
      </c>
      <c r="H2024" s="1" t="s">
        <v>17</v>
      </c>
      <c r="I2024" s="1" t="s">
        <v>59</v>
      </c>
      <c r="J2024" s="1" t="s">
        <v>2402</v>
      </c>
      <c r="K2024" s="1" t="s">
        <v>20</v>
      </c>
      <c r="L2024" s="1" t="s">
        <v>2402</v>
      </c>
      <c r="M2024" s="1"/>
      <c r="N2024" s="1">
        <f t="shared" si="31"/>
        <v>1086</v>
      </c>
      <c r="O2024" s="1" t="s">
        <v>22</v>
      </c>
      <c r="P2024" s="1" t="s">
        <v>6756</v>
      </c>
      <c r="Q2024" s="1" t="s">
        <v>6757</v>
      </c>
      <c r="R2024" s="1" t="s">
        <v>21</v>
      </c>
      <c r="S2024" s="1"/>
      <c r="T2024" s="1" t="s">
        <v>25</v>
      </c>
      <c r="U2024">
        <v>-1</v>
      </c>
    </row>
    <row r="2025" spans="1:21">
      <c r="A2025" s="1" t="s">
        <v>220</v>
      </c>
      <c r="B2025" s="1" t="str">
        <f>VLOOKUP(A2025,'[3]消费明细-普通账号'!$B$2:$C$10000,2,)</f>
        <v>广州尚途商旅信息技术有限公司</v>
      </c>
      <c r="C2025" s="1" t="str">
        <f>VLOOKUP(A2025,'[3]消费明细-普通账号'!$B$2:$D$10000,3,)</f>
        <v>KA-广</v>
      </c>
      <c r="D2025" s="1" t="str">
        <f>VLOOKUP(A2025,'[3]消费明细-普通账号'!$B$2:$L$10000,11,)</f>
        <v>史玉卉</v>
      </c>
      <c r="E2025" s="1" t="str">
        <f>VLOOKUP(A2025,'[3]消费明细-普通账号'!$B$2:$P$10000,15,)</f>
        <v>关联</v>
      </c>
      <c r="F2025" s="5">
        <f>VLOOKUP(A2025,'[3]消费明细-普通账号'!$B$2:$O$10000,14,)</f>
        <v>42670</v>
      </c>
      <c r="G2025" s="1" t="s">
        <v>6758</v>
      </c>
      <c r="H2025" s="1" t="s">
        <v>17</v>
      </c>
      <c r="I2025" s="1" t="s">
        <v>59</v>
      </c>
      <c r="J2025" s="1" t="s">
        <v>6759</v>
      </c>
      <c r="K2025" s="1" t="s">
        <v>20</v>
      </c>
      <c r="L2025" s="1" t="s">
        <v>6759</v>
      </c>
      <c r="M2025" s="1"/>
      <c r="N2025" s="1">
        <f t="shared" si="31"/>
        <v>2270.6</v>
      </c>
      <c r="O2025" s="1" t="s">
        <v>22</v>
      </c>
      <c r="P2025" s="1" t="s">
        <v>6760</v>
      </c>
      <c r="Q2025" s="1" t="s">
        <v>6761</v>
      </c>
      <c r="R2025" s="1" t="s">
        <v>21</v>
      </c>
      <c r="S2025" s="1"/>
      <c r="T2025" s="1" t="s">
        <v>25</v>
      </c>
      <c r="U2025">
        <v>-1</v>
      </c>
    </row>
    <row r="2026" spans="1:21">
      <c r="A2026" s="1" t="s">
        <v>503</v>
      </c>
      <c r="B2026" s="1" t="str">
        <f>VLOOKUP(A2026,'[3]消费明细-普通账号'!$B$2:$C$10000,2,)</f>
        <v>火柴建筑设计咨询有限公司（徐锋）</v>
      </c>
      <c r="C2026" s="1" t="str">
        <f>VLOOKUP(A2026,'[3]消费明细-普通账号'!$B$2:$D$10000,3,)</f>
        <v>其他</v>
      </c>
      <c r="D2026" s="1" t="str">
        <f>VLOOKUP(A2026,'[3]消费明细-普通账号'!$B$2:$L$10000,11,)</f>
        <v>薛玲</v>
      </c>
      <c r="E2026" s="1" t="str">
        <f>VLOOKUP(A2026,'[3]消费明细-普通账号'!$B$2:$P$10000,15,)</f>
        <v>关联</v>
      </c>
      <c r="F2026" s="5">
        <f>VLOOKUP(A2026,'[3]消费明细-普通账号'!$B$2:$O$10000,14,)</f>
        <v>42971</v>
      </c>
      <c r="G2026" s="1" t="s">
        <v>6762</v>
      </c>
      <c r="H2026" s="1" t="s">
        <v>17</v>
      </c>
      <c r="I2026" s="1" t="s">
        <v>49</v>
      </c>
      <c r="J2026" s="1" t="s">
        <v>5538</v>
      </c>
      <c r="K2026" s="1" t="s">
        <v>371</v>
      </c>
      <c r="L2026" s="1" t="s">
        <v>6763</v>
      </c>
      <c r="M2026" s="1"/>
      <c r="N2026" s="1">
        <f t="shared" si="31"/>
        <v>351.15</v>
      </c>
      <c r="O2026" s="1" t="s">
        <v>22</v>
      </c>
      <c r="P2026" s="1" t="s">
        <v>6764</v>
      </c>
      <c r="Q2026" s="1" t="s">
        <v>6765</v>
      </c>
      <c r="R2026" s="1" t="s">
        <v>21</v>
      </c>
      <c r="S2026" s="1"/>
      <c r="T2026" s="1" t="s">
        <v>25</v>
      </c>
      <c r="U2026" t="str">
        <f>VLOOKUP(H2026,[4]可返佣产品!$A$2:$B$1000,2,)</f>
        <v>true</v>
      </c>
    </row>
    <row r="2027" spans="1:21">
      <c r="A2027" s="1" t="s">
        <v>304</v>
      </c>
      <c r="B2027" s="1" t="str">
        <f>VLOOKUP(A2027,'[3]消费明细-普通账号'!$B$2:$C$10000,2,)</f>
        <v>广州远程教育中心有限公司</v>
      </c>
      <c r="C2027" s="1" t="str">
        <f>VLOOKUP(A2027,'[3]消费明细-普通账号'!$B$2:$D$10000,3,)</f>
        <v>KA-广</v>
      </c>
      <c r="D2027" s="1" t="str">
        <f>VLOOKUP(A2027,'[3]消费明细-普通账号'!$B$2:$L$10000,11,)</f>
        <v>史玉卉</v>
      </c>
      <c r="E2027" s="1" t="str">
        <f>VLOOKUP(A2027,'[3]消费明细-普通账号'!$B$2:$P$10000,15,)</f>
        <v>关联</v>
      </c>
      <c r="F2027" s="5">
        <f>VLOOKUP(A2027,'[3]消费明细-普通账号'!$B$2:$O$10000,14,)</f>
        <v>42818</v>
      </c>
      <c r="G2027" s="1" t="s">
        <v>6766</v>
      </c>
      <c r="H2027" s="1" t="s">
        <v>17</v>
      </c>
      <c r="I2027" s="1" t="s">
        <v>59</v>
      </c>
      <c r="J2027" s="1" t="s">
        <v>1744</v>
      </c>
      <c r="K2027" s="1" t="s">
        <v>203</v>
      </c>
      <c r="L2027" s="1" t="s">
        <v>6767</v>
      </c>
      <c r="M2027" s="1"/>
      <c r="N2027" s="1">
        <f t="shared" si="31"/>
        <v>151.5</v>
      </c>
      <c r="O2027" s="1" t="s">
        <v>22</v>
      </c>
      <c r="P2027" s="1" t="s">
        <v>6768</v>
      </c>
      <c r="Q2027" s="1" t="s">
        <v>6769</v>
      </c>
      <c r="R2027" s="1" t="s">
        <v>21</v>
      </c>
      <c r="S2027" s="1"/>
      <c r="T2027" s="1" t="s">
        <v>25</v>
      </c>
      <c r="U2027">
        <v>0</v>
      </c>
    </row>
    <row r="2028" spans="1:21">
      <c r="A2028" s="1" t="s">
        <v>448</v>
      </c>
      <c r="B2028" s="1" t="str">
        <f>VLOOKUP(A2028,'[3]消费明细-普通账号'!$B$2:$C$10000,2,)</f>
        <v>越秀地产</v>
      </c>
      <c r="C2028" s="1" t="str">
        <f>VLOOKUP(A2028,'[3]消费明细-普通账号'!$B$2:$D$10000,3,)</f>
        <v>其他</v>
      </c>
      <c r="D2028" s="1" t="str">
        <f>VLOOKUP(A2028,'[3]消费明细-普通账号'!$B$2:$L$10000,11,)</f>
        <v>薛玲</v>
      </c>
      <c r="E2028" s="1" t="str">
        <f>VLOOKUP(A2028,'[3]消费明细-普通账号'!$B$2:$P$10000,15,)</f>
        <v>新建</v>
      </c>
      <c r="F2028" s="5">
        <f>VLOOKUP(A2028,'[3]消费明细-普通账号'!$B$2:$O$10000,14,)</f>
        <v>42556</v>
      </c>
      <c r="G2028" s="1" t="s">
        <v>6770</v>
      </c>
      <c r="H2028" s="1" t="s">
        <v>17</v>
      </c>
      <c r="I2028" s="1" t="s">
        <v>49</v>
      </c>
      <c r="J2028" s="1" t="s">
        <v>439</v>
      </c>
      <c r="K2028" s="1" t="s">
        <v>84</v>
      </c>
      <c r="L2028" s="1" t="s">
        <v>440</v>
      </c>
      <c r="M2028" s="1"/>
      <c r="N2028" s="1">
        <f t="shared" si="31"/>
        <v>9108.6</v>
      </c>
      <c r="O2028" s="1" t="s">
        <v>22</v>
      </c>
      <c r="P2028" s="1" t="s">
        <v>6771</v>
      </c>
      <c r="Q2028" s="1" t="s">
        <v>6772</v>
      </c>
      <c r="R2028" s="1" t="s">
        <v>21</v>
      </c>
      <c r="S2028" s="1"/>
      <c r="T2028" s="1" t="s">
        <v>25</v>
      </c>
      <c r="U2028" t="str">
        <f>VLOOKUP(H2028,[4]可返佣产品!$A$2:$B$1000,2,)</f>
        <v>true</v>
      </c>
    </row>
    <row r="2029" spans="1:21">
      <c r="A2029" s="1" t="s">
        <v>2633</v>
      </c>
      <c r="B2029" s="1" t="str">
        <f>VLOOKUP(A2029,'[3]消费明细-普通账号'!$B$2:$C$10000,2,)</f>
        <v>明阳智慧能源集团股份公司</v>
      </c>
      <c r="C2029" s="1" t="str">
        <f>VLOOKUP(A2029,'[3]消费明细-普通账号'!$B$2:$D$10000,3,)</f>
        <v>KA-广</v>
      </c>
      <c r="D2029" s="1" t="str">
        <f>VLOOKUP(A2029,'[3]消费明细-普通账号'!$B$2:$L$10000,11,)</f>
        <v>KA-广</v>
      </c>
      <c r="E2029" s="1" t="str">
        <f>VLOOKUP(A2029,'[3]消费明细-普通账号'!$B$2:$P$10000,15,)</f>
        <v>关联</v>
      </c>
      <c r="F2029" s="5">
        <f>VLOOKUP(A2029,'[3]消费明细-普通账号'!$B$2:$O$10000,14,)</f>
        <v>43094</v>
      </c>
      <c r="G2029" s="1" t="s">
        <v>6773</v>
      </c>
      <c r="H2029" s="1" t="s">
        <v>17</v>
      </c>
      <c r="I2029" s="1" t="s">
        <v>59</v>
      </c>
      <c r="J2029" s="1" t="s">
        <v>6774</v>
      </c>
      <c r="K2029" s="1" t="s">
        <v>1618</v>
      </c>
      <c r="L2029" s="1" t="s">
        <v>6775</v>
      </c>
      <c r="M2029" s="1"/>
      <c r="N2029" s="1">
        <f t="shared" si="31"/>
        <v>1875.6</v>
      </c>
      <c r="O2029" s="1" t="s">
        <v>22</v>
      </c>
      <c r="P2029" s="1" t="s">
        <v>6776</v>
      </c>
      <c r="Q2029" s="1" t="s">
        <v>6777</v>
      </c>
      <c r="R2029" s="1" t="s">
        <v>21</v>
      </c>
      <c r="S2029" s="1"/>
      <c r="T2029" s="1" t="s">
        <v>25</v>
      </c>
      <c r="U2029">
        <v>-1</v>
      </c>
    </row>
    <row r="2030" spans="1:21">
      <c r="A2030" s="1" t="s">
        <v>2633</v>
      </c>
      <c r="B2030" s="1" t="str">
        <f>VLOOKUP(A2030,'[3]消费明细-普通账号'!$B$2:$C$10000,2,)</f>
        <v>明阳智慧能源集团股份公司</v>
      </c>
      <c r="C2030" s="1" t="str">
        <f>VLOOKUP(A2030,'[3]消费明细-普通账号'!$B$2:$D$10000,3,)</f>
        <v>KA-广</v>
      </c>
      <c r="D2030" s="1" t="str">
        <f>VLOOKUP(A2030,'[3]消费明细-普通账号'!$B$2:$L$10000,11,)</f>
        <v>KA-广</v>
      </c>
      <c r="E2030" s="1" t="str">
        <f>VLOOKUP(A2030,'[3]消费明细-普通账号'!$B$2:$P$10000,15,)</f>
        <v>关联</v>
      </c>
      <c r="F2030" s="5">
        <f>VLOOKUP(A2030,'[3]消费明细-普通账号'!$B$2:$O$10000,14,)</f>
        <v>43094</v>
      </c>
      <c r="G2030" s="1" t="s">
        <v>6778</v>
      </c>
      <c r="H2030" s="1" t="s">
        <v>3400</v>
      </c>
      <c r="I2030" s="1" t="s">
        <v>59</v>
      </c>
      <c r="J2030" s="1" t="s">
        <v>6779</v>
      </c>
      <c r="K2030" s="1" t="s">
        <v>20</v>
      </c>
      <c r="L2030" s="1" t="s">
        <v>6779</v>
      </c>
      <c r="M2030" s="1"/>
      <c r="N2030" s="1">
        <f t="shared" si="31"/>
        <v>873</v>
      </c>
      <c r="O2030" s="1" t="s">
        <v>22</v>
      </c>
      <c r="P2030" s="1" t="s">
        <v>6780</v>
      </c>
      <c r="Q2030" s="1" t="s">
        <v>6777</v>
      </c>
      <c r="R2030" s="1" t="s">
        <v>21</v>
      </c>
      <c r="S2030" s="1"/>
      <c r="T2030" s="1" t="s">
        <v>25</v>
      </c>
      <c r="U2030" t="e">
        <f>VLOOKUP(H2030,[4]可返佣产品!$A$2:$B$1000,2,)</f>
        <v>#N/A</v>
      </c>
    </row>
    <row r="2031" spans="1:21">
      <c r="A2031" s="1" t="s">
        <v>2633</v>
      </c>
      <c r="B2031" s="1" t="str">
        <f>VLOOKUP(A2031,'[3]消费明细-普通账号'!$B$2:$C$10000,2,)</f>
        <v>明阳智慧能源集团股份公司</v>
      </c>
      <c r="C2031" s="1" t="str">
        <f>VLOOKUP(A2031,'[3]消费明细-普通账号'!$B$2:$D$10000,3,)</f>
        <v>KA-广</v>
      </c>
      <c r="D2031" s="1" t="str">
        <f>VLOOKUP(A2031,'[3]消费明细-普通账号'!$B$2:$L$10000,11,)</f>
        <v>KA-广</v>
      </c>
      <c r="E2031" s="1" t="str">
        <f>VLOOKUP(A2031,'[3]消费明细-普通账号'!$B$2:$P$10000,15,)</f>
        <v>关联</v>
      </c>
      <c r="F2031" s="5">
        <f>VLOOKUP(A2031,'[3]消费明细-普通账号'!$B$2:$O$10000,14,)</f>
        <v>43094</v>
      </c>
      <c r="G2031" s="1" t="s">
        <v>6781</v>
      </c>
      <c r="H2031" s="1" t="s">
        <v>1861</v>
      </c>
      <c r="I2031" s="1" t="s">
        <v>59</v>
      </c>
      <c r="J2031" s="1" t="s">
        <v>3607</v>
      </c>
      <c r="K2031" s="1" t="s">
        <v>20</v>
      </c>
      <c r="L2031" s="1" t="s">
        <v>3607</v>
      </c>
      <c r="M2031" s="1"/>
      <c r="N2031" s="1">
        <f t="shared" si="31"/>
        <v>375</v>
      </c>
      <c r="O2031" s="1" t="s">
        <v>22</v>
      </c>
      <c r="P2031" s="1" t="s">
        <v>6782</v>
      </c>
      <c r="Q2031" s="1" t="s">
        <v>6783</v>
      </c>
      <c r="R2031" s="1" t="s">
        <v>21</v>
      </c>
      <c r="S2031" s="1"/>
      <c r="T2031" s="1" t="s">
        <v>25</v>
      </c>
      <c r="U2031">
        <v>-1</v>
      </c>
    </row>
    <row r="2032" spans="1:21">
      <c r="A2032" s="1" t="s">
        <v>448</v>
      </c>
      <c r="B2032" s="1" t="str">
        <f>VLOOKUP(A2032,'[3]消费明细-普通账号'!$B$2:$C$10000,2,)</f>
        <v>越秀地产</v>
      </c>
      <c r="C2032" s="1" t="str">
        <f>VLOOKUP(A2032,'[3]消费明细-普通账号'!$B$2:$D$10000,3,)</f>
        <v>其他</v>
      </c>
      <c r="D2032" s="1" t="str">
        <f>VLOOKUP(A2032,'[3]消费明细-普通账号'!$B$2:$L$10000,11,)</f>
        <v>薛玲</v>
      </c>
      <c r="E2032" s="1" t="str">
        <f>VLOOKUP(A2032,'[3]消费明细-普通账号'!$B$2:$P$10000,15,)</f>
        <v>新建</v>
      </c>
      <c r="F2032" s="5">
        <f>VLOOKUP(A2032,'[3]消费明细-普通账号'!$B$2:$O$10000,14,)</f>
        <v>42556</v>
      </c>
      <c r="G2032" s="1" t="s">
        <v>6784</v>
      </c>
      <c r="H2032" s="1" t="s">
        <v>17</v>
      </c>
      <c r="I2032" s="1" t="s">
        <v>49</v>
      </c>
      <c r="J2032" s="1" t="s">
        <v>6785</v>
      </c>
      <c r="K2032" s="1" t="s">
        <v>84</v>
      </c>
      <c r="L2032" s="1" t="s">
        <v>6786</v>
      </c>
      <c r="M2032" s="1"/>
      <c r="N2032" s="1">
        <f t="shared" si="31"/>
        <v>7945.8</v>
      </c>
      <c r="O2032" s="1" t="s">
        <v>22</v>
      </c>
      <c r="P2032" s="1" t="s">
        <v>6787</v>
      </c>
      <c r="Q2032" s="1" t="s">
        <v>6772</v>
      </c>
      <c r="R2032" s="1" t="s">
        <v>21</v>
      </c>
      <c r="S2032" s="1"/>
      <c r="T2032" s="1" t="s">
        <v>25</v>
      </c>
      <c r="U2032" t="str">
        <f>VLOOKUP(H2032,[4]可返佣产品!$A$2:$B$1000,2,)</f>
        <v>true</v>
      </c>
    </row>
    <row r="2033" spans="1:21">
      <c r="A2033" s="1" t="s">
        <v>2633</v>
      </c>
      <c r="B2033" s="1" t="str">
        <f>VLOOKUP(A2033,'[3]消费明细-普通账号'!$B$2:$C$10000,2,)</f>
        <v>明阳智慧能源集团股份公司</v>
      </c>
      <c r="C2033" s="1" t="str">
        <f>VLOOKUP(A2033,'[3]消费明细-普通账号'!$B$2:$D$10000,3,)</f>
        <v>KA-广</v>
      </c>
      <c r="D2033" s="1" t="str">
        <f>VLOOKUP(A2033,'[3]消费明细-普通账号'!$B$2:$L$10000,11,)</f>
        <v>KA-广</v>
      </c>
      <c r="E2033" s="1" t="str">
        <f>VLOOKUP(A2033,'[3]消费明细-普通账号'!$B$2:$P$10000,15,)</f>
        <v>关联</v>
      </c>
      <c r="F2033" s="5">
        <f>VLOOKUP(A2033,'[3]消费明细-普通账号'!$B$2:$O$10000,14,)</f>
        <v>43094</v>
      </c>
      <c r="G2033" s="1" t="s">
        <v>6788</v>
      </c>
      <c r="H2033" s="1" t="s">
        <v>531</v>
      </c>
      <c r="I2033" s="1" t="s">
        <v>18</v>
      </c>
      <c r="J2033" s="1" t="s">
        <v>6789</v>
      </c>
      <c r="K2033" s="1" t="s">
        <v>20</v>
      </c>
      <c r="L2033" s="1" t="s">
        <v>6789</v>
      </c>
      <c r="M2033" s="1"/>
      <c r="N2033" s="1">
        <f t="shared" si="31"/>
        <v>153.44</v>
      </c>
      <c r="O2033" s="1" t="s">
        <v>22</v>
      </c>
      <c r="P2033" s="1" t="s">
        <v>6790</v>
      </c>
      <c r="Q2033" s="1" t="s">
        <v>6791</v>
      </c>
      <c r="R2033" s="1" t="s">
        <v>21</v>
      </c>
      <c r="S2033" s="1"/>
      <c r="T2033" s="1" t="s">
        <v>25</v>
      </c>
      <c r="U2033" t="str">
        <f>VLOOKUP(H2033,[4]可返佣产品!$A$2:$B$1000,2,)</f>
        <v>true</v>
      </c>
    </row>
    <row r="2034" spans="1:21">
      <c r="A2034" s="1" t="s">
        <v>448</v>
      </c>
      <c r="B2034" s="1" t="str">
        <f>VLOOKUP(A2034,'[3]消费明细-普通账号'!$B$2:$C$10000,2,)</f>
        <v>越秀地产</v>
      </c>
      <c r="C2034" s="1" t="str">
        <f>VLOOKUP(A2034,'[3]消费明细-普通账号'!$B$2:$D$10000,3,)</f>
        <v>其他</v>
      </c>
      <c r="D2034" s="1" t="str">
        <f>VLOOKUP(A2034,'[3]消费明细-普通账号'!$B$2:$L$10000,11,)</f>
        <v>薛玲</v>
      </c>
      <c r="E2034" s="1" t="str">
        <f>VLOOKUP(A2034,'[3]消费明细-普通账号'!$B$2:$P$10000,15,)</f>
        <v>新建</v>
      </c>
      <c r="F2034" s="5">
        <f>VLOOKUP(A2034,'[3]消费明细-普通账号'!$B$2:$O$10000,14,)</f>
        <v>42556</v>
      </c>
      <c r="G2034" s="1" t="s">
        <v>6792</v>
      </c>
      <c r="H2034" s="1" t="s">
        <v>17</v>
      </c>
      <c r="I2034" s="1" t="s">
        <v>49</v>
      </c>
      <c r="J2034" s="1" t="s">
        <v>6793</v>
      </c>
      <c r="K2034" s="1" t="s">
        <v>1544</v>
      </c>
      <c r="L2034" s="1" t="s">
        <v>6794</v>
      </c>
      <c r="M2034" s="1"/>
      <c r="N2034" s="1">
        <f t="shared" si="31"/>
        <v>104727</v>
      </c>
      <c r="O2034" s="1" t="s">
        <v>22</v>
      </c>
      <c r="P2034" s="1" t="s">
        <v>6795</v>
      </c>
      <c r="Q2034" s="1" t="s">
        <v>6772</v>
      </c>
      <c r="R2034" s="1" t="s">
        <v>21</v>
      </c>
      <c r="S2034" s="1"/>
      <c r="T2034" s="1" t="s">
        <v>25</v>
      </c>
      <c r="U2034" t="str">
        <f>VLOOKUP(H2034,[4]可返佣产品!$A$2:$B$1000,2,)</f>
        <v>true</v>
      </c>
    </row>
    <row r="2035" spans="1:21">
      <c r="A2035" s="1" t="s">
        <v>448</v>
      </c>
      <c r="B2035" s="1" t="str">
        <f>VLOOKUP(A2035,'[3]消费明细-普通账号'!$B$2:$C$10000,2,)</f>
        <v>越秀地产</v>
      </c>
      <c r="C2035" s="1" t="str">
        <f>VLOOKUP(A2035,'[3]消费明细-普通账号'!$B$2:$D$10000,3,)</f>
        <v>其他</v>
      </c>
      <c r="D2035" s="1" t="str">
        <f>VLOOKUP(A2035,'[3]消费明细-普通账号'!$B$2:$L$10000,11,)</f>
        <v>薛玲</v>
      </c>
      <c r="E2035" s="1" t="str">
        <f>VLOOKUP(A2035,'[3]消费明细-普通账号'!$B$2:$P$10000,15,)</f>
        <v>新建</v>
      </c>
      <c r="F2035" s="5">
        <f>VLOOKUP(A2035,'[3]消费明细-普通账号'!$B$2:$O$10000,14,)</f>
        <v>42556</v>
      </c>
      <c r="G2035" s="1" t="s">
        <v>6796</v>
      </c>
      <c r="H2035" s="1" t="s">
        <v>17</v>
      </c>
      <c r="I2035" s="1" t="s">
        <v>49</v>
      </c>
      <c r="J2035" s="1" t="s">
        <v>6797</v>
      </c>
      <c r="K2035" s="1" t="s">
        <v>84</v>
      </c>
      <c r="L2035" s="1" t="s">
        <v>6798</v>
      </c>
      <c r="M2035" s="1"/>
      <c r="N2035" s="1">
        <f t="shared" si="31"/>
        <v>36434.400000000001</v>
      </c>
      <c r="O2035" s="1" t="s">
        <v>22</v>
      </c>
      <c r="P2035" s="1" t="s">
        <v>6799</v>
      </c>
      <c r="Q2035" s="1" t="s">
        <v>6772</v>
      </c>
      <c r="R2035" s="1" t="s">
        <v>21</v>
      </c>
      <c r="S2035" s="1"/>
      <c r="T2035" s="1" t="s">
        <v>25</v>
      </c>
      <c r="U2035" t="str">
        <f>VLOOKUP(H2035,[4]可返佣产品!$A$2:$B$1000,2,)</f>
        <v>true</v>
      </c>
    </row>
    <row r="2036" spans="1:21">
      <c r="A2036" s="1" t="s">
        <v>448</v>
      </c>
      <c r="B2036" s="1" t="str">
        <f>VLOOKUP(A2036,'[3]消费明细-普通账号'!$B$2:$C$10000,2,)</f>
        <v>越秀地产</v>
      </c>
      <c r="C2036" s="1" t="str">
        <f>VLOOKUP(A2036,'[3]消费明细-普通账号'!$B$2:$D$10000,3,)</f>
        <v>其他</v>
      </c>
      <c r="D2036" s="1" t="str">
        <f>VLOOKUP(A2036,'[3]消费明细-普通账号'!$B$2:$L$10000,11,)</f>
        <v>薛玲</v>
      </c>
      <c r="E2036" s="1" t="str">
        <f>VLOOKUP(A2036,'[3]消费明细-普通账号'!$B$2:$P$10000,15,)</f>
        <v>新建</v>
      </c>
      <c r="F2036" s="5">
        <f>VLOOKUP(A2036,'[3]消费明细-普通账号'!$B$2:$O$10000,14,)</f>
        <v>42556</v>
      </c>
      <c r="G2036" s="1" t="s">
        <v>6800</v>
      </c>
      <c r="H2036" s="1" t="s">
        <v>17</v>
      </c>
      <c r="I2036" s="1" t="s">
        <v>49</v>
      </c>
      <c r="J2036" s="1" t="s">
        <v>6801</v>
      </c>
      <c r="K2036" s="1" t="s">
        <v>84</v>
      </c>
      <c r="L2036" s="1" t="s">
        <v>6802</v>
      </c>
      <c r="M2036" s="1"/>
      <c r="N2036" s="1">
        <f t="shared" si="31"/>
        <v>26907.599999999999</v>
      </c>
      <c r="O2036" s="1" t="s">
        <v>22</v>
      </c>
      <c r="P2036" s="1" t="s">
        <v>6803</v>
      </c>
      <c r="Q2036" s="1" t="s">
        <v>6772</v>
      </c>
      <c r="R2036" s="1" t="s">
        <v>21</v>
      </c>
      <c r="S2036" s="1"/>
      <c r="T2036" s="1" t="s">
        <v>25</v>
      </c>
      <c r="U2036" t="str">
        <f>VLOOKUP(H2036,[4]可返佣产品!$A$2:$B$1000,2,)</f>
        <v>true</v>
      </c>
    </row>
    <row r="2037" spans="1:21">
      <c r="A2037" s="1" t="s">
        <v>636</v>
      </c>
      <c r="B2037" s="1" t="str">
        <f>VLOOKUP(A2037,'[3]消费明细-普通账号'!$B$2:$C$10000,2,)</f>
        <v>广州实地房地产开发有限公司</v>
      </c>
      <c r="C2037" s="1" t="str">
        <f>VLOOKUP(A2037,'[3]消费明细-普通账号'!$B$2:$D$10000,3,)</f>
        <v>其他</v>
      </c>
      <c r="D2037" s="1" t="str">
        <f>VLOOKUP(A2037,'[3]消费明细-普通账号'!$B$2:$L$10000,11,)</f>
        <v>薛玲</v>
      </c>
      <c r="E2037" s="1" t="str">
        <f>VLOOKUP(A2037,'[3]消费明细-普通账号'!$B$2:$P$10000,15,)</f>
        <v>关联</v>
      </c>
      <c r="F2037" s="5">
        <f>VLOOKUP(A2037,'[3]消费明细-普通账号'!$B$2:$O$10000,14,)</f>
        <v>43078</v>
      </c>
      <c r="G2037" s="1" t="s">
        <v>6804</v>
      </c>
      <c r="H2037" s="1" t="s">
        <v>240</v>
      </c>
      <c r="I2037" s="1" t="s">
        <v>49</v>
      </c>
      <c r="J2037" s="1" t="s">
        <v>5667</v>
      </c>
      <c r="K2037" s="1" t="s">
        <v>20</v>
      </c>
      <c r="L2037" s="1" t="s">
        <v>5667</v>
      </c>
      <c r="M2037" s="1"/>
      <c r="N2037" s="1">
        <f t="shared" si="31"/>
        <v>20000</v>
      </c>
      <c r="O2037" s="1" t="s">
        <v>22</v>
      </c>
      <c r="P2037" s="1" t="s">
        <v>6805</v>
      </c>
      <c r="Q2037" s="1" t="s">
        <v>6806</v>
      </c>
      <c r="R2037" s="1" t="s">
        <v>21</v>
      </c>
      <c r="S2037" s="1"/>
      <c r="T2037" s="1" t="s">
        <v>25</v>
      </c>
      <c r="U2037" t="str">
        <f>VLOOKUP(H2037,[4]可返佣产品!$A$2:$B$1000,2,)</f>
        <v>delete</v>
      </c>
    </row>
    <row r="2038" spans="1:21">
      <c r="A2038" s="1" t="s">
        <v>448</v>
      </c>
      <c r="B2038" s="1" t="str">
        <f>VLOOKUP(A2038,'[3]消费明细-普通账号'!$B$2:$C$10000,2,)</f>
        <v>越秀地产</v>
      </c>
      <c r="C2038" s="1" t="str">
        <f>VLOOKUP(A2038,'[3]消费明细-普通账号'!$B$2:$D$10000,3,)</f>
        <v>其他</v>
      </c>
      <c r="D2038" s="1" t="str">
        <f>VLOOKUP(A2038,'[3]消费明细-普通账号'!$B$2:$L$10000,11,)</f>
        <v>薛玲</v>
      </c>
      <c r="E2038" s="1" t="str">
        <f>VLOOKUP(A2038,'[3]消费明细-普通账号'!$B$2:$P$10000,15,)</f>
        <v>新建</v>
      </c>
      <c r="F2038" s="5">
        <f>VLOOKUP(A2038,'[3]消费明细-普通账号'!$B$2:$O$10000,14,)</f>
        <v>42556</v>
      </c>
      <c r="G2038" s="1" t="s">
        <v>6807</v>
      </c>
      <c r="H2038" s="1" t="s">
        <v>17</v>
      </c>
      <c r="I2038" s="1" t="s">
        <v>49</v>
      </c>
      <c r="J2038" s="1" t="s">
        <v>6808</v>
      </c>
      <c r="K2038" s="1" t="s">
        <v>84</v>
      </c>
      <c r="L2038" s="1" t="s">
        <v>6809</v>
      </c>
      <c r="M2038" s="1"/>
      <c r="N2038" s="1">
        <f t="shared" si="31"/>
        <v>14198.4</v>
      </c>
      <c r="O2038" s="1" t="s">
        <v>22</v>
      </c>
      <c r="P2038" s="1" t="s">
        <v>6810</v>
      </c>
      <c r="Q2038" s="1" t="s">
        <v>6772</v>
      </c>
      <c r="R2038" s="1" t="s">
        <v>21</v>
      </c>
      <c r="S2038" s="1"/>
      <c r="T2038" s="1" t="s">
        <v>25</v>
      </c>
      <c r="U2038" t="str">
        <f>VLOOKUP(H2038,[4]可返佣产品!$A$2:$B$1000,2,)</f>
        <v>true</v>
      </c>
    </row>
    <row r="2039" spans="1:21">
      <c r="A2039" s="1" t="s">
        <v>2083</v>
      </c>
      <c r="B2039" s="1" t="str">
        <f>VLOOKUP(A2039,'[3]消费明细-普通账号'!$B$2:$C$10000,2,)</f>
        <v>深圳拓略计算机有限责任公司</v>
      </c>
      <c r="C2039" s="1" t="str">
        <f>VLOOKUP(A2039,'[3]消费明细-普通账号'!$B$2:$D$10000,3,)</f>
        <v>BD伙伴</v>
      </c>
      <c r="D2039" s="1" t="str">
        <f>VLOOKUP(A2039,'[3]消费明细-普通账号'!$B$2:$L$10000,11,)</f>
        <v>BD团队-刘银树</v>
      </c>
      <c r="E2039" s="1" t="str">
        <f>VLOOKUP(A2039,'[3]消费明细-普通账号'!$B$2:$P$10000,15,)</f>
        <v>新建</v>
      </c>
      <c r="F2039" s="5">
        <f>VLOOKUP(A2039,'[3]消费明细-普通账号'!$B$2:$O$10000,14,)</f>
        <v>43204.680335648103</v>
      </c>
      <c r="G2039" s="1" t="s">
        <v>6811</v>
      </c>
      <c r="H2039" s="1" t="s">
        <v>17</v>
      </c>
      <c r="I2039" s="1" t="s">
        <v>59</v>
      </c>
      <c r="J2039" s="1" t="s">
        <v>6812</v>
      </c>
      <c r="K2039" s="1" t="s">
        <v>3840</v>
      </c>
      <c r="L2039" s="1" t="s">
        <v>6813</v>
      </c>
      <c r="M2039" s="1"/>
      <c r="N2039" s="1">
        <f t="shared" si="31"/>
        <v>605.70000000000005</v>
      </c>
      <c r="O2039" s="1" t="s">
        <v>22</v>
      </c>
      <c r="P2039" s="1" t="s">
        <v>6814</v>
      </c>
      <c r="Q2039" s="1" t="s">
        <v>6815</v>
      </c>
      <c r="R2039" s="1" t="s">
        <v>21</v>
      </c>
      <c r="S2039" s="1"/>
      <c r="T2039" s="1" t="s">
        <v>25</v>
      </c>
      <c r="U2039" t="str">
        <f>VLOOKUP(H2039,[4]可返佣产品!$A$2:$B$1000,2,)</f>
        <v>true</v>
      </c>
    </row>
    <row r="2040" spans="1:21">
      <c r="A2040" s="1" t="s">
        <v>63</v>
      </c>
      <c r="B2040" s="1" t="str">
        <f>VLOOKUP(A2040,'[3]消费明细-普通账号'!$B$2:$C$10000,2,)</f>
        <v>广州美亚电子商务国际旅行社有限公司</v>
      </c>
      <c r="C2040" s="1" t="str">
        <f>VLOOKUP(A2040,'[3]消费明细-普通账号'!$B$2:$D$10000,3,)</f>
        <v>KA-广</v>
      </c>
      <c r="D2040" s="1" t="str">
        <f>VLOOKUP(A2040,'[3]消费明细-普通账号'!$B$2:$L$10000,11,)</f>
        <v>史玉卉</v>
      </c>
      <c r="E2040" s="1" t="str">
        <f>VLOOKUP(A2040,'[3]消费明细-普通账号'!$B$2:$P$10000,15,)</f>
        <v>关联</v>
      </c>
      <c r="F2040" s="5">
        <f>VLOOKUP(A2040,'[3]消费明细-普通账号'!$B$2:$O$10000,14,)</f>
        <v>43028</v>
      </c>
      <c r="G2040" s="1" t="s">
        <v>6816</v>
      </c>
      <c r="H2040" s="1" t="s">
        <v>17</v>
      </c>
      <c r="I2040" s="1" t="s">
        <v>49</v>
      </c>
      <c r="J2040" s="1" t="s">
        <v>6817</v>
      </c>
      <c r="K2040" s="1" t="s">
        <v>20</v>
      </c>
      <c r="L2040" s="1" t="s">
        <v>6817</v>
      </c>
      <c r="M2040" s="1"/>
      <c r="N2040" s="1">
        <f t="shared" si="31"/>
        <v>127.96</v>
      </c>
      <c r="O2040" s="1" t="s">
        <v>22</v>
      </c>
      <c r="P2040" s="1" t="s">
        <v>6818</v>
      </c>
      <c r="Q2040" s="1" t="s">
        <v>6819</v>
      </c>
      <c r="R2040" s="1" t="s">
        <v>21</v>
      </c>
      <c r="S2040" s="1"/>
      <c r="T2040" s="1" t="s">
        <v>25</v>
      </c>
      <c r="U2040" t="str">
        <f>VLOOKUP(H2040,[4]可返佣产品!$A$2:$B$1000,2,)</f>
        <v>true</v>
      </c>
    </row>
    <row r="2041" spans="1:21">
      <c r="A2041" s="1" t="s">
        <v>636</v>
      </c>
      <c r="B2041" s="1" t="str">
        <f>VLOOKUP(A2041,'[3]消费明细-普通账号'!$B$2:$C$10000,2,)</f>
        <v>广州实地房地产开发有限公司</v>
      </c>
      <c r="C2041" s="1" t="str">
        <f>VLOOKUP(A2041,'[3]消费明细-普通账号'!$B$2:$D$10000,3,)</f>
        <v>其他</v>
      </c>
      <c r="D2041" s="1" t="str">
        <f>VLOOKUP(A2041,'[3]消费明细-普通账号'!$B$2:$L$10000,11,)</f>
        <v>薛玲</v>
      </c>
      <c r="E2041" s="1" t="str">
        <f>VLOOKUP(A2041,'[3]消费明细-普通账号'!$B$2:$P$10000,15,)</f>
        <v>关联</v>
      </c>
      <c r="F2041" s="5">
        <f>VLOOKUP(A2041,'[3]消费明细-普通账号'!$B$2:$O$10000,14,)</f>
        <v>43078</v>
      </c>
      <c r="G2041" s="1" t="s">
        <v>6820</v>
      </c>
      <c r="H2041" s="1" t="s">
        <v>17</v>
      </c>
      <c r="I2041" s="1" t="s">
        <v>59</v>
      </c>
      <c r="J2041" s="1" t="s">
        <v>6821</v>
      </c>
      <c r="K2041" s="1" t="s">
        <v>20</v>
      </c>
      <c r="L2041" s="1" t="s">
        <v>6821</v>
      </c>
      <c r="M2041" s="1"/>
      <c r="N2041" s="1">
        <f t="shared" si="31"/>
        <v>2538</v>
      </c>
      <c r="O2041" s="1" t="s">
        <v>22</v>
      </c>
      <c r="P2041" s="1" t="s">
        <v>6822</v>
      </c>
      <c r="Q2041" s="1" t="s">
        <v>6823</v>
      </c>
      <c r="R2041" s="1" t="s">
        <v>21</v>
      </c>
      <c r="S2041" s="1"/>
      <c r="T2041" s="1" t="s">
        <v>25</v>
      </c>
      <c r="U2041">
        <v>-1</v>
      </c>
    </row>
    <row r="2042" spans="1:21">
      <c r="A2042" s="1" t="s">
        <v>63</v>
      </c>
      <c r="B2042" s="1" t="str">
        <f>VLOOKUP(A2042,'[3]消费明细-普通账号'!$B$2:$C$10000,2,)</f>
        <v>广州美亚电子商务国际旅行社有限公司</v>
      </c>
      <c r="C2042" s="1" t="str">
        <f>VLOOKUP(A2042,'[3]消费明细-普通账号'!$B$2:$D$10000,3,)</f>
        <v>KA-广</v>
      </c>
      <c r="D2042" s="1" t="str">
        <f>VLOOKUP(A2042,'[3]消费明细-普通账号'!$B$2:$L$10000,11,)</f>
        <v>史玉卉</v>
      </c>
      <c r="E2042" s="1" t="str">
        <f>VLOOKUP(A2042,'[3]消费明细-普通账号'!$B$2:$P$10000,15,)</f>
        <v>关联</v>
      </c>
      <c r="F2042" s="5">
        <f>VLOOKUP(A2042,'[3]消费明细-普通账号'!$B$2:$O$10000,14,)</f>
        <v>43028</v>
      </c>
      <c r="G2042" s="1" t="s">
        <v>6824</v>
      </c>
      <c r="H2042" s="1" t="s">
        <v>17</v>
      </c>
      <c r="I2042" s="1" t="s">
        <v>59</v>
      </c>
      <c r="J2042" s="1" t="s">
        <v>714</v>
      </c>
      <c r="K2042" s="1" t="s">
        <v>20</v>
      </c>
      <c r="L2042" s="1" t="s">
        <v>714</v>
      </c>
      <c r="M2042" s="1"/>
      <c r="N2042" s="1">
        <f t="shared" si="31"/>
        <v>82</v>
      </c>
      <c r="O2042" s="1" t="s">
        <v>22</v>
      </c>
      <c r="P2042" s="1" t="s">
        <v>6825</v>
      </c>
      <c r="Q2042" s="1" t="s">
        <v>6826</v>
      </c>
      <c r="R2042" s="1" t="s">
        <v>21</v>
      </c>
      <c r="S2042" s="1"/>
      <c r="T2042" s="1" t="s">
        <v>25</v>
      </c>
      <c r="U2042">
        <v>-1</v>
      </c>
    </row>
    <row r="2043" spans="1:21">
      <c r="A2043" s="1" t="s">
        <v>636</v>
      </c>
      <c r="B2043" s="1" t="str">
        <f>VLOOKUP(A2043,'[3]消费明细-普通账号'!$B$2:$C$10000,2,)</f>
        <v>广州实地房地产开发有限公司</v>
      </c>
      <c r="C2043" s="1" t="str">
        <f>VLOOKUP(A2043,'[3]消费明细-普通账号'!$B$2:$D$10000,3,)</f>
        <v>其他</v>
      </c>
      <c r="D2043" s="1" t="str">
        <f>VLOOKUP(A2043,'[3]消费明细-普通账号'!$B$2:$L$10000,11,)</f>
        <v>薛玲</v>
      </c>
      <c r="E2043" s="1" t="str">
        <f>VLOOKUP(A2043,'[3]消费明细-普通账号'!$B$2:$P$10000,15,)</f>
        <v>关联</v>
      </c>
      <c r="F2043" s="5">
        <f>VLOOKUP(A2043,'[3]消费明细-普通账号'!$B$2:$O$10000,14,)</f>
        <v>43078</v>
      </c>
      <c r="G2043" s="1" t="s">
        <v>6827</v>
      </c>
      <c r="H2043" s="1" t="s">
        <v>17</v>
      </c>
      <c r="I2043" s="1" t="s">
        <v>428</v>
      </c>
      <c r="J2043" s="1" t="s">
        <v>6828</v>
      </c>
      <c r="K2043" s="1" t="s">
        <v>20</v>
      </c>
      <c r="L2043" s="1" t="s">
        <v>6828</v>
      </c>
      <c r="M2043" s="1"/>
      <c r="N2043" s="1">
        <f t="shared" si="31"/>
        <v>-176.73</v>
      </c>
      <c r="O2043" s="1" t="s">
        <v>22</v>
      </c>
      <c r="P2043" s="1" t="s">
        <v>6829</v>
      </c>
      <c r="Q2043" s="1" t="s">
        <v>6829</v>
      </c>
      <c r="R2043" s="1" t="s">
        <v>21</v>
      </c>
      <c r="S2043" s="1"/>
      <c r="T2043" s="1" t="s">
        <v>25</v>
      </c>
      <c r="U2043" t="str">
        <f>VLOOKUP(H2043,[4]可返佣产品!$A$2:$B$1000,2,)</f>
        <v>true</v>
      </c>
    </row>
    <row r="2044" spans="1:21">
      <c r="A2044" s="1" t="s">
        <v>636</v>
      </c>
      <c r="B2044" s="1" t="str">
        <f>VLOOKUP(A2044,'[3]消费明细-普通账号'!$B$2:$C$10000,2,)</f>
        <v>广州实地房地产开发有限公司</v>
      </c>
      <c r="C2044" s="1" t="str">
        <f>VLOOKUP(A2044,'[3]消费明细-普通账号'!$B$2:$D$10000,3,)</f>
        <v>其他</v>
      </c>
      <c r="D2044" s="1" t="str">
        <f>VLOOKUP(A2044,'[3]消费明细-普通账号'!$B$2:$L$10000,11,)</f>
        <v>薛玲</v>
      </c>
      <c r="E2044" s="1" t="str">
        <f>VLOOKUP(A2044,'[3]消费明细-普通账号'!$B$2:$P$10000,15,)</f>
        <v>关联</v>
      </c>
      <c r="F2044" s="5">
        <f>VLOOKUP(A2044,'[3]消费明细-普通账号'!$B$2:$O$10000,14,)</f>
        <v>43078</v>
      </c>
      <c r="G2044" s="1" t="s">
        <v>6830</v>
      </c>
      <c r="H2044" s="1" t="s">
        <v>17</v>
      </c>
      <c r="I2044" s="1" t="s">
        <v>59</v>
      </c>
      <c r="J2044" s="1" t="s">
        <v>6831</v>
      </c>
      <c r="K2044" s="1" t="s">
        <v>980</v>
      </c>
      <c r="L2044" s="1" t="s">
        <v>6832</v>
      </c>
      <c r="M2044" s="1"/>
      <c r="N2044" s="1">
        <f t="shared" si="31"/>
        <v>2002.8</v>
      </c>
      <c r="O2044" s="1" t="s">
        <v>22</v>
      </c>
      <c r="P2044" s="1" t="s">
        <v>6833</v>
      </c>
      <c r="Q2044" s="1" t="s">
        <v>6834</v>
      </c>
      <c r="R2044" s="1" t="s">
        <v>21</v>
      </c>
      <c r="S2044" s="1"/>
      <c r="T2044" s="1" t="s">
        <v>25</v>
      </c>
      <c r="U2044">
        <v>-1</v>
      </c>
    </row>
    <row r="2045" spans="1:21">
      <c r="A2045" s="1" t="s">
        <v>636</v>
      </c>
      <c r="B2045" s="1" t="str">
        <f>VLOOKUP(A2045,'[3]消费明细-普通账号'!$B$2:$C$10000,2,)</f>
        <v>广州实地房地产开发有限公司</v>
      </c>
      <c r="C2045" s="1" t="str">
        <f>VLOOKUP(A2045,'[3]消费明细-普通账号'!$B$2:$D$10000,3,)</f>
        <v>其他</v>
      </c>
      <c r="D2045" s="1" t="str">
        <f>VLOOKUP(A2045,'[3]消费明细-普通账号'!$B$2:$L$10000,11,)</f>
        <v>薛玲</v>
      </c>
      <c r="E2045" s="1" t="str">
        <f>VLOOKUP(A2045,'[3]消费明细-普通账号'!$B$2:$P$10000,15,)</f>
        <v>关联</v>
      </c>
      <c r="F2045" s="5">
        <f>VLOOKUP(A2045,'[3]消费明细-普通账号'!$B$2:$O$10000,14,)</f>
        <v>43078</v>
      </c>
      <c r="G2045" s="1" t="s">
        <v>6835</v>
      </c>
      <c r="H2045" s="1" t="s">
        <v>17</v>
      </c>
      <c r="I2045" s="1" t="s">
        <v>428</v>
      </c>
      <c r="J2045" s="1" t="s">
        <v>6836</v>
      </c>
      <c r="K2045" s="1" t="s">
        <v>20</v>
      </c>
      <c r="L2045" s="1" t="s">
        <v>6836</v>
      </c>
      <c r="M2045" s="1"/>
      <c r="N2045" s="1">
        <f t="shared" si="31"/>
        <v>-66.760000000000005</v>
      </c>
      <c r="O2045" s="1" t="s">
        <v>22</v>
      </c>
      <c r="P2045" s="1" t="s">
        <v>6837</v>
      </c>
      <c r="Q2045" s="1" t="s">
        <v>6837</v>
      </c>
      <c r="R2045" s="1" t="s">
        <v>21</v>
      </c>
      <c r="S2045" s="1"/>
      <c r="T2045" s="1" t="s">
        <v>25</v>
      </c>
      <c r="U2045" t="str">
        <f>VLOOKUP(H2045,[4]可返佣产品!$A$2:$B$1000,2,)</f>
        <v>true</v>
      </c>
    </row>
    <row r="2046" spans="1:21">
      <c r="A2046" s="1" t="s">
        <v>636</v>
      </c>
      <c r="B2046" s="1" t="str">
        <f>VLOOKUP(A2046,'[3]消费明细-普通账号'!$B$2:$C$10000,2,)</f>
        <v>广州实地房地产开发有限公司</v>
      </c>
      <c r="C2046" s="1" t="str">
        <f>VLOOKUP(A2046,'[3]消费明细-普通账号'!$B$2:$D$10000,3,)</f>
        <v>其他</v>
      </c>
      <c r="D2046" s="1" t="str">
        <f>VLOOKUP(A2046,'[3]消费明细-普通账号'!$B$2:$L$10000,11,)</f>
        <v>薛玲</v>
      </c>
      <c r="E2046" s="1" t="str">
        <f>VLOOKUP(A2046,'[3]消费明细-普通账号'!$B$2:$P$10000,15,)</f>
        <v>关联</v>
      </c>
      <c r="F2046" s="5">
        <f>VLOOKUP(A2046,'[3]消费明细-普通账号'!$B$2:$O$10000,14,)</f>
        <v>43078</v>
      </c>
      <c r="G2046" s="1" t="s">
        <v>6838</v>
      </c>
      <c r="H2046" s="1" t="s">
        <v>17</v>
      </c>
      <c r="I2046" s="1" t="s">
        <v>59</v>
      </c>
      <c r="J2046" s="1" t="s">
        <v>6821</v>
      </c>
      <c r="K2046" s="1" t="s">
        <v>20</v>
      </c>
      <c r="L2046" s="1" t="s">
        <v>6821</v>
      </c>
      <c r="M2046" s="1"/>
      <c r="N2046" s="1">
        <f t="shared" si="31"/>
        <v>2538</v>
      </c>
      <c r="O2046" s="1" t="s">
        <v>22</v>
      </c>
      <c r="P2046" s="1" t="s">
        <v>6839</v>
      </c>
      <c r="Q2046" s="1" t="s">
        <v>6840</v>
      </c>
      <c r="R2046" s="1" t="s">
        <v>21</v>
      </c>
      <c r="S2046" s="1"/>
      <c r="T2046" s="1" t="s">
        <v>25</v>
      </c>
      <c r="U2046">
        <v>-1</v>
      </c>
    </row>
    <row r="2047" spans="1:21">
      <c r="A2047" s="1" t="s">
        <v>470</v>
      </c>
      <c r="B2047" s="1" t="str">
        <f>VLOOKUP(A2047,'[3]消费明细-普通账号'!$B$2:$C$10000,2,)</f>
        <v>广州简乐网络科技有限公司</v>
      </c>
      <c r="C2047" s="1" t="str">
        <f>VLOOKUP(A2047,'[3]消费明细-普通账号'!$B$2:$D$10000,3,)</f>
        <v>铁军-广</v>
      </c>
      <c r="D2047" s="1" t="str">
        <f>VLOOKUP(A2047,'[3]消费明细-普通账号'!$B$2:$L$10000,11,)</f>
        <v>高乾</v>
      </c>
      <c r="E2047" s="1" t="str">
        <f>VLOOKUP(A2047,'[3]消费明细-普通账号'!$B$2:$P$10000,15,)</f>
        <v>关联</v>
      </c>
      <c r="F2047" s="5">
        <f>VLOOKUP(A2047,'[3]消费明细-普通账号'!$B$2:$O$10000,14,)</f>
        <v>42914</v>
      </c>
      <c r="G2047" s="1" t="s">
        <v>6841</v>
      </c>
      <c r="H2047" s="1" t="s">
        <v>17</v>
      </c>
      <c r="I2047" s="1" t="s">
        <v>59</v>
      </c>
      <c r="J2047" s="1" t="s">
        <v>3213</v>
      </c>
      <c r="K2047" s="1" t="s">
        <v>20</v>
      </c>
      <c r="L2047" s="1" t="s">
        <v>3213</v>
      </c>
      <c r="M2047" s="1"/>
      <c r="N2047" s="1">
        <f t="shared" si="31"/>
        <v>308</v>
      </c>
      <c r="O2047" s="1" t="s">
        <v>22</v>
      </c>
      <c r="P2047" s="1" t="s">
        <v>6842</v>
      </c>
      <c r="Q2047" s="1" t="s">
        <v>6843</v>
      </c>
      <c r="R2047" s="1" t="s">
        <v>21</v>
      </c>
      <c r="S2047" s="1"/>
      <c r="T2047" s="1" t="s">
        <v>25</v>
      </c>
      <c r="U2047">
        <v>-1</v>
      </c>
    </row>
    <row r="2048" spans="1:21">
      <c r="A2048" s="1" t="s">
        <v>636</v>
      </c>
      <c r="B2048" s="1" t="str">
        <f>VLOOKUP(A2048,'[3]消费明细-普通账号'!$B$2:$C$10000,2,)</f>
        <v>广州实地房地产开发有限公司</v>
      </c>
      <c r="C2048" s="1" t="str">
        <f>VLOOKUP(A2048,'[3]消费明细-普通账号'!$B$2:$D$10000,3,)</f>
        <v>其他</v>
      </c>
      <c r="D2048" s="1" t="str">
        <f>VLOOKUP(A2048,'[3]消费明细-普通账号'!$B$2:$L$10000,11,)</f>
        <v>薛玲</v>
      </c>
      <c r="E2048" s="1" t="str">
        <f>VLOOKUP(A2048,'[3]消费明细-普通账号'!$B$2:$P$10000,15,)</f>
        <v>关联</v>
      </c>
      <c r="F2048" s="5">
        <f>VLOOKUP(A2048,'[3]消费明细-普通账号'!$B$2:$O$10000,14,)</f>
        <v>43078</v>
      </c>
      <c r="G2048" s="1" t="s">
        <v>6844</v>
      </c>
      <c r="H2048" s="1" t="s">
        <v>17</v>
      </c>
      <c r="I2048" s="1" t="s">
        <v>428</v>
      </c>
      <c r="J2048" s="1" t="s">
        <v>6845</v>
      </c>
      <c r="K2048" s="1" t="s">
        <v>20</v>
      </c>
      <c r="L2048" s="1" t="s">
        <v>6845</v>
      </c>
      <c r="M2048" s="1"/>
      <c r="N2048" s="1">
        <f t="shared" si="31"/>
        <v>-176.87</v>
      </c>
      <c r="O2048" s="1" t="s">
        <v>22</v>
      </c>
      <c r="P2048" s="1" t="s">
        <v>6846</v>
      </c>
      <c r="Q2048" s="1" t="s">
        <v>6846</v>
      </c>
      <c r="R2048" s="1" t="s">
        <v>21</v>
      </c>
      <c r="S2048" s="1"/>
      <c r="T2048" s="1" t="s">
        <v>25</v>
      </c>
      <c r="U2048" t="str">
        <f>VLOOKUP(H2048,[4]可返佣产品!$A$2:$B$1000,2,)</f>
        <v>true</v>
      </c>
    </row>
    <row r="2049" spans="1:21">
      <c r="A2049" s="1" t="s">
        <v>4861</v>
      </c>
      <c r="B2049" s="1" t="str">
        <f>VLOOKUP(A2049,'[3]消费明细-普通账号'!$B$2:$C$10000,2,)</f>
        <v>深圳市米飞科技有限公司</v>
      </c>
      <c r="C2049" s="1" t="str">
        <f>VLOOKUP(A2049,'[3]消费明细-普通账号'!$B$2:$D$10000,3,)</f>
        <v>KA-广</v>
      </c>
      <c r="D2049" s="1" t="str">
        <f>VLOOKUP(A2049,'[3]消费明细-普通账号'!$B$2:$L$10000,11,)</f>
        <v>谢晓敏</v>
      </c>
      <c r="E2049" s="1" t="str">
        <f>VLOOKUP(A2049,'[3]消费明细-普通账号'!$B$2:$P$10000,15,)</f>
        <v>关联</v>
      </c>
      <c r="F2049" s="5">
        <f>VLOOKUP(A2049,'[3]消费明细-普通账号'!$B$2:$O$10000,14,)</f>
        <v>43095</v>
      </c>
      <c r="G2049" s="1" t="s">
        <v>6847</v>
      </c>
      <c r="H2049" s="1" t="s">
        <v>17</v>
      </c>
      <c r="I2049" s="1" t="s">
        <v>59</v>
      </c>
      <c r="J2049" s="1" t="s">
        <v>2602</v>
      </c>
      <c r="K2049" s="1" t="s">
        <v>84</v>
      </c>
      <c r="L2049" s="1" t="s">
        <v>6848</v>
      </c>
      <c r="M2049" s="1"/>
      <c r="N2049" s="1">
        <f t="shared" si="31"/>
        <v>561</v>
      </c>
      <c r="O2049" s="1" t="s">
        <v>22</v>
      </c>
      <c r="P2049" s="1" t="s">
        <v>6849</v>
      </c>
      <c r="Q2049" s="1" t="s">
        <v>6850</v>
      </c>
      <c r="R2049" s="1" t="s">
        <v>21</v>
      </c>
      <c r="S2049" s="1"/>
      <c r="T2049" s="1" t="s">
        <v>25</v>
      </c>
      <c r="U2049">
        <v>-1</v>
      </c>
    </row>
    <row r="2050" spans="1:21">
      <c r="A2050" s="1" t="s">
        <v>892</v>
      </c>
      <c r="B2050" s="1" t="str">
        <f>VLOOKUP(A2050,'[3]消费明细-普通账号'!$B$2:$C$10000,2,)</f>
        <v>广州中天云计算科技有限公司</v>
      </c>
      <c r="C2050" s="1" t="str">
        <f>VLOOKUP(A2050,'[3]消费明细-普通账号'!$B$2:$D$10000,3,)</f>
        <v>BD伙伴</v>
      </c>
      <c r="D2050" s="1" t="str">
        <f>VLOOKUP(A2050,'[3]消费明细-普通账号'!$B$2:$L$10000,11,)</f>
        <v>BD团队-刘银树</v>
      </c>
      <c r="E2050" s="1" t="str">
        <f>VLOOKUP(A2050,'[3]消费明细-普通账号'!$B$2:$P$10000,15,)</f>
        <v>新建</v>
      </c>
      <c r="F2050" s="5">
        <f>VLOOKUP(A2050,'[3]消费明细-普通账号'!$B$2:$O$10000,14,)</f>
        <v>43049</v>
      </c>
      <c r="G2050" s="1" t="s">
        <v>6851</v>
      </c>
      <c r="H2050" s="1" t="s">
        <v>894</v>
      </c>
      <c r="I2050" s="1" t="s">
        <v>49</v>
      </c>
      <c r="J2050" s="1" t="s">
        <v>895</v>
      </c>
      <c r="K2050" s="1" t="s">
        <v>104</v>
      </c>
      <c r="L2050" s="1" t="s">
        <v>6852</v>
      </c>
      <c r="M2050" s="1"/>
      <c r="N2050" s="1">
        <f t="shared" si="31"/>
        <v>36</v>
      </c>
      <c r="O2050" s="1" t="s">
        <v>22</v>
      </c>
      <c r="P2050" s="1" t="s">
        <v>6853</v>
      </c>
      <c r="Q2050" s="1" t="s">
        <v>6854</v>
      </c>
      <c r="R2050" s="1" t="s">
        <v>21</v>
      </c>
      <c r="S2050" s="1"/>
      <c r="T2050" s="1" t="s">
        <v>25</v>
      </c>
      <c r="U2050" t="str">
        <f>VLOOKUP(H2050,[4]可返佣产品!$A$2:$B$1000,2,)</f>
        <v>true</v>
      </c>
    </row>
    <row r="2051" spans="1:21">
      <c r="A2051" s="1" t="s">
        <v>892</v>
      </c>
      <c r="B2051" s="1" t="str">
        <f>VLOOKUP(A2051,'[3]消费明细-普通账号'!$B$2:$C$10000,2,)</f>
        <v>广州中天云计算科技有限公司</v>
      </c>
      <c r="C2051" s="1" t="str">
        <f>VLOOKUP(A2051,'[3]消费明细-普通账号'!$B$2:$D$10000,3,)</f>
        <v>BD伙伴</v>
      </c>
      <c r="D2051" s="1" t="str">
        <f>VLOOKUP(A2051,'[3]消费明细-普通账号'!$B$2:$L$10000,11,)</f>
        <v>BD团队-刘银树</v>
      </c>
      <c r="E2051" s="1" t="str">
        <f>VLOOKUP(A2051,'[3]消费明细-普通账号'!$B$2:$P$10000,15,)</f>
        <v>新建</v>
      </c>
      <c r="F2051" s="5">
        <f>VLOOKUP(A2051,'[3]消费明细-普通账号'!$B$2:$O$10000,14,)</f>
        <v>43049</v>
      </c>
      <c r="G2051" s="1" t="s">
        <v>6855</v>
      </c>
      <c r="H2051" s="1" t="s">
        <v>407</v>
      </c>
      <c r="I2051" s="1" t="s">
        <v>59</v>
      </c>
      <c r="J2051" s="1" t="s">
        <v>779</v>
      </c>
      <c r="K2051" s="1" t="s">
        <v>20</v>
      </c>
      <c r="L2051" s="1" t="s">
        <v>779</v>
      </c>
      <c r="M2051" s="1"/>
      <c r="N2051" s="1">
        <f t="shared" ref="N2051:N2114" si="32">L2051-M2051</f>
        <v>125</v>
      </c>
      <c r="O2051" s="1" t="s">
        <v>22</v>
      </c>
      <c r="P2051" s="1" t="s">
        <v>6856</v>
      </c>
      <c r="Q2051" s="1" t="s">
        <v>6857</v>
      </c>
      <c r="R2051" s="1" t="s">
        <v>21</v>
      </c>
      <c r="S2051" s="1"/>
      <c r="T2051" s="1" t="s">
        <v>25</v>
      </c>
      <c r="U2051" t="str">
        <f>VLOOKUP(H2051,[4]可返佣产品!$A$2:$B$1000,2,)</f>
        <v>true</v>
      </c>
    </row>
    <row r="2052" spans="1:21">
      <c r="A2052" s="1" t="s">
        <v>63</v>
      </c>
      <c r="B2052" s="1" t="str">
        <f>VLOOKUP(A2052,'[3]消费明细-普通账号'!$B$2:$C$10000,2,)</f>
        <v>广州美亚电子商务国际旅行社有限公司</v>
      </c>
      <c r="C2052" s="1" t="str">
        <f>VLOOKUP(A2052,'[3]消费明细-普通账号'!$B$2:$D$10000,3,)</f>
        <v>KA-广</v>
      </c>
      <c r="D2052" s="1" t="str">
        <f>VLOOKUP(A2052,'[3]消费明细-普通账号'!$B$2:$L$10000,11,)</f>
        <v>史玉卉</v>
      </c>
      <c r="E2052" s="1" t="str">
        <f>VLOOKUP(A2052,'[3]消费明细-普通账号'!$B$2:$P$10000,15,)</f>
        <v>关联</v>
      </c>
      <c r="F2052" s="5">
        <f>VLOOKUP(A2052,'[3]消费明细-普通账号'!$B$2:$O$10000,14,)</f>
        <v>43028</v>
      </c>
      <c r="G2052" s="1" t="s">
        <v>6858</v>
      </c>
      <c r="H2052" s="1" t="s">
        <v>65</v>
      </c>
      <c r="I2052" s="1" t="s">
        <v>49</v>
      </c>
      <c r="J2052" s="1" t="s">
        <v>29</v>
      </c>
      <c r="K2052" s="1" t="s">
        <v>20</v>
      </c>
      <c r="L2052" s="1" t="s">
        <v>30</v>
      </c>
      <c r="M2052" s="1"/>
      <c r="N2052" s="1">
        <f t="shared" si="32"/>
        <v>0</v>
      </c>
      <c r="O2052" s="1" t="s">
        <v>31</v>
      </c>
      <c r="P2052" s="1" t="s">
        <v>6859</v>
      </c>
      <c r="Q2052" s="1" t="s">
        <v>6859</v>
      </c>
      <c r="R2052" s="1" t="s">
        <v>21</v>
      </c>
      <c r="S2052" s="1"/>
      <c r="T2052" s="1" t="s">
        <v>25</v>
      </c>
      <c r="U2052" t="e">
        <f>VLOOKUP(H2052,[4]可返佣产品!$A$2:$B$1000,2,)</f>
        <v>#N/A</v>
      </c>
    </row>
    <row r="2053" spans="1:21">
      <c r="A2053" s="1" t="s">
        <v>6860</v>
      </c>
      <c r="B2053" s="1" t="str">
        <f>VLOOKUP(A2053,'[3]消费明细-普通账号'!$B$2:$C$10000,2,)</f>
        <v>深圳市向明科技有限公司</v>
      </c>
      <c r="C2053" s="1" t="str">
        <f>VLOOKUP(A2053,'[3]消费明细-普通账号'!$B$2:$D$10000,3,)</f>
        <v>BD伙伴</v>
      </c>
      <c r="D2053" s="1" t="str">
        <f>VLOOKUP(A2053,'[3]消费明细-普通账号'!$B$2:$L$10000,11,)</f>
        <v>BD团队-刘银树</v>
      </c>
      <c r="E2053" s="1" t="str">
        <f>VLOOKUP(A2053,'[3]消费明细-普通账号'!$B$2:$P$10000,15,)</f>
        <v>新建</v>
      </c>
      <c r="F2053" s="5">
        <f>VLOOKUP(A2053,'[3]消费明细-普通账号'!$B$2:$O$10000,14,)</f>
        <v>43096</v>
      </c>
      <c r="G2053" s="1" t="s">
        <v>6861</v>
      </c>
      <c r="H2053" s="1" t="s">
        <v>17</v>
      </c>
      <c r="I2053" s="1" t="s">
        <v>59</v>
      </c>
      <c r="J2053" s="1" t="s">
        <v>320</v>
      </c>
      <c r="K2053" s="1" t="s">
        <v>20</v>
      </c>
      <c r="L2053" s="1" t="s">
        <v>320</v>
      </c>
      <c r="M2053" s="1"/>
      <c r="N2053" s="1">
        <f t="shared" si="32"/>
        <v>533</v>
      </c>
      <c r="O2053" s="1" t="s">
        <v>22</v>
      </c>
      <c r="P2053" s="1" t="s">
        <v>6862</v>
      </c>
      <c r="Q2053" s="1" t="s">
        <v>6863</v>
      </c>
      <c r="R2053" s="1" t="s">
        <v>21</v>
      </c>
      <c r="S2053" s="1"/>
      <c r="T2053" s="1" t="s">
        <v>25</v>
      </c>
      <c r="U2053" t="str">
        <f>VLOOKUP(H2053,[4]可返佣产品!$A$2:$B$1000,2,)</f>
        <v>true</v>
      </c>
    </row>
    <row r="2054" spans="1:21">
      <c r="A2054" s="1" t="s">
        <v>6651</v>
      </c>
      <c r="B2054" s="1" t="str">
        <f>VLOOKUP(A2054,'[3]消费明细-普通账号'!$B$2:$C$10000,2,)</f>
        <v>广州觉鸿信息科技有限公司</v>
      </c>
      <c r="C2054" s="1" t="str">
        <f>VLOOKUP(A2054,'[3]消费明细-普通账号'!$B$2:$D$10000,3,)</f>
        <v>BD伙伴</v>
      </c>
      <c r="D2054" s="1" t="str">
        <f>VLOOKUP(A2054,'[3]消费明细-普通账号'!$B$2:$L$10000,11,)</f>
        <v>BD</v>
      </c>
      <c r="E2054" s="1" t="str">
        <f>VLOOKUP(A2054,'[3]消费明细-普通账号'!$B$2:$P$10000,15,)</f>
        <v>新建</v>
      </c>
      <c r="F2054" s="5">
        <f>VLOOKUP(A2054,'[3]消费明细-普通账号'!$B$2:$O$10000,14,)</f>
        <v>43047</v>
      </c>
      <c r="G2054" s="1" t="s">
        <v>6864</v>
      </c>
      <c r="H2054" s="1" t="s">
        <v>6865</v>
      </c>
      <c r="I2054" s="1" t="s">
        <v>49</v>
      </c>
      <c r="J2054" s="1" t="s">
        <v>29</v>
      </c>
      <c r="K2054" s="1" t="s">
        <v>20</v>
      </c>
      <c r="L2054" s="1" t="s">
        <v>29</v>
      </c>
      <c r="M2054" s="1"/>
      <c r="N2054" s="1">
        <f t="shared" si="32"/>
        <v>0</v>
      </c>
      <c r="O2054" s="1" t="s">
        <v>22</v>
      </c>
      <c r="P2054" s="1" t="s">
        <v>6866</v>
      </c>
      <c r="Q2054" s="1" t="s">
        <v>6867</v>
      </c>
      <c r="R2054" s="1" t="s">
        <v>21</v>
      </c>
      <c r="S2054" s="1"/>
      <c r="T2054" s="1" t="s">
        <v>25</v>
      </c>
      <c r="U2054" t="e">
        <f>VLOOKUP(H2054,[4]可返佣产品!$A$2:$B$1000,2,)</f>
        <v>#N/A</v>
      </c>
    </row>
    <row r="2055" spans="1:21">
      <c r="A2055" s="1" t="s">
        <v>6651</v>
      </c>
      <c r="B2055" s="1" t="str">
        <f>VLOOKUP(A2055,'[3]消费明细-普通账号'!$B$2:$C$10000,2,)</f>
        <v>广州觉鸿信息科技有限公司</v>
      </c>
      <c r="C2055" s="1" t="str">
        <f>VLOOKUP(A2055,'[3]消费明细-普通账号'!$B$2:$D$10000,3,)</f>
        <v>BD伙伴</v>
      </c>
      <c r="D2055" s="1" t="str">
        <f>VLOOKUP(A2055,'[3]消费明细-普通账号'!$B$2:$L$10000,11,)</f>
        <v>BD</v>
      </c>
      <c r="E2055" s="1" t="str">
        <f>VLOOKUP(A2055,'[3]消费明细-普通账号'!$B$2:$P$10000,15,)</f>
        <v>新建</v>
      </c>
      <c r="F2055" s="5">
        <f>VLOOKUP(A2055,'[3]消费明细-普通账号'!$B$2:$O$10000,14,)</f>
        <v>43047</v>
      </c>
      <c r="G2055" s="1" t="s">
        <v>6868</v>
      </c>
      <c r="H2055" s="1" t="s">
        <v>17</v>
      </c>
      <c r="I2055" s="1" t="s">
        <v>49</v>
      </c>
      <c r="J2055" s="1" t="s">
        <v>6869</v>
      </c>
      <c r="K2055" s="1" t="s">
        <v>360</v>
      </c>
      <c r="L2055" s="1" t="s">
        <v>6870</v>
      </c>
      <c r="M2055" s="1"/>
      <c r="N2055" s="1">
        <f t="shared" si="32"/>
        <v>2128.1999999999998</v>
      </c>
      <c r="O2055" s="1" t="s">
        <v>22</v>
      </c>
      <c r="P2055" s="1" t="s">
        <v>6866</v>
      </c>
      <c r="Q2055" s="1" t="s">
        <v>6867</v>
      </c>
      <c r="R2055" s="1" t="s">
        <v>21</v>
      </c>
      <c r="S2055" s="1"/>
      <c r="T2055" s="1" t="s">
        <v>25</v>
      </c>
      <c r="U2055" t="str">
        <f>VLOOKUP(H2055,[4]可返佣产品!$A$2:$B$1000,2,)</f>
        <v>true</v>
      </c>
    </row>
    <row r="2056" spans="1:21">
      <c r="A2056" s="1" t="s">
        <v>6871</v>
      </c>
      <c r="B2056" s="1" t="str">
        <f>VLOOKUP(A2056,'[3]消费明细-普通账号'!$B$2:$C$10000,2,)</f>
        <v>佛山日报社</v>
      </c>
      <c r="C2056" s="1" t="str">
        <f>VLOOKUP(A2056,'[3]消费明细-普通账号'!$B$2:$D$10000,3,)</f>
        <v>KA-广</v>
      </c>
      <c r="D2056" s="1" t="str">
        <f>VLOOKUP(A2056,'[3]消费明细-普通账号'!$B$2:$L$10000,11,)</f>
        <v>KA-广</v>
      </c>
      <c r="E2056" s="1" t="str">
        <f>VLOOKUP(A2056,'[3]消费明细-普通账号'!$B$2:$P$10000,15,)</f>
        <v>新建</v>
      </c>
      <c r="F2056" s="5">
        <f>VLOOKUP(A2056,'[3]消费明细-普通账号'!$B$2:$O$10000,14,)</f>
        <v>42998</v>
      </c>
      <c r="G2056" s="1" t="s">
        <v>6872</v>
      </c>
      <c r="H2056" s="1" t="s">
        <v>54</v>
      </c>
      <c r="I2056" s="1" t="s">
        <v>49</v>
      </c>
      <c r="J2056" s="1" t="s">
        <v>29</v>
      </c>
      <c r="K2056" s="1" t="s">
        <v>20</v>
      </c>
      <c r="L2056" s="1" t="s">
        <v>29</v>
      </c>
      <c r="M2056" s="1"/>
      <c r="N2056" s="1">
        <f t="shared" si="32"/>
        <v>0</v>
      </c>
      <c r="O2056" s="1" t="s">
        <v>22</v>
      </c>
      <c r="P2056" s="1" t="s">
        <v>6873</v>
      </c>
      <c r="Q2056" s="1" t="s">
        <v>6874</v>
      </c>
      <c r="R2056" s="1" t="s">
        <v>21</v>
      </c>
      <c r="S2056" s="1"/>
      <c r="T2056" s="1" t="s">
        <v>25</v>
      </c>
      <c r="U2056" t="str">
        <f>VLOOKUP(H2056,[4]可返佣产品!$A$2:$B$1000,2,)</f>
        <v>true</v>
      </c>
    </row>
    <row r="2057" spans="1:21">
      <c r="A2057" s="1" t="s">
        <v>220</v>
      </c>
      <c r="B2057" s="1" t="str">
        <f>VLOOKUP(A2057,'[3]消费明细-普通账号'!$B$2:$C$10000,2,)</f>
        <v>广州尚途商旅信息技术有限公司</v>
      </c>
      <c r="C2057" s="1" t="str">
        <f>VLOOKUP(A2057,'[3]消费明细-普通账号'!$B$2:$D$10000,3,)</f>
        <v>KA-广</v>
      </c>
      <c r="D2057" s="1" t="str">
        <f>VLOOKUP(A2057,'[3]消费明细-普通账号'!$B$2:$L$10000,11,)</f>
        <v>史玉卉</v>
      </c>
      <c r="E2057" s="1" t="str">
        <f>VLOOKUP(A2057,'[3]消费明细-普通账号'!$B$2:$P$10000,15,)</f>
        <v>关联</v>
      </c>
      <c r="F2057" s="5">
        <f>VLOOKUP(A2057,'[3]消费明细-普通账号'!$B$2:$O$10000,14,)</f>
        <v>42670</v>
      </c>
      <c r="G2057" s="1" t="s">
        <v>6875</v>
      </c>
      <c r="H2057" s="1" t="s">
        <v>36</v>
      </c>
      <c r="I2057" s="1" t="s">
        <v>59</v>
      </c>
      <c r="J2057" s="1" t="s">
        <v>6876</v>
      </c>
      <c r="K2057" s="1" t="s">
        <v>20</v>
      </c>
      <c r="L2057" s="1" t="s">
        <v>6876</v>
      </c>
      <c r="M2057" s="1"/>
      <c r="N2057" s="1">
        <f t="shared" si="32"/>
        <v>8320</v>
      </c>
      <c r="O2057" s="1" t="s">
        <v>22</v>
      </c>
      <c r="P2057" s="1" t="s">
        <v>6877</v>
      </c>
      <c r="Q2057" s="1" t="s">
        <v>6878</v>
      </c>
      <c r="R2057" s="1" t="s">
        <v>21</v>
      </c>
      <c r="S2057" s="1"/>
      <c r="T2057" s="1" t="s">
        <v>25</v>
      </c>
      <c r="U2057">
        <v>-1</v>
      </c>
    </row>
    <row r="2058" spans="1:21">
      <c r="A2058" s="1" t="s">
        <v>6879</v>
      </c>
      <c r="B2058" s="1" t="str">
        <f>VLOOKUP(A2058,'[3]消费明细-普通账号'!$B$2:$C$10000,2,)</f>
        <v>深圳市易佰特软件有限公司</v>
      </c>
      <c r="C2058" s="1" t="str">
        <f>VLOOKUP(A2058,'[3]消费明细-普通账号'!$B$2:$D$10000,3,)</f>
        <v>BD伙伴</v>
      </c>
      <c r="D2058" s="1" t="str">
        <f>VLOOKUP(A2058,'[3]消费明细-普通账号'!$B$2:$L$10000,11,)</f>
        <v>BD团队-黄政源</v>
      </c>
      <c r="E2058" s="1" t="str">
        <f>VLOOKUP(A2058,'[3]消费明细-普通账号'!$B$2:$P$10000,15,)</f>
        <v>新建</v>
      </c>
      <c r="F2058" s="5">
        <f>VLOOKUP(A2058,'[3]消费明细-普通账号'!$B$2:$O$10000,14,)</f>
        <v>43240.604155092602</v>
      </c>
      <c r="G2058" s="1" t="s">
        <v>6880</v>
      </c>
      <c r="H2058" s="1" t="s">
        <v>17</v>
      </c>
      <c r="I2058" s="1" t="s">
        <v>44</v>
      </c>
      <c r="J2058" s="1" t="s">
        <v>29</v>
      </c>
      <c r="K2058" s="1" t="s">
        <v>20</v>
      </c>
      <c r="L2058" s="1" t="s">
        <v>29</v>
      </c>
      <c r="M2058" s="1"/>
      <c r="N2058" s="1">
        <f t="shared" si="32"/>
        <v>0</v>
      </c>
      <c r="O2058" s="1" t="s">
        <v>22</v>
      </c>
      <c r="P2058" s="1" t="s">
        <v>6881</v>
      </c>
      <c r="Q2058" s="1" t="s">
        <v>6882</v>
      </c>
      <c r="R2058" s="1" t="s">
        <v>21</v>
      </c>
      <c r="S2058" s="1"/>
      <c r="T2058" s="1" t="s">
        <v>25</v>
      </c>
      <c r="U2058" t="str">
        <f>VLOOKUP(H2058,[4]可返佣产品!$A$2:$B$1000,2,)</f>
        <v>true</v>
      </c>
    </row>
    <row r="2059" spans="1:21">
      <c r="A2059" s="1" t="s">
        <v>1901</v>
      </c>
      <c r="B2059" s="1" t="str">
        <f>VLOOKUP(A2059,'[3]消费明细-普通账号'!$B$2:$C$10000,2,)</f>
        <v>索菲亚家居股份有限公司</v>
      </c>
      <c r="C2059" s="1" t="str">
        <f>VLOOKUP(A2059,'[3]消费明细-普通账号'!$B$2:$D$10000,3,)</f>
        <v>KA-广</v>
      </c>
      <c r="D2059" s="1" t="str">
        <f>VLOOKUP(A2059,'[3]消费明细-普通账号'!$B$2:$L$10000,11,)</f>
        <v>史玉卉</v>
      </c>
      <c r="E2059" s="1" t="str">
        <f>VLOOKUP(A2059,'[3]消费明细-普通账号'!$B$2:$P$10000,15,)</f>
        <v>新建</v>
      </c>
      <c r="F2059" s="5">
        <f>VLOOKUP(A2059,'[3]消费明细-普通账号'!$B$2:$O$10000,14,)</f>
        <v>42551</v>
      </c>
      <c r="G2059" s="1" t="s">
        <v>6883</v>
      </c>
      <c r="H2059" s="1" t="s">
        <v>17</v>
      </c>
      <c r="I2059" s="1" t="s">
        <v>49</v>
      </c>
      <c r="J2059" s="1" t="s">
        <v>6884</v>
      </c>
      <c r="K2059" s="1" t="s">
        <v>84</v>
      </c>
      <c r="L2059" s="1" t="s">
        <v>6885</v>
      </c>
      <c r="M2059" s="1"/>
      <c r="N2059" s="1">
        <f t="shared" si="32"/>
        <v>20500.98</v>
      </c>
      <c r="O2059" s="1" t="s">
        <v>22</v>
      </c>
      <c r="P2059" s="1" t="s">
        <v>6886</v>
      </c>
      <c r="Q2059" s="1" t="s">
        <v>6887</v>
      </c>
      <c r="R2059" s="1" t="s">
        <v>21</v>
      </c>
      <c r="S2059" s="1"/>
      <c r="T2059" s="1" t="s">
        <v>25</v>
      </c>
      <c r="U2059" t="str">
        <f>VLOOKUP(H2059,[4]可返佣产品!$A$2:$B$1000,2,)</f>
        <v>true</v>
      </c>
    </row>
    <row r="2060" spans="1:21">
      <c r="A2060" s="1" t="s">
        <v>1901</v>
      </c>
      <c r="B2060" s="1" t="str">
        <f>VLOOKUP(A2060,'[3]消费明细-普通账号'!$B$2:$C$10000,2,)</f>
        <v>索菲亚家居股份有限公司</v>
      </c>
      <c r="C2060" s="1" t="str">
        <f>VLOOKUP(A2060,'[3]消费明细-普通账号'!$B$2:$D$10000,3,)</f>
        <v>KA-广</v>
      </c>
      <c r="D2060" s="1" t="str">
        <f>VLOOKUP(A2060,'[3]消费明细-普通账号'!$B$2:$L$10000,11,)</f>
        <v>史玉卉</v>
      </c>
      <c r="E2060" s="1" t="str">
        <f>VLOOKUP(A2060,'[3]消费明细-普通账号'!$B$2:$P$10000,15,)</f>
        <v>新建</v>
      </c>
      <c r="F2060" s="5">
        <f>VLOOKUP(A2060,'[3]消费明细-普通账号'!$B$2:$O$10000,14,)</f>
        <v>42551</v>
      </c>
      <c r="G2060" s="1" t="s">
        <v>6888</v>
      </c>
      <c r="H2060" s="1" t="s">
        <v>6889</v>
      </c>
      <c r="I2060" s="1" t="s">
        <v>49</v>
      </c>
      <c r="J2060" s="1" t="s">
        <v>29</v>
      </c>
      <c r="K2060" s="1" t="s">
        <v>20</v>
      </c>
      <c r="L2060" s="1" t="s">
        <v>29</v>
      </c>
      <c r="M2060" s="1"/>
      <c r="N2060" s="1">
        <f t="shared" si="32"/>
        <v>0</v>
      </c>
      <c r="O2060" s="1" t="s">
        <v>22</v>
      </c>
      <c r="P2060" s="1" t="s">
        <v>6890</v>
      </c>
      <c r="Q2060" s="1" t="s">
        <v>6887</v>
      </c>
      <c r="R2060" s="1" t="s">
        <v>21</v>
      </c>
      <c r="S2060" s="1"/>
      <c r="T2060" s="1" t="s">
        <v>25</v>
      </c>
      <c r="U2060" t="e">
        <f>VLOOKUP(H2060,[4]可返佣产品!$A$2:$B$1000,2,)</f>
        <v>#N/A</v>
      </c>
    </row>
    <row r="2061" spans="1:21">
      <c r="A2061" s="1" t="s">
        <v>183</v>
      </c>
      <c r="B2061" s="1" t="str">
        <f>VLOOKUP(A2061,'[3]消费明细-普通账号'!$B$2:$C$10000,2,)</f>
        <v>欧派家居集团股份有限公司</v>
      </c>
      <c r="C2061" s="1" t="str">
        <f>VLOOKUP(A2061,'[3]消费明细-普通账号'!$B$2:$D$10000,3,)</f>
        <v>其他</v>
      </c>
      <c r="D2061" s="1" t="str">
        <f>VLOOKUP(A2061,'[3]消费明细-普通账号'!$B$2:$L$10000,11,)</f>
        <v>薛玲</v>
      </c>
      <c r="E2061" s="1" t="str">
        <f>VLOOKUP(A2061,'[3]消费明细-普通账号'!$B$2:$P$10000,15,)</f>
        <v>新建</v>
      </c>
      <c r="F2061" s="5">
        <f>VLOOKUP(A2061,'[3]消费明细-普通账号'!$B$2:$O$10000,14,)</f>
        <v>42704</v>
      </c>
      <c r="G2061" s="1" t="s">
        <v>6891</v>
      </c>
      <c r="H2061" s="1" t="s">
        <v>17</v>
      </c>
      <c r="I2061" s="1" t="s">
        <v>59</v>
      </c>
      <c r="J2061" s="1" t="s">
        <v>6892</v>
      </c>
      <c r="K2061" s="1" t="s">
        <v>84</v>
      </c>
      <c r="L2061" s="1" t="s">
        <v>6893</v>
      </c>
      <c r="M2061" s="1"/>
      <c r="N2061" s="1">
        <f t="shared" si="32"/>
        <v>30569.4</v>
      </c>
      <c r="O2061" s="1" t="s">
        <v>22</v>
      </c>
      <c r="P2061" s="1" t="s">
        <v>6894</v>
      </c>
      <c r="Q2061" s="1" t="s">
        <v>6895</v>
      </c>
      <c r="R2061" s="1" t="s">
        <v>21</v>
      </c>
      <c r="S2061" s="1"/>
      <c r="T2061" s="1" t="s">
        <v>25</v>
      </c>
      <c r="U2061" t="str">
        <f>VLOOKUP(H2061,[4]可返佣产品!$A$2:$B$1000,2,)</f>
        <v>true</v>
      </c>
    </row>
    <row r="2062" spans="1:21">
      <c r="A2062" s="1" t="s">
        <v>220</v>
      </c>
      <c r="B2062" s="1" t="str">
        <f>VLOOKUP(A2062,'[3]消费明细-普通账号'!$B$2:$C$10000,2,)</f>
        <v>广州尚途商旅信息技术有限公司</v>
      </c>
      <c r="C2062" s="1" t="str">
        <f>VLOOKUP(A2062,'[3]消费明细-普通账号'!$B$2:$D$10000,3,)</f>
        <v>KA-广</v>
      </c>
      <c r="D2062" s="1" t="str">
        <f>VLOOKUP(A2062,'[3]消费明细-普通账号'!$B$2:$L$10000,11,)</f>
        <v>史玉卉</v>
      </c>
      <c r="E2062" s="1" t="str">
        <f>VLOOKUP(A2062,'[3]消费明细-普通账号'!$B$2:$P$10000,15,)</f>
        <v>关联</v>
      </c>
      <c r="F2062" s="5">
        <f>VLOOKUP(A2062,'[3]消费明细-普通账号'!$B$2:$O$10000,14,)</f>
        <v>42670</v>
      </c>
      <c r="G2062" s="1" t="s">
        <v>6896</v>
      </c>
      <c r="H2062" s="1" t="s">
        <v>240</v>
      </c>
      <c r="I2062" s="1" t="s">
        <v>49</v>
      </c>
      <c r="J2062" s="1" t="s">
        <v>5667</v>
      </c>
      <c r="K2062" s="1" t="s">
        <v>20</v>
      </c>
      <c r="L2062" s="1" t="s">
        <v>5667</v>
      </c>
      <c r="M2062" s="1"/>
      <c r="N2062" s="1">
        <f t="shared" si="32"/>
        <v>20000</v>
      </c>
      <c r="O2062" s="1" t="s">
        <v>22</v>
      </c>
      <c r="P2062" s="1" t="s">
        <v>6897</v>
      </c>
      <c r="Q2062" s="1" t="s">
        <v>6898</v>
      </c>
      <c r="R2062" s="1" t="s">
        <v>21</v>
      </c>
      <c r="S2062" s="1"/>
      <c r="T2062" s="1" t="s">
        <v>25</v>
      </c>
      <c r="U2062" t="str">
        <f>VLOOKUP(H2062,[4]可返佣产品!$A$2:$B$1000,2,)</f>
        <v>delete</v>
      </c>
    </row>
    <row r="2063" spans="1:21">
      <c r="A2063" s="1" t="s">
        <v>582</v>
      </c>
      <c r="B2063" s="1" t="str">
        <f>VLOOKUP(A2063,'[3]消费明细-普通账号'!$B$2:$C$10000,2,)</f>
        <v>广州尚途商旅信息技术有限公司</v>
      </c>
      <c r="C2063" s="1" t="str">
        <f>VLOOKUP(A2063,'[3]消费明细-普通账号'!$B$2:$D$10000,3,)</f>
        <v>KA-广</v>
      </c>
      <c r="D2063" s="1" t="str">
        <f>VLOOKUP(A2063,'[3]消费明细-普通账号'!$B$2:$L$10000,11,)</f>
        <v>史玉卉</v>
      </c>
      <c r="E2063" s="1" t="str">
        <f>VLOOKUP(A2063,'[3]消费明细-普通账号'!$B$2:$P$10000,15,)</f>
        <v>关联</v>
      </c>
      <c r="F2063" s="5">
        <f>VLOOKUP(A2063,'[3]消费明细-普通账号'!$B$2:$O$10000,14,)</f>
        <v>42670</v>
      </c>
      <c r="G2063" s="1" t="s">
        <v>6899</v>
      </c>
      <c r="H2063" s="1" t="s">
        <v>240</v>
      </c>
      <c r="I2063" s="1" t="s">
        <v>49</v>
      </c>
      <c r="J2063" s="1" t="s">
        <v>241</v>
      </c>
      <c r="K2063" s="1" t="s">
        <v>20</v>
      </c>
      <c r="L2063" s="1" t="s">
        <v>241</v>
      </c>
      <c r="M2063" s="1"/>
      <c r="N2063" s="1">
        <f t="shared" si="32"/>
        <v>10000</v>
      </c>
      <c r="O2063" s="1" t="s">
        <v>22</v>
      </c>
      <c r="P2063" s="1" t="s">
        <v>6900</v>
      </c>
      <c r="Q2063" s="1" t="s">
        <v>6901</v>
      </c>
      <c r="R2063" s="1" t="s">
        <v>21</v>
      </c>
      <c r="S2063" s="1"/>
      <c r="T2063" s="1" t="s">
        <v>25</v>
      </c>
      <c r="U2063" t="str">
        <f>VLOOKUP(H2063,[4]可返佣产品!$A$2:$B$1000,2,)</f>
        <v>delete</v>
      </c>
    </row>
    <row r="2064" spans="1:21">
      <c r="A2064" s="1" t="s">
        <v>4923</v>
      </c>
      <c r="B2064" s="1" t="str">
        <f>VLOOKUP(A2064,'[3]消费明细-普通账号'!$B$2:$C$10000,2,)</f>
        <v>蘑菇物联技术（深圳）有限公司</v>
      </c>
      <c r="C2064" s="1" t="str">
        <f>VLOOKUP(A2064,'[3]消费明细-普通账号'!$B$2:$D$10000,3,)</f>
        <v>铁军-广</v>
      </c>
      <c r="D2064" s="1" t="str">
        <f>VLOOKUP(A2064,'[3]消费明细-普通账号'!$B$2:$L$10000,11,)</f>
        <v>高乾</v>
      </c>
      <c r="E2064" s="1" t="str">
        <f>VLOOKUP(A2064,'[3]消费明细-普通账号'!$B$2:$P$10000,15,)</f>
        <v>关联</v>
      </c>
      <c r="F2064" s="5">
        <f>VLOOKUP(A2064,'[3]消费明细-普通账号'!$B$2:$O$10000,14,)</f>
        <v>43133.760000000002</v>
      </c>
      <c r="G2064" s="1" t="s">
        <v>6902</v>
      </c>
      <c r="H2064" s="1" t="s">
        <v>79</v>
      </c>
      <c r="I2064" s="1" t="s">
        <v>49</v>
      </c>
      <c r="J2064" s="1" t="s">
        <v>29</v>
      </c>
      <c r="K2064" s="1" t="s">
        <v>20</v>
      </c>
      <c r="L2064" s="1" t="s">
        <v>30</v>
      </c>
      <c r="M2064" s="1"/>
      <c r="N2064" s="1">
        <f t="shared" si="32"/>
        <v>0</v>
      </c>
      <c r="O2064" s="1" t="s">
        <v>31</v>
      </c>
      <c r="P2064" s="1" t="s">
        <v>6903</v>
      </c>
      <c r="Q2064" s="1" t="s">
        <v>6903</v>
      </c>
      <c r="R2064" s="1" t="s">
        <v>21</v>
      </c>
      <c r="S2064" s="1"/>
      <c r="T2064" s="1" t="s">
        <v>25</v>
      </c>
      <c r="U2064" t="e">
        <f>VLOOKUP(H2064,[4]可返佣产品!$A$2:$B$1000,2,)</f>
        <v>#N/A</v>
      </c>
    </row>
    <row r="2065" spans="1:21">
      <c r="A2065" s="1" t="s">
        <v>636</v>
      </c>
      <c r="B2065" s="1" t="str">
        <f>VLOOKUP(A2065,'[3]消费明细-普通账号'!$B$2:$C$10000,2,)</f>
        <v>广州实地房地产开发有限公司</v>
      </c>
      <c r="C2065" s="1" t="str">
        <f>VLOOKUP(A2065,'[3]消费明细-普通账号'!$B$2:$D$10000,3,)</f>
        <v>其他</v>
      </c>
      <c r="D2065" s="1" t="str">
        <f>VLOOKUP(A2065,'[3]消费明细-普通账号'!$B$2:$L$10000,11,)</f>
        <v>薛玲</v>
      </c>
      <c r="E2065" s="1" t="str">
        <f>VLOOKUP(A2065,'[3]消费明细-普通账号'!$B$2:$P$10000,15,)</f>
        <v>关联</v>
      </c>
      <c r="F2065" s="5">
        <f>VLOOKUP(A2065,'[3]消费明细-普通账号'!$B$2:$O$10000,14,)</f>
        <v>43078</v>
      </c>
      <c r="G2065" s="1" t="s">
        <v>6904</v>
      </c>
      <c r="H2065" s="1" t="s">
        <v>17</v>
      </c>
      <c r="I2065" s="1" t="s">
        <v>59</v>
      </c>
      <c r="J2065" s="1" t="s">
        <v>6905</v>
      </c>
      <c r="K2065" s="1" t="s">
        <v>20</v>
      </c>
      <c r="L2065" s="1" t="s">
        <v>6905</v>
      </c>
      <c r="M2065" s="1"/>
      <c r="N2065" s="1">
        <f t="shared" si="32"/>
        <v>2154</v>
      </c>
      <c r="O2065" s="1" t="s">
        <v>22</v>
      </c>
      <c r="P2065" s="1" t="s">
        <v>6906</v>
      </c>
      <c r="Q2065" s="1" t="s">
        <v>6907</v>
      </c>
      <c r="R2065" s="1" t="s">
        <v>21</v>
      </c>
      <c r="S2065" s="1"/>
      <c r="T2065" s="1" t="s">
        <v>25</v>
      </c>
      <c r="U2065">
        <v>-1</v>
      </c>
    </row>
    <row r="2066" spans="1:21">
      <c r="A2066" s="1" t="s">
        <v>636</v>
      </c>
      <c r="B2066" s="1" t="str">
        <f>VLOOKUP(A2066,'[3]消费明细-普通账号'!$B$2:$C$10000,2,)</f>
        <v>广州实地房地产开发有限公司</v>
      </c>
      <c r="C2066" s="1" t="str">
        <f>VLOOKUP(A2066,'[3]消费明细-普通账号'!$B$2:$D$10000,3,)</f>
        <v>其他</v>
      </c>
      <c r="D2066" s="1" t="str">
        <f>VLOOKUP(A2066,'[3]消费明细-普通账号'!$B$2:$L$10000,11,)</f>
        <v>薛玲</v>
      </c>
      <c r="E2066" s="1" t="str">
        <f>VLOOKUP(A2066,'[3]消费明细-普通账号'!$B$2:$P$10000,15,)</f>
        <v>关联</v>
      </c>
      <c r="F2066" s="5">
        <f>VLOOKUP(A2066,'[3]消费明细-普通账号'!$B$2:$O$10000,14,)</f>
        <v>43078</v>
      </c>
      <c r="G2066" s="1" t="s">
        <v>6908</v>
      </c>
      <c r="H2066" s="1" t="s">
        <v>17</v>
      </c>
      <c r="I2066" s="1" t="s">
        <v>59</v>
      </c>
      <c r="J2066" s="1" t="s">
        <v>6905</v>
      </c>
      <c r="K2066" s="1" t="s">
        <v>20</v>
      </c>
      <c r="L2066" s="1" t="s">
        <v>6905</v>
      </c>
      <c r="M2066" s="1"/>
      <c r="N2066" s="1">
        <f t="shared" si="32"/>
        <v>2154</v>
      </c>
      <c r="O2066" s="1" t="s">
        <v>22</v>
      </c>
      <c r="P2066" s="1" t="s">
        <v>6909</v>
      </c>
      <c r="Q2066" s="1" t="s">
        <v>6910</v>
      </c>
      <c r="R2066" s="1" t="s">
        <v>21</v>
      </c>
      <c r="S2066" s="1"/>
      <c r="T2066" s="1" t="s">
        <v>25</v>
      </c>
      <c r="U2066">
        <v>-1</v>
      </c>
    </row>
    <row r="2067" spans="1:21">
      <c r="A2067" s="1" t="s">
        <v>4923</v>
      </c>
      <c r="B2067" s="1" t="str">
        <f>VLOOKUP(A2067,'[3]消费明细-普通账号'!$B$2:$C$10000,2,)</f>
        <v>蘑菇物联技术（深圳）有限公司</v>
      </c>
      <c r="C2067" s="1" t="str">
        <f>VLOOKUP(A2067,'[3]消费明细-普通账号'!$B$2:$D$10000,3,)</f>
        <v>铁军-广</v>
      </c>
      <c r="D2067" s="1" t="str">
        <f>VLOOKUP(A2067,'[3]消费明细-普通账号'!$B$2:$L$10000,11,)</f>
        <v>高乾</v>
      </c>
      <c r="E2067" s="1" t="str">
        <f>VLOOKUP(A2067,'[3]消费明细-普通账号'!$B$2:$P$10000,15,)</f>
        <v>关联</v>
      </c>
      <c r="F2067" s="5">
        <f>VLOOKUP(A2067,'[3]消费明细-普通账号'!$B$2:$O$10000,14,)</f>
        <v>43133.760000000002</v>
      </c>
      <c r="G2067" s="1" t="s">
        <v>6911</v>
      </c>
      <c r="H2067" s="1" t="s">
        <v>17</v>
      </c>
      <c r="I2067" s="1" t="s">
        <v>18</v>
      </c>
      <c r="J2067" s="1" t="s">
        <v>6912</v>
      </c>
      <c r="K2067" s="1" t="s">
        <v>20</v>
      </c>
      <c r="L2067" s="1" t="s">
        <v>6912</v>
      </c>
      <c r="M2067" s="1">
        <v>190.61</v>
      </c>
      <c r="N2067" s="1">
        <f t="shared" si="32"/>
        <v>0</v>
      </c>
      <c r="O2067" s="1" t="s">
        <v>22</v>
      </c>
      <c r="P2067" s="1" t="s">
        <v>6913</v>
      </c>
      <c r="Q2067" s="1" t="s">
        <v>6914</v>
      </c>
      <c r="R2067" s="1" t="s">
        <v>21</v>
      </c>
      <c r="S2067" s="1"/>
      <c r="T2067" s="1" t="s">
        <v>25</v>
      </c>
      <c r="U2067" t="str">
        <f>VLOOKUP(H2067,[4]可返佣产品!$A$2:$B$1000,2,)</f>
        <v>true</v>
      </c>
    </row>
    <row r="2068" spans="1:21">
      <c r="A2068" s="1" t="s">
        <v>330</v>
      </c>
      <c r="B2068" s="1" t="str">
        <f>VLOOKUP(A2068,'[3]消费明细-普通账号'!$B$2:$C$10000,2,)</f>
        <v>广东粤财互联网金融股份有限公司</v>
      </c>
      <c r="C2068" s="1" t="str">
        <f>VLOOKUP(A2068,'[3]消费明细-普通账号'!$B$2:$D$10000,3,)</f>
        <v>KA-广</v>
      </c>
      <c r="D2068" s="1" t="str">
        <f>VLOOKUP(A2068,'[3]消费明细-普通账号'!$B$2:$L$10000,11,)</f>
        <v>史玉卉</v>
      </c>
      <c r="E2068" s="1" t="str">
        <f>VLOOKUP(A2068,'[3]消费明细-普通账号'!$B$2:$P$10000,15,)</f>
        <v>关联</v>
      </c>
      <c r="F2068" s="5">
        <f>VLOOKUP(A2068,'[3]消费明细-普通账号'!$B$2:$O$10000,14,)</f>
        <v>43098</v>
      </c>
      <c r="G2068" s="1" t="s">
        <v>6915</v>
      </c>
      <c r="H2068" s="1" t="s">
        <v>17</v>
      </c>
      <c r="I2068" s="1" t="s">
        <v>49</v>
      </c>
      <c r="J2068" s="1" t="s">
        <v>6916</v>
      </c>
      <c r="K2068" s="1" t="s">
        <v>1964</v>
      </c>
      <c r="L2068" s="1" t="s">
        <v>6917</v>
      </c>
      <c r="M2068" s="1"/>
      <c r="N2068" s="1">
        <f t="shared" si="32"/>
        <v>3243.6</v>
      </c>
      <c r="O2068" s="1" t="s">
        <v>22</v>
      </c>
      <c r="P2068" s="1" t="s">
        <v>6918</v>
      </c>
      <c r="Q2068" s="1" t="s">
        <v>6919</v>
      </c>
      <c r="R2068" s="1" t="s">
        <v>21</v>
      </c>
      <c r="S2068" s="1"/>
      <c r="T2068" s="1" t="s">
        <v>25</v>
      </c>
      <c r="U2068" t="str">
        <f>VLOOKUP(H2068,[4]可返佣产品!$A$2:$B$1000,2,)</f>
        <v>true</v>
      </c>
    </row>
    <row r="2069" spans="1:21">
      <c r="A2069" s="1" t="s">
        <v>786</v>
      </c>
      <c r="B2069" s="1" t="str">
        <f>VLOOKUP(A2069,'[3]消费明细-普通账号'!$B$2:$C$10000,2,)</f>
        <v>广州远程教育中心有限公司</v>
      </c>
      <c r="C2069" s="1" t="str">
        <f>VLOOKUP(A2069,'[3]消费明细-普通账号'!$B$2:$D$10000,3,)</f>
        <v>KA-广</v>
      </c>
      <c r="D2069" s="1" t="str">
        <f>VLOOKUP(A2069,'[3]消费明细-普通账号'!$B$2:$L$10000,11,)</f>
        <v>史玉卉</v>
      </c>
      <c r="E2069" s="1" t="str">
        <f>VLOOKUP(A2069,'[3]消费明细-普通账号'!$B$2:$P$10000,15,)</f>
        <v>关联</v>
      </c>
      <c r="F2069" s="5">
        <f>VLOOKUP(A2069,'[3]消费明细-普通账号'!$B$2:$O$10000,14,)</f>
        <v>43119.384583333303</v>
      </c>
      <c r="G2069" s="1" t="s">
        <v>6920</v>
      </c>
      <c r="H2069" s="1" t="s">
        <v>17</v>
      </c>
      <c r="I2069" s="1" t="s">
        <v>59</v>
      </c>
      <c r="J2069" s="1" t="s">
        <v>1029</v>
      </c>
      <c r="K2069" s="1" t="s">
        <v>203</v>
      </c>
      <c r="L2069" s="1" t="s">
        <v>2047</v>
      </c>
      <c r="M2069" s="1"/>
      <c r="N2069" s="1">
        <f t="shared" si="32"/>
        <v>179.25</v>
      </c>
      <c r="O2069" s="1" t="s">
        <v>22</v>
      </c>
      <c r="P2069" s="1" t="s">
        <v>6921</v>
      </c>
      <c r="Q2069" s="1" t="s">
        <v>6922</v>
      </c>
      <c r="R2069" s="1" t="s">
        <v>21</v>
      </c>
      <c r="S2069" s="1"/>
      <c r="T2069" s="1" t="s">
        <v>25</v>
      </c>
      <c r="U2069">
        <v>0</v>
      </c>
    </row>
    <row r="2070" spans="1:21">
      <c r="A2070" s="1" t="s">
        <v>833</v>
      </c>
      <c r="B2070" s="1" t="str">
        <f>VLOOKUP(A2070,'[3]消费明细-普通账号'!$B$2:$C$10000,2,)</f>
        <v>广东全娱科技有限公司</v>
      </c>
      <c r="C2070" s="1" t="str">
        <f>VLOOKUP(A2070,'[3]消费明细-普通账号'!$B$2:$D$10000,3,)</f>
        <v>KA-广</v>
      </c>
      <c r="D2070" s="1" t="str">
        <f>VLOOKUP(A2070,'[3]消费明细-普通账号'!$B$2:$L$10000,11,)</f>
        <v>KA-广</v>
      </c>
      <c r="E2070" s="1" t="str">
        <f>VLOOKUP(A2070,'[3]消费明细-普通账号'!$B$2:$P$10000,15,)</f>
        <v>关联</v>
      </c>
      <c r="F2070" s="5">
        <f>VLOOKUP(A2070,'[3]消费明细-普通账号'!$B$2:$O$10000,14,)</f>
        <v>43050</v>
      </c>
      <c r="G2070" s="1" t="s">
        <v>6923</v>
      </c>
      <c r="H2070" s="1" t="s">
        <v>17</v>
      </c>
      <c r="I2070" s="1" t="s">
        <v>59</v>
      </c>
      <c r="J2070" s="1" t="s">
        <v>2440</v>
      </c>
      <c r="K2070" s="1" t="s">
        <v>360</v>
      </c>
      <c r="L2070" s="1" t="s">
        <v>2441</v>
      </c>
      <c r="M2070" s="1"/>
      <c r="N2070" s="1">
        <f t="shared" si="32"/>
        <v>403.7</v>
      </c>
      <c r="O2070" s="1" t="s">
        <v>22</v>
      </c>
      <c r="P2070" s="1" t="s">
        <v>6924</v>
      </c>
      <c r="Q2070" s="1" t="s">
        <v>6925</v>
      </c>
      <c r="R2070" s="1" t="s">
        <v>21</v>
      </c>
      <c r="S2070" s="1"/>
      <c r="T2070" s="1" t="s">
        <v>25</v>
      </c>
      <c r="U2070">
        <v>-1</v>
      </c>
    </row>
    <row r="2071" spans="1:21">
      <c r="A2071" s="1" t="s">
        <v>194</v>
      </c>
      <c r="B2071" s="1" t="str">
        <f>VLOOKUP(A2071,'[3]消费明细-普通账号'!$B$2:$C$10000,2,)</f>
        <v>深圳银链科技有限公司</v>
      </c>
      <c r="C2071" s="1" t="str">
        <f>VLOOKUP(A2071,'[3]消费明细-普通账号'!$B$2:$D$10000,3,)</f>
        <v>铁军-广</v>
      </c>
      <c r="D2071" s="1" t="str">
        <f>VLOOKUP(A2071,'[3]消费明细-普通账号'!$B$2:$L$10000,11,)</f>
        <v>李达</v>
      </c>
      <c r="E2071" s="1" t="str">
        <f>VLOOKUP(A2071,'[3]消费明细-普通账号'!$B$2:$P$10000,15,)</f>
        <v>新建</v>
      </c>
      <c r="F2071" s="5">
        <f>VLOOKUP(A2071,'[3]消费明细-普通账号'!$B$2:$O$10000,14,)</f>
        <v>43161.623564814799</v>
      </c>
      <c r="G2071" s="1" t="s">
        <v>6926</v>
      </c>
      <c r="H2071" s="1" t="s">
        <v>17</v>
      </c>
      <c r="I2071" s="1" t="s">
        <v>59</v>
      </c>
      <c r="J2071" s="1" t="s">
        <v>1705</v>
      </c>
      <c r="K2071" s="1" t="s">
        <v>20</v>
      </c>
      <c r="L2071" s="1" t="s">
        <v>1705</v>
      </c>
      <c r="M2071" s="1"/>
      <c r="N2071" s="1">
        <f t="shared" si="32"/>
        <v>77.599999999999994</v>
      </c>
      <c r="O2071" s="1" t="s">
        <v>22</v>
      </c>
      <c r="P2071" s="1" t="s">
        <v>6927</v>
      </c>
      <c r="Q2071" s="1" t="s">
        <v>6928</v>
      </c>
      <c r="R2071" s="1" t="s">
        <v>21</v>
      </c>
      <c r="S2071" s="1"/>
      <c r="T2071" s="1" t="s">
        <v>25</v>
      </c>
      <c r="U2071" t="str">
        <f>VLOOKUP(H2071,[4]可返佣产品!$A$2:$B$1000,2,)</f>
        <v>true</v>
      </c>
    </row>
    <row r="2072" spans="1:21">
      <c r="A2072" s="1" t="s">
        <v>194</v>
      </c>
      <c r="B2072" s="1" t="str">
        <f>VLOOKUP(A2072,'[3]消费明细-普通账号'!$B$2:$C$10000,2,)</f>
        <v>深圳银链科技有限公司</v>
      </c>
      <c r="C2072" s="1" t="str">
        <f>VLOOKUP(A2072,'[3]消费明细-普通账号'!$B$2:$D$10000,3,)</f>
        <v>铁军-广</v>
      </c>
      <c r="D2072" s="1" t="str">
        <f>VLOOKUP(A2072,'[3]消费明细-普通账号'!$B$2:$L$10000,11,)</f>
        <v>李达</v>
      </c>
      <c r="E2072" s="1" t="str">
        <f>VLOOKUP(A2072,'[3]消费明细-普通账号'!$B$2:$P$10000,15,)</f>
        <v>新建</v>
      </c>
      <c r="F2072" s="5">
        <f>VLOOKUP(A2072,'[3]消费明细-普通账号'!$B$2:$O$10000,14,)</f>
        <v>43161.623564814799</v>
      </c>
      <c r="G2072" s="1" t="s">
        <v>6929</v>
      </c>
      <c r="H2072" s="1" t="s">
        <v>17</v>
      </c>
      <c r="I2072" s="1" t="s">
        <v>59</v>
      </c>
      <c r="J2072" s="1" t="s">
        <v>1705</v>
      </c>
      <c r="K2072" s="1" t="s">
        <v>20</v>
      </c>
      <c r="L2072" s="1" t="s">
        <v>1705</v>
      </c>
      <c r="M2072" s="1"/>
      <c r="N2072" s="1">
        <f t="shared" si="32"/>
        <v>77.599999999999994</v>
      </c>
      <c r="O2072" s="1" t="s">
        <v>22</v>
      </c>
      <c r="P2072" s="1" t="s">
        <v>6930</v>
      </c>
      <c r="Q2072" s="1" t="s">
        <v>6931</v>
      </c>
      <c r="R2072" s="1" t="s">
        <v>21</v>
      </c>
      <c r="S2072" s="1"/>
      <c r="T2072" s="1" t="s">
        <v>25</v>
      </c>
      <c r="U2072" t="str">
        <f>VLOOKUP(H2072,[4]可返佣产品!$A$2:$B$1000,2,)</f>
        <v>true</v>
      </c>
    </row>
    <row r="2073" spans="1:21">
      <c r="A2073" s="1" t="s">
        <v>194</v>
      </c>
      <c r="B2073" s="1" t="str">
        <f>VLOOKUP(A2073,'[3]消费明细-普通账号'!$B$2:$C$10000,2,)</f>
        <v>深圳银链科技有限公司</v>
      </c>
      <c r="C2073" s="1" t="str">
        <f>VLOOKUP(A2073,'[3]消费明细-普通账号'!$B$2:$D$10000,3,)</f>
        <v>铁军-广</v>
      </c>
      <c r="D2073" s="1" t="str">
        <f>VLOOKUP(A2073,'[3]消费明细-普通账号'!$B$2:$L$10000,11,)</f>
        <v>李达</v>
      </c>
      <c r="E2073" s="1" t="str">
        <f>VLOOKUP(A2073,'[3]消费明细-普通账号'!$B$2:$P$10000,15,)</f>
        <v>新建</v>
      </c>
      <c r="F2073" s="5">
        <f>VLOOKUP(A2073,'[3]消费明细-普通账号'!$B$2:$O$10000,14,)</f>
        <v>43161.623564814799</v>
      </c>
      <c r="G2073" s="1" t="s">
        <v>6932</v>
      </c>
      <c r="H2073" s="1" t="s">
        <v>17</v>
      </c>
      <c r="I2073" s="1" t="s">
        <v>59</v>
      </c>
      <c r="J2073" s="1" t="s">
        <v>1705</v>
      </c>
      <c r="K2073" s="1" t="s">
        <v>20</v>
      </c>
      <c r="L2073" s="1" t="s">
        <v>1705</v>
      </c>
      <c r="M2073" s="1"/>
      <c r="N2073" s="1">
        <f t="shared" si="32"/>
        <v>77.599999999999994</v>
      </c>
      <c r="O2073" s="1" t="s">
        <v>22</v>
      </c>
      <c r="P2073" s="1" t="s">
        <v>6933</v>
      </c>
      <c r="Q2073" s="1" t="s">
        <v>6934</v>
      </c>
      <c r="R2073" s="1" t="s">
        <v>21</v>
      </c>
      <c r="S2073" s="1"/>
      <c r="T2073" s="1" t="s">
        <v>25</v>
      </c>
      <c r="U2073" t="str">
        <f>VLOOKUP(H2073,[4]可返佣产品!$A$2:$B$1000,2,)</f>
        <v>true</v>
      </c>
    </row>
    <row r="2074" spans="1:21">
      <c r="A2074" s="1" t="s">
        <v>194</v>
      </c>
      <c r="B2074" s="1" t="str">
        <f>VLOOKUP(A2074,'[3]消费明细-普通账号'!$B$2:$C$10000,2,)</f>
        <v>深圳银链科技有限公司</v>
      </c>
      <c r="C2074" s="1" t="str">
        <f>VLOOKUP(A2074,'[3]消费明细-普通账号'!$B$2:$D$10000,3,)</f>
        <v>铁军-广</v>
      </c>
      <c r="D2074" s="1" t="str">
        <f>VLOOKUP(A2074,'[3]消费明细-普通账号'!$B$2:$L$10000,11,)</f>
        <v>李达</v>
      </c>
      <c r="E2074" s="1" t="str">
        <f>VLOOKUP(A2074,'[3]消费明细-普通账号'!$B$2:$P$10000,15,)</f>
        <v>新建</v>
      </c>
      <c r="F2074" s="5">
        <f>VLOOKUP(A2074,'[3]消费明细-普通账号'!$B$2:$O$10000,14,)</f>
        <v>43161.623564814799</v>
      </c>
      <c r="G2074" s="1" t="s">
        <v>6935</v>
      </c>
      <c r="H2074" s="1" t="s">
        <v>17</v>
      </c>
      <c r="I2074" s="1" t="s">
        <v>59</v>
      </c>
      <c r="J2074" s="1" t="s">
        <v>1705</v>
      </c>
      <c r="K2074" s="1" t="s">
        <v>20</v>
      </c>
      <c r="L2074" s="1" t="s">
        <v>1705</v>
      </c>
      <c r="M2074" s="1"/>
      <c r="N2074" s="1">
        <f t="shared" si="32"/>
        <v>77.599999999999994</v>
      </c>
      <c r="O2074" s="1" t="s">
        <v>22</v>
      </c>
      <c r="P2074" s="1" t="s">
        <v>6936</v>
      </c>
      <c r="Q2074" s="1" t="s">
        <v>6937</v>
      </c>
      <c r="R2074" s="1" t="s">
        <v>21</v>
      </c>
      <c r="S2074" s="1"/>
      <c r="T2074" s="1" t="s">
        <v>25</v>
      </c>
      <c r="U2074" t="str">
        <f>VLOOKUP(H2074,[4]可返佣产品!$A$2:$B$1000,2,)</f>
        <v>true</v>
      </c>
    </row>
    <row r="2075" spans="1:21">
      <c r="A2075" s="1" t="s">
        <v>194</v>
      </c>
      <c r="B2075" s="1" t="str">
        <f>VLOOKUP(A2075,'[3]消费明细-普通账号'!$B$2:$C$10000,2,)</f>
        <v>深圳银链科技有限公司</v>
      </c>
      <c r="C2075" s="1" t="str">
        <f>VLOOKUP(A2075,'[3]消费明细-普通账号'!$B$2:$D$10000,3,)</f>
        <v>铁军-广</v>
      </c>
      <c r="D2075" s="1" t="str">
        <f>VLOOKUP(A2075,'[3]消费明细-普通账号'!$B$2:$L$10000,11,)</f>
        <v>李达</v>
      </c>
      <c r="E2075" s="1" t="str">
        <f>VLOOKUP(A2075,'[3]消费明细-普通账号'!$B$2:$P$10000,15,)</f>
        <v>新建</v>
      </c>
      <c r="F2075" s="5">
        <f>VLOOKUP(A2075,'[3]消费明细-普通账号'!$B$2:$O$10000,14,)</f>
        <v>43161.623564814799</v>
      </c>
      <c r="G2075" s="1" t="s">
        <v>6938</v>
      </c>
      <c r="H2075" s="1" t="s">
        <v>17</v>
      </c>
      <c r="I2075" s="1" t="s">
        <v>59</v>
      </c>
      <c r="J2075" s="1" t="s">
        <v>1705</v>
      </c>
      <c r="K2075" s="1" t="s">
        <v>20</v>
      </c>
      <c r="L2075" s="1" t="s">
        <v>1705</v>
      </c>
      <c r="M2075" s="1"/>
      <c r="N2075" s="1">
        <f t="shared" si="32"/>
        <v>77.599999999999994</v>
      </c>
      <c r="O2075" s="1" t="s">
        <v>22</v>
      </c>
      <c r="P2075" s="1" t="s">
        <v>6939</v>
      </c>
      <c r="Q2075" s="1" t="s">
        <v>6940</v>
      </c>
      <c r="R2075" s="1" t="s">
        <v>21</v>
      </c>
      <c r="S2075" s="1"/>
      <c r="T2075" s="1" t="s">
        <v>25</v>
      </c>
      <c r="U2075" t="str">
        <f>VLOOKUP(H2075,[4]可返佣产品!$A$2:$B$1000,2,)</f>
        <v>true</v>
      </c>
    </row>
    <row r="2076" spans="1:21">
      <c r="A2076" s="1" t="s">
        <v>194</v>
      </c>
      <c r="B2076" s="1" t="str">
        <f>VLOOKUP(A2076,'[3]消费明细-普通账号'!$B$2:$C$10000,2,)</f>
        <v>深圳银链科技有限公司</v>
      </c>
      <c r="C2076" s="1" t="str">
        <f>VLOOKUP(A2076,'[3]消费明细-普通账号'!$B$2:$D$10000,3,)</f>
        <v>铁军-广</v>
      </c>
      <c r="D2076" s="1" t="str">
        <f>VLOOKUP(A2076,'[3]消费明细-普通账号'!$B$2:$L$10000,11,)</f>
        <v>李达</v>
      </c>
      <c r="E2076" s="1" t="str">
        <f>VLOOKUP(A2076,'[3]消费明细-普通账号'!$B$2:$P$10000,15,)</f>
        <v>新建</v>
      </c>
      <c r="F2076" s="5">
        <f>VLOOKUP(A2076,'[3]消费明细-普通账号'!$B$2:$O$10000,14,)</f>
        <v>43161.623564814799</v>
      </c>
      <c r="G2076" s="1" t="s">
        <v>6941</v>
      </c>
      <c r="H2076" s="1" t="s">
        <v>17</v>
      </c>
      <c r="I2076" s="1" t="s">
        <v>59</v>
      </c>
      <c r="J2076" s="1" t="s">
        <v>1705</v>
      </c>
      <c r="K2076" s="1" t="s">
        <v>20</v>
      </c>
      <c r="L2076" s="1" t="s">
        <v>1705</v>
      </c>
      <c r="M2076" s="1"/>
      <c r="N2076" s="1">
        <f t="shared" si="32"/>
        <v>77.599999999999994</v>
      </c>
      <c r="O2076" s="1" t="s">
        <v>22</v>
      </c>
      <c r="P2076" s="1" t="s">
        <v>6942</v>
      </c>
      <c r="Q2076" s="1" t="s">
        <v>6943</v>
      </c>
      <c r="R2076" s="1" t="s">
        <v>21</v>
      </c>
      <c r="S2076" s="1"/>
      <c r="T2076" s="1" t="s">
        <v>25</v>
      </c>
      <c r="U2076" t="str">
        <f>VLOOKUP(H2076,[4]可返佣产品!$A$2:$B$1000,2,)</f>
        <v>true</v>
      </c>
    </row>
    <row r="2077" spans="1:21">
      <c r="A2077" s="1" t="s">
        <v>194</v>
      </c>
      <c r="B2077" s="1" t="str">
        <f>VLOOKUP(A2077,'[3]消费明细-普通账号'!$B$2:$C$10000,2,)</f>
        <v>深圳银链科技有限公司</v>
      </c>
      <c r="C2077" s="1" t="str">
        <f>VLOOKUP(A2077,'[3]消费明细-普通账号'!$B$2:$D$10000,3,)</f>
        <v>铁军-广</v>
      </c>
      <c r="D2077" s="1" t="str">
        <f>VLOOKUP(A2077,'[3]消费明细-普通账号'!$B$2:$L$10000,11,)</f>
        <v>李达</v>
      </c>
      <c r="E2077" s="1" t="str">
        <f>VLOOKUP(A2077,'[3]消费明细-普通账号'!$B$2:$P$10000,15,)</f>
        <v>新建</v>
      </c>
      <c r="F2077" s="5">
        <f>VLOOKUP(A2077,'[3]消费明细-普通账号'!$B$2:$O$10000,14,)</f>
        <v>43161.623564814799</v>
      </c>
      <c r="G2077" s="1" t="s">
        <v>6944</v>
      </c>
      <c r="H2077" s="1" t="s">
        <v>17</v>
      </c>
      <c r="I2077" s="1" t="s">
        <v>59</v>
      </c>
      <c r="J2077" s="1" t="s">
        <v>1705</v>
      </c>
      <c r="K2077" s="1" t="s">
        <v>20</v>
      </c>
      <c r="L2077" s="1" t="s">
        <v>1705</v>
      </c>
      <c r="M2077" s="1"/>
      <c r="N2077" s="1">
        <f t="shared" si="32"/>
        <v>77.599999999999994</v>
      </c>
      <c r="O2077" s="1" t="s">
        <v>22</v>
      </c>
      <c r="P2077" s="1" t="s">
        <v>6945</v>
      </c>
      <c r="Q2077" s="1" t="s">
        <v>6946</v>
      </c>
      <c r="R2077" s="1" t="s">
        <v>21</v>
      </c>
      <c r="S2077" s="1"/>
      <c r="T2077" s="1" t="s">
        <v>25</v>
      </c>
      <c r="U2077" t="str">
        <f>VLOOKUP(H2077,[4]可返佣产品!$A$2:$B$1000,2,)</f>
        <v>true</v>
      </c>
    </row>
    <row r="2078" spans="1:21">
      <c r="A2078" s="1" t="s">
        <v>194</v>
      </c>
      <c r="B2078" s="1" t="str">
        <f>VLOOKUP(A2078,'[3]消费明细-普通账号'!$B$2:$C$10000,2,)</f>
        <v>深圳银链科技有限公司</v>
      </c>
      <c r="C2078" s="1" t="str">
        <f>VLOOKUP(A2078,'[3]消费明细-普通账号'!$B$2:$D$10000,3,)</f>
        <v>铁军-广</v>
      </c>
      <c r="D2078" s="1" t="str">
        <f>VLOOKUP(A2078,'[3]消费明细-普通账号'!$B$2:$L$10000,11,)</f>
        <v>李达</v>
      </c>
      <c r="E2078" s="1" t="str">
        <f>VLOOKUP(A2078,'[3]消费明细-普通账号'!$B$2:$P$10000,15,)</f>
        <v>新建</v>
      </c>
      <c r="F2078" s="5">
        <f>VLOOKUP(A2078,'[3]消费明细-普通账号'!$B$2:$O$10000,14,)</f>
        <v>43161.623564814799</v>
      </c>
      <c r="G2078" s="1" t="s">
        <v>6947</v>
      </c>
      <c r="H2078" s="1" t="s">
        <v>17</v>
      </c>
      <c r="I2078" s="1" t="s">
        <v>59</v>
      </c>
      <c r="J2078" s="1" t="s">
        <v>1705</v>
      </c>
      <c r="K2078" s="1" t="s">
        <v>20</v>
      </c>
      <c r="L2078" s="1" t="s">
        <v>1705</v>
      </c>
      <c r="M2078" s="1"/>
      <c r="N2078" s="1">
        <f t="shared" si="32"/>
        <v>77.599999999999994</v>
      </c>
      <c r="O2078" s="1" t="s">
        <v>22</v>
      </c>
      <c r="P2078" s="1" t="s">
        <v>6948</v>
      </c>
      <c r="Q2078" s="1" t="s">
        <v>6949</v>
      </c>
      <c r="R2078" s="1" t="s">
        <v>21</v>
      </c>
      <c r="S2078" s="1"/>
      <c r="T2078" s="1" t="s">
        <v>25</v>
      </c>
      <c r="U2078" t="str">
        <f>VLOOKUP(H2078,[4]可返佣产品!$A$2:$B$1000,2,)</f>
        <v>true</v>
      </c>
    </row>
    <row r="2079" spans="1:21">
      <c r="A2079" s="1" t="s">
        <v>194</v>
      </c>
      <c r="B2079" s="1" t="str">
        <f>VLOOKUP(A2079,'[3]消费明细-普通账号'!$B$2:$C$10000,2,)</f>
        <v>深圳银链科技有限公司</v>
      </c>
      <c r="C2079" s="1" t="str">
        <f>VLOOKUP(A2079,'[3]消费明细-普通账号'!$B$2:$D$10000,3,)</f>
        <v>铁军-广</v>
      </c>
      <c r="D2079" s="1" t="str">
        <f>VLOOKUP(A2079,'[3]消费明细-普通账号'!$B$2:$L$10000,11,)</f>
        <v>李达</v>
      </c>
      <c r="E2079" s="1" t="str">
        <f>VLOOKUP(A2079,'[3]消费明细-普通账号'!$B$2:$P$10000,15,)</f>
        <v>新建</v>
      </c>
      <c r="F2079" s="5">
        <f>VLOOKUP(A2079,'[3]消费明细-普通账号'!$B$2:$O$10000,14,)</f>
        <v>43161.623564814799</v>
      </c>
      <c r="G2079" s="1" t="s">
        <v>6950</v>
      </c>
      <c r="H2079" s="1" t="s">
        <v>17</v>
      </c>
      <c r="I2079" s="1" t="s">
        <v>59</v>
      </c>
      <c r="J2079" s="1" t="s">
        <v>1705</v>
      </c>
      <c r="K2079" s="1" t="s">
        <v>20</v>
      </c>
      <c r="L2079" s="1" t="s">
        <v>1705</v>
      </c>
      <c r="M2079" s="1"/>
      <c r="N2079" s="1">
        <f t="shared" si="32"/>
        <v>77.599999999999994</v>
      </c>
      <c r="O2079" s="1" t="s">
        <v>22</v>
      </c>
      <c r="P2079" s="1" t="s">
        <v>6951</v>
      </c>
      <c r="Q2079" s="1" t="s">
        <v>6952</v>
      </c>
      <c r="R2079" s="1" t="s">
        <v>21</v>
      </c>
      <c r="S2079" s="1"/>
      <c r="T2079" s="1" t="s">
        <v>25</v>
      </c>
      <c r="U2079" t="str">
        <f>VLOOKUP(H2079,[4]可返佣产品!$A$2:$B$1000,2,)</f>
        <v>true</v>
      </c>
    </row>
    <row r="2080" spans="1:21">
      <c r="A2080" s="1" t="s">
        <v>194</v>
      </c>
      <c r="B2080" s="1" t="str">
        <f>VLOOKUP(A2080,'[3]消费明细-普通账号'!$B$2:$C$10000,2,)</f>
        <v>深圳银链科技有限公司</v>
      </c>
      <c r="C2080" s="1" t="str">
        <f>VLOOKUP(A2080,'[3]消费明细-普通账号'!$B$2:$D$10000,3,)</f>
        <v>铁军-广</v>
      </c>
      <c r="D2080" s="1" t="str">
        <f>VLOOKUP(A2080,'[3]消费明细-普通账号'!$B$2:$L$10000,11,)</f>
        <v>李达</v>
      </c>
      <c r="E2080" s="1" t="str">
        <f>VLOOKUP(A2080,'[3]消费明细-普通账号'!$B$2:$P$10000,15,)</f>
        <v>新建</v>
      </c>
      <c r="F2080" s="5">
        <f>VLOOKUP(A2080,'[3]消费明细-普通账号'!$B$2:$O$10000,14,)</f>
        <v>43161.623564814799</v>
      </c>
      <c r="G2080" s="1" t="s">
        <v>6953</v>
      </c>
      <c r="H2080" s="1" t="s">
        <v>17</v>
      </c>
      <c r="I2080" s="1" t="s">
        <v>59</v>
      </c>
      <c r="J2080" s="1" t="s">
        <v>1705</v>
      </c>
      <c r="K2080" s="1" t="s">
        <v>20</v>
      </c>
      <c r="L2080" s="1" t="s">
        <v>1705</v>
      </c>
      <c r="M2080" s="1"/>
      <c r="N2080" s="1">
        <f t="shared" si="32"/>
        <v>77.599999999999994</v>
      </c>
      <c r="O2080" s="1" t="s">
        <v>22</v>
      </c>
      <c r="P2080" s="1" t="s">
        <v>6954</v>
      </c>
      <c r="Q2080" s="1" t="s">
        <v>6955</v>
      </c>
      <c r="R2080" s="1" t="s">
        <v>21</v>
      </c>
      <c r="S2080" s="1"/>
      <c r="T2080" s="1" t="s">
        <v>25</v>
      </c>
      <c r="U2080" t="str">
        <f>VLOOKUP(H2080,[4]可返佣产品!$A$2:$B$1000,2,)</f>
        <v>true</v>
      </c>
    </row>
    <row r="2081" spans="1:21">
      <c r="A2081" s="1" t="s">
        <v>448</v>
      </c>
      <c r="B2081" s="1" t="str">
        <f>VLOOKUP(A2081,'[3]消费明细-普通账号'!$B$2:$C$10000,2,)</f>
        <v>越秀地产</v>
      </c>
      <c r="C2081" s="1" t="str">
        <f>VLOOKUP(A2081,'[3]消费明细-普通账号'!$B$2:$D$10000,3,)</f>
        <v>其他</v>
      </c>
      <c r="D2081" s="1" t="str">
        <f>VLOOKUP(A2081,'[3]消费明细-普通账号'!$B$2:$L$10000,11,)</f>
        <v>薛玲</v>
      </c>
      <c r="E2081" s="1" t="str">
        <f>VLOOKUP(A2081,'[3]消费明细-普通账号'!$B$2:$P$10000,15,)</f>
        <v>新建</v>
      </c>
      <c r="F2081" s="5">
        <f>VLOOKUP(A2081,'[3]消费明细-普通账号'!$B$2:$O$10000,14,)</f>
        <v>42556</v>
      </c>
      <c r="G2081" s="1" t="s">
        <v>6956</v>
      </c>
      <c r="H2081" s="1" t="s">
        <v>36</v>
      </c>
      <c r="I2081" s="1" t="s">
        <v>49</v>
      </c>
      <c r="J2081" s="1" t="s">
        <v>6957</v>
      </c>
      <c r="K2081" s="1" t="s">
        <v>20</v>
      </c>
      <c r="L2081" s="1" t="s">
        <v>6957</v>
      </c>
      <c r="M2081" s="1"/>
      <c r="N2081" s="1">
        <f t="shared" si="32"/>
        <v>4820</v>
      </c>
      <c r="O2081" s="1" t="s">
        <v>22</v>
      </c>
      <c r="P2081" s="1" t="s">
        <v>6958</v>
      </c>
      <c r="Q2081" s="1" t="s">
        <v>6959</v>
      </c>
      <c r="R2081" s="1" t="s">
        <v>21</v>
      </c>
      <c r="S2081" s="1"/>
      <c r="T2081" s="1" t="s">
        <v>25</v>
      </c>
      <c r="U2081" t="str">
        <f>VLOOKUP(H2081,[4]可返佣产品!$A$2:$B$1000,2,)</f>
        <v>true</v>
      </c>
    </row>
    <row r="2082" spans="1:21">
      <c r="A2082" s="1" t="s">
        <v>220</v>
      </c>
      <c r="B2082" s="1" t="str">
        <f>VLOOKUP(A2082,'[3]消费明细-普通账号'!$B$2:$C$10000,2,)</f>
        <v>广州尚途商旅信息技术有限公司</v>
      </c>
      <c r="C2082" s="1" t="str">
        <f>VLOOKUP(A2082,'[3]消费明细-普通账号'!$B$2:$D$10000,3,)</f>
        <v>KA-广</v>
      </c>
      <c r="D2082" s="1" t="str">
        <f>VLOOKUP(A2082,'[3]消费明细-普通账号'!$B$2:$L$10000,11,)</f>
        <v>史玉卉</v>
      </c>
      <c r="E2082" s="1" t="str">
        <f>VLOOKUP(A2082,'[3]消费明细-普通账号'!$B$2:$P$10000,15,)</f>
        <v>关联</v>
      </c>
      <c r="F2082" s="5">
        <f>VLOOKUP(A2082,'[3]消费明细-普通账号'!$B$2:$O$10000,14,)</f>
        <v>42670</v>
      </c>
      <c r="G2082" s="1" t="s">
        <v>6960</v>
      </c>
      <c r="H2082" s="1" t="s">
        <v>306</v>
      </c>
      <c r="I2082" s="1" t="s">
        <v>59</v>
      </c>
      <c r="J2082" s="1" t="s">
        <v>2834</v>
      </c>
      <c r="K2082" s="1" t="s">
        <v>20</v>
      </c>
      <c r="L2082" s="1" t="s">
        <v>2834</v>
      </c>
      <c r="M2082" s="1"/>
      <c r="N2082" s="1">
        <f t="shared" si="32"/>
        <v>1500</v>
      </c>
      <c r="O2082" s="1" t="s">
        <v>22</v>
      </c>
      <c r="P2082" s="1" t="s">
        <v>6961</v>
      </c>
      <c r="Q2082" s="1" t="s">
        <v>6962</v>
      </c>
      <c r="R2082" s="1" t="s">
        <v>21</v>
      </c>
      <c r="S2082" s="1"/>
      <c r="T2082" s="1" t="s">
        <v>25</v>
      </c>
      <c r="U2082">
        <v>-1</v>
      </c>
    </row>
    <row r="2083" spans="1:21">
      <c r="A2083" s="1" t="s">
        <v>829</v>
      </c>
      <c r="B2083" s="1" t="str">
        <f>VLOOKUP(A2083,'[3]消费明细-普通账号'!$B$2:$C$10000,2,)</f>
        <v>广州京雍府电子商务有限公司</v>
      </c>
      <c r="C2083" s="1" t="str">
        <f>VLOOKUP(A2083,'[3]消费明细-普通账号'!$B$2:$D$10000,3,)</f>
        <v>铁军-广</v>
      </c>
      <c r="D2083" s="1" t="str">
        <f>VLOOKUP(A2083,'[3]消费明细-普通账号'!$B$2:$L$10000,11,)</f>
        <v>吴发能</v>
      </c>
      <c r="E2083" s="1" t="str">
        <f>VLOOKUP(A2083,'[3]消费明细-普通账号'!$B$2:$P$10000,15,)</f>
        <v>关联</v>
      </c>
      <c r="F2083" s="5">
        <f>VLOOKUP(A2083,'[3]消费明细-普通账号'!$B$2:$O$10000,14,)</f>
        <v>43004</v>
      </c>
      <c r="G2083" s="1" t="s">
        <v>6963</v>
      </c>
      <c r="H2083" s="1" t="s">
        <v>306</v>
      </c>
      <c r="I2083" s="1" t="s">
        <v>59</v>
      </c>
      <c r="J2083" s="1" t="s">
        <v>831</v>
      </c>
      <c r="K2083" s="1" t="s">
        <v>20</v>
      </c>
      <c r="L2083" s="1" t="s">
        <v>831</v>
      </c>
      <c r="M2083" s="1"/>
      <c r="N2083" s="1">
        <f t="shared" si="32"/>
        <v>100</v>
      </c>
      <c r="O2083" s="1" t="s">
        <v>22</v>
      </c>
      <c r="P2083" s="1" t="s">
        <v>6964</v>
      </c>
      <c r="Q2083" s="1" t="s">
        <v>6965</v>
      </c>
      <c r="R2083" s="1" t="s">
        <v>21</v>
      </c>
      <c r="S2083" s="1"/>
      <c r="T2083" s="1" t="s">
        <v>25</v>
      </c>
      <c r="U2083">
        <v>-1</v>
      </c>
    </row>
    <row r="2084" spans="1:21">
      <c r="A2084" s="1" t="s">
        <v>829</v>
      </c>
      <c r="B2084" s="1" t="str">
        <f>VLOOKUP(A2084,'[3]消费明细-普通账号'!$B$2:$C$10000,2,)</f>
        <v>广州京雍府电子商务有限公司</v>
      </c>
      <c r="C2084" s="1" t="str">
        <f>VLOOKUP(A2084,'[3]消费明细-普通账号'!$B$2:$D$10000,3,)</f>
        <v>铁军-广</v>
      </c>
      <c r="D2084" s="1" t="str">
        <f>VLOOKUP(A2084,'[3]消费明细-普通账号'!$B$2:$L$10000,11,)</f>
        <v>吴发能</v>
      </c>
      <c r="E2084" s="1" t="str">
        <f>VLOOKUP(A2084,'[3]消费明细-普通账号'!$B$2:$P$10000,15,)</f>
        <v>关联</v>
      </c>
      <c r="F2084" s="5">
        <f>VLOOKUP(A2084,'[3]消费明细-普通账号'!$B$2:$O$10000,14,)</f>
        <v>43004</v>
      </c>
      <c r="G2084" s="1" t="s">
        <v>6966</v>
      </c>
      <c r="H2084" s="1" t="s">
        <v>36</v>
      </c>
      <c r="I2084" s="1" t="s">
        <v>59</v>
      </c>
      <c r="J2084" s="1" t="s">
        <v>6967</v>
      </c>
      <c r="K2084" s="1" t="s">
        <v>20</v>
      </c>
      <c r="L2084" s="1" t="s">
        <v>6967</v>
      </c>
      <c r="M2084" s="1"/>
      <c r="N2084" s="1">
        <f t="shared" si="32"/>
        <v>78</v>
      </c>
      <c r="O2084" s="1" t="s">
        <v>22</v>
      </c>
      <c r="P2084" s="1" t="s">
        <v>6968</v>
      </c>
      <c r="Q2084" s="1" t="s">
        <v>6968</v>
      </c>
      <c r="R2084" s="1" t="s">
        <v>21</v>
      </c>
      <c r="S2084" s="1"/>
      <c r="T2084" s="1" t="s">
        <v>25</v>
      </c>
      <c r="U2084">
        <v>-1</v>
      </c>
    </row>
    <row r="2085" spans="1:21">
      <c r="A2085" s="1" t="s">
        <v>52</v>
      </c>
      <c r="B2085" s="1" t="str">
        <f>VLOOKUP(A2085,'[3]消费明细-普通账号'!$B$2:$C$10000,2,)</f>
        <v>广州一站网络科技有限公司</v>
      </c>
      <c r="C2085" s="1" t="str">
        <f>VLOOKUP(A2085,'[3]消费明细-普通账号'!$B$2:$D$10000,3,)</f>
        <v>铁军-广</v>
      </c>
      <c r="D2085" s="1" t="str">
        <f>VLOOKUP(A2085,'[3]消费明细-普通账号'!$B$2:$L$10000,11,)</f>
        <v>高乾</v>
      </c>
      <c r="E2085" s="1" t="str">
        <f>VLOOKUP(A2085,'[3]消费明细-普通账号'!$B$2:$P$10000,15,)</f>
        <v>关联</v>
      </c>
      <c r="F2085" s="5">
        <f>VLOOKUP(A2085,'[3]消费明细-普通账号'!$B$2:$O$10000,14,)</f>
        <v>43067</v>
      </c>
      <c r="G2085" s="1" t="s">
        <v>6969</v>
      </c>
      <c r="H2085" s="1" t="s">
        <v>166</v>
      </c>
      <c r="I2085" s="1" t="s">
        <v>49</v>
      </c>
      <c r="J2085" s="1" t="s">
        <v>29</v>
      </c>
      <c r="K2085" s="1" t="s">
        <v>20</v>
      </c>
      <c r="L2085" s="1" t="s">
        <v>30</v>
      </c>
      <c r="M2085" s="1"/>
      <c r="N2085" s="1">
        <f t="shared" si="32"/>
        <v>0</v>
      </c>
      <c r="O2085" s="1" t="s">
        <v>31</v>
      </c>
      <c r="P2085" s="1" t="s">
        <v>6970</v>
      </c>
      <c r="Q2085" s="1" t="s">
        <v>6970</v>
      </c>
      <c r="R2085" s="1" t="s">
        <v>21</v>
      </c>
      <c r="S2085" s="1"/>
      <c r="T2085" s="1" t="s">
        <v>25</v>
      </c>
      <c r="U2085" t="e">
        <f>VLOOKUP(H2085,[4]可返佣产品!$A$2:$B$1000,2,)</f>
        <v>#N/A</v>
      </c>
    </row>
    <row r="2086" spans="1:21">
      <c r="A2086" s="1" t="s">
        <v>52</v>
      </c>
      <c r="B2086" s="1" t="str">
        <f>VLOOKUP(A2086,'[3]消费明细-普通账号'!$B$2:$C$10000,2,)</f>
        <v>广州一站网络科技有限公司</v>
      </c>
      <c r="C2086" s="1" t="str">
        <f>VLOOKUP(A2086,'[3]消费明细-普通账号'!$B$2:$D$10000,3,)</f>
        <v>铁军-广</v>
      </c>
      <c r="D2086" s="1" t="str">
        <f>VLOOKUP(A2086,'[3]消费明细-普通账号'!$B$2:$L$10000,11,)</f>
        <v>高乾</v>
      </c>
      <c r="E2086" s="1" t="str">
        <f>VLOOKUP(A2086,'[3]消费明细-普通账号'!$B$2:$P$10000,15,)</f>
        <v>关联</v>
      </c>
      <c r="F2086" s="5">
        <f>VLOOKUP(A2086,'[3]消费明细-普通账号'!$B$2:$O$10000,14,)</f>
        <v>43067</v>
      </c>
      <c r="G2086" s="1" t="s">
        <v>6971</v>
      </c>
      <c r="H2086" s="1" t="s">
        <v>166</v>
      </c>
      <c r="I2086" s="1" t="s">
        <v>49</v>
      </c>
      <c r="J2086" s="1" t="s">
        <v>29</v>
      </c>
      <c r="K2086" s="1" t="s">
        <v>20</v>
      </c>
      <c r="L2086" s="1" t="s">
        <v>30</v>
      </c>
      <c r="M2086" s="1"/>
      <c r="N2086" s="1">
        <f t="shared" si="32"/>
        <v>0</v>
      </c>
      <c r="O2086" s="1" t="s">
        <v>31</v>
      </c>
      <c r="P2086" s="1" t="s">
        <v>6972</v>
      </c>
      <c r="Q2086" s="1" t="s">
        <v>6972</v>
      </c>
      <c r="R2086" s="1" t="s">
        <v>21</v>
      </c>
      <c r="S2086" s="1"/>
      <c r="T2086" s="1" t="s">
        <v>25</v>
      </c>
      <c r="U2086" t="e">
        <f>VLOOKUP(H2086,[4]可返佣产品!$A$2:$B$1000,2,)</f>
        <v>#N/A</v>
      </c>
    </row>
    <row r="2087" spans="1:21">
      <c r="A2087" s="1" t="s">
        <v>26</v>
      </c>
      <c r="B2087" s="1" t="str">
        <f>VLOOKUP(A2087,'[3]消费明细-普通账号'!$B$2:$C$10000,2,)</f>
        <v>广州市十牛信息科技有限公司</v>
      </c>
      <c r="C2087" s="1" t="str">
        <f>VLOOKUP(A2087,'[3]消费明细-普通账号'!$B$2:$D$10000,3,)</f>
        <v>其他</v>
      </c>
      <c r="D2087" s="1" t="str">
        <f>VLOOKUP(A2087,'[3]消费明细-普通账号'!$B$2:$L$10000,11,)</f>
        <v>薛玲</v>
      </c>
      <c r="E2087" s="1" t="str">
        <f>VLOOKUP(A2087,'[3]消费明细-普通账号'!$B$2:$P$10000,15,)</f>
        <v>关联</v>
      </c>
      <c r="F2087" s="5">
        <f>VLOOKUP(A2087,'[3]消费明细-普通账号'!$B$2:$O$10000,14,)</f>
        <v>42909</v>
      </c>
      <c r="G2087" s="1" t="s">
        <v>6973</v>
      </c>
      <c r="H2087" s="1" t="s">
        <v>130</v>
      </c>
      <c r="I2087" s="1" t="s">
        <v>49</v>
      </c>
      <c r="J2087" s="1" t="s">
        <v>29</v>
      </c>
      <c r="K2087" s="1" t="s">
        <v>20</v>
      </c>
      <c r="L2087" s="1" t="s">
        <v>30</v>
      </c>
      <c r="M2087" s="1"/>
      <c r="N2087" s="1">
        <f t="shared" si="32"/>
        <v>0</v>
      </c>
      <c r="O2087" s="1" t="s">
        <v>31</v>
      </c>
      <c r="P2087" s="1" t="s">
        <v>6974</v>
      </c>
      <c r="Q2087" s="1" t="s">
        <v>6974</v>
      </c>
      <c r="R2087" s="1" t="s">
        <v>21</v>
      </c>
      <c r="S2087" s="1"/>
      <c r="T2087" s="1" t="s">
        <v>25</v>
      </c>
      <c r="U2087" t="b">
        <f>VLOOKUP(H2087,[4]可返佣产品!$A$2:$B$1000,2,)</f>
        <v>1</v>
      </c>
    </row>
    <row r="2088" spans="1:21">
      <c r="A2088" s="1" t="s">
        <v>26</v>
      </c>
      <c r="B2088" s="1" t="str">
        <f>VLOOKUP(A2088,'[3]消费明细-普通账号'!$B$2:$C$10000,2,)</f>
        <v>广州市十牛信息科技有限公司</v>
      </c>
      <c r="C2088" s="1" t="str">
        <f>VLOOKUP(A2088,'[3]消费明细-普通账号'!$B$2:$D$10000,3,)</f>
        <v>其他</v>
      </c>
      <c r="D2088" s="1" t="str">
        <f>VLOOKUP(A2088,'[3]消费明细-普通账号'!$B$2:$L$10000,11,)</f>
        <v>薛玲</v>
      </c>
      <c r="E2088" s="1" t="str">
        <f>VLOOKUP(A2088,'[3]消费明细-普通账号'!$B$2:$P$10000,15,)</f>
        <v>关联</v>
      </c>
      <c r="F2088" s="5">
        <f>VLOOKUP(A2088,'[3]消费明细-普通账号'!$B$2:$O$10000,14,)</f>
        <v>42909</v>
      </c>
      <c r="G2088" s="1" t="s">
        <v>6975</v>
      </c>
      <c r="H2088" s="1" t="s">
        <v>130</v>
      </c>
      <c r="I2088" s="1" t="s">
        <v>49</v>
      </c>
      <c r="J2088" s="1" t="s">
        <v>29</v>
      </c>
      <c r="K2088" s="1" t="s">
        <v>20</v>
      </c>
      <c r="L2088" s="1" t="s">
        <v>30</v>
      </c>
      <c r="M2088" s="1"/>
      <c r="N2088" s="1">
        <f t="shared" si="32"/>
        <v>0</v>
      </c>
      <c r="O2088" s="1" t="s">
        <v>31</v>
      </c>
      <c r="P2088" s="1" t="s">
        <v>6976</v>
      </c>
      <c r="Q2088" s="1" t="s">
        <v>6976</v>
      </c>
      <c r="R2088" s="1" t="s">
        <v>21</v>
      </c>
      <c r="S2088" s="1"/>
      <c r="T2088" s="1" t="s">
        <v>25</v>
      </c>
      <c r="U2088" t="b">
        <f>VLOOKUP(H2088,[4]可返佣产品!$A$2:$B$1000,2,)</f>
        <v>1</v>
      </c>
    </row>
    <row r="2089" spans="1:21">
      <c r="A2089" s="1" t="s">
        <v>26</v>
      </c>
      <c r="B2089" s="1" t="str">
        <f>VLOOKUP(A2089,'[3]消费明细-普通账号'!$B$2:$C$10000,2,)</f>
        <v>广州市十牛信息科技有限公司</v>
      </c>
      <c r="C2089" s="1" t="str">
        <f>VLOOKUP(A2089,'[3]消费明细-普通账号'!$B$2:$D$10000,3,)</f>
        <v>其他</v>
      </c>
      <c r="D2089" s="1" t="str">
        <f>VLOOKUP(A2089,'[3]消费明细-普通账号'!$B$2:$L$10000,11,)</f>
        <v>薛玲</v>
      </c>
      <c r="E2089" s="1" t="str">
        <f>VLOOKUP(A2089,'[3]消费明细-普通账号'!$B$2:$P$10000,15,)</f>
        <v>关联</v>
      </c>
      <c r="F2089" s="5">
        <f>VLOOKUP(A2089,'[3]消费明细-普通账号'!$B$2:$O$10000,14,)</f>
        <v>42909</v>
      </c>
      <c r="G2089" s="1" t="s">
        <v>6977</v>
      </c>
      <c r="H2089" s="1" t="s">
        <v>130</v>
      </c>
      <c r="I2089" s="1" t="s">
        <v>49</v>
      </c>
      <c r="J2089" s="1" t="s">
        <v>29</v>
      </c>
      <c r="K2089" s="1" t="s">
        <v>20</v>
      </c>
      <c r="L2089" s="1" t="s">
        <v>30</v>
      </c>
      <c r="M2089" s="1"/>
      <c r="N2089" s="1">
        <f t="shared" si="32"/>
        <v>0</v>
      </c>
      <c r="O2089" s="1" t="s">
        <v>31</v>
      </c>
      <c r="P2089" s="1" t="s">
        <v>6978</v>
      </c>
      <c r="Q2089" s="1" t="s">
        <v>6978</v>
      </c>
      <c r="R2089" s="1" t="s">
        <v>21</v>
      </c>
      <c r="S2089" s="1"/>
      <c r="T2089" s="1" t="s">
        <v>25</v>
      </c>
      <c r="U2089" t="b">
        <f>VLOOKUP(H2089,[4]可返佣产品!$A$2:$B$1000,2,)</f>
        <v>1</v>
      </c>
    </row>
    <row r="2090" spans="1:21">
      <c r="A2090" s="1" t="s">
        <v>52</v>
      </c>
      <c r="B2090" s="1" t="str">
        <f>VLOOKUP(A2090,'[3]消费明细-普通账号'!$B$2:$C$10000,2,)</f>
        <v>广州一站网络科技有限公司</v>
      </c>
      <c r="C2090" s="1" t="str">
        <f>VLOOKUP(A2090,'[3]消费明细-普通账号'!$B$2:$D$10000,3,)</f>
        <v>铁军-广</v>
      </c>
      <c r="D2090" s="1" t="str">
        <f>VLOOKUP(A2090,'[3]消费明细-普通账号'!$B$2:$L$10000,11,)</f>
        <v>高乾</v>
      </c>
      <c r="E2090" s="1" t="str">
        <f>VLOOKUP(A2090,'[3]消费明细-普通账号'!$B$2:$P$10000,15,)</f>
        <v>关联</v>
      </c>
      <c r="F2090" s="5">
        <f>VLOOKUP(A2090,'[3]消费明细-普通账号'!$B$2:$O$10000,14,)</f>
        <v>43067</v>
      </c>
      <c r="G2090" s="1" t="s">
        <v>6979</v>
      </c>
      <c r="H2090" s="1" t="s">
        <v>166</v>
      </c>
      <c r="I2090" s="1" t="s">
        <v>49</v>
      </c>
      <c r="J2090" s="1" t="s">
        <v>29</v>
      </c>
      <c r="K2090" s="1" t="s">
        <v>20</v>
      </c>
      <c r="L2090" s="1" t="s">
        <v>30</v>
      </c>
      <c r="M2090" s="1"/>
      <c r="N2090" s="1">
        <f t="shared" si="32"/>
        <v>0</v>
      </c>
      <c r="O2090" s="1" t="s">
        <v>31</v>
      </c>
      <c r="P2090" s="1" t="s">
        <v>6980</v>
      </c>
      <c r="Q2090" s="1" t="s">
        <v>6980</v>
      </c>
      <c r="R2090" s="1" t="s">
        <v>21</v>
      </c>
      <c r="S2090" s="1"/>
      <c r="T2090" s="1" t="s">
        <v>25</v>
      </c>
      <c r="U2090" t="e">
        <f>VLOOKUP(H2090,[4]可返佣产品!$A$2:$B$1000,2,)</f>
        <v>#N/A</v>
      </c>
    </row>
    <row r="2091" spans="1:21">
      <c r="A2091" s="1" t="s">
        <v>2145</v>
      </c>
      <c r="B2091" s="1" t="str">
        <f>VLOOKUP(A2091,'[3]消费明细-普通账号'!$B$2:$C$10000,2,)</f>
        <v>敏捷地产</v>
      </c>
      <c r="C2091" s="1" t="str">
        <f>VLOOKUP(A2091,'[3]消费明细-普通账号'!$B$2:$D$10000,3,)</f>
        <v>KA-广</v>
      </c>
      <c r="D2091" s="1" t="str">
        <f>VLOOKUP(A2091,'[3]消费明细-普通账号'!$B$2:$L$10000,11,)</f>
        <v>史玉卉</v>
      </c>
      <c r="E2091" s="1" t="str">
        <f>VLOOKUP(A2091,'[3]消费明细-普通账号'!$B$2:$P$10000,15,)</f>
        <v>新建</v>
      </c>
      <c r="F2091" s="5">
        <f>VLOOKUP(A2091,'[3]消费明细-普通账号'!$B$2:$O$10000,14,)</f>
        <v>43003</v>
      </c>
      <c r="G2091" s="1" t="s">
        <v>6981</v>
      </c>
      <c r="H2091" s="1" t="s">
        <v>89</v>
      </c>
      <c r="I2091" s="1" t="s">
        <v>49</v>
      </c>
      <c r="J2091" s="1" t="s">
        <v>6982</v>
      </c>
      <c r="K2091" s="1" t="s">
        <v>203</v>
      </c>
      <c r="L2091" s="1" t="s">
        <v>6983</v>
      </c>
      <c r="M2091" s="1">
        <v>2000</v>
      </c>
      <c r="N2091" s="1">
        <f t="shared" si="32"/>
        <v>223</v>
      </c>
      <c r="O2091" s="1" t="s">
        <v>22</v>
      </c>
      <c r="P2091" s="1" t="s">
        <v>6984</v>
      </c>
      <c r="Q2091" s="1" t="s">
        <v>6985</v>
      </c>
      <c r="R2091" s="1" t="s">
        <v>21</v>
      </c>
      <c r="S2091" s="1"/>
      <c r="T2091" s="1" t="s">
        <v>25</v>
      </c>
      <c r="U2091" t="str">
        <f>VLOOKUP(H2091,[4]可返佣产品!$A$2:$B$1000,2,)</f>
        <v>true</v>
      </c>
    </row>
    <row r="2092" spans="1:21">
      <c r="A2092" s="1" t="s">
        <v>2145</v>
      </c>
      <c r="B2092" s="1" t="str">
        <f>VLOOKUP(A2092,'[3]消费明细-普通账号'!$B$2:$C$10000,2,)</f>
        <v>敏捷地产</v>
      </c>
      <c r="C2092" s="1" t="str">
        <f>VLOOKUP(A2092,'[3]消费明细-普通账号'!$B$2:$D$10000,3,)</f>
        <v>KA-广</v>
      </c>
      <c r="D2092" s="1" t="str">
        <f>VLOOKUP(A2092,'[3]消费明细-普通账号'!$B$2:$L$10000,11,)</f>
        <v>史玉卉</v>
      </c>
      <c r="E2092" s="1" t="str">
        <f>VLOOKUP(A2092,'[3]消费明细-普通账号'!$B$2:$P$10000,15,)</f>
        <v>新建</v>
      </c>
      <c r="F2092" s="5">
        <f>VLOOKUP(A2092,'[3]消费明细-普通账号'!$B$2:$O$10000,14,)</f>
        <v>43003</v>
      </c>
      <c r="G2092" s="1" t="s">
        <v>6986</v>
      </c>
      <c r="H2092" s="1" t="s">
        <v>89</v>
      </c>
      <c r="I2092" s="1" t="s">
        <v>49</v>
      </c>
      <c r="J2092" s="1" t="s">
        <v>2101</v>
      </c>
      <c r="K2092" s="1" t="s">
        <v>203</v>
      </c>
      <c r="L2092" s="1" t="s">
        <v>2102</v>
      </c>
      <c r="M2092" s="1"/>
      <c r="N2092" s="1">
        <f t="shared" si="32"/>
        <v>486</v>
      </c>
      <c r="O2092" s="1" t="s">
        <v>22</v>
      </c>
      <c r="P2092" s="1" t="s">
        <v>6987</v>
      </c>
      <c r="Q2092" s="1" t="s">
        <v>6988</v>
      </c>
      <c r="R2092" s="1" t="s">
        <v>21</v>
      </c>
      <c r="S2092" s="1"/>
      <c r="T2092" s="1" t="s">
        <v>25</v>
      </c>
      <c r="U2092" t="str">
        <f>VLOOKUP(H2092,[4]可返佣产品!$A$2:$B$1000,2,)</f>
        <v>true</v>
      </c>
    </row>
    <row r="2093" spans="1:21">
      <c r="A2093" s="1" t="s">
        <v>2145</v>
      </c>
      <c r="B2093" s="1" t="str">
        <f>VLOOKUP(A2093,'[3]消费明细-普通账号'!$B$2:$C$10000,2,)</f>
        <v>敏捷地产</v>
      </c>
      <c r="C2093" s="1" t="str">
        <f>VLOOKUP(A2093,'[3]消费明细-普通账号'!$B$2:$D$10000,3,)</f>
        <v>KA-广</v>
      </c>
      <c r="D2093" s="1" t="str">
        <f>VLOOKUP(A2093,'[3]消费明细-普通账号'!$B$2:$L$10000,11,)</f>
        <v>史玉卉</v>
      </c>
      <c r="E2093" s="1" t="str">
        <f>VLOOKUP(A2093,'[3]消费明细-普通账号'!$B$2:$P$10000,15,)</f>
        <v>新建</v>
      </c>
      <c r="F2093" s="5">
        <f>VLOOKUP(A2093,'[3]消费明细-普通账号'!$B$2:$O$10000,14,)</f>
        <v>43003</v>
      </c>
      <c r="G2093" s="1" t="s">
        <v>6989</v>
      </c>
      <c r="H2093" s="1" t="s">
        <v>36</v>
      </c>
      <c r="I2093" s="1" t="s">
        <v>49</v>
      </c>
      <c r="J2093" s="1" t="s">
        <v>6990</v>
      </c>
      <c r="K2093" s="1" t="s">
        <v>84</v>
      </c>
      <c r="L2093" s="1" t="s">
        <v>6991</v>
      </c>
      <c r="M2093" s="1"/>
      <c r="N2093" s="1">
        <f t="shared" si="32"/>
        <v>1632</v>
      </c>
      <c r="O2093" s="1" t="s">
        <v>22</v>
      </c>
      <c r="P2093" s="1" t="s">
        <v>6992</v>
      </c>
      <c r="Q2093" s="1" t="s">
        <v>6993</v>
      </c>
      <c r="R2093" s="1" t="s">
        <v>21</v>
      </c>
      <c r="S2093" s="1"/>
      <c r="T2093" s="1" t="s">
        <v>25</v>
      </c>
      <c r="U2093" t="str">
        <f>VLOOKUP(H2093,[4]可返佣产品!$A$2:$B$1000,2,)</f>
        <v>true</v>
      </c>
    </row>
    <row r="2094" spans="1:21">
      <c r="A2094" s="1" t="s">
        <v>2145</v>
      </c>
      <c r="B2094" s="1" t="str">
        <f>VLOOKUP(A2094,'[3]消费明细-普通账号'!$B$2:$C$10000,2,)</f>
        <v>敏捷地产</v>
      </c>
      <c r="C2094" s="1" t="str">
        <f>VLOOKUP(A2094,'[3]消费明细-普通账号'!$B$2:$D$10000,3,)</f>
        <v>KA-广</v>
      </c>
      <c r="D2094" s="1" t="str">
        <f>VLOOKUP(A2094,'[3]消费明细-普通账号'!$B$2:$L$10000,11,)</f>
        <v>史玉卉</v>
      </c>
      <c r="E2094" s="1" t="str">
        <f>VLOOKUP(A2094,'[3]消费明细-普通账号'!$B$2:$P$10000,15,)</f>
        <v>新建</v>
      </c>
      <c r="F2094" s="5">
        <f>VLOOKUP(A2094,'[3]消费明细-普通账号'!$B$2:$O$10000,14,)</f>
        <v>43003</v>
      </c>
      <c r="G2094" s="1" t="s">
        <v>6994</v>
      </c>
      <c r="H2094" s="1" t="s">
        <v>17</v>
      </c>
      <c r="I2094" s="1" t="s">
        <v>49</v>
      </c>
      <c r="J2094" s="1" t="s">
        <v>6995</v>
      </c>
      <c r="K2094" s="1" t="s">
        <v>980</v>
      </c>
      <c r="L2094" s="1" t="s">
        <v>6996</v>
      </c>
      <c r="M2094" s="1"/>
      <c r="N2094" s="1">
        <f t="shared" si="32"/>
        <v>6270</v>
      </c>
      <c r="O2094" s="1" t="s">
        <v>22</v>
      </c>
      <c r="P2094" s="1" t="s">
        <v>6997</v>
      </c>
      <c r="Q2094" s="1" t="s">
        <v>6998</v>
      </c>
      <c r="R2094" s="1" t="s">
        <v>21</v>
      </c>
      <c r="S2094" s="1"/>
      <c r="T2094" s="1" t="s">
        <v>25</v>
      </c>
      <c r="U2094" t="str">
        <f>VLOOKUP(H2094,[4]可返佣产品!$A$2:$B$1000,2,)</f>
        <v>true</v>
      </c>
    </row>
    <row r="2095" spans="1:21">
      <c r="A2095" s="1" t="s">
        <v>2145</v>
      </c>
      <c r="B2095" s="1" t="str">
        <f>VLOOKUP(A2095,'[3]消费明细-普通账号'!$B$2:$C$10000,2,)</f>
        <v>敏捷地产</v>
      </c>
      <c r="C2095" s="1" t="str">
        <f>VLOOKUP(A2095,'[3]消费明细-普通账号'!$B$2:$D$10000,3,)</f>
        <v>KA-广</v>
      </c>
      <c r="D2095" s="1" t="str">
        <f>VLOOKUP(A2095,'[3]消费明细-普通账号'!$B$2:$L$10000,11,)</f>
        <v>史玉卉</v>
      </c>
      <c r="E2095" s="1" t="str">
        <f>VLOOKUP(A2095,'[3]消费明细-普通账号'!$B$2:$P$10000,15,)</f>
        <v>新建</v>
      </c>
      <c r="F2095" s="5">
        <f>VLOOKUP(A2095,'[3]消费明细-普通账号'!$B$2:$O$10000,14,)</f>
        <v>43003</v>
      </c>
      <c r="G2095" s="1" t="s">
        <v>6999</v>
      </c>
      <c r="H2095" s="1" t="s">
        <v>89</v>
      </c>
      <c r="I2095" s="1" t="s">
        <v>49</v>
      </c>
      <c r="J2095" s="1" t="s">
        <v>4590</v>
      </c>
      <c r="K2095" s="1" t="s">
        <v>203</v>
      </c>
      <c r="L2095" s="1" t="s">
        <v>92</v>
      </c>
      <c r="M2095" s="1"/>
      <c r="N2095" s="1">
        <f t="shared" si="32"/>
        <v>999</v>
      </c>
      <c r="O2095" s="1" t="s">
        <v>22</v>
      </c>
      <c r="P2095" s="1" t="s">
        <v>7000</v>
      </c>
      <c r="Q2095" s="1" t="s">
        <v>7001</v>
      </c>
      <c r="R2095" s="1" t="s">
        <v>21</v>
      </c>
      <c r="S2095" s="1"/>
      <c r="T2095" s="1" t="s">
        <v>25</v>
      </c>
      <c r="U2095" t="str">
        <f>VLOOKUP(H2095,[4]可返佣产品!$A$2:$B$1000,2,)</f>
        <v>true</v>
      </c>
    </row>
    <row r="2096" spans="1:21">
      <c r="A2096" s="1" t="s">
        <v>2145</v>
      </c>
      <c r="B2096" s="1" t="str">
        <f>VLOOKUP(A2096,'[3]消费明细-普通账号'!$B$2:$C$10000,2,)</f>
        <v>敏捷地产</v>
      </c>
      <c r="C2096" s="1" t="str">
        <f>VLOOKUP(A2096,'[3]消费明细-普通账号'!$B$2:$D$10000,3,)</f>
        <v>KA-广</v>
      </c>
      <c r="D2096" s="1" t="str">
        <f>VLOOKUP(A2096,'[3]消费明细-普通账号'!$B$2:$L$10000,11,)</f>
        <v>史玉卉</v>
      </c>
      <c r="E2096" s="1" t="str">
        <f>VLOOKUP(A2096,'[3]消费明细-普通账号'!$B$2:$P$10000,15,)</f>
        <v>新建</v>
      </c>
      <c r="F2096" s="5">
        <f>VLOOKUP(A2096,'[3]消费明细-普通账号'!$B$2:$O$10000,14,)</f>
        <v>43003</v>
      </c>
      <c r="G2096" s="1" t="s">
        <v>7002</v>
      </c>
      <c r="H2096" s="1" t="s">
        <v>433</v>
      </c>
      <c r="I2096" s="1" t="s">
        <v>49</v>
      </c>
      <c r="J2096" s="1" t="s">
        <v>7003</v>
      </c>
      <c r="K2096" s="1" t="s">
        <v>84</v>
      </c>
      <c r="L2096" s="1" t="s">
        <v>7004</v>
      </c>
      <c r="M2096" s="1"/>
      <c r="N2096" s="1">
        <f t="shared" si="32"/>
        <v>13632.5</v>
      </c>
      <c r="O2096" s="1" t="s">
        <v>22</v>
      </c>
      <c r="P2096" s="1" t="s">
        <v>7005</v>
      </c>
      <c r="Q2096" s="1" t="s">
        <v>7006</v>
      </c>
      <c r="R2096" s="1" t="s">
        <v>21</v>
      </c>
      <c r="S2096" s="1"/>
      <c r="T2096" s="1" t="s">
        <v>25</v>
      </c>
      <c r="U2096" t="str">
        <f>VLOOKUP(H2096,[4]可返佣产品!$A$2:$B$1000,2,)</f>
        <v>true</v>
      </c>
    </row>
    <row r="2097" spans="1:21">
      <c r="A2097" s="1" t="s">
        <v>2145</v>
      </c>
      <c r="B2097" s="1" t="str">
        <f>VLOOKUP(A2097,'[3]消费明细-普通账号'!$B$2:$C$10000,2,)</f>
        <v>敏捷地产</v>
      </c>
      <c r="C2097" s="1" t="str">
        <f>VLOOKUP(A2097,'[3]消费明细-普通账号'!$B$2:$D$10000,3,)</f>
        <v>KA-广</v>
      </c>
      <c r="D2097" s="1" t="str">
        <f>VLOOKUP(A2097,'[3]消费明细-普通账号'!$B$2:$L$10000,11,)</f>
        <v>史玉卉</v>
      </c>
      <c r="E2097" s="1" t="str">
        <f>VLOOKUP(A2097,'[3]消费明细-普通账号'!$B$2:$P$10000,15,)</f>
        <v>新建</v>
      </c>
      <c r="F2097" s="5">
        <f>VLOOKUP(A2097,'[3]消费明细-普通账号'!$B$2:$O$10000,14,)</f>
        <v>43003</v>
      </c>
      <c r="G2097" s="1" t="s">
        <v>7007</v>
      </c>
      <c r="H2097" s="1" t="s">
        <v>306</v>
      </c>
      <c r="I2097" s="1" t="s">
        <v>49</v>
      </c>
      <c r="J2097" s="1" t="s">
        <v>2147</v>
      </c>
      <c r="K2097" s="1" t="s">
        <v>84</v>
      </c>
      <c r="L2097" s="1" t="s">
        <v>2148</v>
      </c>
      <c r="M2097" s="1"/>
      <c r="N2097" s="1">
        <f t="shared" si="32"/>
        <v>6936</v>
      </c>
      <c r="O2097" s="1" t="s">
        <v>22</v>
      </c>
      <c r="P2097" s="1" t="s">
        <v>7008</v>
      </c>
      <c r="Q2097" s="1" t="s">
        <v>7009</v>
      </c>
      <c r="R2097" s="1" t="s">
        <v>21</v>
      </c>
      <c r="S2097" s="1"/>
      <c r="T2097" s="1" t="s">
        <v>25</v>
      </c>
      <c r="U2097" t="str">
        <f>VLOOKUP(H2097,[4]可返佣产品!$A$2:$B$1000,2,)</f>
        <v>true</v>
      </c>
    </row>
    <row r="2098" spans="1:21">
      <c r="A2098" s="1" t="s">
        <v>2145</v>
      </c>
      <c r="B2098" s="1" t="str">
        <f>VLOOKUP(A2098,'[3]消费明细-普通账号'!$B$2:$C$10000,2,)</f>
        <v>敏捷地产</v>
      </c>
      <c r="C2098" s="1" t="str">
        <f>VLOOKUP(A2098,'[3]消费明细-普通账号'!$B$2:$D$10000,3,)</f>
        <v>KA-广</v>
      </c>
      <c r="D2098" s="1" t="str">
        <f>VLOOKUP(A2098,'[3]消费明细-普通账号'!$B$2:$L$10000,11,)</f>
        <v>史玉卉</v>
      </c>
      <c r="E2098" s="1" t="str">
        <f>VLOOKUP(A2098,'[3]消费明细-普通账号'!$B$2:$P$10000,15,)</f>
        <v>新建</v>
      </c>
      <c r="F2098" s="5">
        <f>VLOOKUP(A2098,'[3]消费明细-普通账号'!$B$2:$O$10000,14,)</f>
        <v>43003</v>
      </c>
      <c r="G2098" s="1" t="s">
        <v>7010</v>
      </c>
      <c r="H2098" s="1" t="s">
        <v>36</v>
      </c>
      <c r="I2098" s="1" t="s">
        <v>49</v>
      </c>
      <c r="J2098" s="1" t="s">
        <v>2157</v>
      </c>
      <c r="K2098" s="1" t="s">
        <v>84</v>
      </c>
      <c r="L2098" s="1" t="s">
        <v>2158</v>
      </c>
      <c r="M2098" s="1"/>
      <c r="N2098" s="1">
        <f t="shared" si="32"/>
        <v>69666</v>
      </c>
      <c r="O2098" s="1" t="s">
        <v>22</v>
      </c>
      <c r="P2098" s="1" t="s">
        <v>7011</v>
      </c>
      <c r="Q2098" s="1" t="s">
        <v>7012</v>
      </c>
      <c r="R2098" s="1" t="s">
        <v>21</v>
      </c>
      <c r="S2098" s="1"/>
      <c r="T2098" s="1" t="s">
        <v>25</v>
      </c>
      <c r="U2098" t="str">
        <f>VLOOKUP(H2098,[4]可返佣产品!$A$2:$B$1000,2,)</f>
        <v>true</v>
      </c>
    </row>
    <row r="2099" spans="1:21">
      <c r="A2099" s="1" t="s">
        <v>2145</v>
      </c>
      <c r="B2099" s="1" t="str">
        <f>VLOOKUP(A2099,'[3]消费明细-普通账号'!$B$2:$C$10000,2,)</f>
        <v>敏捷地产</v>
      </c>
      <c r="C2099" s="1" t="str">
        <f>VLOOKUP(A2099,'[3]消费明细-普通账号'!$B$2:$D$10000,3,)</f>
        <v>KA-广</v>
      </c>
      <c r="D2099" s="1" t="str">
        <f>VLOOKUP(A2099,'[3]消费明细-普通账号'!$B$2:$L$10000,11,)</f>
        <v>史玉卉</v>
      </c>
      <c r="E2099" s="1" t="str">
        <f>VLOOKUP(A2099,'[3]消费明细-普通账号'!$B$2:$P$10000,15,)</f>
        <v>新建</v>
      </c>
      <c r="F2099" s="5">
        <f>VLOOKUP(A2099,'[3]消费明细-普通账号'!$B$2:$O$10000,14,)</f>
        <v>43003</v>
      </c>
      <c r="G2099" s="1" t="s">
        <v>7013</v>
      </c>
      <c r="H2099" s="1" t="s">
        <v>36</v>
      </c>
      <c r="I2099" s="1" t="s">
        <v>49</v>
      </c>
      <c r="J2099" s="1" t="s">
        <v>2157</v>
      </c>
      <c r="K2099" s="1" t="s">
        <v>84</v>
      </c>
      <c r="L2099" s="1" t="s">
        <v>2158</v>
      </c>
      <c r="M2099" s="1"/>
      <c r="N2099" s="1">
        <f t="shared" si="32"/>
        <v>69666</v>
      </c>
      <c r="O2099" s="1" t="s">
        <v>22</v>
      </c>
      <c r="P2099" s="1" t="s">
        <v>7014</v>
      </c>
      <c r="Q2099" s="1" t="s">
        <v>7015</v>
      </c>
      <c r="R2099" s="1" t="s">
        <v>21</v>
      </c>
      <c r="S2099" s="1"/>
      <c r="T2099" s="1" t="s">
        <v>25</v>
      </c>
      <c r="U2099" t="str">
        <f>VLOOKUP(H2099,[4]可返佣产品!$A$2:$B$1000,2,)</f>
        <v>true</v>
      </c>
    </row>
    <row r="2100" spans="1:21">
      <c r="A2100" s="1" t="s">
        <v>2145</v>
      </c>
      <c r="B2100" s="1" t="str">
        <f>VLOOKUP(A2100,'[3]消费明细-普通账号'!$B$2:$C$10000,2,)</f>
        <v>敏捷地产</v>
      </c>
      <c r="C2100" s="1" t="str">
        <f>VLOOKUP(A2100,'[3]消费明细-普通账号'!$B$2:$D$10000,3,)</f>
        <v>KA-广</v>
      </c>
      <c r="D2100" s="1" t="str">
        <f>VLOOKUP(A2100,'[3]消费明细-普通账号'!$B$2:$L$10000,11,)</f>
        <v>史玉卉</v>
      </c>
      <c r="E2100" s="1" t="str">
        <f>VLOOKUP(A2100,'[3]消费明细-普通账号'!$B$2:$P$10000,15,)</f>
        <v>新建</v>
      </c>
      <c r="F2100" s="5">
        <f>VLOOKUP(A2100,'[3]消费明细-普通账号'!$B$2:$O$10000,14,)</f>
        <v>43003</v>
      </c>
      <c r="G2100" s="1" t="s">
        <v>7016</v>
      </c>
      <c r="H2100" s="1" t="s">
        <v>17</v>
      </c>
      <c r="I2100" s="1" t="s">
        <v>49</v>
      </c>
      <c r="J2100" s="1" t="s">
        <v>2162</v>
      </c>
      <c r="K2100" s="1" t="s">
        <v>84</v>
      </c>
      <c r="L2100" s="1" t="s">
        <v>2163</v>
      </c>
      <c r="M2100" s="1"/>
      <c r="N2100" s="1">
        <f t="shared" si="32"/>
        <v>22409.4</v>
      </c>
      <c r="O2100" s="1" t="s">
        <v>22</v>
      </c>
      <c r="P2100" s="1" t="s">
        <v>7017</v>
      </c>
      <c r="Q2100" s="1" t="s">
        <v>7018</v>
      </c>
      <c r="R2100" s="1" t="s">
        <v>21</v>
      </c>
      <c r="S2100" s="1"/>
      <c r="T2100" s="1" t="s">
        <v>25</v>
      </c>
      <c r="U2100" t="str">
        <f>VLOOKUP(H2100,[4]可返佣产品!$A$2:$B$1000,2,)</f>
        <v>true</v>
      </c>
    </row>
    <row r="2101" spans="1:21">
      <c r="A2101" s="1" t="s">
        <v>2145</v>
      </c>
      <c r="B2101" s="1" t="str">
        <f>VLOOKUP(A2101,'[3]消费明细-普通账号'!$B$2:$C$10000,2,)</f>
        <v>敏捷地产</v>
      </c>
      <c r="C2101" s="1" t="str">
        <f>VLOOKUP(A2101,'[3]消费明细-普通账号'!$B$2:$D$10000,3,)</f>
        <v>KA-广</v>
      </c>
      <c r="D2101" s="1" t="str">
        <f>VLOOKUP(A2101,'[3]消费明细-普通账号'!$B$2:$L$10000,11,)</f>
        <v>史玉卉</v>
      </c>
      <c r="E2101" s="1" t="str">
        <f>VLOOKUP(A2101,'[3]消费明细-普通账号'!$B$2:$P$10000,15,)</f>
        <v>新建</v>
      </c>
      <c r="F2101" s="5">
        <f>VLOOKUP(A2101,'[3]消费明细-普通账号'!$B$2:$O$10000,14,)</f>
        <v>43003</v>
      </c>
      <c r="G2101" s="1" t="s">
        <v>7019</v>
      </c>
      <c r="H2101" s="1" t="s">
        <v>17</v>
      </c>
      <c r="I2101" s="1" t="s">
        <v>49</v>
      </c>
      <c r="J2101" s="1" t="s">
        <v>2170</v>
      </c>
      <c r="K2101" s="1" t="s">
        <v>84</v>
      </c>
      <c r="L2101" s="1" t="s">
        <v>2171</v>
      </c>
      <c r="M2101" s="1"/>
      <c r="N2101" s="1">
        <f t="shared" si="32"/>
        <v>10169.4</v>
      </c>
      <c r="O2101" s="1" t="s">
        <v>22</v>
      </c>
      <c r="P2101" s="1" t="s">
        <v>7020</v>
      </c>
      <c r="Q2101" s="1" t="s">
        <v>7021</v>
      </c>
      <c r="R2101" s="1" t="s">
        <v>21</v>
      </c>
      <c r="S2101" s="1"/>
      <c r="T2101" s="1" t="s">
        <v>25</v>
      </c>
      <c r="U2101" t="str">
        <f>VLOOKUP(H2101,[4]可返佣产品!$A$2:$B$1000,2,)</f>
        <v>true</v>
      </c>
    </row>
    <row r="2102" spans="1:21">
      <c r="A2102" s="1" t="s">
        <v>2145</v>
      </c>
      <c r="B2102" s="1" t="str">
        <f>VLOOKUP(A2102,'[3]消费明细-普通账号'!$B$2:$C$10000,2,)</f>
        <v>敏捷地产</v>
      </c>
      <c r="C2102" s="1" t="str">
        <f>VLOOKUP(A2102,'[3]消费明细-普通账号'!$B$2:$D$10000,3,)</f>
        <v>KA-广</v>
      </c>
      <c r="D2102" s="1" t="str">
        <f>VLOOKUP(A2102,'[3]消费明细-普通账号'!$B$2:$L$10000,11,)</f>
        <v>史玉卉</v>
      </c>
      <c r="E2102" s="1" t="str">
        <f>VLOOKUP(A2102,'[3]消费明细-普通账号'!$B$2:$P$10000,15,)</f>
        <v>新建</v>
      </c>
      <c r="F2102" s="5">
        <f>VLOOKUP(A2102,'[3]消费明细-普通账号'!$B$2:$O$10000,14,)</f>
        <v>43003</v>
      </c>
      <c r="G2102" s="1" t="s">
        <v>7022</v>
      </c>
      <c r="H2102" s="1" t="s">
        <v>17</v>
      </c>
      <c r="I2102" s="1" t="s">
        <v>49</v>
      </c>
      <c r="J2102" s="1" t="s">
        <v>2170</v>
      </c>
      <c r="K2102" s="1" t="s">
        <v>84</v>
      </c>
      <c r="L2102" s="1" t="s">
        <v>2171</v>
      </c>
      <c r="M2102" s="1"/>
      <c r="N2102" s="1">
        <f t="shared" si="32"/>
        <v>10169.4</v>
      </c>
      <c r="O2102" s="1" t="s">
        <v>22</v>
      </c>
      <c r="P2102" s="1" t="s">
        <v>7023</v>
      </c>
      <c r="Q2102" s="1" t="s">
        <v>7024</v>
      </c>
      <c r="R2102" s="1" t="s">
        <v>21</v>
      </c>
      <c r="S2102" s="1"/>
      <c r="T2102" s="1" t="s">
        <v>25</v>
      </c>
      <c r="U2102" t="str">
        <f>VLOOKUP(H2102,[4]可返佣产品!$A$2:$B$1000,2,)</f>
        <v>true</v>
      </c>
    </row>
    <row r="2103" spans="1:21">
      <c r="A2103" s="1" t="s">
        <v>2145</v>
      </c>
      <c r="B2103" s="1" t="str">
        <f>VLOOKUP(A2103,'[3]消费明细-普通账号'!$B$2:$C$10000,2,)</f>
        <v>敏捷地产</v>
      </c>
      <c r="C2103" s="1" t="str">
        <f>VLOOKUP(A2103,'[3]消费明细-普通账号'!$B$2:$D$10000,3,)</f>
        <v>KA-广</v>
      </c>
      <c r="D2103" s="1" t="str">
        <f>VLOOKUP(A2103,'[3]消费明细-普通账号'!$B$2:$L$10000,11,)</f>
        <v>史玉卉</v>
      </c>
      <c r="E2103" s="1" t="str">
        <f>VLOOKUP(A2103,'[3]消费明细-普通账号'!$B$2:$P$10000,15,)</f>
        <v>新建</v>
      </c>
      <c r="F2103" s="5">
        <f>VLOOKUP(A2103,'[3]消费明细-普通账号'!$B$2:$O$10000,14,)</f>
        <v>43003</v>
      </c>
      <c r="G2103" s="1" t="s">
        <v>7025</v>
      </c>
      <c r="H2103" s="1" t="s">
        <v>17</v>
      </c>
      <c r="I2103" s="1" t="s">
        <v>49</v>
      </c>
      <c r="J2103" s="1" t="s">
        <v>2185</v>
      </c>
      <c r="K2103" s="1" t="s">
        <v>84</v>
      </c>
      <c r="L2103" s="1" t="s">
        <v>2186</v>
      </c>
      <c r="M2103" s="1"/>
      <c r="N2103" s="1">
        <f t="shared" si="32"/>
        <v>20338.8</v>
      </c>
      <c r="O2103" s="1" t="s">
        <v>22</v>
      </c>
      <c r="P2103" s="1" t="s">
        <v>7026</v>
      </c>
      <c r="Q2103" s="1" t="s">
        <v>7027</v>
      </c>
      <c r="R2103" s="1" t="s">
        <v>21</v>
      </c>
      <c r="S2103" s="1"/>
      <c r="T2103" s="1" t="s">
        <v>25</v>
      </c>
      <c r="U2103" t="str">
        <f>VLOOKUP(H2103,[4]可返佣产品!$A$2:$B$1000,2,)</f>
        <v>true</v>
      </c>
    </row>
    <row r="2104" spans="1:21">
      <c r="A2104" s="1" t="s">
        <v>2145</v>
      </c>
      <c r="B2104" s="1" t="str">
        <f>VLOOKUP(A2104,'[3]消费明细-普通账号'!$B$2:$C$10000,2,)</f>
        <v>敏捷地产</v>
      </c>
      <c r="C2104" s="1" t="str">
        <f>VLOOKUP(A2104,'[3]消费明细-普通账号'!$B$2:$D$10000,3,)</f>
        <v>KA-广</v>
      </c>
      <c r="D2104" s="1" t="str">
        <f>VLOOKUP(A2104,'[3]消费明细-普通账号'!$B$2:$L$10000,11,)</f>
        <v>史玉卉</v>
      </c>
      <c r="E2104" s="1" t="str">
        <f>VLOOKUP(A2104,'[3]消费明细-普通账号'!$B$2:$P$10000,15,)</f>
        <v>新建</v>
      </c>
      <c r="F2104" s="5">
        <f>VLOOKUP(A2104,'[3]消费明细-普通账号'!$B$2:$O$10000,14,)</f>
        <v>43003</v>
      </c>
      <c r="G2104" s="1" t="s">
        <v>7028</v>
      </c>
      <c r="H2104" s="1" t="s">
        <v>17</v>
      </c>
      <c r="I2104" s="1" t="s">
        <v>49</v>
      </c>
      <c r="J2104" s="1" t="s">
        <v>222</v>
      </c>
      <c r="K2104" s="1" t="s">
        <v>84</v>
      </c>
      <c r="L2104" s="1" t="s">
        <v>223</v>
      </c>
      <c r="M2104" s="1"/>
      <c r="N2104" s="1">
        <f t="shared" si="32"/>
        <v>8894.4</v>
      </c>
      <c r="O2104" s="1" t="s">
        <v>22</v>
      </c>
      <c r="P2104" s="1" t="s">
        <v>7029</v>
      </c>
      <c r="Q2104" s="1" t="s">
        <v>7030</v>
      </c>
      <c r="R2104" s="1" t="s">
        <v>21</v>
      </c>
      <c r="S2104" s="1"/>
      <c r="T2104" s="1" t="s">
        <v>25</v>
      </c>
      <c r="U2104" t="str">
        <f>VLOOKUP(H2104,[4]可返佣产品!$A$2:$B$1000,2,)</f>
        <v>true</v>
      </c>
    </row>
    <row r="2105" spans="1:21">
      <c r="A2105" s="1" t="s">
        <v>63</v>
      </c>
      <c r="B2105" s="1" t="str">
        <f>VLOOKUP(A2105,'[3]消费明细-普通账号'!$B$2:$C$10000,2,)</f>
        <v>广州美亚电子商务国际旅行社有限公司</v>
      </c>
      <c r="C2105" s="1" t="str">
        <f>VLOOKUP(A2105,'[3]消费明细-普通账号'!$B$2:$D$10000,3,)</f>
        <v>KA-广</v>
      </c>
      <c r="D2105" s="1" t="str">
        <f>VLOOKUP(A2105,'[3]消费明细-普通账号'!$B$2:$L$10000,11,)</f>
        <v>史玉卉</v>
      </c>
      <c r="E2105" s="1" t="str">
        <f>VLOOKUP(A2105,'[3]消费明细-普通账号'!$B$2:$P$10000,15,)</f>
        <v>关联</v>
      </c>
      <c r="F2105" s="5">
        <f>VLOOKUP(A2105,'[3]消费明细-普通账号'!$B$2:$O$10000,14,)</f>
        <v>43028</v>
      </c>
      <c r="G2105" s="1" t="s">
        <v>7031</v>
      </c>
      <c r="H2105" s="1" t="s">
        <v>17</v>
      </c>
      <c r="I2105" s="1" t="s">
        <v>18</v>
      </c>
      <c r="J2105" s="1" t="s">
        <v>7032</v>
      </c>
      <c r="K2105" s="1" t="s">
        <v>20</v>
      </c>
      <c r="L2105" s="1" t="s">
        <v>7032</v>
      </c>
      <c r="M2105" s="1"/>
      <c r="N2105" s="1">
        <f t="shared" si="32"/>
        <v>172.84</v>
      </c>
      <c r="O2105" s="1" t="s">
        <v>22</v>
      </c>
      <c r="P2105" s="1" t="s">
        <v>7033</v>
      </c>
      <c r="Q2105" s="1" t="s">
        <v>7034</v>
      </c>
      <c r="R2105" s="1" t="s">
        <v>21</v>
      </c>
      <c r="S2105" s="1"/>
      <c r="T2105" s="1" t="s">
        <v>25</v>
      </c>
      <c r="U2105" t="str">
        <f>VLOOKUP(H2105,[4]可返佣产品!$A$2:$B$1000,2,)</f>
        <v>true</v>
      </c>
    </row>
    <row r="2106" spans="1:21">
      <c r="A2106" s="1" t="s">
        <v>152</v>
      </c>
      <c r="B2106" s="1" t="str">
        <f>VLOOKUP(A2106,'[3]消费明细-普通账号'!$B$2:$C$10000,2,)</f>
        <v>广州市位讯信息科技有限责任公司（王颖）</v>
      </c>
      <c r="C2106" s="1" t="str">
        <f>VLOOKUP(A2106,'[3]消费明细-普通账号'!$B$2:$D$10000,3,)</f>
        <v>中台-广</v>
      </c>
      <c r="D2106" s="1" t="str">
        <f>VLOOKUP(A2106,'[3]消费明细-普通账号'!$B$2:$L$10000,11,)</f>
        <v>唐钰滢</v>
      </c>
      <c r="E2106" s="1" t="str">
        <f>VLOOKUP(A2106,'[3]消费明细-普通账号'!$B$2:$P$10000,15,)</f>
        <v>关联</v>
      </c>
      <c r="F2106" s="5">
        <f>VLOOKUP(A2106,'[3]消费明细-普通账号'!$B$2:$O$10000,14,)</f>
        <v>43031</v>
      </c>
      <c r="G2106" s="1" t="s">
        <v>7035</v>
      </c>
      <c r="H2106" s="1" t="s">
        <v>17</v>
      </c>
      <c r="I2106" s="1" t="s">
        <v>18</v>
      </c>
      <c r="J2106" s="1" t="s">
        <v>7036</v>
      </c>
      <c r="K2106" s="1" t="s">
        <v>20</v>
      </c>
      <c r="L2106" s="1" t="s">
        <v>7036</v>
      </c>
      <c r="M2106" s="1"/>
      <c r="N2106" s="1">
        <f t="shared" si="32"/>
        <v>227.06</v>
      </c>
      <c r="O2106" s="1" t="s">
        <v>22</v>
      </c>
      <c r="P2106" s="1" t="s">
        <v>7037</v>
      </c>
      <c r="Q2106" s="1" t="s">
        <v>7038</v>
      </c>
      <c r="R2106" s="1" t="s">
        <v>21</v>
      </c>
      <c r="S2106" s="1"/>
      <c r="T2106" s="1" t="s">
        <v>25</v>
      </c>
      <c r="U2106" t="str">
        <f>VLOOKUP(H2106,[4]可返佣产品!$A$2:$B$1000,2,)</f>
        <v>true</v>
      </c>
    </row>
    <row r="2107" spans="1:21">
      <c r="A2107" s="1" t="s">
        <v>52</v>
      </c>
      <c r="B2107" s="1" t="str">
        <f>VLOOKUP(A2107,'[3]消费明细-普通账号'!$B$2:$C$10000,2,)</f>
        <v>广州一站网络科技有限公司</v>
      </c>
      <c r="C2107" s="1" t="str">
        <f>VLOOKUP(A2107,'[3]消费明细-普通账号'!$B$2:$D$10000,3,)</f>
        <v>铁军-广</v>
      </c>
      <c r="D2107" s="1" t="str">
        <f>VLOOKUP(A2107,'[3]消费明细-普通账号'!$B$2:$L$10000,11,)</f>
        <v>高乾</v>
      </c>
      <c r="E2107" s="1" t="str">
        <f>VLOOKUP(A2107,'[3]消费明细-普通账号'!$B$2:$P$10000,15,)</f>
        <v>关联</v>
      </c>
      <c r="F2107" s="5">
        <f>VLOOKUP(A2107,'[3]消费明细-普通账号'!$B$2:$O$10000,14,)</f>
        <v>43067</v>
      </c>
      <c r="G2107" s="1" t="s">
        <v>7039</v>
      </c>
      <c r="H2107" s="1" t="s">
        <v>166</v>
      </c>
      <c r="I2107" s="1" t="s">
        <v>49</v>
      </c>
      <c r="J2107" s="1" t="s">
        <v>29</v>
      </c>
      <c r="K2107" s="1" t="s">
        <v>20</v>
      </c>
      <c r="L2107" s="1" t="s">
        <v>30</v>
      </c>
      <c r="M2107" s="1"/>
      <c r="N2107" s="1">
        <f t="shared" si="32"/>
        <v>0</v>
      </c>
      <c r="O2107" s="1" t="s">
        <v>31</v>
      </c>
      <c r="P2107" s="1" t="s">
        <v>7040</v>
      </c>
      <c r="Q2107" s="1" t="s">
        <v>7040</v>
      </c>
      <c r="R2107" s="1" t="s">
        <v>21</v>
      </c>
      <c r="S2107" s="1"/>
      <c r="T2107" s="1" t="s">
        <v>25</v>
      </c>
      <c r="U2107" t="e">
        <f>VLOOKUP(H2107,[4]可返佣产品!$A$2:$B$1000,2,)</f>
        <v>#N/A</v>
      </c>
    </row>
    <row r="2108" spans="1:21">
      <c r="A2108" s="1" t="s">
        <v>4487</v>
      </c>
      <c r="B2108" s="1" t="str">
        <f>VLOOKUP(A2108,'[3]消费明细-普通账号'!$B$2:$C$10000,2,)</f>
        <v>广州紫鲸互联网科技有限公司</v>
      </c>
      <c r="C2108" s="1" t="str">
        <f>VLOOKUP(A2108,'[3]消费明细-普通账号'!$B$2:$D$10000,3,)</f>
        <v>BD伙伴</v>
      </c>
      <c r="D2108" s="1" t="str">
        <f>VLOOKUP(A2108,'[3]消费明细-普通账号'!$B$2:$L$10000,11,)</f>
        <v>BD团队-黄政源</v>
      </c>
      <c r="E2108" s="1" t="str">
        <f>VLOOKUP(A2108,'[3]消费明细-普通账号'!$B$2:$P$10000,15,)</f>
        <v>新建</v>
      </c>
      <c r="F2108" s="5">
        <f>VLOOKUP(A2108,'[3]消费明细-普通账号'!$B$2:$O$10000,14,)</f>
        <v>43265.906226851854</v>
      </c>
      <c r="G2108" s="1" t="s">
        <v>7041</v>
      </c>
      <c r="H2108" s="1" t="s">
        <v>1405</v>
      </c>
      <c r="I2108" s="1" t="s">
        <v>49</v>
      </c>
      <c r="J2108" s="1" t="s">
        <v>4304</v>
      </c>
      <c r="K2108" s="1" t="s">
        <v>84</v>
      </c>
      <c r="L2108" s="1" t="s">
        <v>4305</v>
      </c>
      <c r="M2108" s="1"/>
      <c r="N2108" s="1">
        <f t="shared" si="32"/>
        <v>18.36</v>
      </c>
      <c r="O2108" s="1" t="s">
        <v>22</v>
      </c>
      <c r="P2108" s="1" t="s">
        <v>7042</v>
      </c>
      <c r="Q2108" s="1" t="s">
        <v>7043</v>
      </c>
      <c r="R2108" s="1" t="s">
        <v>21</v>
      </c>
      <c r="S2108" s="1"/>
      <c r="T2108" s="1" t="s">
        <v>25</v>
      </c>
      <c r="U2108" t="str">
        <f>VLOOKUP(H2108,[4]可返佣产品!$A$2:$B$1000,2,)</f>
        <v>true</v>
      </c>
    </row>
    <row r="2109" spans="1:21">
      <c r="A2109" s="1" t="s">
        <v>26</v>
      </c>
      <c r="B2109" s="1" t="str">
        <f>VLOOKUP(A2109,'[3]消费明细-普通账号'!$B$2:$C$10000,2,)</f>
        <v>广州市十牛信息科技有限公司</v>
      </c>
      <c r="C2109" s="1" t="str">
        <f>VLOOKUP(A2109,'[3]消费明细-普通账号'!$B$2:$D$10000,3,)</f>
        <v>其他</v>
      </c>
      <c r="D2109" s="1" t="str">
        <f>VLOOKUP(A2109,'[3]消费明细-普通账号'!$B$2:$L$10000,11,)</f>
        <v>薛玲</v>
      </c>
      <c r="E2109" s="1" t="str">
        <f>VLOOKUP(A2109,'[3]消费明细-普通账号'!$B$2:$P$10000,15,)</f>
        <v>关联</v>
      </c>
      <c r="F2109" s="5">
        <f>VLOOKUP(A2109,'[3]消费明细-普通账号'!$B$2:$O$10000,14,)</f>
        <v>42909</v>
      </c>
      <c r="G2109" s="1" t="s">
        <v>7044</v>
      </c>
      <c r="H2109" s="1" t="s">
        <v>130</v>
      </c>
      <c r="I2109" s="1" t="s">
        <v>49</v>
      </c>
      <c r="J2109" s="1" t="s">
        <v>29</v>
      </c>
      <c r="K2109" s="1" t="s">
        <v>20</v>
      </c>
      <c r="L2109" s="1" t="s">
        <v>30</v>
      </c>
      <c r="M2109" s="1"/>
      <c r="N2109" s="1">
        <f t="shared" si="32"/>
        <v>0</v>
      </c>
      <c r="O2109" s="1" t="s">
        <v>31</v>
      </c>
      <c r="P2109" s="1" t="s">
        <v>7045</v>
      </c>
      <c r="Q2109" s="1" t="s">
        <v>7045</v>
      </c>
      <c r="R2109" s="1" t="s">
        <v>21</v>
      </c>
      <c r="S2109" s="1"/>
      <c r="T2109" s="1" t="s">
        <v>25</v>
      </c>
      <c r="U2109" t="b">
        <f>VLOOKUP(H2109,[4]可返佣产品!$A$2:$B$1000,2,)</f>
        <v>1</v>
      </c>
    </row>
    <row r="2110" spans="1:21">
      <c r="A2110" s="1" t="s">
        <v>26</v>
      </c>
      <c r="B2110" s="1" t="str">
        <f>VLOOKUP(A2110,'[3]消费明细-普通账号'!$B$2:$C$10000,2,)</f>
        <v>广州市十牛信息科技有限公司</v>
      </c>
      <c r="C2110" s="1" t="str">
        <f>VLOOKUP(A2110,'[3]消费明细-普通账号'!$B$2:$D$10000,3,)</f>
        <v>其他</v>
      </c>
      <c r="D2110" s="1" t="str">
        <f>VLOOKUP(A2110,'[3]消费明细-普通账号'!$B$2:$L$10000,11,)</f>
        <v>薛玲</v>
      </c>
      <c r="E2110" s="1" t="str">
        <f>VLOOKUP(A2110,'[3]消费明细-普通账号'!$B$2:$P$10000,15,)</f>
        <v>关联</v>
      </c>
      <c r="F2110" s="5">
        <f>VLOOKUP(A2110,'[3]消费明细-普通账号'!$B$2:$O$10000,14,)</f>
        <v>42909</v>
      </c>
      <c r="G2110" s="1" t="s">
        <v>7046</v>
      </c>
      <c r="H2110" s="1" t="s">
        <v>130</v>
      </c>
      <c r="I2110" s="1" t="s">
        <v>49</v>
      </c>
      <c r="J2110" s="1" t="s">
        <v>29</v>
      </c>
      <c r="K2110" s="1" t="s">
        <v>20</v>
      </c>
      <c r="L2110" s="1" t="s">
        <v>30</v>
      </c>
      <c r="M2110" s="1"/>
      <c r="N2110" s="1">
        <f t="shared" si="32"/>
        <v>0</v>
      </c>
      <c r="O2110" s="1" t="s">
        <v>31</v>
      </c>
      <c r="P2110" s="1" t="s">
        <v>7047</v>
      </c>
      <c r="Q2110" s="1" t="s">
        <v>7048</v>
      </c>
      <c r="R2110" s="1" t="s">
        <v>21</v>
      </c>
      <c r="S2110" s="1"/>
      <c r="T2110" s="1" t="s">
        <v>25</v>
      </c>
      <c r="U2110" t="b">
        <f>VLOOKUP(H2110,[4]可返佣产品!$A$2:$B$1000,2,)</f>
        <v>1</v>
      </c>
    </row>
    <row r="2111" spans="1:21">
      <c r="A2111" s="1" t="s">
        <v>26</v>
      </c>
      <c r="B2111" s="1" t="str">
        <f>VLOOKUP(A2111,'[3]消费明细-普通账号'!$B$2:$C$10000,2,)</f>
        <v>广州市十牛信息科技有限公司</v>
      </c>
      <c r="C2111" s="1" t="str">
        <f>VLOOKUP(A2111,'[3]消费明细-普通账号'!$B$2:$D$10000,3,)</f>
        <v>其他</v>
      </c>
      <c r="D2111" s="1" t="str">
        <f>VLOOKUP(A2111,'[3]消费明细-普通账号'!$B$2:$L$10000,11,)</f>
        <v>薛玲</v>
      </c>
      <c r="E2111" s="1" t="str">
        <f>VLOOKUP(A2111,'[3]消费明细-普通账号'!$B$2:$P$10000,15,)</f>
        <v>关联</v>
      </c>
      <c r="F2111" s="5">
        <f>VLOOKUP(A2111,'[3]消费明细-普通账号'!$B$2:$O$10000,14,)</f>
        <v>42909</v>
      </c>
      <c r="G2111" s="1" t="s">
        <v>7049</v>
      </c>
      <c r="H2111" s="1" t="s">
        <v>130</v>
      </c>
      <c r="I2111" s="1" t="s">
        <v>49</v>
      </c>
      <c r="J2111" s="1" t="s">
        <v>29</v>
      </c>
      <c r="K2111" s="1" t="s">
        <v>20</v>
      </c>
      <c r="L2111" s="1" t="s">
        <v>30</v>
      </c>
      <c r="M2111" s="1"/>
      <c r="N2111" s="1">
        <f t="shared" si="32"/>
        <v>0</v>
      </c>
      <c r="O2111" s="1" t="s">
        <v>31</v>
      </c>
      <c r="P2111" s="1" t="s">
        <v>7050</v>
      </c>
      <c r="Q2111" s="1" t="s">
        <v>7050</v>
      </c>
      <c r="R2111" s="1" t="s">
        <v>21</v>
      </c>
      <c r="S2111" s="1"/>
      <c r="T2111" s="1" t="s">
        <v>25</v>
      </c>
      <c r="U2111" t="b">
        <f>VLOOKUP(H2111,[4]可返佣产品!$A$2:$B$1000,2,)</f>
        <v>1</v>
      </c>
    </row>
    <row r="2112" spans="1:21">
      <c r="A2112" s="1" t="s">
        <v>357</v>
      </c>
      <c r="B2112" s="1" t="str">
        <f>VLOOKUP(A2112,'[3]消费明细-普通账号'!$B$2:$C$10000,2,)</f>
        <v>杨先生</v>
      </c>
      <c r="C2112" s="1" t="str">
        <f>VLOOKUP(A2112,'[3]消费明细-普通账号'!$B$2:$D$10000,3,)</f>
        <v>KA-广</v>
      </c>
      <c r="D2112" s="1" t="str">
        <f>VLOOKUP(A2112,'[3]消费明细-普通账号'!$B$2:$L$10000,11,)</f>
        <v>谢晓敏</v>
      </c>
      <c r="E2112" s="1" t="str">
        <f>VLOOKUP(A2112,'[3]消费明细-普通账号'!$B$2:$P$10000,15,)</f>
        <v>新建</v>
      </c>
      <c r="F2112" s="5">
        <f>VLOOKUP(A2112,'[3]消费明细-普通账号'!$B$2:$O$10000,14,)</f>
        <v>43273.759074074071</v>
      </c>
      <c r="G2112" s="1" t="s">
        <v>7051</v>
      </c>
      <c r="H2112" s="1" t="s">
        <v>1557</v>
      </c>
      <c r="I2112" s="1" t="s">
        <v>49</v>
      </c>
      <c r="J2112" s="1" t="s">
        <v>29</v>
      </c>
      <c r="K2112" s="1" t="s">
        <v>20</v>
      </c>
      <c r="L2112" s="1" t="s">
        <v>30</v>
      </c>
      <c r="M2112" s="1"/>
      <c r="N2112" s="1">
        <f t="shared" si="32"/>
        <v>0</v>
      </c>
      <c r="O2112" s="1" t="s">
        <v>31</v>
      </c>
      <c r="P2112" s="1" t="s">
        <v>7052</v>
      </c>
      <c r="Q2112" s="1" t="s">
        <v>7052</v>
      </c>
      <c r="R2112" s="1" t="s">
        <v>21</v>
      </c>
      <c r="S2112" s="1"/>
      <c r="T2112" s="1" t="s">
        <v>25</v>
      </c>
      <c r="U2112" t="b">
        <f>VLOOKUP(H2112,[4]可返佣产品!$A$2:$B$1000,2,)</f>
        <v>1</v>
      </c>
    </row>
    <row r="2113" spans="1:21">
      <c r="A2113" s="1" t="s">
        <v>46</v>
      </c>
      <c r="B2113" s="1" t="str">
        <f>VLOOKUP(A2113,'[3]消费明细-普通账号'!$B$2:$C$10000,2,)</f>
        <v>云康集团</v>
      </c>
      <c r="C2113" s="1" t="str">
        <f>VLOOKUP(A2113,'[3]消费明细-普通账号'!$B$2:$D$10000,3,)</f>
        <v>其他</v>
      </c>
      <c r="D2113" s="1" t="str">
        <f>VLOOKUP(A2113,'[3]消费明细-普通账号'!$B$2:$L$10000,11,)</f>
        <v>薛玲</v>
      </c>
      <c r="E2113" s="1" t="str">
        <f>VLOOKUP(A2113,'[3]消费明细-普通账号'!$B$2:$P$10000,15,)</f>
        <v>关联</v>
      </c>
      <c r="F2113" s="5">
        <f>VLOOKUP(A2113,'[3]消费明细-普通账号'!$B$2:$O$10000,14,)</f>
        <v>42927</v>
      </c>
      <c r="G2113" s="1" t="s">
        <v>7053</v>
      </c>
      <c r="H2113" s="1" t="s">
        <v>79</v>
      </c>
      <c r="I2113" s="1" t="s">
        <v>49</v>
      </c>
      <c r="J2113" s="1" t="s">
        <v>29</v>
      </c>
      <c r="K2113" s="1" t="s">
        <v>20</v>
      </c>
      <c r="L2113" s="1" t="s">
        <v>30</v>
      </c>
      <c r="M2113" s="1"/>
      <c r="N2113" s="1">
        <f t="shared" si="32"/>
        <v>0</v>
      </c>
      <c r="O2113" s="1" t="s">
        <v>31</v>
      </c>
      <c r="P2113" s="1" t="s">
        <v>7054</v>
      </c>
      <c r="Q2113" s="1" t="s">
        <v>7054</v>
      </c>
      <c r="R2113" s="1" t="s">
        <v>21</v>
      </c>
      <c r="S2113" s="1"/>
      <c r="T2113" s="1" t="s">
        <v>25</v>
      </c>
      <c r="U2113" t="e">
        <f>VLOOKUP(H2113,[4]可返佣产品!$A$2:$B$1000,2,)</f>
        <v>#N/A</v>
      </c>
    </row>
    <row r="2114" spans="1:21">
      <c r="A2114" s="1" t="s">
        <v>577</v>
      </c>
      <c r="B2114" s="1" t="str">
        <f>VLOOKUP(A2114,'[3]消费明细-普通账号'!$B$2:$C$10000,2,)</f>
        <v>快尚时装（广州）有限公司</v>
      </c>
      <c r="C2114" s="1" t="str">
        <f>VLOOKUP(A2114,'[3]消费明细-普通账号'!$B$2:$D$10000,3,)</f>
        <v>其他</v>
      </c>
      <c r="D2114" s="1" t="str">
        <f>VLOOKUP(A2114,'[3]消费明细-普通账号'!$B$2:$L$10000,11,)</f>
        <v>薛玲</v>
      </c>
      <c r="E2114" s="1" t="str">
        <f>VLOOKUP(A2114,'[3]消费明细-普通账号'!$B$2:$P$10000,15,)</f>
        <v>新建</v>
      </c>
      <c r="F2114" s="5">
        <f>VLOOKUP(A2114,'[3]消费明细-普通账号'!$B$2:$O$10000,14,)</f>
        <v>42683</v>
      </c>
      <c r="G2114" s="1" t="s">
        <v>7055</v>
      </c>
      <c r="H2114" s="1" t="s">
        <v>17</v>
      </c>
      <c r="I2114" s="1" t="s">
        <v>49</v>
      </c>
      <c r="J2114" s="1" t="s">
        <v>7056</v>
      </c>
      <c r="K2114" s="1" t="s">
        <v>84</v>
      </c>
      <c r="L2114" s="1" t="s">
        <v>7057</v>
      </c>
      <c r="M2114" s="1"/>
      <c r="N2114" s="1">
        <f t="shared" si="32"/>
        <v>17503.2</v>
      </c>
      <c r="O2114" s="1" t="s">
        <v>22</v>
      </c>
      <c r="P2114" s="1" t="s">
        <v>7058</v>
      </c>
      <c r="Q2114" s="1" t="s">
        <v>7059</v>
      </c>
      <c r="R2114" s="1" t="s">
        <v>21</v>
      </c>
      <c r="S2114" s="1"/>
      <c r="T2114" s="1" t="s">
        <v>25</v>
      </c>
      <c r="U2114" t="str">
        <f>VLOOKUP(H2114,[4]可返佣产品!$A$2:$B$1000,2,)</f>
        <v>true</v>
      </c>
    </row>
    <row r="2115" spans="1:21">
      <c r="A2115" s="1" t="s">
        <v>577</v>
      </c>
      <c r="B2115" s="1" t="str">
        <f>VLOOKUP(A2115,'[3]消费明细-普通账号'!$B$2:$C$10000,2,)</f>
        <v>快尚时装（广州）有限公司</v>
      </c>
      <c r="C2115" s="1" t="str">
        <f>VLOOKUP(A2115,'[3]消费明细-普通账号'!$B$2:$D$10000,3,)</f>
        <v>其他</v>
      </c>
      <c r="D2115" s="1" t="str">
        <f>VLOOKUP(A2115,'[3]消费明细-普通账号'!$B$2:$L$10000,11,)</f>
        <v>薛玲</v>
      </c>
      <c r="E2115" s="1" t="str">
        <f>VLOOKUP(A2115,'[3]消费明细-普通账号'!$B$2:$P$10000,15,)</f>
        <v>新建</v>
      </c>
      <c r="F2115" s="5">
        <f>VLOOKUP(A2115,'[3]消费明细-普通账号'!$B$2:$O$10000,14,)</f>
        <v>42683</v>
      </c>
      <c r="G2115" s="1" t="s">
        <v>7060</v>
      </c>
      <c r="H2115" s="1" t="s">
        <v>17</v>
      </c>
      <c r="I2115" s="1" t="s">
        <v>49</v>
      </c>
      <c r="J2115" s="1" t="s">
        <v>7061</v>
      </c>
      <c r="K2115" s="1" t="s">
        <v>84</v>
      </c>
      <c r="L2115" s="1" t="s">
        <v>7062</v>
      </c>
      <c r="M2115" s="1"/>
      <c r="N2115" s="1">
        <f t="shared" ref="N2115:N2178" si="33">L2115-M2115</f>
        <v>9465.6</v>
      </c>
      <c r="O2115" s="1" t="s">
        <v>22</v>
      </c>
      <c r="P2115" s="1" t="s">
        <v>7058</v>
      </c>
      <c r="Q2115" s="1" t="s">
        <v>7059</v>
      </c>
      <c r="R2115" s="1" t="s">
        <v>21</v>
      </c>
      <c r="S2115" s="1"/>
      <c r="T2115" s="1" t="s">
        <v>25</v>
      </c>
      <c r="U2115" t="str">
        <f>VLOOKUP(H2115,[4]可返佣产品!$A$2:$B$1000,2,)</f>
        <v>true</v>
      </c>
    </row>
    <row r="2116" spans="1:21">
      <c r="A2116" s="1" t="s">
        <v>577</v>
      </c>
      <c r="B2116" s="1" t="str">
        <f>VLOOKUP(A2116,'[3]消费明细-普通账号'!$B$2:$C$10000,2,)</f>
        <v>快尚时装（广州）有限公司</v>
      </c>
      <c r="C2116" s="1" t="str">
        <f>VLOOKUP(A2116,'[3]消费明细-普通账号'!$B$2:$D$10000,3,)</f>
        <v>其他</v>
      </c>
      <c r="D2116" s="1" t="str">
        <f>VLOOKUP(A2116,'[3]消费明细-普通账号'!$B$2:$L$10000,11,)</f>
        <v>薛玲</v>
      </c>
      <c r="E2116" s="1" t="str">
        <f>VLOOKUP(A2116,'[3]消费明细-普通账号'!$B$2:$P$10000,15,)</f>
        <v>新建</v>
      </c>
      <c r="F2116" s="5">
        <f>VLOOKUP(A2116,'[3]消费明细-普通账号'!$B$2:$O$10000,14,)</f>
        <v>42683</v>
      </c>
      <c r="G2116" s="1" t="s">
        <v>7063</v>
      </c>
      <c r="H2116" s="1" t="s">
        <v>433</v>
      </c>
      <c r="I2116" s="1" t="s">
        <v>49</v>
      </c>
      <c r="J2116" s="1" t="s">
        <v>7003</v>
      </c>
      <c r="K2116" s="1" t="s">
        <v>84</v>
      </c>
      <c r="L2116" s="1" t="s">
        <v>7004</v>
      </c>
      <c r="M2116" s="1"/>
      <c r="N2116" s="1">
        <f t="shared" si="33"/>
        <v>13632.5</v>
      </c>
      <c r="O2116" s="1" t="s">
        <v>22</v>
      </c>
      <c r="P2116" s="1" t="s">
        <v>7064</v>
      </c>
      <c r="Q2116" s="1" t="s">
        <v>7065</v>
      </c>
      <c r="R2116" s="1" t="s">
        <v>21</v>
      </c>
      <c r="S2116" s="1"/>
      <c r="T2116" s="1" t="s">
        <v>25</v>
      </c>
      <c r="U2116" t="str">
        <f>VLOOKUP(H2116,[4]可返佣产品!$A$2:$B$1000,2,)</f>
        <v>true</v>
      </c>
    </row>
    <row r="2117" spans="1:21">
      <c r="A2117" s="1" t="s">
        <v>5098</v>
      </c>
      <c r="B2117" s="1" t="str">
        <f>VLOOKUP(A2117,'[3]消费明细-普通账号'!$B$2:$C$10000,2,)</f>
        <v>广东联邦家私集团有限公司</v>
      </c>
      <c r="C2117" s="1" t="str">
        <f>VLOOKUP(A2117,'[3]消费明细-普通账号'!$B$2:$D$10000,3,)</f>
        <v>KA-广</v>
      </c>
      <c r="D2117" s="1" t="str">
        <f>VLOOKUP(A2117,'[3]消费明细-普通账号'!$B$2:$L$10000,11,)</f>
        <v>KA-广</v>
      </c>
      <c r="E2117" s="1" t="str">
        <f>VLOOKUP(A2117,'[3]消费明细-普通账号'!$B$2:$P$10000,15,)</f>
        <v>新建</v>
      </c>
      <c r="F2117" s="5">
        <f>VLOOKUP(A2117,'[3]消费明细-普通账号'!$B$2:$O$10000,14,)</f>
        <v>42739</v>
      </c>
      <c r="G2117" s="1" t="s">
        <v>7066</v>
      </c>
      <c r="H2117" s="1" t="s">
        <v>17</v>
      </c>
      <c r="I2117" s="1" t="s">
        <v>59</v>
      </c>
      <c r="J2117" s="1" t="s">
        <v>7067</v>
      </c>
      <c r="K2117" s="1" t="s">
        <v>20</v>
      </c>
      <c r="L2117" s="1" t="s">
        <v>7067</v>
      </c>
      <c r="M2117" s="1"/>
      <c r="N2117" s="1">
        <f t="shared" si="33"/>
        <v>118</v>
      </c>
      <c r="O2117" s="1" t="s">
        <v>22</v>
      </c>
      <c r="P2117" s="1" t="s">
        <v>7068</v>
      </c>
      <c r="Q2117" s="1" t="s">
        <v>7069</v>
      </c>
      <c r="R2117" s="1" t="s">
        <v>21</v>
      </c>
      <c r="S2117" s="1"/>
      <c r="T2117" s="1" t="s">
        <v>25</v>
      </c>
      <c r="U2117" t="str">
        <f>VLOOKUP(H2117,[4]可返佣产品!$A$2:$B$1000,2,)</f>
        <v>true</v>
      </c>
    </row>
    <row r="2118" spans="1:21">
      <c r="A2118" s="1" t="s">
        <v>26</v>
      </c>
      <c r="B2118" s="1" t="str">
        <f>VLOOKUP(A2118,'[3]消费明细-普通账号'!$B$2:$C$10000,2,)</f>
        <v>广州市十牛信息科技有限公司</v>
      </c>
      <c r="C2118" s="1" t="str">
        <f>VLOOKUP(A2118,'[3]消费明细-普通账号'!$B$2:$D$10000,3,)</f>
        <v>其他</v>
      </c>
      <c r="D2118" s="1" t="str">
        <f>VLOOKUP(A2118,'[3]消费明细-普通账号'!$B$2:$L$10000,11,)</f>
        <v>薛玲</v>
      </c>
      <c r="E2118" s="1" t="str">
        <f>VLOOKUP(A2118,'[3]消费明细-普通账号'!$B$2:$P$10000,15,)</f>
        <v>关联</v>
      </c>
      <c r="F2118" s="5">
        <f>VLOOKUP(A2118,'[3]消费明细-普通账号'!$B$2:$O$10000,14,)</f>
        <v>42909</v>
      </c>
      <c r="G2118" s="1" t="s">
        <v>7070</v>
      </c>
      <c r="H2118" s="1" t="s">
        <v>17</v>
      </c>
      <c r="I2118" s="1" t="s">
        <v>59</v>
      </c>
      <c r="J2118" s="1" t="s">
        <v>7071</v>
      </c>
      <c r="K2118" s="1" t="s">
        <v>20</v>
      </c>
      <c r="L2118" s="1" t="s">
        <v>7071</v>
      </c>
      <c r="M2118" s="1">
        <v>57</v>
      </c>
      <c r="N2118" s="1">
        <f t="shared" si="33"/>
        <v>0</v>
      </c>
      <c r="O2118" s="1" t="s">
        <v>22</v>
      </c>
      <c r="P2118" s="1" t="s">
        <v>7072</v>
      </c>
      <c r="Q2118" s="1" t="s">
        <v>7073</v>
      </c>
      <c r="R2118" s="1" t="s">
        <v>21</v>
      </c>
      <c r="S2118" s="1"/>
      <c r="T2118" s="1" t="s">
        <v>25</v>
      </c>
      <c r="U2118">
        <v>-1</v>
      </c>
    </row>
    <row r="2119" spans="1:21">
      <c r="A2119" s="1" t="s">
        <v>172</v>
      </c>
      <c r="B2119" s="1" t="str">
        <f>VLOOKUP(A2119,'[3]消费明细-普通账号'!$B$2:$C$10000,2,)</f>
        <v>深圳前海金智慧科技有限公司</v>
      </c>
      <c r="C2119" s="1" t="str">
        <f>VLOOKUP(A2119,'[3]消费明细-普通账号'!$B$2:$D$10000,3,)</f>
        <v>铁军-广</v>
      </c>
      <c r="D2119" s="1" t="str">
        <f>VLOOKUP(A2119,'[3]消费明细-普通账号'!$B$2:$L$10000,11,)</f>
        <v>高乾</v>
      </c>
      <c r="E2119" s="1" t="str">
        <f>VLOOKUP(A2119,'[3]消费明细-普通账号'!$B$2:$P$10000,15,)</f>
        <v>关联</v>
      </c>
      <c r="F2119" s="5">
        <f>VLOOKUP(A2119,'[3]消费明细-普通账号'!$B$2:$O$10000,14,)</f>
        <v>43167.927858796298</v>
      </c>
      <c r="G2119" s="1" t="s">
        <v>7074</v>
      </c>
      <c r="H2119" s="1" t="s">
        <v>36</v>
      </c>
      <c r="I2119" s="1" t="s">
        <v>59</v>
      </c>
      <c r="J2119" s="1" t="s">
        <v>7075</v>
      </c>
      <c r="K2119" s="1" t="s">
        <v>20</v>
      </c>
      <c r="L2119" s="1" t="s">
        <v>7075</v>
      </c>
      <c r="M2119" s="1"/>
      <c r="N2119" s="1">
        <f t="shared" si="33"/>
        <v>640</v>
      </c>
      <c r="O2119" s="1" t="s">
        <v>22</v>
      </c>
      <c r="P2119" s="1" t="s">
        <v>7076</v>
      </c>
      <c r="Q2119" s="1" t="s">
        <v>7077</v>
      </c>
      <c r="R2119" s="1" t="s">
        <v>21</v>
      </c>
      <c r="S2119" s="1"/>
      <c r="T2119" s="1" t="s">
        <v>25</v>
      </c>
      <c r="U2119">
        <v>-1</v>
      </c>
    </row>
    <row r="2120" spans="1:21">
      <c r="A2120" s="1" t="s">
        <v>172</v>
      </c>
      <c r="B2120" s="1" t="str">
        <f>VLOOKUP(A2120,'[3]消费明细-普通账号'!$B$2:$C$10000,2,)</f>
        <v>深圳前海金智慧科技有限公司</v>
      </c>
      <c r="C2120" s="1" t="str">
        <f>VLOOKUP(A2120,'[3]消费明细-普通账号'!$B$2:$D$10000,3,)</f>
        <v>铁军-广</v>
      </c>
      <c r="D2120" s="1" t="str">
        <f>VLOOKUP(A2120,'[3]消费明细-普通账号'!$B$2:$L$10000,11,)</f>
        <v>高乾</v>
      </c>
      <c r="E2120" s="1" t="str">
        <f>VLOOKUP(A2120,'[3]消费明细-普通账号'!$B$2:$P$10000,15,)</f>
        <v>关联</v>
      </c>
      <c r="F2120" s="5">
        <f>VLOOKUP(A2120,'[3]消费明细-普通账号'!$B$2:$O$10000,14,)</f>
        <v>43167.927858796298</v>
      </c>
      <c r="G2120" s="1" t="s">
        <v>7078</v>
      </c>
      <c r="H2120" s="1" t="s">
        <v>17</v>
      </c>
      <c r="I2120" s="1" t="s">
        <v>59</v>
      </c>
      <c r="J2120" s="1" t="s">
        <v>1157</v>
      </c>
      <c r="K2120" s="1" t="s">
        <v>20</v>
      </c>
      <c r="L2120" s="1" t="s">
        <v>1157</v>
      </c>
      <c r="M2120" s="1"/>
      <c r="N2120" s="1">
        <f t="shared" si="33"/>
        <v>234</v>
      </c>
      <c r="O2120" s="1" t="s">
        <v>22</v>
      </c>
      <c r="P2120" s="1" t="s">
        <v>7079</v>
      </c>
      <c r="Q2120" s="1" t="s">
        <v>7080</v>
      </c>
      <c r="R2120" s="1" t="s">
        <v>21</v>
      </c>
      <c r="S2120" s="1"/>
      <c r="T2120" s="1" t="s">
        <v>25</v>
      </c>
      <c r="U2120">
        <v>-1</v>
      </c>
    </row>
    <row r="2121" spans="1:21">
      <c r="A2121" s="1" t="s">
        <v>172</v>
      </c>
      <c r="B2121" s="1" t="str">
        <f>VLOOKUP(A2121,'[3]消费明细-普通账号'!$B$2:$C$10000,2,)</f>
        <v>深圳前海金智慧科技有限公司</v>
      </c>
      <c r="C2121" s="1" t="str">
        <f>VLOOKUP(A2121,'[3]消费明细-普通账号'!$B$2:$D$10000,3,)</f>
        <v>铁军-广</v>
      </c>
      <c r="D2121" s="1" t="str">
        <f>VLOOKUP(A2121,'[3]消费明细-普通账号'!$B$2:$L$10000,11,)</f>
        <v>高乾</v>
      </c>
      <c r="E2121" s="1" t="str">
        <f>VLOOKUP(A2121,'[3]消费明细-普通账号'!$B$2:$P$10000,15,)</f>
        <v>关联</v>
      </c>
      <c r="F2121" s="5">
        <f>VLOOKUP(A2121,'[3]消费明细-普通账号'!$B$2:$O$10000,14,)</f>
        <v>43167.927858796298</v>
      </c>
      <c r="G2121" s="1" t="s">
        <v>7081</v>
      </c>
      <c r="H2121" s="1" t="s">
        <v>17</v>
      </c>
      <c r="I2121" s="1" t="s">
        <v>59</v>
      </c>
      <c r="J2121" s="1" t="s">
        <v>1166</v>
      </c>
      <c r="K2121" s="1" t="s">
        <v>371</v>
      </c>
      <c r="L2121" s="1" t="s">
        <v>1167</v>
      </c>
      <c r="M2121" s="1"/>
      <c r="N2121" s="1">
        <f t="shared" si="33"/>
        <v>922.4</v>
      </c>
      <c r="O2121" s="1" t="s">
        <v>22</v>
      </c>
      <c r="P2121" s="1" t="s">
        <v>7082</v>
      </c>
      <c r="Q2121" s="1" t="s">
        <v>7083</v>
      </c>
      <c r="R2121" s="1" t="s">
        <v>21</v>
      </c>
      <c r="S2121" s="1"/>
      <c r="T2121" s="1" t="s">
        <v>25</v>
      </c>
      <c r="U2121">
        <v>-1</v>
      </c>
    </row>
    <row r="2122" spans="1:21">
      <c r="A2122" s="1" t="s">
        <v>952</v>
      </c>
      <c r="B2122" s="1" t="str">
        <f>VLOOKUP(A2122,'[3]消费明细-普通账号'!$B$2:$C$10000,2,)</f>
        <v>广州好莱客创意家居股份有限公司</v>
      </c>
      <c r="C2122" s="1" t="str">
        <f>VLOOKUP(A2122,'[3]消费明细-普通账号'!$B$2:$D$10000,3,)</f>
        <v>其他</v>
      </c>
      <c r="D2122" s="1" t="str">
        <f>VLOOKUP(A2122,'[3]消费明细-普通账号'!$B$2:$L$10000,11,)</f>
        <v>薛玲</v>
      </c>
      <c r="E2122" s="1" t="str">
        <f>VLOOKUP(A2122,'[3]消费明细-普通账号'!$B$2:$P$10000,15,)</f>
        <v>关联</v>
      </c>
      <c r="F2122" s="5">
        <f>VLOOKUP(A2122,'[3]消费明细-普通账号'!$B$2:$O$10000,14,)</f>
        <v>42618</v>
      </c>
      <c r="G2122" s="1" t="s">
        <v>7084</v>
      </c>
      <c r="H2122" s="1" t="s">
        <v>1598</v>
      </c>
      <c r="I2122" s="1" t="s">
        <v>49</v>
      </c>
      <c r="J2122" s="1" t="s">
        <v>29</v>
      </c>
      <c r="K2122" s="1" t="s">
        <v>20</v>
      </c>
      <c r="L2122" s="1" t="s">
        <v>30</v>
      </c>
      <c r="M2122" s="1"/>
      <c r="N2122" s="1">
        <f t="shared" si="33"/>
        <v>0</v>
      </c>
      <c r="O2122" s="1" t="s">
        <v>31</v>
      </c>
      <c r="P2122" s="1" t="s">
        <v>7085</v>
      </c>
      <c r="Q2122" s="1" t="s">
        <v>7085</v>
      </c>
      <c r="R2122" s="1" t="s">
        <v>21</v>
      </c>
      <c r="S2122" s="1"/>
      <c r="T2122" s="1" t="s">
        <v>25</v>
      </c>
      <c r="U2122" t="e">
        <f>VLOOKUP(H2122,[4]可返佣产品!$A$2:$B$1000,2,)</f>
        <v>#N/A</v>
      </c>
    </row>
    <row r="2123" spans="1:21">
      <c r="A2123" s="1" t="s">
        <v>7086</v>
      </c>
      <c r="B2123" s="1" t="str">
        <f>VLOOKUP(A2123,'[3]消费明细-普通账号'!$B$2:$C$10000,2,)</f>
        <v>广州市广百股份有限公司</v>
      </c>
      <c r="C2123" s="1" t="str">
        <f>VLOOKUP(A2123,'[3]消费明细-普通账号'!$B$2:$D$10000,3,)</f>
        <v>中台-广</v>
      </c>
      <c r="D2123" s="1" t="str">
        <f>VLOOKUP(A2123,'[3]消费明细-普通账号'!$B$2:$L$10000,11,)</f>
        <v>林海菊</v>
      </c>
      <c r="E2123" s="1" t="str">
        <f>VLOOKUP(A2123,'[3]消费明细-普通账号'!$B$2:$P$10000,15,)</f>
        <v>新建</v>
      </c>
      <c r="F2123" s="5">
        <f>VLOOKUP(A2123,'[3]消费明细-普通账号'!$B$2:$O$10000,14,)</f>
        <v>42594</v>
      </c>
      <c r="G2123" s="1" t="s">
        <v>7087</v>
      </c>
      <c r="H2123" s="1" t="s">
        <v>269</v>
      </c>
      <c r="I2123" s="1" t="s">
        <v>49</v>
      </c>
      <c r="J2123" s="1" t="s">
        <v>7088</v>
      </c>
      <c r="K2123" s="1" t="s">
        <v>84</v>
      </c>
      <c r="L2123" s="1" t="s">
        <v>7089</v>
      </c>
      <c r="M2123" s="1"/>
      <c r="N2123" s="1">
        <f t="shared" si="33"/>
        <v>1152.5999999999999</v>
      </c>
      <c r="O2123" s="1" t="s">
        <v>22</v>
      </c>
      <c r="P2123" s="1" t="s">
        <v>7090</v>
      </c>
      <c r="Q2123" s="1" t="s">
        <v>7091</v>
      </c>
      <c r="R2123" s="1" t="s">
        <v>21</v>
      </c>
      <c r="S2123" s="1"/>
      <c r="T2123" s="1" t="s">
        <v>25</v>
      </c>
      <c r="U2123" t="str">
        <f>VLOOKUP(H2123,[4]可返佣产品!$A$2:$B$1000,2,)</f>
        <v>true</v>
      </c>
    </row>
    <row r="2124" spans="1:21">
      <c r="A2124" s="1" t="s">
        <v>1315</v>
      </c>
      <c r="B2124" s="1" t="str">
        <f>VLOOKUP(A2124,'[3]消费明细-普通账号'!$B$2:$C$10000,2,)</f>
        <v>广州花镇教育咨询有限公司</v>
      </c>
      <c r="C2124" s="1" t="str">
        <f>VLOOKUP(A2124,'[3]消费明细-普通账号'!$B$2:$D$10000,3,)</f>
        <v>铁军-广</v>
      </c>
      <c r="D2124" s="1" t="str">
        <f>VLOOKUP(A2124,'[3]消费明细-普通账号'!$B$2:$L$10000,11,)</f>
        <v>高乾</v>
      </c>
      <c r="E2124" s="1" t="str">
        <f>VLOOKUP(A2124,'[3]消费明细-普通账号'!$B$2:$P$10000,15,)</f>
        <v>关联</v>
      </c>
      <c r="F2124" s="5">
        <f>VLOOKUP(A2124,'[3]消费明细-普通账号'!$B$2:$O$10000,14,)</f>
        <v>42956</v>
      </c>
      <c r="G2124" s="1" t="s">
        <v>7092</v>
      </c>
      <c r="H2124" s="1" t="s">
        <v>306</v>
      </c>
      <c r="I2124" s="1" t="s">
        <v>59</v>
      </c>
      <c r="J2124" s="1" t="s">
        <v>831</v>
      </c>
      <c r="K2124" s="1" t="s">
        <v>20</v>
      </c>
      <c r="L2124" s="1" t="s">
        <v>831</v>
      </c>
      <c r="M2124" s="1"/>
      <c r="N2124" s="1">
        <f t="shared" si="33"/>
        <v>100</v>
      </c>
      <c r="O2124" s="1" t="s">
        <v>22</v>
      </c>
      <c r="P2124" s="1" t="s">
        <v>7093</v>
      </c>
      <c r="Q2124" s="1" t="s">
        <v>7094</v>
      </c>
      <c r="R2124" s="1" t="s">
        <v>21</v>
      </c>
      <c r="S2124" s="1"/>
      <c r="T2124" s="1" t="s">
        <v>25</v>
      </c>
      <c r="U2124">
        <v>-1</v>
      </c>
    </row>
    <row r="2125" spans="1:21">
      <c r="A2125" s="1" t="s">
        <v>1315</v>
      </c>
      <c r="B2125" s="1" t="str">
        <f>VLOOKUP(A2125,'[3]消费明细-普通账号'!$B$2:$C$10000,2,)</f>
        <v>广州花镇教育咨询有限公司</v>
      </c>
      <c r="C2125" s="1" t="str">
        <f>VLOOKUP(A2125,'[3]消费明细-普通账号'!$B$2:$D$10000,3,)</f>
        <v>铁军-广</v>
      </c>
      <c r="D2125" s="1" t="str">
        <f>VLOOKUP(A2125,'[3]消费明细-普通账号'!$B$2:$L$10000,11,)</f>
        <v>高乾</v>
      </c>
      <c r="E2125" s="1" t="str">
        <f>VLOOKUP(A2125,'[3]消费明细-普通账号'!$B$2:$P$10000,15,)</f>
        <v>关联</v>
      </c>
      <c r="F2125" s="5">
        <f>VLOOKUP(A2125,'[3]消费明细-普通账号'!$B$2:$O$10000,14,)</f>
        <v>42956</v>
      </c>
      <c r="G2125" s="1" t="s">
        <v>7095</v>
      </c>
      <c r="H2125" s="1" t="s">
        <v>306</v>
      </c>
      <c r="I2125" s="1" t="s">
        <v>59</v>
      </c>
      <c r="J2125" s="1" t="s">
        <v>7096</v>
      </c>
      <c r="K2125" s="1" t="s">
        <v>20</v>
      </c>
      <c r="L2125" s="1" t="s">
        <v>7096</v>
      </c>
      <c r="M2125" s="1"/>
      <c r="N2125" s="1">
        <f t="shared" si="33"/>
        <v>25</v>
      </c>
      <c r="O2125" s="1" t="s">
        <v>22</v>
      </c>
      <c r="P2125" s="1" t="s">
        <v>7097</v>
      </c>
      <c r="Q2125" s="1" t="s">
        <v>7098</v>
      </c>
      <c r="R2125" s="1" t="s">
        <v>21</v>
      </c>
      <c r="S2125" s="1"/>
      <c r="T2125" s="1" t="s">
        <v>25</v>
      </c>
      <c r="U2125">
        <v>-1</v>
      </c>
    </row>
    <row r="2126" spans="1:21">
      <c r="A2126" s="1" t="s">
        <v>1315</v>
      </c>
      <c r="B2126" s="1" t="str">
        <f>VLOOKUP(A2126,'[3]消费明细-普通账号'!$B$2:$C$10000,2,)</f>
        <v>广州花镇教育咨询有限公司</v>
      </c>
      <c r="C2126" s="1" t="str">
        <f>VLOOKUP(A2126,'[3]消费明细-普通账号'!$B$2:$D$10000,3,)</f>
        <v>铁军-广</v>
      </c>
      <c r="D2126" s="1" t="str">
        <f>VLOOKUP(A2126,'[3]消费明细-普通账号'!$B$2:$L$10000,11,)</f>
        <v>高乾</v>
      </c>
      <c r="E2126" s="1" t="str">
        <f>VLOOKUP(A2126,'[3]消费明细-普通账号'!$B$2:$P$10000,15,)</f>
        <v>关联</v>
      </c>
      <c r="F2126" s="5">
        <f>VLOOKUP(A2126,'[3]消费明细-普通账号'!$B$2:$O$10000,14,)</f>
        <v>42956</v>
      </c>
      <c r="G2126" s="1" t="s">
        <v>7099</v>
      </c>
      <c r="H2126" s="1" t="s">
        <v>306</v>
      </c>
      <c r="I2126" s="1" t="s">
        <v>59</v>
      </c>
      <c r="J2126" s="1" t="s">
        <v>3617</v>
      </c>
      <c r="K2126" s="1" t="s">
        <v>20</v>
      </c>
      <c r="L2126" s="1" t="s">
        <v>3617</v>
      </c>
      <c r="M2126" s="1"/>
      <c r="N2126" s="1">
        <f t="shared" si="33"/>
        <v>53</v>
      </c>
      <c r="O2126" s="1" t="s">
        <v>22</v>
      </c>
      <c r="P2126" s="1" t="s">
        <v>7100</v>
      </c>
      <c r="Q2126" s="1" t="s">
        <v>7101</v>
      </c>
      <c r="R2126" s="1" t="s">
        <v>21</v>
      </c>
      <c r="S2126" s="1"/>
      <c r="T2126" s="1" t="s">
        <v>25</v>
      </c>
      <c r="U2126">
        <v>-1</v>
      </c>
    </row>
    <row r="2127" spans="1:21">
      <c r="A2127" s="1" t="s">
        <v>172</v>
      </c>
      <c r="B2127" s="1" t="str">
        <f>VLOOKUP(A2127,'[3]消费明细-普通账号'!$B$2:$C$10000,2,)</f>
        <v>深圳前海金智慧科技有限公司</v>
      </c>
      <c r="C2127" s="1" t="str">
        <f>VLOOKUP(A2127,'[3]消费明细-普通账号'!$B$2:$D$10000,3,)</f>
        <v>铁军-广</v>
      </c>
      <c r="D2127" s="1" t="str">
        <f>VLOOKUP(A2127,'[3]消费明细-普通账号'!$B$2:$L$10000,11,)</f>
        <v>高乾</v>
      </c>
      <c r="E2127" s="1" t="str">
        <f>VLOOKUP(A2127,'[3]消费明细-普通账号'!$B$2:$P$10000,15,)</f>
        <v>关联</v>
      </c>
      <c r="F2127" s="5">
        <f>VLOOKUP(A2127,'[3]消费明细-普通账号'!$B$2:$O$10000,14,)</f>
        <v>43167.927858796298</v>
      </c>
      <c r="G2127" s="1" t="s">
        <v>7102</v>
      </c>
      <c r="H2127" s="1" t="s">
        <v>174</v>
      </c>
      <c r="I2127" s="1" t="s">
        <v>49</v>
      </c>
      <c r="J2127" s="1" t="s">
        <v>175</v>
      </c>
      <c r="K2127" s="1" t="s">
        <v>20</v>
      </c>
      <c r="L2127" s="1" t="s">
        <v>175</v>
      </c>
      <c r="M2127" s="1"/>
      <c r="N2127" s="1">
        <f t="shared" si="33"/>
        <v>128</v>
      </c>
      <c r="O2127" s="1" t="s">
        <v>22</v>
      </c>
      <c r="P2127" s="1" t="s">
        <v>7103</v>
      </c>
      <c r="Q2127" s="1" t="s">
        <v>7104</v>
      </c>
      <c r="R2127" s="1" t="s">
        <v>21</v>
      </c>
      <c r="S2127" s="1"/>
      <c r="T2127" s="1" t="s">
        <v>25</v>
      </c>
      <c r="U2127" t="str">
        <f>VLOOKUP(H2127,[4]可返佣产品!$A$2:$B$1000,2,)</f>
        <v>true</v>
      </c>
    </row>
    <row r="2128" spans="1:21">
      <c r="A2128" s="1" t="s">
        <v>340</v>
      </c>
      <c r="B2128" s="1" t="str">
        <f>VLOOKUP(A2128,'[3]消费明细-普通账号'!$B$2:$C$10000,2,)</f>
        <v>深圳翼果科技有限公司</v>
      </c>
      <c r="C2128" s="1" t="str">
        <f>VLOOKUP(A2128,'[3]消费明细-普通账号'!$B$2:$D$10000,3,)</f>
        <v>铁军-广</v>
      </c>
      <c r="D2128" s="1" t="str">
        <f>VLOOKUP(A2128,'[3]消费明细-普通账号'!$B$2:$L$10000,11,)</f>
        <v>高乾</v>
      </c>
      <c r="E2128" s="1" t="str">
        <f>VLOOKUP(A2128,'[3]消费明细-普通账号'!$B$2:$P$10000,15,)</f>
        <v>关联</v>
      </c>
      <c r="F2128" s="5">
        <f>VLOOKUP(A2128,'[3]消费明细-普通账号'!$B$2:$O$10000,14,)</f>
        <v>43132</v>
      </c>
      <c r="G2128" s="1" t="s">
        <v>7105</v>
      </c>
      <c r="H2128" s="1" t="s">
        <v>17</v>
      </c>
      <c r="I2128" s="1" t="s">
        <v>59</v>
      </c>
      <c r="J2128" s="1" t="s">
        <v>7106</v>
      </c>
      <c r="K2128" s="1" t="s">
        <v>20</v>
      </c>
      <c r="L2128" s="1" t="s">
        <v>7106</v>
      </c>
      <c r="M2128" s="1"/>
      <c r="N2128" s="1">
        <f t="shared" si="33"/>
        <v>2141.5300000000002</v>
      </c>
      <c r="O2128" s="1" t="s">
        <v>22</v>
      </c>
      <c r="P2128" s="1" t="s">
        <v>7107</v>
      </c>
      <c r="Q2128" s="1" t="s">
        <v>7108</v>
      </c>
      <c r="R2128" s="1" t="s">
        <v>21</v>
      </c>
      <c r="S2128" s="1"/>
      <c r="T2128" s="1" t="s">
        <v>25</v>
      </c>
      <c r="U2128">
        <v>-1</v>
      </c>
    </row>
    <row r="2129" spans="1:21">
      <c r="A2129" s="1" t="s">
        <v>777</v>
      </c>
      <c r="B2129" s="1" t="str">
        <f>VLOOKUP(A2129,'[3]消费明细-普通账号'!$B$2:$C$10000,2,)</f>
        <v>广东万集电子商务科技有限公司</v>
      </c>
      <c r="C2129" s="1" t="str">
        <f>VLOOKUP(A2129,'[3]消费明细-普通账号'!$B$2:$D$10000,3,)</f>
        <v>其他</v>
      </c>
      <c r="D2129" s="1" t="str">
        <f>VLOOKUP(A2129,'[3]消费明细-普通账号'!$B$2:$L$10000,11,)</f>
        <v>李达-唐钰滢</v>
      </c>
      <c r="E2129" s="1" t="str">
        <f>VLOOKUP(A2129,'[3]消费明细-普通账号'!$B$2:$P$10000,15,)</f>
        <v>新建</v>
      </c>
      <c r="F2129" s="5">
        <f>VLOOKUP(A2129,'[3]消费明细-普通账号'!$B$2:$O$10000,14,)</f>
        <v>43276.679074074076</v>
      </c>
      <c r="G2129" s="1" t="s">
        <v>7109</v>
      </c>
      <c r="H2129" s="1" t="s">
        <v>54</v>
      </c>
      <c r="I2129" s="1" t="s">
        <v>49</v>
      </c>
      <c r="J2129" s="1" t="s">
        <v>29</v>
      </c>
      <c r="K2129" s="1" t="s">
        <v>20</v>
      </c>
      <c r="L2129" s="1" t="s">
        <v>29</v>
      </c>
      <c r="M2129" s="1"/>
      <c r="N2129" s="1">
        <f t="shared" si="33"/>
        <v>0</v>
      </c>
      <c r="O2129" s="1" t="s">
        <v>22</v>
      </c>
      <c r="P2129" s="1" t="s">
        <v>7110</v>
      </c>
      <c r="Q2129" s="1" t="s">
        <v>7111</v>
      </c>
      <c r="R2129" s="1" t="s">
        <v>21</v>
      </c>
      <c r="S2129" s="1"/>
      <c r="T2129" s="1" t="s">
        <v>25</v>
      </c>
      <c r="U2129" t="str">
        <f>VLOOKUP(H2129,[4]可返佣产品!$A$2:$B$1000,2,)</f>
        <v>true</v>
      </c>
    </row>
    <row r="2130" spans="1:21">
      <c r="A2130" s="1" t="s">
        <v>5198</v>
      </c>
      <c r="B2130" s="1" t="str">
        <f>VLOOKUP(A2130,'[3]消费明细-普通账号'!$B$2:$C$10000,2,)</f>
        <v>赖志威</v>
      </c>
      <c r="C2130" s="1" t="str">
        <f>VLOOKUP(A2130,'[3]消费明细-普通账号'!$B$2:$D$10000,3,)</f>
        <v>铁军-广</v>
      </c>
      <c r="D2130" s="1" t="str">
        <f>VLOOKUP(A2130,'[3]消费明细-普通账号'!$B$2:$L$10000,11,)</f>
        <v>李达</v>
      </c>
      <c r="E2130" s="1" t="str">
        <f>VLOOKUP(A2130,'[3]消费明细-普通账号'!$B$2:$P$10000,15,)</f>
        <v>新建</v>
      </c>
      <c r="F2130" s="5">
        <f>VLOOKUP(A2130,'[3]消费明细-普通账号'!$B$2:$O$10000,14,)</f>
        <v>43279.713530092595</v>
      </c>
      <c r="G2130" s="1" t="s">
        <v>7112</v>
      </c>
      <c r="H2130" s="1" t="s">
        <v>89</v>
      </c>
      <c r="I2130" s="1" t="s">
        <v>49</v>
      </c>
      <c r="J2130" s="1" t="s">
        <v>693</v>
      </c>
      <c r="K2130" s="1" t="s">
        <v>203</v>
      </c>
      <c r="L2130" s="1" t="s">
        <v>694</v>
      </c>
      <c r="M2130" s="1">
        <v>9</v>
      </c>
      <c r="N2130" s="1">
        <f t="shared" si="33"/>
        <v>0</v>
      </c>
      <c r="O2130" s="1" t="s">
        <v>22</v>
      </c>
      <c r="P2130" s="1" t="s">
        <v>7113</v>
      </c>
      <c r="Q2130" s="1" t="s">
        <v>7114</v>
      </c>
      <c r="R2130" s="1" t="s">
        <v>21</v>
      </c>
      <c r="S2130" s="1"/>
      <c r="T2130" s="1" t="s">
        <v>25</v>
      </c>
      <c r="U2130" t="str">
        <f>VLOOKUP(H2130,[4]可返佣产品!$A$2:$B$1000,2,)</f>
        <v>true</v>
      </c>
    </row>
    <row r="2131" spans="1:21">
      <c r="A2131" s="1" t="s">
        <v>5198</v>
      </c>
      <c r="B2131" s="1" t="str">
        <f>VLOOKUP(A2131,'[3]消费明细-普通账号'!$B$2:$C$10000,2,)</f>
        <v>赖志威</v>
      </c>
      <c r="C2131" s="1" t="str">
        <f>VLOOKUP(A2131,'[3]消费明细-普通账号'!$B$2:$D$10000,3,)</f>
        <v>铁军-广</v>
      </c>
      <c r="D2131" s="1" t="str">
        <f>VLOOKUP(A2131,'[3]消费明细-普通账号'!$B$2:$L$10000,11,)</f>
        <v>李达</v>
      </c>
      <c r="E2131" s="1" t="str">
        <f>VLOOKUP(A2131,'[3]消费明细-普通账号'!$B$2:$P$10000,15,)</f>
        <v>新建</v>
      </c>
      <c r="F2131" s="5">
        <f>VLOOKUP(A2131,'[3]消费明细-普通账号'!$B$2:$O$10000,14,)</f>
        <v>43279.713530092595</v>
      </c>
      <c r="G2131" s="1" t="s">
        <v>7115</v>
      </c>
      <c r="H2131" s="1" t="s">
        <v>1899</v>
      </c>
      <c r="I2131" s="1" t="s">
        <v>49</v>
      </c>
      <c r="J2131" s="1" t="s">
        <v>29</v>
      </c>
      <c r="K2131" s="1" t="s">
        <v>20</v>
      </c>
      <c r="L2131" s="1" t="s">
        <v>30</v>
      </c>
      <c r="M2131" s="1"/>
      <c r="N2131" s="1">
        <f t="shared" si="33"/>
        <v>0</v>
      </c>
      <c r="O2131" s="1" t="s">
        <v>31</v>
      </c>
      <c r="P2131" s="1" t="s">
        <v>7116</v>
      </c>
      <c r="Q2131" s="1" t="s">
        <v>7116</v>
      </c>
      <c r="R2131" s="1" t="s">
        <v>21</v>
      </c>
      <c r="S2131" s="1"/>
      <c r="T2131" s="1" t="s">
        <v>25</v>
      </c>
      <c r="U2131" t="b">
        <f>VLOOKUP(H2131,[4]可返佣产品!$A$2:$B$1000,2,)</f>
        <v>1</v>
      </c>
    </row>
    <row r="2132" spans="1:21">
      <c r="A2132" s="1" t="s">
        <v>7117</v>
      </c>
      <c r="B2132" s="1" t="str">
        <f>VLOOKUP(A2132,'[3]消费明细-普通账号'!$B$2:$C$10000,2,)</f>
        <v>广州协跃软件科技有限公司</v>
      </c>
      <c r="C2132" s="1" t="str">
        <f>VLOOKUP(A2132,'[3]消费明细-普通账号'!$B$2:$D$10000,3,)</f>
        <v>KA-广</v>
      </c>
      <c r="D2132" s="1" t="str">
        <f>VLOOKUP(A2132,'[3]消费明细-普通账号'!$B$2:$L$10000,11,)</f>
        <v>汤何</v>
      </c>
      <c r="E2132" s="1" t="str">
        <f>VLOOKUP(A2132,'[3]消费明细-普通账号'!$B$2:$P$10000,15,)</f>
        <v>新建</v>
      </c>
      <c r="F2132" s="5">
        <f>VLOOKUP(A2132,'[3]消费明细-普通账号'!$B$2:$O$10000,14,)</f>
        <v>43020</v>
      </c>
      <c r="G2132" s="1" t="s">
        <v>7118</v>
      </c>
      <c r="H2132" s="1" t="s">
        <v>1549</v>
      </c>
      <c r="I2132" s="1" t="s">
        <v>49</v>
      </c>
      <c r="J2132" s="1" t="s">
        <v>29</v>
      </c>
      <c r="K2132" s="1" t="s">
        <v>20</v>
      </c>
      <c r="L2132" s="1" t="s">
        <v>30</v>
      </c>
      <c r="M2132" s="1"/>
      <c r="N2132" s="1">
        <f t="shared" si="33"/>
        <v>0</v>
      </c>
      <c r="O2132" s="1" t="s">
        <v>31</v>
      </c>
      <c r="P2132" s="1" t="s">
        <v>7119</v>
      </c>
      <c r="Q2132" s="1" t="s">
        <v>7119</v>
      </c>
      <c r="R2132" s="1" t="s">
        <v>21</v>
      </c>
      <c r="S2132" s="1"/>
      <c r="T2132" s="1" t="s">
        <v>25</v>
      </c>
      <c r="U2132" t="b">
        <f>VLOOKUP(H2132,[4]可返佣产品!$A$2:$B$1000,2,)</f>
        <v>1</v>
      </c>
    </row>
    <row r="2133" spans="1:21">
      <c r="A2133" s="1" t="s">
        <v>77</v>
      </c>
      <c r="B2133" s="1" t="str">
        <f>VLOOKUP(A2133,'[3]消费明细-普通账号'!$B$2:$C$10000,2,)</f>
        <v>广州华银医学检测中心有限公司</v>
      </c>
      <c r="C2133" s="1" t="str">
        <f>VLOOKUP(A2133,'[3]消费明细-普通账号'!$B$2:$D$10000,3,)</f>
        <v>KA-广</v>
      </c>
      <c r="D2133" s="1" t="str">
        <f>VLOOKUP(A2133,'[3]消费明细-普通账号'!$B$2:$L$10000,11,)</f>
        <v>汤何</v>
      </c>
      <c r="E2133" s="1" t="str">
        <f>VLOOKUP(A2133,'[3]消费明细-普通账号'!$B$2:$P$10000,15,)</f>
        <v>关联</v>
      </c>
      <c r="F2133" s="5">
        <f>VLOOKUP(A2133,'[3]消费明细-普通账号'!$B$2:$O$10000,14,)</f>
        <v>42927</v>
      </c>
      <c r="G2133" s="1" t="s">
        <v>7120</v>
      </c>
      <c r="H2133" s="1" t="s">
        <v>96</v>
      </c>
      <c r="I2133" s="1" t="s">
        <v>18</v>
      </c>
      <c r="J2133" s="1" t="s">
        <v>29</v>
      </c>
      <c r="K2133" s="1" t="s">
        <v>20</v>
      </c>
      <c r="L2133" s="1" t="s">
        <v>30</v>
      </c>
      <c r="M2133" s="1"/>
      <c r="N2133" s="1">
        <f t="shared" si="33"/>
        <v>0</v>
      </c>
      <c r="O2133" s="1" t="s">
        <v>31</v>
      </c>
      <c r="P2133" s="1" t="s">
        <v>7121</v>
      </c>
      <c r="Q2133" s="1" t="s">
        <v>7122</v>
      </c>
      <c r="R2133" s="1" t="s">
        <v>21</v>
      </c>
      <c r="S2133" s="1"/>
      <c r="T2133" s="1" t="s">
        <v>25</v>
      </c>
      <c r="U2133" t="e">
        <f>VLOOKUP(H2133,[4]可返佣产品!$A$2:$B$1000,2,)</f>
        <v>#N/A</v>
      </c>
    </row>
    <row r="2134" spans="1:21">
      <c r="A2134" s="1" t="s">
        <v>7123</v>
      </c>
      <c r="B2134" s="1" t="str">
        <f>VLOOKUP(A2134,'[3]消费明细-普通账号'!$B$2:$C$10000,2,)</f>
        <v>深圳市云诺维科技有限公司</v>
      </c>
      <c r="C2134" s="1" t="str">
        <f>VLOOKUP(A2134,'[3]消费明细-普通账号'!$B$2:$D$10000,3,)</f>
        <v>BD伙伴</v>
      </c>
      <c r="D2134" s="1" t="str">
        <f>VLOOKUP(A2134,'[3]消费明细-普通账号'!$B$2:$L$10000,11,)</f>
        <v>BD</v>
      </c>
      <c r="E2134" s="1" t="str">
        <f>VLOOKUP(A2134,'[3]消费明细-普通账号'!$B$2:$P$10000,15,)</f>
        <v>新建</v>
      </c>
      <c r="F2134" s="5">
        <f>VLOOKUP(A2134,'[3]消费明细-普通账号'!$B$2:$O$10000,14,)</f>
        <v>43166.404074074097</v>
      </c>
      <c r="G2134" s="1" t="s">
        <v>7124</v>
      </c>
      <c r="H2134" s="1" t="s">
        <v>17</v>
      </c>
      <c r="I2134" s="1" t="s">
        <v>59</v>
      </c>
      <c r="J2134" s="1" t="s">
        <v>7125</v>
      </c>
      <c r="K2134" s="1" t="s">
        <v>1618</v>
      </c>
      <c r="L2134" s="1" t="s">
        <v>7126</v>
      </c>
      <c r="M2134" s="1"/>
      <c r="N2134" s="1">
        <f t="shared" si="33"/>
        <v>872.25</v>
      </c>
      <c r="O2134" s="1" t="s">
        <v>22</v>
      </c>
      <c r="P2134" s="1" t="s">
        <v>7127</v>
      </c>
      <c r="Q2134" s="1" t="s">
        <v>7128</v>
      </c>
      <c r="R2134" s="1" t="s">
        <v>21</v>
      </c>
      <c r="S2134" s="1"/>
      <c r="T2134" s="1" t="s">
        <v>25</v>
      </c>
      <c r="U2134" t="str">
        <f>VLOOKUP(H2134,[4]可返佣产品!$A$2:$B$1000,2,)</f>
        <v>true</v>
      </c>
    </row>
    <row r="2135" spans="1:21">
      <c r="A2135" s="1" t="s">
        <v>77</v>
      </c>
      <c r="B2135" s="1" t="str">
        <f>VLOOKUP(A2135,'[3]消费明细-普通账号'!$B$2:$C$10000,2,)</f>
        <v>广州华银医学检测中心有限公司</v>
      </c>
      <c r="C2135" s="1" t="str">
        <f>VLOOKUP(A2135,'[3]消费明细-普通账号'!$B$2:$D$10000,3,)</f>
        <v>KA-广</v>
      </c>
      <c r="D2135" s="1" t="str">
        <f>VLOOKUP(A2135,'[3]消费明细-普通账号'!$B$2:$L$10000,11,)</f>
        <v>汤何</v>
      </c>
      <c r="E2135" s="1" t="str">
        <f>VLOOKUP(A2135,'[3]消费明细-普通账号'!$B$2:$P$10000,15,)</f>
        <v>关联</v>
      </c>
      <c r="F2135" s="5">
        <f>VLOOKUP(A2135,'[3]消费明细-普通账号'!$B$2:$O$10000,14,)</f>
        <v>42927</v>
      </c>
      <c r="G2135" s="1" t="s">
        <v>7129</v>
      </c>
      <c r="H2135" s="1" t="s">
        <v>96</v>
      </c>
      <c r="I2135" s="1" t="s">
        <v>18</v>
      </c>
      <c r="J2135" s="1" t="s">
        <v>29</v>
      </c>
      <c r="K2135" s="1" t="s">
        <v>20</v>
      </c>
      <c r="L2135" s="1" t="s">
        <v>30</v>
      </c>
      <c r="M2135" s="1"/>
      <c r="N2135" s="1">
        <f t="shared" si="33"/>
        <v>0</v>
      </c>
      <c r="O2135" s="1" t="s">
        <v>31</v>
      </c>
      <c r="P2135" s="1" t="s">
        <v>7130</v>
      </c>
      <c r="Q2135" s="1" t="s">
        <v>7130</v>
      </c>
      <c r="R2135" s="1" t="s">
        <v>21</v>
      </c>
      <c r="S2135" s="1"/>
      <c r="T2135" s="1" t="s">
        <v>25</v>
      </c>
      <c r="U2135" t="e">
        <f>VLOOKUP(H2135,[4]可返佣产品!$A$2:$B$1000,2,)</f>
        <v>#N/A</v>
      </c>
    </row>
    <row r="2136" spans="1:21">
      <c r="A2136" s="1" t="s">
        <v>77</v>
      </c>
      <c r="B2136" s="1" t="str">
        <f>VLOOKUP(A2136,'[3]消费明细-普通账号'!$B$2:$C$10000,2,)</f>
        <v>广州华银医学检测中心有限公司</v>
      </c>
      <c r="C2136" s="1" t="str">
        <f>VLOOKUP(A2136,'[3]消费明细-普通账号'!$B$2:$D$10000,3,)</f>
        <v>KA-广</v>
      </c>
      <c r="D2136" s="1" t="str">
        <f>VLOOKUP(A2136,'[3]消费明细-普通账号'!$B$2:$L$10000,11,)</f>
        <v>汤何</v>
      </c>
      <c r="E2136" s="1" t="str">
        <f>VLOOKUP(A2136,'[3]消费明细-普通账号'!$B$2:$P$10000,15,)</f>
        <v>关联</v>
      </c>
      <c r="F2136" s="5">
        <f>VLOOKUP(A2136,'[3]消费明细-普通账号'!$B$2:$O$10000,14,)</f>
        <v>42927</v>
      </c>
      <c r="G2136" s="1" t="s">
        <v>7131</v>
      </c>
      <c r="H2136" s="1" t="s">
        <v>96</v>
      </c>
      <c r="I2136" s="1" t="s">
        <v>18</v>
      </c>
      <c r="J2136" s="1" t="s">
        <v>29</v>
      </c>
      <c r="K2136" s="1" t="s">
        <v>20</v>
      </c>
      <c r="L2136" s="1" t="s">
        <v>30</v>
      </c>
      <c r="M2136" s="1"/>
      <c r="N2136" s="1">
        <f t="shared" si="33"/>
        <v>0</v>
      </c>
      <c r="O2136" s="1" t="s">
        <v>31</v>
      </c>
      <c r="P2136" s="1" t="s">
        <v>7132</v>
      </c>
      <c r="Q2136" s="1" t="s">
        <v>7132</v>
      </c>
      <c r="R2136" s="1" t="s">
        <v>21</v>
      </c>
      <c r="S2136" s="1"/>
      <c r="T2136" s="1" t="s">
        <v>25</v>
      </c>
      <c r="U2136" t="e">
        <f>VLOOKUP(H2136,[4]可返佣产品!$A$2:$B$1000,2,)</f>
        <v>#N/A</v>
      </c>
    </row>
    <row r="2137" spans="1:21">
      <c r="A2137" s="1" t="s">
        <v>220</v>
      </c>
      <c r="B2137" s="1" t="str">
        <f>VLOOKUP(A2137,'[3]消费明细-普通账号'!$B$2:$C$10000,2,)</f>
        <v>广州尚途商旅信息技术有限公司</v>
      </c>
      <c r="C2137" s="1" t="str">
        <f>VLOOKUP(A2137,'[3]消费明细-普通账号'!$B$2:$D$10000,3,)</f>
        <v>KA-广</v>
      </c>
      <c r="D2137" s="1" t="str">
        <f>VLOOKUP(A2137,'[3]消费明细-普通账号'!$B$2:$L$10000,11,)</f>
        <v>史玉卉</v>
      </c>
      <c r="E2137" s="1" t="str">
        <f>VLOOKUP(A2137,'[3]消费明细-普通账号'!$B$2:$P$10000,15,)</f>
        <v>关联</v>
      </c>
      <c r="F2137" s="5">
        <f>VLOOKUP(A2137,'[3]消费明细-普通账号'!$B$2:$O$10000,14,)</f>
        <v>42670</v>
      </c>
      <c r="G2137" s="1" t="s">
        <v>7133</v>
      </c>
      <c r="H2137" s="1" t="s">
        <v>17</v>
      </c>
      <c r="I2137" s="1" t="s">
        <v>59</v>
      </c>
      <c r="J2137" s="1" t="s">
        <v>7134</v>
      </c>
      <c r="K2137" s="1" t="s">
        <v>20</v>
      </c>
      <c r="L2137" s="1" t="s">
        <v>7134</v>
      </c>
      <c r="M2137" s="1"/>
      <c r="N2137" s="1">
        <f t="shared" si="33"/>
        <v>929</v>
      </c>
      <c r="O2137" s="1" t="s">
        <v>22</v>
      </c>
      <c r="P2137" s="1" t="s">
        <v>7135</v>
      </c>
      <c r="Q2137" s="1" t="s">
        <v>7135</v>
      </c>
      <c r="R2137" s="1" t="s">
        <v>21</v>
      </c>
      <c r="S2137" s="1"/>
      <c r="T2137" s="1" t="s">
        <v>25</v>
      </c>
      <c r="U2137">
        <v>-1</v>
      </c>
    </row>
    <row r="2138" spans="1:21">
      <c r="A2138" s="1" t="s">
        <v>582</v>
      </c>
      <c r="B2138" s="1" t="str">
        <f>VLOOKUP(A2138,'[3]消费明细-普通账号'!$B$2:$C$10000,2,)</f>
        <v>广州尚途商旅信息技术有限公司</v>
      </c>
      <c r="C2138" s="1" t="str">
        <f>VLOOKUP(A2138,'[3]消费明细-普通账号'!$B$2:$D$10000,3,)</f>
        <v>KA-广</v>
      </c>
      <c r="D2138" s="1" t="str">
        <f>VLOOKUP(A2138,'[3]消费明细-普通账号'!$B$2:$L$10000,11,)</f>
        <v>史玉卉</v>
      </c>
      <c r="E2138" s="1" t="str">
        <f>VLOOKUP(A2138,'[3]消费明细-普通账号'!$B$2:$P$10000,15,)</f>
        <v>关联</v>
      </c>
      <c r="F2138" s="5">
        <f>VLOOKUP(A2138,'[3]消费明细-普通账号'!$B$2:$O$10000,14,)</f>
        <v>42670</v>
      </c>
      <c r="G2138" s="1" t="s">
        <v>7136</v>
      </c>
      <c r="H2138" s="1" t="s">
        <v>17</v>
      </c>
      <c r="I2138" s="1" t="s">
        <v>59</v>
      </c>
      <c r="J2138" s="1" t="s">
        <v>1744</v>
      </c>
      <c r="K2138" s="1" t="s">
        <v>20</v>
      </c>
      <c r="L2138" s="1" t="s">
        <v>1744</v>
      </c>
      <c r="M2138" s="1"/>
      <c r="N2138" s="1">
        <f t="shared" si="33"/>
        <v>202</v>
      </c>
      <c r="O2138" s="1" t="s">
        <v>22</v>
      </c>
      <c r="P2138" s="1" t="s">
        <v>7137</v>
      </c>
      <c r="Q2138" s="1" t="s">
        <v>7138</v>
      </c>
      <c r="R2138" s="1" t="s">
        <v>21</v>
      </c>
      <c r="S2138" s="1"/>
      <c r="T2138" s="1" t="s">
        <v>25</v>
      </c>
      <c r="U2138">
        <v>-1</v>
      </c>
    </row>
    <row r="2139" spans="1:21">
      <c r="A2139" s="1" t="s">
        <v>582</v>
      </c>
      <c r="B2139" s="1" t="str">
        <f>VLOOKUP(A2139,'[3]消费明细-普通账号'!$B$2:$C$10000,2,)</f>
        <v>广州尚途商旅信息技术有限公司</v>
      </c>
      <c r="C2139" s="1" t="str">
        <f>VLOOKUP(A2139,'[3]消费明细-普通账号'!$B$2:$D$10000,3,)</f>
        <v>KA-广</v>
      </c>
      <c r="D2139" s="1" t="str">
        <f>VLOOKUP(A2139,'[3]消费明细-普通账号'!$B$2:$L$10000,11,)</f>
        <v>史玉卉</v>
      </c>
      <c r="E2139" s="1" t="str">
        <f>VLOOKUP(A2139,'[3]消费明细-普通账号'!$B$2:$P$10000,15,)</f>
        <v>关联</v>
      </c>
      <c r="F2139" s="5">
        <f>VLOOKUP(A2139,'[3]消费明细-普通账号'!$B$2:$O$10000,14,)</f>
        <v>42670</v>
      </c>
      <c r="G2139" s="1" t="s">
        <v>7139</v>
      </c>
      <c r="H2139" s="1" t="s">
        <v>17</v>
      </c>
      <c r="I2139" s="1" t="s">
        <v>59</v>
      </c>
      <c r="J2139" s="1" t="s">
        <v>278</v>
      </c>
      <c r="K2139" s="1" t="s">
        <v>20</v>
      </c>
      <c r="L2139" s="1" t="s">
        <v>278</v>
      </c>
      <c r="M2139" s="1"/>
      <c r="N2139" s="1">
        <f t="shared" si="33"/>
        <v>228</v>
      </c>
      <c r="O2139" s="1" t="s">
        <v>22</v>
      </c>
      <c r="P2139" s="1" t="s">
        <v>7140</v>
      </c>
      <c r="Q2139" s="1" t="s">
        <v>7141</v>
      </c>
      <c r="R2139" s="1" t="s">
        <v>21</v>
      </c>
      <c r="S2139" s="1"/>
      <c r="T2139" s="1" t="s">
        <v>25</v>
      </c>
      <c r="U2139">
        <v>-1</v>
      </c>
    </row>
    <row r="2140" spans="1:21">
      <c r="A2140" s="1" t="s">
        <v>582</v>
      </c>
      <c r="B2140" s="1" t="str">
        <f>VLOOKUP(A2140,'[3]消费明细-普通账号'!$B$2:$C$10000,2,)</f>
        <v>广州尚途商旅信息技术有限公司</v>
      </c>
      <c r="C2140" s="1" t="str">
        <f>VLOOKUP(A2140,'[3]消费明细-普通账号'!$B$2:$D$10000,3,)</f>
        <v>KA-广</v>
      </c>
      <c r="D2140" s="1" t="str">
        <f>VLOOKUP(A2140,'[3]消费明细-普通账号'!$B$2:$L$10000,11,)</f>
        <v>史玉卉</v>
      </c>
      <c r="E2140" s="1" t="str">
        <f>VLOOKUP(A2140,'[3]消费明细-普通账号'!$B$2:$P$10000,15,)</f>
        <v>关联</v>
      </c>
      <c r="F2140" s="5">
        <f>VLOOKUP(A2140,'[3]消费明细-普通账号'!$B$2:$O$10000,14,)</f>
        <v>42670</v>
      </c>
      <c r="G2140" s="1" t="s">
        <v>7142</v>
      </c>
      <c r="H2140" s="1" t="s">
        <v>17</v>
      </c>
      <c r="I2140" s="1" t="s">
        <v>59</v>
      </c>
      <c r="J2140" s="1" t="s">
        <v>6562</v>
      </c>
      <c r="K2140" s="1" t="s">
        <v>20</v>
      </c>
      <c r="L2140" s="1" t="s">
        <v>6562</v>
      </c>
      <c r="M2140" s="1"/>
      <c r="N2140" s="1">
        <f t="shared" si="33"/>
        <v>702</v>
      </c>
      <c r="O2140" s="1" t="s">
        <v>22</v>
      </c>
      <c r="P2140" s="1" t="s">
        <v>7143</v>
      </c>
      <c r="Q2140" s="1" t="s">
        <v>7143</v>
      </c>
      <c r="R2140" s="1" t="s">
        <v>21</v>
      </c>
      <c r="S2140" s="1"/>
      <c r="T2140" s="1" t="s">
        <v>25</v>
      </c>
      <c r="U2140">
        <v>-1</v>
      </c>
    </row>
    <row r="2141" spans="1:21">
      <c r="A2141" s="1" t="s">
        <v>582</v>
      </c>
      <c r="B2141" s="1" t="str">
        <f>VLOOKUP(A2141,'[3]消费明细-普通账号'!$B$2:$C$10000,2,)</f>
        <v>广州尚途商旅信息技术有限公司</v>
      </c>
      <c r="C2141" s="1" t="str">
        <f>VLOOKUP(A2141,'[3]消费明细-普通账号'!$B$2:$D$10000,3,)</f>
        <v>KA-广</v>
      </c>
      <c r="D2141" s="1" t="str">
        <f>VLOOKUP(A2141,'[3]消费明细-普通账号'!$B$2:$L$10000,11,)</f>
        <v>史玉卉</v>
      </c>
      <c r="E2141" s="1" t="str">
        <f>VLOOKUP(A2141,'[3]消费明细-普通账号'!$B$2:$P$10000,15,)</f>
        <v>关联</v>
      </c>
      <c r="F2141" s="5">
        <f>VLOOKUP(A2141,'[3]消费明细-普通账号'!$B$2:$O$10000,14,)</f>
        <v>42670</v>
      </c>
      <c r="G2141" s="1" t="s">
        <v>7144</v>
      </c>
      <c r="H2141" s="1" t="s">
        <v>17</v>
      </c>
      <c r="I2141" s="1" t="s">
        <v>59</v>
      </c>
      <c r="J2141" s="1" t="s">
        <v>5745</v>
      </c>
      <c r="K2141" s="1" t="s">
        <v>20</v>
      </c>
      <c r="L2141" s="1" t="s">
        <v>5745</v>
      </c>
      <c r="M2141" s="1"/>
      <c r="N2141" s="1">
        <f t="shared" si="33"/>
        <v>602</v>
      </c>
      <c r="O2141" s="1" t="s">
        <v>22</v>
      </c>
      <c r="P2141" s="1" t="s">
        <v>7145</v>
      </c>
      <c r="Q2141" s="1" t="s">
        <v>7146</v>
      </c>
      <c r="R2141" s="1" t="s">
        <v>21</v>
      </c>
      <c r="S2141" s="1"/>
      <c r="T2141" s="1" t="s">
        <v>25</v>
      </c>
      <c r="U2141">
        <v>-1</v>
      </c>
    </row>
    <row r="2142" spans="1:21">
      <c r="A2142" s="1" t="s">
        <v>582</v>
      </c>
      <c r="B2142" s="1" t="str">
        <f>VLOOKUP(A2142,'[3]消费明细-普通账号'!$B$2:$C$10000,2,)</f>
        <v>广州尚途商旅信息技术有限公司</v>
      </c>
      <c r="C2142" s="1" t="str">
        <f>VLOOKUP(A2142,'[3]消费明细-普通账号'!$B$2:$D$10000,3,)</f>
        <v>KA-广</v>
      </c>
      <c r="D2142" s="1" t="str">
        <f>VLOOKUP(A2142,'[3]消费明细-普通账号'!$B$2:$L$10000,11,)</f>
        <v>史玉卉</v>
      </c>
      <c r="E2142" s="1" t="str">
        <f>VLOOKUP(A2142,'[3]消费明细-普通账号'!$B$2:$P$10000,15,)</f>
        <v>关联</v>
      </c>
      <c r="F2142" s="5">
        <f>VLOOKUP(A2142,'[3]消费明细-普通账号'!$B$2:$O$10000,14,)</f>
        <v>42670</v>
      </c>
      <c r="G2142" s="1" t="s">
        <v>7147</v>
      </c>
      <c r="H2142" s="1" t="s">
        <v>17</v>
      </c>
      <c r="I2142" s="1" t="s">
        <v>59</v>
      </c>
      <c r="J2142" s="1" t="s">
        <v>1744</v>
      </c>
      <c r="K2142" s="1" t="s">
        <v>20</v>
      </c>
      <c r="L2142" s="1" t="s">
        <v>1744</v>
      </c>
      <c r="M2142" s="1"/>
      <c r="N2142" s="1">
        <f t="shared" si="33"/>
        <v>202</v>
      </c>
      <c r="O2142" s="1" t="s">
        <v>22</v>
      </c>
      <c r="P2142" s="1" t="s">
        <v>7148</v>
      </c>
      <c r="Q2142" s="1" t="s">
        <v>7148</v>
      </c>
      <c r="R2142" s="1" t="s">
        <v>21</v>
      </c>
      <c r="S2142" s="1"/>
      <c r="T2142" s="1" t="s">
        <v>25</v>
      </c>
      <c r="U2142">
        <v>-1</v>
      </c>
    </row>
    <row r="2143" spans="1:21">
      <c r="A2143" s="1" t="s">
        <v>582</v>
      </c>
      <c r="B2143" s="1" t="str">
        <f>VLOOKUP(A2143,'[3]消费明细-普通账号'!$B$2:$C$10000,2,)</f>
        <v>广州尚途商旅信息技术有限公司</v>
      </c>
      <c r="C2143" s="1" t="str">
        <f>VLOOKUP(A2143,'[3]消费明细-普通账号'!$B$2:$D$10000,3,)</f>
        <v>KA-广</v>
      </c>
      <c r="D2143" s="1" t="str">
        <f>VLOOKUP(A2143,'[3]消费明细-普通账号'!$B$2:$L$10000,11,)</f>
        <v>史玉卉</v>
      </c>
      <c r="E2143" s="1" t="str">
        <f>VLOOKUP(A2143,'[3]消费明细-普通账号'!$B$2:$P$10000,15,)</f>
        <v>关联</v>
      </c>
      <c r="F2143" s="5">
        <f>VLOOKUP(A2143,'[3]消费明细-普通账号'!$B$2:$O$10000,14,)</f>
        <v>42670</v>
      </c>
      <c r="G2143" s="1" t="s">
        <v>7149</v>
      </c>
      <c r="H2143" s="1" t="s">
        <v>17</v>
      </c>
      <c r="I2143" s="1" t="s">
        <v>59</v>
      </c>
      <c r="J2143" s="1" t="s">
        <v>3228</v>
      </c>
      <c r="K2143" s="1" t="s">
        <v>20</v>
      </c>
      <c r="L2143" s="1" t="s">
        <v>3228</v>
      </c>
      <c r="M2143" s="1"/>
      <c r="N2143" s="1">
        <f t="shared" si="33"/>
        <v>448</v>
      </c>
      <c r="O2143" s="1" t="s">
        <v>22</v>
      </c>
      <c r="P2143" s="1" t="s">
        <v>7150</v>
      </c>
      <c r="Q2143" s="1" t="s">
        <v>7151</v>
      </c>
      <c r="R2143" s="1" t="s">
        <v>21</v>
      </c>
      <c r="S2143" s="1"/>
      <c r="T2143" s="1" t="s">
        <v>25</v>
      </c>
      <c r="U2143">
        <v>-1</v>
      </c>
    </row>
    <row r="2144" spans="1:21">
      <c r="A2144" s="1" t="s">
        <v>582</v>
      </c>
      <c r="B2144" s="1" t="str">
        <f>VLOOKUP(A2144,'[3]消费明细-普通账号'!$B$2:$C$10000,2,)</f>
        <v>广州尚途商旅信息技术有限公司</v>
      </c>
      <c r="C2144" s="1" t="str">
        <f>VLOOKUP(A2144,'[3]消费明细-普通账号'!$B$2:$D$10000,3,)</f>
        <v>KA-广</v>
      </c>
      <c r="D2144" s="1" t="str">
        <f>VLOOKUP(A2144,'[3]消费明细-普通账号'!$B$2:$L$10000,11,)</f>
        <v>史玉卉</v>
      </c>
      <c r="E2144" s="1" t="str">
        <f>VLOOKUP(A2144,'[3]消费明细-普通账号'!$B$2:$P$10000,15,)</f>
        <v>关联</v>
      </c>
      <c r="F2144" s="5">
        <f>VLOOKUP(A2144,'[3]消费明细-普通账号'!$B$2:$O$10000,14,)</f>
        <v>42670</v>
      </c>
      <c r="G2144" s="1" t="s">
        <v>7152</v>
      </c>
      <c r="H2144" s="1" t="s">
        <v>17</v>
      </c>
      <c r="I2144" s="1" t="s">
        <v>59</v>
      </c>
      <c r="J2144" s="1" t="s">
        <v>3228</v>
      </c>
      <c r="K2144" s="1" t="s">
        <v>20</v>
      </c>
      <c r="L2144" s="1" t="s">
        <v>3228</v>
      </c>
      <c r="M2144" s="1"/>
      <c r="N2144" s="1">
        <f t="shared" si="33"/>
        <v>448</v>
      </c>
      <c r="O2144" s="1" t="s">
        <v>22</v>
      </c>
      <c r="P2144" s="1" t="s">
        <v>7153</v>
      </c>
      <c r="Q2144" s="1" t="s">
        <v>7154</v>
      </c>
      <c r="R2144" s="1" t="s">
        <v>21</v>
      </c>
      <c r="S2144" s="1"/>
      <c r="T2144" s="1" t="s">
        <v>25</v>
      </c>
      <c r="U2144">
        <v>-1</v>
      </c>
    </row>
    <row r="2145" spans="1:21">
      <c r="A2145" s="1" t="s">
        <v>582</v>
      </c>
      <c r="B2145" s="1" t="str">
        <f>VLOOKUP(A2145,'[3]消费明细-普通账号'!$B$2:$C$10000,2,)</f>
        <v>广州尚途商旅信息技术有限公司</v>
      </c>
      <c r="C2145" s="1" t="str">
        <f>VLOOKUP(A2145,'[3]消费明细-普通账号'!$B$2:$D$10000,3,)</f>
        <v>KA-广</v>
      </c>
      <c r="D2145" s="1" t="str">
        <f>VLOOKUP(A2145,'[3]消费明细-普通账号'!$B$2:$L$10000,11,)</f>
        <v>史玉卉</v>
      </c>
      <c r="E2145" s="1" t="str">
        <f>VLOOKUP(A2145,'[3]消费明细-普通账号'!$B$2:$P$10000,15,)</f>
        <v>关联</v>
      </c>
      <c r="F2145" s="5">
        <f>VLOOKUP(A2145,'[3]消费明细-普通账号'!$B$2:$O$10000,14,)</f>
        <v>42670</v>
      </c>
      <c r="G2145" s="1" t="s">
        <v>7155</v>
      </c>
      <c r="H2145" s="1" t="s">
        <v>17</v>
      </c>
      <c r="I2145" s="1" t="s">
        <v>59</v>
      </c>
      <c r="J2145" s="1" t="s">
        <v>278</v>
      </c>
      <c r="K2145" s="1" t="s">
        <v>20</v>
      </c>
      <c r="L2145" s="1" t="s">
        <v>278</v>
      </c>
      <c r="M2145" s="1"/>
      <c r="N2145" s="1">
        <f t="shared" si="33"/>
        <v>228</v>
      </c>
      <c r="O2145" s="1" t="s">
        <v>22</v>
      </c>
      <c r="P2145" s="1" t="s">
        <v>7156</v>
      </c>
      <c r="Q2145" s="1" t="s">
        <v>7156</v>
      </c>
      <c r="R2145" s="1" t="s">
        <v>21</v>
      </c>
      <c r="S2145" s="1"/>
      <c r="T2145" s="1" t="s">
        <v>25</v>
      </c>
      <c r="U2145">
        <v>-1</v>
      </c>
    </row>
    <row r="2146" spans="1:21">
      <c r="A2146" s="1" t="s">
        <v>77</v>
      </c>
      <c r="B2146" s="1" t="str">
        <f>VLOOKUP(A2146,'[3]消费明细-普通账号'!$B$2:$C$10000,2,)</f>
        <v>广州华银医学检测中心有限公司</v>
      </c>
      <c r="C2146" s="1" t="str">
        <f>VLOOKUP(A2146,'[3]消费明细-普通账号'!$B$2:$D$10000,3,)</f>
        <v>KA-广</v>
      </c>
      <c r="D2146" s="1" t="str">
        <f>VLOOKUP(A2146,'[3]消费明细-普通账号'!$B$2:$L$10000,11,)</f>
        <v>汤何</v>
      </c>
      <c r="E2146" s="1" t="str">
        <f>VLOOKUP(A2146,'[3]消费明细-普通账号'!$B$2:$P$10000,15,)</f>
        <v>关联</v>
      </c>
      <c r="F2146" s="5">
        <f>VLOOKUP(A2146,'[3]消费明细-普通账号'!$B$2:$O$10000,14,)</f>
        <v>42927</v>
      </c>
      <c r="G2146" s="1" t="s">
        <v>7157</v>
      </c>
      <c r="H2146" s="1" t="s">
        <v>96</v>
      </c>
      <c r="I2146" s="1" t="s">
        <v>18</v>
      </c>
      <c r="J2146" s="1" t="s">
        <v>29</v>
      </c>
      <c r="K2146" s="1" t="s">
        <v>20</v>
      </c>
      <c r="L2146" s="1" t="s">
        <v>30</v>
      </c>
      <c r="M2146" s="1"/>
      <c r="N2146" s="1">
        <f t="shared" si="33"/>
        <v>0</v>
      </c>
      <c r="O2146" s="1" t="s">
        <v>31</v>
      </c>
      <c r="P2146" s="1" t="s">
        <v>7158</v>
      </c>
      <c r="Q2146" s="1" t="s">
        <v>7158</v>
      </c>
      <c r="R2146" s="1" t="s">
        <v>21</v>
      </c>
      <c r="S2146" s="1"/>
      <c r="T2146" s="1" t="s">
        <v>25</v>
      </c>
      <c r="U2146" t="e">
        <f>VLOOKUP(H2146,[4]可返佣产品!$A$2:$B$1000,2,)</f>
        <v>#N/A</v>
      </c>
    </row>
    <row r="2147" spans="1:21">
      <c r="A2147" s="1" t="s">
        <v>304</v>
      </c>
      <c r="B2147" s="1" t="str">
        <f>VLOOKUP(A2147,'[3]消费明细-普通账号'!$B$2:$C$10000,2,)</f>
        <v>广州远程教育中心有限公司</v>
      </c>
      <c r="C2147" s="1" t="str">
        <f>VLOOKUP(A2147,'[3]消费明细-普通账号'!$B$2:$D$10000,3,)</f>
        <v>KA-广</v>
      </c>
      <c r="D2147" s="1" t="str">
        <f>VLOOKUP(A2147,'[3]消费明细-普通账号'!$B$2:$L$10000,11,)</f>
        <v>史玉卉</v>
      </c>
      <c r="E2147" s="1" t="str">
        <f>VLOOKUP(A2147,'[3]消费明细-普通账号'!$B$2:$P$10000,15,)</f>
        <v>关联</v>
      </c>
      <c r="F2147" s="5">
        <f>VLOOKUP(A2147,'[3]消费明细-普通账号'!$B$2:$O$10000,14,)</f>
        <v>42818</v>
      </c>
      <c r="G2147" s="1" t="s">
        <v>7159</v>
      </c>
      <c r="H2147" s="1" t="s">
        <v>17</v>
      </c>
      <c r="I2147" s="1" t="s">
        <v>59</v>
      </c>
      <c r="J2147" s="1" t="s">
        <v>2342</v>
      </c>
      <c r="K2147" s="1" t="s">
        <v>203</v>
      </c>
      <c r="L2147" s="1" t="s">
        <v>2343</v>
      </c>
      <c r="M2147" s="1"/>
      <c r="N2147" s="1">
        <f t="shared" si="33"/>
        <v>638.25</v>
      </c>
      <c r="O2147" s="1" t="s">
        <v>22</v>
      </c>
      <c r="P2147" s="1" t="s">
        <v>7160</v>
      </c>
      <c r="Q2147" s="1" t="s">
        <v>7160</v>
      </c>
      <c r="R2147" s="1" t="s">
        <v>21</v>
      </c>
      <c r="S2147" s="1"/>
      <c r="T2147" s="1" t="s">
        <v>25</v>
      </c>
      <c r="U2147">
        <v>0</v>
      </c>
    </row>
    <row r="2148" spans="1:21">
      <c r="A2148" s="1" t="s">
        <v>304</v>
      </c>
      <c r="B2148" s="1" t="str">
        <f>VLOOKUP(A2148,'[3]消费明细-普通账号'!$B$2:$C$10000,2,)</f>
        <v>广州远程教育中心有限公司</v>
      </c>
      <c r="C2148" s="1" t="str">
        <f>VLOOKUP(A2148,'[3]消费明细-普通账号'!$B$2:$D$10000,3,)</f>
        <v>KA-广</v>
      </c>
      <c r="D2148" s="1" t="str">
        <f>VLOOKUP(A2148,'[3]消费明细-普通账号'!$B$2:$L$10000,11,)</f>
        <v>史玉卉</v>
      </c>
      <c r="E2148" s="1" t="str">
        <f>VLOOKUP(A2148,'[3]消费明细-普通账号'!$B$2:$P$10000,15,)</f>
        <v>关联</v>
      </c>
      <c r="F2148" s="5">
        <f>VLOOKUP(A2148,'[3]消费明细-普通账号'!$B$2:$O$10000,14,)</f>
        <v>42818</v>
      </c>
      <c r="G2148" s="1" t="s">
        <v>7161</v>
      </c>
      <c r="H2148" s="1" t="s">
        <v>17</v>
      </c>
      <c r="I2148" s="1" t="s">
        <v>59</v>
      </c>
      <c r="J2148" s="1" t="s">
        <v>6131</v>
      </c>
      <c r="K2148" s="1" t="s">
        <v>203</v>
      </c>
      <c r="L2148" s="1" t="s">
        <v>6132</v>
      </c>
      <c r="M2148" s="1"/>
      <c r="N2148" s="1">
        <f t="shared" si="33"/>
        <v>1384.5</v>
      </c>
      <c r="O2148" s="1" t="s">
        <v>22</v>
      </c>
      <c r="P2148" s="1" t="s">
        <v>7162</v>
      </c>
      <c r="Q2148" s="1" t="s">
        <v>7163</v>
      </c>
      <c r="R2148" s="1" t="s">
        <v>21</v>
      </c>
      <c r="S2148" s="1"/>
      <c r="T2148" s="1" t="s">
        <v>25</v>
      </c>
      <c r="U2148">
        <v>0</v>
      </c>
    </row>
    <row r="2149" spans="1:21">
      <c r="A2149" s="1" t="s">
        <v>304</v>
      </c>
      <c r="B2149" s="1" t="str">
        <f>VLOOKUP(A2149,'[3]消费明细-普通账号'!$B$2:$C$10000,2,)</f>
        <v>广州远程教育中心有限公司</v>
      </c>
      <c r="C2149" s="1" t="str">
        <f>VLOOKUP(A2149,'[3]消费明细-普通账号'!$B$2:$D$10000,3,)</f>
        <v>KA-广</v>
      </c>
      <c r="D2149" s="1" t="str">
        <f>VLOOKUP(A2149,'[3]消费明细-普通账号'!$B$2:$L$10000,11,)</f>
        <v>史玉卉</v>
      </c>
      <c r="E2149" s="1" t="str">
        <f>VLOOKUP(A2149,'[3]消费明细-普通账号'!$B$2:$P$10000,15,)</f>
        <v>关联</v>
      </c>
      <c r="F2149" s="5">
        <f>VLOOKUP(A2149,'[3]消费明细-普通账号'!$B$2:$O$10000,14,)</f>
        <v>42818</v>
      </c>
      <c r="G2149" s="1" t="s">
        <v>7164</v>
      </c>
      <c r="H2149" s="1" t="s">
        <v>17</v>
      </c>
      <c r="I2149" s="1" t="s">
        <v>59</v>
      </c>
      <c r="J2149" s="1" t="s">
        <v>7165</v>
      </c>
      <c r="K2149" s="1" t="s">
        <v>203</v>
      </c>
      <c r="L2149" s="1" t="s">
        <v>7166</v>
      </c>
      <c r="M2149" s="1"/>
      <c r="N2149" s="1">
        <f t="shared" si="33"/>
        <v>1309.5</v>
      </c>
      <c r="O2149" s="1" t="s">
        <v>22</v>
      </c>
      <c r="P2149" s="1" t="s">
        <v>7167</v>
      </c>
      <c r="Q2149" s="1" t="s">
        <v>7168</v>
      </c>
      <c r="R2149" s="1" t="s">
        <v>21</v>
      </c>
      <c r="S2149" s="1"/>
      <c r="T2149" s="1" t="s">
        <v>25</v>
      </c>
      <c r="U2149">
        <v>0</v>
      </c>
    </row>
    <row r="2150" spans="1:21">
      <c r="A2150" s="1" t="s">
        <v>304</v>
      </c>
      <c r="B2150" s="1" t="str">
        <f>VLOOKUP(A2150,'[3]消费明细-普通账号'!$B$2:$C$10000,2,)</f>
        <v>广州远程教育中心有限公司</v>
      </c>
      <c r="C2150" s="1" t="str">
        <f>VLOOKUP(A2150,'[3]消费明细-普通账号'!$B$2:$D$10000,3,)</f>
        <v>KA-广</v>
      </c>
      <c r="D2150" s="1" t="str">
        <f>VLOOKUP(A2150,'[3]消费明细-普通账号'!$B$2:$L$10000,11,)</f>
        <v>史玉卉</v>
      </c>
      <c r="E2150" s="1" t="str">
        <f>VLOOKUP(A2150,'[3]消费明细-普通账号'!$B$2:$P$10000,15,)</f>
        <v>关联</v>
      </c>
      <c r="F2150" s="5">
        <f>VLOOKUP(A2150,'[3]消费明细-普通账号'!$B$2:$O$10000,14,)</f>
        <v>42818</v>
      </c>
      <c r="G2150" s="1" t="s">
        <v>7169</v>
      </c>
      <c r="H2150" s="1" t="s">
        <v>17</v>
      </c>
      <c r="I2150" s="1" t="s">
        <v>59</v>
      </c>
      <c r="J2150" s="1" t="s">
        <v>7170</v>
      </c>
      <c r="K2150" s="1" t="s">
        <v>203</v>
      </c>
      <c r="L2150" s="1" t="s">
        <v>7171</v>
      </c>
      <c r="M2150" s="1"/>
      <c r="N2150" s="1">
        <f t="shared" si="33"/>
        <v>1534.5</v>
      </c>
      <c r="O2150" s="1" t="s">
        <v>22</v>
      </c>
      <c r="P2150" s="1" t="s">
        <v>7172</v>
      </c>
      <c r="Q2150" s="1" t="s">
        <v>7173</v>
      </c>
      <c r="R2150" s="1" t="s">
        <v>21</v>
      </c>
      <c r="S2150" s="1"/>
      <c r="T2150" s="1" t="s">
        <v>25</v>
      </c>
      <c r="U2150">
        <v>0</v>
      </c>
    </row>
    <row r="2151" spans="1:21">
      <c r="A2151" s="1" t="s">
        <v>304</v>
      </c>
      <c r="B2151" s="1" t="str">
        <f>VLOOKUP(A2151,'[3]消费明细-普通账号'!$B$2:$C$10000,2,)</f>
        <v>广州远程教育中心有限公司</v>
      </c>
      <c r="C2151" s="1" t="str">
        <f>VLOOKUP(A2151,'[3]消费明细-普通账号'!$B$2:$D$10000,3,)</f>
        <v>KA-广</v>
      </c>
      <c r="D2151" s="1" t="str">
        <f>VLOOKUP(A2151,'[3]消费明细-普通账号'!$B$2:$L$10000,11,)</f>
        <v>史玉卉</v>
      </c>
      <c r="E2151" s="1" t="str">
        <f>VLOOKUP(A2151,'[3]消费明细-普通账号'!$B$2:$P$10000,15,)</f>
        <v>关联</v>
      </c>
      <c r="F2151" s="5">
        <f>VLOOKUP(A2151,'[3]消费明细-普通账号'!$B$2:$O$10000,14,)</f>
        <v>42818</v>
      </c>
      <c r="G2151" s="1" t="s">
        <v>7174</v>
      </c>
      <c r="H2151" s="1" t="s">
        <v>17</v>
      </c>
      <c r="I2151" s="1" t="s">
        <v>59</v>
      </c>
      <c r="J2151" s="1" t="s">
        <v>7175</v>
      </c>
      <c r="K2151" s="1" t="s">
        <v>203</v>
      </c>
      <c r="L2151" s="1" t="s">
        <v>7176</v>
      </c>
      <c r="M2151" s="1"/>
      <c r="N2151" s="1">
        <f t="shared" si="33"/>
        <v>1549.5</v>
      </c>
      <c r="O2151" s="1" t="s">
        <v>22</v>
      </c>
      <c r="P2151" s="1" t="s">
        <v>7177</v>
      </c>
      <c r="Q2151" s="1" t="s">
        <v>7178</v>
      </c>
      <c r="R2151" s="1" t="s">
        <v>21</v>
      </c>
      <c r="S2151" s="1"/>
      <c r="T2151" s="1" t="s">
        <v>25</v>
      </c>
      <c r="U2151">
        <v>0</v>
      </c>
    </row>
    <row r="2152" spans="1:21">
      <c r="A2152" s="1" t="s">
        <v>304</v>
      </c>
      <c r="B2152" s="1" t="str">
        <f>VLOOKUP(A2152,'[3]消费明细-普通账号'!$B$2:$C$10000,2,)</f>
        <v>广州远程教育中心有限公司</v>
      </c>
      <c r="C2152" s="1" t="str">
        <f>VLOOKUP(A2152,'[3]消费明细-普通账号'!$B$2:$D$10000,3,)</f>
        <v>KA-广</v>
      </c>
      <c r="D2152" s="1" t="str">
        <f>VLOOKUP(A2152,'[3]消费明细-普通账号'!$B$2:$L$10000,11,)</f>
        <v>史玉卉</v>
      </c>
      <c r="E2152" s="1" t="str">
        <f>VLOOKUP(A2152,'[3]消费明细-普通账号'!$B$2:$P$10000,15,)</f>
        <v>关联</v>
      </c>
      <c r="F2152" s="5">
        <f>VLOOKUP(A2152,'[3]消费明细-普通账号'!$B$2:$O$10000,14,)</f>
        <v>42818</v>
      </c>
      <c r="G2152" s="1" t="s">
        <v>7179</v>
      </c>
      <c r="H2152" s="1" t="s">
        <v>17</v>
      </c>
      <c r="I2152" s="1" t="s">
        <v>59</v>
      </c>
      <c r="J2152" s="1" t="s">
        <v>7175</v>
      </c>
      <c r="K2152" s="1" t="s">
        <v>203</v>
      </c>
      <c r="L2152" s="1" t="s">
        <v>7176</v>
      </c>
      <c r="M2152" s="1"/>
      <c r="N2152" s="1">
        <f t="shared" si="33"/>
        <v>1549.5</v>
      </c>
      <c r="O2152" s="1" t="s">
        <v>22</v>
      </c>
      <c r="P2152" s="1" t="s">
        <v>7180</v>
      </c>
      <c r="Q2152" s="1" t="s">
        <v>7180</v>
      </c>
      <c r="R2152" s="1" t="s">
        <v>21</v>
      </c>
      <c r="S2152" s="1"/>
      <c r="T2152" s="1" t="s">
        <v>25</v>
      </c>
      <c r="U2152">
        <v>0</v>
      </c>
    </row>
    <row r="2153" spans="1:21">
      <c r="A2153" s="1" t="s">
        <v>304</v>
      </c>
      <c r="B2153" s="1" t="str">
        <f>VLOOKUP(A2153,'[3]消费明细-普通账号'!$B$2:$C$10000,2,)</f>
        <v>广州远程教育中心有限公司</v>
      </c>
      <c r="C2153" s="1" t="str">
        <f>VLOOKUP(A2153,'[3]消费明细-普通账号'!$B$2:$D$10000,3,)</f>
        <v>KA-广</v>
      </c>
      <c r="D2153" s="1" t="str">
        <f>VLOOKUP(A2153,'[3]消费明细-普通账号'!$B$2:$L$10000,11,)</f>
        <v>史玉卉</v>
      </c>
      <c r="E2153" s="1" t="str">
        <f>VLOOKUP(A2153,'[3]消费明细-普通账号'!$B$2:$P$10000,15,)</f>
        <v>关联</v>
      </c>
      <c r="F2153" s="5">
        <f>VLOOKUP(A2153,'[3]消费明细-普通账号'!$B$2:$O$10000,14,)</f>
        <v>42818</v>
      </c>
      <c r="G2153" s="1" t="s">
        <v>7181</v>
      </c>
      <c r="H2153" s="1" t="s">
        <v>17</v>
      </c>
      <c r="I2153" s="1" t="s">
        <v>59</v>
      </c>
      <c r="J2153" s="1" t="s">
        <v>2070</v>
      </c>
      <c r="K2153" s="1" t="s">
        <v>203</v>
      </c>
      <c r="L2153" s="1" t="s">
        <v>2071</v>
      </c>
      <c r="M2153" s="1"/>
      <c r="N2153" s="1">
        <f t="shared" si="33"/>
        <v>414</v>
      </c>
      <c r="O2153" s="1" t="s">
        <v>22</v>
      </c>
      <c r="P2153" s="1" t="s">
        <v>7182</v>
      </c>
      <c r="Q2153" s="1" t="s">
        <v>7183</v>
      </c>
      <c r="R2153" s="1" t="s">
        <v>21</v>
      </c>
      <c r="S2153" s="1"/>
      <c r="T2153" s="1" t="s">
        <v>25</v>
      </c>
      <c r="U2153">
        <v>0</v>
      </c>
    </row>
    <row r="2154" spans="1:21">
      <c r="A2154" s="1" t="s">
        <v>304</v>
      </c>
      <c r="B2154" s="1" t="str">
        <f>VLOOKUP(A2154,'[3]消费明细-普通账号'!$B$2:$C$10000,2,)</f>
        <v>广州远程教育中心有限公司</v>
      </c>
      <c r="C2154" s="1" t="str">
        <f>VLOOKUP(A2154,'[3]消费明细-普通账号'!$B$2:$D$10000,3,)</f>
        <v>KA-广</v>
      </c>
      <c r="D2154" s="1" t="str">
        <f>VLOOKUP(A2154,'[3]消费明细-普通账号'!$B$2:$L$10000,11,)</f>
        <v>史玉卉</v>
      </c>
      <c r="E2154" s="1" t="str">
        <f>VLOOKUP(A2154,'[3]消费明细-普通账号'!$B$2:$P$10000,15,)</f>
        <v>关联</v>
      </c>
      <c r="F2154" s="5">
        <f>VLOOKUP(A2154,'[3]消费明细-普通账号'!$B$2:$O$10000,14,)</f>
        <v>42818</v>
      </c>
      <c r="G2154" s="1" t="s">
        <v>7184</v>
      </c>
      <c r="H2154" s="1" t="s">
        <v>17</v>
      </c>
      <c r="I2154" s="1" t="s">
        <v>59</v>
      </c>
      <c r="J2154" s="1" t="s">
        <v>7185</v>
      </c>
      <c r="K2154" s="1" t="s">
        <v>203</v>
      </c>
      <c r="L2154" s="1" t="s">
        <v>7186</v>
      </c>
      <c r="M2154" s="1"/>
      <c r="N2154" s="1">
        <f t="shared" si="33"/>
        <v>432.75</v>
      </c>
      <c r="O2154" s="1" t="s">
        <v>22</v>
      </c>
      <c r="P2154" s="1" t="s">
        <v>7187</v>
      </c>
      <c r="Q2154" s="1" t="s">
        <v>7188</v>
      </c>
      <c r="R2154" s="1" t="s">
        <v>21</v>
      </c>
      <c r="S2154" s="1"/>
      <c r="T2154" s="1" t="s">
        <v>25</v>
      </c>
      <c r="U2154">
        <v>0</v>
      </c>
    </row>
    <row r="2155" spans="1:21">
      <c r="A2155" s="1" t="s">
        <v>304</v>
      </c>
      <c r="B2155" s="1" t="str">
        <f>VLOOKUP(A2155,'[3]消费明细-普通账号'!$B$2:$C$10000,2,)</f>
        <v>广州远程教育中心有限公司</v>
      </c>
      <c r="C2155" s="1" t="str">
        <f>VLOOKUP(A2155,'[3]消费明细-普通账号'!$B$2:$D$10000,3,)</f>
        <v>KA-广</v>
      </c>
      <c r="D2155" s="1" t="str">
        <f>VLOOKUP(A2155,'[3]消费明细-普通账号'!$B$2:$L$10000,11,)</f>
        <v>史玉卉</v>
      </c>
      <c r="E2155" s="1" t="str">
        <f>VLOOKUP(A2155,'[3]消费明细-普通账号'!$B$2:$P$10000,15,)</f>
        <v>关联</v>
      </c>
      <c r="F2155" s="5">
        <f>VLOOKUP(A2155,'[3]消费明细-普通账号'!$B$2:$O$10000,14,)</f>
        <v>42818</v>
      </c>
      <c r="G2155" s="1" t="s">
        <v>7189</v>
      </c>
      <c r="H2155" s="1" t="s">
        <v>17</v>
      </c>
      <c r="I2155" s="1" t="s">
        <v>59</v>
      </c>
      <c r="J2155" s="1" t="s">
        <v>7185</v>
      </c>
      <c r="K2155" s="1" t="s">
        <v>203</v>
      </c>
      <c r="L2155" s="1" t="s">
        <v>7186</v>
      </c>
      <c r="M2155" s="1"/>
      <c r="N2155" s="1">
        <f t="shared" si="33"/>
        <v>432.75</v>
      </c>
      <c r="O2155" s="1" t="s">
        <v>22</v>
      </c>
      <c r="P2155" s="1" t="s">
        <v>7190</v>
      </c>
      <c r="Q2155" s="1" t="s">
        <v>7191</v>
      </c>
      <c r="R2155" s="1" t="s">
        <v>21</v>
      </c>
      <c r="S2155" s="1"/>
      <c r="T2155" s="1" t="s">
        <v>25</v>
      </c>
      <c r="U2155">
        <v>0</v>
      </c>
    </row>
    <row r="2156" spans="1:21">
      <c r="A2156" s="1" t="s">
        <v>304</v>
      </c>
      <c r="B2156" s="1" t="str">
        <f>VLOOKUP(A2156,'[3]消费明细-普通账号'!$B$2:$C$10000,2,)</f>
        <v>广州远程教育中心有限公司</v>
      </c>
      <c r="C2156" s="1" t="str">
        <f>VLOOKUP(A2156,'[3]消费明细-普通账号'!$B$2:$D$10000,3,)</f>
        <v>KA-广</v>
      </c>
      <c r="D2156" s="1" t="str">
        <f>VLOOKUP(A2156,'[3]消费明细-普通账号'!$B$2:$L$10000,11,)</f>
        <v>史玉卉</v>
      </c>
      <c r="E2156" s="1" t="str">
        <f>VLOOKUP(A2156,'[3]消费明细-普通账号'!$B$2:$P$10000,15,)</f>
        <v>关联</v>
      </c>
      <c r="F2156" s="5">
        <f>VLOOKUP(A2156,'[3]消费明细-普通账号'!$B$2:$O$10000,14,)</f>
        <v>42818</v>
      </c>
      <c r="G2156" s="1" t="s">
        <v>7192</v>
      </c>
      <c r="H2156" s="1" t="s">
        <v>17</v>
      </c>
      <c r="I2156" s="1" t="s">
        <v>59</v>
      </c>
      <c r="J2156" s="1" t="s">
        <v>7185</v>
      </c>
      <c r="K2156" s="1" t="s">
        <v>203</v>
      </c>
      <c r="L2156" s="1" t="s">
        <v>7186</v>
      </c>
      <c r="M2156" s="1"/>
      <c r="N2156" s="1">
        <f t="shared" si="33"/>
        <v>432.75</v>
      </c>
      <c r="O2156" s="1" t="s">
        <v>22</v>
      </c>
      <c r="P2156" s="1" t="s">
        <v>7193</v>
      </c>
      <c r="Q2156" s="1" t="s">
        <v>7194</v>
      </c>
      <c r="R2156" s="1" t="s">
        <v>21</v>
      </c>
      <c r="S2156" s="1"/>
      <c r="T2156" s="1" t="s">
        <v>25</v>
      </c>
      <c r="U2156">
        <v>0</v>
      </c>
    </row>
    <row r="2157" spans="1:21">
      <c r="A2157" s="1" t="s">
        <v>304</v>
      </c>
      <c r="B2157" s="1" t="str">
        <f>VLOOKUP(A2157,'[3]消费明细-普通账号'!$B$2:$C$10000,2,)</f>
        <v>广州远程教育中心有限公司</v>
      </c>
      <c r="C2157" s="1" t="str">
        <f>VLOOKUP(A2157,'[3]消费明细-普通账号'!$B$2:$D$10000,3,)</f>
        <v>KA-广</v>
      </c>
      <c r="D2157" s="1" t="str">
        <f>VLOOKUP(A2157,'[3]消费明细-普通账号'!$B$2:$L$10000,11,)</f>
        <v>史玉卉</v>
      </c>
      <c r="E2157" s="1" t="str">
        <f>VLOOKUP(A2157,'[3]消费明细-普通账号'!$B$2:$P$10000,15,)</f>
        <v>关联</v>
      </c>
      <c r="F2157" s="5">
        <f>VLOOKUP(A2157,'[3]消费明细-普通账号'!$B$2:$O$10000,14,)</f>
        <v>42818</v>
      </c>
      <c r="G2157" s="1" t="s">
        <v>7195</v>
      </c>
      <c r="H2157" s="1" t="s">
        <v>17</v>
      </c>
      <c r="I2157" s="1" t="s">
        <v>59</v>
      </c>
      <c r="J2157" s="1" t="s">
        <v>2342</v>
      </c>
      <c r="K2157" s="1" t="s">
        <v>203</v>
      </c>
      <c r="L2157" s="1" t="s">
        <v>2343</v>
      </c>
      <c r="M2157" s="1"/>
      <c r="N2157" s="1">
        <f t="shared" si="33"/>
        <v>638.25</v>
      </c>
      <c r="O2157" s="1" t="s">
        <v>22</v>
      </c>
      <c r="P2157" s="1" t="s">
        <v>7196</v>
      </c>
      <c r="Q2157" s="1" t="s">
        <v>7197</v>
      </c>
      <c r="R2157" s="1" t="s">
        <v>21</v>
      </c>
      <c r="S2157" s="1"/>
      <c r="T2157" s="1" t="s">
        <v>25</v>
      </c>
      <c r="U2157">
        <v>0</v>
      </c>
    </row>
    <row r="2158" spans="1:21">
      <c r="A2158" s="1" t="s">
        <v>470</v>
      </c>
      <c r="B2158" s="1" t="str">
        <f>VLOOKUP(A2158,'[3]消费明细-普通账号'!$B$2:$C$10000,2,)</f>
        <v>广州简乐网络科技有限公司</v>
      </c>
      <c r="C2158" s="1" t="str">
        <f>VLOOKUP(A2158,'[3]消费明细-普通账号'!$B$2:$D$10000,3,)</f>
        <v>铁军-广</v>
      </c>
      <c r="D2158" s="1" t="str">
        <f>VLOOKUP(A2158,'[3]消费明细-普通账号'!$B$2:$L$10000,11,)</f>
        <v>高乾</v>
      </c>
      <c r="E2158" s="1" t="str">
        <f>VLOOKUP(A2158,'[3]消费明细-普通账号'!$B$2:$P$10000,15,)</f>
        <v>关联</v>
      </c>
      <c r="F2158" s="5">
        <f>VLOOKUP(A2158,'[3]消费明细-普通账号'!$B$2:$O$10000,14,)</f>
        <v>42914</v>
      </c>
      <c r="G2158" s="1" t="s">
        <v>7198</v>
      </c>
      <c r="H2158" s="1" t="s">
        <v>17</v>
      </c>
      <c r="I2158" s="1" t="s">
        <v>59</v>
      </c>
      <c r="J2158" s="1" t="s">
        <v>7199</v>
      </c>
      <c r="K2158" s="1" t="s">
        <v>20</v>
      </c>
      <c r="L2158" s="1" t="s">
        <v>7199</v>
      </c>
      <c r="M2158" s="1"/>
      <c r="N2158" s="1">
        <f t="shared" si="33"/>
        <v>787</v>
      </c>
      <c r="O2158" s="1" t="s">
        <v>22</v>
      </c>
      <c r="P2158" s="1" t="s">
        <v>7200</v>
      </c>
      <c r="Q2158" s="1" t="s">
        <v>7201</v>
      </c>
      <c r="R2158" s="1" t="s">
        <v>21</v>
      </c>
      <c r="S2158" s="1"/>
      <c r="T2158" s="1" t="s">
        <v>25</v>
      </c>
      <c r="U2158">
        <v>-1</v>
      </c>
    </row>
    <row r="2159" spans="1:21">
      <c r="A2159" s="1" t="s">
        <v>892</v>
      </c>
      <c r="B2159" s="1" t="str">
        <f>VLOOKUP(A2159,'[3]消费明细-普通账号'!$B$2:$C$10000,2,)</f>
        <v>广州中天云计算科技有限公司</v>
      </c>
      <c r="C2159" s="1" t="str">
        <f>VLOOKUP(A2159,'[3]消费明细-普通账号'!$B$2:$D$10000,3,)</f>
        <v>BD伙伴</v>
      </c>
      <c r="D2159" s="1" t="str">
        <f>VLOOKUP(A2159,'[3]消费明细-普通账号'!$B$2:$L$10000,11,)</f>
        <v>BD团队-刘银树</v>
      </c>
      <c r="E2159" s="1" t="str">
        <f>VLOOKUP(A2159,'[3]消费明细-普通账号'!$B$2:$P$10000,15,)</f>
        <v>新建</v>
      </c>
      <c r="F2159" s="5">
        <f>VLOOKUP(A2159,'[3]消费明细-普通账号'!$B$2:$O$10000,14,)</f>
        <v>43049</v>
      </c>
      <c r="G2159" s="1" t="s">
        <v>7202</v>
      </c>
      <c r="H2159" s="1" t="s">
        <v>166</v>
      </c>
      <c r="I2159" s="1" t="s">
        <v>18</v>
      </c>
      <c r="J2159" s="1" t="s">
        <v>29</v>
      </c>
      <c r="K2159" s="1" t="s">
        <v>20</v>
      </c>
      <c r="L2159" s="1" t="s">
        <v>30</v>
      </c>
      <c r="M2159" s="1"/>
      <c r="N2159" s="1">
        <f t="shared" si="33"/>
        <v>0</v>
      </c>
      <c r="O2159" s="1" t="s">
        <v>31</v>
      </c>
      <c r="P2159" s="1" t="s">
        <v>7203</v>
      </c>
      <c r="Q2159" s="1" t="s">
        <v>7203</v>
      </c>
      <c r="R2159" s="1" t="s">
        <v>21</v>
      </c>
      <c r="S2159" s="1"/>
      <c r="T2159" s="1" t="s">
        <v>25</v>
      </c>
      <c r="U2159" t="e">
        <f>VLOOKUP(H2159,[4]可返佣产品!$A$2:$B$1000,2,)</f>
        <v>#N/A</v>
      </c>
    </row>
    <row r="2160" spans="1:21">
      <c r="A2160" s="1" t="s">
        <v>1001</v>
      </c>
      <c r="B2160" s="1" t="str">
        <f>VLOOKUP(A2160,'[3]消费明细-普通账号'!$B$2:$C$10000,2,)</f>
        <v>广州棒谷网络科技有限公司</v>
      </c>
      <c r="C2160" s="1" t="str">
        <f>VLOOKUP(A2160,'[3]消费明细-普通账号'!$B$2:$D$10000,3,)</f>
        <v>KA-广</v>
      </c>
      <c r="D2160" s="1" t="str">
        <f>VLOOKUP(A2160,'[3]消费明细-普通账号'!$B$2:$L$10000,11,)</f>
        <v>KA-广</v>
      </c>
      <c r="E2160" s="1" t="str">
        <f>VLOOKUP(A2160,'[3]消费明细-普通账号'!$B$2:$P$10000,15,)</f>
        <v>关联</v>
      </c>
      <c r="F2160" s="5">
        <f>VLOOKUP(A2160,'[3]消费明细-普通账号'!$B$2:$O$10000,14,)</f>
        <v>42810</v>
      </c>
      <c r="G2160" s="1" t="s">
        <v>7204</v>
      </c>
      <c r="H2160" s="1" t="s">
        <v>89</v>
      </c>
      <c r="I2160" s="1" t="s">
        <v>59</v>
      </c>
      <c r="J2160" s="1" t="s">
        <v>7205</v>
      </c>
      <c r="K2160" s="1" t="s">
        <v>20</v>
      </c>
      <c r="L2160" s="1" t="s">
        <v>7205</v>
      </c>
      <c r="M2160" s="1"/>
      <c r="N2160" s="1">
        <f t="shared" si="33"/>
        <v>663</v>
      </c>
      <c r="O2160" s="1" t="s">
        <v>22</v>
      </c>
      <c r="P2160" s="1" t="s">
        <v>7206</v>
      </c>
      <c r="Q2160" s="1" t="s">
        <v>7207</v>
      </c>
      <c r="R2160" s="1" t="s">
        <v>21</v>
      </c>
      <c r="S2160" s="1"/>
      <c r="T2160" s="1" t="s">
        <v>25</v>
      </c>
      <c r="U2160">
        <v>-1</v>
      </c>
    </row>
    <row r="2161" spans="1:21">
      <c r="A2161" s="1" t="s">
        <v>7208</v>
      </c>
      <c r="B2161" s="1" t="str">
        <f>VLOOKUP(A2161,'[3]消费明细-普通账号'!$B$2:$C$10000,2,)</f>
        <v>广州正峰网络科技有限公司</v>
      </c>
      <c r="C2161" s="1" t="str">
        <f>VLOOKUP(A2161,'[3]消费明细-普通账号'!$B$2:$D$10000,3,)</f>
        <v>中台-广</v>
      </c>
      <c r="D2161" s="1" t="str">
        <f>VLOOKUP(A2161,'[3]消费明细-普通账号'!$B$2:$L$10000,11,)</f>
        <v>林海菊</v>
      </c>
      <c r="E2161" s="1" t="str">
        <f>VLOOKUP(A2161,'[3]消费明细-普通账号'!$B$2:$P$10000,15,)</f>
        <v>关联</v>
      </c>
      <c r="F2161" s="5">
        <f>VLOOKUP(A2161,'[3]消费明细-普通账号'!$B$2:$O$10000,14,)</f>
        <v>43077</v>
      </c>
      <c r="G2161" s="1" t="s">
        <v>7209</v>
      </c>
      <c r="H2161" s="1" t="s">
        <v>7210</v>
      </c>
      <c r="I2161" s="1" t="s">
        <v>49</v>
      </c>
      <c r="J2161" s="1" t="s">
        <v>7211</v>
      </c>
      <c r="K2161" s="1" t="s">
        <v>20</v>
      </c>
      <c r="L2161" s="1" t="s">
        <v>7211</v>
      </c>
      <c r="M2161" s="1"/>
      <c r="N2161" s="1">
        <f t="shared" si="33"/>
        <v>322</v>
      </c>
      <c r="O2161" s="1" t="s">
        <v>22</v>
      </c>
      <c r="P2161" s="1" t="s">
        <v>7212</v>
      </c>
      <c r="Q2161" s="1" t="s">
        <v>7213</v>
      </c>
      <c r="R2161" s="1" t="s">
        <v>21</v>
      </c>
      <c r="S2161" s="1"/>
      <c r="T2161" s="1" t="s">
        <v>25</v>
      </c>
      <c r="U2161" t="str">
        <f>VLOOKUP(H2161,[4]可返佣产品!$A$2:$B$1000,2,)</f>
        <v>true</v>
      </c>
    </row>
    <row r="2162" spans="1:21">
      <c r="A2162" s="1" t="s">
        <v>7208</v>
      </c>
      <c r="B2162" s="1" t="str">
        <f>VLOOKUP(A2162,'[3]消费明细-普通账号'!$B$2:$C$10000,2,)</f>
        <v>广州正峰网络科技有限公司</v>
      </c>
      <c r="C2162" s="1" t="str">
        <f>VLOOKUP(A2162,'[3]消费明细-普通账号'!$B$2:$D$10000,3,)</f>
        <v>中台-广</v>
      </c>
      <c r="D2162" s="1" t="str">
        <f>VLOOKUP(A2162,'[3]消费明细-普通账号'!$B$2:$L$10000,11,)</f>
        <v>林海菊</v>
      </c>
      <c r="E2162" s="1" t="str">
        <f>VLOOKUP(A2162,'[3]消费明细-普通账号'!$B$2:$P$10000,15,)</f>
        <v>关联</v>
      </c>
      <c r="F2162" s="5">
        <f>VLOOKUP(A2162,'[3]消费明细-普通账号'!$B$2:$O$10000,14,)</f>
        <v>43077</v>
      </c>
      <c r="G2162" s="1" t="s">
        <v>7214</v>
      </c>
      <c r="H2162" s="1" t="s">
        <v>7215</v>
      </c>
      <c r="I2162" s="1" t="s">
        <v>49</v>
      </c>
      <c r="J2162" s="1" t="s">
        <v>818</v>
      </c>
      <c r="K2162" s="1" t="s">
        <v>20</v>
      </c>
      <c r="L2162" s="1" t="s">
        <v>818</v>
      </c>
      <c r="M2162" s="1"/>
      <c r="N2162" s="1">
        <f t="shared" si="33"/>
        <v>288</v>
      </c>
      <c r="O2162" s="1" t="s">
        <v>22</v>
      </c>
      <c r="P2162" s="1" t="s">
        <v>7216</v>
      </c>
      <c r="Q2162" s="1" t="s">
        <v>7213</v>
      </c>
      <c r="R2162" s="1" t="s">
        <v>21</v>
      </c>
      <c r="S2162" s="1"/>
      <c r="T2162" s="1" t="s">
        <v>25</v>
      </c>
      <c r="U2162" t="str">
        <f>VLOOKUP(H2162,[4]可返佣产品!$A$2:$B$1000,2,)</f>
        <v>true</v>
      </c>
    </row>
    <row r="2163" spans="1:21">
      <c r="A2163" s="1" t="s">
        <v>7208</v>
      </c>
      <c r="B2163" s="1" t="str">
        <f>VLOOKUP(A2163,'[3]消费明细-普通账号'!$B$2:$C$10000,2,)</f>
        <v>广州正峰网络科技有限公司</v>
      </c>
      <c r="C2163" s="1" t="str">
        <f>VLOOKUP(A2163,'[3]消费明细-普通账号'!$B$2:$D$10000,3,)</f>
        <v>中台-广</v>
      </c>
      <c r="D2163" s="1" t="str">
        <f>VLOOKUP(A2163,'[3]消费明细-普通账号'!$B$2:$L$10000,11,)</f>
        <v>林海菊</v>
      </c>
      <c r="E2163" s="1" t="str">
        <f>VLOOKUP(A2163,'[3]消费明细-普通账号'!$B$2:$P$10000,15,)</f>
        <v>关联</v>
      </c>
      <c r="F2163" s="5">
        <f>VLOOKUP(A2163,'[3]消费明细-普通账号'!$B$2:$O$10000,14,)</f>
        <v>43077</v>
      </c>
      <c r="G2163" s="1" t="s">
        <v>7217</v>
      </c>
      <c r="H2163" s="1" t="s">
        <v>7218</v>
      </c>
      <c r="I2163" s="1" t="s">
        <v>49</v>
      </c>
      <c r="J2163" s="1" t="s">
        <v>7219</v>
      </c>
      <c r="K2163" s="1" t="s">
        <v>20</v>
      </c>
      <c r="L2163" s="1" t="s">
        <v>7219</v>
      </c>
      <c r="M2163" s="1"/>
      <c r="N2163" s="1">
        <f t="shared" si="33"/>
        <v>1380</v>
      </c>
      <c r="O2163" s="1" t="s">
        <v>22</v>
      </c>
      <c r="P2163" s="1" t="s">
        <v>7216</v>
      </c>
      <c r="Q2163" s="1" t="s">
        <v>7213</v>
      </c>
      <c r="R2163" s="1" t="s">
        <v>21</v>
      </c>
      <c r="S2163" s="1"/>
      <c r="T2163" s="1" t="s">
        <v>25</v>
      </c>
      <c r="U2163" t="str">
        <f>VLOOKUP(H2163,[4]可返佣产品!$A$2:$B$1000,2,)</f>
        <v>true</v>
      </c>
    </row>
    <row r="2164" spans="1:21">
      <c r="A2164" s="1" t="s">
        <v>1001</v>
      </c>
      <c r="B2164" s="1" t="str">
        <f>VLOOKUP(A2164,'[3]消费明细-普通账号'!$B$2:$C$10000,2,)</f>
        <v>广州棒谷网络科技有限公司</v>
      </c>
      <c r="C2164" s="1" t="str">
        <f>VLOOKUP(A2164,'[3]消费明细-普通账号'!$B$2:$D$10000,3,)</f>
        <v>KA-广</v>
      </c>
      <c r="D2164" s="1" t="str">
        <f>VLOOKUP(A2164,'[3]消费明细-普通账号'!$B$2:$L$10000,11,)</f>
        <v>KA-广</v>
      </c>
      <c r="E2164" s="1" t="str">
        <f>VLOOKUP(A2164,'[3]消费明细-普通账号'!$B$2:$P$10000,15,)</f>
        <v>关联</v>
      </c>
      <c r="F2164" s="5">
        <f>VLOOKUP(A2164,'[3]消费明细-普通账号'!$B$2:$O$10000,14,)</f>
        <v>42810</v>
      </c>
      <c r="G2164" s="1" t="s">
        <v>7220</v>
      </c>
      <c r="H2164" s="1" t="s">
        <v>89</v>
      </c>
      <c r="I2164" s="1" t="s">
        <v>59</v>
      </c>
      <c r="J2164" s="1" t="s">
        <v>7221</v>
      </c>
      <c r="K2164" s="1" t="s">
        <v>20</v>
      </c>
      <c r="L2164" s="1" t="s">
        <v>7221</v>
      </c>
      <c r="M2164" s="1"/>
      <c r="N2164" s="1">
        <f t="shared" si="33"/>
        <v>741</v>
      </c>
      <c r="O2164" s="1" t="s">
        <v>22</v>
      </c>
      <c r="P2164" s="1" t="s">
        <v>7222</v>
      </c>
      <c r="Q2164" s="1" t="s">
        <v>7223</v>
      </c>
      <c r="R2164" s="1" t="s">
        <v>21</v>
      </c>
      <c r="S2164" s="1"/>
      <c r="T2164" s="1" t="s">
        <v>25</v>
      </c>
      <c r="U2164">
        <v>-1</v>
      </c>
    </row>
    <row r="2165" spans="1:21">
      <c r="A2165" s="1" t="s">
        <v>1001</v>
      </c>
      <c r="B2165" s="1" t="str">
        <f>VLOOKUP(A2165,'[3]消费明细-普通账号'!$B$2:$C$10000,2,)</f>
        <v>广州棒谷网络科技有限公司</v>
      </c>
      <c r="C2165" s="1" t="str">
        <f>VLOOKUP(A2165,'[3]消费明细-普通账号'!$B$2:$D$10000,3,)</f>
        <v>KA-广</v>
      </c>
      <c r="D2165" s="1" t="str">
        <f>VLOOKUP(A2165,'[3]消费明细-普通账号'!$B$2:$L$10000,11,)</f>
        <v>KA-广</v>
      </c>
      <c r="E2165" s="1" t="str">
        <f>VLOOKUP(A2165,'[3]消费明细-普通账号'!$B$2:$P$10000,15,)</f>
        <v>关联</v>
      </c>
      <c r="F2165" s="5">
        <f>VLOOKUP(A2165,'[3]消费明细-普通账号'!$B$2:$O$10000,14,)</f>
        <v>42810</v>
      </c>
      <c r="G2165" s="1" t="s">
        <v>7224</v>
      </c>
      <c r="H2165" s="1" t="s">
        <v>89</v>
      </c>
      <c r="I2165" s="1" t="s">
        <v>18</v>
      </c>
      <c r="J2165" s="1" t="s">
        <v>7225</v>
      </c>
      <c r="K2165" s="1" t="s">
        <v>20</v>
      </c>
      <c r="L2165" s="1" t="s">
        <v>7225</v>
      </c>
      <c r="M2165" s="1"/>
      <c r="N2165" s="1">
        <f t="shared" si="33"/>
        <v>142.22999999999999</v>
      </c>
      <c r="O2165" s="1" t="s">
        <v>22</v>
      </c>
      <c r="P2165" s="1" t="s">
        <v>7226</v>
      </c>
      <c r="Q2165" s="1" t="s">
        <v>7227</v>
      </c>
      <c r="R2165" s="1" t="s">
        <v>21</v>
      </c>
      <c r="S2165" s="1"/>
      <c r="T2165" s="1" t="s">
        <v>25</v>
      </c>
      <c r="U2165" t="str">
        <f>VLOOKUP(H2165,[4]可返佣产品!$A$2:$B$1000,2,)</f>
        <v>true</v>
      </c>
    </row>
    <row r="2166" spans="1:21">
      <c r="A2166" s="1" t="s">
        <v>357</v>
      </c>
      <c r="B2166" s="1" t="str">
        <f>VLOOKUP(A2166,'[3]消费明细-普通账号'!$B$2:$C$10000,2,)</f>
        <v>杨先生</v>
      </c>
      <c r="C2166" s="1" t="str">
        <f>VLOOKUP(A2166,'[3]消费明细-普通账号'!$B$2:$D$10000,3,)</f>
        <v>KA-广</v>
      </c>
      <c r="D2166" s="1" t="str">
        <f>VLOOKUP(A2166,'[3]消费明细-普通账号'!$B$2:$L$10000,11,)</f>
        <v>谢晓敏</v>
      </c>
      <c r="E2166" s="1" t="str">
        <f>VLOOKUP(A2166,'[3]消费明细-普通账号'!$B$2:$P$10000,15,)</f>
        <v>新建</v>
      </c>
      <c r="F2166" s="5">
        <f>VLOOKUP(A2166,'[3]消费明细-普通账号'!$B$2:$O$10000,14,)</f>
        <v>43273.759074074071</v>
      </c>
      <c r="G2166" s="1" t="s">
        <v>7228</v>
      </c>
      <c r="H2166" s="1" t="s">
        <v>1899</v>
      </c>
      <c r="I2166" s="1" t="s">
        <v>49</v>
      </c>
      <c r="J2166" s="1" t="s">
        <v>29</v>
      </c>
      <c r="K2166" s="1" t="s">
        <v>20</v>
      </c>
      <c r="L2166" s="1" t="s">
        <v>30</v>
      </c>
      <c r="M2166" s="1"/>
      <c r="N2166" s="1">
        <f t="shared" si="33"/>
        <v>0</v>
      </c>
      <c r="O2166" s="1" t="s">
        <v>31</v>
      </c>
      <c r="P2166" s="1" t="s">
        <v>7229</v>
      </c>
      <c r="Q2166" s="1" t="s">
        <v>7229</v>
      </c>
      <c r="R2166" s="1" t="s">
        <v>21</v>
      </c>
      <c r="S2166" s="1"/>
      <c r="T2166" s="1" t="s">
        <v>25</v>
      </c>
      <c r="U2166" t="b">
        <f>VLOOKUP(H2166,[4]可返佣产品!$A$2:$B$1000,2,)</f>
        <v>1</v>
      </c>
    </row>
    <row r="2167" spans="1:21">
      <c r="A2167" s="1" t="s">
        <v>483</v>
      </c>
      <c r="B2167" s="1" t="str">
        <f>VLOOKUP(A2167,'[3]消费明细-普通账号'!$B$2:$C$10000,2,)</f>
        <v>雪松控股集团</v>
      </c>
      <c r="C2167" s="1" t="str">
        <f>VLOOKUP(A2167,'[3]消费明细-普通账号'!$B$2:$D$10000,3,)</f>
        <v>KA-广</v>
      </c>
      <c r="D2167" s="1" t="str">
        <f>VLOOKUP(A2167,'[3]消费明细-普通账号'!$B$2:$L$10000,11,)</f>
        <v>史玉卉</v>
      </c>
      <c r="E2167" s="1" t="str">
        <f>VLOOKUP(A2167,'[3]消费明细-普通账号'!$B$2:$P$10000,15,)</f>
        <v>关联</v>
      </c>
      <c r="F2167" s="5">
        <f>VLOOKUP(A2167,'[3]消费明细-普通账号'!$B$2:$O$10000,14,)</f>
        <v>42709</v>
      </c>
      <c r="G2167" s="1" t="s">
        <v>7230</v>
      </c>
      <c r="H2167" s="1" t="s">
        <v>36</v>
      </c>
      <c r="I2167" s="1" t="s">
        <v>59</v>
      </c>
      <c r="J2167" s="1" t="s">
        <v>7231</v>
      </c>
      <c r="K2167" s="1" t="s">
        <v>20</v>
      </c>
      <c r="L2167" s="1" t="s">
        <v>7231</v>
      </c>
      <c r="M2167" s="1"/>
      <c r="N2167" s="1">
        <f t="shared" si="33"/>
        <v>4080</v>
      </c>
      <c r="O2167" s="1" t="s">
        <v>22</v>
      </c>
      <c r="P2167" s="1" t="s">
        <v>7232</v>
      </c>
      <c r="Q2167" s="1" t="s">
        <v>7233</v>
      </c>
      <c r="R2167" s="1" t="s">
        <v>21</v>
      </c>
      <c r="S2167" s="1"/>
      <c r="T2167" s="1" t="s">
        <v>25</v>
      </c>
      <c r="U2167">
        <v>-1</v>
      </c>
    </row>
    <row r="2168" spans="1:21">
      <c r="A2168" s="1" t="s">
        <v>2620</v>
      </c>
      <c r="B2168" s="1" t="str">
        <f>VLOOKUP(A2168,'[3]消费明细-普通账号'!$B$2:$C$10000,2,)</f>
        <v>广州市创翼维网络科技有限公司</v>
      </c>
      <c r="C2168" s="1" t="str">
        <f>VLOOKUP(A2168,'[3]消费明细-普通账号'!$B$2:$D$10000,3,)</f>
        <v>BD伙伴</v>
      </c>
      <c r="D2168" s="1" t="str">
        <f>VLOOKUP(A2168,'[3]消费明细-普通账号'!$B$2:$L$10000,11,)</f>
        <v>BD团队-黄政源</v>
      </c>
      <c r="E2168" s="1" t="str">
        <f>VLOOKUP(A2168,'[3]消费明细-普通账号'!$B$2:$P$10000,15,)</f>
        <v>关联</v>
      </c>
      <c r="F2168" s="5">
        <f>VLOOKUP(A2168,'[3]消费明细-普通账号'!$B$2:$O$10000,14,)</f>
        <v>42879</v>
      </c>
      <c r="G2168" s="1" t="s">
        <v>7234</v>
      </c>
      <c r="H2168" s="1" t="s">
        <v>54</v>
      </c>
      <c r="I2168" s="1" t="s">
        <v>49</v>
      </c>
      <c r="J2168" s="1" t="s">
        <v>29</v>
      </c>
      <c r="K2168" s="1" t="s">
        <v>20</v>
      </c>
      <c r="L2168" s="1" t="s">
        <v>29</v>
      </c>
      <c r="M2168" s="1"/>
      <c r="N2168" s="1">
        <f t="shared" si="33"/>
        <v>0</v>
      </c>
      <c r="O2168" s="1" t="s">
        <v>22</v>
      </c>
      <c r="P2168" s="1" t="s">
        <v>7235</v>
      </c>
      <c r="Q2168" s="1" t="s">
        <v>7236</v>
      </c>
      <c r="R2168" s="1" t="s">
        <v>21</v>
      </c>
      <c r="S2168" s="1"/>
      <c r="T2168" s="1" t="s">
        <v>25</v>
      </c>
      <c r="U2168" t="str">
        <f>VLOOKUP(H2168,[4]可返佣产品!$A$2:$B$1000,2,)</f>
        <v>true</v>
      </c>
    </row>
    <row r="2169" spans="1:21">
      <c r="A2169" s="1" t="s">
        <v>7237</v>
      </c>
      <c r="B2169" s="1" t="str">
        <f>VLOOKUP(A2169,'[3]消费明细-普通账号'!$B$2:$C$10000,2,)</f>
        <v>广东华风海洋信息系统服务有限公司</v>
      </c>
      <c r="C2169" s="1" t="str">
        <f>VLOOKUP(A2169,'[3]消费明细-普通账号'!$B$2:$D$10000,3,)</f>
        <v>BD伙伴</v>
      </c>
      <c r="D2169" s="1" t="str">
        <f>VLOOKUP(A2169,'[3]消费明细-普通账号'!$B$2:$L$10000,11,)</f>
        <v>BD团队-刘银树</v>
      </c>
      <c r="E2169" s="1" t="str">
        <f>VLOOKUP(A2169,'[3]消费明细-普通账号'!$B$2:$P$10000,15,)</f>
        <v>新建</v>
      </c>
      <c r="F2169" s="5">
        <f>VLOOKUP(A2169,'[3]消费明细-普通账号'!$B$2:$O$10000,14,)</f>
        <v>43025</v>
      </c>
      <c r="G2169" s="1" t="s">
        <v>7238</v>
      </c>
      <c r="H2169" s="1" t="s">
        <v>48</v>
      </c>
      <c r="I2169" s="1" t="s">
        <v>49</v>
      </c>
      <c r="J2169" s="1" t="s">
        <v>29</v>
      </c>
      <c r="K2169" s="1" t="s">
        <v>20</v>
      </c>
      <c r="L2169" s="1" t="s">
        <v>30</v>
      </c>
      <c r="M2169" s="1"/>
      <c r="N2169" s="1">
        <f t="shared" si="33"/>
        <v>0</v>
      </c>
      <c r="O2169" s="1" t="s">
        <v>31</v>
      </c>
      <c r="P2169" s="1" t="s">
        <v>7239</v>
      </c>
      <c r="Q2169" s="1" t="s">
        <v>7239</v>
      </c>
      <c r="R2169" s="1" t="s">
        <v>21</v>
      </c>
      <c r="S2169" s="1"/>
      <c r="T2169" s="1" t="s">
        <v>25</v>
      </c>
      <c r="U2169" t="e">
        <f>VLOOKUP(H2169,[4]可返佣产品!$A$2:$B$1000,2,)</f>
        <v>#N/A</v>
      </c>
    </row>
    <row r="2170" spans="1:21">
      <c r="A2170" s="1" t="s">
        <v>77</v>
      </c>
      <c r="B2170" s="1" t="str">
        <f>VLOOKUP(A2170,'[3]消费明细-普通账号'!$B$2:$C$10000,2,)</f>
        <v>广州华银医学检测中心有限公司</v>
      </c>
      <c r="C2170" s="1" t="str">
        <f>VLOOKUP(A2170,'[3]消费明细-普通账号'!$B$2:$D$10000,3,)</f>
        <v>KA-广</v>
      </c>
      <c r="D2170" s="1" t="str">
        <f>VLOOKUP(A2170,'[3]消费明细-普通账号'!$B$2:$L$10000,11,)</f>
        <v>汤何</v>
      </c>
      <c r="E2170" s="1" t="str">
        <f>VLOOKUP(A2170,'[3]消费明细-普通账号'!$B$2:$P$10000,15,)</f>
        <v>关联</v>
      </c>
      <c r="F2170" s="5">
        <f>VLOOKUP(A2170,'[3]消费明细-普通账号'!$B$2:$O$10000,14,)</f>
        <v>42927</v>
      </c>
      <c r="G2170" s="1" t="s">
        <v>7240</v>
      </c>
      <c r="H2170" s="1" t="s">
        <v>96</v>
      </c>
      <c r="I2170" s="1" t="s">
        <v>49</v>
      </c>
      <c r="J2170" s="1" t="s">
        <v>29</v>
      </c>
      <c r="K2170" s="1" t="s">
        <v>20</v>
      </c>
      <c r="L2170" s="1" t="s">
        <v>30</v>
      </c>
      <c r="M2170" s="1"/>
      <c r="N2170" s="1">
        <f t="shared" si="33"/>
        <v>0</v>
      </c>
      <c r="O2170" s="1" t="s">
        <v>31</v>
      </c>
      <c r="P2170" s="1" t="s">
        <v>7241</v>
      </c>
      <c r="Q2170" s="1" t="s">
        <v>7242</v>
      </c>
      <c r="R2170" s="1" t="s">
        <v>21</v>
      </c>
      <c r="S2170" s="1"/>
      <c r="T2170" s="1" t="s">
        <v>25</v>
      </c>
      <c r="U2170" t="e">
        <f>VLOOKUP(H2170,[4]可返佣产品!$A$2:$B$1000,2,)</f>
        <v>#N/A</v>
      </c>
    </row>
    <row r="2171" spans="1:21">
      <c r="A2171" s="1" t="s">
        <v>627</v>
      </c>
      <c r="B2171" s="1" t="str">
        <f>VLOOKUP(A2171,'[3]消费明细-普通账号'!$B$2:$C$10000,2,)</f>
        <v>深圳庆丰裕信息科技有限公司</v>
      </c>
      <c r="C2171" s="1" t="str">
        <f>VLOOKUP(A2171,'[3]消费明细-普通账号'!$B$2:$D$10000,3,)</f>
        <v>BD伙伴</v>
      </c>
      <c r="D2171" s="1" t="str">
        <f>VLOOKUP(A2171,'[3]消费明细-普通账号'!$B$2:$L$10000,11,)</f>
        <v>BD团队-黄政源</v>
      </c>
      <c r="E2171" s="1" t="str">
        <f>VLOOKUP(A2171,'[3]消费明细-普通账号'!$B$2:$P$10000,15,)</f>
        <v>新建</v>
      </c>
      <c r="F2171" s="5">
        <f>VLOOKUP(A2171,'[3]消费明细-普通账号'!$B$2:$O$10000,14,)</f>
        <v>43087</v>
      </c>
      <c r="G2171" s="1" t="s">
        <v>7243</v>
      </c>
      <c r="H2171" s="1" t="s">
        <v>531</v>
      </c>
      <c r="I2171" s="1" t="s">
        <v>18</v>
      </c>
      <c r="J2171" s="1" t="s">
        <v>7244</v>
      </c>
      <c r="K2171" s="1" t="s">
        <v>20</v>
      </c>
      <c r="L2171" s="1" t="s">
        <v>7244</v>
      </c>
      <c r="M2171" s="1"/>
      <c r="N2171" s="1">
        <f t="shared" si="33"/>
        <v>26.26</v>
      </c>
      <c r="O2171" s="1" t="s">
        <v>22</v>
      </c>
      <c r="P2171" s="1" t="s">
        <v>7245</v>
      </c>
      <c r="Q2171" s="1" t="s">
        <v>7246</v>
      </c>
      <c r="R2171" s="1" t="s">
        <v>21</v>
      </c>
      <c r="S2171" s="1"/>
      <c r="T2171" s="1" t="s">
        <v>25</v>
      </c>
      <c r="U2171" t="str">
        <f>VLOOKUP(H2171,[4]可返佣产品!$A$2:$B$1000,2,)</f>
        <v>true</v>
      </c>
    </row>
    <row r="2172" spans="1:21">
      <c r="A2172" s="1" t="s">
        <v>7117</v>
      </c>
      <c r="B2172" s="1" t="str">
        <f>VLOOKUP(A2172,'[3]消费明细-普通账号'!$B$2:$C$10000,2,)</f>
        <v>广州协跃软件科技有限公司</v>
      </c>
      <c r="C2172" s="1" t="str">
        <f>VLOOKUP(A2172,'[3]消费明细-普通账号'!$B$2:$D$10000,3,)</f>
        <v>KA-广</v>
      </c>
      <c r="D2172" s="1" t="str">
        <f>VLOOKUP(A2172,'[3]消费明细-普通账号'!$B$2:$L$10000,11,)</f>
        <v>汤何</v>
      </c>
      <c r="E2172" s="1" t="str">
        <f>VLOOKUP(A2172,'[3]消费明细-普通账号'!$B$2:$P$10000,15,)</f>
        <v>新建</v>
      </c>
      <c r="F2172" s="5">
        <f>VLOOKUP(A2172,'[3]消费明细-普通账号'!$B$2:$O$10000,14,)</f>
        <v>43020</v>
      </c>
      <c r="G2172" s="1" t="s">
        <v>7247</v>
      </c>
      <c r="H2172" s="1" t="s">
        <v>1899</v>
      </c>
      <c r="I2172" s="1" t="s">
        <v>49</v>
      </c>
      <c r="J2172" s="1" t="s">
        <v>29</v>
      </c>
      <c r="K2172" s="1" t="s">
        <v>20</v>
      </c>
      <c r="L2172" s="1" t="s">
        <v>30</v>
      </c>
      <c r="M2172" s="1"/>
      <c r="N2172" s="1">
        <f t="shared" si="33"/>
        <v>0</v>
      </c>
      <c r="O2172" s="1" t="s">
        <v>31</v>
      </c>
      <c r="P2172" s="1" t="s">
        <v>7248</v>
      </c>
      <c r="Q2172" s="1" t="s">
        <v>7248</v>
      </c>
      <c r="R2172" s="1" t="s">
        <v>21</v>
      </c>
      <c r="S2172" s="1"/>
      <c r="T2172" s="1" t="s">
        <v>25</v>
      </c>
      <c r="U2172" t="b">
        <f>VLOOKUP(H2172,[4]可返佣产品!$A$2:$B$1000,2,)</f>
        <v>1</v>
      </c>
    </row>
    <row r="2173" spans="1:21">
      <c r="A2173" s="1" t="s">
        <v>1440</v>
      </c>
      <c r="B2173" s="1" t="str">
        <f>VLOOKUP(A2173,'[3]消费明细-普通账号'!$B$2:$C$10000,2,)</f>
        <v>深圳前海黄牛科技有限公司</v>
      </c>
      <c r="C2173" s="1" t="str">
        <f>VLOOKUP(A2173,'[3]消费明细-普通账号'!$B$2:$D$10000,3,)</f>
        <v>铁军-广</v>
      </c>
      <c r="D2173" s="1" t="str">
        <f>VLOOKUP(A2173,'[3]消费明细-普通账号'!$B$2:$L$10000,11,)</f>
        <v>高乾</v>
      </c>
      <c r="E2173" s="1" t="str">
        <f>VLOOKUP(A2173,'[3]消费明细-普通账号'!$B$2:$P$10000,15,)</f>
        <v>新建</v>
      </c>
      <c r="F2173" s="5">
        <f>VLOOKUP(A2173,'[3]消费明细-普通账号'!$B$2:$O$10000,14,)</f>
        <v>43198.729942129597</v>
      </c>
      <c r="G2173" s="1" t="s">
        <v>7249</v>
      </c>
      <c r="H2173" s="1" t="s">
        <v>36</v>
      </c>
      <c r="I2173" s="1" t="s">
        <v>49</v>
      </c>
      <c r="J2173" s="1" t="s">
        <v>1447</v>
      </c>
      <c r="K2173" s="1" t="s">
        <v>20</v>
      </c>
      <c r="L2173" s="1" t="s">
        <v>1447</v>
      </c>
      <c r="M2173" s="1"/>
      <c r="N2173" s="1">
        <f t="shared" si="33"/>
        <v>1000</v>
      </c>
      <c r="O2173" s="1" t="s">
        <v>22</v>
      </c>
      <c r="P2173" s="1" t="s">
        <v>7250</v>
      </c>
      <c r="Q2173" s="1" t="s">
        <v>7251</v>
      </c>
      <c r="R2173" s="1" t="s">
        <v>21</v>
      </c>
      <c r="S2173" s="1"/>
      <c r="T2173" s="1" t="s">
        <v>25</v>
      </c>
      <c r="U2173" t="str">
        <f>VLOOKUP(H2173,[4]可返佣产品!$A$2:$B$1000,2,)</f>
        <v>true</v>
      </c>
    </row>
    <row r="2174" spans="1:21">
      <c r="A2174" s="1" t="s">
        <v>294</v>
      </c>
      <c r="B2174" s="1" t="str">
        <f>VLOOKUP(A2174,'[3]消费明细-普通账号'!$B$2:$C$10000,2,)</f>
        <v>欧浦智网股份有限公司</v>
      </c>
      <c r="C2174" s="1" t="str">
        <f>VLOOKUP(A2174,'[3]消费明细-普通账号'!$B$2:$D$10000,3,)</f>
        <v>其他</v>
      </c>
      <c r="D2174" s="1" t="str">
        <f>VLOOKUP(A2174,'[3]消费明细-普通账号'!$B$2:$L$10000,11,)</f>
        <v>薛玲</v>
      </c>
      <c r="E2174" s="1" t="str">
        <f>VLOOKUP(A2174,'[3]消费明细-普通账号'!$B$2:$P$10000,15,)</f>
        <v>新建</v>
      </c>
      <c r="F2174" s="5">
        <f>VLOOKUP(A2174,'[3]消费明细-普通账号'!$B$2:$O$10000,14,)</f>
        <v>42874</v>
      </c>
      <c r="G2174" s="1" t="s">
        <v>7252</v>
      </c>
      <c r="H2174" s="1" t="s">
        <v>1899</v>
      </c>
      <c r="I2174" s="1" t="s">
        <v>49</v>
      </c>
      <c r="J2174" s="1" t="s">
        <v>29</v>
      </c>
      <c r="K2174" s="1" t="s">
        <v>20</v>
      </c>
      <c r="L2174" s="1" t="s">
        <v>30</v>
      </c>
      <c r="M2174" s="1"/>
      <c r="N2174" s="1">
        <f t="shared" si="33"/>
        <v>0</v>
      </c>
      <c r="O2174" s="1" t="s">
        <v>31</v>
      </c>
      <c r="P2174" s="1" t="s">
        <v>7253</v>
      </c>
      <c r="Q2174" s="1" t="s">
        <v>7253</v>
      </c>
      <c r="R2174" s="1" t="s">
        <v>21</v>
      </c>
      <c r="S2174" s="1"/>
      <c r="T2174" s="1" t="s">
        <v>25</v>
      </c>
      <c r="U2174" t="b">
        <f>VLOOKUP(H2174,[4]可返佣产品!$A$2:$B$1000,2,)</f>
        <v>1</v>
      </c>
    </row>
    <row r="2175" spans="1:21">
      <c r="A2175" s="1" t="s">
        <v>194</v>
      </c>
      <c r="B2175" s="1" t="str">
        <f>VLOOKUP(A2175,'[3]消费明细-普通账号'!$B$2:$C$10000,2,)</f>
        <v>深圳银链科技有限公司</v>
      </c>
      <c r="C2175" s="1" t="str">
        <f>VLOOKUP(A2175,'[3]消费明细-普通账号'!$B$2:$D$10000,3,)</f>
        <v>铁军-广</v>
      </c>
      <c r="D2175" s="1" t="str">
        <f>VLOOKUP(A2175,'[3]消费明细-普通账号'!$B$2:$L$10000,11,)</f>
        <v>李达</v>
      </c>
      <c r="E2175" s="1" t="str">
        <f>VLOOKUP(A2175,'[3]消费明细-普通账号'!$B$2:$P$10000,15,)</f>
        <v>新建</v>
      </c>
      <c r="F2175" s="5">
        <f>VLOOKUP(A2175,'[3]消费明细-普通账号'!$B$2:$O$10000,14,)</f>
        <v>43161.623564814799</v>
      </c>
      <c r="G2175" s="1" t="s">
        <v>7254</v>
      </c>
      <c r="H2175" s="1" t="s">
        <v>17</v>
      </c>
      <c r="I2175" s="1" t="s">
        <v>59</v>
      </c>
      <c r="J2175" s="1" t="s">
        <v>2368</v>
      </c>
      <c r="K2175" s="1" t="s">
        <v>20</v>
      </c>
      <c r="L2175" s="1" t="s">
        <v>2368</v>
      </c>
      <c r="M2175" s="1"/>
      <c r="N2175" s="1">
        <f t="shared" si="33"/>
        <v>102.43</v>
      </c>
      <c r="O2175" s="1" t="s">
        <v>22</v>
      </c>
      <c r="P2175" s="1" t="s">
        <v>7255</v>
      </c>
      <c r="Q2175" s="1" t="s">
        <v>7256</v>
      </c>
      <c r="R2175" s="1" t="s">
        <v>21</v>
      </c>
      <c r="S2175" s="1"/>
      <c r="T2175" s="1" t="s">
        <v>25</v>
      </c>
      <c r="U2175" t="str">
        <f>VLOOKUP(H2175,[4]可返佣产品!$A$2:$B$1000,2,)</f>
        <v>true</v>
      </c>
    </row>
    <row r="2176" spans="1:21">
      <c r="A2176" s="1" t="s">
        <v>194</v>
      </c>
      <c r="B2176" s="1" t="str">
        <f>VLOOKUP(A2176,'[3]消费明细-普通账号'!$B$2:$C$10000,2,)</f>
        <v>深圳银链科技有限公司</v>
      </c>
      <c r="C2176" s="1" t="str">
        <f>VLOOKUP(A2176,'[3]消费明细-普通账号'!$B$2:$D$10000,3,)</f>
        <v>铁军-广</v>
      </c>
      <c r="D2176" s="1" t="str">
        <f>VLOOKUP(A2176,'[3]消费明细-普通账号'!$B$2:$L$10000,11,)</f>
        <v>李达</v>
      </c>
      <c r="E2176" s="1" t="str">
        <f>VLOOKUP(A2176,'[3]消费明细-普通账号'!$B$2:$P$10000,15,)</f>
        <v>新建</v>
      </c>
      <c r="F2176" s="5">
        <f>VLOOKUP(A2176,'[3]消费明细-普通账号'!$B$2:$O$10000,14,)</f>
        <v>43161.623564814799</v>
      </c>
      <c r="G2176" s="1" t="s">
        <v>7257</v>
      </c>
      <c r="H2176" s="1" t="s">
        <v>17</v>
      </c>
      <c r="I2176" s="1" t="s">
        <v>59</v>
      </c>
      <c r="J2176" s="1" t="s">
        <v>2368</v>
      </c>
      <c r="K2176" s="1" t="s">
        <v>20</v>
      </c>
      <c r="L2176" s="1" t="s">
        <v>2368</v>
      </c>
      <c r="M2176" s="1"/>
      <c r="N2176" s="1">
        <f t="shared" si="33"/>
        <v>102.43</v>
      </c>
      <c r="O2176" s="1" t="s">
        <v>22</v>
      </c>
      <c r="P2176" s="1" t="s">
        <v>7258</v>
      </c>
      <c r="Q2176" s="1" t="s">
        <v>7259</v>
      </c>
      <c r="R2176" s="1" t="s">
        <v>21</v>
      </c>
      <c r="S2176" s="1"/>
      <c r="T2176" s="1" t="s">
        <v>25</v>
      </c>
      <c r="U2176" t="str">
        <f>VLOOKUP(H2176,[4]可返佣产品!$A$2:$B$1000,2,)</f>
        <v>true</v>
      </c>
    </row>
    <row r="2177" spans="1:21">
      <c r="A2177" s="1" t="s">
        <v>194</v>
      </c>
      <c r="B2177" s="1" t="str">
        <f>VLOOKUP(A2177,'[3]消费明细-普通账号'!$B$2:$C$10000,2,)</f>
        <v>深圳银链科技有限公司</v>
      </c>
      <c r="C2177" s="1" t="str">
        <f>VLOOKUP(A2177,'[3]消费明细-普通账号'!$B$2:$D$10000,3,)</f>
        <v>铁军-广</v>
      </c>
      <c r="D2177" s="1" t="str">
        <f>VLOOKUP(A2177,'[3]消费明细-普通账号'!$B$2:$L$10000,11,)</f>
        <v>李达</v>
      </c>
      <c r="E2177" s="1" t="str">
        <f>VLOOKUP(A2177,'[3]消费明细-普通账号'!$B$2:$P$10000,15,)</f>
        <v>新建</v>
      </c>
      <c r="F2177" s="5">
        <f>VLOOKUP(A2177,'[3]消费明细-普通账号'!$B$2:$O$10000,14,)</f>
        <v>43161.623564814799</v>
      </c>
      <c r="G2177" s="1" t="s">
        <v>7260</v>
      </c>
      <c r="H2177" s="1" t="s">
        <v>17</v>
      </c>
      <c r="I2177" s="1" t="s">
        <v>59</v>
      </c>
      <c r="J2177" s="1" t="s">
        <v>2368</v>
      </c>
      <c r="K2177" s="1" t="s">
        <v>20</v>
      </c>
      <c r="L2177" s="1" t="s">
        <v>2368</v>
      </c>
      <c r="M2177" s="1"/>
      <c r="N2177" s="1">
        <f t="shared" si="33"/>
        <v>102.43</v>
      </c>
      <c r="O2177" s="1" t="s">
        <v>22</v>
      </c>
      <c r="P2177" s="1" t="s">
        <v>7261</v>
      </c>
      <c r="Q2177" s="1" t="s">
        <v>7262</v>
      </c>
      <c r="R2177" s="1" t="s">
        <v>21</v>
      </c>
      <c r="S2177" s="1"/>
      <c r="T2177" s="1" t="s">
        <v>25</v>
      </c>
      <c r="U2177" t="str">
        <f>VLOOKUP(H2177,[4]可返佣产品!$A$2:$B$1000,2,)</f>
        <v>true</v>
      </c>
    </row>
    <row r="2178" spans="1:21">
      <c r="A2178" s="1" t="s">
        <v>194</v>
      </c>
      <c r="B2178" s="1" t="str">
        <f>VLOOKUP(A2178,'[3]消费明细-普通账号'!$B$2:$C$10000,2,)</f>
        <v>深圳银链科技有限公司</v>
      </c>
      <c r="C2178" s="1" t="str">
        <f>VLOOKUP(A2178,'[3]消费明细-普通账号'!$B$2:$D$10000,3,)</f>
        <v>铁军-广</v>
      </c>
      <c r="D2178" s="1" t="str">
        <f>VLOOKUP(A2178,'[3]消费明细-普通账号'!$B$2:$L$10000,11,)</f>
        <v>李达</v>
      </c>
      <c r="E2178" s="1" t="str">
        <f>VLOOKUP(A2178,'[3]消费明细-普通账号'!$B$2:$P$10000,15,)</f>
        <v>新建</v>
      </c>
      <c r="F2178" s="5">
        <f>VLOOKUP(A2178,'[3]消费明细-普通账号'!$B$2:$O$10000,14,)</f>
        <v>43161.623564814799</v>
      </c>
      <c r="G2178" s="1" t="s">
        <v>7263</v>
      </c>
      <c r="H2178" s="1" t="s">
        <v>17</v>
      </c>
      <c r="I2178" s="1" t="s">
        <v>59</v>
      </c>
      <c r="J2178" s="1" t="s">
        <v>2368</v>
      </c>
      <c r="K2178" s="1" t="s">
        <v>20</v>
      </c>
      <c r="L2178" s="1" t="s">
        <v>2368</v>
      </c>
      <c r="M2178" s="1"/>
      <c r="N2178" s="1">
        <f t="shared" si="33"/>
        <v>102.43</v>
      </c>
      <c r="O2178" s="1" t="s">
        <v>22</v>
      </c>
      <c r="P2178" s="1" t="s">
        <v>7264</v>
      </c>
      <c r="Q2178" s="1" t="s">
        <v>7265</v>
      </c>
      <c r="R2178" s="1" t="s">
        <v>21</v>
      </c>
      <c r="S2178" s="1"/>
      <c r="T2178" s="1" t="s">
        <v>25</v>
      </c>
      <c r="U2178" t="str">
        <f>VLOOKUP(H2178,[4]可返佣产品!$A$2:$B$1000,2,)</f>
        <v>true</v>
      </c>
    </row>
    <row r="2179" spans="1:21">
      <c r="A2179" s="1" t="s">
        <v>194</v>
      </c>
      <c r="B2179" s="1" t="str">
        <f>VLOOKUP(A2179,'[3]消费明细-普通账号'!$B$2:$C$10000,2,)</f>
        <v>深圳银链科技有限公司</v>
      </c>
      <c r="C2179" s="1" t="str">
        <f>VLOOKUP(A2179,'[3]消费明细-普通账号'!$B$2:$D$10000,3,)</f>
        <v>铁军-广</v>
      </c>
      <c r="D2179" s="1" t="str">
        <f>VLOOKUP(A2179,'[3]消费明细-普通账号'!$B$2:$L$10000,11,)</f>
        <v>李达</v>
      </c>
      <c r="E2179" s="1" t="str">
        <f>VLOOKUP(A2179,'[3]消费明细-普通账号'!$B$2:$P$10000,15,)</f>
        <v>新建</v>
      </c>
      <c r="F2179" s="5">
        <f>VLOOKUP(A2179,'[3]消费明细-普通账号'!$B$2:$O$10000,14,)</f>
        <v>43161.623564814799</v>
      </c>
      <c r="G2179" s="1" t="s">
        <v>7266</v>
      </c>
      <c r="H2179" s="1" t="s">
        <v>17</v>
      </c>
      <c r="I2179" s="1" t="s">
        <v>59</v>
      </c>
      <c r="J2179" s="1" t="s">
        <v>2368</v>
      </c>
      <c r="K2179" s="1" t="s">
        <v>20</v>
      </c>
      <c r="L2179" s="1" t="s">
        <v>2368</v>
      </c>
      <c r="M2179" s="1"/>
      <c r="N2179" s="1">
        <f t="shared" ref="N2179:N2242" si="34">L2179-M2179</f>
        <v>102.43</v>
      </c>
      <c r="O2179" s="1" t="s">
        <v>22</v>
      </c>
      <c r="P2179" s="1" t="s">
        <v>7267</v>
      </c>
      <c r="Q2179" s="1" t="s">
        <v>7268</v>
      </c>
      <c r="R2179" s="1" t="s">
        <v>21</v>
      </c>
      <c r="S2179" s="1"/>
      <c r="T2179" s="1" t="s">
        <v>25</v>
      </c>
      <c r="U2179" t="str">
        <f>VLOOKUP(H2179,[4]可返佣产品!$A$2:$B$1000,2,)</f>
        <v>true</v>
      </c>
    </row>
    <row r="2180" spans="1:21">
      <c r="A2180" s="1" t="s">
        <v>194</v>
      </c>
      <c r="B2180" s="1" t="str">
        <f>VLOOKUP(A2180,'[3]消费明细-普通账号'!$B$2:$C$10000,2,)</f>
        <v>深圳银链科技有限公司</v>
      </c>
      <c r="C2180" s="1" t="str">
        <f>VLOOKUP(A2180,'[3]消费明细-普通账号'!$B$2:$D$10000,3,)</f>
        <v>铁军-广</v>
      </c>
      <c r="D2180" s="1" t="str">
        <f>VLOOKUP(A2180,'[3]消费明细-普通账号'!$B$2:$L$10000,11,)</f>
        <v>李达</v>
      </c>
      <c r="E2180" s="1" t="str">
        <f>VLOOKUP(A2180,'[3]消费明细-普通账号'!$B$2:$P$10000,15,)</f>
        <v>新建</v>
      </c>
      <c r="F2180" s="5">
        <f>VLOOKUP(A2180,'[3]消费明细-普通账号'!$B$2:$O$10000,14,)</f>
        <v>43161.623564814799</v>
      </c>
      <c r="G2180" s="1" t="s">
        <v>7269</v>
      </c>
      <c r="H2180" s="1" t="s">
        <v>17</v>
      </c>
      <c r="I2180" s="1" t="s">
        <v>59</v>
      </c>
      <c r="J2180" s="1" t="s">
        <v>2368</v>
      </c>
      <c r="K2180" s="1" t="s">
        <v>20</v>
      </c>
      <c r="L2180" s="1" t="s">
        <v>2368</v>
      </c>
      <c r="M2180" s="1"/>
      <c r="N2180" s="1">
        <f t="shared" si="34"/>
        <v>102.43</v>
      </c>
      <c r="O2180" s="1" t="s">
        <v>22</v>
      </c>
      <c r="P2180" s="1" t="s">
        <v>7270</v>
      </c>
      <c r="Q2180" s="1" t="s">
        <v>7271</v>
      </c>
      <c r="R2180" s="1" t="s">
        <v>21</v>
      </c>
      <c r="S2180" s="1"/>
      <c r="T2180" s="1" t="s">
        <v>25</v>
      </c>
      <c r="U2180" t="str">
        <f>VLOOKUP(H2180,[4]可返佣产品!$A$2:$B$1000,2,)</f>
        <v>true</v>
      </c>
    </row>
    <row r="2181" spans="1:21">
      <c r="A2181" s="1" t="s">
        <v>194</v>
      </c>
      <c r="B2181" s="1" t="str">
        <f>VLOOKUP(A2181,'[3]消费明细-普通账号'!$B$2:$C$10000,2,)</f>
        <v>深圳银链科技有限公司</v>
      </c>
      <c r="C2181" s="1" t="str">
        <f>VLOOKUP(A2181,'[3]消费明细-普通账号'!$B$2:$D$10000,3,)</f>
        <v>铁军-广</v>
      </c>
      <c r="D2181" s="1" t="str">
        <f>VLOOKUP(A2181,'[3]消费明细-普通账号'!$B$2:$L$10000,11,)</f>
        <v>李达</v>
      </c>
      <c r="E2181" s="1" t="str">
        <f>VLOOKUP(A2181,'[3]消费明细-普通账号'!$B$2:$P$10000,15,)</f>
        <v>新建</v>
      </c>
      <c r="F2181" s="5">
        <f>VLOOKUP(A2181,'[3]消费明细-普通账号'!$B$2:$O$10000,14,)</f>
        <v>43161.623564814799</v>
      </c>
      <c r="G2181" s="1" t="s">
        <v>7272</v>
      </c>
      <c r="H2181" s="1" t="s">
        <v>17</v>
      </c>
      <c r="I2181" s="1" t="s">
        <v>59</v>
      </c>
      <c r="J2181" s="1" t="s">
        <v>2368</v>
      </c>
      <c r="K2181" s="1" t="s">
        <v>20</v>
      </c>
      <c r="L2181" s="1" t="s">
        <v>2368</v>
      </c>
      <c r="M2181" s="1"/>
      <c r="N2181" s="1">
        <f t="shared" si="34"/>
        <v>102.43</v>
      </c>
      <c r="O2181" s="1" t="s">
        <v>22</v>
      </c>
      <c r="P2181" s="1" t="s">
        <v>7273</v>
      </c>
      <c r="Q2181" s="1" t="s">
        <v>7274</v>
      </c>
      <c r="R2181" s="1" t="s">
        <v>21</v>
      </c>
      <c r="S2181" s="1"/>
      <c r="T2181" s="1" t="s">
        <v>25</v>
      </c>
      <c r="U2181" t="str">
        <f>VLOOKUP(H2181,[4]可返佣产品!$A$2:$B$1000,2,)</f>
        <v>true</v>
      </c>
    </row>
    <row r="2182" spans="1:21">
      <c r="A2182" s="1" t="s">
        <v>194</v>
      </c>
      <c r="B2182" s="1" t="str">
        <f>VLOOKUP(A2182,'[3]消费明细-普通账号'!$B$2:$C$10000,2,)</f>
        <v>深圳银链科技有限公司</v>
      </c>
      <c r="C2182" s="1" t="str">
        <f>VLOOKUP(A2182,'[3]消费明细-普通账号'!$B$2:$D$10000,3,)</f>
        <v>铁军-广</v>
      </c>
      <c r="D2182" s="1" t="str">
        <f>VLOOKUP(A2182,'[3]消费明细-普通账号'!$B$2:$L$10000,11,)</f>
        <v>李达</v>
      </c>
      <c r="E2182" s="1" t="str">
        <f>VLOOKUP(A2182,'[3]消费明细-普通账号'!$B$2:$P$10000,15,)</f>
        <v>新建</v>
      </c>
      <c r="F2182" s="5">
        <f>VLOOKUP(A2182,'[3]消费明细-普通账号'!$B$2:$O$10000,14,)</f>
        <v>43161.623564814799</v>
      </c>
      <c r="G2182" s="1" t="s">
        <v>7275</v>
      </c>
      <c r="H2182" s="1" t="s">
        <v>17</v>
      </c>
      <c r="I2182" s="1" t="s">
        <v>59</v>
      </c>
      <c r="J2182" s="1" t="s">
        <v>2368</v>
      </c>
      <c r="K2182" s="1" t="s">
        <v>20</v>
      </c>
      <c r="L2182" s="1" t="s">
        <v>2368</v>
      </c>
      <c r="M2182" s="1"/>
      <c r="N2182" s="1">
        <f t="shared" si="34"/>
        <v>102.43</v>
      </c>
      <c r="O2182" s="1" t="s">
        <v>22</v>
      </c>
      <c r="P2182" s="1" t="s">
        <v>7276</v>
      </c>
      <c r="Q2182" s="1" t="s">
        <v>7277</v>
      </c>
      <c r="R2182" s="1" t="s">
        <v>21</v>
      </c>
      <c r="S2182" s="1"/>
      <c r="T2182" s="1" t="s">
        <v>25</v>
      </c>
      <c r="U2182" t="str">
        <f>VLOOKUP(H2182,[4]可返佣产品!$A$2:$B$1000,2,)</f>
        <v>true</v>
      </c>
    </row>
    <row r="2183" spans="1:21">
      <c r="A2183" s="1" t="s">
        <v>194</v>
      </c>
      <c r="B2183" s="1" t="str">
        <f>VLOOKUP(A2183,'[3]消费明细-普通账号'!$B$2:$C$10000,2,)</f>
        <v>深圳银链科技有限公司</v>
      </c>
      <c r="C2183" s="1" t="str">
        <f>VLOOKUP(A2183,'[3]消费明细-普通账号'!$B$2:$D$10000,3,)</f>
        <v>铁军-广</v>
      </c>
      <c r="D2183" s="1" t="str">
        <f>VLOOKUP(A2183,'[3]消费明细-普通账号'!$B$2:$L$10000,11,)</f>
        <v>李达</v>
      </c>
      <c r="E2183" s="1" t="str">
        <f>VLOOKUP(A2183,'[3]消费明细-普通账号'!$B$2:$P$10000,15,)</f>
        <v>新建</v>
      </c>
      <c r="F2183" s="5">
        <f>VLOOKUP(A2183,'[3]消费明细-普通账号'!$B$2:$O$10000,14,)</f>
        <v>43161.623564814799</v>
      </c>
      <c r="G2183" s="1" t="s">
        <v>7278</v>
      </c>
      <c r="H2183" s="1" t="s">
        <v>17</v>
      </c>
      <c r="I2183" s="1" t="s">
        <v>59</v>
      </c>
      <c r="J2183" s="1" t="s">
        <v>2368</v>
      </c>
      <c r="K2183" s="1" t="s">
        <v>20</v>
      </c>
      <c r="L2183" s="1" t="s">
        <v>2368</v>
      </c>
      <c r="M2183" s="1"/>
      <c r="N2183" s="1">
        <f t="shared" si="34"/>
        <v>102.43</v>
      </c>
      <c r="O2183" s="1" t="s">
        <v>22</v>
      </c>
      <c r="P2183" s="1" t="s">
        <v>7279</v>
      </c>
      <c r="Q2183" s="1" t="s">
        <v>7280</v>
      </c>
      <c r="R2183" s="1" t="s">
        <v>21</v>
      </c>
      <c r="S2183" s="1"/>
      <c r="T2183" s="1" t="s">
        <v>25</v>
      </c>
      <c r="U2183" t="str">
        <f>VLOOKUP(H2183,[4]可返佣产品!$A$2:$B$1000,2,)</f>
        <v>true</v>
      </c>
    </row>
    <row r="2184" spans="1:21">
      <c r="A2184" s="1" t="s">
        <v>194</v>
      </c>
      <c r="B2184" s="1" t="str">
        <f>VLOOKUP(A2184,'[3]消费明细-普通账号'!$B$2:$C$10000,2,)</f>
        <v>深圳银链科技有限公司</v>
      </c>
      <c r="C2184" s="1" t="str">
        <f>VLOOKUP(A2184,'[3]消费明细-普通账号'!$B$2:$D$10000,3,)</f>
        <v>铁军-广</v>
      </c>
      <c r="D2184" s="1" t="str">
        <f>VLOOKUP(A2184,'[3]消费明细-普通账号'!$B$2:$L$10000,11,)</f>
        <v>李达</v>
      </c>
      <c r="E2184" s="1" t="str">
        <f>VLOOKUP(A2184,'[3]消费明细-普通账号'!$B$2:$P$10000,15,)</f>
        <v>新建</v>
      </c>
      <c r="F2184" s="5">
        <f>VLOOKUP(A2184,'[3]消费明细-普通账号'!$B$2:$O$10000,14,)</f>
        <v>43161.623564814799</v>
      </c>
      <c r="G2184" s="1" t="s">
        <v>7281</v>
      </c>
      <c r="H2184" s="1" t="s">
        <v>17</v>
      </c>
      <c r="I2184" s="1" t="s">
        <v>59</v>
      </c>
      <c r="J2184" s="1" t="s">
        <v>2368</v>
      </c>
      <c r="K2184" s="1" t="s">
        <v>20</v>
      </c>
      <c r="L2184" s="1" t="s">
        <v>2368</v>
      </c>
      <c r="M2184" s="1"/>
      <c r="N2184" s="1">
        <f t="shared" si="34"/>
        <v>102.43</v>
      </c>
      <c r="O2184" s="1" t="s">
        <v>22</v>
      </c>
      <c r="P2184" s="1" t="s">
        <v>7282</v>
      </c>
      <c r="Q2184" s="1" t="s">
        <v>7283</v>
      </c>
      <c r="R2184" s="1" t="s">
        <v>21</v>
      </c>
      <c r="S2184" s="1"/>
      <c r="T2184" s="1" t="s">
        <v>25</v>
      </c>
      <c r="U2184" t="str">
        <f>VLOOKUP(H2184,[4]可返佣产品!$A$2:$B$1000,2,)</f>
        <v>true</v>
      </c>
    </row>
    <row r="2185" spans="1:21">
      <c r="A2185" s="1" t="s">
        <v>1440</v>
      </c>
      <c r="B2185" s="1" t="str">
        <f>VLOOKUP(A2185,'[3]消费明细-普通账号'!$B$2:$C$10000,2,)</f>
        <v>深圳前海黄牛科技有限公司</v>
      </c>
      <c r="C2185" s="1" t="str">
        <f>VLOOKUP(A2185,'[3]消费明细-普通账号'!$B$2:$D$10000,3,)</f>
        <v>铁军-广</v>
      </c>
      <c r="D2185" s="1" t="str">
        <f>VLOOKUP(A2185,'[3]消费明细-普通账号'!$B$2:$L$10000,11,)</f>
        <v>高乾</v>
      </c>
      <c r="E2185" s="1" t="str">
        <f>VLOOKUP(A2185,'[3]消费明细-普通账号'!$B$2:$P$10000,15,)</f>
        <v>新建</v>
      </c>
      <c r="F2185" s="5">
        <f>VLOOKUP(A2185,'[3]消费明细-普通账号'!$B$2:$O$10000,14,)</f>
        <v>43198.729942129597</v>
      </c>
      <c r="G2185" s="1" t="s">
        <v>7284</v>
      </c>
      <c r="H2185" s="1" t="s">
        <v>17</v>
      </c>
      <c r="I2185" s="1" t="s">
        <v>59</v>
      </c>
      <c r="J2185" s="1" t="s">
        <v>7285</v>
      </c>
      <c r="K2185" s="1" t="s">
        <v>3840</v>
      </c>
      <c r="L2185" s="1" t="s">
        <v>7286</v>
      </c>
      <c r="M2185" s="1"/>
      <c r="N2185" s="1">
        <f t="shared" si="34"/>
        <v>1207.4000000000001</v>
      </c>
      <c r="O2185" s="1" t="s">
        <v>22</v>
      </c>
      <c r="P2185" s="1" t="s">
        <v>7287</v>
      </c>
      <c r="Q2185" s="1" t="s">
        <v>7288</v>
      </c>
      <c r="R2185" s="1" t="s">
        <v>21</v>
      </c>
      <c r="S2185" s="1"/>
      <c r="T2185" s="1" t="s">
        <v>25</v>
      </c>
      <c r="U2185" t="str">
        <f>VLOOKUP(H2185,[4]可返佣产品!$A$2:$B$1000,2,)</f>
        <v>true</v>
      </c>
    </row>
    <row r="2186" spans="1:21">
      <c r="A2186" s="1" t="s">
        <v>786</v>
      </c>
      <c r="B2186" s="1" t="str">
        <f>VLOOKUP(A2186,'[3]消费明细-普通账号'!$B$2:$C$10000,2,)</f>
        <v>广州远程教育中心有限公司</v>
      </c>
      <c r="C2186" s="1" t="str">
        <f>VLOOKUP(A2186,'[3]消费明细-普通账号'!$B$2:$D$10000,3,)</f>
        <v>KA-广</v>
      </c>
      <c r="D2186" s="1" t="str">
        <f>VLOOKUP(A2186,'[3]消费明细-普通账号'!$B$2:$L$10000,11,)</f>
        <v>史玉卉</v>
      </c>
      <c r="E2186" s="1" t="str">
        <f>VLOOKUP(A2186,'[3]消费明细-普通账号'!$B$2:$P$10000,15,)</f>
        <v>关联</v>
      </c>
      <c r="F2186" s="5">
        <f>VLOOKUP(A2186,'[3]消费明细-普通账号'!$B$2:$O$10000,14,)</f>
        <v>43119.384583333303</v>
      </c>
      <c r="G2186" s="1" t="s">
        <v>7289</v>
      </c>
      <c r="H2186" s="1" t="s">
        <v>17</v>
      </c>
      <c r="I2186" s="1" t="s">
        <v>59</v>
      </c>
      <c r="J2186" s="1" t="s">
        <v>3596</v>
      </c>
      <c r="K2186" s="1" t="s">
        <v>203</v>
      </c>
      <c r="L2186" s="1" t="s">
        <v>7290</v>
      </c>
      <c r="M2186" s="1"/>
      <c r="N2186" s="1">
        <f t="shared" si="34"/>
        <v>989.25</v>
      </c>
      <c r="O2186" s="1" t="s">
        <v>22</v>
      </c>
      <c r="P2186" s="1" t="s">
        <v>7291</v>
      </c>
      <c r="Q2186" s="1" t="s">
        <v>7292</v>
      </c>
      <c r="R2186" s="1" t="s">
        <v>21</v>
      </c>
      <c r="S2186" s="1"/>
      <c r="T2186" s="1" t="s">
        <v>25</v>
      </c>
      <c r="U2186">
        <v>0</v>
      </c>
    </row>
    <row r="2187" spans="1:21">
      <c r="A2187" s="1" t="s">
        <v>6079</v>
      </c>
      <c r="B2187" s="1" t="str">
        <f>VLOOKUP(A2187,'[3]消费明细-普通账号'!$B$2:$C$10000,2,)</f>
        <v>广州天振网络科技有限公司</v>
      </c>
      <c r="C2187" s="1" t="str">
        <f>VLOOKUP(A2187,'[3]消费明细-普通账号'!$B$2:$D$10000,3,)</f>
        <v>中台-广</v>
      </c>
      <c r="D2187" s="1" t="str">
        <f>VLOOKUP(A2187,'[3]消费明细-普通账号'!$B$2:$L$10000,11,)</f>
        <v>唐钰滢</v>
      </c>
      <c r="E2187" s="1" t="str">
        <f>VLOOKUP(A2187,'[3]消费明细-普通账号'!$B$2:$P$10000,15,)</f>
        <v>关联</v>
      </c>
      <c r="F2187" s="5">
        <f>VLOOKUP(A2187,'[3]消费明细-普通账号'!$B$2:$O$10000,14,)</f>
        <v>43103</v>
      </c>
      <c r="G2187" s="1" t="s">
        <v>7293</v>
      </c>
      <c r="H2187" s="1" t="s">
        <v>250</v>
      </c>
      <c r="I2187" s="1" t="s">
        <v>59</v>
      </c>
      <c r="J2187" s="1" t="s">
        <v>29</v>
      </c>
      <c r="K2187" s="1" t="s">
        <v>20</v>
      </c>
      <c r="L2187" s="1" t="s">
        <v>29</v>
      </c>
      <c r="M2187" s="1"/>
      <c r="N2187" s="1">
        <f t="shared" si="34"/>
        <v>0</v>
      </c>
      <c r="O2187" s="1" t="s">
        <v>22</v>
      </c>
      <c r="P2187" s="1" t="s">
        <v>7294</v>
      </c>
      <c r="Q2187" s="1" t="s">
        <v>7295</v>
      </c>
      <c r="R2187" s="1" t="s">
        <v>21</v>
      </c>
      <c r="S2187" s="1"/>
      <c r="T2187" s="1" t="s">
        <v>25</v>
      </c>
      <c r="U2187">
        <v>-1</v>
      </c>
    </row>
    <row r="2188" spans="1:21">
      <c r="A2188" s="1" t="s">
        <v>582</v>
      </c>
      <c r="B2188" s="1" t="str">
        <f>VLOOKUP(A2188,'[3]消费明细-普通账号'!$B$2:$C$10000,2,)</f>
        <v>广州尚途商旅信息技术有限公司</v>
      </c>
      <c r="C2188" s="1" t="str">
        <f>VLOOKUP(A2188,'[3]消费明细-普通账号'!$B$2:$D$10000,3,)</f>
        <v>KA-广</v>
      </c>
      <c r="D2188" s="1" t="str">
        <f>VLOOKUP(A2188,'[3]消费明细-普通账号'!$B$2:$L$10000,11,)</f>
        <v>史玉卉</v>
      </c>
      <c r="E2188" s="1" t="str">
        <f>VLOOKUP(A2188,'[3]消费明细-普通账号'!$B$2:$P$10000,15,)</f>
        <v>关联</v>
      </c>
      <c r="F2188" s="5">
        <f>VLOOKUP(A2188,'[3]消费明细-普通账号'!$B$2:$O$10000,14,)</f>
        <v>42670</v>
      </c>
      <c r="G2188" s="1" t="s">
        <v>7296</v>
      </c>
      <c r="H2188" s="1" t="s">
        <v>36</v>
      </c>
      <c r="I2188" s="1" t="s">
        <v>59</v>
      </c>
      <c r="J2188" s="1" t="s">
        <v>7297</v>
      </c>
      <c r="K2188" s="1" t="s">
        <v>20</v>
      </c>
      <c r="L2188" s="1" t="s">
        <v>7297</v>
      </c>
      <c r="M2188" s="1"/>
      <c r="N2188" s="1">
        <f t="shared" si="34"/>
        <v>1242</v>
      </c>
      <c r="O2188" s="1" t="s">
        <v>22</v>
      </c>
      <c r="P2188" s="1" t="s">
        <v>7298</v>
      </c>
      <c r="Q2188" s="1" t="s">
        <v>7299</v>
      </c>
      <c r="R2188" s="1" t="s">
        <v>21</v>
      </c>
      <c r="S2188" s="1"/>
      <c r="T2188" s="1" t="s">
        <v>25</v>
      </c>
      <c r="U2188">
        <v>-1</v>
      </c>
    </row>
    <row r="2189" spans="1:21">
      <c r="A2189" s="1" t="s">
        <v>26</v>
      </c>
      <c r="B2189" s="1" t="str">
        <f>VLOOKUP(A2189,'[3]消费明细-普通账号'!$B$2:$C$10000,2,)</f>
        <v>广州市十牛信息科技有限公司</v>
      </c>
      <c r="C2189" s="1" t="str">
        <f>VLOOKUP(A2189,'[3]消费明细-普通账号'!$B$2:$D$10000,3,)</f>
        <v>其他</v>
      </c>
      <c r="D2189" s="1" t="str">
        <f>VLOOKUP(A2189,'[3]消费明细-普通账号'!$B$2:$L$10000,11,)</f>
        <v>薛玲</v>
      </c>
      <c r="E2189" s="1" t="str">
        <f>VLOOKUP(A2189,'[3]消费明细-普通账号'!$B$2:$P$10000,15,)</f>
        <v>关联</v>
      </c>
      <c r="F2189" s="5">
        <f>VLOOKUP(A2189,'[3]消费明细-普通账号'!$B$2:$O$10000,14,)</f>
        <v>42909</v>
      </c>
      <c r="G2189" s="1" t="s">
        <v>7300</v>
      </c>
      <c r="H2189" s="1" t="s">
        <v>130</v>
      </c>
      <c r="I2189" s="1" t="s">
        <v>49</v>
      </c>
      <c r="J2189" s="1" t="s">
        <v>29</v>
      </c>
      <c r="K2189" s="1" t="s">
        <v>20</v>
      </c>
      <c r="L2189" s="1" t="s">
        <v>30</v>
      </c>
      <c r="M2189" s="1"/>
      <c r="N2189" s="1">
        <f t="shared" si="34"/>
        <v>0</v>
      </c>
      <c r="O2189" s="1" t="s">
        <v>31</v>
      </c>
      <c r="P2189" s="1" t="s">
        <v>7301</v>
      </c>
      <c r="Q2189" s="1" t="s">
        <v>7301</v>
      </c>
      <c r="R2189" s="1" t="s">
        <v>21</v>
      </c>
      <c r="S2189" s="1"/>
      <c r="T2189" s="1" t="s">
        <v>25</v>
      </c>
      <c r="U2189" t="b">
        <f>VLOOKUP(H2189,[4]可返佣产品!$A$2:$B$1000,2,)</f>
        <v>1</v>
      </c>
    </row>
    <row r="2190" spans="1:21">
      <c r="A2190" s="1" t="s">
        <v>26</v>
      </c>
      <c r="B2190" s="1" t="str">
        <f>VLOOKUP(A2190,'[3]消费明细-普通账号'!$B$2:$C$10000,2,)</f>
        <v>广州市十牛信息科技有限公司</v>
      </c>
      <c r="C2190" s="1" t="str">
        <f>VLOOKUP(A2190,'[3]消费明细-普通账号'!$B$2:$D$10000,3,)</f>
        <v>其他</v>
      </c>
      <c r="D2190" s="1" t="str">
        <f>VLOOKUP(A2190,'[3]消费明细-普通账号'!$B$2:$L$10000,11,)</f>
        <v>薛玲</v>
      </c>
      <c r="E2190" s="1" t="str">
        <f>VLOOKUP(A2190,'[3]消费明细-普通账号'!$B$2:$P$10000,15,)</f>
        <v>关联</v>
      </c>
      <c r="F2190" s="5">
        <f>VLOOKUP(A2190,'[3]消费明细-普通账号'!$B$2:$O$10000,14,)</f>
        <v>42909</v>
      </c>
      <c r="G2190" s="1" t="s">
        <v>7302</v>
      </c>
      <c r="H2190" s="1" t="s">
        <v>130</v>
      </c>
      <c r="I2190" s="1" t="s">
        <v>49</v>
      </c>
      <c r="J2190" s="1" t="s">
        <v>29</v>
      </c>
      <c r="K2190" s="1" t="s">
        <v>20</v>
      </c>
      <c r="L2190" s="1" t="s">
        <v>30</v>
      </c>
      <c r="M2190" s="1"/>
      <c r="N2190" s="1">
        <f t="shared" si="34"/>
        <v>0</v>
      </c>
      <c r="O2190" s="1" t="s">
        <v>31</v>
      </c>
      <c r="P2190" s="1" t="s">
        <v>7303</v>
      </c>
      <c r="Q2190" s="1" t="s">
        <v>7303</v>
      </c>
      <c r="R2190" s="1" t="s">
        <v>21</v>
      </c>
      <c r="S2190" s="1"/>
      <c r="T2190" s="1" t="s">
        <v>25</v>
      </c>
      <c r="U2190" t="b">
        <f>VLOOKUP(H2190,[4]可返佣产品!$A$2:$B$1000,2,)</f>
        <v>1</v>
      </c>
    </row>
    <row r="2191" spans="1:21">
      <c r="A2191" s="1" t="s">
        <v>26</v>
      </c>
      <c r="B2191" s="1" t="str">
        <f>VLOOKUP(A2191,'[3]消费明细-普通账号'!$B$2:$C$10000,2,)</f>
        <v>广州市十牛信息科技有限公司</v>
      </c>
      <c r="C2191" s="1" t="str">
        <f>VLOOKUP(A2191,'[3]消费明细-普通账号'!$B$2:$D$10000,3,)</f>
        <v>其他</v>
      </c>
      <c r="D2191" s="1" t="str">
        <f>VLOOKUP(A2191,'[3]消费明细-普通账号'!$B$2:$L$10000,11,)</f>
        <v>薛玲</v>
      </c>
      <c r="E2191" s="1" t="str">
        <f>VLOOKUP(A2191,'[3]消费明细-普通账号'!$B$2:$P$10000,15,)</f>
        <v>关联</v>
      </c>
      <c r="F2191" s="5">
        <f>VLOOKUP(A2191,'[3]消费明细-普通账号'!$B$2:$O$10000,14,)</f>
        <v>42909</v>
      </c>
      <c r="G2191" s="1" t="s">
        <v>7304</v>
      </c>
      <c r="H2191" s="1" t="s">
        <v>130</v>
      </c>
      <c r="I2191" s="1" t="s">
        <v>49</v>
      </c>
      <c r="J2191" s="1" t="s">
        <v>29</v>
      </c>
      <c r="K2191" s="1" t="s">
        <v>20</v>
      </c>
      <c r="L2191" s="1" t="s">
        <v>30</v>
      </c>
      <c r="M2191" s="1"/>
      <c r="N2191" s="1">
        <f t="shared" si="34"/>
        <v>0</v>
      </c>
      <c r="O2191" s="1" t="s">
        <v>31</v>
      </c>
      <c r="P2191" s="1" t="s">
        <v>7305</v>
      </c>
      <c r="Q2191" s="1" t="s">
        <v>7305</v>
      </c>
      <c r="R2191" s="1" t="s">
        <v>21</v>
      </c>
      <c r="S2191" s="1"/>
      <c r="T2191" s="1" t="s">
        <v>25</v>
      </c>
      <c r="U2191" t="b">
        <f>VLOOKUP(H2191,[4]可返佣产品!$A$2:$B$1000,2,)</f>
        <v>1</v>
      </c>
    </row>
    <row r="2192" spans="1:21">
      <c r="A2192" s="1" t="s">
        <v>7306</v>
      </c>
      <c r="B2192" s="1" t="str">
        <f>VLOOKUP(A2192,'[3]消费明细-普通账号'!$B$2:$C$10000,2,)</f>
        <v>广州游信网络科技有限公司</v>
      </c>
      <c r="C2192" s="1" t="str">
        <f>VLOOKUP(A2192,'[3]消费明细-普通账号'!$B$2:$D$10000,3,)</f>
        <v>KA-广</v>
      </c>
      <c r="D2192" s="1" t="str">
        <f>VLOOKUP(A2192,'[3]消费明细-普通账号'!$B$2:$L$10000,11,)</f>
        <v>谢晓敏</v>
      </c>
      <c r="E2192" s="1" t="str">
        <f>VLOOKUP(A2192,'[3]消费明细-普通账号'!$B$2:$P$10000,15,)</f>
        <v>新建</v>
      </c>
      <c r="F2192" s="5">
        <f>VLOOKUP(A2192,'[3]消费明细-普通账号'!$B$2:$O$10000,14,)</f>
        <v>42964</v>
      </c>
      <c r="G2192" s="1" t="s">
        <v>7307</v>
      </c>
      <c r="H2192" s="1" t="s">
        <v>17</v>
      </c>
      <c r="I2192" s="1" t="s">
        <v>59</v>
      </c>
      <c r="J2192" s="1" t="s">
        <v>7308</v>
      </c>
      <c r="K2192" s="1" t="s">
        <v>20</v>
      </c>
      <c r="L2192" s="1" t="s">
        <v>7308</v>
      </c>
      <c r="M2192" s="1"/>
      <c r="N2192" s="1">
        <f t="shared" si="34"/>
        <v>1037</v>
      </c>
      <c r="O2192" s="1" t="s">
        <v>22</v>
      </c>
      <c r="P2192" s="1" t="s">
        <v>7309</v>
      </c>
      <c r="Q2192" s="1" t="s">
        <v>7310</v>
      </c>
      <c r="R2192" s="1" t="s">
        <v>21</v>
      </c>
      <c r="S2192" s="1"/>
      <c r="T2192" s="1" t="s">
        <v>25</v>
      </c>
      <c r="U2192" t="str">
        <f>VLOOKUP(H2192,[4]可返佣产品!$A$2:$B$1000,2,)</f>
        <v>true</v>
      </c>
    </row>
    <row r="2193" spans="1:21">
      <c r="A2193" s="1" t="s">
        <v>392</v>
      </c>
      <c r="B2193" s="1" t="str">
        <f>VLOOKUP(A2193,'[3]消费明细-普通账号'!$B$2:$C$10000,2,)</f>
        <v>广州支点网络科技股份有限公司</v>
      </c>
      <c r="C2193" s="1" t="str">
        <f>VLOOKUP(A2193,'[3]消费明细-普通账号'!$B$2:$D$10000,3,)</f>
        <v>KA-广</v>
      </c>
      <c r="D2193" s="1" t="str">
        <f>VLOOKUP(A2193,'[3]消费明细-普通账号'!$B$2:$L$10000,11,)</f>
        <v>史玉卉</v>
      </c>
      <c r="E2193" s="1" t="str">
        <f>VLOOKUP(A2193,'[3]消费明细-普通账号'!$B$2:$P$10000,15,)</f>
        <v>关联</v>
      </c>
      <c r="F2193" s="5">
        <f>VLOOKUP(A2193,'[3]消费明细-普通账号'!$B$2:$O$10000,14,)</f>
        <v>42961</v>
      </c>
      <c r="G2193" s="1" t="s">
        <v>7311</v>
      </c>
      <c r="H2193" s="1" t="s">
        <v>17</v>
      </c>
      <c r="I2193" s="1" t="s">
        <v>18</v>
      </c>
      <c r="J2193" s="1" t="s">
        <v>29</v>
      </c>
      <c r="K2193" s="1" t="s">
        <v>20</v>
      </c>
      <c r="L2193" s="1" t="s">
        <v>29</v>
      </c>
      <c r="M2193" s="1"/>
      <c r="N2193" s="1">
        <f t="shared" si="34"/>
        <v>0</v>
      </c>
      <c r="O2193" s="1" t="s">
        <v>22</v>
      </c>
      <c r="P2193" s="1" t="s">
        <v>7312</v>
      </c>
      <c r="Q2193" s="1" t="s">
        <v>7312</v>
      </c>
      <c r="R2193" s="1" t="s">
        <v>21</v>
      </c>
      <c r="S2193" s="1"/>
      <c r="T2193" s="1" t="s">
        <v>25</v>
      </c>
      <c r="U2193" t="str">
        <f>VLOOKUP(H2193,[4]可返佣产品!$A$2:$B$1000,2,)</f>
        <v>true</v>
      </c>
    </row>
    <row r="2194" spans="1:21">
      <c r="A2194" s="1" t="s">
        <v>392</v>
      </c>
      <c r="B2194" s="1" t="str">
        <f>VLOOKUP(A2194,'[3]消费明细-普通账号'!$B$2:$C$10000,2,)</f>
        <v>广州支点网络科技股份有限公司</v>
      </c>
      <c r="C2194" s="1" t="str">
        <f>VLOOKUP(A2194,'[3]消费明细-普通账号'!$B$2:$D$10000,3,)</f>
        <v>KA-广</v>
      </c>
      <c r="D2194" s="1" t="str">
        <f>VLOOKUP(A2194,'[3]消费明细-普通账号'!$B$2:$L$10000,11,)</f>
        <v>史玉卉</v>
      </c>
      <c r="E2194" s="1" t="str">
        <f>VLOOKUP(A2194,'[3]消费明细-普通账号'!$B$2:$P$10000,15,)</f>
        <v>关联</v>
      </c>
      <c r="F2194" s="5">
        <f>VLOOKUP(A2194,'[3]消费明细-普通账号'!$B$2:$O$10000,14,)</f>
        <v>42961</v>
      </c>
      <c r="G2194" s="1" t="s">
        <v>7313</v>
      </c>
      <c r="H2194" s="1" t="s">
        <v>17</v>
      </c>
      <c r="I2194" s="1" t="s">
        <v>18</v>
      </c>
      <c r="J2194" s="1" t="s">
        <v>29</v>
      </c>
      <c r="K2194" s="1" t="s">
        <v>20</v>
      </c>
      <c r="L2194" s="1" t="s">
        <v>29</v>
      </c>
      <c r="M2194" s="1"/>
      <c r="N2194" s="1">
        <f t="shared" si="34"/>
        <v>0</v>
      </c>
      <c r="O2194" s="1" t="s">
        <v>22</v>
      </c>
      <c r="P2194" s="1" t="s">
        <v>7312</v>
      </c>
      <c r="Q2194" s="1" t="s">
        <v>7312</v>
      </c>
      <c r="R2194" s="1" t="s">
        <v>21</v>
      </c>
      <c r="S2194" s="1"/>
      <c r="T2194" s="1" t="s">
        <v>25</v>
      </c>
      <c r="U2194" t="str">
        <f>VLOOKUP(H2194,[4]可返佣产品!$A$2:$B$1000,2,)</f>
        <v>true</v>
      </c>
    </row>
    <row r="2195" spans="1:21">
      <c r="A2195" s="1" t="s">
        <v>869</v>
      </c>
      <c r="B2195" s="1" t="str">
        <f>VLOOKUP(A2195,'[3]消费明细-普通账号'!$B$2:$C$10000,2,)</f>
        <v>广州市熙励教育信息咨询有限公司</v>
      </c>
      <c r="C2195" s="1" t="str">
        <f>VLOOKUP(A2195,'[3]消费明细-普通账号'!$B$2:$D$10000,3,)</f>
        <v>KA-广</v>
      </c>
      <c r="D2195" s="1" t="str">
        <f>VLOOKUP(A2195,'[3]消费明细-普通账号'!$B$2:$L$10000,11,)</f>
        <v>谢晓敏</v>
      </c>
      <c r="E2195" s="1" t="str">
        <f>VLOOKUP(A2195,'[3]消费明细-普通账号'!$B$2:$P$10000,15,)</f>
        <v>关联</v>
      </c>
      <c r="F2195" s="5">
        <f>VLOOKUP(A2195,'[3]消费明细-普通账号'!$B$2:$O$10000,14,)</f>
        <v>43115.892326388901</v>
      </c>
      <c r="G2195" s="1" t="s">
        <v>7314</v>
      </c>
      <c r="H2195" s="1" t="s">
        <v>17</v>
      </c>
      <c r="I2195" s="1" t="s">
        <v>59</v>
      </c>
      <c r="J2195" s="1" t="s">
        <v>4872</v>
      </c>
      <c r="K2195" s="1" t="s">
        <v>20</v>
      </c>
      <c r="L2195" s="1" t="s">
        <v>4872</v>
      </c>
      <c r="M2195" s="1"/>
      <c r="N2195" s="1">
        <f t="shared" si="34"/>
        <v>96.32</v>
      </c>
      <c r="O2195" s="1" t="s">
        <v>22</v>
      </c>
      <c r="P2195" s="1" t="s">
        <v>7315</v>
      </c>
      <c r="Q2195" s="1" t="s">
        <v>7316</v>
      </c>
      <c r="R2195" s="1" t="s">
        <v>21</v>
      </c>
      <c r="S2195" s="1"/>
      <c r="T2195" s="1" t="s">
        <v>25</v>
      </c>
      <c r="U2195">
        <v>-1</v>
      </c>
    </row>
    <row r="2196" spans="1:21">
      <c r="A2196" s="1" t="s">
        <v>1440</v>
      </c>
      <c r="B2196" s="1" t="str">
        <f>VLOOKUP(A2196,'[3]消费明细-普通账号'!$B$2:$C$10000,2,)</f>
        <v>深圳前海黄牛科技有限公司</v>
      </c>
      <c r="C2196" s="1" t="str">
        <f>VLOOKUP(A2196,'[3]消费明细-普通账号'!$B$2:$D$10000,3,)</f>
        <v>铁军-广</v>
      </c>
      <c r="D2196" s="1" t="str">
        <f>VLOOKUP(A2196,'[3]消费明细-普通账号'!$B$2:$L$10000,11,)</f>
        <v>高乾</v>
      </c>
      <c r="E2196" s="1" t="str">
        <f>VLOOKUP(A2196,'[3]消费明细-普通账号'!$B$2:$P$10000,15,)</f>
        <v>新建</v>
      </c>
      <c r="F2196" s="5">
        <f>VLOOKUP(A2196,'[3]消费明细-普通账号'!$B$2:$O$10000,14,)</f>
        <v>43198.729942129597</v>
      </c>
      <c r="G2196" s="1" t="s">
        <v>7317</v>
      </c>
      <c r="H2196" s="1" t="s">
        <v>166</v>
      </c>
      <c r="I2196" s="1" t="s">
        <v>49</v>
      </c>
      <c r="J2196" s="1" t="s">
        <v>29</v>
      </c>
      <c r="K2196" s="1" t="s">
        <v>20</v>
      </c>
      <c r="L2196" s="1" t="s">
        <v>30</v>
      </c>
      <c r="M2196" s="1"/>
      <c r="N2196" s="1">
        <f t="shared" si="34"/>
        <v>0</v>
      </c>
      <c r="O2196" s="1" t="s">
        <v>31</v>
      </c>
      <c r="P2196" s="1" t="s">
        <v>7318</v>
      </c>
      <c r="Q2196" s="1" t="s">
        <v>7318</v>
      </c>
      <c r="R2196" s="1" t="s">
        <v>21</v>
      </c>
      <c r="S2196" s="1"/>
      <c r="T2196" s="1" t="s">
        <v>25</v>
      </c>
      <c r="U2196" t="e">
        <f>VLOOKUP(H2196,[4]可返佣产品!$A$2:$B$1000,2,)</f>
        <v>#N/A</v>
      </c>
    </row>
    <row r="2197" spans="1:21">
      <c r="A2197" s="1" t="s">
        <v>1440</v>
      </c>
      <c r="B2197" s="1" t="str">
        <f>VLOOKUP(A2197,'[3]消费明细-普通账号'!$B$2:$C$10000,2,)</f>
        <v>深圳前海黄牛科技有限公司</v>
      </c>
      <c r="C2197" s="1" t="str">
        <f>VLOOKUP(A2197,'[3]消费明细-普通账号'!$B$2:$D$10000,3,)</f>
        <v>铁军-广</v>
      </c>
      <c r="D2197" s="1" t="str">
        <f>VLOOKUP(A2197,'[3]消费明细-普通账号'!$B$2:$L$10000,11,)</f>
        <v>高乾</v>
      </c>
      <c r="E2197" s="1" t="str">
        <f>VLOOKUP(A2197,'[3]消费明细-普通账号'!$B$2:$P$10000,15,)</f>
        <v>新建</v>
      </c>
      <c r="F2197" s="5">
        <f>VLOOKUP(A2197,'[3]消费明细-普通账号'!$B$2:$O$10000,14,)</f>
        <v>43198.729942129597</v>
      </c>
      <c r="G2197" s="1" t="s">
        <v>7319</v>
      </c>
      <c r="H2197" s="1" t="s">
        <v>17</v>
      </c>
      <c r="I2197" s="1" t="s">
        <v>49</v>
      </c>
      <c r="J2197" s="1" t="s">
        <v>1442</v>
      </c>
      <c r="K2197" s="1" t="s">
        <v>371</v>
      </c>
      <c r="L2197" s="1" t="s">
        <v>1443</v>
      </c>
      <c r="M2197" s="1"/>
      <c r="N2197" s="1">
        <f t="shared" si="34"/>
        <v>2642.09</v>
      </c>
      <c r="O2197" s="1" t="s">
        <v>22</v>
      </c>
      <c r="P2197" s="1" t="s">
        <v>7320</v>
      </c>
      <c r="Q2197" s="1" t="s">
        <v>7321</v>
      </c>
      <c r="R2197" s="1" t="s">
        <v>21</v>
      </c>
      <c r="S2197" s="1"/>
      <c r="T2197" s="1" t="s">
        <v>25</v>
      </c>
      <c r="U2197" t="str">
        <f>VLOOKUP(H2197,[4]可返佣产品!$A$2:$B$1000,2,)</f>
        <v>true</v>
      </c>
    </row>
    <row r="2198" spans="1:21">
      <c r="A2198" s="1" t="s">
        <v>829</v>
      </c>
      <c r="B2198" s="1" t="str">
        <f>VLOOKUP(A2198,'[3]消费明细-普通账号'!$B$2:$C$10000,2,)</f>
        <v>广州京雍府电子商务有限公司</v>
      </c>
      <c r="C2198" s="1" t="str">
        <f>VLOOKUP(A2198,'[3]消费明细-普通账号'!$B$2:$D$10000,3,)</f>
        <v>铁军-广</v>
      </c>
      <c r="D2198" s="1" t="str">
        <f>VLOOKUP(A2198,'[3]消费明细-普通账号'!$B$2:$L$10000,11,)</f>
        <v>吴发能</v>
      </c>
      <c r="E2198" s="1" t="str">
        <f>VLOOKUP(A2198,'[3]消费明细-普通账号'!$B$2:$P$10000,15,)</f>
        <v>关联</v>
      </c>
      <c r="F2198" s="5">
        <f>VLOOKUP(A2198,'[3]消费明细-普通账号'!$B$2:$O$10000,14,)</f>
        <v>43004</v>
      </c>
      <c r="G2198" s="1" t="s">
        <v>7322</v>
      </c>
      <c r="H2198" s="1" t="s">
        <v>407</v>
      </c>
      <c r="I2198" s="1" t="s">
        <v>49</v>
      </c>
      <c r="J2198" s="1" t="s">
        <v>1772</v>
      </c>
      <c r="K2198" s="1" t="s">
        <v>20</v>
      </c>
      <c r="L2198" s="1" t="s">
        <v>1772</v>
      </c>
      <c r="M2198" s="1"/>
      <c r="N2198" s="1">
        <f t="shared" si="34"/>
        <v>46</v>
      </c>
      <c r="O2198" s="1" t="s">
        <v>22</v>
      </c>
      <c r="P2198" s="1" t="s">
        <v>7323</v>
      </c>
      <c r="Q2198" s="1" t="s">
        <v>7324</v>
      </c>
      <c r="R2198" s="1" t="s">
        <v>21</v>
      </c>
      <c r="S2198" s="1"/>
      <c r="T2198" s="1" t="s">
        <v>25</v>
      </c>
      <c r="U2198" t="str">
        <f>VLOOKUP(H2198,[4]可返佣产品!$A$2:$B$1000,2,)</f>
        <v>true</v>
      </c>
    </row>
    <row r="2199" spans="1:21">
      <c r="A2199" s="1" t="s">
        <v>762</v>
      </c>
      <c r="B2199" s="1" t="str">
        <f>VLOOKUP(A2199,'[3]消费明细-普通账号'!$B$2:$C$10000,2,)</f>
        <v>广州鸟邦电子商务有限公司</v>
      </c>
      <c r="C2199" s="1" t="str">
        <f>VLOOKUP(A2199,'[3]消费明细-普通账号'!$B$2:$D$10000,3,)</f>
        <v>中台-广</v>
      </c>
      <c r="D2199" s="1" t="str">
        <f>VLOOKUP(A2199,'[3]消费明细-普通账号'!$B$2:$L$10000,11,)</f>
        <v>雷馥萍</v>
      </c>
      <c r="E2199" s="1" t="str">
        <f>VLOOKUP(A2199,'[3]消费明细-普通账号'!$B$2:$P$10000,15,)</f>
        <v>关联</v>
      </c>
      <c r="F2199" s="5">
        <f>VLOOKUP(A2199,'[3]消费明细-普通账号'!$B$2:$O$10000,14,)</f>
        <v>42968</v>
      </c>
      <c r="G2199" s="1" t="s">
        <v>7325</v>
      </c>
      <c r="H2199" s="1" t="s">
        <v>166</v>
      </c>
      <c r="I2199" s="1" t="s">
        <v>49</v>
      </c>
      <c r="J2199" s="1" t="s">
        <v>29</v>
      </c>
      <c r="K2199" s="1" t="s">
        <v>20</v>
      </c>
      <c r="L2199" s="1" t="s">
        <v>30</v>
      </c>
      <c r="M2199" s="1"/>
      <c r="N2199" s="1">
        <f t="shared" si="34"/>
        <v>0</v>
      </c>
      <c r="O2199" s="1" t="s">
        <v>31</v>
      </c>
      <c r="P2199" s="1" t="s">
        <v>7326</v>
      </c>
      <c r="Q2199" s="1" t="s">
        <v>7327</v>
      </c>
      <c r="R2199" s="1" t="s">
        <v>21</v>
      </c>
      <c r="S2199" s="1"/>
      <c r="T2199" s="1" t="s">
        <v>25</v>
      </c>
      <c r="U2199" t="e">
        <f>VLOOKUP(H2199,[4]可返佣产品!$A$2:$B$1000,2,)</f>
        <v>#N/A</v>
      </c>
    </row>
    <row r="2200" spans="1:21">
      <c r="A2200" s="1" t="s">
        <v>762</v>
      </c>
      <c r="B2200" s="1" t="str">
        <f>VLOOKUP(A2200,'[3]消费明细-普通账号'!$B$2:$C$10000,2,)</f>
        <v>广州鸟邦电子商务有限公司</v>
      </c>
      <c r="C2200" s="1" t="str">
        <f>VLOOKUP(A2200,'[3]消费明细-普通账号'!$B$2:$D$10000,3,)</f>
        <v>中台-广</v>
      </c>
      <c r="D2200" s="1" t="str">
        <f>VLOOKUP(A2200,'[3]消费明细-普通账号'!$B$2:$L$10000,11,)</f>
        <v>雷馥萍</v>
      </c>
      <c r="E2200" s="1" t="str">
        <f>VLOOKUP(A2200,'[3]消费明细-普通账号'!$B$2:$P$10000,15,)</f>
        <v>关联</v>
      </c>
      <c r="F2200" s="5">
        <f>VLOOKUP(A2200,'[3]消费明细-普通账号'!$B$2:$O$10000,14,)</f>
        <v>42968</v>
      </c>
      <c r="G2200" s="1" t="s">
        <v>7328</v>
      </c>
      <c r="H2200" s="1" t="s">
        <v>17</v>
      </c>
      <c r="I2200" s="1" t="s">
        <v>49</v>
      </c>
      <c r="J2200" s="1" t="s">
        <v>607</v>
      </c>
      <c r="K2200" s="1" t="s">
        <v>20</v>
      </c>
      <c r="L2200" s="1" t="s">
        <v>607</v>
      </c>
      <c r="M2200" s="1"/>
      <c r="N2200" s="1">
        <f t="shared" si="34"/>
        <v>211</v>
      </c>
      <c r="O2200" s="1" t="s">
        <v>22</v>
      </c>
      <c r="P2200" s="1" t="s">
        <v>7329</v>
      </c>
      <c r="Q2200" s="1" t="s">
        <v>7330</v>
      </c>
      <c r="R2200" s="1" t="s">
        <v>21</v>
      </c>
      <c r="S2200" s="1"/>
      <c r="T2200" s="1" t="s">
        <v>25</v>
      </c>
      <c r="U2200" t="str">
        <f>VLOOKUP(H2200,[4]可返佣产品!$A$2:$B$1000,2,)</f>
        <v>true</v>
      </c>
    </row>
    <row r="2201" spans="1:21">
      <c r="A2201" s="1" t="s">
        <v>762</v>
      </c>
      <c r="B2201" s="1" t="str">
        <f>VLOOKUP(A2201,'[3]消费明细-普通账号'!$B$2:$C$10000,2,)</f>
        <v>广州鸟邦电子商务有限公司</v>
      </c>
      <c r="C2201" s="1" t="str">
        <f>VLOOKUP(A2201,'[3]消费明细-普通账号'!$B$2:$D$10000,3,)</f>
        <v>中台-广</v>
      </c>
      <c r="D2201" s="1" t="str">
        <f>VLOOKUP(A2201,'[3]消费明细-普通账号'!$B$2:$L$10000,11,)</f>
        <v>雷馥萍</v>
      </c>
      <c r="E2201" s="1" t="str">
        <f>VLOOKUP(A2201,'[3]消费明细-普通账号'!$B$2:$P$10000,15,)</f>
        <v>关联</v>
      </c>
      <c r="F2201" s="5">
        <f>VLOOKUP(A2201,'[3]消费明细-普通账号'!$B$2:$O$10000,14,)</f>
        <v>42968</v>
      </c>
      <c r="G2201" s="1" t="s">
        <v>7331</v>
      </c>
      <c r="H2201" s="1" t="s">
        <v>768</v>
      </c>
      <c r="I2201" s="1" t="s">
        <v>49</v>
      </c>
      <c r="J2201" s="1" t="s">
        <v>29</v>
      </c>
      <c r="K2201" s="1" t="s">
        <v>20</v>
      </c>
      <c r="L2201" s="1" t="s">
        <v>29</v>
      </c>
      <c r="M2201" s="1"/>
      <c r="N2201" s="1">
        <f t="shared" si="34"/>
        <v>0</v>
      </c>
      <c r="O2201" s="1" t="s">
        <v>22</v>
      </c>
      <c r="P2201" s="1" t="s">
        <v>7332</v>
      </c>
      <c r="Q2201" s="1" t="s">
        <v>7330</v>
      </c>
      <c r="R2201" s="1" t="s">
        <v>21</v>
      </c>
      <c r="S2201" s="1"/>
      <c r="T2201" s="1" t="s">
        <v>25</v>
      </c>
      <c r="U2201" t="e">
        <f>VLOOKUP(H2201,[4]可返佣产品!$A$2:$B$1000,2,)</f>
        <v>#N/A</v>
      </c>
    </row>
    <row r="2202" spans="1:21">
      <c r="A2202" s="1" t="s">
        <v>1104</v>
      </c>
      <c r="B2202" s="1" t="str">
        <f>VLOOKUP(A2202,'[3]消费明细-普通账号'!$B$2:$C$10000,2,)</f>
        <v>深圳前海融通科技有限公司</v>
      </c>
      <c r="C2202" s="1" t="str">
        <f>VLOOKUP(A2202,'[3]消费明细-普通账号'!$B$2:$D$10000,3,)</f>
        <v>铁军-广</v>
      </c>
      <c r="D2202" s="1" t="str">
        <f>VLOOKUP(A2202,'[3]消费明细-普通账号'!$B$2:$L$10000,11,)</f>
        <v>高乾</v>
      </c>
      <c r="E2202" s="1" t="str">
        <f>VLOOKUP(A2202,'[3]消费明细-普通账号'!$B$2:$P$10000,15,)</f>
        <v>新建</v>
      </c>
      <c r="F2202" s="5">
        <f>VLOOKUP(A2202,'[3]消费明细-普通账号'!$B$2:$O$10000,14,)</f>
        <v>43119.456261574102</v>
      </c>
      <c r="G2202" s="1" t="s">
        <v>7333</v>
      </c>
      <c r="H2202" s="1" t="s">
        <v>306</v>
      </c>
      <c r="I2202" s="1" t="s">
        <v>59</v>
      </c>
      <c r="J2202" s="1" t="s">
        <v>6483</v>
      </c>
      <c r="K2202" s="1" t="s">
        <v>20</v>
      </c>
      <c r="L2202" s="1" t="s">
        <v>6483</v>
      </c>
      <c r="M2202" s="1"/>
      <c r="N2202" s="1">
        <f t="shared" si="34"/>
        <v>514</v>
      </c>
      <c r="O2202" s="1" t="s">
        <v>22</v>
      </c>
      <c r="P2202" s="1" t="s">
        <v>7334</v>
      </c>
      <c r="Q2202" s="1" t="s">
        <v>7335</v>
      </c>
      <c r="R2202" s="1" t="s">
        <v>21</v>
      </c>
      <c r="S2202" s="1"/>
      <c r="T2202" s="1" t="s">
        <v>25</v>
      </c>
      <c r="U2202" t="str">
        <f>VLOOKUP(H2202,[4]可返佣产品!$A$2:$B$1000,2,)</f>
        <v>true</v>
      </c>
    </row>
    <row r="2203" spans="1:21">
      <c r="A2203" s="1" t="s">
        <v>512</v>
      </c>
      <c r="B2203" s="1" t="str">
        <f>VLOOKUP(A2203,'[3]消费明细-普通账号'!$B$2:$C$10000,2,)</f>
        <v>广州合立正通信息科技有限公司</v>
      </c>
      <c r="C2203" s="1" t="str">
        <f>VLOOKUP(A2203,'[3]消费明细-普通账号'!$B$2:$D$10000,3,)</f>
        <v>KA-广</v>
      </c>
      <c r="D2203" s="1" t="str">
        <f>VLOOKUP(A2203,'[3]消费明细-普通账号'!$B$2:$L$10000,11,)</f>
        <v>史玉卉</v>
      </c>
      <c r="E2203" s="1" t="str">
        <f>VLOOKUP(A2203,'[3]消费明细-普通账号'!$B$2:$P$10000,15,)</f>
        <v>关联</v>
      </c>
      <c r="F2203" s="5">
        <f>VLOOKUP(A2203,'[3]消费明细-普通账号'!$B$2:$O$10000,14,)</f>
        <v>42786</v>
      </c>
      <c r="G2203" s="1" t="s">
        <v>7336</v>
      </c>
      <c r="H2203" s="1" t="s">
        <v>65</v>
      </c>
      <c r="I2203" s="1" t="s">
        <v>49</v>
      </c>
      <c r="J2203" s="1" t="s">
        <v>29</v>
      </c>
      <c r="K2203" s="1" t="s">
        <v>20</v>
      </c>
      <c r="L2203" s="1" t="s">
        <v>30</v>
      </c>
      <c r="M2203" s="1"/>
      <c r="N2203" s="1">
        <f t="shared" si="34"/>
        <v>0</v>
      </c>
      <c r="O2203" s="1" t="s">
        <v>31</v>
      </c>
      <c r="P2203" s="1" t="s">
        <v>7337</v>
      </c>
      <c r="Q2203" s="1" t="s">
        <v>7337</v>
      </c>
      <c r="R2203" s="1" t="s">
        <v>21</v>
      </c>
      <c r="S2203" s="1"/>
      <c r="T2203" s="1" t="s">
        <v>25</v>
      </c>
      <c r="U2203" t="e">
        <f>VLOOKUP(H2203,[4]可返佣产品!$A$2:$B$1000,2,)</f>
        <v>#N/A</v>
      </c>
    </row>
    <row r="2204" spans="1:21">
      <c r="A2204" s="1" t="s">
        <v>708</v>
      </c>
      <c r="B2204" s="1" t="str">
        <f>VLOOKUP(A2204,'[3]消费明细-普通账号'!$B$2:$C$10000,2,)</f>
        <v>dw10066</v>
      </c>
      <c r="C2204" s="1" t="str">
        <f>VLOOKUP(A2204,'[3]消费明细-普通账号'!$B$2:$D$10000,3,)</f>
        <v>铁军-广</v>
      </c>
      <c r="D2204" s="1" t="str">
        <f>VLOOKUP(A2204,'[3]消费明细-普通账号'!$B$2:$L$10000,11,)</f>
        <v>吴发能</v>
      </c>
      <c r="E2204" s="1" t="str">
        <f>VLOOKUP(A2204,'[3]消费明细-普通账号'!$B$2:$P$10000,15,)</f>
        <v>关联</v>
      </c>
      <c r="F2204" s="5">
        <f>VLOOKUP(A2204,'[3]消费明细-普通账号'!$B$2:$O$10000,14,)</f>
        <v>43021</v>
      </c>
      <c r="G2204" s="1" t="s">
        <v>7338</v>
      </c>
      <c r="H2204" s="1" t="s">
        <v>28</v>
      </c>
      <c r="I2204" s="1" t="s">
        <v>49</v>
      </c>
      <c r="J2204" s="1" t="s">
        <v>29</v>
      </c>
      <c r="K2204" s="1" t="s">
        <v>20</v>
      </c>
      <c r="L2204" s="1" t="s">
        <v>30</v>
      </c>
      <c r="M2204" s="1"/>
      <c r="N2204" s="1">
        <f t="shared" si="34"/>
        <v>0</v>
      </c>
      <c r="O2204" s="1" t="s">
        <v>31</v>
      </c>
      <c r="P2204" s="1" t="s">
        <v>7339</v>
      </c>
      <c r="Q2204" s="1" t="s">
        <v>7340</v>
      </c>
      <c r="R2204" s="1" t="s">
        <v>21</v>
      </c>
      <c r="S2204" s="1"/>
      <c r="T2204" s="1" t="s">
        <v>25</v>
      </c>
      <c r="U2204" t="b">
        <f>VLOOKUP(H2204,[4]可返佣产品!$A$2:$B$1000,2,)</f>
        <v>1</v>
      </c>
    </row>
    <row r="2205" spans="1:21">
      <c r="A2205" s="1" t="s">
        <v>529</v>
      </c>
      <c r="B2205" s="1" t="str">
        <f>VLOOKUP(A2205,'[3]消费明细-普通账号'!$B$2:$C$10000,2,)</f>
        <v>广州慕可生物科技有限公司</v>
      </c>
      <c r="C2205" s="1" t="str">
        <f>VLOOKUP(A2205,'[3]消费明细-普通账号'!$B$2:$D$10000,3,)</f>
        <v>KA-广</v>
      </c>
      <c r="D2205" s="1" t="str">
        <f>VLOOKUP(A2205,'[3]消费明细-普通账号'!$B$2:$L$10000,11,)</f>
        <v>汤何</v>
      </c>
      <c r="E2205" s="1" t="str">
        <f>VLOOKUP(A2205,'[3]消费明细-普通账号'!$B$2:$P$10000,15,)</f>
        <v>关联</v>
      </c>
      <c r="F2205" s="5">
        <f>VLOOKUP(A2205,'[3]消费明细-普通账号'!$B$2:$O$10000,14,)</f>
        <v>42991</v>
      </c>
      <c r="G2205" s="1" t="s">
        <v>7341</v>
      </c>
      <c r="H2205" s="1" t="s">
        <v>17</v>
      </c>
      <c r="I2205" s="1" t="s">
        <v>59</v>
      </c>
      <c r="J2205" s="1" t="s">
        <v>4136</v>
      </c>
      <c r="K2205" s="1" t="s">
        <v>20</v>
      </c>
      <c r="L2205" s="1" t="s">
        <v>4136</v>
      </c>
      <c r="M2205" s="1"/>
      <c r="N2205" s="1">
        <f t="shared" si="34"/>
        <v>1365.98</v>
      </c>
      <c r="O2205" s="1" t="s">
        <v>22</v>
      </c>
      <c r="P2205" s="1" t="s">
        <v>7342</v>
      </c>
      <c r="Q2205" s="1" t="s">
        <v>7343</v>
      </c>
      <c r="R2205" s="1" t="s">
        <v>21</v>
      </c>
      <c r="S2205" s="1"/>
      <c r="T2205" s="1" t="s">
        <v>25</v>
      </c>
      <c r="U2205">
        <v>-1</v>
      </c>
    </row>
    <row r="2206" spans="1:21">
      <c r="A2206" s="1" t="s">
        <v>2326</v>
      </c>
      <c r="B2206" s="1" t="str">
        <f>VLOOKUP(A2206,'[3]消费明细-普通账号'!$B$2:$C$10000,2,)</f>
        <v>深圳影儿时尚集团有限公司</v>
      </c>
      <c r="C2206" s="1" t="str">
        <f>VLOOKUP(A2206,'[3]消费明细-普通账号'!$B$2:$D$10000,3,)</f>
        <v>KA-深</v>
      </c>
      <c r="D2206" s="1" t="str">
        <f>VLOOKUP(A2206,'[3]消费明细-普通账号'!$B$2:$L$10000,11,)</f>
        <v>李申政</v>
      </c>
      <c r="E2206" s="1" t="str">
        <f>VLOOKUP(A2206,'[3]消费明细-普通账号'!$B$2:$P$10000,15,)</f>
        <v>关联</v>
      </c>
      <c r="F2206" s="5">
        <f>VLOOKUP(A2206,'[3]消费明细-普通账号'!$B$2:$O$10000,14,)</f>
        <v>42810</v>
      </c>
      <c r="G2206" s="1" t="s">
        <v>7344</v>
      </c>
      <c r="H2206" s="1" t="s">
        <v>17</v>
      </c>
      <c r="I2206" s="1" t="s">
        <v>44</v>
      </c>
      <c r="J2206" s="1" t="s">
        <v>29</v>
      </c>
      <c r="K2206" s="1" t="s">
        <v>20</v>
      </c>
      <c r="L2206" s="1" t="s">
        <v>29</v>
      </c>
      <c r="M2206" s="1"/>
      <c r="N2206" s="1">
        <f t="shared" si="34"/>
        <v>0</v>
      </c>
      <c r="O2206" s="1" t="s">
        <v>22</v>
      </c>
      <c r="P2206" s="1" t="s">
        <v>7345</v>
      </c>
      <c r="Q2206" s="1" t="s">
        <v>7345</v>
      </c>
      <c r="R2206" s="1" t="s">
        <v>21</v>
      </c>
      <c r="S2206" s="1"/>
      <c r="T2206" s="1" t="s">
        <v>25</v>
      </c>
      <c r="U2206">
        <v>-1</v>
      </c>
    </row>
    <row r="2207" spans="1:21">
      <c r="A2207" s="1" t="s">
        <v>7346</v>
      </c>
      <c r="B2207" s="1" t="str">
        <f>VLOOKUP(A2207,'[3]消费明细-普通账号'!$B$2:$C$10000,2,)</f>
        <v>广州南方网景网络科技有限公司</v>
      </c>
      <c r="C2207" s="1" t="str">
        <f>VLOOKUP(A2207,'[3]消费明细-普通账号'!$B$2:$D$10000,3,)</f>
        <v>BD伙伴</v>
      </c>
      <c r="D2207" s="1" t="str">
        <f>VLOOKUP(A2207,'[3]消费明细-普通账号'!$B$2:$L$10000,11,)</f>
        <v>BD团队-黄政源</v>
      </c>
      <c r="E2207" s="1" t="str">
        <f>VLOOKUP(A2207,'[3]消费明细-普通账号'!$B$2:$P$10000,15,)</f>
        <v>新建</v>
      </c>
      <c r="F2207" s="5">
        <f>VLOOKUP(A2207,'[3]消费明细-普通账号'!$B$2:$O$10000,14,)</f>
        <v>43250.507256944446</v>
      </c>
      <c r="G2207" s="1" t="s">
        <v>7347</v>
      </c>
      <c r="H2207" s="1" t="s">
        <v>17</v>
      </c>
      <c r="I2207" s="1" t="s">
        <v>44</v>
      </c>
      <c r="J2207" s="1" t="s">
        <v>29</v>
      </c>
      <c r="K2207" s="1" t="s">
        <v>20</v>
      </c>
      <c r="L2207" s="1" t="s">
        <v>29</v>
      </c>
      <c r="M2207" s="1"/>
      <c r="N2207" s="1">
        <f t="shared" si="34"/>
        <v>0</v>
      </c>
      <c r="O2207" s="1" t="s">
        <v>22</v>
      </c>
      <c r="P2207" s="1" t="s">
        <v>7348</v>
      </c>
      <c r="Q2207" s="1" t="s">
        <v>7348</v>
      </c>
      <c r="R2207" s="1" t="s">
        <v>21</v>
      </c>
      <c r="S2207" s="1"/>
      <c r="T2207" s="1" t="s">
        <v>25</v>
      </c>
      <c r="U2207" t="str">
        <f>VLOOKUP(H2207,[4]可返佣产品!$A$2:$B$1000,2,)</f>
        <v>true</v>
      </c>
    </row>
    <row r="2208" spans="1:21">
      <c r="A2208" s="1" t="s">
        <v>172</v>
      </c>
      <c r="B2208" s="1" t="str">
        <f>VLOOKUP(A2208,'[3]消费明细-普通账号'!$B$2:$C$10000,2,)</f>
        <v>深圳前海金智慧科技有限公司</v>
      </c>
      <c r="C2208" s="1" t="str">
        <f>VLOOKUP(A2208,'[3]消费明细-普通账号'!$B$2:$D$10000,3,)</f>
        <v>铁军-广</v>
      </c>
      <c r="D2208" s="1" t="str">
        <f>VLOOKUP(A2208,'[3]消费明细-普通账号'!$B$2:$L$10000,11,)</f>
        <v>高乾</v>
      </c>
      <c r="E2208" s="1" t="str">
        <f>VLOOKUP(A2208,'[3]消费明细-普通账号'!$B$2:$P$10000,15,)</f>
        <v>关联</v>
      </c>
      <c r="F2208" s="5">
        <f>VLOOKUP(A2208,'[3]消费明细-普通账号'!$B$2:$O$10000,14,)</f>
        <v>43167.927858796298</v>
      </c>
      <c r="G2208" s="1" t="s">
        <v>7349</v>
      </c>
      <c r="H2208" s="1" t="s">
        <v>306</v>
      </c>
      <c r="I2208" s="1" t="s">
        <v>49</v>
      </c>
      <c r="J2208" s="1" t="s">
        <v>1753</v>
      </c>
      <c r="K2208" s="1" t="s">
        <v>84</v>
      </c>
      <c r="L2208" s="1" t="s">
        <v>3857</v>
      </c>
      <c r="M2208" s="1"/>
      <c r="N2208" s="1">
        <f t="shared" si="34"/>
        <v>255</v>
      </c>
      <c r="O2208" s="1" t="s">
        <v>22</v>
      </c>
      <c r="P2208" s="1" t="s">
        <v>7350</v>
      </c>
      <c r="Q2208" s="1" t="s">
        <v>7351</v>
      </c>
      <c r="R2208" s="1" t="s">
        <v>21</v>
      </c>
      <c r="S2208" s="1"/>
      <c r="T2208" s="1" t="s">
        <v>25</v>
      </c>
      <c r="U2208" t="str">
        <f>VLOOKUP(H2208,[4]可返佣产品!$A$2:$B$1000,2,)</f>
        <v>true</v>
      </c>
    </row>
    <row r="2209" spans="1:21">
      <c r="A2209" s="1" t="s">
        <v>26</v>
      </c>
      <c r="B2209" s="1" t="str">
        <f>VLOOKUP(A2209,'[3]消费明细-普通账号'!$B$2:$C$10000,2,)</f>
        <v>广州市十牛信息科技有限公司</v>
      </c>
      <c r="C2209" s="1" t="str">
        <f>VLOOKUP(A2209,'[3]消费明细-普通账号'!$B$2:$D$10000,3,)</f>
        <v>其他</v>
      </c>
      <c r="D2209" s="1" t="str">
        <f>VLOOKUP(A2209,'[3]消费明细-普通账号'!$B$2:$L$10000,11,)</f>
        <v>薛玲</v>
      </c>
      <c r="E2209" s="1" t="str">
        <f>VLOOKUP(A2209,'[3]消费明细-普通账号'!$B$2:$P$10000,15,)</f>
        <v>关联</v>
      </c>
      <c r="F2209" s="5">
        <f>VLOOKUP(A2209,'[3]消费明细-普通账号'!$B$2:$O$10000,14,)</f>
        <v>42909</v>
      </c>
      <c r="G2209" s="1" t="s">
        <v>7352</v>
      </c>
      <c r="H2209" s="1" t="s">
        <v>130</v>
      </c>
      <c r="I2209" s="1" t="s">
        <v>49</v>
      </c>
      <c r="J2209" s="1" t="s">
        <v>29</v>
      </c>
      <c r="K2209" s="1" t="s">
        <v>20</v>
      </c>
      <c r="L2209" s="1" t="s">
        <v>30</v>
      </c>
      <c r="M2209" s="1"/>
      <c r="N2209" s="1">
        <f t="shared" si="34"/>
        <v>0</v>
      </c>
      <c r="O2209" s="1" t="s">
        <v>31</v>
      </c>
      <c r="P2209" s="1" t="s">
        <v>7353</v>
      </c>
      <c r="Q2209" s="1" t="s">
        <v>7353</v>
      </c>
      <c r="R2209" s="1" t="s">
        <v>21</v>
      </c>
      <c r="S2209" s="1"/>
      <c r="T2209" s="1" t="s">
        <v>25</v>
      </c>
      <c r="U2209" t="b">
        <f>VLOOKUP(H2209,[4]可返佣产品!$A$2:$B$1000,2,)</f>
        <v>1</v>
      </c>
    </row>
    <row r="2210" spans="1:21">
      <c r="A2210" s="1" t="s">
        <v>7354</v>
      </c>
      <c r="B2210" s="1" t="str">
        <f>VLOOKUP(A2210,'[3]消费明细-普通账号'!$B$2:$C$10000,2,)</f>
        <v>蒋鑫</v>
      </c>
      <c r="C2210" s="1" t="str">
        <f>VLOOKUP(A2210,'[3]消费明细-普通账号'!$B$2:$D$10000,3,)</f>
        <v>BD伙伴</v>
      </c>
      <c r="D2210" s="1" t="str">
        <f>VLOOKUP(A2210,'[3]消费明细-普通账号'!$B$2:$L$10000,11,)</f>
        <v>BD团队-黄政源</v>
      </c>
      <c r="E2210" s="1" t="str">
        <f>VLOOKUP(A2210,'[3]消费明细-普通账号'!$B$2:$P$10000,15,)</f>
        <v>新建</v>
      </c>
      <c r="F2210" s="5">
        <f>VLOOKUP(A2210,'[3]消费明细-普通账号'!$B$2:$O$10000,14,)</f>
        <v>43185.660185185203</v>
      </c>
      <c r="G2210" s="1" t="s">
        <v>7355</v>
      </c>
      <c r="H2210" s="1" t="s">
        <v>17</v>
      </c>
      <c r="I2210" s="1" t="s">
        <v>44</v>
      </c>
      <c r="J2210" s="1" t="s">
        <v>29</v>
      </c>
      <c r="K2210" s="1" t="s">
        <v>20</v>
      </c>
      <c r="L2210" s="1" t="s">
        <v>29</v>
      </c>
      <c r="M2210" s="1">
        <v>0</v>
      </c>
      <c r="N2210" s="1">
        <f t="shared" si="34"/>
        <v>0</v>
      </c>
      <c r="O2210" s="1" t="s">
        <v>22</v>
      </c>
      <c r="P2210" s="1" t="s">
        <v>7356</v>
      </c>
      <c r="Q2210" s="1" t="s">
        <v>7357</v>
      </c>
      <c r="R2210" s="1" t="s">
        <v>21</v>
      </c>
      <c r="S2210" s="1"/>
      <c r="T2210" s="1" t="s">
        <v>25</v>
      </c>
      <c r="U2210" t="str">
        <f>VLOOKUP(H2210,[4]可返佣产品!$A$2:$B$1000,2,)</f>
        <v>true</v>
      </c>
    </row>
    <row r="2211" spans="1:21">
      <c r="A2211" s="1" t="s">
        <v>7358</v>
      </c>
      <c r="B2211" s="1" t="str">
        <f>VLOOKUP(A2211,'[3]消费明细-普通账号'!$B$2:$C$10000,2,)</f>
        <v>深圳纳兰科技有限公司</v>
      </c>
      <c r="C2211" s="1" t="str">
        <f>VLOOKUP(A2211,'[3]消费明细-普通账号'!$B$2:$D$10000,3,)</f>
        <v>BD伙伴</v>
      </c>
      <c r="D2211" s="1" t="str">
        <f>VLOOKUP(A2211,'[3]消费明细-普通账号'!$B$2:$L$10000,11,)</f>
        <v>BD团队-刘银树</v>
      </c>
      <c r="E2211" s="1" t="str">
        <f>VLOOKUP(A2211,'[3]消费明细-普通账号'!$B$2:$P$10000,15,)</f>
        <v>新建</v>
      </c>
      <c r="F2211" s="5">
        <f>VLOOKUP(A2211,'[3]消费明细-普通账号'!$B$2:$O$10000,14,)</f>
        <v>43049</v>
      </c>
      <c r="G2211" s="1" t="s">
        <v>7359</v>
      </c>
      <c r="H2211" s="1" t="s">
        <v>54</v>
      </c>
      <c r="I2211" s="1" t="s">
        <v>49</v>
      </c>
      <c r="J2211" s="1" t="s">
        <v>29</v>
      </c>
      <c r="K2211" s="1" t="s">
        <v>20</v>
      </c>
      <c r="L2211" s="1" t="s">
        <v>29</v>
      </c>
      <c r="M2211" s="1"/>
      <c r="N2211" s="1">
        <f t="shared" si="34"/>
        <v>0</v>
      </c>
      <c r="O2211" s="1" t="s">
        <v>22</v>
      </c>
      <c r="P2211" s="1" t="s">
        <v>7360</v>
      </c>
      <c r="Q2211" s="1" t="s">
        <v>7361</v>
      </c>
      <c r="R2211" s="1" t="s">
        <v>21</v>
      </c>
      <c r="S2211" s="1"/>
      <c r="T2211" s="1" t="s">
        <v>25</v>
      </c>
      <c r="U2211" t="str">
        <f>VLOOKUP(H2211,[4]可返佣产品!$A$2:$B$1000,2,)</f>
        <v>true</v>
      </c>
    </row>
    <row r="2212" spans="1:21">
      <c r="A2212" s="1" t="s">
        <v>26</v>
      </c>
      <c r="B2212" s="1" t="str">
        <f>VLOOKUP(A2212,'[3]消费明细-普通账号'!$B$2:$C$10000,2,)</f>
        <v>广州市十牛信息科技有限公司</v>
      </c>
      <c r="C2212" s="1" t="str">
        <f>VLOOKUP(A2212,'[3]消费明细-普通账号'!$B$2:$D$10000,3,)</f>
        <v>其他</v>
      </c>
      <c r="D2212" s="1" t="str">
        <f>VLOOKUP(A2212,'[3]消费明细-普通账号'!$B$2:$L$10000,11,)</f>
        <v>薛玲</v>
      </c>
      <c r="E2212" s="1" t="str">
        <f>VLOOKUP(A2212,'[3]消费明细-普通账号'!$B$2:$P$10000,15,)</f>
        <v>关联</v>
      </c>
      <c r="F2212" s="5">
        <f>VLOOKUP(A2212,'[3]消费明细-普通账号'!$B$2:$O$10000,14,)</f>
        <v>42909</v>
      </c>
      <c r="G2212" s="1" t="s">
        <v>7362</v>
      </c>
      <c r="H2212" s="1" t="s">
        <v>130</v>
      </c>
      <c r="I2212" s="1" t="s">
        <v>49</v>
      </c>
      <c r="J2212" s="1" t="s">
        <v>29</v>
      </c>
      <c r="K2212" s="1" t="s">
        <v>20</v>
      </c>
      <c r="L2212" s="1" t="s">
        <v>30</v>
      </c>
      <c r="M2212" s="1"/>
      <c r="N2212" s="1">
        <f t="shared" si="34"/>
        <v>0</v>
      </c>
      <c r="O2212" s="1" t="s">
        <v>31</v>
      </c>
      <c r="P2212" s="1" t="s">
        <v>7363</v>
      </c>
      <c r="Q2212" s="1" t="s">
        <v>7363</v>
      </c>
      <c r="R2212" s="1" t="s">
        <v>21</v>
      </c>
      <c r="S2212" s="1"/>
      <c r="T2212" s="1" t="s">
        <v>25</v>
      </c>
      <c r="U2212" t="b">
        <f>VLOOKUP(H2212,[4]可返佣产品!$A$2:$B$1000,2,)</f>
        <v>1</v>
      </c>
    </row>
    <row r="2213" spans="1:21">
      <c r="A2213" s="1" t="s">
        <v>26</v>
      </c>
      <c r="B2213" s="1" t="str">
        <f>VLOOKUP(A2213,'[3]消费明细-普通账号'!$B$2:$C$10000,2,)</f>
        <v>广州市十牛信息科技有限公司</v>
      </c>
      <c r="C2213" s="1" t="str">
        <f>VLOOKUP(A2213,'[3]消费明细-普通账号'!$B$2:$D$10000,3,)</f>
        <v>其他</v>
      </c>
      <c r="D2213" s="1" t="str">
        <f>VLOOKUP(A2213,'[3]消费明细-普通账号'!$B$2:$L$10000,11,)</f>
        <v>薛玲</v>
      </c>
      <c r="E2213" s="1" t="str">
        <f>VLOOKUP(A2213,'[3]消费明细-普通账号'!$B$2:$P$10000,15,)</f>
        <v>关联</v>
      </c>
      <c r="F2213" s="5">
        <f>VLOOKUP(A2213,'[3]消费明细-普通账号'!$B$2:$O$10000,14,)</f>
        <v>42909</v>
      </c>
      <c r="G2213" s="1" t="s">
        <v>7364</v>
      </c>
      <c r="H2213" s="1" t="s">
        <v>130</v>
      </c>
      <c r="I2213" s="1" t="s">
        <v>49</v>
      </c>
      <c r="J2213" s="1" t="s">
        <v>29</v>
      </c>
      <c r="K2213" s="1" t="s">
        <v>20</v>
      </c>
      <c r="L2213" s="1" t="s">
        <v>30</v>
      </c>
      <c r="M2213" s="1"/>
      <c r="N2213" s="1">
        <f t="shared" si="34"/>
        <v>0</v>
      </c>
      <c r="O2213" s="1" t="s">
        <v>31</v>
      </c>
      <c r="P2213" s="1" t="s">
        <v>7365</v>
      </c>
      <c r="Q2213" s="1" t="s">
        <v>7365</v>
      </c>
      <c r="R2213" s="1" t="s">
        <v>21</v>
      </c>
      <c r="S2213" s="1"/>
      <c r="T2213" s="1" t="s">
        <v>25</v>
      </c>
      <c r="U2213" t="b">
        <f>VLOOKUP(H2213,[4]可返佣产品!$A$2:$B$1000,2,)</f>
        <v>1</v>
      </c>
    </row>
    <row r="2214" spans="1:21">
      <c r="A2214" s="1" t="s">
        <v>26</v>
      </c>
      <c r="B2214" s="1" t="str">
        <f>VLOOKUP(A2214,'[3]消费明细-普通账号'!$B$2:$C$10000,2,)</f>
        <v>广州市十牛信息科技有限公司</v>
      </c>
      <c r="C2214" s="1" t="str">
        <f>VLOOKUP(A2214,'[3]消费明细-普通账号'!$B$2:$D$10000,3,)</f>
        <v>其他</v>
      </c>
      <c r="D2214" s="1" t="str">
        <f>VLOOKUP(A2214,'[3]消费明细-普通账号'!$B$2:$L$10000,11,)</f>
        <v>薛玲</v>
      </c>
      <c r="E2214" s="1" t="str">
        <f>VLOOKUP(A2214,'[3]消费明细-普通账号'!$B$2:$P$10000,15,)</f>
        <v>关联</v>
      </c>
      <c r="F2214" s="5">
        <f>VLOOKUP(A2214,'[3]消费明细-普通账号'!$B$2:$O$10000,14,)</f>
        <v>42909</v>
      </c>
      <c r="G2214" s="1" t="s">
        <v>7366</v>
      </c>
      <c r="H2214" s="1" t="s">
        <v>130</v>
      </c>
      <c r="I2214" s="1" t="s">
        <v>49</v>
      </c>
      <c r="J2214" s="1" t="s">
        <v>29</v>
      </c>
      <c r="K2214" s="1" t="s">
        <v>20</v>
      </c>
      <c r="L2214" s="1" t="s">
        <v>30</v>
      </c>
      <c r="M2214" s="1"/>
      <c r="N2214" s="1">
        <f t="shared" si="34"/>
        <v>0</v>
      </c>
      <c r="O2214" s="1" t="s">
        <v>31</v>
      </c>
      <c r="P2214" s="1" t="s">
        <v>7367</v>
      </c>
      <c r="Q2214" s="1" t="s">
        <v>7367</v>
      </c>
      <c r="R2214" s="1" t="s">
        <v>21</v>
      </c>
      <c r="S2214" s="1"/>
      <c r="T2214" s="1" t="s">
        <v>25</v>
      </c>
      <c r="U2214" t="b">
        <f>VLOOKUP(H2214,[4]可返佣产品!$A$2:$B$1000,2,)</f>
        <v>1</v>
      </c>
    </row>
    <row r="2215" spans="1:21">
      <c r="A2215" s="1" t="s">
        <v>2088</v>
      </c>
      <c r="B2215" s="1" t="str">
        <f>VLOOKUP(A2215,'[3]消费明细-普通账号'!$B$2:$C$10000,2,)</f>
        <v>广州寄锦教育科技有限公司</v>
      </c>
      <c r="C2215" s="1" t="str">
        <f>VLOOKUP(A2215,'[3]消费明细-普通账号'!$B$2:$D$10000,3,)</f>
        <v>KA-广</v>
      </c>
      <c r="D2215" s="1" t="str">
        <f>VLOOKUP(A2215,'[3]消费明细-普通账号'!$B$2:$L$10000,11,)</f>
        <v>谢晓敏</v>
      </c>
      <c r="E2215" s="1" t="str">
        <f>VLOOKUP(A2215,'[3]消费明细-普通账号'!$B$2:$P$10000,15,)</f>
        <v>关联</v>
      </c>
      <c r="F2215" s="5">
        <f>VLOOKUP(A2215,'[3]消费明细-普通账号'!$B$2:$O$10000,14,)</f>
        <v>43125.387766203698</v>
      </c>
      <c r="G2215" s="1" t="s">
        <v>7368</v>
      </c>
      <c r="H2215" s="1" t="s">
        <v>17</v>
      </c>
      <c r="I2215" s="1" t="s">
        <v>18</v>
      </c>
      <c r="J2215" s="1" t="s">
        <v>7369</v>
      </c>
      <c r="K2215" s="1" t="s">
        <v>20</v>
      </c>
      <c r="L2215" s="1" t="s">
        <v>7369</v>
      </c>
      <c r="M2215" s="1"/>
      <c r="N2215" s="1">
        <f t="shared" si="34"/>
        <v>4039.33</v>
      </c>
      <c r="O2215" s="1" t="s">
        <v>22</v>
      </c>
      <c r="P2215" s="1" t="s">
        <v>7370</v>
      </c>
      <c r="Q2215" s="1" t="s">
        <v>7371</v>
      </c>
      <c r="R2215" s="1" t="s">
        <v>21</v>
      </c>
      <c r="S2215" s="1"/>
      <c r="T2215" s="1" t="s">
        <v>25</v>
      </c>
      <c r="U2215" t="str">
        <f>VLOOKUP(H2215,[4]可返佣产品!$A$2:$B$1000,2,)</f>
        <v>true</v>
      </c>
    </row>
    <row r="2216" spans="1:21">
      <c r="A2216" s="1" t="s">
        <v>7358</v>
      </c>
      <c r="B2216" s="1" t="str">
        <f>VLOOKUP(A2216,'[3]消费明细-普通账号'!$B$2:$C$10000,2,)</f>
        <v>深圳纳兰科技有限公司</v>
      </c>
      <c r="C2216" s="1" t="str">
        <f>VLOOKUP(A2216,'[3]消费明细-普通账号'!$B$2:$D$10000,3,)</f>
        <v>BD伙伴</v>
      </c>
      <c r="D2216" s="1" t="str">
        <f>VLOOKUP(A2216,'[3]消费明细-普通账号'!$B$2:$L$10000,11,)</f>
        <v>BD团队-刘银树</v>
      </c>
      <c r="E2216" s="1" t="str">
        <f>VLOOKUP(A2216,'[3]消费明细-普通账号'!$B$2:$P$10000,15,)</f>
        <v>新建</v>
      </c>
      <c r="F2216" s="5">
        <f>VLOOKUP(A2216,'[3]消费明细-普通账号'!$B$2:$O$10000,14,)</f>
        <v>43049</v>
      </c>
      <c r="G2216" s="1" t="s">
        <v>7372</v>
      </c>
      <c r="H2216" s="1" t="s">
        <v>54</v>
      </c>
      <c r="I2216" s="1" t="s">
        <v>49</v>
      </c>
      <c r="J2216" s="1" t="s">
        <v>29</v>
      </c>
      <c r="K2216" s="1" t="s">
        <v>20</v>
      </c>
      <c r="L2216" s="1" t="s">
        <v>29</v>
      </c>
      <c r="M2216" s="1"/>
      <c r="N2216" s="1">
        <f t="shared" si="34"/>
        <v>0</v>
      </c>
      <c r="O2216" s="1" t="s">
        <v>22</v>
      </c>
      <c r="P2216" s="1" t="s">
        <v>7373</v>
      </c>
      <c r="Q2216" s="1" t="s">
        <v>7374</v>
      </c>
      <c r="R2216" s="1" t="s">
        <v>21</v>
      </c>
      <c r="S2216" s="1"/>
      <c r="T2216" s="1" t="s">
        <v>25</v>
      </c>
      <c r="U2216" t="str">
        <f>VLOOKUP(H2216,[4]可返佣产品!$A$2:$B$1000,2,)</f>
        <v>true</v>
      </c>
    </row>
    <row r="2217" spans="1:21">
      <c r="A2217" s="1" t="s">
        <v>172</v>
      </c>
      <c r="B2217" s="1" t="str">
        <f>VLOOKUP(A2217,'[3]消费明细-普通账号'!$B$2:$C$10000,2,)</f>
        <v>深圳前海金智慧科技有限公司</v>
      </c>
      <c r="C2217" s="1" t="str">
        <f>VLOOKUP(A2217,'[3]消费明细-普通账号'!$B$2:$D$10000,3,)</f>
        <v>铁军-广</v>
      </c>
      <c r="D2217" s="1" t="str">
        <f>VLOOKUP(A2217,'[3]消费明细-普通账号'!$B$2:$L$10000,11,)</f>
        <v>高乾</v>
      </c>
      <c r="E2217" s="1" t="str">
        <f>VLOOKUP(A2217,'[3]消费明细-普通账号'!$B$2:$P$10000,15,)</f>
        <v>关联</v>
      </c>
      <c r="F2217" s="5">
        <f>VLOOKUP(A2217,'[3]消费明细-普通账号'!$B$2:$O$10000,14,)</f>
        <v>43167.927858796298</v>
      </c>
      <c r="G2217" s="1" t="s">
        <v>7375</v>
      </c>
      <c r="H2217" s="1" t="s">
        <v>17</v>
      </c>
      <c r="I2217" s="1" t="s">
        <v>49</v>
      </c>
      <c r="J2217" s="1" t="s">
        <v>7376</v>
      </c>
      <c r="K2217" s="1" t="s">
        <v>20</v>
      </c>
      <c r="L2217" s="1" t="s">
        <v>7376</v>
      </c>
      <c r="M2217" s="1"/>
      <c r="N2217" s="1">
        <f t="shared" si="34"/>
        <v>442.5</v>
      </c>
      <c r="O2217" s="1" t="s">
        <v>22</v>
      </c>
      <c r="P2217" s="1" t="s">
        <v>7377</v>
      </c>
      <c r="Q2217" s="1" t="s">
        <v>7378</v>
      </c>
      <c r="R2217" s="1" t="s">
        <v>21</v>
      </c>
      <c r="S2217" s="1"/>
      <c r="T2217" s="1" t="s">
        <v>25</v>
      </c>
      <c r="U2217" t="str">
        <f>VLOOKUP(H2217,[4]可返佣产品!$A$2:$B$1000,2,)</f>
        <v>true</v>
      </c>
    </row>
    <row r="2218" spans="1:21">
      <c r="A2218" s="1" t="s">
        <v>137</v>
      </c>
      <c r="B2218" s="1" t="str">
        <f>VLOOKUP(A2218,'[3]消费明细-普通账号'!$B$2:$C$10000,2,)</f>
        <v>广州纵思网络科技股份有限公司</v>
      </c>
      <c r="C2218" s="1" t="str">
        <f>VLOOKUP(A2218,'[3]消费明细-普通账号'!$B$2:$D$10000,3,)</f>
        <v>KA-广</v>
      </c>
      <c r="D2218" s="1" t="str">
        <f>VLOOKUP(A2218,'[3]消费明细-普通账号'!$B$2:$L$10000,11,)</f>
        <v>谢晓敏</v>
      </c>
      <c r="E2218" s="1" t="str">
        <f>VLOOKUP(A2218,'[3]消费明细-普通账号'!$B$2:$P$10000,15,)</f>
        <v>关联</v>
      </c>
      <c r="F2218" s="5">
        <f>VLOOKUP(A2218,'[3]消费明细-普通账号'!$B$2:$O$10000,14,)</f>
        <v>43157.801736111098</v>
      </c>
      <c r="G2218" s="1" t="s">
        <v>7379</v>
      </c>
      <c r="H2218" s="1" t="s">
        <v>17</v>
      </c>
      <c r="I2218" s="1" t="s">
        <v>59</v>
      </c>
      <c r="J2218" s="1" t="s">
        <v>4124</v>
      </c>
      <c r="K2218" s="1" t="s">
        <v>20</v>
      </c>
      <c r="L2218" s="1" t="s">
        <v>4124</v>
      </c>
      <c r="M2218" s="1"/>
      <c r="N2218" s="1">
        <f t="shared" si="34"/>
        <v>780</v>
      </c>
      <c r="O2218" s="1" t="s">
        <v>22</v>
      </c>
      <c r="P2218" s="1" t="s">
        <v>7380</v>
      </c>
      <c r="Q2218" s="1" t="s">
        <v>7381</v>
      </c>
      <c r="R2218" s="1" t="s">
        <v>21</v>
      </c>
      <c r="S2218" s="1"/>
      <c r="T2218" s="1" t="s">
        <v>25</v>
      </c>
      <c r="U2218">
        <v>-1</v>
      </c>
    </row>
    <row r="2219" spans="1:21">
      <c r="A2219" s="1" t="s">
        <v>137</v>
      </c>
      <c r="B2219" s="1" t="str">
        <f>VLOOKUP(A2219,'[3]消费明细-普通账号'!$B$2:$C$10000,2,)</f>
        <v>广州纵思网络科技股份有限公司</v>
      </c>
      <c r="C2219" s="1" t="str">
        <f>VLOOKUP(A2219,'[3]消费明细-普通账号'!$B$2:$D$10000,3,)</f>
        <v>KA-广</v>
      </c>
      <c r="D2219" s="1" t="str">
        <f>VLOOKUP(A2219,'[3]消费明细-普通账号'!$B$2:$L$10000,11,)</f>
        <v>谢晓敏</v>
      </c>
      <c r="E2219" s="1" t="str">
        <f>VLOOKUP(A2219,'[3]消费明细-普通账号'!$B$2:$P$10000,15,)</f>
        <v>关联</v>
      </c>
      <c r="F2219" s="5">
        <f>VLOOKUP(A2219,'[3]消费明细-普通账号'!$B$2:$O$10000,14,)</f>
        <v>43157.801736111098</v>
      </c>
      <c r="G2219" s="1" t="s">
        <v>7382</v>
      </c>
      <c r="H2219" s="1" t="s">
        <v>17</v>
      </c>
      <c r="I2219" s="1" t="s">
        <v>59</v>
      </c>
      <c r="J2219" s="1" t="s">
        <v>4124</v>
      </c>
      <c r="K2219" s="1" t="s">
        <v>20</v>
      </c>
      <c r="L2219" s="1" t="s">
        <v>4124</v>
      </c>
      <c r="M2219" s="1"/>
      <c r="N2219" s="1">
        <f t="shared" si="34"/>
        <v>780</v>
      </c>
      <c r="O2219" s="1" t="s">
        <v>22</v>
      </c>
      <c r="P2219" s="1" t="s">
        <v>7383</v>
      </c>
      <c r="Q2219" s="1" t="s">
        <v>7384</v>
      </c>
      <c r="R2219" s="1" t="s">
        <v>21</v>
      </c>
      <c r="S2219" s="1"/>
      <c r="T2219" s="1" t="s">
        <v>25</v>
      </c>
      <c r="U2219">
        <v>-1</v>
      </c>
    </row>
    <row r="2220" spans="1:21">
      <c r="A2220" s="1" t="s">
        <v>7385</v>
      </c>
      <c r="B2220" s="1" t="str">
        <f>VLOOKUP(A2220,'[3]消费明细-普通账号'!$B$2:$C$10000,2,)</f>
        <v>佛山市趣果网络科技有限公司</v>
      </c>
      <c r="C2220" s="1" t="str">
        <f>VLOOKUP(A2220,'[3]消费明细-普通账号'!$B$2:$D$10000,3,)</f>
        <v>BD伙伴</v>
      </c>
      <c r="D2220" s="1" t="str">
        <f>VLOOKUP(A2220,'[3]消费明细-普通账号'!$B$2:$L$10000,11,)</f>
        <v>BD团队-刘银树</v>
      </c>
      <c r="E2220" s="1" t="str">
        <f>VLOOKUP(A2220,'[3]消费明细-普通账号'!$B$2:$P$10000,15,)</f>
        <v>新建</v>
      </c>
      <c r="F2220" s="5">
        <f>VLOOKUP(A2220,'[3]消费明细-普通账号'!$B$2:$O$10000,14,)</f>
        <v>43118.643564814804</v>
      </c>
      <c r="G2220" s="1" t="s">
        <v>7386</v>
      </c>
      <c r="H2220" s="1" t="s">
        <v>65</v>
      </c>
      <c r="I2220" s="1" t="s">
        <v>49</v>
      </c>
      <c r="J2220" s="1" t="s">
        <v>29</v>
      </c>
      <c r="K2220" s="1" t="s">
        <v>20</v>
      </c>
      <c r="L2220" s="1" t="s">
        <v>30</v>
      </c>
      <c r="M2220" s="1"/>
      <c r="N2220" s="1">
        <f t="shared" si="34"/>
        <v>0</v>
      </c>
      <c r="O2220" s="1" t="s">
        <v>31</v>
      </c>
      <c r="P2220" s="1" t="s">
        <v>7387</v>
      </c>
      <c r="Q2220" s="1" t="s">
        <v>7387</v>
      </c>
      <c r="R2220" s="1" t="s">
        <v>21</v>
      </c>
      <c r="S2220" s="1"/>
      <c r="T2220" s="1" t="s">
        <v>25</v>
      </c>
      <c r="U2220" t="e">
        <f>VLOOKUP(H2220,[4]可返佣产品!$A$2:$B$1000,2,)</f>
        <v>#N/A</v>
      </c>
    </row>
    <row r="2221" spans="1:21">
      <c r="A2221" s="1" t="s">
        <v>217</v>
      </c>
      <c r="B2221" s="1" t="str">
        <f>VLOOKUP(A2221,'[3]消费明细-普通账号'!$B$2:$C$10000,2,)</f>
        <v>广州市合生元生物制品有限公司</v>
      </c>
      <c r="C2221" s="1" t="str">
        <f>VLOOKUP(A2221,'[3]消费明细-普通账号'!$B$2:$D$10000,3,)</f>
        <v>KA-广</v>
      </c>
      <c r="D2221" s="1" t="str">
        <f>VLOOKUP(A2221,'[3]消费明细-普通账号'!$B$2:$L$10000,11,)</f>
        <v>史玉卉</v>
      </c>
      <c r="E2221" s="1" t="str">
        <f>VLOOKUP(A2221,'[3]消费明细-普通账号'!$B$2:$P$10000,15,)</f>
        <v>关联</v>
      </c>
      <c r="F2221" s="5">
        <f>VLOOKUP(A2221,'[3]消费明细-普通账号'!$B$2:$O$10000,14,)</f>
        <v>42620</v>
      </c>
      <c r="G2221" s="1" t="s">
        <v>7388</v>
      </c>
      <c r="H2221" s="1" t="s">
        <v>1405</v>
      </c>
      <c r="I2221" s="1" t="s">
        <v>49</v>
      </c>
      <c r="J2221" s="1" t="s">
        <v>7389</v>
      </c>
      <c r="K2221" s="1" t="s">
        <v>20</v>
      </c>
      <c r="L2221" s="1" t="s">
        <v>7389</v>
      </c>
      <c r="M2221" s="1"/>
      <c r="N2221" s="1">
        <f t="shared" si="34"/>
        <v>35.4</v>
      </c>
      <c r="O2221" s="1" t="s">
        <v>22</v>
      </c>
      <c r="P2221" s="1" t="s">
        <v>7390</v>
      </c>
      <c r="Q2221" s="1" t="s">
        <v>7391</v>
      </c>
      <c r="R2221" s="1" t="s">
        <v>21</v>
      </c>
      <c r="S2221" s="1"/>
      <c r="T2221" s="1" t="s">
        <v>25</v>
      </c>
      <c r="U2221" t="str">
        <f>VLOOKUP(H2221,[4]可返佣产品!$A$2:$B$1000,2,)</f>
        <v>true</v>
      </c>
    </row>
    <row r="2222" spans="1:21">
      <c r="A2222" s="1" t="s">
        <v>7392</v>
      </c>
      <c r="B2222" s="1" t="str">
        <f>VLOOKUP(A2222,'[3]消费明细-普通账号'!$B$2:$C$10000,2,)</f>
        <v>深圳市零柒伍伍网络科技有限公司</v>
      </c>
      <c r="C2222" s="1" t="str">
        <f>VLOOKUP(A2222,'[3]消费明细-普通账号'!$B$2:$D$10000,3,)</f>
        <v>BD伙伴</v>
      </c>
      <c r="D2222" s="1" t="str">
        <f>VLOOKUP(A2222,'[3]消费明细-普通账号'!$B$2:$L$10000,11,)</f>
        <v>BD团队-刘银树</v>
      </c>
      <c r="E2222" s="1" t="str">
        <f>VLOOKUP(A2222,'[3]消费明细-普通账号'!$B$2:$P$10000,15,)</f>
        <v>新建</v>
      </c>
      <c r="F2222" s="5">
        <f>VLOOKUP(A2222,'[3]消费明细-普通账号'!$B$2:$O$10000,14,)</f>
        <v>43206.8194097222</v>
      </c>
      <c r="G2222" s="1" t="s">
        <v>7393</v>
      </c>
      <c r="H2222" s="1" t="s">
        <v>201</v>
      </c>
      <c r="I2222" s="1" t="s">
        <v>49</v>
      </c>
      <c r="J2222" s="1" t="s">
        <v>1856</v>
      </c>
      <c r="K2222" s="1" t="s">
        <v>773</v>
      </c>
      <c r="L2222" s="1" t="s">
        <v>1857</v>
      </c>
      <c r="M2222" s="1"/>
      <c r="N2222" s="1">
        <f t="shared" si="34"/>
        <v>20</v>
      </c>
      <c r="O2222" s="1" t="s">
        <v>22</v>
      </c>
      <c r="P2222" s="1" t="s">
        <v>7394</v>
      </c>
      <c r="Q2222" s="1" t="s">
        <v>7395</v>
      </c>
      <c r="R2222" s="1" t="s">
        <v>21</v>
      </c>
      <c r="S2222" s="1"/>
      <c r="T2222" s="1" t="s">
        <v>25</v>
      </c>
      <c r="U2222" t="str">
        <f>VLOOKUP(H2222,[4]可返佣产品!$A$2:$B$1000,2,)</f>
        <v>true</v>
      </c>
    </row>
    <row r="2223" spans="1:21">
      <c r="A2223" s="1" t="s">
        <v>2005</v>
      </c>
      <c r="B2223" s="1" t="str">
        <f>VLOOKUP(A2223,'[3]消费明细-普通账号'!$B$2:$C$10000,2,)</f>
        <v>珠海报业文化传播有限公司</v>
      </c>
      <c r="C2223" s="1" t="str">
        <f>VLOOKUP(A2223,'[3]消费明细-普通账号'!$B$2:$D$10000,3,)</f>
        <v>KA-广</v>
      </c>
      <c r="D2223" s="1" t="str">
        <f>VLOOKUP(A2223,'[3]消费明细-普通账号'!$B$2:$L$10000,11,)</f>
        <v>KA-广</v>
      </c>
      <c r="E2223" s="1" t="str">
        <f>VLOOKUP(A2223,'[3]消费明细-普通账号'!$B$2:$P$10000,15,)</f>
        <v>关联</v>
      </c>
      <c r="F2223" s="5">
        <f>VLOOKUP(A2223,'[3]消费明细-普通账号'!$B$2:$O$10000,14,)</f>
        <v>43045</v>
      </c>
      <c r="G2223" s="1" t="s">
        <v>7396</v>
      </c>
      <c r="H2223" s="1" t="s">
        <v>531</v>
      </c>
      <c r="I2223" s="1" t="s">
        <v>18</v>
      </c>
      <c r="J2223" s="1" t="s">
        <v>7397</v>
      </c>
      <c r="K2223" s="1" t="s">
        <v>20</v>
      </c>
      <c r="L2223" s="1" t="s">
        <v>7397</v>
      </c>
      <c r="M2223" s="1"/>
      <c r="N2223" s="1">
        <f t="shared" si="34"/>
        <v>245.29</v>
      </c>
      <c r="O2223" s="1" t="s">
        <v>22</v>
      </c>
      <c r="P2223" s="1" t="s">
        <v>7398</v>
      </c>
      <c r="Q2223" s="1" t="s">
        <v>7399</v>
      </c>
      <c r="R2223" s="1" t="s">
        <v>21</v>
      </c>
      <c r="S2223" s="1"/>
      <c r="T2223" s="1" t="s">
        <v>25</v>
      </c>
      <c r="U2223" t="str">
        <f>VLOOKUP(H2223,[4]可返佣产品!$A$2:$B$1000,2,)</f>
        <v>true</v>
      </c>
    </row>
    <row r="2224" spans="1:21">
      <c r="A2224" s="1" t="s">
        <v>199</v>
      </c>
      <c r="B2224" s="1" t="str">
        <f>VLOOKUP(A2224,'[3]消费明细-普通账号'!$B$2:$C$10000,2,)</f>
        <v>中山灯多看科技有限公司</v>
      </c>
      <c r="C2224" s="1" t="str">
        <f>VLOOKUP(A2224,'[3]消费明细-普通账号'!$B$2:$D$10000,3,)</f>
        <v>其他</v>
      </c>
      <c r="D2224" s="1" t="str">
        <f>VLOOKUP(A2224,'[3]消费明细-普通账号'!$B$2:$L$10000,11,)</f>
        <v>薛玲</v>
      </c>
      <c r="E2224" s="1" t="str">
        <f>VLOOKUP(A2224,'[3]消费明细-普通账号'!$B$2:$P$10000,15,)</f>
        <v>关联</v>
      </c>
      <c r="F2224" s="5">
        <f>VLOOKUP(A2224,'[3]消费明细-普通账号'!$B$2:$O$10000,14,)</f>
        <v>43136.993842592601</v>
      </c>
      <c r="G2224" s="1" t="s">
        <v>7400</v>
      </c>
      <c r="H2224" s="1" t="s">
        <v>130</v>
      </c>
      <c r="I2224" s="1" t="s">
        <v>49</v>
      </c>
      <c r="J2224" s="1" t="s">
        <v>29</v>
      </c>
      <c r="K2224" s="1" t="s">
        <v>20</v>
      </c>
      <c r="L2224" s="1" t="s">
        <v>30</v>
      </c>
      <c r="M2224" s="1"/>
      <c r="N2224" s="1">
        <f t="shared" si="34"/>
        <v>0</v>
      </c>
      <c r="O2224" s="1" t="s">
        <v>31</v>
      </c>
      <c r="P2224" s="1" t="s">
        <v>7401</v>
      </c>
      <c r="Q2224" s="1" t="s">
        <v>7401</v>
      </c>
      <c r="R2224" s="1" t="s">
        <v>21</v>
      </c>
      <c r="S2224" s="1"/>
      <c r="T2224" s="1" t="s">
        <v>25</v>
      </c>
      <c r="U2224" t="b">
        <f>VLOOKUP(H2224,[4]可返佣产品!$A$2:$B$1000,2,)</f>
        <v>1</v>
      </c>
    </row>
    <row r="2225" spans="1:21">
      <c r="A2225" s="1" t="s">
        <v>4916</v>
      </c>
      <c r="B2225" s="1" t="str">
        <f>VLOOKUP(A2225,'[3]消费明细-普通账号'!$B$2:$C$10000,2,)</f>
        <v>广州冠壹商务管理有限公司</v>
      </c>
      <c r="C2225" s="1" t="str">
        <f>VLOOKUP(A2225,'[3]消费明细-普通账号'!$B$2:$D$10000,3,)</f>
        <v>其他</v>
      </c>
      <c r="D2225" s="1" t="str">
        <f>VLOOKUP(A2225,'[3]消费明细-普通账号'!$B$2:$L$10000,11,)</f>
        <v>薛玲</v>
      </c>
      <c r="E2225" s="1" t="str">
        <f>VLOOKUP(A2225,'[3]消费明细-普通账号'!$B$2:$P$10000,15,)</f>
        <v>关联</v>
      </c>
      <c r="F2225" s="5">
        <f>VLOOKUP(A2225,'[3]消费明细-普通账号'!$B$2:$O$10000,14,)</f>
        <v>43136.794918981497</v>
      </c>
      <c r="G2225" s="1" t="s">
        <v>7402</v>
      </c>
      <c r="H2225" s="1" t="s">
        <v>3642</v>
      </c>
      <c r="I2225" s="1" t="s">
        <v>49</v>
      </c>
      <c r="J2225" s="1" t="s">
        <v>29</v>
      </c>
      <c r="K2225" s="1" t="s">
        <v>20</v>
      </c>
      <c r="L2225" s="1" t="s">
        <v>30</v>
      </c>
      <c r="M2225" s="1"/>
      <c r="N2225" s="1">
        <f t="shared" si="34"/>
        <v>0</v>
      </c>
      <c r="O2225" s="1" t="s">
        <v>31</v>
      </c>
      <c r="P2225" s="1" t="s">
        <v>7403</v>
      </c>
      <c r="Q2225" s="1" t="s">
        <v>7403</v>
      </c>
      <c r="R2225" s="1" t="s">
        <v>21</v>
      </c>
      <c r="S2225" s="1"/>
      <c r="T2225" s="1" t="s">
        <v>25</v>
      </c>
      <c r="U2225" t="e">
        <f>VLOOKUP(H2225,[4]可返佣产品!$A$2:$B$1000,2,)</f>
        <v>#N/A</v>
      </c>
    </row>
    <row r="2226" spans="1:21">
      <c r="A2226" s="1" t="s">
        <v>1043</v>
      </c>
      <c r="B2226" s="1" t="str">
        <f>VLOOKUP(A2226,'[3]消费明细-普通账号'!$B$2:$C$10000,2,)</f>
        <v>广州富辰网络科技有限公司</v>
      </c>
      <c r="C2226" s="1" t="str">
        <f>VLOOKUP(A2226,'[3]消费明细-普通账号'!$B$2:$D$10000,3,)</f>
        <v>中台-广</v>
      </c>
      <c r="D2226" s="1" t="str">
        <f>VLOOKUP(A2226,'[3]消费明细-普通账号'!$B$2:$L$10000,11,)</f>
        <v>林海菊</v>
      </c>
      <c r="E2226" s="1" t="str">
        <f>VLOOKUP(A2226,'[3]消费明细-普通账号'!$B$2:$P$10000,15,)</f>
        <v>新建</v>
      </c>
      <c r="F2226" s="5">
        <f>VLOOKUP(A2226,'[3]消费明细-普通账号'!$B$2:$O$10000,14,)</f>
        <v>42788</v>
      </c>
      <c r="G2226" s="1" t="s">
        <v>7404</v>
      </c>
      <c r="H2226" s="1" t="s">
        <v>17</v>
      </c>
      <c r="I2226" s="1" t="s">
        <v>49</v>
      </c>
      <c r="J2226" s="1" t="s">
        <v>1045</v>
      </c>
      <c r="K2226" s="1" t="s">
        <v>20</v>
      </c>
      <c r="L2226" s="1" t="s">
        <v>1045</v>
      </c>
      <c r="M2226" s="1"/>
      <c r="N2226" s="1">
        <f t="shared" si="34"/>
        <v>638</v>
      </c>
      <c r="O2226" s="1" t="s">
        <v>22</v>
      </c>
      <c r="P2226" s="1" t="s">
        <v>7405</v>
      </c>
      <c r="Q2226" s="1" t="s">
        <v>7406</v>
      </c>
      <c r="R2226" s="1" t="s">
        <v>21</v>
      </c>
      <c r="S2226" s="1"/>
      <c r="T2226" s="1" t="s">
        <v>25</v>
      </c>
      <c r="U2226" t="str">
        <f>VLOOKUP(H2226,[4]可返佣产品!$A$2:$B$1000,2,)</f>
        <v>true</v>
      </c>
    </row>
    <row r="2227" spans="1:21">
      <c r="A2227" s="1" t="s">
        <v>1004</v>
      </c>
      <c r="B2227" s="1" t="str">
        <f>VLOOKUP(A2227,'[3]消费明细-普通账号'!$B$2:$C$10000,2,)</f>
        <v>广州凯创商务投资有限公司</v>
      </c>
      <c r="C2227" s="1" t="str">
        <f>VLOOKUP(A2227,'[3]消费明细-普通账号'!$B$2:$D$10000,3,)</f>
        <v>其他</v>
      </c>
      <c r="D2227" s="1" t="str">
        <f>VLOOKUP(A2227,'[3]消费明细-普通账号'!$B$2:$L$10000,11,)</f>
        <v>薛玲</v>
      </c>
      <c r="E2227" s="1" t="str">
        <f>VLOOKUP(A2227,'[3]消费明细-普通账号'!$B$2:$P$10000,15,)</f>
        <v>关联</v>
      </c>
      <c r="F2227" s="5">
        <f>VLOOKUP(A2227,'[3]消费明细-普通账号'!$B$2:$O$10000,14,)</f>
        <v>43087</v>
      </c>
      <c r="G2227" s="1" t="s">
        <v>7407</v>
      </c>
      <c r="H2227" s="1" t="s">
        <v>894</v>
      </c>
      <c r="I2227" s="1" t="s">
        <v>49</v>
      </c>
      <c r="J2227" s="1" t="s">
        <v>895</v>
      </c>
      <c r="K2227" s="1" t="s">
        <v>20</v>
      </c>
      <c r="L2227" s="1" t="s">
        <v>895</v>
      </c>
      <c r="M2227" s="1"/>
      <c r="N2227" s="1">
        <f t="shared" si="34"/>
        <v>45</v>
      </c>
      <c r="O2227" s="1" t="s">
        <v>22</v>
      </c>
      <c r="P2227" s="1" t="s">
        <v>7408</v>
      </c>
      <c r="Q2227" s="1" t="s">
        <v>7409</v>
      </c>
      <c r="R2227" s="1" t="s">
        <v>21</v>
      </c>
      <c r="S2227" s="1"/>
      <c r="T2227" s="1" t="s">
        <v>25</v>
      </c>
      <c r="U2227" t="str">
        <f>VLOOKUP(H2227,[4]可返佣产品!$A$2:$B$1000,2,)</f>
        <v>true</v>
      </c>
    </row>
    <row r="2228" spans="1:21">
      <c r="A2228" s="1" t="s">
        <v>2485</v>
      </c>
      <c r="B2228" s="1" t="str">
        <f>VLOOKUP(A2228,'[3]消费明细-普通账号'!$B$2:$C$10000,2,)</f>
        <v>广州中天云计算科技有限公司</v>
      </c>
      <c r="C2228" s="1" t="str">
        <f>VLOOKUP(A2228,'[3]消费明细-普通账号'!$B$2:$D$10000,3,)</f>
        <v>BD伙伴</v>
      </c>
      <c r="D2228" s="1" t="str">
        <f>VLOOKUP(A2228,'[3]消费明细-普通账号'!$B$2:$L$10000,11,)</f>
        <v>BD团队-刘银树</v>
      </c>
      <c r="E2228" s="1" t="str">
        <f>VLOOKUP(A2228,'[3]消费明细-普通账号'!$B$2:$P$10000,15,)</f>
        <v>新建</v>
      </c>
      <c r="F2228" s="5">
        <f>VLOOKUP(A2228,'[3]消费明细-普通账号'!$B$2:$O$10000,14,)</f>
        <v>43277.621666666666</v>
      </c>
      <c r="G2228" s="1" t="s">
        <v>7410</v>
      </c>
      <c r="H2228" s="1" t="s">
        <v>166</v>
      </c>
      <c r="I2228" s="1" t="s">
        <v>49</v>
      </c>
      <c r="J2228" s="1" t="s">
        <v>29</v>
      </c>
      <c r="K2228" s="1" t="s">
        <v>20</v>
      </c>
      <c r="L2228" s="1" t="s">
        <v>30</v>
      </c>
      <c r="M2228" s="1"/>
      <c r="N2228" s="1">
        <f t="shared" si="34"/>
        <v>0</v>
      </c>
      <c r="O2228" s="1" t="s">
        <v>31</v>
      </c>
      <c r="P2228" s="1" t="s">
        <v>7411</v>
      </c>
      <c r="Q2228" s="1" t="s">
        <v>7411</v>
      </c>
      <c r="R2228" s="1" t="s">
        <v>21</v>
      </c>
      <c r="S2228" s="1"/>
      <c r="T2228" s="1" t="s">
        <v>25</v>
      </c>
      <c r="U2228" t="e">
        <f>VLOOKUP(H2228,[4]可返佣产品!$A$2:$B$1000,2,)</f>
        <v>#N/A</v>
      </c>
    </row>
    <row r="2229" spans="1:21">
      <c r="A2229" s="1" t="s">
        <v>4916</v>
      </c>
      <c r="B2229" s="1" t="str">
        <f>VLOOKUP(A2229,'[3]消费明细-普通账号'!$B$2:$C$10000,2,)</f>
        <v>广州冠壹商务管理有限公司</v>
      </c>
      <c r="C2229" s="1" t="str">
        <f>VLOOKUP(A2229,'[3]消费明细-普通账号'!$B$2:$D$10000,3,)</f>
        <v>其他</v>
      </c>
      <c r="D2229" s="1" t="str">
        <f>VLOOKUP(A2229,'[3]消费明细-普通账号'!$B$2:$L$10000,11,)</f>
        <v>薛玲</v>
      </c>
      <c r="E2229" s="1" t="str">
        <f>VLOOKUP(A2229,'[3]消费明细-普通账号'!$B$2:$P$10000,15,)</f>
        <v>关联</v>
      </c>
      <c r="F2229" s="5">
        <f>VLOOKUP(A2229,'[3]消费明细-普通账号'!$B$2:$O$10000,14,)</f>
        <v>43136.794918981497</v>
      </c>
      <c r="G2229" s="1" t="s">
        <v>7412</v>
      </c>
      <c r="H2229" s="1" t="s">
        <v>894</v>
      </c>
      <c r="I2229" s="1" t="s">
        <v>49</v>
      </c>
      <c r="J2229" s="1" t="s">
        <v>895</v>
      </c>
      <c r="K2229" s="1" t="s">
        <v>20</v>
      </c>
      <c r="L2229" s="1" t="s">
        <v>895</v>
      </c>
      <c r="M2229" s="1"/>
      <c r="N2229" s="1">
        <f t="shared" si="34"/>
        <v>45</v>
      </c>
      <c r="O2229" s="1" t="s">
        <v>22</v>
      </c>
      <c r="P2229" s="1" t="s">
        <v>7413</v>
      </c>
      <c r="Q2229" s="1" t="s">
        <v>7414</v>
      </c>
      <c r="R2229" s="1" t="s">
        <v>21</v>
      </c>
      <c r="S2229" s="1"/>
      <c r="T2229" s="1" t="s">
        <v>25</v>
      </c>
      <c r="U2229" t="str">
        <f>VLOOKUP(H2229,[4]可返佣产品!$A$2:$B$1000,2,)</f>
        <v>true</v>
      </c>
    </row>
    <row r="2230" spans="1:21">
      <c r="A2230" s="1" t="s">
        <v>2485</v>
      </c>
      <c r="B2230" s="1" t="str">
        <f>VLOOKUP(A2230,'[3]消费明细-普通账号'!$B$2:$C$10000,2,)</f>
        <v>广州中天云计算科技有限公司</v>
      </c>
      <c r="C2230" s="1" t="str">
        <f>VLOOKUP(A2230,'[3]消费明细-普通账号'!$B$2:$D$10000,3,)</f>
        <v>BD伙伴</v>
      </c>
      <c r="D2230" s="1" t="str">
        <f>VLOOKUP(A2230,'[3]消费明细-普通账号'!$B$2:$L$10000,11,)</f>
        <v>BD团队-刘银树</v>
      </c>
      <c r="E2230" s="1" t="str">
        <f>VLOOKUP(A2230,'[3]消费明细-普通账号'!$B$2:$P$10000,15,)</f>
        <v>新建</v>
      </c>
      <c r="F2230" s="5">
        <f>VLOOKUP(A2230,'[3]消费明细-普通账号'!$B$2:$O$10000,14,)</f>
        <v>43277.621666666666</v>
      </c>
      <c r="G2230" s="1" t="s">
        <v>7415</v>
      </c>
      <c r="H2230" s="1" t="s">
        <v>894</v>
      </c>
      <c r="I2230" s="1" t="s">
        <v>49</v>
      </c>
      <c r="J2230" s="1" t="s">
        <v>895</v>
      </c>
      <c r="K2230" s="1" t="s">
        <v>20</v>
      </c>
      <c r="L2230" s="1" t="s">
        <v>895</v>
      </c>
      <c r="M2230" s="1"/>
      <c r="N2230" s="1">
        <f t="shared" si="34"/>
        <v>45</v>
      </c>
      <c r="O2230" s="1" t="s">
        <v>22</v>
      </c>
      <c r="P2230" s="1" t="s">
        <v>7416</v>
      </c>
      <c r="Q2230" s="1" t="s">
        <v>7417</v>
      </c>
      <c r="R2230" s="1" t="s">
        <v>21</v>
      </c>
      <c r="S2230" s="1"/>
      <c r="T2230" s="1" t="s">
        <v>25</v>
      </c>
      <c r="U2230" t="str">
        <f>VLOOKUP(H2230,[4]可返佣产品!$A$2:$B$1000,2,)</f>
        <v>true</v>
      </c>
    </row>
    <row r="2231" spans="1:21">
      <c r="A2231" s="1" t="s">
        <v>217</v>
      </c>
      <c r="B2231" s="1" t="str">
        <f>VLOOKUP(A2231,'[3]消费明细-普通账号'!$B$2:$C$10000,2,)</f>
        <v>广州市合生元生物制品有限公司</v>
      </c>
      <c r="C2231" s="1" t="str">
        <f>VLOOKUP(A2231,'[3]消费明细-普通账号'!$B$2:$D$10000,3,)</f>
        <v>KA-广</v>
      </c>
      <c r="D2231" s="1" t="str">
        <f>VLOOKUP(A2231,'[3]消费明细-普通账号'!$B$2:$L$10000,11,)</f>
        <v>史玉卉</v>
      </c>
      <c r="E2231" s="1" t="str">
        <f>VLOOKUP(A2231,'[3]消费明细-普通账号'!$B$2:$P$10000,15,)</f>
        <v>关联</v>
      </c>
      <c r="F2231" s="5">
        <f>VLOOKUP(A2231,'[3]消费明细-普通账号'!$B$2:$O$10000,14,)</f>
        <v>42620</v>
      </c>
      <c r="G2231" s="1" t="s">
        <v>7418</v>
      </c>
      <c r="H2231" s="1" t="s">
        <v>2547</v>
      </c>
      <c r="I2231" s="1" t="s">
        <v>49</v>
      </c>
      <c r="J2231" s="1" t="s">
        <v>29</v>
      </c>
      <c r="K2231" s="1" t="s">
        <v>20</v>
      </c>
      <c r="L2231" s="1" t="s">
        <v>30</v>
      </c>
      <c r="M2231" s="1"/>
      <c r="N2231" s="1">
        <f t="shared" si="34"/>
        <v>0</v>
      </c>
      <c r="O2231" s="1" t="s">
        <v>31</v>
      </c>
      <c r="P2231" s="1" t="s">
        <v>7419</v>
      </c>
      <c r="Q2231" s="1" t="s">
        <v>7419</v>
      </c>
      <c r="R2231" s="1" t="s">
        <v>21</v>
      </c>
      <c r="S2231" s="1"/>
      <c r="T2231" s="1" t="s">
        <v>25</v>
      </c>
      <c r="U2231" t="b">
        <f>VLOOKUP(H2231,[4]可返佣产品!$A$2:$B$1000,2,)</f>
        <v>0</v>
      </c>
    </row>
    <row r="2232" spans="1:21">
      <c r="A2232" s="1" t="s">
        <v>2485</v>
      </c>
      <c r="B2232" s="1" t="str">
        <f>VLOOKUP(A2232,'[3]消费明细-普通账号'!$B$2:$C$10000,2,)</f>
        <v>广州中天云计算科技有限公司</v>
      </c>
      <c r="C2232" s="1" t="str">
        <f>VLOOKUP(A2232,'[3]消费明细-普通账号'!$B$2:$D$10000,3,)</f>
        <v>BD伙伴</v>
      </c>
      <c r="D2232" s="1" t="str">
        <f>VLOOKUP(A2232,'[3]消费明细-普通账号'!$B$2:$L$10000,11,)</f>
        <v>BD团队-刘银树</v>
      </c>
      <c r="E2232" s="1" t="str">
        <f>VLOOKUP(A2232,'[3]消费明细-普通账号'!$B$2:$P$10000,15,)</f>
        <v>新建</v>
      </c>
      <c r="F2232" s="5">
        <f>VLOOKUP(A2232,'[3]消费明细-普通账号'!$B$2:$O$10000,14,)</f>
        <v>43277.621666666666</v>
      </c>
      <c r="G2232" s="1" t="s">
        <v>7420</v>
      </c>
      <c r="H2232" s="1" t="s">
        <v>17</v>
      </c>
      <c r="I2232" s="1" t="s">
        <v>49</v>
      </c>
      <c r="J2232" s="1" t="s">
        <v>2487</v>
      </c>
      <c r="K2232" s="1" t="s">
        <v>371</v>
      </c>
      <c r="L2232" s="1" t="s">
        <v>2488</v>
      </c>
      <c r="M2232" s="1"/>
      <c r="N2232" s="1">
        <f t="shared" si="34"/>
        <v>2746.75</v>
      </c>
      <c r="O2232" s="1" t="s">
        <v>22</v>
      </c>
      <c r="P2232" s="1" t="s">
        <v>7421</v>
      </c>
      <c r="Q2232" s="1" t="s">
        <v>7422</v>
      </c>
      <c r="R2232" s="1" t="s">
        <v>21</v>
      </c>
      <c r="S2232" s="1"/>
      <c r="T2232" s="1" t="s">
        <v>25</v>
      </c>
      <c r="U2232" t="str">
        <f>VLOOKUP(H2232,[4]可返佣产品!$A$2:$B$1000,2,)</f>
        <v>true</v>
      </c>
    </row>
    <row r="2233" spans="1:21">
      <c r="A2233" s="1" t="s">
        <v>577</v>
      </c>
      <c r="B2233" s="1" t="str">
        <f>VLOOKUP(A2233,'[3]消费明细-普通账号'!$B$2:$C$10000,2,)</f>
        <v>快尚时装（广州）有限公司</v>
      </c>
      <c r="C2233" s="1" t="str">
        <f>VLOOKUP(A2233,'[3]消费明细-普通账号'!$B$2:$D$10000,3,)</f>
        <v>其他</v>
      </c>
      <c r="D2233" s="1" t="str">
        <f>VLOOKUP(A2233,'[3]消费明细-普通账号'!$B$2:$L$10000,11,)</f>
        <v>薛玲</v>
      </c>
      <c r="E2233" s="1" t="str">
        <f>VLOOKUP(A2233,'[3]消费明细-普通账号'!$B$2:$P$10000,15,)</f>
        <v>新建</v>
      </c>
      <c r="F2233" s="5">
        <f>VLOOKUP(A2233,'[3]消费明细-普通账号'!$B$2:$O$10000,14,)</f>
        <v>42683</v>
      </c>
      <c r="G2233" s="1" t="s">
        <v>7423</v>
      </c>
      <c r="H2233" s="1" t="s">
        <v>7424</v>
      </c>
      <c r="I2233" s="1" t="s">
        <v>49</v>
      </c>
      <c r="J2233" s="1" t="s">
        <v>29</v>
      </c>
      <c r="K2233" s="1" t="s">
        <v>20</v>
      </c>
      <c r="L2233" s="1" t="s">
        <v>29</v>
      </c>
      <c r="M2233" s="1"/>
      <c r="N2233" s="1">
        <f t="shared" si="34"/>
        <v>0</v>
      </c>
      <c r="O2233" s="1" t="s">
        <v>22</v>
      </c>
      <c r="P2233" s="1" t="s">
        <v>7425</v>
      </c>
      <c r="Q2233" s="1" t="s">
        <v>7426</v>
      </c>
      <c r="R2233" s="1" t="s">
        <v>21</v>
      </c>
      <c r="S2233" s="1"/>
      <c r="T2233" s="1" t="s">
        <v>25</v>
      </c>
      <c r="U2233" t="e">
        <f>VLOOKUP(H2233,[4]可返佣产品!$A$2:$B$1000,2,)</f>
        <v>#N/A</v>
      </c>
    </row>
    <row r="2234" spans="1:21">
      <c r="A2234" s="1" t="s">
        <v>577</v>
      </c>
      <c r="B2234" s="1" t="str">
        <f>VLOOKUP(A2234,'[3]消费明细-普通账号'!$B$2:$C$10000,2,)</f>
        <v>快尚时装（广州）有限公司</v>
      </c>
      <c r="C2234" s="1" t="str">
        <f>VLOOKUP(A2234,'[3]消费明细-普通账号'!$B$2:$D$10000,3,)</f>
        <v>其他</v>
      </c>
      <c r="D2234" s="1" t="str">
        <f>VLOOKUP(A2234,'[3]消费明细-普通账号'!$B$2:$L$10000,11,)</f>
        <v>薛玲</v>
      </c>
      <c r="E2234" s="1" t="str">
        <f>VLOOKUP(A2234,'[3]消费明细-普通账号'!$B$2:$P$10000,15,)</f>
        <v>新建</v>
      </c>
      <c r="F2234" s="5">
        <f>VLOOKUP(A2234,'[3]消费明细-普通账号'!$B$2:$O$10000,14,)</f>
        <v>42683</v>
      </c>
      <c r="G2234" s="1" t="s">
        <v>7427</v>
      </c>
      <c r="H2234" s="1" t="s">
        <v>7424</v>
      </c>
      <c r="I2234" s="1" t="s">
        <v>49</v>
      </c>
      <c r="J2234" s="1" t="s">
        <v>29</v>
      </c>
      <c r="K2234" s="1" t="s">
        <v>20</v>
      </c>
      <c r="L2234" s="1" t="s">
        <v>29</v>
      </c>
      <c r="M2234" s="1"/>
      <c r="N2234" s="1">
        <f t="shared" si="34"/>
        <v>0</v>
      </c>
      <c r="O2234" s="1" t="s">
        <v>22</v>
      </c>
      <c r="P2234" s="1" t="s">
        <v>7428</v>
      </c>
      <c r="Q2234" s="1" t="s">
        <v>7429</v>
      </c>
      <c r="R2234" s="1" t="s">
        <v>21</v>
      </c>
      <c r="S2234" s="1"/>
      <c r="T2234" s="1" t="s">
        <v>25</v>
      </c>
      <c r="U2234" t="e">
        <f>VLOOKUP(H2234,[4]可返佣产品!$A$2:$B$1000,2,)</f>
        <v>#N/A</v>
      </c>
    </row>
    <row r="2235" spans="1:21">
      <c r="A2235" s="1" t="s">
        <v>1901</v>
      </c>
      <c r="B2235" s="1" t="str">
        <f>VLOOKUP(A2235,'[3]消费明细-普通账号'!$B$2:$C$10000,2,)</f>
        <v>索菲亚家居股份有限公司</v>
      </c>
      <c r="C2235" s="1" t="str">
        <f>VLOOKUP(A2235,'[3]消费明细-普通账号'!$B$2:$D$10000,3,)</f>
        <v>KA-广</v>
      </c>
      <c r="D2235" s="1" t="str">
        <f>VLOOKUP(A2235,'[3]消费明细-普通账号'!$B$2:$L$10000,11,)</f>
        <v>史玉卉</v>
      </c>
      <c r="E2235" s="1" t="str">
        <f>VLOOKUP(A2235,'[3]消费明细-普通账号'!$B$2:$P$10000,15,)</f>
        <v>新建</v>
      </c>
      <c r="F2235" s="5">
        <f>VLOOKUP(A2235,'[3]消费明细-普通账号'!$B$2:$O$10000,14,)</f>
        <v>42551</v>
      </c>
      <c r="G2235" s="1" t="s">
        <v>7430</v>
      </c>
      <c r="H2235" s="1" t="s">
        <v>550</v>
      </c>
      <c r="I2235" s="1" t="s">
        <v>59</v>
      </c>
      <c r="J2235" s="1" t="s">
        <v>1676</v>
      </c>
      <c r="K2235" s="1" t="s">
        <v>20</v>
      </c>
      <c r="L2235" s="1" t="s">
        <v>1676</v>
      </c>
      <c r="M2235" s="1"/>
      <c r="N2235" s="1">
        <f t="shared" si="34"/>
        <v>1200</v>
      </c>
      <c r="O2235" s="1" t="s">
        <v>22</v>
      </c>
      <c r="P2235" s="1" t="s">
        <v>7431</v>
      </c>
      <c r="Q2235" s="1" t="s">
        <v>7432</v>
      </c>
      <c r="R2235" s="1" t="s">
        <v>21</v>
      </c>
      <c r="S2235" s="1"/>
      <c r="T2235" s="1" t="s">
        <v>25</v>
      </c>
      <c r="U2235" t="str">
        <f>VLOOKUP(H2235,[4]可返佣产品!$A$2:$B$1000,2,)</f>
        <v>true</v>
      </c>
    </row>
    <row r="2236" spans="1:21">
      <c r="A2236" s="1" t="s">
        <v>577</v>
      </c>
      <c r="B2236" s="1" t="str">
        <f>VLOOKUP(A2236,'[3]消费明细-普通账号'!$B$2:$C$10000,2,)</f>
        <v>快尚时装（广州）有限公司</v>
      </c>
      <c r="C2236" s="1" t="str">
        <f>VLOOKUP(A2236,'[3]消费明细-普通账号'!$B$2:$D$10000,3,)</f>
        <v>其他</v>
      </c>
      <c r="D2236" s="1" t="str">
        <f>VLOOKUP(A2236,'[3]消费明细-普通账号'!$B$2:$L$10000,11,)</f>
        <v>薛玲</v>
      </c>
      <c r="E2236" s="1" t="str">
        <f>VLOOKUP(A2236,'[3]消费明细-普通账号'!$B$2:$P$10000,15,)</f>
        <v>新建</v>
      </c>
      <c r="F2236" s="5">
        <f>VLOOKUP(A2236,'[3]消费明细-普通账号'!$B$2:$O$10000,14,)</f>
        <v>42683</v>
      </c>
      <c r="G2236" s="1" t="s">
        <v>7433</v>
      </c>
      <c r="H2236" s="1" t="s">
        <v>7424</v>
      </c>
      <c r="I2236" s="1" t="s">
        <v>49</v>
      </c>
      <c r="J2236" s="1" t="s">
        <v>29</v>
      </c>
      <c r="K2236" s="1" t="s">
        <v>20</v>
      </c>
      <c r="L2236" s="1" t="s">
        <v>29</v>
      </c>
      <c r="M2236" s="1"/>
      <c r="N2236" s="1">
        <f t="shared" si="34"/>
        <v>0</v>
      </c>
      <c r="O2236" s="1" t="s">
        <v>22</v>
      </c>
      <c r="P2236" s="1" t="s">
        <v>7434</v>
      </c>
      <c r="Q2236" s="1" t="s">
        <v>7435</v>
      </c>
      <c r="R2236" s="1" t="s">
        <v>21</v>
      </c>
      <c r="S2236" s="1"/>
      <c r="T2236" s="1" t="s">
        <v>25</v>
      </c>
      <c r="U2236" t="e">
        <f>VLOOKUP(H2236,[4]可返佣产品!$A$2:$B$1000,2,)</f>
        <v>#N/A</v>
      </c>
    </row>
    <row r="2237" spans="1:21">
      <c r="A2237" s="1" t="s">
        <v>1024</v>
      </c>
      <c r="B2237" s="1" t="str">
        <f>VLOOKUP(A2237,'[3]消费明细-普通账号'!$B$2:$C$10000,2,)</f>
        <v>广州市灵信软件有限公司</v>
      </c>
      <c r="C2237" s="1" t="str">
        <f>VLOOKUP(A2237,'[3]消费明细-普通账号'!$B$2:$D$10000,3,)</f>
        <v>BD伙伴</v>
      </c>
      <c r="D2237" s="1" t="str">
        <f>VLOOKUP(A2237,'[3]消费明细-普通账号'!$B$2:$L$10000,11,)</f>
        <v>BD团队-黄政源</v>
      </c>
      <c r="E2237" s="1" t="str">
        <f>VLOOKUP(A2237,'[3]消费明细-普通账号'!$B$2:$P$10000,15,)</f>
        <v>新建</v>
      </c>
      <c r="F2237" s="5">
        <f>VLOOKUP(A2237,'[3]消费明细-普通账号'!$B$2:$O$10000,14,)</f>
        <v>43040</v>
      </c>
      <c r="G2237" s="1" t="s">
        <v>7436</v>
      </c>
      <c r="H2237" s="1" t="s">
        <v>17</v>
      </c>
      <c r="I2237" s="1" t="s">
        <v>59</v>
      </c>
      <c r="J2237" s="1" t="s">
        <v>1029</v>
      </c>
      <c r="K2237" s="1" t="s">
        <v>20</v>
      </c>
      <c r="L2237" s="1" t="s">
        <v>1029</v>
      </c>
      <c r="M2237" s="1"/>
      <c r="N2237" s="1">
        <f t="shared" si="34"/>
        <v>239</v>
      </c>
      <c r="O2237" s="1" t="s">
        <v>22</v>
      </c>
      <c r="P2237" s="1" t="s">
        <v>7437</v>
      </c>
      <c r="Q2237" s="1" t="s">
        <v>7438</v>
      </c>
      <c r="R2237" s="1" t="s">
        <v>21</v>
      </c>
      <c r="S2237" s="1"/>
      <c r="T2237" s="1" t="s">
        <v>25</v>
      </c>
      <c r="U2237" t="str">
        <f>VLOOKUP(H2237,[4]可返佣产品!$A$2:$B$1000,2,)</f>
        <v>true</v>
      </c>
    </row>
    <row r="2238" spans="1:21">
      <c r="A2238" s="1" t="s">
        <v>1024</v>
      </c>
      <c r="B2238" s="1" t="str">
        <f>VLOOKUP(A2238,'[3]消费明细-普通账号'!$B$2:$C$10000,2,)</f>
        <v>广州市灵信软件有限公司</v>
      </c>
      <c r="C2238" s="1" t="str">
        <f>VLOOKUP(A2238,'[3]消费明细-普通账号'!$B$2:$D$10000,3,)</f>
        <v>BD伙伴</v>
      </c>
      <c r="D2238" s="1" t="str">
        <f>VLOOKUP(A2238,'[3]消费明细-普通账号'!$B$2:$L$10000,11,)</f>
        <v>BD团队-黄政源</v>
      </c>
      <c r="E2238" s="1" t="str">
        <f>VLOOKUP(A2238,'[3]消费明细-普通账号'!$B$2:$P$10000,15,)</f>
        <v>新建</v>
      </c>
      <c r="F2238" s="5">
        <f>VLOOKUP(A2238,'[3]消费明细-普通账号'!$B$2:$O$10000,14,)</f>
        <v>43040</v>
      </c>
      <c r="G2238" s="1" t="s">
        <v>7439</v>
      </c>
      <c r="H2238" s="1" t="s">
        <v>36</v>
      </c>
      <c r="I2238" s="1" t="s">
        <v>59</v>
      </c>
      <c r="J2238" s="1" t="s">
        <v>422</v>
      </c>
      <c r="K2238" s="1" t="s">
        <v>20</v>
      </c>
      <c r="L2238" s="1" t="s">
        <v>422</v>
      </c>
      <c r="M2238" s="1"/>
      <c r="N2238" s="1">
        <f t="shared" si="34"/>
        <v>276</v>
      </c>
      <c r="O2238" s="1" t="s">
        <v>22</v>
      </c>
      <c r="P2238" s="1" t="s">
        <v>7440</v>
      </c>
      <c r="Q2238" s="1" t="s">
        <v>7441</v>
      </c>
      <c r="R2238" s="1" t="s">
        <v>21</v>
      </c>
      <c r="S2238" s="1"/>
      <c r="T2238" s="1" t="s">
        <v>25</v>
      </c>
      <c r="U2238" t="str">
        <f>VLOOKUP(H2238,[4]可返佣产品!$A$2:$B$1000,2,)</f>
        <v>true</v>
      </c>
    </row>
    <row r="2239" spans="1:21">
      <c r="A2239" s="1" t="s">
        <v>916</v>
      </c>
      <c r="B2239" s="1" t="str">
        <f>VLOOKUP(A2239,'[3]消费明细-普通账号'!$B$2:$C$10000,2,)</f>
        <v>广东天泽阳光康众医疗投资管理有限公司</v>
      </c>
      <c r="C2239" s="1" t="str">
        <f>VLOOKUP(A2239,'[3]消费明细-普通账号'!$B$2:$D$10000,3,)</f>
        <v>铁军-广</v>
      </c>
      <c r="D2239" s="1" t="str">
        <f>VLOOKUP(A2239,'[3]消费明细-普通账号'!$B$2:$L$10000,11,)</f>
        <v>李达</v>
      </c>
      <c r="E2239" s="1" t="str">
        <f>VLOOKUP(A2239,'[3]消费明细-普通账号'!$B$2:$P$10000,15,)</f>
        <v>新建</v>
      </c>
      <c r="F2239" s="5">
        <f>VLOOKUP(A2239,'[3]消费明细-普通账号'!$B$2:$O$10000,14,)</f>
        <v>43262.467164351852</v>
      </c>
      <c r="G2239" s="1" t="s">
        <v>7442</v>
      </c>
      <c r="H2239" s="1" t="s">
        <v>130</v>
      </c>
      <c r="I2239" s="1" t="s">
        <v>131</v>
      </c>
      <c r="J2239" s="1" t="s">
        <v>29</v>
      </c>
      <c r="K2239" s="1" t="s">
        <v>20</v>
      </c>
      <c r="L2239" s="1" t="s">
        <v>30</v>
      </c>
      <c r="M2239" s="1"/>
      <c r="N2239" s="1">
        <f t="shared" si="34"/>
        <v>0</v>
      </c>
      <c r="O2239" s="1" t="s">
        <v>31</v>
      </c>
      <c r="P2239" s="1" t="s">
        <v>7443</v>
      </c>
      <c r="Q2239" s="1" t="s">
        <v>7443</v>
      </c>
      <c r="R2239" s="1" t="s">
        <v>21</v>
      </c>
      <c r="S2239" s="1"/>
      <c r="T2239" s="1" t="s">
        <v>25</v>
      </c>
      <c r="U2239" t="b">
        <f>VLOOKUP(H2239,[4]可返佣产品!$A$2:$B$1000,2,)</f>
        <v>1</v>
      </c>
    </row>
    <row r="2240" spans="1:21">
      <c r="A2240" s="1" t="s">
        <v>916</v>
      </c>
      <c r="B2240" s="1" t="str">
        <f>VLOOKUP(A2240,'[3]消费明细-普通账号'!$B$2:$C$10000,2,)</f>
        <v>广东天泽阳光康众医疗投资管理有限公司</v>
      </c>
      <c r="C2240" s="1" t="str">
        <f>VLOOKUP(A2240,'[3]消费明细-普通账号'!$B$2:$D$10000,3,)</f>
        <v>铁军-广</v>
      </c>
      <c r="D2240" s="1" t="str">
        <f>VLOOKUP(A2240,'[3]消费明细-普通账号'!$B$2:$L$10000,11,)</f>
        <v>李达</v>
      </c>
      <c r="E2240" s="1" t="str">
        <f>VLOOKUP(A2240,'[3]消费明细-普通账号'!$B$2:$P$10000,15,)</f>
        <v>新建</v>
      </c>
      <c r="F2240" s="5">
        <f>VLOOKUP(A2240,'[3]消费明细-普通账号'!$B$2:$O$10000,14,)</f>
        <v>43262.467164351852</v>
      </c>
      <c r="G2240" s="1" t="s">
        <v>7444</v>
      </c>
      <c r="H2240" s="1" t="s">
        <v>7445</v>
      </c>
      <c r="I2240" s="1" t="s">
        <v>49</v>
      </c>
      <c r="J2240" s="1" t="s">
        <v>29</v>
      </c>
      <c r="K2240" s="1" t="s">
        <v>20</v>
      </c>
      <c r="L2240" s="1" t="s">
        <v>29</v>
      </c>
      <c r="M2240" s="1"/>
      <c r="N2240" s="1">
        <f t="shared" si="34"/>
        <v>0</v>
      </c>
      <c r="O2240" s="1" t="s">
        <v>22</v>
      </c>
      <c r="P2240" s="1" t="s">
        <v>7446</v>
      </c>
      <c r="Q2240" s="1" t="s">
        <v>7447</v>
      </c>
      <c r="R2240" s="1" t="s">
        <v>21</v>
      </c>
      <c r="S2240" s="1"/>
      <c r="T2240" s="1" t="s">
        <v>25</v>
      </c>
      <c r="U2240" t="e">
        <f>VLOOKUP(H2240,[4]可返佣产品!$A$2:$B$1000,2,)</f>
        <v>#N/A</v>
      </c>
    </row>
    <row r="2241" spans="1:21">
      <c r="A2241" s="1" t="s">
        <v>916</v>
      </c>
      <c r="B2241" s="1" t="str">
        <f>VLOOKUP(A2241,'[3]消费明细-普通账号'!$B$2:$C$10000,2,)</f>
        <v>广东天泽阳光康众医疗投资管理有限公司</v>
      </c>
      <c r="C2241" s="1" t="str">
        <f>VLOOKUP(A2241,'[3]消费明细-普通账号'!$B$2:$D$10000,3,)</f>
        <v>铁军-广</v>
      </c>
      <c r="D2241" s="1" t="str">
        <f>VLOOKUP(A2241,'[3]消费明细-普通账号'!$B$2:$L$10000,11,)</f>
        <v>李达</v>
      </c>
      <c r="E2241" s="1" t="str">
        <f>VLOOKUP(A2241,'[3]消费明细-普通账号'!$B$2:$P$10000,15,)</f>
        <v>新建</v>
      </c>
      <c r="F2241" s="5">
        <f>VLOOKUP(A2241,'[3]消费明细-普通账号'!$B$2:$O$10000,14,)</f>
        <v>43262.467164351852</v>
      </c>
      <c r="G2241" s="1" t="s">
        <v>7448</v>
      </c>
      <c r="H2241" s="1" t="s">
        <v>17</v>
      </c>
      <c r="I2241" s="1" t="s">
        <v>49</v>
      </c>
      <c r="J2241" s="1" t="s">
        <v>7449</v>
      </c>
      <c r="K2241" s="1" t="s">
        <v>84</v>
      </c>
      <c r="L2241" s="1" t="s">
        <v>7450</v>
      </c>
      <c r="M2241" s="1"/>
      <c r="N2241" s="1">
        <f t="shared" si="34"/>
        <v>2366.4</v>
      </c>
      <c r="O2241" s="1" t="s">
        <v>22</v>
      </c>
      <c r="P2241" s="1" t="s">
        <v>7446</v>
      </c>
      <c r="Q2241" s="1" t="s">
        <v>7447</v>
      </c>
      <c r="R2241" s="1" t="s">
        <v>21</v>
      </c>
      <c r="S2241" s="1"/>
      <c r="T2241" s="1" t="s">
        <v>25</v>
      </c>
      <c r="U2241" t="str">
        <f>VLOOKUP(H2241,[4]可返佣产品!$A$2:$B$1000,2,)</f>
        <v>true</v>
      </c>
    </row>
    <row r="2242" spans="1:21">
      <c r="A2242" s="1" t="s">
        <v>916</v>
      </c>
      <c r="B2242" s="1" t="str">
        <f>VLOOKUP(A2242,'[3]消费明细-普通账号'!$B$2:$C$10000,2,)</f>
        <v>广东天泽阳光康众医疗投资管理有限公司</v>
      </c>
      <c r="C2242" s="1" t="str">
        <f>VLOOKUP(A2242,'[3]消费明细-普通账号'!$B$2:$D$10000,3,)</f>
        <v>铁军-广</v>
      </c>
      <c r="D2242" s="1" t="str">
        <f>VLOOKUP(A2242,'[3]消费明细-普通账号'!$B$2:$L$10000,11,)</f>
        <v>李达</v>
      </c>
      <c r="E2242" s="1" t="str">
        <f>VLOOKUP(A2242,'[3]消费明细-普通账号'!$B$2:$P$10000,15,)</f>
        <v>新建</v>
      </c>
      <c r="F2242" s="5">
        <f>VLOOKUP(A2242,'[3]消费明细-普通账号'!$B$2:$O$10000,14,)</f>
        <v>43262.467164351852</v>
      </c>
      <c r="G2242" s="1" t="s">
        <v>7451</v>
      </c>
      <c r="H2242" s="1" t="s">
        <v>130</v>
      </c>
      <c r="I2242" s="1" t="s">
        <v>131</v>
      </c>
      <c r="J2242" s="1" t="s">
        <v>29</v>
      </c>
      <c r="K2242" s="1" t="s">
        <v>20</v>
      </c>
      <c r="L2242" s="1" t="s">
        <v>30</v>
      </c>
      <c r="M2242" s="1"/>
      <c r="N2242" s="1">
        <f t="shared" si="34"/>
        <v>0</v>
      </c>
      <c r="O2242" s="1" t="s">
        <v>31</v>
      </c>
      <c r="P2242" s="1" t="s">
        <v>7452</v>
      </c>
      <c r="Q2242" s="1" t="s">
        <v>7452</v>
      </c>
      <c r="R2242" s="1" t="s">
        <v>21</v>
      </c>
      <c r="S2242" s="1"/>
      <c r="T2242" s="1" t="s">
        <v>25</v>
      </c>
      <c r="U2242" t="b">
        <f>VLOOKUP(H2242,[4]可返佣产品!$A$2:$B$1000,2,)</f>
        <v>1</v>
      </c>
    </row>
    <row r="2243" spans="1:21">
      <c r="A2243" s="1" t="s">
        <v>483</v>
      </c>
      <c r="B2243" s="1" t="str">
        <f>VLOOKUP(A2243,'[3]消费明细-普通账号'!$B$2:$C$10000,2,)</f>
        <v>雪松控股集团</v>
      </c>
      <c r="C2243" s="1" t="str">
        <f>VLOOKUP(A2243,'[3]消费明细-普通账号'!$B$2:$D$10000,3,)</f>
        <v>KA-广</v>
      </c>
      <c r="D2243" s="1" t="str">
        <f>VLOOKUP(A2243,'[3]消费明细-普通账号'!$B$2:$L$10000,11,)</f>
        <v>史玉卉</v>
      </c>
      <c r="E2243" s="1" t="str">
        <f>VLOOKUP(A2243,'[3]消费明细-普通账号'!$B$2:$P$10000,15,)</f>
        <v>关联</v>
      </c>
      <c r="F2243" s="5">
        <f>VLOOKUP(A2243,'[3]消费明细-普通账号'!$B$2:$O$10000,14,)</f>
        <v>42709</v>
      </c>
      <c r="G2243" s="1" t="s">
        <v>7453</v>
      </c>
      <c r="H2243" s="1" t="s">
        <v>17</v>
      </c>
      <c r="I2243" s="1" t="s">
        <v>59</v>
      </c>
      <c r="J2243" s="1" t="s">
        <v>489</v>
      </c>
      <c r="K2243" s="1" t="s">
        <v>20</v>
      </c>
      <c r="L2243" s="1" t="s">
        <v>489</v>
      </c>
      <c r="M2243" s="1"/>
      <c r="N2243" s="1">
        <f t="shared" ref="N2243:N2306" si="35">L2243-M2243</f>
        <v>965</v>
      </c>
      <c r="O2243" s="1" t="s">
        <v>22</v>
      </c>
      <c r="P2243" s="1" t="s">
        <v>7454</v>
      </c>
      <c r="Q2243" s="1" t="s">
        <v>7455</v>
      </c>
      <c r="R2243" s="1" t="s">
        <v>21</v>
      </c>
      <c r="S2243" s="1"/>
      <c r="T2243" s="1" t="s">
        <v>25</v>
      </c>
      <c r="U2243">
        <v>-1</v>
      </c>
    </row>
    <row r="2244" spans="1:21">
      <c r="A2244" s="1" t="s">
        <v>916</v>
      </c>
      <c r="B2244" s="1" t="str">
        <f>VLOOKUP(A2244,'[3]消费明细-普通账号'!$B$2:$C$10000,2,)</f>
        <v>广东天泽阳光康众医疗投资管理有限公司</v>
      </c>
      <c r="C2244" s="1" t="str">
        <f>VLOOKUP(A2244,'[3]消费明细-普通账号'!$B$2:$D$10000,3,)</f>
        <v>铁军-广</v>
      </c>
      <c r="D2244" s="1" t="str">
        <f>VLOOKUP(A2244,'[3]消费明细-普通账号'!$B$2:$L$10000,11,)</f>
        <v>李达</v>
      </c>
      <c r="E2244" s="1" t="str">
        <f>VLOOKUP(A2244,'[3]消费明细-普通账号'!$B$2:$P$10000,15,)</f>
        <v>新建</v>
      </c>
      <c r="F2244" s="5">
        <f>VLOOKUP(A2244,'[3]消费明细-普通账号'!$B$2:$O$10000,14,)</f>
        <v>43262.467164351852</v>
      </c>
      <c r="G2244" s="1" t="s">
        <v>7456</v>
      </c>
      <c r="H2244" s="1" t="s">
        <v>17</v>
      </c>
      <c r="I2244" s="1" t="s">
        <v>49</v>
      </c>
      <c r="J2244" s="1" t="s">
        <v>7457</v>
      </c>
      <c r="K2244" s="1" t="s">
        <v>84</v>
      </c>
      <c r="L2244" s="1" t="s">
        <v>7458</v>
      </c>
      <c r="M2244" s="1"/>
      <c r="N2244" s="1">
        <f t="shared" si="35"/>
        <v>4090.2</v>
      </c>
      <c r="O2244" s="1" t="s">
        <v>22</v>
      </c>
      <c r="P2244" s="1" t="s">
        <v>7459</v>
      </c>
      <c r="Q2244" s="1" t="s">
        <v>7460</v>
      </c>
      <c r="R2244" s="1" t="s">
        <v>21</v>
      </c>
      <c r="S2244" s="1"/>
      <c r="T2244" s="1" t="s">
        <v>25</v>
      </c>
      <c r="U2244" t="str">
        <f>VLOOKUP(H2244,[4]可返佣产品!$A$2:$B$1000,2,)</f>
        <v>true</v>
      </c>
    </row>
    <row r="2245" spans="1:21">
      <c r="A2245" s="1" t="s">
        <v>483</v>
      </c>
      <c r="B2245" s="1" t="str">
        <f>VLOOKUP(A2245,'[3]消费明细-普通账号'!$B$2:$C$10000,2,)</f>
        <v>雪松控股集团</v>
      </c>
      <c r="C2245" s="1" t="str">
        <f>VLOOKUP(A2245,'[3]消费明细-普通账号'!$B$2:$D$10000,3,)</f>
        <v>KA-广</v>
      </c>
      <c r="D2245" s="1" t="str">
        <f>VLOOKUP(A2245,'[3]消费明细-普通账号'!$B$2:$L$10000,11,)</f>
        <v>史玉卉</v>
      </c>
      <c r="E2245" s="1" t="str">
        <f>VLOOKUP(A2245,'[3]消费明细-普通账号'!$B$2:$P$10000,15,)</f>
        <v>关联</v>
      </c>
      <c r="F2245" s="5">
        <f>VLOOKUP(A2245,'[3]消费明细-普通账号'!$B$2:$O$10000,14,)</f>
        <v>42709</v>
      </c>
      <c r="G2245" s="1" t="s">
        <v>7461</v>
      </c>
      <c r="H2245" s="1" t="s">
        <v>17</v>
      </c>
      <c r="I2245" s="1" t="s">
        <v>59</v>
      </c>
      <c r="J2245" s="1" t="s">
        <v>6141</v>
      </c>
      <c r="K2245" s="1" t="s">
        <v>20</v>
      </c>
      <c r="L2245" s="1" t="s">
        <v>6141</v>
      </c>
      <c r="M2245" s="1"/>
      <c r="N2245" s="1">
        <f t="shared" si="35"/>
        <v>811</v>
      </c>
      <c r="O2245" s="1" t="s">
        <v>22</v>
      </c>
      <c r="P2245" s="1" t="s">
        <v>7462</v>
      </c>
      <c r="Q2245" s="1" t="s">
        <v>7463</v>
      </c>
      <c r="R2245" s="1" t="s">
        <v>21</v>
      </c>
      <c r="S2245" s="1"/>
      <c r="T2245" s="1" t="s">
        <v>25</v>
      </c>
      <c r="U2245">
        <v>-1</v>
      </c>
    </row>
    <row r="2246" spans="1:21">
      <c r="A2246" s="1" t="s">
        <v>483</v>
      </c>
      <c r="B2246" s="1" t="str">
        <f>VLOOKUP(A2246,'[3]消费明细-普通账号'!$B$2:$C$10000,2,)</f>
        <v>雪松控股集团</v>
      </c>
      <c r="C2246" s="1" t="str">
        <f>VLOOKUP(A2246,'[3]消费明细-普通账号'!$B$2:$D$10000,3,)</f>
        <v>KA-广</v>
      </c>
      <c r="D2246" s="1" t="str">
        <f>VLOOKUP(A2246,'[3]消费明细-普通账号'!$B$2:$L$10000,11,)</f>
        <v>史玉卉</v>
      </c>
      <c r="E2246" s="1" t="str">
        <f>VLOOKUP(A2246,'[3]消费明细-普通账号'!$B$2:$P$10000,15,)</f>
        <v>关联</v>
      </c>
      <c r="F2246" s="5">
        <f>VLOOKUP(A2246,'[3]消费明细-普通账号'!$B$2:$O$10000,14,)</f>
        <v>42709</v>
      </c>
      <c r="G2246" s="1" t="s">
        <v>7464</v>
      </c>
      <c r="H2246" s="1" t="s">
        <v>17</v>
      </c>
      <c r="I2246" s="1" t="s">
        <v>59</v>
      </c>
      <c r="J2246" s="1" t="s">
        <v>495</v>
      </c>
      <c r="K2246" s="1" t="s">
        <v>20</v>
      </c>
      <c r="L2246" s="1" t="s">
        <v>495</v>
      </c>
      <c r="M2246" s="1"/>
      <c r="N2246" s="1">
        <f t="shared" si="35"/>
        <v>390</v>
      </c>
      <c r="O2246" s="1" t="s">
        <v>22</v>
      </c>
      <c r="P2246" s="1" t="s">
        <v>7465</v>
      </c>
      <c r="Q2246" s="1" t="s">
        <v>7466</v>
      </c>
      <c r="R2246" s="1" t="s">
        <v>21</v>
      </c>
      <c r="S2246" s="1"/>
      <c r="T2246" s="1" t="s">
        <v>25</v>
      </c>
      <c r="U2246">
        <v>-1</v>
      </c>
    </row>
    <row r="2247" spans="1:21">
      <c r="A2247" s="1" t="s">
        <v>7385</v>
      </c>
      <c r="B2247" s="1" t="str">
        <f>VLOOKUP(A2247,'[3]消费明细-普通账号'!$B$2:$C$10000,2,)</f>
        <v>佛山市趣果网络科技有限公司</v>
      </c>
      <c r="C2247" s="1" t="str">
        <f>VLOOKUP(A2247,'[3]消费明细-普通账号'!$B$2:$D$10000,3,)</f>
        <v>BD伙伴</v>
      </c>
      <c r="D2247" s="1" t="str">
        <f>VLOOKUP(A2247,'[3]消费明细-普通账号'!$B$2:$L$10000,11,)</f>
        <v>BD团队-刘银树</v>
      </c>
      <c r="E2247" s="1" t="str">
        <f>VLOOKUP(A2247,'[3]消费明细-普通账号'!$B$2:$P$10000,15,)</f>
        <v>新建</v>
      </c>
      <c r="F2247" s="5">
        <f>VLOOKUP(A2247,'[3]消费明细-普通账号'!$B$2:$O$10000,14,)</f>
        <v>43118.643564814804</v>
      </c>
      <c r="G2247" s="1" t="s">
        <v>7467</v>
      </c>
      <c r="H2247" s="1" t="s">
        <v>36</v>
      </c>
      <c r="I2247" s="1" t="s">
        <v>49</v>
      </c>
      <c r="J2247" s="1" t="s">
        <v>7468</v>
      </c>
      <c r="K2247" s="1" t="s">
        <v>84</v>
      </c>
      <c r="L2247" s="1" t="s">
        <v>7469</v>
      </c>
      <c r="M2247" s="1"/>
      <c r="N2247" s="1">
        <f t="shared" si="35"/>
        <v>2733.6</v>
      </c>
      <c r="O2247" s="1" t="s">
        <v>22</v>
      </c>
      <c r="P2247" s="1" t="s">
        <v>7470</v>
      </c>
      <c r="Q2247" s="1" t="s">
        <v>7471</v>
      </c>
      <c r="R2247" s="1" t="s">
        <v>21</v>
      </c>
      <c r="S2247" s="1"/>
      <c r="T2247" s="1" t="s">
        <v>25</v>
      </c>
      <c r="U2247" t="str">
        <f>VLOOKUP(H2247,[4]可返佣产品!$A$2:$B$1000,2,)</f>
        <v>true</v>
      </c>
    </row>
    <row r="2248" spans="1:21">
      <c r="A2248" s="1" t="s">
        <v>148</v>
      </c>
      <c r="B2248" s="1" t="str">
        <f>VLOOKUP(A2248,'[3]消费明细-普通账号'!$B$2:$C$10000,2,)</f>
        <v>广州汇电云联互联网科技有限公司</v>
      </c>
      <c r="C2248" s="1" t="str">
        <f>VLOOKUP(A2248,'[3]消费明细-普通账号'!$B$2:$D$10000,3,)</f>
        <v>铁军-广</v>
      </c>
      <c r="D2248" s="1" t="str">
        <f>VLOOKUP(A2248,'[3]消费明细-普通账号'!$B$2:$L$10000,11,)</f>
        <v>高乾</v>
      </c>
      <c r="E2248" s="1" t="str">
        <f>VLOOKUP(A2248,'[3]消费明细-普通账号'!$B$2:$P$10000,15,)</f>
        <v>关联</v>
      </c>
      <c r="F2248" s="5">
        <f>VLOOKUP(A2248,'[3]消费明细-普通账号'!$B$2:$O$10000,14,)</f>
        <v>43155.427905092598</v>
      </c>
      <c r="G2248" s="1" t="s">
        <v>7472</v>
      </c>
      <c r="H2248" s="1" t="s">
        <v>17</v>
      </c>
      <c r="I2248" s="1" t="s">
        <v>59</v>
      </c>
      <c r="J2248" s="1" t="s">
        <v>7473</v>
      </c>
      <c r="K2248" s="1" t="s">
        <v>84</v>
      </c>
      <c r="L2248" s="1" t="s">
        <v>7474</v>
      </c>
      <c r="M2248" s="1"/>
      <c r="N2248" s="1">
        <f t="shared" si="35"/>
        <v>20724.36</v>
      </c>
      <c r="O2248" s="1" t="s">
        <v>22</v>
      </c>
      <c r="P2248" s="1" t="s">
        <v>7475</v>
      </c>
      <c r="Q2248" s="1" t="s">
        <v>7476</v>
      </c>
      <c r="R2248" s="1" t="s">
        <v>21</v>
      </c>
      <c r="S2248" s="1"/>
      <c r="T2248" s="1" t="s">
        <v>25</v>
      </c>
      <c r="U2248">
        <v>-1</v>
      </c>
    </row>
    <row r="2249" spans="1:21">
      <c r="A2249" s="1" t="s">
        <v>448</v>
      </c>
      <c r="B2249" s="1" t="str">
        <f>VLOOKUP(A2249,'[3]消费明细-普通账号'!$B$2:$C$10000,2,)</f>
        <v>越秀地产</v>
      </c>
      <c r="C2249" s="1" t="str">
        <f>VLOOKUP(A2249,'[3]消费明细-普通账号'!$B$2:$D$10000,3,)</f>
        <v>其他</v>
      </c>
      <c r="D2249" s="1" t="str">
        <f>VLOOKUP(A2249,'[3]消费明细-普通账号'!$B$2:$L$10000,11,)</f>
        <v>薛玲</v>
      </c>
      <c r="E2249" s="1" t="str">
        <f>VLOOKUP(A2249,'[3]消费明细-普通账号'!$B$2:$P$10000,15,)</f>
        <v>新建</v>
      </c>
      <c r="F2249" s="5">
        <f>VLOOKUP(A2249,'[3]消费明细-普通账号'!$B$2:$O$10000,14,)</f>
        <v>42556</v>
      </c>
      <c r="G2249" s="1" t="s">
        <v>7477</v>
      </c>
      <c r="H2249" s="1" t="s">
        <v>3985</v>
      </c>
      <c r="I2249" s="1" t="s">
        <v>49</v>
      </c>
      <c r="J2249" s="1" t="s">
        <v>29</v>
      </c>
      <c r="K2249" s="1" t="s">
        <v>20</v>
      </c>
      <c r="L2249" s="1" t="s">
        <v>29</v>
      </c>
      <c r="M2249" s="1"/>
      <c r="N2249" s="1">
        <f t="shared" si="35"/>
        <v>0</v>
      </c>
      <c r="O2249" s="1" t="s">
        <v>22</v>
      </c>
      <c r="P2249" s="1" t="s">
        <v>7478</v>
      </c>
      <c r="Q2249" s="1" t="s">
        <v>7479</v>
      </c>
      <c r="R2249" s="1" t="s">
        <v>21</v>
      </c>
      <c r="S2249" s="1"/>
      <c r="T2249" s="1" t="s">
        <v>25</v>
      </c>
      <c r="U2249" t="e">
        <f>VLOOKUP(H2249,[4]可返佣产品!$A$2:$B$1000,2,)</f>
        <v>#N/A</v>
      </c>
    </row>
    <row r="2250" spans="1:21">
      <c r="A2250" s="1" t="s">
        <v>448</v>
      </c>
      <c r="B2250" s="1" t="str">
        <f>VLOOKUP(A2250,'[3]消费明细-普通账号'!$B$2:$C$10000,2,)</f>
        <v>越秀地产</v>
      </c>
      <c r="C2250" s="1" t="str">
        <f>VLOOKUP(A2250,'[3]消费明细-普通账号'!$B$2:$D$10000,3,)</f>
        <v>其他</v>
      </c>
      <c r="D2250" s="1" t="str">
        <f>VLOOKUP(A2250,'[3]消费明细-普通账号'!$B$2:$L$10000,11,)</f>
        <v>薛玲</v>
      </c>
      <c r="E2250" s="1" t="str">
        <f>VLOOKUP(A2250,'[3]消费明细-普通账号'!$B$2:$P$10000,15,)</f>
        <v>新建</v>
      </c>
      <c r="F2250" s="5">
        <f>VLOOKUP(A2250,'[3]消费明细-普通账号'!$B$2:$O$10000,14,)</f>
        <v>42556</v>
      </c>
      <c r="G2250" s="1" t="s">
        <v>7480</v>
      </c>
      <c r="H2250" s="1" t="s">
        <v>17</v>
      </c>
      <c r="I2250" s="1" t="s">
        <v>49</v>
      </c>
      <c r="J2250" s="1" t="s">
        <v>7481</v>
      </c>
      <c r="K2250" s="1" t="s">
        <v>564</v>
      </c>
      <c r="L2250" s="1" t="s">
        <v>7482</v>
      </c>
      <c r="M2250" s="1"/>
      <c r="N2250" s="1">
        <f t="shared" si="35"/>
        <v>292.7</v>
      </c>
      <c r="O2250" s="1" t="s">
        <v>22</v>
      </c>
      <c r="P2250" s="1" t="s">
        <v>7478</v>
      </c>
      <c r="Q2250" s="1" t="s">
        <v>7483</v>
      </c>
      <c r="R2250" s="1" t="s">
        <v>21</v>
      </c>
      <c r="S2250" s="1"/>
      <c r="T2250" s="1" t="s">
        <v>25</v>
      </c>
      <c r="U2250" t="str">
        <f>VLOOKUP(H2250,[4]可返佣产品!$A$2:$B$1000,2,)</f>
        <v>true</v>
      </c>
    </row>
    <row r="2251" spans="1:21">
      <c r="A2251" s="1" t="s">
        <v>98</v>
      </c>
      <c r="B2251" s="1" t="str">
        <f>VLOOKUP(A2251,'[3]消费明细-普通账号'!$B$2:$C$10000,2,)</f>
        <v>广州市汇美时尚集团股份有限公司</v>
      </c>
      <c r="C2251" s="1" t="str">
        <f>VLOOKUP(A2251,'[3]消费明细-普通账号'!$B$2:$D$10000,3,)</f>
        <v>其他</v>
      </c>
      <c r="D2251" s="1" t="str">
        <f>VLOOKUP(A2251,'[3]消费明细-普通账号'!$B$2:$L$10000,11,)</f>
        <v>薛玲</v>
      </c>
      <c r="E2251" s="1" t="str">
        <f>VLOOKUP(A2251,'[3]消费明细-普通账号'!$B$2:$P$10000,15,)</f>
        <v>关联</v>
      </c>
      <c r="F2251" s="5">
        <f>VLOOKUP(A2251,'[3]消费明细-普通账号'!$B$2:$O$10000,14,)</f>
        <v>42615</v>
      </c>
      <c r="G2251" s="1" t="s">
        <v>7484</v>
      </c>
      <c r="H2251" s="1" t="s">
        <v>36</v>
      </c>
      <c r="I2251" s="1" t="s">
        <v>59</v>
      </c>
      <c r="J2251" s="1" t="s">
        <v>7485</v>
      </c>
      <c r="K2251" s="1" t="s">
        <v>84</v>
      </c>
      <c r="L2251" s="1" t="s">
        <v>7486</v>
      </c>
      <c r="M2251" s="1"/>
      <c r="N2251" s="1">
        <f t="shared" si="35"/>
        <v>3060</v>
      </c>
      <c r="O2251" s="1" t="s">
        <v>22</v>
      </c>
      <c r="P2251" s="1" t="s">
        <v>7487</v>
      </c>
      <c r="Q2251" s="1" t="s">
        <v>7488</v>
      </c>
      <c r="R2251" s="1" t="s">
        <v>21</v>
      </c>
      <c r="S2251" s="1"/>
      <c r="T2251" s="1" t="s">
        <v>25</v>
      </c>
      <c r="U2251">
        <v>-1</v>
      </c>
    </row>
    <row r="2252" spans="1:21">
      <c r="A2252" s="1" t="s">
        <v>5198</v>
      </c>
      <c r="B2252" s="1" t="str">
        <f>VLOOKUP(A2252,'[3]消费明细-普通账号'!$B$2:$C$10000,2,)</f>
        <v>赖志威</v>
      </c>
      <c r="C2252" s="1" t="str">
        <f>VLOOKUP(A2252,'[3]消费明细-普通账号'!$B$2:$D$10000,3,)</f>
        <v>铁军-广</v>
      </c>
      <c r="D2252" s="1" t="str">
        <f>VLOOKUP(A2252,'[3]消费明细-普通账号'!$B$2:$L$10000,11,)</f>
        <v>李达</v>
      </c>
      <c r="E2252" s="1" t="str">
        <f>VLOOKUP(A2252,'[3]消费明细-普通账号'!$B$2:$P$10000,15,)</f>
        <v>新建</v>
      </c>
      <c r="F2252" s="5">
        <f>VLOOKUP(A2252,'[3]消费明细-普通账号'!$B$2:$O$10000,14,)</f>
        <v>43279.713530092595</v>
      </c>
      <c r="G2252" s="1" t="s">
        <v>7489</v>
      </c>
      <c r="H2252" s="1" t="s">
        <v>79</v>
      </c>
      <c r="I2252" s="1" t="s">
        <v>131</v>
      </c>
      <c r="J2252" s="1" t="s">
        <v>29</v>
      </c>
      <c r="K2252" s="1" t="s">
        <v>20</v>
      </c>
      <c r="L2252" s="1" t="s">
        <v>30</v>
      </c>
      <c r="M2252" s="1"/>
      <c r="N2252" s="1">
        <f t="shared" si="35"/>
        <v>0</v>
      </c>
      <c r="O2252" s="1" t="s">
        <v>31</v>
      </c>
      <c r="P2252" s="1" t="s">
        <v>7490</v>
      </c>
      <c r="Q2252" s="1" t="s">
        <v>7490</v>
      </c>
      <c r="R2252" s="1" t="s">
        <v>21</v>
      </c>
      <c r="S2252" s="1"/>
      <c r="T2252" s="1" t="s">
        <v>25</v>
      </c>
      <c r="U2252" t="e">
        <f>VLOOKUP(H2252,[4]可返佣产品!$A$2:$B$1000,2,)</f>
        <v>#N/A</v>
      </c>
    </row>
    <row r="2253" spans="1:21">
      <c r="A2253" s="1" t="s">
        <v>5198</v>
      </c>
      <c r="B2253" s="1" t="str">
        <f>VLOOKUP(A2253,'[3]消费明细-普通账号'!$B$2:$C$10000,2,)</f>
        <v>赖志威</v>
      </c>
      <c r="C2253" s="1" t="str">
        <f>VLOOKUP(A2253,'[3]消费明细-普通账号'!$B$2:$D$10000,3,)</f>
        <v>铁军-广</v>
      </c>
      <c r="D2253" s="1" t="str">
        <f>VLOOKUP(A2253,'[3]消费明细-普通账号'!$B$2:$L$10000,11,)</f>
        <v>李达</v>
      </c>
      <c r="E2253" s="1" t="str">
        <f>VLOOKUP(A2253,'[3]消费明细-普通账号'!$B$2:$P$10000,15,)</f>
        <v>新建</v>
      </c>
      <c r="F2253" s="5">
        <f>VLOOKUP(A2253,'[3]消费明细-普通账号'!$B$2:$O$10000,14,)</f>
        <v>43279.713530092595</v>
      </c>
      <c r="G2253" s="1" t="s">
        <v>7491</v>
      </c>
      <c r="H2253" s="1" t="s">
        <v>17</v>
      </c>
      <c r="I2253" s="1" t="s">
        <v>18</v>
      </c>
      <c r="J2253" s="1" t="s">
        <v>7492</v>
      </c>
      <c r="K2253" s="1" t="s">
        <v>84</v>
      </c>
      <c r="L2253" s="1" t="s">
        <v>7493</v>
      </c>
      <c r="M2253" s="1">
        <v>186.4</v>
      </c>
      <c r="N2253" s="1">
        <f t="shared" si="35"/>
        <v>0</v>
      </c>
      <c r="O2253" s="1" t="s">
        <v>22</v>
      </c>
      <c r="P2253" s="1" t="s">
        <v>7494</v>
      </c>
      <c r="Q2253" s="1" t="s">
        <v>7495</v>
      </c>
      <c r="R2253" s="1" t="s">
        <v>21</v>
      </c>
      <c r="S2253" s="1"/>
      <c r="T2253" s="1" t="s">
        <v>25</v>
      </c>
      <c r="U2253" t="str">
        <f>VLOOKUP(H2253,[4]可返佣产品!$A$2:$B$1000,2,)</f>
        <v>true</v>
      </c>
    </row>
    <row r="2254" spans="1:21">
      <c r="A2254" s="1" t="s">
        <v>5198</v>
      </c>
      <c r="B2254" s="1" t="str">
        <f>VLOOKUP(A2254,'[3]消费明细-普通账号'!$B$2:$C$10000,2,)</f>
        <v>赖志威</v>
      </c>
      <c r="C2254" s="1" t="str">
        <f>VLOOKUP(A2254,'[3]消费明细-普通账号'!$B$2:$D$10000,3,)</f>
        <v>铁军-广</v>
      </c>
      <c r="D2254" s="1" t="str">
        <f>VLOOKUP(A2254,'[3]消费明细-普通账号'!$B$2:$L$10000,11,)</f>
        <v>李达</v>
      </c>
      <c r="E2254" s="1" t="str">
        <f>VLOOKUP(A2254,'[3]消费明细-普通账号'!$B$2:$P$10000,15,)</f>
        <v>新建</v>
      </c>
      <c r="F2254" s="5">
        <f>VLOOKUP(A2254,'[3]消费明细-普通账号'!$B$2:$O$10000,14,)</f>
        <v>43279.713530092595</v>
      </c>
      <c r="G2254" s="1" t="s">
        <v>7496</v>
      </c>
      <c r="H2254" s="1" t="s">
        <v>79</v>
      </c>
      <c r="I2254" s="1" t="s">
        <v>49</v>
      </c>
      <c r="J2254" s="1" t="s">
        <v>29</v>
      </c>
      <c r="K2254" s="1" t="s">
        <v>20</v>
      </c>
      <c r="L2254" s="1" t="s">
        <v>30</v>
      </c>
      <c r="M2254" s="1"/>
      <c r="N2254" s="1">
        <f t="shared" si="35"/>
        <v>0</v>
      </c>
      <c r="O2254" s="1" t="s">
        <v>31</v>
      </c>
      <c r="P2254" s="1" t="s">
        <v>7497</v>
      </c>
      <c r="Q2254" s="1" t="s">
        <v>7497</v>
      </c>
      <c r="R2254" s="1" t="s">
        <v>21</v>
      </c>
      <c r="S2254" s="1"/>
      <c r="T2254" s="1" t="s">
        <v>25</v>
      </c>
      <c r="U2254" t="e">
        <f>VLOOKUP(H2254,[4]可返佣产品!$A$2:$B$1000,2,)</f>
        <v>#N/A</v>
      </c>
    </row>
    <row r="2255" spans="1:21">
      <c r="A2255" s="1" t="s">
        <v>5198</v>
      </c>
      <c r="B2255" s="1" t="str">
        <f>VLOOKUP(A2255,'[3]消费明细-普通账号'!$B$2:$C$10000,2,)</f>
        <v>赖志威</v>
      </c>
      <c r="C2255" s="1" t="str">
        <f>VLOOKUP(A2255,'[3]消费明细-普通账号'!$B$2:$D$10000,3,)</f>
        <v>铁军-广</v>
      </c>
      <c r="D2255" s="1" t="str">
        <f>VLOOKUP(A2255,'[3]消费明细-普通账号'!$B$2:$L$10000,11,)</f>
        <v>李达</v>
      </c>
      <c r="E2255" s="1" t="str">
        <f>VLOOKUP(A2255,'[3]消费明细-普通账号'!$B$2:$P$10000,15,)</f>
        <v>新建</v>
      </c>
      <c r="F2255" s="5">
        <f>VLOOKUP(A2255,'[3]消费明细-普通账号'!$B$2:$O$10000,14,)</f>
        <v>43279.713530092595</v>
      </c>
      <c r="G2255" s="1" t="s">
        <v>7498</v>
      </c>
      <c r="H2255" s="1" t="s">
        <v>79</v>
      </c>
      <c r="I2255" s="1" t="s">
        <v>49</v>
      </c>
      <c r="J2255" s="1" t="s">
        <v>29</v>
      </c>
      <c r="K2255" s="1" t="s">
        <v>20</v>
      </c>
      <c r="L2255" s="1" t="s">
        <v>30</v>
      </c>
      <c r="M2255" s="1"/>
      <c r="N2255" s="1">
        <f t="shared" si="35"/>
        <v>0</v>
      </c>
      <c r="O2255" s="1" t="s">
        <v>31</v>
      </c>
      <c r="P2255" s="1" t="s">
        <v>7499</v>
      </c>
      <c r="Q2255" s="1" t="s">
        <v>7499</v>
      </c>
      <c r="R2255" s="1" t="s">
        <v>21</v>
      </c>
      <c r="S2255" s="1"/>
      <c r="T2255" s="1" t="s">
        <v>25</v>
      </c>
      <c r="U2255" t="e">
        <f>VLOOKUP(H2255,[4]可返佣产品!$A$2:$B$1000,2,)</f>
        <v>#N/A</v>
      </c>
    </row>
    <row r="2256" spans="1:21">
      <c r="A2256" s="1" t="s">
        <v>7500</v>
      </c>
      <c r="B2256" s="1" t="str">
        <f>VLOOKUP(A2256,'[3]消费明细-普通账号'!$B$2:$C$10000,2,)</f>
        <v>广东吉乐文化传播有限公司</v>
      </c>
      <c r="C2256" s="1" t="str">
        <f>VLOOKUP(A2256,'[3]消费明细-普通账号'!$B$2:$D$10000,3,)</f>
        <v>中台-广</v>
      </c>
      <c r="D2256" s="1" t="str">
        <f>VLOOKUP(A2256,'[3]消费明细-普通账号'!$B$2:$L$10000,11,)</f>
        <v>唐钰滢</v>
      </c>
      <c r="E2256" s="1" t="str">
        <f>VLOOKUP(A2256,'[3]消费明细-普通账号'!$B$2:$P$10000,15,)</f>
        <v>新建</v>
      </c>
      <c r="F2256" s="5">
        <f>VLOOKUP(A2256,'[3]消费明细-普通账号'!$B$2:$O$10000,14,)</f>
        <v>43172.500868055598</v>
      </c>
      <c r="G2256" s="1" t="s">
        <v>7501</v>
      </c>
      <c r="H2256" s="1" t="s">
        <v>17</v>
      </c>
      <c r="I2256" s="1" t="s">
        <v>59</v>
      </c>
      <c r="J2256" s="1" t="s">
        <v>7502</v>
      </c>
      <c r="K2256" s="1" t="s">
        <v>20</v>
      </c>
      <c r="L2256" s="1" t="s">
        <v>7502</v>
      </c>
      <c r="M2256" s="1"/>
      <c r="N2256" s="1">
        <f t="shared" si="35"/>
        <v>292</v>
      </c>
      <c r="O2256" s="1" t="s">
        <v>22</v>
      </c>
      <c r="P2256" s="1" t="s">
        <v>7503</v>
      </c>
      <c r="Q2256" s="1" t="s">
        <v>7504</v>
      </c>
      <c r="R2256" s="1" t="s">
        <v>21</v>
      </c>
      <c r="S2256" s="1"/>
      <c r="T2256" s="1" t="s">
        <v>25</v>
      </c>
      <c r="U2256" t="str">
        <f>VLOOKUP(H2256,[4]可返佣产品!$A$2:$B$1000,2,)</f>
        <v>true</v>
      </c>
    </row>
    <row r="2257" spans="1:21">
      <c r="A2257" s="1" t="s">
        <v>299</v>
      </c>
      <c r="B2257" s="1" t="str">
        <f>VLOOKUP(A2257,'[3]消费明细-普通账号'!$B$2:$C$10000,2,)</f>
        <v>广州逗趣互动信息科技有限公司</v>
      </c>
      <c r="C2257" s="1" t="str">
        <f>VLOOKUP(A2257,'[3]消费明细-普通账号'!$B$2:$D$10000,3,)</f>
        <v>其他</v>
      </c>
      <c r="D2257" s="1" t="str">
        <f>VLOOKUP(A2257,'[3]消费明细-普通账号'!$B$2:$L$10000,11,)</f>
        <v>薛玲</v>
      </c>
      <c r="E2257" s="1" t="str">
        <f>VLOOKUP(A2257,'[3]消费明细-普通账号'!$B$2:$P$10000,15,)</f>
        <v>关联</v>
      </c>
      <c r="F2257" s="5">
        <f>VLOOKUP(A2257,'[3]消费明细-普通账号'!$B$2:$O$10000,14,)</f>
        <v>42744</v>
      </c>
      <c r="G2257" s="1" t="s">
        <v>7505</v>
      </c>
      <c r="H2257" s="1" t="s">
        <v>17</v>
      </c>
      <c r="I2257" s="1" t="s">
        <v>59</v>
      </c>
      <c r="J2257" s="1" t="s">
        <v>598</v>
      </c>
      <c r="K2257" s="1" t="s">
        <v>20</v>
      </c>
      <c r="L2257" s="1" t="s">
        <v>598</v>
      </c>
      <c r="M2257" s="1"/>
      <c r="N2257" s="1">
        <f t="shared" si="35"/>
        <v>296</v>
      </c>
      <c r="O2257" s="1" t="s">
        <v>22</v>
      </c>
      <c r="P2257" s="1" t="s">
        <v>7506</v>
      </c>
      <c r="Q2257" s="1" t="s">
        <v>7507</v>
      </c>
      <c r="R2257" s="1" t="s">
        <v>21</v>
      </c>
      <c r="S2257" s="1"/>
      <c r="T2257" s="1" t="s">
        <v>25</v>
      </c>
      <c r="U2257">
        <v>-1</v>
      </c>
    </row>
    <row r="2258" spans="1:21">
      <c r="A2258" s="1" t="s">
        <v>137</v>
      </c>
      <c r="B2258" s="1" t="str">
        <f>VLOOKUP(A2258,'[3]消费明细-普通账号'!$B$2:$C$10000,2,)</f>
        <v>广州纵思网络科技股份有限公司</v>
      </c>
      <c r="C2258" s="1" t="str">
        <f>VLOOKUP(A2258,'[3]消费明细-普通账号'!$B$2:$D$10000,3,)</f>
        <v>KA-广</v>
      </c>
      <c r="D2258" s="1" t="str">
        <f>VLOOKUP(A2258,'[3]消费明细-普通账号'!$B$2:$L$10000,11,)</f>
        <v>谢晓敏</v>
      </c>
      <c r="E2258" s="1" t="str">
        <f>VLOOKUP(A2258,'[3]消费明细-普通账号'!$B$2:$P$10000,15,)</f>
        <v>关联</v>
      </c>
      <c r="F2258" s="5">
        <f>VLOOKUP(A2258,'[3]消费明细-普通账号'!$B$2:$O$10000,14,)</f>
        <v>43157.801736111098</v>
      </c>
      <c r="G2258" s="1" t="s">
        <v>7508</v>
      </c>
      <c r="H2258" s="1" t="s">
        <v>17</v>
      </c>
      <c r="I2258" s="1" t="s">
        <v>49</v>
      </c>
      <c r="J2258" s="1" t="s">
        <v>1973</v>
      </c>
      <c r="K2258" s="1" t="s">
        <v>20</v>
      </c>
      <c r="L2258" s="1" t="s">
        <v>1973</v>
      </c>
      <c r="M2258" s="1"/>
      <c r="N2258" s="1">
        <f t="shared" si="35"/>
        <v>182</v>
      </c>
      <c r="O2258" s="1" t="s">
        <v>22</v>
      </c>
      <c r="P2258" s="1" t="s">
        <v>7509</v>
      </c>
      <c r="Q2258" s="1" t="s">
        <v>7510</v>
      </c>
      <c r="R2258" s="1" t="s">
        <v>21</v>
      </c>
      <c r="S2258" s="1"/>
      <c r="T2258" s="1" t="s">
        <v>25</v>
      </c>
      <c r="U2258" t="str">
        <f>VLOOKUP(H2258,[4]可返佣产品!$A$2:$B$1000,2,)</f>
        <v>true</v>
      </c>
    </row>
    <row r="2259" spans="1:21">
      <c r="A2259" s="1" t="s">
        <v>72</v>
      </c>
      <c r="B2259" s="1" t="str">
        <f>VLOOKUP(A2259,'[3]消费明细-普通账号'!$B$2:$C$10000,2,)</f>
        <v>深圳鼎游无限科技有限公司</v>
      </c>
      <c r="C2259" s="1" t="str">
        <f>VLOOKUP(A2259,'[3]消费明细-普通账号'!$B$2:$D$10000,3,)</f>
        <v>BD伙伴</v>
      </c>
      <c r="D2259" s="1" t="str">
        <f>VLOOKUP(A2259,'[3]消费明细-普通账号'!$B$2:$L$10000,11,)</f>
        <v>BD团队-刘银树</v>
      </c>
      <c r="E2259" s="1" t="str">
        <f>VLOOKUP(A2259,'[3]消费明细-普通账号'!$B$2:$P$10000,15,)</f>
        <v>新建</v>
      </c>
      <c r="F2259" s="5">
        <f>VLOOKUP(A2259,'[3]消费明细-普通账号'!$B$2:$O$10000,14,)</f>
        <v>43077</v>
      </c>
      <c r="G2259" s="1" t="s">
        <v>7511</v>
      </c>
      <c r="H2259" s="1" t="s">
        <v>17</v>
      </c>
      <c r="I2259" s="1" t="s">
        <v>59</v>
      </c>
      <c r="J2259" s="1" t="s">
        <v>5580</v>
      </c>
      <c r="K2259" s="1" t="s">
        <v>20</v>
      </c>
      <c r="L2259" s="1" t="s">
        <v>5580</v>
      </c>
      <c r="M2259" s="1"/>
      <c r="N2259" s="1">
        <f t="shared" si="35"/>
        <v>534</v>
      </c>
      <c r="O2259" s="1" t="s">
        <v>22</v>
      </c>
      <c r="P2259" s="1" t="s">
        <v>7512</v>
      </c>
      <c r="Q2259" s="1" t="s">
        <v>7513</v>
      </c>
      <c r="R2259" s="1" t="s">
        <v>21</v>
      </c>
      <c r="S2259" s="1"/>
      <c r="T2259" s="1" t="s">
        <v>25</v>
      </c>
      <c r="U2259" t="str">
        <f>VLOOKUP(H2259,[4]可返佣产品!$A$2:$B$1000,2,)</f>
        <v>true</v>
      </c>
    </row>
    <row r="2260" spans="1:21">
      <c r="A2260" s="1" t="s">
        <v>72</v>
      </c>
      <c r="B2260" s="1" t="str">
        <f>VLOOKUP(A2260,'[3]消费明细-普通账号'!$B$2:$C$10000,2,)</f>
        <v>深圳鼎游无限科技有限公司</v>
      </c>
      <c r="C2260" s="1" t="str">
        <f>VLOOKUP(A2260,'[3]消费明细-普通账号'!$B$2:$D$10000,3,)</f>
        <v>BD伙伴</v>
      </c>
      <c r="D2260" s="1" t="str">
        <f>VLOOKUP(A2260,'[3]消费明细-普通账号'!$B$2:$L$10000,11,)</f>
        <v>BD团队-刘银树</v>
      </c>
      <c r="E2260" s="1" t="str">
        <f>VLOOKUP(A2260,'[3]消费明细-普通账号'!$B$2:$P$10000,15,)</f>
        <v>新建</v>
      </c>
      <c r="F2260" s="5">
        <f>VLOOKUP(A2260,'[3]消费明细-普通账号'!$B$2:$O$10000,14,)</f>
        <v>43077</v>
      </c>
      <c r="G2260" s="1" t="s">
        <v>7514</v>
      </c>
      <c r="H2260" s="1" t="s">
        <v>17</v>
      </c>
      <c r="I2260" s="1" t="s">
        <v>59</v>
      </c>
      <c r="J2260" s="1" t="s">
        <v>7515</v>
      </c>
      <c r="K2260" s="1" t="s">
        <v>20</v>
      </c>
      <c r="L2260" s="1" t="s">
        <v>7515</v>
      </c>
      <c r="M2260" s="1"/>
      <c r="N2260" s="1">
        <f t="shared" si="35"/>
        <v>199.36</v>
      </c>
      <c r="O2260" s="1" t="s">
        <v>22</v>
      </c>
      <c r="P2260" s="1" t="s">
        <v>7516</v>
      </c>
      <c r="Q2260" s="1" t="s">
        <v>7517</v>
      </c>
      <c r="R2260" s="1" t="s">
        <v>21</v>
      </c>
      <c r="S2260" s="1"/>
      <c r="T2260" s="1" t="s">
        <v>25</v>
      </c>
      <c r="U2260" t="str">
        <f>VLOOKUP(H2260,[4]可返佣产品!$A$2:$B$1000,2,)</f>
        <v>true</v>
      </c>
    </row>
    <row r="2261" spans="1:21">
      <c r="A2261" s="1" t="s">
        <v>2633</v>
      </c>
      <c r="B2261" s="1" t="str">
        <f>VLOOKUP(A2261,'[3]消费明细-普通账号'!$B$2:$C$10000,2,)</f>
        <v>明阳智慧能源集团股份公司</v>
      </c>
      <c r="C2261" s="1" t="str">
        <f>VLOOKUP(A2261,'[3]消费明细-普通账号'!$B$2:$D$10000,3,)</f>
        <v>KA-广</v>
      </c>
      <c r="D2261" s="1" t="str">
        <f>VLOOKUP(A2261,'[3]消费明细-普通账号'!$B$2:$L$10000,11,)</f>
        <v>KA-广</v>
      </c>
      <c r="E2261" s="1" t="str">
        <f>VLOOKUP(A2261,'[3]消费明细-普通账号'!$B$2:$P$10000,15,)</f>
        <v>关联</v>
      </c>
      <c r="F2261" s="5">
        <f>VLOOKUP(A2261,'[3]消费明细-普通账号'!$B$2:$O$10000,14,)</f>
        <v>43094</v>
      </c>
      <c r="G2261" s="1" t="s">
        <v>7518</v>
      </c>
      <c r="H2261" s="1" t="s">
        <v>1877</v>
      </c>
      <c r="I2261" s="1" t="s">
        <v>49</v>
      </c>
      <c r="J2261" s="1" t="s">
        <v>29</v>
      </c>
      <c r="K2261" s="1" t="s">
        <v>20</v>
      </c>
      <c r="L2261" s="1" t="s">
        <v>30</v>
      </c>
      <c r="M2261" s="1"/>
      <c r="N2261" s="1">
        <f t="shared" si="35"/>
        <v>0</v>
      </c>
      <c r="O2261" s="1" t="s">
        <v>31</v>
      </c>
      <c r="P2261" s="1" t="s">
        <v>7519</v>
      </c>
      <c r="Q2261" s="1" t="s">
        <v>7520</v>
      </c>
      <c r="R2261" s="1" t="s">
        <v>21</v>
      </c>
      <c r="S2261" s="1"/>
      <c r="T2261" s="1" t="s">
        <v>25</v>
      </c>
      <c r="U2261" t="b">
        <f>VLOOKUP(H2261,[4]可返佣产品!$A$2:$B$1000,2,)</f>
        <v>1</v>
      </c>
    </row>
    <row r="2262" spans="1:21">
      <c r="A2262" s="1" t="s">
        <v>1220</v>
      </c>
      <c r="B2262" s="1" t="str">
        <f>VLOOKUP(A2262,'[3]消费明细-普通账号'!$B$2:$C$10000,2,)</f>
        <v>广东益邦物流有限公司</v>
      </c>
      <c r="C2262" s="1" t="str">
        <f>VLOOKUP(A2262,'[3]消费明细-普通账号'!$B$2:$D$10000,3,)</f>
        <v>KA-广</v>
      </c>
      <c r="D2262" s="1" t="str">
        <f>VLOOKUP(A2262,'[3]消费明细-普通账号'!$B$2:$L$10000,11,)</f>
        <v>汤何</v>
      </c>
      <c r="E2262" s="1" t="str">
        <f>VLOOKUP(A2262,'[3]消费明细-普通账号'!$B$2:$P$10000,15,)</f>
        <v>关联</v>
      </c>
      <c r="F2262" s="5">
        <f>VLOOKUP(A2262,'[3]消费明细-普通账号'!$B$2:$O$10000,14,)</f>
        <v>43132.933981481503</v>
      </c>
      <c r="G2262" s="1" t="s">
        <v>7521</v>
      </c>
      <c r="H2262" s="1" t="s">
        <v>17</v>
      </c>
      <c r="I2262" s="1" t="s">
        <v>44</v>
      </c>
      <c r="J2262" s="1" t="s">
        <v>29</v>
      </c>
      <c r="K2262" s="1" t="s">
        <v>20</v>
      </c>
      <c r="L2262" s="1" t="s">
        <v>29</v>
      </c>
      <c r="M2262" s="1"/>
      <c r="N2262" s="1">
        <f t="shared" si="35"/>
        <v>0</v>
      </c>
      <c r="O2262" s="1" t="s">
        <v>22</v>
      </c>
      <c r="P2262" s="1" t="s">
        <v>7522</v>
      </c>
      <c r="Q2262" s="1" t="s">
        <v>7522</v>
      </c>
      <c r="R2262" s="1" t="s">
        <v>21</v>
      </c>
      <c r="S2262" s="1"/>
      <c r="T2262" s="1" t="s">
        <v>25</v>
      </c>
      <c r="U2262">
        <v>-1</v>
      </c>
    </row>
    <row r="2263" spans="1:21">
      <c r="A2263" s="1" t="s">
        <v>1916</v>
      </c>
      <c r="B2263" s="1" t="str">
        <f>VLOOKUP(A2263,'[3]消费明细-普通账号'!$B$2:$C$10000,2,)</f>
        <v>广州紫鲸互联网科技有限公司</v>
      </c>
      <c r="C2263" s="1" t="str">
        <f>VLOOKUP(A2263,'[3]消费明细-普通账号'!$B$2:$D$10000,3,)</f>
        <v>BD伙伴</v>
      </c>
      <c r="D2263" s="1" t="str">
        <f>VLOOKUP(A2263,'[3]消费明细-普通账号'!$B$2:$L$10000,11,)</f>
        <v>BD团队-黄政源</v>
      </c>
      <c r="E2263" s="1" t="str">
        <f>VLOOKUP(A2263,'[3]消费明细-普通账号'!$B$2:$P$10000,15,)</f>
        <v>新建</v>
      </c>
      <c r="F2263" s="5">
        <f>VLOOKUP(A2263,'[3]消费明细-普通账号'!$B$2:$O$10000,14,)</f>
        <v>43278.605532407404</v>
      </c>
      <c r="G2263" s="1" t="s">
        <v>7523</v>
      </c>
      <c r="H2263" s="1" t="s">
        <v>250</v>
      </c>
      <c r="I2263" s="1" t="s">
        <v>49</v>
      </c>
      <c r="J2263" s="1" t="s">
        <v>29</v>
      </c>
      <c r="K2263" s="1" t="s">
        <v>20</v>
      </c>
      <c r="L2263" s="1" t="s">
        <v>29</v>
      </c>
      <c r="M2263" s="1"/>
      <c r="N2263" s="1">
        <f t="shared" si="35"/>
        <v>0</v>
      </c>
      <c r="O2263" s="1" t="s">
        <v>22</v>
      </c>
      <c r="P2263" s="1" t="s">
        <v>7524</v>
      </c>
      <c r="Q2263" s="1" t="s">
        <v>7525</v>
      </c>
      <c r="R2263" s="1" t="s">
        <v>21</v>
      </c>
      <c r="S2263" s="1"/>
      <c r="T2263" s="1" t="s">
        <v>25</v>
      </c>
      <c r="U2263" t="str">
        <f>VLOOKUP(H2263,[4]可返佣产品!$A$2:$B$1000,2,)</f>
        <v>true</v>
      </c>
    </row>
    <row r="2264" spans="1:21">
      <c r="A2264" s="1" t="s">
        <v>2213</v>
      </c>
      <c r="B2264" s="1" t="str">
        <f>VLOOKUP(A2264,'[3]消费明细-普通账号'!$B$2:$C$10000,2,)</f>
        <v>摩登大道时尚电子商务有限公司</v>
      </c>
      <c r="C2264" s="1" t="str">
        <f>VLOOKUP(A2264,'[3]消费明细-普通账号'!$B$2:$D$10000,3,)</f>
        <v>铁军-广</v>
      </c>
      <c r="D2264" s="1" t="str">
        <f>VLOOKUP(A2264,'[3]消费明细-普通账号'!$B$2:$L$10000,11,)</f>
        <v>吴发能</v>
      </c>
      <c r="E2264" s="1" t="str">
        <f>VLOOKUP(A2264,'[3]消费明细-普通账号'!$B$2:$P$10000,15,)</f>
        <v>关联</v>
      </c>
      <c r="F2264" s="5">
        <f>VLOOKUP(A2264,'[3]消费明细-普通账号'!$B$2:$O$10000,14,)</f>
        <v>42746</v>
      </c>
      <c r="G2264" s="1" t="s">
        <v>7526</v>
      </c>
      <c r="H2264" s="1" t="s">
        <v>17</v>
      </c>
      <c r="I2264" s="1" t="s">
        <v>59</v>
      </c>
      <c r="J2264" s="1" t="s">
        <v>7527</v>
      </c>
      <c r="K2264" s="1" t="s">
        <v>20</v>
      </c>
      <c r="L2264" s="1" t="s">
        <v>7527</v>
      </c>
      <c r="M2264" s="1"/>
      <c r="N2264" s="1">
        <f t="shared" si="35"/>
        <v>2304</v>
      </c>
      <c r="O2264" s="1" t="s">
        <v>22</v>
      </c>
      <c r="P2264" s="1" t="s">
        <v>7528</v>
      </c>
      <c r="Q2264" s="1" t="s">
        <v>7529</v>
      </c>
      <c r="R2264" s="1" t="s">
        <v>21</v>
      </c>
      <c r="S2264" s="1"/>
      <c r="T2264" s="1" t="s">
        <v>25</v>
      </c>
      <c r="U2264">
        <v>-1</v>
      </c>
    </row>
    <row r="2265" spans="1:21">
      <c r="A2265" s="1" t="s">
        <v>2213</v>
      </c>
      <c r="B2265" s="1" t="str">
        <f>VLOOKUP(A2265,'[3]消费明细-普通账号'!$B$2:$C$10000,2,)</f>
        <v>摩登大道时尚电子商务有限公司</v>
      </c>
      <c r="C2265" s="1" t="str">
        <f>VLOOKUP(A2265,'[3]消费明细-普通账号'!$B$2:$D$10000,3,)</f>
        <v>铁军-广</v>
      </c>
      <c r="D2265" s="1" t="str">
        <f>VLOOKUP(A2265,'[3]消费明细-普通账号'!$B$2:$L$10000,11,)</f>
        <v>吴发能</v>
      </c>
      <c r="E2265" s="1" t="str">
        <f>VLOOKUP(A2265,'[3]消费明细-普通账号'!$B$2:$P$10000,15,)</f>
        <v>关联</v>
      </c>
      <c r="F2265" s="5">
        <f>VLOOKUP(A2265,'[3]消费明细-普通账号'!$B$2:$O$10000,14,)</f>
        <v>42746</v>
      </c>
      <c r="G2265" s="1" t="s">
        <v>7530</v>
      </c>
      <c r="H2265" s="1" t="s">
        <v>17</v>
      </c>
      <c r="I2265" s="1" t="s">
        <v>59</v>
      </c>
      <c r="J2265" s="1" t="s">
        <v>7531</v>
      </c>
      <c r="K2265" s="1" t="s">
        <v>349</v>
      </c>
      <c r="L2265" s="1" t="s">
        <v>7532</v>
      </c>
      <c r="M2265" s="1"/>
      <c r="N2265" s="1">
        <f t="shared" si="35"/>
        <v>1839.12</v>
      </c>
      <c r="O2265" s="1" t="s">
        <v>22</v>
      </c>
      <c r="P2265" s="1" t="s">
        <v>7533</v>
      </c>
      <c r="Q2265" s="1" t="s">
        <v>7534</v>
      </c>
      <c r="R2265" s="1" t="s">
        <v>21</v>
      </c>
      <c r="S2265" s="1"/>
      <c r="T2265" s="1" t="s">
        <v>25</v>
      </c>
      <c r="U2265">
        <v>-1</v>
      </c>
    </row>
    <row r="2266" spans="1:21">
      <c r="A2266" s="1" t="s">
        <v>2213</v>
      </c>
      <c r="B2266" s="1" t="str">
        <f>VLOOKUP(A2266,'[3]消费明细-普通账号'!$B$2:$C$10000,2,)</f>
        <v>摩登大道时尚电子商务有限公司</v>
      </c>
      <c r="C2266" s="1" t="str">
        <f>VLOOKUP(A2266,'[3]消费明细-普通账号'!$B$2:$D$10000,3,)</f>
        <v>铁军-广</v>
      </c>
      <c r="D2266" s="1" t="str">
        <f>VLOOKUP(A2266,'[3]消费明细-普通账号'!$B$2:$L$10000,11,)</f>
        <v>吴发能</v>
      </c>
      <c r="E2266" s="1" t="str">
        <f>VLOOKUP(A2266,'[3]消费明细-普通账号'!$B$2:$P$10000,15,)</f>
        <v>关联</v>
      </c>
      <c r="F2266" s="5">
        <f>VLOOKUP(A2266,'[3]消费明细-普通账号'!$B$2:$O$10000,14,)</f>
        <v>42746</v>
      </c>
      <c r="G2266" s="1" t="s">
        <v>7535</v>
      </c>
      <c r="H2266" s="1" t="s">
        <v>17</v>
      </c>
      <c r="I2266" s="1" t="s">
        <v>59</v>
      </c>
      <c r="J2266" s="1" t="s">
        <v>7531</v>
      </c>
      <c r="K2266" s="1" t="s">
        <v>349</v>
      </c>
      <c r="L2266" s="1" t="s">
        <v>7532</v>
      </c>
      <c r="M2266" s="1"/>
      <c r="N2266" s="1">
        <f t="shared" si="35"/>
        <v>1839.12</v>
      </c>
      <c r="O2266" s="1" t="s">
        <v>22</v>
      </c>
      <c r="P2266" s="1" t="s">
        <v>7536</v>
      </c>
      <c r="Q2266" s="1" t="s">
        <v>7537</v>
      </c>
      <c r="R2266" s="1" t="s">
        <v>21</v>
      </c>
      <c r="S2266" s="1"/>
      <c r="T2266" s="1" t="s">
        <v>25</v>
      </c>
      <c r="U2266">
        <v>-1</v>
      </c>
    </row>
    <row r="2267" spans="1:21">
      <c r="A2267" s="1" t="s">
        <v>842</v>
      </c>
      <c r="B2267" s="1" t="str">
        <f>VLOOKUP(A2267,'[3]消费明细-普通账号'!$B$2:$C$10000,2,)</f>
        <v>深圳超富资产管理有限公司</v>
      </c>
      <c r="C2267" s="1" t="str">
        <f>VLOOKUP(A2267,'[3]消费明细-普通账号'!$B$2:$D$10000,3,)</f>
        <v>KA-深</v>
      </c>
      <c r="D2267" s="1" t="str">
        <f>VLOOKUP(A2267,'[3]消费明细-普通账号'!$B$2:$L$10000,11,)</f>
        <v>李申政</v>
      </c>
      <c r="E2267" s="1" t="str">
        <f>VLOOKUP(A2267,'[3]消费明细-普通账号'!$B$2:$P$10000,15,)</f>
        <v>关联</v>
      </c>
      <c r="F2267" s="5">
        <f>VLOOKUP(A2267,'[3]消费明细-普通账号'!$B$2:$O$10000,14,)</f>
        <v>42810</v>
      </c>
      <c r="G2267" s="1" t="s">
        <v>7538</v>
      </c>
      <c r="H2267" s="1" t="s">
        <v>17</v>
      </c>
      <c r="I2267" s="1" t="s">
        <v>59</v>
      </c>
      <c r="J2267" s="1" t="s">
        <v>7539</v>
      </c>
      <c r="K2267" s="1" t="s">
        <v>20</v>
      </c>
      <c r="L2267" s="1" t="s">
        <v>7539</v>
      </c>
      <c r="M2267" s="1"/>
      <c r="N2267" s="1">
        <f t="shared" si="35"/>
        <v>235.2</v>
      </c>
      <c r="O2267" s="1" t="s">
        <v>22</v>
      </c>
      <c r="P2267" s="1" t="s">
        <v>7540</v>
      </c>
      <c r="Q2267" s="1" t="s">
        <v>7541</v>
      </c>
      <c r="R2267" s="1" t="s">
        <v>21</v>
      </c>
      <c r="S2267" s="1"/>
      <c r="T2267" s="1" t="s">
        <v>25</v>
      </c>
      <c r="U2267">
        <v>-1</v>
      </c>
    </row>
    <row r="2268" spans="1:21">
      <c r="A2268" s="1" t="s">
        <v>5198</v>
      </c>
      <c r="B2268" s="1" t="str">
        <f>VLOOKUP(A2268,'[3]消费明细-普通账号'!$B$2:$C$10000,2,)</f>
        <v>赖志威</v>
      </c>
      <c r="C2268" s="1" t="str">
        <f>VLOOKUP(A2268,'[3]消费明细-普通账号'!$B$2:$D$10000,3,)</f>
        <v>铁军-广</v>
      </c>
      <c r="D2268" s="1" t="str">
        <f>VLOOKUP(A2268,'[3]消费明细-普通账号'!$B$2:$L$10000,11,)</f>
        <v>李达</v>
      </c>
      <c r="E2268" s="1" t="str">
        <f>VLOOKUP(A2268,'[3]消费明细-普通账号'!$B$2:$P$10000,15,)</f>
        <v>新建</v>
      </c>
      <c r="F2268" s="5">
        <f>VLOOKUP(A2268,'[3]消费明细-普通账号'!$B$2:$O$10000,14,)</f>
        <v>43279.713530092595</v>
      </c>
      <c r="G2268" s="1" t="s">
        <v>7542</v>
      </c>
      <c r="H2268" s="1" t="s">
        <v>17</v>
      </c>
      <c r="I2268" s="1" t="s">
        <v>49</v>
      </c>
      <c r="J2268" s="1" t="s">
        <v>1692</v>
      </c>
      <c r="K2268" s="1" t="s">
        <v>2337</v>
      </c>
      <c r="L2268" s="1" t="s">
        <v>7543</v>
      </c>
      <c r="M2268" s="1">
        <v>653</v>
      </c>
      <c r="N2268" s="1">
        <f t="shared" si="35"/>
        <v>0</v>
      </c>
      <c r="O2268" s="1" t="s">
        <v>22</v>
      </c>
      <c r="P2268" s="1" t="s">
        <v>7544</v>
      </c>
      <c r="Q2268" s="1" t="s">
        <v>7545</v>
      </c>
      <c r="R2268" s="1" t="s">
        <v>21</v>
      </c>
      <c r="S2268" s="1"/>
      <c r="T2268" s="1" t="s">
        <v>25</v>
      </c>
      <c r="U2268" t="str">
        <f>VLOOKUP(H2268,[4]可返佣产品!$A$2:$B$1000,2,)</f>
        <v>true</v>
      </c>
    </row>
    <row r="2269" spans="1:21">
      <c r="A2269" s="1" t="s">
        <v>7546</v>
      </c>
      <c r="B2269" s="1" t="str">
        <f>VLOOKUP(A2269,'[3]消费明细-普通账号'!$B$2:$C$10000,2,)</f>
        <v>卓越</v>
      </c>
      <c r="C2269" s="1" t="str">
        <f>VLOOKUP(A2269,'[3]消费明细-普通账号'!$B$2:$D$10000,3,)</f>
        <v>其他</v>
      </c>
      <c r="D2269" s="1" t="str">
        <f>VLOOKUP(A2269,'[3]消费明细-普通账号'!$B$2:$L$10000,11,)</f>
        <v>薛玲</v>
      </c>
      <c r="E2269" s="1" t="str">
        <f>VLOOKUP(A2269,'[3]消费明细-普通账号'!$B$2:$P$10000,15,)</f>
        <v>关联</v>
      </c>
      <c r="F2269" s="5">
        <f>VLOOKUP(A2269,'[3]消费明细-普通账号'!$B$2:$O$10000,14,)</f>
        <v>42711</v>
      </c>
      <c r="G2269" s="1" t="s">
        <v>7547</v>
      </c>
      <c r="H2269" s="1" t="s">
        <v>17</v>
      </c>
      <c r="I2269" s="1" t="s">
        <v>59</v>
      </c>
      <c r="J2269" s="1" t="s">
        <v>7548</v>
      </c>
      <c r="K2269" s="1" t="s">
        <v>84</v>
      </c>
      <c r="L2269" s="1" t="s">
        <v>7549</v>
      </c>
      <c r="M2269" s="1"/>
      <c r="N2269" s="1">
        <f t="shared" si="35"/>
        <v>8404.7999999999993</v>
      </c>
      <c r="O2269" s="1" t="s">
        <v>22</v>
      </c>
      <c r="P2269" s="1" t="s">
        <v>7550</v>
      </c>
      <c r="Q2269" s="1" t="s">
        <v>7551</v>
      </c>
      <c r="R2269" s="1" t="s">
        <v>21</v>
      </c>
      <c r="S2269" s="1"/>
      <c r="T2269" s="1" t="s">
        <v>25</v>
      </c>
      <c r="U2269">
        <v>-1</v>
      </c>
    </row>
    <row r="2270" spans="1:21">
      <c r="A2270" s="1" t="s">
        <v>7546</v>
      </c>
      <c r="B2270" s="1" t="str">
        <f>VLOOKUP(A2270,'[3]消费明细-普通账号'!$B$2:$C$10000,2,)</f>
        <v>卓越</v>
      </c>
      <c r="C2270" s="1" t="str">
        <f>VLOOKUP(A2270,'[3]消费明细-普通账号'!$B$2:$D$10000,3,)</f>
        <v>其他</v>
      </c>
      <c r="D2270" s="1" t="str">
        <f>VLOOKUP(A2270,'[3]消费明细-普通账号'!$B$2:$L$10000,11,)</f>
        <v>薛玲</v>
      </c>
      <c r="E2270" s="1" t="str">
        <f>VLOOKUP(A2270,'[3]消费明细-普通账号'!$B$2:$P$10000,15,)</f>
        <v>关联</v>
      </c>
      <c r="F2270" s="5">
        <f>VLOOKUP(A2270,'[3]消费明细-普通账号'!$B$2:$O$10000,14,)</f>
        <v>42711</v>
      </c>
      <c r="G2270" s="1" t="s">
        <v>7552</v>
      </c>
      <c r="H2270" s="1" t="s">
        <v>17</v>
      </c>
      <c r="I2270" s="1" t="s">
        <v>59</v>
      </c>
      <c r="J2270" s="1" t="s">
        <v>7553</v>
      </c>
      <c r="K2270" s="1" t="s">
        <v>84</v>
      </c>
      <c r="L2270" s="1" t="s">
        <v>7554</v>
      </c>
      <c r="M2270" s="1"/>
      <c r="N2270" s="1">
        <f t="shared" si="35"/>
        <v>4131</v>
      </c>
      <c r="O2270" s="1" t="s">
        <v>22</v>
      </c>
      <c r="P2270" s="1" t="s">
        <v>7555</v>
      </c>
      <c r="Q2270" s="1" t="s">
        <v>7556</v>
      </c>
      <c r="R2270" s="1" t="s">
        <v>21</v>
      </c>
      <c r="S2270" s="1"/>
      <c r="T2270" s="1" t="s">
        <v>25</v>
      </c>
      <c r="U2270">
        <v>-1</v>
      </c>
    </row>
    <row r="2271" spans="1:21">
      <c r="A2271" s="1" t="s">
        <v>304</v>
      </c>
      <c r="B2271" s="1" t="str">
        <f>VLOOKUP(A2271,'[3]消费明细-普通账号'!$B$2:$C$10000,2,)</f>
        <v>广州远程教育中心有限公司</v>
      </c>
      <c r="C2271" s="1" t="str">
        <f>VLOOKUP(A2271,'[3]消费明细-普通账号'!$B$2:$D$10000,3,)</f>
        <v>KA-广</v>
      </c>
      <c r="D2271" s="1" t="str">
        <f>VLOOKUP(A2271,'[3]消费明细-普通账号'!$B$2:$L$10000,11,)</f>
        <v>史玉卉</v>
      </c>
      <c r="E2271" s="1" t="str">
        <f>VLOOKUP(A2271,'[3]消费明细-普通账号'!$B$2:$P$10000,15,)</f>
        <v>关联</v>
      </c>
      <c r="F2271" s="5">
        <f>VLOOKUP(A2271,'[3]消费明细-普通账号'!$B$2:$O$10000,14,)</f>
        <v>42818</v>
      </c>
      <c r="G2271" s="1" t="s">
        <v>7557</v>
      </c>
      <c r="H2271" s="1" t="s">
        <v>17</v>
      </c>
      <c r="I2271" s="1" t="s">
        <v>59</v>
      </c>
      <c r="J2271" s="1" t="s">
        <v>3213</v>
      </c>
      <c r="K2271" s="1" t="s">
        <v>203</v>
      </c>
      <c r="L2271" s="1" t="s">
        <v>3214</v>
      </c>
      <c r="M2271" s="1"/>
      <c r="N2271" s="1">
        <f t="shared" si="35"/>
        <v>231</v>
      </c>
      <c r="O2271" s="1" t="s">
        <v>22</v>
      </c>
      <c r="P2271" s="1" t="s">
        <v>7558</v>
      </c>
      <c r="Q2271" s="1" t="s">
        <v>7559</v>
      </c>
      <c r="R2271" s="1" t="s">
        <v>21</v>
      </c>
      <c r="S2271" s="1"/>
      <c r="T2271" s="1" t="s">
        <v>25</v>
      </c>
      <c r="U2271">
        <v>0</v>
      </c>
    </row>
    <row r="2272" spans="1:21">
      <c r="A2272" s="1" t="s">
        <v>304</v>
      </c>
      <c r="B2272" s="1" t="str">
        <f>VLOOKUP(A2272,'[3]消费明细-普通账号'!$B$2:$C$10000,2,)</f>
        <v>广州远程教育中心有限公司</v>
      </c>
      <c r="C2272" s="1" t="str">
        <f>VLOOKUP(A2272,'[3]消费明细-普通账号'!$B$2:$D$10000,3,)</f>
        <v>KA-广</v>
      </c>
      <c r="D2272" s="1" t="str">
        <f>VLOOKUP(A2272,'[3]消费明细-普通账号'!$B$2:$L$10000,11,)</f>
        <v>史玉卉</v>
      </c>
      <c r="E2272" s="1" t="str">
        <f>VLOOKUP(A2272,'[3]消费明细-普通账号'!$B$2:$P$10000,15,)</f>
        <v>关联</v>
      </c>
      <c r="F2272" s="5">
        <f>VLOOKUP(A2272,'[3]消费明细-普通账号'!$B$2:$O$10000,14,)</f>
        <v>42818</v>
      </c>
      <c r="G2272" s="1" t="s">
        <v>7560</v>
      </c>
      <c r="H2272" s="1" t="s">
        <v>17</v>
      </c>
      <c r="I2272" s="1" t="s">
        <v>59</v>
      </c>
      <c r="J2272" s="1" t="s">
        <v>3504</v>
      </c>
      <c r="K2272" s="1" t="s">
        <v>203</v>
      </c>
      <c r="L2272" s="1" t="s">
        <v>3505</v>
      </c>
      <c r="M2272" s="1"/>
      <c r="N2272" s="1">
        <f t="shared" si="35"/>
        <v>167.25</v>
      </c>
      <c r="O2272" s="1" t="s">
        <v>22</v>
      </c>
      <c r="P2272" s="1" t="s">
        <v>7561</v>
      </c>
      <c r="Q2272" s="1" t="s">
        <v>7562</v>
      </c>
      <c r="R2272" s="1" t="s">
        <v>21</v>
      </c>
      <c r="S2272" s="1"/>
      <c r="T2272" s="1" t="s">
        <v>25</v>
      </c>
      <c r="U2272">
        <v>0</v>
      </c>
    </row>
    <row r="2273" spans="1:21">
      <c r="A2273" s="1" t="s">
        <v>217</v>
      </c>
      <c r="B2273" s="1" t="str">
        <f>VLOOKUP(A2273,'[3]消费明细-普通账号'!$B$2:$C$10000,2,)</f>
        <v>广州市合生元生物制品有限公司</v>
      </c>
      <c r="C2273" s="1" t="str">
        <f>VLOOKUP(A2273,'[3]消费明细-普通账号'!$B$2:$D$10000,3,)</f>
        <v>KA-广</v>
      </c>
      <c r="D2273" s="1" t="str">
        <f>VLOOKUP(A2273,'[3]消费明细-普通账号'!$B$2:$L$10000,11,)</f>
        <v>史玉卉</v>
      </c>
      <c r="E2273" s="1" t="str">
        <f>VLOOKUP(A2273,'[3]消费明细-普通账号'!$B$2:$P$10000,15,)</f>
        <v>关联</v>
      </c>
      <c r="F2273" s="5">
        <f>VLOOKUP(A2273,'[3]消费明细-普通账号'!$B$2:$O$10000,14,)</f>
        <v>42620</v>
      </c>
      <c r="G2273" s="1" t="s">
        <v>7563</v>
      </c>
      <c r="H2273" s="1" t="s">
        <v>166</v>
      </c>
      <c r="I2273" s="1" t="s">
        <v>49</v>
      </c>
      <c r="J2273" s="1" t="s">
        <v>29</v>
      </c>
      <c r="K2273" s="1" t="s">
        <v>20</v>
      </c>
      <c r="L2273" s="1" t="s">
        <v>30</v>
      </c>
      <c r="M2273" s="1"/>
      <c r="N2273" s="1">
        <f t="shared" si="35"/>
        <v>0</v>
      </c>
      <c r="O2273" s="1" t="s">
        <v>31</v>
      </c>
      <c r="P2273" s="1" t="s">
        <v>7564</v>
      </c>
      <c r="Q2273" s="1" t="s">
        <v>7564</v>
      </c>
      <c r="R2273" s="1" t="s">
        <v>21</v>
      </c>
      <c r="S2273" s="1"/>
      <c r="T2273" s="1" t="s">
        <v>25</v>
      </c>
      <c r="U2273" t="e">
        <f>VLOOKUP(H2273,[4]可返佣产品!$A$2:$B$1000,2,)</f>
        <v>#N/A</v>
      </c>
    </row>
    <row r="2274" spans="1:21">
      <c r="A2274" s="1" t="s">
        <v>199</v>
      </c>
      <c r="B2274" s="1" t="str">
        <f>VLOOKUP(A2274,'[3]消费明细-普通账号'!$B$2:$C$10000,2,)</f>
        <v>中山灯多看科技有限公司</v>
      </c>
      <c r="C2274" s="1" t="str">
        <f>VLOOKUP(A2274,'[3]消费明细-普通账号'!$B$2:$D$10000,3,)</f>
        <v>其他</v>
      </c>
      <c r="D2274" s="1" t="str">
        <f>VLOOKUP(A2274,'[3]消费明细-普通账号'!$B$2:$L$10000,11,)</f>
        <v>薛玲</v>
      </c>
      <c r="E2274" s="1" t="str">
        <f>VLOOKUP(A2274,'[3]消费明细-普通账号'!$B$2:$P$10000,15,)</f>
        <v>关联</v>
      </c>
      <c r="F2274" s="5">
        <f>VLOOKUP(A2274,'[3]消费明细-普通账号'!$B$2:$O$10000,14,)</f>
        <v>43136.993842592601</v>
      </c>
      <c r="G2274" s="1" t="s">
        <v>7565</v>
      </c>
      <c r="H2274" s="1" t="s">
        <v>201</v>
      </c>
      <c r="I2274" s="1" t="s">
        <v>49</v>
      </c>
      <c r="J2274" s="1" t="s">
        <v>202</v>
      </c>
      <c r="K2274" s="1" t="s">
        <v>203</v>
      </c>
      <c r="L2274" s="1" t="s">
        <v>204</v>
      </c>
      <c r="M2274" s="1"/>
      <c r="N2274" s="1">
        <f t="shared" si="35"/>
        <v>1800</v>
      </c>
      <c r="O2274" s="1" t="s">
        <v>22</v>
      </c>
      <c r="P2274" s="1" t="s">
        <v>7566</v>
      </c>
      <c r="Q2274" s="1" t="s">
        <v>7567</v>
      </c>
      <c r="R2274" s="1" t="s">
        <v>21</v>
      </c>
      <c r="S2274" s="1"/>
      <c r="T2274" s="1" t="s">
        <v>25</v>
      </c>
      <c r="U2274" t="str">
        <f>VLOOKUP(H2274,[4]可返佣产品!$A$2:$B$1000,2,)</f>
        <v>true</v>
      </c>
    </row>
    <row r="2275" spans="1:21">
      <c r="A2275" s="1" t="s">
        <v>1315</v>
      </c>
      <c r="B2275" s="1" t="str">
        <f>VLOOKUP(A2275,'[3]消费明细-普通账号'!$B$2:$C$10000,2,)</f>
        <v>广州花镇教育咨询有限公司</v>
      </c>
      <c r="C2275" s="1" t="str">
        <f>VLOOKUP(A2275,'[3]消费明细-普通账号'!$B$2:$D$10000,3,)</f>
        <v>铁军-广</v>
      </c>
      <c r="D2275" s="1" t="str">
        <f>VLOOKUP(A2275,'[3]消费明细-普通账号'!$B$2:$L$10000,11,)</f>
        <v>高乾</v>
      </c>
      <c r="E2275" s="1" t="str">
        <f>VLOOKUP(A2275,'[3]消费明细-普通账号'!$B$2:$P$10000,15,)</f>
        <v>关联</v>
      </c>
      <c r="F2275" s="5">
        <f>VLOOKUP(A2275,'[3]消费明细-普通账号'!$B$2:$O$10000,14,)</f>
        <v>42956</v>
      </c>
      <c r="G2275" s="1" t="s">
        <v>7568</v>
      </c>
      <c r="H2275" s="1" t="s">
        <v>36</v>
      </c>
      <c r="I2275" s="1" t="s">
        <v>59</v>
      </c>
      <c r="J2275" s="1" t="s">
        <v>1344</v>
      </c>
      <c r="K2275" s="1" t="s">
        <v>20</v>
      </c>
      <c r="L2275" s="1" t="s">
        <v>1344</v>
      </c>
      <c r="M2275" s="1"/>
      <c r="N2275" s="1">
        <f t="shared" si="35"/>
        <v>1030</v>
      </c>
      <c r="O2275" s="1" t="s">
        <v>22</v>
      </c>
      <c r="P2275" s="1" t="s">
        <v>7569</v>
      </c>
      <c r="Q2275" s="1" t="s">
        <v>7570</v>
      </c>
      <c r="R2275" s="1" t="s">
        <v>21</v>
      </c>
      <c r="S2275" s="1"/>
      <c r="T2275" s="1" t="s">
        <v>25</v>
      </c>
      <c r="U2275">
        <v>-1</v>
      </c>
    </row>
    <row r="2276" spans="1:21">
      <c r="A2276" s="1" t="s">
        <v>5482</v>
      </c>
      <c r="B2276" s="1" t="str">
        <f>VLOOKUP(A2276,'[3]消费明细-普通账号'!$B$2:$C$10000,2,)</f>
        <v>广东长荣信息科技有限公司</v>
      </c>
      <c r="C2276" s="1" t="str">
        <f>VLOOKUP(A2276,'[3]消费明细-普通账号'!$B$2:$D$10000,3,)</f>
        <v>铁军-广</v>
      </c>
      <c r="D2276" s="1" t="str">
        <f>VLOOKUP(A2276,'[3]消费明细-普通账号'!$B$2:$L$10000,11,)</f>
        <v>吴发能</v>
      </c>
      <c r="E2276" s="1" t="str">
        <f>VLOOKUP(A2276,'[3]消费明细-普通账号'!$B$2:$P$10000,15,)</f>
        <v>新建</v>
      </c>
      <c r="F2276" s="5">
        <f>VLOOKUP(A2276,'[3]消费明细-普通账号'!$B$2:$O$10000,14,)</f>
        <v>43198.629421296297</v>
      </c>
      <c r="G2276" s="1" t="s">
        <v>7571</v>
      </c>
      <c r="H2276" s="1" t="s">
        <v>166</v>
      </c>
      <c r="I2276" s="1" t="s">
        <v>18</v>
      </c>
      <c r="J2276" s="1" t="s">
        <v>29</v>
      </c>
      <c r="K2276" s="1" t="s">
        <v>20</v>
      </c>
      <c r="L2276" s="1" t="s">
        <v>30</v>
      </c>
      <c r="M2276" s="1"/>
      <c r="N2276" s="1">
        <f t="shared" si="35"/>
        <v>0</v>
      </c>
      <c r="O2276" s="1" t="s">
        <v>31</v>
      </c>
      <c r="P2276" s="1" t="s">
        <v>7572</v>
      </c>
      <c r="Q2276" s="1" t="s">
        <v>7572</v>
      </c>
      <c r="R2276" s="1" t="s">
        <v>21</v>
      </c>
      <c r="S2276" s="1"/>
      <c r="T2276" s="1" t="s">
        <v>25</v>
      </c>
      <c r="U2276" t="e">
        <f>VLOOKUP(H2276,[4]可返佣产品!$A$2:$B$1000,2,)</f>
        <v>#N/A</v>
      </c>
    </row>
    <row r="2277" spans="1:21">
      <c r="A2277" s="1" t="s">
        <v>1123</v>
      </c>
      <c r="B2277" s="1" t="str">
        <f>VLOOKUP(A2277,'[3]消费明细-普通账号'!$B$2:$C$10000,2,)</f>
        <v>广州随行信息科技有限公司</v>
      </c>
      <c r="C2277" s="1" t="str">
        <f>VLOOKUP(A2277,'[3]消费明细-普通账号'!$B$2:$D$10000,3,)</f>
        <v>铁军-广</v>
      </c>
      <c r="D2277" s="1" t="str">
        <f>VLOOKUP(A2277,'[3]消费明细-普通账号'!$B$2:$L$10000,11,)</f>
        <v>吴发能</v>
      </c>
      <c r="E2277" s="1" t="str">
        <f>VLOOKUP(A2277,'[3]消费明细-普通账号'!$B$2:$P$10000,15,)</f>
        <v>关联</v>
      </c>
      <c r="F2277" s="5">
        <f>VLOOKUP(A2277,'[3]消费明细-普通账号'!$B$2:$O$10000,14,)</f>
        <v>43038</v>
      </c>
      <c r="G2277" s="1" t="s">
        <v>7573</v>
      </c>
      <c r="H2277" s="1" t="s">
        <v>531</v>
      </c>
      <c r="I2277" s="1" t="s">
        <v>18</v>
      </c>
      <c r="J2277" s="1" t="s">
        <v>7574</v>
      </c>
      <c r="K2277" s="1" t="s">
        <v>20</v>
      </c>
      <c r="L2277" s="1" t="s">
        <v>7574</v>
      </c>
      <c r="M2277" s="1"/>
      <c r="N2277" s="1">
        <f t="shared" si="35"/>
        <v>49.31</v>
      </c>
      <c r="O2277" s="1" t="s">
        <v>22</v>
      </c>
      <c r="P2277" s="1" t="s">
        <v>7575</v>
      </c>
      <c r="Q2277" s="1" t="s">
        <v>7576</v>
      </c>
      <c r="R2277" s="1" t="s">
        <v>21</v>
      </c>
      <c r="S2277" s="1"/>
      <c r="T2277" s="1" t="s">
        <v>25</v>
      </c>
      <c r="U2277" t="str">
        <f>VLOOKUP(H2277,[4]可返佣产品!$A$2:$B$1000,2,)</f>
        <v>true</v>
      </c>
    </row>
    <row r="2278" spans="1:21">
      <c r="A2278" s="1" t="s">
        <v>1315</v>
      </c>
      <c r="B2278" s="1" t="str">
        <f>VLOOKUP(A2278,'[3]消费明细-普通账号'!$B$2:$C$10000,2,)</f>
        <v>广州花镇教育咨询有限公司</v>
      </c>
      <c r="C2278" s="1" t="str">
        <f>VLOOKUP(A2278,'[3]消费明细-普通账号'!$B$2:$D$10000,3,)</f>
        <v>铁军-广</v>
      </c>
      <c r="D2278" s="1" t="str">
        <f>VLOOKUP(A2278,'[3]消费明细-普通账号'!$B$2:$L$10000,11,)</f>
        <v>高乾</v>
      </c>
      <c r="E2278" s="1" t="str">
        <f>VLOOKUP(A2278,'[3]消费明细-普通账号'!$B$2:$P$10000,15,)</f>
        <v>关联</v>
      </c>
      <c r="F2278" s="5">
        <f>VLOOKUP(A2278,'[3]消费明细-普通账号'!$B$2:$O$10000,14,)</f>
        <v>42956</v>
      </c>
      <c r="G2278" s="1" t="s">
        <v>7577</v>
      </c>
      <c r="H2278" s="1" t="s">
        <v>28</v>
      </c>
      <c r="I2278" s="1" t="s">
        <v>18</v>
      </c>
      <c r="J2278" s="1" t="s">
        <v>29</v>
      </c>
      <c r="K2278" s="1" t="s">
        <v>20</v>
      </c>
      <c r="L2278" s="1" t="s">
        <v>30</v>
      </c>
      <c r="M2278" s="1"/>
      <c r="N2278" s="1">
        <f t="shared" si="35"/>
        <v>0</v>
      </c>
      <c r="O2278" s="1" t="s">
        <v>31</v>
      </c>
      <c r="P2278" s="1" t="s">
        <v>7578</v>
      </c>
      <c r="Q2278" s="1" t="s">
        <v>7579</v>
      </c>
      <c r="R2278" s="1" t="s">
        <v>21</v>
      </c>
      <c r="S2278" s="1"/>
      <c r="T2278" s="1" t="s">
        <v>25</v>
      </c>
      <c r="U2278" t="b">
        <f>VLOOKUP(H2278,[4]可返佣产品!$A$2:$B$1000,2,)</f>
        <v>1</v>
      </c>
    </row>
    <row r="2279" spans="1:21">
      <c r="A2279" s="1" t="s">
        <v>529</v>
      </c>
      <c r="B2279" s="1" t="str">
        <f>VLOOKUP(A2279,'[3]消费明细-普通账号'!$B$2:$C$10000,2,)</f>
        <v>广州慕可生物科技有限公司</v>
      </c>
      <c r="C2279" s="1" t="str">
        <f>VLOOKUP(A2279,'[3]消费明细-普通账号'!$B$2:$D$10000,3,)</f>
        <v>KA-广</v>
      </c>
      <c r="D2279" s="1" t="str">
        <f>VLOOKUP(A2279,'[3]消费明细-普通账号'!$B$2:$L$10000,11,)</f>
        <v>汤何</v>
      </c>
      <c r="E2279" s="1" t="str">
        <f>VLOOKUP(A2279,'[3]消费明细-普通账号'!$B$2:$P$10000,15,)</f>
        <v>关联</v>
      </c>
      <c r="F2279" s="5">
        <f>VLOOKUP(A2279,'[3]消费明细-普通账号'!$B$2:$O$10000,14,)</f>
        <v>42991</v>
      </c>
      <c r="G2279" s="1" t="s">
        <v>7580</v>
      </c>
      <c r="H2279" s="1" t="s">
        <v>17</v>
      </c>
      <c r="I2279" s="1" t="s">
        <v>18</v>
      </c>
      <c r="J2279" s="1" t="s">
        <v>7581</v>
      </c>
      <c r="K2279" s="1" t="s">
        <v>20</v>
      </c>
      <c r="L2279" s="1" t="s">
        <v>7581</v>
      </c>
      <c r="M2279" s="1"/>
      <c r="N2279" s="1">
        <f t="shared" si="35"/>
        <v>910.53</v>
      </c>
      <c r="O2279" s="1" t="s">
        <v>22</v>
      </c>
      <c r="P2279" s="1" t="s">
        <v>7582</v>
      </c>
      <c r="Q2279" s="1" t="s">
        <v>7583</v>
      </c>
      <c r="R2279" s="1" t="s">
        <v>21</v>
      </c>
      <c r="S2279" s="1"/>
      <c r="T2279" s="1" t="s">
        <v>25</v>
      </c>
      <c r="U2279" t="str">
        <f>VLOOKUP(H2279,[4]可返佣产品!$A$2:$B$1000,2,)</f>
        <v>true</v>
      </c>
    </row>
    <row r="2280" spans="1:21">
      <c r="A2280" s="1" t="s">
        <v>1315</v>
      </c>
      <c r="B2280" s="1" t="str">
        <f>VLOOKUP(A2280,'[3]消费明细-普通账号'!$B$2:$C$10000,2,)</f>
        <v>广州花镇教育咨询有限公司</v>
      </c>
      <c r="C2280" s="1" t="str">
        <f>VLOOKUP(A2280,'[3]消费明细-普通账号'!$B$2:$D$10000,3,)</f>
        <v>铁军-广</v>
      </c>
      <c r="D2280" s="1" t="str">
        <f>VLOOKUP(A2280,'[3]消费明细-普通账号'!$B$2:$L$10000,11,)</f>
        <v>高乾</v>
      </c>
      <c r="E2280" s="1" t="str">
        <f>VLOOKUP(A2280,'[3]消费明细-普通账号'!$B$2:$P$10000,15,)</f>
        <v>关联</v>
      </c>
      <c r="F2280" s="5">
        <f>VLOOKUP(A2280,'[3]消费明细-普通账号'!$B$2:$O$10000,14,)</f>
        <v>42956</v>
      </c>
      <c r="G2280" s="1" t="s">
        <v>7584</v>
      </c>
      <c r="H2280" s="1" t="s">
        <v>36</v>
      </c>
      <c r="I2280" s="1" t="s">
        <v>18</v>
      </c>
      <c r="J2280" s="1" t="s">
        <v>7585</v>
      </c>
      <c r="K2280" s="1" t="s">
        <v>20</v>
      </c>
      <c r="L2280" s="1" t="s">
        <v>7585</v>
      </c>
      <c r="M2280" s="1"/>
      <c r="N2280" s="1">
        <f t="shared" si="35"/>
        <v>60.23</v>
      </c>
      <c r="O2280" s="1" t="s">
        <v>22</v>
      </c>
      <c r="P2280" s="1" t="s">
        <v>7586</v>
      </c>
      <c r="Q2280" s="1" t="s">
        <v>7587</v>
      </c>
      <c r="R2280" s="1" t="s">
        <v>21</v>
      </c>
      <c r="S2280" s="1"/>
      <c r="T2280" s="1" t="s">
        <v>25</v>
      </c>
      <c r="U2280" t="str">
        <f>VLOOKUP(H2280,[4]可返佣产品!$A$2:$B$1000,2,)</f>
        <v>true</v>
      </c>
    </row>
    <row r="2281" spans="1:21">
      <c r="A2281" s="1" t="s">
        <v>529</v>
      </c>
      <c r="B2281" s="1" t="str">
        <f>VLOOKUP(A2281,'[3]消费明细-普通账号'!$B$2:$C$10000,2,)</f>
        <v>广州慕可生物科技有限公司</v>
      </c>
      <c r="C2281" s="1" t="str">
        <f>VLOOKUP(A2281,'[3]消费明细-普通账号'!$B$2:$D$10000,3,)</f>
        <v>KA-广</v>
      </c>
      <c r="D2281" s="1" t="str">
        <f>VLOOKUP(A2281,'[3]消费明细-普通账号'!$B$2:$L$10000,11,)</f>
        <v>汤何</v>
      </c>
      <c r="E2281" s="1" t="str">
        <f>VLOOKUP(A2281,'[3]消费明细-普通账号'!$B$2:$P$10000,15,)</f>
        <v>关联</v>
      </c>
      <c r="F2281" s="5">
        <f>VLOOKUP(A2281,'[3]消费明细-普通账号'!$B$2:$O$10000,14,)</f>
        <v>42991</v>
      </c>
      <c r="G2281" s="1" t="s">
        <v>7588</v>
      </c>
      <c r="H2281" s="1" t="s">
        <v>17</v>
      </c>
      <c r="I2281" s="1" t="s">
        <v>59</v>
      </c>
      <c r="J2281" s="1" t="s">
        <v>3776</v>
      </c>
      <c r="K2281" s="1" t="s">
        <v>20</v>
      </c>
      <c r="L2281" s="1" t="s">
        <v>3776</v>
      </c>
      <c r="M2281" s="1"/>
      <c r="N2281" s="1">
        <f t="shared" si="35"/>
        <v>378</v>
      </c>
      <c r="O2281" s="1" t="s">
        <v>22</v>
      </c>
      <c r="P2281" s="1" t="s">
        <v>7589</v>
      </c>
      <c r="Q2281" s="1" t="s">
        <v>7590</v>
      </c>
      <c r="R2281" s="1" t="s">
        <v>21</v>
      </c>
      <c r="S2281" s="1"/>
      <c r="T2281" s="1" t="s">
        <v>25</v>
      </c>
      <c r="U2281">
        <v>-1</v>
      </c>
    </row>
    <row r="2282" spans="1:21">
      <c r="A2282" s="1" t="s">
        <v>529</v>
      </c>
      <c r="B2282" s="1" t="str">
        <f>VLOOKUP(A2282,'[3]消费明细-普通账号'!$B$2:$C$10000,2,)</f>
        <v>广州慕可生物科技有限公司</v>
      </c>
      <c r="C2282" s="1" t="str">
        <f>VLOOKUP(A2282,'[3]消费明细-普通账号'!$B$2:$D$10000,3,)</f>
        <v>KA-广</v>
      </c>
      <c r="D2282" s="1" t="str">
        <f>VLOOKUP(A2282,'[3]消费明细-普通账号'!$B$2:$L$10000,11,)</f>
        <v>汤何</v>
      </c>
      <c r="E2282" s="1" t="str">
        <f>VLOOKUP(A2282,'[3]消费明细-普通账号'!$B$2:$P$10000,15,)</f>
        <v>关联</v>
      </c>
      <c r="F2282" s="5">
        <f>VLOOKUP(A2282,'[3]消费明细-普通账号'!$B$2:$O$10000,14,)</f>
        <v>42991</v>
      </c>
      <c r="G2282" s="1" t="s">
        <v>7591</v>
      </c>
      <c r="H2282" s="1" t="s">
        <v>17</v>
      </c>
      <c r="I2282" s="1" t="s">
        <v>59</v>
      </c>
      <c r="J2282" s="1" t="s">
        <v>7592</v>
      </c>
      <c r="K2282" s="1" t="s">
        <v>20</v>
      </c>
      <c r="L2282" s="1" t="s">
        <v>7592</v>
      </c>
      <c r="M2282" s="1"/>
      <c r="N2282" s="1">
        <f t="shared" si="35"/>
        <v>1892</v>
      </c>
      <c r="O2282" s="1" t="s">
        <v>22</v>
      </c>
      <c r="P2282" s="1" t="s">
        <v>7593</v>
      </c>
      <c r="Q2282" s="1" t="s">
        <v>7594</v>
      </c>
      <c r="R2282" s="1" t="s">
        <v>21</v>
      </c>
      <c r="S2282" s="1"/>
      <c r="T2282" s="1" t="s">
        <v>25</v>
      </c>
      <c r="U2282">
        <v>-1</v>
      </c>
    </row>
    <row r="2283" spans="1:21">
      <c r="A2283" s="1" t="s">
        <v>529</v>
      </c>
      <c r="B2283" s="1" t="str">
        <f>VLOOKUP(A2283,'[3]消费明细-普通账号'!$B$2:$C$10000,2,)</f>
        <v>广州慕可生物科技有限公司</v>
      </c>
      <c r="C2283" s="1" t="str">
        <f>VLOOKUP(A2283,'[3]消费明细-普通账号'!$B$2:$D$10000,3,)</f>
        <v>KA-广</v>
      </c>
      <c r="D2283" s="1" t="str">
        <f>VLOOKUP(A2283,'[3]消费明细-普通账号'!$B$2:$L$10000,11,)</f>
        <v>汤何</v>
      </c>
      <c r="E2283" s="1" t="str">
        <f>VLOOKUP(A2283,'[3]消费明细-普通账号'!$B$2:$P$10000,15,)</f>
        <v>关联</v>
      </c>
      <c r="F2283" s="5">
        <f>VLOOKUP(A2283,'[3]消费明细-普通账号'!$B$2:$O$10000,14,)</f>
        <v>42991</v>
      </c>
      <c r="G2283" s="1" t="s">
        <v>7595</v>
      </c>
      <c r="H2283" s="1" t="s">
        <v>17</v>
      </c>
      <c r="I2283" s="1" t="s">
        <v>59</v>
      </c>
      <c r="J2283" s="1" t="s">
        <v>7596</v>
      </c>
      <c r="K2283" s="1" t="s">
        <v>20</v>
      </c>
      <c r="L2283" s="1" t="s">
        <v>7596</v>
      </c>
      <c r="M2283" s="1"/>
      <c r="N2283" s="1">
        <f t="shared" si="35"/>
        <v>535.70000000000005</v>
      </c>
      <c r="O2283" s="1" t="s">
        <v>22</v>
      </c>
      <c r="P2283" s="1" t="s">
        <v>7597</v>
      </c>
      <c r="Q2283" s="1" t="s">
        <v>7598</v>
      </c>
      <c r="R2283" s="1" t="s">
        <v>21</v>
      </c>
      <c r="S2283" s="1"/>
      <c r="T2283" s="1" t="s">
        <v>25</v>
      </c>
      <c r="U2283">
        <v>-1</v>
      </c>
    </row>
    <row r="2284" spans="1:21">
      <c r="A2284" s="1" t="s">
        <v>529</v>
      </c>
      <c r="B2284" s="1" t="str">
        <f>VLOOKUP(A2284,'[3]消费明细-普通账号'!$B$2:$C$10000,2,)</f>
        <v>广州慕可生物科技有限公司</v>
      </c>
      <c r="C2284" s="1" t="str">
        <f>VLOOKUP(A2284,'[3]消费明细-普通账号'!$B$2:$D$10000,3,)</f>
        <v>KA-广</v>
      </c>
      <c r="D2284" s="1" t="str">
        <f>VLOOKUP(A2284,'[3]消费明细-普通账号'!$B$2:$L$10000,11,)</f>
        <v>汤何</v>
      </c>
      <c r="E2284" s="1" t="str">
        <f>VLOOKUP(A2284,'[3]消费明细-普通账号'!$B$2:$P$10000,15,)</f>
        <v>关联</v>
      </c>
      <c r="F2284" s="5">
        <f>VLOOKUP(A2284,'[3]消费明细-普通账号'!$B$2:$O$10000,14,)</f>
        <v>42991</v>
      </c>
      <c r="G2284" s="1" t="s">
        <v>7599</v>
      </c>
      <c r="H2284" s="1" t="s">
        <v>36</v>
      </c>
      <c r="I2284" s="1" t="s">
        <v>59</v>
      </c>
      <c r="J2284" s="1" t="s">
        <v>7600</v>
      </c>
      <c r="K2284" s="1" t="s">
        <v>20</v>
      </c>
      <c r="L2284" s="1" t="s">
        <v>7600</v>
      </c>
      <c r="M2284" s="1"/>
      <c r="N2284" s="1">
        <f t="shared" si="35"/>
        <v>2440</v>
      </c>
      <c r="O2284" s="1" t="s">
        <v>22</v>
      </c>
      <c r="P2284" s="1" t="s">
        <v>7601</v>
      </c>
      <c r="Q2284" s="1" t="s">
        <v>7602</v>
      </c>
      <c r="R2284" s="1" t="s">
        <v>21</v>
      </c>
      <c r="S2284" s="1"/>
      <c r="T2284" s="1" t="s">
        <v>25</v>
      </c>
      <c r="U2284">
        <v>-1</v>
      </c>
    </row>
    <row r="2285" spans="1:21">
      <c r="A2285" s="1" t="s">
        <v>529</v>
      </c>
      <c r="B2285" s="1" t="str">
        <f>VLOOKUP(A2285,'[3]消费明细-普通账号'!$B$2:$C$10000,2,)</f>
        <v>广州慕可生物科技有限公司</v>
      </c>
      <c r="C2285" s="1" t="str">
        <f>VLOOKUP(A2285,'[3]消费明细-普通账号'!$B$2:$D$10000,3,)</f>
        <v>KA-广</v>
      </c>
      <c r="D2285" s="1" t="str">
        <f>VLOOKUP(A2285,'[3]消费明细-普通账号'!$B$2:$L$10000,11,)</f>
        <v>汤何</v>
      </c>
      <c r="E2285" s="1" t="str">
        <f>VLOOKUP(A2285,'[3]消费明细-普通账号'!$B$2:$P$10000,15,)</f>
        <v>关联</v>
      </c>
      <c r="F2285" s="5">
        <f>VLOOKUP(A2285,'[3]消费明细-普通账号'!$B$2:$O$10000,14,)</f>
        <v>42991</v>
      </c>
      <c r="G2285" s="1" t="s">
        <v>7603</v>
      </c>
      <c r="H2285" s="1" t="s">
        <v>36</v>
      </c>
      <c r="I2285" s="1" t="s">
        <v>59</v>
      </c>
      <c r="J2285" s="1" t="s">
        <v>7604</v>
      </c>
      <c r="K2285" s="1" t="s">
        <v>20</v>
      </c>
      <c r="L2285" s="1" t="s">
        <v>7604</v>
      </c>
      <c r="M2285" s="1"/>
      <c r="N2285" s="1">
        <f t="shared" si="35"/>
        <v>1430</v>
      </c>
      <c r="O2285" s="1" t="s">
        <v>22</v>
      </c>
      <c r="P2285" s="1" t="s">
        <v>7605</v>
      </c>
      <c r="Q2285" s="1" t="s">
        <v>7606</v>
      </c>
      <c r="R2285" s="1" t="s">
        <v>21</v>
      </c>
      <c r="S2285" s="1"/>
      <c r="T2285" s="1" t="s">
        <v>25</v>
      </c>
      <c r="U2285">
        <v>-1</v>
      </c>
    </row>
    <row r="2286" spans="1:21">
      <c r="A2286" s="1" t="s">
        <v>529</v>
      </c>
      <c r="B2286" s="1" t="str">
        <f>VLOOKUP(A2286,'[3]消费明细-普通账号'!$B$2:$C$10000,2,)</f>
        <v>广州慕可生物科技有限公司</v>
      </c>
      <c r="C2286" s="1" t="str">
        <f>VLOOKUP(A2286,'[3]消费明细-普通账号'!$B$2:$D$10000,3,)</f>
        <v>KA-广</v>
      </c>
      <c r="D2286" s="1" t="str">
        <f>VLOOKUP(A2286,'[3]消费明细-普通账号'!$B$2:$L$10000,11,)</f>
        <v>汤何</v>
      </c>
      <c r="E2286" s="1" t="str">
        <f>VLOOKUP(A2286,'[3]消费明细-普通账号'!$B$2:$P$10000,15,)</f>
        <v>关联</v>
      </c>
      <c r="F2286" s="5">
        <f>VLOOKUP(A2286,'[3]消费明细-普通账号'!$B$2:$O$10000,14,)</f>
        <v>42991</v>
      </c>
      <c r="G2286" s="1" t="s">
        <v>7607</v>
      </c>
      <c r="H2286" s="1" t="s">
        <v>36</v>
      </c>
      <c r="I2286" s="1" t="s">
        <v>59</v>
      </c>
      <c r="J2286" s="1" t="s">
        <v>7608</v>
      </c>
      <c r="K2286" s="1" t="s">
        <v>20</v>
      </c>
      <c r="L2286" s="1" t="s">
        <v>7608</v>
      </c>
      <c r="M2286" s="1"/>
      <c r="N2286" s="1">
        <f t="shared" si="35"/>
        <v>596</v>
      </c>
      <c r="O2286" s="1" t="s">
        <v>22</v>
      </c>
      <c r="P2286" s="1" t="s">
        <v>7609</v>
      </c>
      <c r="Q2286" s="1" t="s">
        <v>7610</v>
      </c>
      <c r="R2286" s="1" t="s">
        <v>21</v>
      </c>
      <c r="S2286" s="1"/>
      <c r="T2286" s="1" t="s">
        <v>25</v>
      </c>
      <c r="U2286">
        <v>-1</v>
      </c>
    </row>
    <row r="2287" spans="1:21">
      <c r="A2287" s="1" t="s">
        <v>529</v>
      </c>
      <c r="B2287" s="1" t="str">
        <f>VLOOKUP(A2287,'[3]消费明细-普通账号'!$B$2:$C$10000,2,)</f>
        <v>广州慕可生物科技有限公司</v>
      </c>
      <c r="C2287" s="1" t="str">
        <f>VLOOKUP(A2287,'[3]消费明细-普通账号'!$B$2:$D$10000,3,)</f>
        <v>KA-广</v>
      </c>
      <c r="D2287" s="1" t="str">
        <f>VLOOKUP(A2287,'[3]消费明细-普通账号'!$B$2:$L$10000,11,)</f>
        <v>汤何</v>
      </c>
      <c r="E2287" s="1" t="str">
        <f>VLOOKUP(A2287,'[3]消费明细-普通账号'!$B$2:$P$10000,15,)</f>
        <v>关联</v>
      </c>
      <c r="F2287" s="5">
        <f>VLOOKUP(A2287,'[3]消费明细-普通账号'!$B$2:$O$10000,14,)</f>
        <v>42991</v>
      </c>
      <c r="G2287" s="1" t="s">
        <v>7611</v>
      </c>
      <c r="H2287" s="1" t="s">
        <v>36</v>
      </c>
      <c r="I2287" s="1" t="s">
        <v>59</v>
      </c>
      <c r="J2287" s="1" t="s">
        <v>1193</v>
      </c>
      <c r="K2287" s="1" t="s">
        <v>20</v>
      </c>
      <c r="L2287" s="1" t="s">
        <v>1193</v>
      </c>
      <c r="M2287" s="1"/>
      <c r="N2287" s="1">
        <f t="shared" si="35"/>
        <v>1960</v>
      </c>
      <c r="O2287" s="1" t="s">
        <v>22</v>
      </c>
      <c r="P2287" s="1" t="s">
        <v>7612</v>
      </c>
      <c r="Q2287" s="1" t="s">
        <v>7613</v>
      </c>
      <c r="R2287" s="1" t="s">
        <v>21</v>
      </c>
      <c r="S2287" s="1"/>
      <c r="T2287" s="1" t="s">
        <v>25</v>
      </c>
      <c r="U2287">
        <v>-1</v>
      </c>
    </row>
    <row r="2288" spans="1:21">
      <c r="A2288" s="1" t="s">
        <v>529</v>
      </c>
      <c r="B2288" s="1" t="str">
        <f>VLOOKUP(A2288,'[3]消费明细-普通账号'!$B$2:$C$10000,2,)</f>
        <v>广州慕可生物科技有限公司</v>
      </c>
      <c r="C2288" s="1" t="str">
        <f>VLOOKUP(A2288,'[3]消费明细-普通账号'!$B$2:$D$10000,3,)</f>
        <v>KA-广</v>
      </c>
      <c r="D2288" s="1" t="str">
        <f>VLOOKUP(A2288,'[3]消费明细-普通账号'!$B$2:$L$10000,11,)</f>
        <v>汤何</v>
      </c>
      <c r="E2288" s="1" t="str">
        <f>VLOOKUP(A2288,'[3]消费明细-普通账号'!$B$2:$P$10000,15,)</f>
        <v>关联</v>
      </c>
      <c r="F2288" s="5">
        <f>VLOOKUP(A2288,'[3]消费明细-普通账号'!$B$2:$O$10000,14,)</f>
        <v>42991</v>
      </c>
      <c r="G2288" s="1" t="s">
        <v>7614</v>
      </c>
      <c r="H2288" s="1" t="s">
        <v>36</v>
      </c>
      <c r="I2288" s="1" t="s">
        <v>59</v>
      </c>
      <c r="J2288" s="1" t="s">
        <v>3213</v>
      </c>
      <c r="K2288" s="1" t="s">
        <v>20</v>
      </c>
      <c r="L2288" s="1" t="s">
        <v>3213</v>
      </c>
      <c r="M2288" s="1"/>
      <c r="N2288" s="1">
        <f t="shared" si="35"/>
        <v>308</v>
      </c>
      <c r="O2288" s="1" t="s">
        <v>22</v>
      </c>
      <c r="P2288" s="1" t="s">
        <v>7615</v>
      </c>
      <c r="Q2288" s="1" t="s">
        <v>7616</v>
      </c>
      <c r="R2288" s="1" t="s">
        <v>21</v>
      </c>
      <c r="S2288" s="1"/>
      <c r="T2288" s="1" t="s">
        <v>25</v>
      </c>
      <c r="U2288">
        <v>-1</v>
      </c>
    </row>
    <row r="2289" spans="1:21">
      <c r="A2289" s="1" t="s">
        <v>529</v>
      </c>
      <c r="B2289" s="1" t="str">
        <f>VLOOKUP(A2289,'[3]消费明细-普通账号'!$B$2:$C$10000,2,)</f>
        <v>广州慕可生物科技有限公司</v>
      </c>
      <c r="C2289" s="1" t="str">
        <f>VLOOKUP(A2289,'[3]消费明细-普通账号'!$B$2:$D$10000,3,)</f>
        <v>KA-广</v>
      </c>
      <c r="D2289" s="1" t="str">
        <f>VLOOKUP(A2289,'[3]消费明细-普通账号'!$B$2:$L$10000,11,)</f>
        <v>汤何</v>
      </c>
      <c r="E2289" s="1" t="str">
        <f>VLOOKUP(A2289,'[3]消费明细-普通账号'!$B$2:$P$10000,15,)</f>
        <v>关联</v>
      </c>
      <c r="F2289" s="5">
        <f>VLOOKUP(A2289,'[3]消费明细-普通账号'!$B$2:$O$10000,14,)</f>
        <v>42991</v>
      </c>
      <c r="G2289" s="1" t="s">
        <v>7617</v>
      </c>
      <c r="H2289" s="1" t="s">
        <v>36</v>
      </c>
      <c r="I2289" s="1" t="s">
        <v>59</v>
      </c>
      <c r="J2289" s="1" t="s">
        <v>1594</v>
      </c>
      <c r="K2289" s="1" t="s">
        <v>20</v>
      </c>
      <c r="L2289" s="1" t="s">
        <v>1594</v>
      </c>
      <c r="M2289" s="1"/>
      <c r="N2289" s="1">
        <f t="shared" si="35"/>
        <v>580</v>
      </c>
      <c r="O2289" s="1" t="s">
        <v>22</v>
      </c>
      <c r="P2289" s="1" t="s">
        <v>7618</v>
      </c>
      <c r="Q2289" s="1" t="s">
        <v>7619</v>
      </c>
      <c r="R2289" s="1" t="s">
        <v>21</v>
      </c>
      <c r="S2289" s="1"/>
      <c r="T2289" s="1" t="s">
        <v>25</v>
      </c>
      <c r="U2289">
        <v>-1</v>
      </c>
    </row>
    <row r="2290" spans="1:21">
      <c r="A2290" s="1" t="s">
        <v>529</v>
      </c>
      <c r="B2290" s="1" t="str">
        <f>VLOOKUP(A2290,'[3]消费明细-普通账号'!$B$2:$C$10000,2,)</f>
        <v>广州慕可生物科技有限公司</v>
      </c>
      <c r="C2290" s="1" t="str">
        <f>VLOOKUP(A2290,'[3]消费明细-普通账号'!$B$2:$D$10000,3,)</f>
        <v>KA-广</v>
      </c>
      <c r="D2290" s="1" t="str">
        <f>VLOOKUP(A2290,'[3]消费明细-普通账号'!$B$2:$L$10000,11,)</f>
        <v>汤何</v>
      </c>
      <c r="E2290" s="1" t="str">
        <f>VLOOKUP(A2290,'[3]消费明细-普通账号'!$B$2:$P$10000,15,)</f>
        <v>关联</v>
      </c>
      <c r="F2290" s="5">
        <f>VLOOKUP(A2290,'[3]消费明细-普通账号'!$B$2:$O$10000,14,)</f>
        <v>42991</v>
      </c>
      <c r="G2290" s="1" t="s">
        <v>7620</v>
      </c>
      <c r="H2290" s="1" t="s">
        <v>36</v>
      </c>
      <c r="I2290" s="1" t="s">
        <v>59</v>
      </c>
      <c r="J2290" s="1" t="s">
        <v>7621</v>
      </c>
      <c r="K2290" s="1" t="s">
        <v>20</v>
      </c>
      <c r="L2290" s="1" t="s">
        <v>7621</v>
      </c>
      <c r="M2290" s="1"/>
      <c r="N2290" s="1">
        <f t="shared" si="35"/>
        <v>151</v>
      </c>
      <c r="O2290" s="1" t="s">
        <v>22</v>
      </c>
      <c r="P2290" s="1" t="s">
        <v>7622</v>
      </c>
      <c r="Q2290" s="1" t="s">
        <v>7623</v>
      </c>
      <c r="R2290" s="1" t="s">
        <v>21</v>
      </c>
      <c r="S2290" s="1"/>
      <c r="T2290" s="1" t="s">
        <v>25</v>
      </c>
      <c r="U2290">
        <v>-1</v>
      </c>
    </row>
    <row r="2291" spans="1:21">
      <c r="A2291" s="1" t="s">
        <v>340</v>
      </c>
      <c r="B2291" s="1" t="str">
        <f>VLOOKUP(A2291,'[3]消费明细-普通账号'!$B$2:$C$10000,2,)</f>
        <v>深圳翼果科技有限公司</v>
      </c>
      <c r="C2291" s="1" t="str">
        <f>VLOOKUP(A2291,'[3]消费明细-普通账号'!$B$2:$D$10000,3,)</f>
        <v>铁军-广</v>
      </c>
      <c r="D2291" s="1" t="str">
        <f>VLOOKUP(A2291,'[3]消费明细-普通账号'!$B$2:$L$10000,11,)</f>
        <v>高乾</v>
      </c>
      <c r="E2291" s="1" t="str">
        <f>VLOOKUP(A2291,'[3]消费明细-普通账号'!$B$2:$P$10000,15,)</f>
        <v>关联</v>
      </c>
      <c r="F2291" s="5">
        <f>VLOOKUP(A2291,'[3]消费明细-普通账号'!$B$2:$O$10000,14,)</f>
        <v>43132</v>
      </c>
      <c r="G2291" s="1" t="s">
        <v>7624</v>
      </c>
      <c r="H2291" s="1" t="s">
        <v>17</v>
      </c>
      <c r="I2291" s="1" t="s">
        <v>59</v>
      </c>
      <c r="J2291" s="1" t="s">
        <v>6991</v>
      </c>
      <c r="K2291" s="1" t="s">
        <v>20</v>
      </c>
      <c r="L2291" s="1" t="s">
        <v>6991</v>
      </c>
      <c r="M2291" s="1"/>
      <c r="N2291" s="1">
        <f t="shared" si="35"/>
        <v>1632</v>
      </c>
      <c r="O2291" s="1" t="s">
        <v>22</v>
      </c>
      <c r="P2291" s="1" t="s">
        <v>7625</v>
      </c>
      <c r="Q2291" s="1" t="s">
        <v>7626</v>
      </c>
      <c r="R2291" s="1" t="s">
        <v>21</v>
      </c>
      <c r="S2291" s="1"/>
      <c r="T2291" s="1" t="s">
        <v>25</v>
      </c>
      <c r="U2291">
        <v>-1</v>
      </c>
    </row>
    <row r="2292" spans="1:21">
      <c r="A2292" s="1" t="s">
        <v>833</v>
      </c>
      <c r="B2292" s="1" t="str">
        <f>VLOOKUP(A2292,'[3]消费明细-普通账号'!$B$2:$C$10000,2,)</f>
        <v>广东全娱科技有限公司</v>
      </c>
      <c r="C2292" s="1" t="str">
        <f>VLOOKUP(A2292,'[3]消费明细-普通账号'!$B$2:$D$10000,3,)</f>
        <v>KA-广</v>
      </c>
      <c r="D2292" s="1" t="str">
        <f>VLOOKUP(A2292,'[3]消费明细-普通账号'!$B$2:$L$10000,11,)</f>
        <v>KA-广</v>
      </c>
      <c r="E2292" s="1" t="str">
        <f>VLOOKUP(A2292,'[3]消费明细-普通账号'!$B$2:$P$10000,15,)</f>
        <v>关联</v>
      </c>
      <c r="F2292" s="5">
        <f>VLOOKUP(A2292,'[3]消费明细-普通账号'!$B$2:$O$10000,14,)</f>
        <v>43050</v>
      </c>
      <c r="G2292" s="1" t="s">
        <v>7627</v>
      </c>
      <c r="H2292" s="1" t="s">
        <v>17</v>
      </c>
      <c r="I2292" s="1" t="s">
        <v>59</v>
      </c>
      <c r="J2292" s="1" t="s">
        <v>7628</v>
      </c>
      <c r="K2292" s="1" t="s">
        <v>20</v>
      </c>
      <c r="L2292" s="1" t="s">
        <v>7628</v>
      </c>
      <c r="M2292" s="1"/>
      <c r="N2292" s="1">
        <f t="shared" si="35"/>
        <v>386</v>
      </c>
      <c r="O2292" s="1" t="s">
        <v>22</v>
      </c>
      <c r="P2292" s="1" t="s">
        <v>7629</v>
      </c>
      <c r="Q2292" s="1" t="s">
        <v>7630</v>
      </c>
      <c r="R2292" s="1" t="s">
        <v>21</v>
      </c>
      <c r="S2292" s="1"/>
      <c r="T2292" s="1" t="s">
        <v>25</v>
      </c>
      <c r="U2292">
        <v>-1</v>
      </c>
    </row>
    <row r="2293" spans="1:21">
      <c r="A2293" s="1" t="s">
        <v>529</v>
      </c>
      <c r="B2293" s="1" t="str">
        <f>VLOOKUP(A2293,'[3]消费明细-普通账号'!$B$2:$C$10000,2,)</f>
        <v>广州慕可生物科技有限公司</v>
      </c>
      <c r="C2293" s="1" t="str">
        <f>VLOOKUP(A2293,'[3]消费明细-普通账号'!$B$2:$D$10000,3,)</f>
        <v>KA-广</v>
      </c>
      <c r="D2293" s="1" t="str">
        <f>VLOOKUP(A2293,'[3]消费明细-普通账号'!$B$2:$L$10000,11,)</f>
        <v>汤何</v>
      </c>
      <c r="E2293" s="1" t="str">
        <f>VLOOKUP(A2293,'[3]消费明细-普通账号'!$B$2:$P$10000,15,)</f>
        <v>关联</v>
      </c>
      <c r="F2293" s="5">
        <f>VLOOKUP(A2293,'[3]消费明细-普通账号'!$B$2:$O$10000,14,)</f>
        <v>42991</v>
      </c>
      <c r="G2293" s="1" t="s">
        <v>7631</v>
      </c>
      <c r="H2293" s="1" t="s">
        <v>17</v>
      </c>
      <c r="I2293" s="1" t="s">
        <v>59</v>
      </c>
      <c r="J2293" s="1" t="s">
        <v>4742</v>
      </c>
      <c r="K2293" s="1" t="s">
        <v>20</v>
      </c>
      <c r="L2293" s="1" t="s">
        <v>4742</v>
      </c>
      <c r="M2293" s="1"/>
      <c r="N2293" s="1">
        <f t="shared" si="35"/>
        <v>555</v>
      </c>
      <c r="O2293" s="1" t="s">
        <v>22</v>
      </c>
      <c r="P2293" s="1" t="s">
        <v>7632</v>
      </c>
      <c r="Q2293" s="1" t="s">
        <v>7633</v>
      </c>
      <c r="R2293" s="1" t="s">
        <v>21</v>
      </c>
      <c r="S2293" s="1"/>
      <c r="T2293" s="1" t="s">
        <v>25</v>
      </c>
      <c r="U2293">
        <v>-1</v>
      </c>
    </row>
    <row r="2294" spans="1:21">
      <c r="A2294" s="1" t="s">
        <v>529</v>
      </c>
      <c r="B2294" s="1" t="str">
        <f>VLOOKUP(A2294,'[3]消费明细-普通账号'!$B$2:$C$10000,2,)</f>
        <v>广州慕可生物科技有限公司</v>
      </c>
      <c r="C2294" s="1" t="str">
        <f>VLOOKUP(A2294,'[3]消费明细-普通账号'!$B$2:$D$10000,3,)</f>
        <v>KA-广</v>
      </c>
      <c r="D2294" s="1" t="str">
        <f>VLOOKUP(A2294,'[3]消费明细-普通账号'!$B$2:$L$10000,11,)</f>
        <v>汤何</v>
      </c>
      <c r="E2294" s="1" t="str">
        <f>VLOOKUP(A2294,'[3]消费明细-普通账号'!$B$2:$P$10000,15,)</f>
        <v>关联</v>
      </c>
      <c r="F2294" s="5">
        <f>VLOOKUP(A2294,'[3]消费明细-普通账号'!$B$2:$O$10000,14,)</f>
        <v>42991</v>
      </c>
      <c r="G2294" s="1" t="s">
        <v>7634</v>
      </c>
      <c r="H2294" s="1" t="s">
        <v>17</v>
      </c>
      <c r="I2294" s="1" t="s">
        <v>59</v>
      </c>
      <c r="J2294" s="1" t="s">
        <v>7635</v>
      </c>
      <c r="K2294" s="1" t="s">
        <v>20</v>
      </c>
      <c r="L2294" s="1" t="s">
        <v>7635</v>
      </c>
      <c r="M2294" s="1"/>
      <c r="N2294" s="1">
        <f t="shared" si="35"/>
        <v>3921</v>
      </c>
      <c r="O2294" s="1" t="s">
        <v>22</v>
      </c>
      <c r="P2294" s="1" t="s">
        <v>7636</v>
      </c>
      <c r="Q2294" s="1" t="s">
        <v>7637</v>
      </c>
      <c r="R2294" s="1" t="s">
        <v>21</v>
      </c>
      <c r="S2294" s="1"/>
      <c r="T2294" s="1" t="s">
        <v>25</v>
      </c>
      <c r="U2294">
        <v>-1</v>
      </c>
    </row>
    <row r="2295" spans="1:21">
      <c r="A2295" s="1" t="s">
        <v>529</v>
      </c>
      <c r="B2295" s="1" t="str">
        <f>VLOOKUP(A2295,'[3]消费明细-普通账号'!$B$2:$C$10000,2,)</f>
        <v>广州慕可生物科技有限公司</v>
      </c>
      <c r="C2295" s="1" t="str">
        <f>VLOOKUP(A2295,'[3]消费明细-普通账号'!$B$2:$D$10000,3,)</f>
        <v>KA-广</v>
      </c>
      <c r="D2295" s="1" t="str">
        <f>VLOOKUP(A2295,'[3]消费明细-普通账号'!$B$2:$L$10000,11,)</f>
        <v>汤何</v>
      </c>
      <c r="E2295" s="1" t="str">
        <f>VLOOKUP(A2295,'[3]消费明细-普通账号'!$B$2:$P$10000,15,)</f>
        <v>关联</v>
      </c>
      <c r="F2295" s="5">
        <f>VLOOKUP(A2295,'[3]消费明细-普通账号'!$B$2:$O$10000,14,)</f>
        <v>42991</v>
      </c>
      <c r="G2295" s="1" t="s">
        <v>7638</v>
      </c>
      <c r="H2295" s="1" t="s">
        <v>17</v>
      </c>
      <c r="I2295" s="1" t="s">
        <v>59</v>
      </c>
      <c r="J2295" s="1" t="s">
        <v>7639</v>
      </c>
      <c r="K2295" s="1" t="s">
        <v>20</v>
      </c>
      <c r="L2295" s="1" t="s">
        <v>7639</v>
      </c>
      <c r="M2295" s="1"/>
      <c r="N2295" s="1">
        <f t="shared" si="35"/>
        <v>887</v>
      </c>
      <c r="O2295" s="1" t="s">
        <v>22</v>
      </c>
      <c r="P2295" s="1" t="s">
        <v>7640</v>
      </c>
      <c r="Q2295" s="1" t="s">
        <v>7641</v>
      </c>
      <c r="R2295" s="1" t="s">
        <v>21</v>
      </c>
      <c r="S2295" s="1"/>
      <c r="T2295" s="1" t="s">
        <v>25</v>
      </c>
      <c r="U2295">
        <v>-1</v>
      </c>
    </row>
    <row r="2296" spans="1:21">
      <c r="A2296" s="1" t="s">
        <v>529</v>
      </c>
      <c r="B2296" s="1" t="str">
        <f>VLOOKUP(A2296,'[3]消费明细-普通账号'!$B$2:$C$10000,2,)</f>
        <v>广州慕可生物科技有限公司</v>
      </c>
      <c r="C2296" s="1" t="str">
        <f>VLOOKUP(A2296,'[3]消费明细-普通账号'!$B$2:$D$10000,3,)</f>
        <v>KA-广</v>
      </c>
      <c r="D2296" s="1" t="str">
        <f>VLOOKUP(A2296,'[3]消费明细-普通账号'!$B$2:$L$10000,11,)</f>
        <v>汤何</v>
      </c>
      <c r="E2296" s="1" t="str">
        <f>VLOOKUP(A2296,'[3]消费明细-普通账号'!$B$2:$P$10000,15,)</f>
        <v>关联</v>
      </c>
      <c r="F2296" s="5">
        <f>VLOOKUP(A2296,'[3]消费明细-普通账号'!$B$2:$O$10000,14,)</f>
        <v>42991</v>
      </c>
      <c r="G2296" s="1" t="s">
        <v>7642</v>
      </c>
      <c r="H2296" s="1" t="s">
        <v>17</v>
      </c>
      <c r="I2296" s="1" t="s">
        <v>59</v>
      </c>
      <c r="J2296" s="1" t="s">
        <v>7643</v>
      </c>
      <c r="K2296" s="1" t="s">
        <v>20</v>
      </c>
      <c r="L2296" s="1" t="s">
        <v>7643</v>
      </c>
      <c r="M2296" s="1"/>
      <c r="N2296" s="1">
        <f t="shared" si="35"/>
        <v>848</v>
      </c>
      <c r="O2296" s="1" t="s">
        <v>22</v>
      </c>
      <c r="P2296" s="1" t="s">
        <v>7644</v>
      </c>
      <c r="Q2296" s="1" t="s">
        <v>7645</v>
      </c>
      <c r="R2296" s="1" t="s">
        <v>21</v>
      </c>
      <c r="S2296" s="1"/>
      <c r="T2296" s="1" t="s">
        <v>25</v>
      </c>
      <c r="U2296">
        <v>-1</v>
      </c>
    </row>
    <row r="2297" spans="1:21">
      <c r="A2297" s="1" t="s">
        <v>697</v>
      </c>
      <c r="B2297" s="1" t="str">
        <f>VLOOKUP(A2297,'[3]消费明细-普通账号'!$B$2:$C$10000,2,)</f>
        <v>绵泽信息技术有限公司</v>
      </c>
      <c r="C2297" s="1" t="str">
        <f>VLOOKUP(A2297,'[3]消费明细-普通账号'!$B$2:$D$10000,3,)</f>
        <v>KA-广</v>
      </c>
      <c r="D2297" s="1" t="str">
        <f>VLOOKUP(A2297,'[3]消费明细-普通账号'!$B$2:$L$10000,11,)</f>
        <v>汤何</v>
      </c>
      <c r="E2297" s="1" t="str">
        <f>VLOOKUP(A2297,'[3]消费明细-普通账号'!$B$2:$P$10000,15,)</f>
        <v>新建</v>
      </c>
      <c r="F2297" s="5">
        <f>VLOOKUP(A2297,'[3]消费明细-普通账号'!$B$2:$O$10000,14,)</f>
        <v>43028</v>
      </c>
      <c r="G2297" s="1" t="s">
        <v>7646</v>
      </c>
      <c r="H2297" s="1" t="s">
        <v>54</v>
      </c>
      <c r="I2297" s="1" t="s">
        <v>49</v>
      </c>
      <c r="J2297" s="1" t="s">
        <v>29</v>
      </c>
      <c r="K2297" s="1" t="s">
        <v>20</v>
      </c>
      <c r="L2297" s="1" t="s">
        <v>29</v>
      </c>
      <c r="M2297" s="1"/>
      <c r="N2297" s="1">
        <f t="shared" si="35"/>
        <v>0</v>
      </c>
      <c r="O2297" s="1" t="s">
        <v>22</v>
      </c>
      <c r="P2297" s="1" t="s">
        <v>7647</v>
      </c>
      <c r="Q2297" s="1" t="s">
        <v>7648</v>
      </c>
      <c r="R2297" s="1" t="s">
        <v>21</v>
      </c>
      <c r="S2297" s="1"/>
      <c r="T2297" s="1" t="s">
        <v>25</v>
      </c>
      <c r="U2297" t="str">
        <f>VLOOKUP(H2297,[4]可返佣产品!$A$2:$B$1000,2,)</f>
        <v>true</v>
      </c>
    </row>
    <row r="2298" spans="1:21">
      <c r="A2298" s="1" t="s">
        <v>220</v>
      </c>
      <c r="B2298" s="1" t="str">
        <f>VLOOKUP(A2298,'[3]消费明细-普通账号'!$B$2:$C$10000,2,)</f>
        <v>广州尚途商旅信息技术有限公司</v>
      </c>
      <c r="C2298" s="1" t="str">
        <f>VLOOKUP(A2298,'[3]消费明细-普通账号'!$B$2:$D$10000,3,)</f>
        <v>KA-广</v>
      </c>
      <c r="D2298" s="1" t="str">
        <f>VLOOKUP(A2298,'[3]消费明细-普通账号'!$B$2:$L$10000,11,)</f>
        <v>史玉卉</v>
      </c>
      <c r="E2298" s="1" t="str">
        <f>VLOOKUP(A2298,'[3]消费明细-普通账号'!$B$2:$P$10000,15,)</f>
        <v>关联</v>
      </c>
      <c r="F2298" s="5">
        <f>VLOOKUP(A2298,'[3]消费明细-普通账号'!$B$2:$O$10000,14,)</f>
        <v>42670</v>
      </c>
      <c r="G2298" s="1" t="s">
        <v>7649</v>
      </c>
      <c r="H2298" s="1" t="s">
        <v>48</v>
      </c>
      <c r="I2298" s="1" t="s">
        <v>49</v>
      </c>
      <c r="J2298" s="1" t="s">
        <v>29</v>
      </c>
      <c r="K2298" s="1" t="s">
        <v>20</v>
      </c>
      <c r="L2298" s="1" t="s">
        <v>30</v>
      </c>
      <c r="M2298" s="1"/>
      <c r="N2298" s="1">
        <f t="shared" si="35"/>
        <v>0</v>
      </c>
      <c r="O2298" s="1" t="s">
        <v>31</v>
      </c>
      <c r="P2298" s="1" t="s">
        <v>7650</v>
      </c>
      <c r="Q2298" s="1" t="s">
        <v>7650</v>
      </c>
      <c r="R2298" s="1" t="s">
        <v>21</v>
      </c>
      <c r="S2298" s="1"/>
      <c r="T2298" s="1" t="s">
        <v>25</v>
      </c>
      <c r="U2298" t="e">
        <f>VLOOKUP(H2298,[4]可返佣产品!$A$2:$B$1000,2,)</f>
        <v>#N/A</v>
      </c>
    </row>
    <row r="2299" spans="1:21">
      <c r="A2299" s="1" t="s">
        <v>194</v>
      </c>
      <c r="B2299" s="1" t="str">
        <f>VLOOKUP(A2299,'[3]消费明细-普通账号'!$B$2:$C$10000,2,)</f>
        <v>深圳银链科技有限公司</v>
      </c>
      <c r="C2299" s="1" t="str">
        <f>VLOOKUP(A2299,'[3]消费明细-普通账号'!$B$2:$D$10000,3,)</f>
        <v>铁军-广</v>
      </c>
      <c r="D2299" s="1" t="str">
        <f>VLOOKUP(A2299,'[3]消费明细-普通账号'!$B$2:$L$10000,11,)</f>
        <v>李达</v>
      </c>
      <c r="E2299" s="1" t="str">
        <f>VLOOKUP(A2299,'[3]消费明细-普通账号'!$B$2:$P$10000,15,)</f>
        <v>新建</v>
      </c>
      <c r="F2299" s="5">
        <f>VLOOKUP(A2299,'[3]消费明细-普通账号'!$B$2:$O$10000,14,)</f>
        <v>43161.623564814799</v>
      </c>
      <c r="G2299" s="1" t="s">
        <v>7651</v>
      </c>
      <c r="H2299" s="1" t="s">
        <v>17</v>
      </c>
      <c r="I2299" s="1" t="s">
        <v>59</v>
      </c>
      <c r="J2299" s="1" t="s">
        <v>3103</v>
      </c>
      <c r="K2299" s="1" t="s">
        <v>20</v>
      </c>
      <c r="L2299" s="1" t="s">
        <v>3103</v>
      </c>
      <c r="M2299" s="1"/>
      <c r="N2299" s="1">
        <f t="shared" si="35"/>
        <v>100.42</v>
      </c>
      <c r="O2299" s="1" t="s">
        <v>22</v>
      </c>
      <c r="P2299" s="1" t="s">
        <v>7652</v>
      </c>
      <c r="Q2299" s="1" t="s">
        <v>7653</v>
      </c>
      <c r="R2299" s="1" t="s">
        <v>21</v>
      </c>
      <c r="S2299" s="1"/>
      <c r="T2299" s="1" t="s">
        <v>25</v>
      </c>
      <c r="U2299" t="str">
        <f>VLOOKUP(H2299,[4]可返佣产品!$A$2:$B$1000,2,)</f>
        <v>true</v>
      </c>
    </row>
    <row r="2300" spans="1:21">
      <c r="A2300" s="1" t="s">
        <v>194</v>
      </c>
      <c r="B2300" s="1" t="str">
        <f>VLOOKUP(A2300,'[3]消费明细-普通账号'!$B$2:$C$10000,2,)</f>
        <v>深圳银链科技有限公司</v>
      </c>
      <c r="C2300" s="1" t="str">
        <f>VLOOKUP(A2300,'[3]消费明细-普通账号'!$B$2:$D$10000,3,)</f>
        <v>铁军-广</v>
      </c>
      <c r="D2300" s="1" t="str">
        <f>VLOOKUP(A2300,'[3]消费明细-普通账号'!$B$2:$L$10000,11,)</f>
        <v>李达</v>
      </c>
      <c r="E2300" s="1" t="str">
        <f>VLOOKUP(A2300,'[3]消费明细-普通账号'!$B$2:$P$10000,15,)</f>
        <v>新建</v>
      </c>
      <c r="F2300" s="5">
        <f>VLOOKUP(A2300,'[3]消费明细-普通账号'!$B$2:$O$10000,14,)</f>
        <v>43161.623564814799</v>
      </c>
      <c r="G2300" s="1" t="s">
        <v>7654</v>
      </c>
      <c r="H2300" s="1" t="s">
        <v>17</v>
      </c>
      <c r="I2300" s="1" t="s">
        <v>59</v>
      </c>
      <c r="J2300" s="1" t="s">
        <v>3103</v>
      </c>
      <c r="K2300" s="1" t="s">
        <v>20</v>
      </c>
      <c r="L2300" s="1" t="s">
        <v>3103</v>
      </c>
      <c r="M2300" s="1"/>
      <c r="N2300" s="1">
        <f t="shared" si="35"/>
        <v>100.42</v>
      </c>
      <c r="O2300" s="1" t="s">
        <v>22</v>
      </c>
      <c r="P2300" s="1" t="s">
        <v>7655</v>
      </c>
      <c r="Q2300" s="1" t="s">
        <v>7656</v>
      </c>
      <c r="R2300" s="1" t="s">
        <v>21</v>
      </c>
      <c r="S2300" s="1"/>
      <c r="T2300" s="1" t="s">
        <v>25</v>
      </c>
      <c r="U2300" t="str">
        <f>VLOOKUP(H2300,[4]可返佣产品!$A$2:$B$1000,2,)</f>
        <v>true</v>
      </c>
    </row>
    <row r="2301" spans="1:21">
      <c r="A2301" s="1" t="s">
        <v>194</v>
      </c>
      <c r="B2301" s="1" t="str">
        <f>VLOOKUP(A2301,'[3]消费明细-普通账号'!$B$2:$C$10000,2,)</f>
        <v>深圳银链科技有限公司</v>
      </c>
      <c r="C2301" s="1" t="str">
        <f>VLOOKUP(A2301,'[3]消费明细-普通账号'!$B$2:$D$10000,3,)</f>
        <v>铁军-广</v>
      </c>
      <c r="D2301" s="1" t="str">
        <f>VLOOKUP(A2301,'[3]消费明细-普通账号'!$B$2:$L$10000,11,)</f>
        <v>李达</v>
      </c>
      <c r="E2301" s="1" t="str">
        <f>VLOOKUP(A2301,'[3]消费明细-普通账号'!$B$2:$P$10000,15,)</f>
        <v>新建</v>
      </c>
      <c r="F2301" s="5">
        <f>VLOOKUP(A2301,'[3]消费明细-普通账号'!$B$2:$O$10000,14,)</f>
        <v>43161.623564814799</v>
      </c>
      <c r="G2301" s="1" t="s">
        <v>7657</v>
      </c>
      <c r="H2301" s="1" t="s">
        <v>17</v>
      </c>
      <c r="I2301" s="1" t="s">
        <v>59</v>
      </c>
      <c r="J2301" s="1" t="s">
        <v>3103</v>
      </c>
      <c r="K2301" s="1" t="s">
        <v>20</v>
      </c>
      <c r="L2301" s="1" t="s">
        <v>3103</v>
      </c>
      <c r="M2301" s="1"/>
      <c r="N2301" s="1">
        <f t="shared" si="35"/>
        <v>100.42</v>
      </c>
      <c r="O2301" s="1" t="s">
        <v>22</v>
      </c>
      <c r="P2301" s="1" t="s">
        <v>7658</v>
      </c>
      <c r="Q2301" s="1" t="s">
        <v>7658</v>
      </c>
      <c r="R2301" s="1" t="s">
        <v>21</v>
      </c>
      <c r="S2301" s="1"/>
      <c r="T2301" s="1" t="s">
        <v>25</v>
      </c>
      <c r="U2301" t="str">
        <f>VLOOKUP(H2301,[4]可返佣产品!$A$2:$B$1000,2,)</f>
        <v>true</v>
      </c>
    </row>
    <row r="2302" spans="1:21">
      <c r="A2302" s="1" t="s">
        <v>194</v>
      </c>
      <c r="B2302" s="1" t="str">
        <f>VLOOKUP(A2302,'[3]消费明细-普通账号'!$B$2:$C$10000,2,)</f>
        <v>深圳银链科技有限公司</v>
      </c>
      <c r="C2302" s="1" t="str">
        <f>VLOOKUP(A2302,'[3]消费明细-普通账号'!$B$2:$D$10000,3,)</f>
        <v>铁军-广</v>
      </c>
      <c r="D2302" s="1" t="str">
        <f>VLOOKUP(A2302,'[3]消费明细-普通账号'!$B$2:$L$10000,11,)</f>
        <v>李达</v>
      </c>
      <c r="E2302" s="1" t="str">
        <f>VLOOKUP(A2302,'[3]消费明细-普通账号'!$B$2:$P$10000,15,)</f>
        <v>新建</v>
      </c>
      <c r="F2302" s="5">
        <f>VLOOKUP(A2302,'[3]消费明细-普通账号'!$B$2:$O$10000,14,)</f>
        <v>43161.623564814799</v>
      </c>
      <c r="G2302" s="1" t="s">
        <v>7659</v>
      </c>
      <c r="H2302" s="1" t="s">
        <v>17</v>
      </c>
      <c r="I2302" s="1" t="s">
        <v>59</v>
      </c>
      <c r="J2302" s="1" t="s">
        <v>3103</v>
      </c>
      <c r="K2302" s="1" t="s">
        <v>20</v>
      </c>
      <c r="L2302" s="1" t="s">
        <v>3103</v>
      </c>
      <c r="M2302" s="1"/>
      <c r="N2302" s="1">
        <f t="shared" si="35"/>
        <v>100.42</v>
      </c>
      <c r="O2302" s="1" t="s">
        <v>22</v>
      </c>
      <c r="P2302" s="1" t="s">
        <v>7660</v>
      </c>
      <c r="Q2302" s="1" t="s">
        <v>7660</v>
      </c>
      <c r="R2302" s="1" t="s">
        <v>21</v>
      </c>
      <c r="S2302" s="1"/>
      <c r="T2302" s="1" t="s">
        <v>25</v>
      </c>
      <c r="U2302" t="str">
        <f>VLOOKUP(H2302,[4]可返佣产品!$A$2:$B$1000,2,)</f>
        <v>true</v>
      </c>
    </row>
    <row r="2303" spans="1:21">
      <c r="A2303" s="1" t="s">
        <v>194</v>
      </c>
      <c r="B2303" s="1" t="str">
        <f>VLOOKUP(A2303,'[3]消费明细-普通账号'!$B$2:$C$10000,2,)</f>
        <v>深圳银链科技有限公司</v>
      </c>
      <c r="C2303" s="1" t="str">
        <f>VLOOKUP(A2303,'[3]消费明细-普通账号'!$B$2:$D$10000,3,)</f>
        <v>铁军-广</v>
      </c>
      <c r="D2303" s="1" t="str">
        <f>VLOOKUP(A2303,'[3]消费明细-普通账号'!$B$2:$L$10000,11,)</f>
        <v>李达</v>
      </c>
      <c r="E2303" s="1" t="str">
        <f>VLOOKUP(A2303,'[3]消费明细-普通账号'!$B$2:$P$10000,15,)</f>
        <v>新建</v>
      </c>
      <c r="F2303" s="5">
        <f>VLOOKUP(A2303,'[3]消费明细-普通账号'!$B$2:$O$10000,14,)</f>
        <v>43161.623564814799</v>
      </c>
      <c r="G2303" s="1" t="s">
        <v>7661</v>
      </c>
      <c r="H2303" s="1" t="s">
        <v>17</v>
      </c>
      <c r="I2303" s="1" t="s">
        <v>59</v>
      </c>
      <c r="J2303" s="1" t="s">
        <v>3103</v>
      </c>
      <c r="K2303" s="1" t="s">
        <v>20</v>
      </c>
      <c r="L2303" s="1" t="s">
        <v>3103</v>
      </c>
      <c r="M2303" s="1"/>
      <c r="N2303" s="1">
        <f t="shared" si="35"/>
        <v>100.42</v>
      </c>
      <c r="O2303" s="1" t="s">
        <v>22</v>
      </c>
      <c r="P2303" s="1" t="s">
        <v>7662</v>
      </c>
      <c r="Q2303" s="1" t="s">
        <v>7663</v>
      </c>
      <c r="R2303" s="1" t="s">
        <v>21</v>
      </c>
      <c r="S2303" s="1"/>
      <c r="T2303" s="1" t="s">
        <v>25</v>
      </c>
      <c r="U2303" t="str">
        <f>VLOOKUP(H2303,[4]可返佣产品!$A$2:$B$1000,2,)</f>
        <v>true</v>
      </c>
    </row>
    <row r="2304" spans="1:21">
      <c r="A2304" s="1" t="s">
        <v>194</v>
      </c>
      <c r="B2304" s="1" t="str">
        <f>VLOOKUP(A2304,'[3]消费明细-普通账号'!$B$2:$C$10000,2,)</f>
        <v>深圳银链科技有限公司</v>
      </c>
      <c r="C2304" s="1" t="str">
        <f>VLOOKUP(A2304,'[3]消费明细-普通账号'!$B$2:$D$10000,3,)</f>
        <v>铁军-广</v>
      </c>
      <c r="D2304" s="1" t="str">
        <f>VLOOKUP(A2304,'[3]消费明细-普通账号'!$B$2:$L$10000,11,)</f>
        <v>李达</v>
      </c>
      <c r="E2304" s="1" t="str">
        <f>VLOOKUP(A2304,'[3]消费明细-普通账号'!$B$2:$P$10000,15,)</f>
        <v>新建</v>
      </c>
      <c r="F2304" s="5">
        <f>VLOOKUP(A2304,'[3]消费明细-普通账号'!$B$2:$O$10000,14,)</f>
        <v>43161.623564814799</v>
      </c>
      <c r="G2304" s="1" t="s">
        <v>7664</v>
      </c>
      <c r="H2304" s="1" t="s">
        <v>17</v>
      </c>
      <c r="I2304" s="1" t="s">
        <v>59</v>
      </c>
      <c r="J2304" s="1" t="s">
        <v>4378</v>
      </c>
      <c r="K2304" s="1" t="s">
        <v>3840</v>
      </c>
      <c r="L2304" s="1" t="s">
        <v>4379</v>
      </c>
      <c r="M2304" s="1"/>
      <c r="N2304" s="1">
        <f t="shared" si="35"/>
        <v>77.05</v>
      </c>
      <c r="O2304" s="1" t="s">
        <v>22</v>
      </c>
      <c r="P2304" s="1" t="s">
        <v>7665</v>
      </c>
      <c r="Q2304" s="1" t="s">
        <v>7666</v>
      </c>
      <c r="R2304" s="1" t="s">
        <v>21</v>
      </c>
      <c r="S2304" s="1"/>
      <c r="T2304" s="1" t="s">
        <v>25</v>
      </c>
      <c r="U2304" t="str">
        <f>VLOOKUP(H2304,[4]可返佣产品!$A$2:$B$1000,2,)</f>
        <v>true</v>
      </c>
    </row>
    <row r="2305" spans="1:21">
      <c r="A2305" s="1" t="s">
        <v>194</v>
      </c>
      <c r="B2305" s="1" t="str">
        <f>VLOOKUP(A2305,'[3]消费明细-普通账号'!$B$2:$C$10000,2,)</f>
        <v>深圳银链科技有限公司</v>
      </c>
      <c r="C2305" s="1" t="str">
        <f>VLOOKUP(A2305,'[3]消费明细-普通账号'!$B$2:$D$10000,3,)</f>
        <v>铁军-广</v>
      </c>
      <c r="D2305" s="1" t="str">
        <f>VLOOKUP(A2305,'[3]消费明细-普通账号'!$B$2:$L$10000,11,)</f>
        <v>李达</v>
      </c>
      <c r="E2305" s="1" t="str">
        <f>VLOOKUP(A2305,'[3]消费明细-普通账号'!$B$2:$P$10000,15,)</f>
        <v>新建</v>
      </c>
      <c r="F2305" s="5">
        <f>VLOOKUP(A2305,'[3]消费明细-普通账号'!$B$2:$O$10000,14,)</f>
        <v>43161.623564814799</v>
      </c>
      <c r="G2305" s="1" t="s">
        <v>7667</v>
      </c>
      <c r="H2305" s="1" t="s">
        <v>17</v>
      </c>
      <c r="I2305" s="1" t="s">
        <v>59</v>
      </c>
      <c r="J2305" s="1" t="s">
        <v>4378</v>
      </c>
      <c r="K2305" s="1" t="s">
        <v>3840</v>
      </c>
      <c r="L2305" s="1" t="s">
        <v>4379</v>
      </c>
      <c r="M2305" s="1"/>
      <c r="N2305" s="1">
        <f t="shared" si="35"/>
        <v>77.05</v>
      </c>
      <c r="O2305" s="1" t="s">
        <v>22</v>
      </c>
      <c r="P2305" s="1" t="s">
        <v>7668</v>
      </c>
      <c r="Q2305" s="1" t="s">
        <v>7669</v>
      </c>
      <c r="R2305" s="1" t="s">
        <v>21</v>
      </c>
      <c r="S2305" s="1"/>
      <c r="T2305" s="1" t="s">
        <v>25</v>
      </c>
      <c r="U2305" t="str">
        <f>VLOOKUP(H2305,[4]可返佣产品!$A$2:$B$1000,2,)</f>
        <v>true</v>
      </c>
    </row>
    <row r="2306" spans="1:21">
      <c r="A2306" s="1" t="s">
        <v>194</v>
      </c>
      <c r="B2306" s="1" t="str">
        <f>VLOOKUP(A2306,'[3]消费明细-普通账号'!$B$2:$C$10000,2,)</f>
        <v>深圳银链科技有限公司</v>
      </c>
      <c r="C2306" s="1" t="str">
        <f>VLOOKUP(A2306,'[3]消费明细-普通账号'!$B$2:$D$10000,3,)</f>
        <v>铁军-广</v>
      </c>
      <c r="D2306" s="1" t="str">
        <f>VLOOKUP(A2306,'[3]消费明细-普通账号'!$B$2:$L$10000,11,)</f>
        <v>李达</v>
      </c>
      <c r="E2306" s="1" t="str">
        <f>VLOOKUP(A2306,'[3]消费明细-普通账号'!$B$2:$P$10000,15,)</f>
        <v>新建</v>
      </c>
      <c r="F2306" s="5">
        <f>VLOOKUP(A2306,'[3]消费明细-普通账号'!$B$2:$O$10000,14,)</f>
        <v>43161.623564814799</v>
      </c>
      <c r="G2306" s="1" t="s">
        <v>7670</v>
      </c>
      <c r="H2306" s="1" t="s">
        <v>17</v>
      </c>
      <c r="I2306" s="1" t="s">
        <v>59</v>
      </c>
      <c r="J2306" s="1" t="s">
        <v>4378</v>
      </c>
      <c r="K2306" s="1" t="s">
        <v>3840</v>
      </c>
      <c r="L2306" s="1" t="s">
        <v>4379</v>
      </c>
      <c r="M2306" s="1"/>
      <c r="N2306" s="1">
        <f t="shared" si="35"/>
        <v>77.05</v>
      </c>
      <c r="O2306" s="1" t="s">
        <v>22</v>
      </c>
      <c r="P2306" s="1" t="s">
        <v>7671</v>
      </c>
      <c r="Q2306" s="1" t="s">
        <v>7672</v>
      </c>
      <c r="R2306" s="1" t="s">
        <v>21</v>
      </c>
      <c r="S2306" s="1"/>
      <c r="T2306" s="1" t="s">
        <v>25</v>
      </c>
      <c r="U2306" t="str">
        <f>VLOOKUP(H2306,[4]可返佣产品!$A$2:$B$1000,2,)</f>
        <v>true</v>
      </c>
    </row>
    <row r="2307" spans="1:21">
      <c r="A2307" s="1" t="s">
        <v>194</v>
      </c>
      <c r="B2307" s="1" t="str">
        <f>VLOOKUP(A2307,'[3]消费明细-普通账号'!$B$2:$C$10000,2,)</f>
        <v>深圳银链科技有限公司</v>
      </c>
      <c r="C2307" s="1" t="str">
        <f>VLOOKUP(A2307,'[3]消费明细-普通账号'!$B$2:$D$10000,3,)</f>
        <v>铁军-广</v>
      </c>
      <c r="D2307" s="1" t="str">
        <f>VLOOKUP(A2307,'[3]消费明细-普通账号'!$B$2:$L$10000,11,)</f>
        <v>李达</v>
      </c>
      <c r="E2307" s="1" t="str">
        <f>VLOOKUP(A2307,'[3]消费明细-普通账号'!$B$2:$P$10000,15,)</f>
        <v>新建</v>
      </c>
      <c r="F2307" s="5">
        <f>VLOOKUP(A2307,'[3]消费明细-普通账号'!$B$2:$O$10000,14,)</f>
        <v>43161.623564814799</v>
      </c>
      <c r="G2307" s="1" t="s">
        <v>7673</v>
      </c>
      <c r="H2307" s="1" t="s">
        <v>17</v>
      </c>
      <c r="I2307" s="1" t="s">
        <v>59</v>
      </c>
      <c r="J2307" s="1" t="s">
        <v>4378</v>
      </c>
      <c r="K2307" s="1" t="s">
        <v>3840</v>
      </c>
      <c r="L2307" s="1" t="s">
        <v>4379</v>
      </c>
      <c r="M2307" s="1"/>
      <c r="N2307" s="1">
        <f t="shared" ref="N2307:N2370" si="36">L2307-M2307</f>
        <v>77.05</v>
      </c>
      <c r="O2307" s="1" t="s">
        <v>22</v>
      </c>
      <c r="P2307" s="1" t="s">
        <v>7674</v>
      </c>
      <c r="Q2307" s="1" t="s">
        <v>7675</v>
      </c>
      <c r="R2307" s="1" t="s">
        <v>21</v>
      </c>
      <c r="S2307" s="1"/>
      <c r="T2307" s="1" t="s">
        <v>25</v>
      </c>
      <c r="U2307" t="str">
        <f>VLOOKUP(H2307,[4]可返佣产品!$A$2:$B$1000,2,)</f>
        <v>true</v>
      </c>
    </row>
    <row r="2308" spans="1:21">
      <c r="A2308" s="1" t="s">
        <v>194</v>
      </c>
      <c r="B2308" s="1" t="str">
        <f>VLOOKUP(A2308,'[3]消费明细-普通账号'!$B$2:$C$10000,2,)</f>
        <v>深圳银链科技有限公司</v>
      </c>
      <c r="C2308" s="1" t="str">
        <f>VLOOKUP(A2308,'[3]消费明细-普通账号'!$B$2:$D$10000,3,)</f>
        <v>铁军-广</v>
      </c>
      <c r="D2308" s="1" t="str">
        <f>VLOOKUP(A2308,'[3]消费明细-普通账号'!$B$2:$L$10000,11,)</f>
        <v>李达</v>
      </c>
      <c r="E2308" s="1" t="str">
        <f>VLOOKUP(A2308,'[3]消费明细-普通账号'!$B$2:$P$10000,15,)</f>
        <v>新建</v>
      </c>
      <c r="F2308" s="5">
        <f>VLOOKUP(A2308,'[3]消费明细-普通账号'!$B$2:$O$10000,14,)</f>
        <v>43161.623564814799</v>
      </c>
      <c r="G2308" s="1" t="s">
        <v>7676</v>
      </c>
      <c r="H2308" s="1" t="s">
        <v>17</v>
      </c>
      <c r="I2308" s="1" t="s">
        <v>59</v>
      </c>
      <c r="J2308" s="1" t="s">
        <v>4378</v>
      </c>
      <c r="K2308" s="1" t="s">
        <v>3840</v>
      </c>
      <c r="L2308" s="1" t="s">
        <v>4379</v>
      </c>
      <c r="M2308" s="1"/>
      <c r="N2308" s="1">
        <f t="shared" si="36"/>
        <v>77.05</v>
      </c>
      <c r="O2308" s="1" t="s">
        <v>22</v>
      </c>
      <c r="P2308" s="1" t="s">
        <v>7677</v>
      </c>
      <c r="Q2308" s="1" t="s">
        <v>7678</v>
      </c>
      <c r="R2308" s="1" t="s">
        <v>21</v>
      </c>
      <c r="S2308" s="1"/>
      <c r="T2308" s="1" t="s">
        <v>25</v>
      </c>
      <c r="U2308" t="str">
        <f>VLOOKUP(H2308,[4]可返佣产品!$A$2:$B$1000,2,)</f>
        <v>true</v>
      </c>
    </row>
    <row r="2309" spans="1:21">
      <c r="A2309" s="1" t="s">
        <v>194</v>
      </c>
      <c r="B2309" s="1" t="str">
        <f>VLOOKUP(A2309,'[3]消费明细-普通账号'!$B$2:$C$10000,2,)</f>
        <v>深圳银链科技有限公司</v>
      </c>
      <c r="C2309" s="1" t="str">
        <f>VLOOKUP(A2309,'[3]消费明细-普通账号'!$B$2:$D$10000,3,)</f>
        <v>铁军-广</v>
      </c>
      <c r="D2309" s="1" t="str">
        <f>VLOOKUP(A2309,'[3]消费明细-普通账号'!$B$2:$L$10000,11,)</f>
        <v>李达</v>
      </c>
      <c r="E2309" s="1" t="str">
        <f>VLOOKUP(A2309,'[3]消费明细-普通账号'!$B$2:$P$10000,15,)</f>
        <v>新建</v>
      </c>
      <c r="F2309" s="5">
        <f>VLOOKUP(A2309,'[3]消费明细-普通账号'!$B$2:$O$10000,14,)</f>
        <v>43161.623564814799</v>
      </c>
      <c r="G2309" s="1" t="s">
        <v>7679</v>
      </c>
      <c r="H2309" s="1" t="s">
        <v>17</v>
      </c>
      <c r="I2309" s="1" t="s">
        <v>59</v>
      </c>
      <c r="J2309" s="1" t="s">
        <v>3103</v>
      </c>
      <c r="K2309" s="1" t="s">
        <v>20</v>
      </c>
      <c r="L2309" s="1" t="s">
        <v>3103</v>
      </c>
      <c r="M2309" s="1"/>
      <c r="N2309" s="1">
        <f t="shared" si="36"/>
        <v>100.42</v>
      </c>
      <c r="O2309" s="1" t="s">
        <v>22</v>
      </c>
      <c r="P2309" s="1" t="s">
        <v>7680</v>
      </c>
      <c r="Q2309" s="1" t="s">
        <v>7681</v>
      </c>
      <c r="R2309" s="1" t="s">
        <v>21</v>
      </c>
      <c r="S2309" s="1"/>
      <c r="T2309" s="1" t="s">
        <v>25</v>
      </c>
      <c r="U2309" t="str">
        <f>VLOOKUP(H2309,[4]可返佣产品!$A$2:$B$1000,2,)</f>
        <v>true</v>
      </c>
    </row>
    <row r="2310" spans="1:21">
      <c r="A2310" s="1" t="s">
        <v>194</v>
      </c>
      <c r="B2310" s="1" t="str">
        <f>VLOOKUP(A2310,'[3]消费明细-普通账号'!$B$2:$C$10000,2,)</f>
        <v>深圳银链科技有限公司</v>
      </c>
      <c r="C2310" s="1" t="str">
        <f>VLOOKUP(A2310,'[3]消费明细-普通账号'!$B$2:$D$10000,3,)</f>
        <v>铁军-广</v>
      </c>
      <c r="D2310" s="1" t="str">
        <f>VLOOKUP(A2310,'[3]消费明细-普通账号'!$B$2:$L$10000,11,)</f>
        <v>李达</v>
      </c>
      <c r="E2310" s="1" t="str">
        <f>VLOOKUP(A2310,'[3]消费明细-普通账号'!$B$2:$P$10000,15,)</f>
        <v>新建</v>
      </c>
      <c r="F2310" s="5">
        <f>VLOOKUP(A2310,'[3]消费明细-普通账号'!$B$2:$O$10000,14,)</f>
        <v>43161.623564814799</v>
      </c>
      <c r="G2310" s="1" t="s">
        <v>7682</v>
      </c>
      <c r="H2310" s="1" t="s">
        <v>17</v>
      </c>
      <c r="I2310" s="1" t="s">
        <v>59</v>
      </c>
      <c r="J2310" s="1" t="s">
        <v>3103</v>
      </c>
      <c r="K2310" s="1" t="s">
        <v>20</v>
      </c>
      <c r="L2310" s="1" t="s">
        <v>3103</v>
      </c>
      <c r="M2310" s="1"/>
      <c r="N2310" s="1">
        <f t="shared" si="36"/>
        <v>100.42</v>
      </c>
      <c r="O2310" s="1" t="s">
        <v>22</v>
      </c>
      <c r="P2310" s="1" t="s">
        <v>7683</v>
      </c>
      <c r="Q2310" s="1" t="s">
        <v>7684</v>
      </c>
      <c r="R2310" s="1" t="s">
        <v>21</v>
      </c>
      <c r="S2310" s="1"/>
      <c r="T2310" s="1" t="s">
        <v>25</v>
      </c>
      <c r="U2310" t="str">
        <f>VLOOKUP(H2310,[4]可返佣产品!$A$2:$B$1000,2,)</f>
        <v>true</v>
      </c>
    </row>
    <row r="2311" spans="1:21">
      <c r="A2311" s="1" t="s">
        <v>194</v>
      </c>
      <c r="B2311" s="1" t="str">
        <f>VLOOKUP(A2311,'[3]消费明细-普通账号'!$B$2:$C$10000,2,)</f>
        <v>深圳银链科技有限公司</v>
      </c>
      <c r="C2311" s="1" t="str">
        <f>VLOOKUP(A2311,'[3]消费明细-普通账号'!$B$2:$D$10000,3,)</f>
        <v>铁军-广</v>
      </c>
      <c r="D2311" s="1" t="str">
        <f>VLOOKUP(A2311,'[3]消费明细-普通账号'!$B$2:$L$10000,11,)</f>
        <v>李达</v>
      </c>
      <c r="E2311" s="1" t="str">
        <f>VLOOKUP(A2311,'[3]消费明细-普通账号'!$B$2:$P$10000,15,)</f>
        <v>新建</v>
      </c>
      <c r="F2311" s="5">
        <f>VLOOKUP(A2311,'[3]消费明细-普通账号'!$B$2:$O$10000,14,)</f>
        <v>43161.623564814799</v>
      </c>
      <c r="G2311" s="1" t="s">
        <v>7685</v>
      </c>
      <c r="H2311" s="1" t="s">
        <v>17</v>
      </c>
      <c r="I2311" s="1" t="s">
        <v>59</v>
      </c>
      <c r="J2311" s="1" t="s">
        <v>3103</v>
      </c>
      <c r="K2311" s="1" t="s">
        <v>20</v>
      </c>
      <c r="L2311" s="1" t="s">
        <v>3103</v>
      </c>
      <c r="M2311" s="1"/>
      <c r="N2311" s="1">
        <f t="shared" si="36"/>
        <v>100.42</v>
      </c>
      <c r="O2311" s="1" t="s">
        <v>22</v>
      </c>
      <c r="P2311" s="1" t="s">
        <v>7686</v>
      </c>
      <c r="Q2311" s="1" t="s">
        <v>7687</v>
      </c>
      <c r="R2311" s="1" t="s">
        <v>21</v>
      </c>
      <c r="S2311" s="1"/>
      <c r="T2311" s="1" t="s">
        <v>25</v>
      </c>
      <c r="U2311" t="str">
        <f>VLOOKUP(H2311,[4]可返佣产品!$A$2:$B$1000,2,)</f>
        <v>true</v>
      </c>
    </row>
    <row r="2312" spans="1:21">
      <c r="A2312" s="1" t="s">
        <v>194</v>
      </c>
      <c r="B2312" s="1" t="str">
        <f>VLOOKUP(A2312,'[3]消费明细-普通账号'!$B$2:$C$10000,2,)</f>
        <v>深圳银链科技有限公司</v>
      </c>
      <c r="C2312" s="1" t="str">
        <f>VLOOKUP(A2312,'[3]消费明细-普通账号'!$B$2:$D$10000,3,)</f>
        <v>铁军-广</v>
      </c>
      <c r="D2312" s="1" t="str">
        <f>VLOOKUP(A2312,'[3]消费明细-普通账号'!$B$2:$L$10000,11,)</f>
        <v>李达</v>
      </c>
      <c r="E2312" s="1" t="str">
        <f>VLOOKUP(A2312,'[3]消费明细-普通账号'!$B$2:$P$10000,15,)</f>
        <v>新建</v>
      </c>
      <c r="F2312" s="5">
        <f>VLOOKUP(A2312,'[3]消费明细-普通账号'!$B$2:$O$10000,14,)</f>
        <v>43161.623564814799</v>
      </c>
      <c r="G2312" s="1" t="s">
        <v>7688</v>
      </c>
      <c r="H2312" s="1" t="s">
        <v>17</v>
      </c>
      <c r="I2312" s="1" t="s">
        <v>59</v>
      </c>
      <c r="J2312" s="1" t="s">
        <v>3103</v>
      </c>
      <c r="K2312" s="1" t="s">
        <v>20</v>
      </c>
      <c r="L2312" s="1" t="s">
        <v>3103</v>
      </c>
      <c r="M2312" s="1">
        <v>31.98</v>
      </c>
      <c r="N2312" s="1">
        <f t="shared" si="36"/>
        <v>68.44</v>
      </c>
      <c r="O2312" s="1" t="s">
        <v>22</v>
      </c>
      <c r="P2312" s="1" t="s">
        <v>7689</v>
      </c>
      <c r="Q2312" s="1" t="s">
        <v>7690</v>
      </c>
      <c r="R2312" s="1" t="s">
        <v>21</v>
      </c>
      <c r="S2312" s="1"/>
      <c r="T2312" s="1" t="s">
        <v>25</v>
      </c>
      <c r="U2312" t="str">
        <f>VLOOKUP(H2312,[4]可返佣产品!$A$2:$B$1000,2,)</f>
        <v>true</v>
      </c>
    </row>
    <row r="2313" spans="1:21">
      <c r="A2313" s="1" t="s">
        <v>194</v>
      </c>
      <c r="B2313" s="1" t="str">
        <f>VLOOKUP(A2313,'[3]消费明细-普通账号'!$B$2:$C$10000,2,)</f>
        <v>深圳银链科技有限公司</v>
      </c>
      <c r="C2313" s="1" t="str">
        <f>VLOOKUP(A2313,'[3]消费明细-普通账号'!$B$2:$D$10000,3,)</f>
        <v>铁军-广</v>
      </c>
      <c r="D2313" s="1" t="str">
        <f>VLOOKUP(A2313,'[3]消费明细-普通账号'!$B$2:$L$10000,11,)</f>
        <v>李达</v>
      </c>
      <c r="E2313" s="1" t="str">
        <f>VLOOKUP(A2313,'[3]消费明细-普通账号'!$B$2:$P$10000,15,)</f>
        <v>新建</v>
      </c>
      <c r="F2313" s="5">
        <f>VLOOKUP(A2313,'[3]消费明细-普通账号'!$B$2:$O$10000,14,)</f>
        <v>43161.623564814799</v>
      </c>
      <c r="G2313" s="1" t="s">
        <v>7691</v>
      </c>
      <c r="H2313" s="1" t="s">
        <v>17</v>
      </c>
      <c r="I2313" s="1" t="s">
        <v>59</v>
      </c>
      <c r="J2313" s="1" t="s">
        <v>3103</v>
      </c>
      <c r="K2313" s="1" t="s">
        <v>20</v>
      </c>
      <c r="L2313" s="1" t="s">
        <v>3103</v>
      </c>
      <c r="M2313" s="1">
        <v>100.42</v>
      </c>
      <c r="N2313" s="1">
        <f t="shared" si="36"/>
        <v>0</v>
      </c>
      <c r="O2313" s="1" t="s">
        <v>22</v>
      </c>
      <c r="P2313" s="1" t="s">
        <v>7692</v>
      </c>
      <c r="Q2313" s="1" t="s">
        <v>7692</v>
      </c>
      <c r="R2313" s="1" t="s">
        <v>21</v>
      </c>
      <c r="S2313" s="1"/>
      <c r="T2313" s="1" t="s">
        <v>25</v>
      </c>
      <c r="U2313" t="str">
        <f>VLOOKUP(H2313,[4]可返佣产品!$A$2:$B$1000,2,)</f>
        <v>true</v>
      </c>
    </row>
    <row r="2314" spans="1:21">
      <c r="A2314" s="1" t="s">
        <v>7693</v>
      </c>
      <c r="B2314" s="1" t="str">
        <f>VLOOKUP(A2314,'[3]消费明细-普通账号'!$B$2:$C$10000,2,)</f>
        <v>广州市清馨环保科技有限公司</v>
      </c>
      <c r="C2314" s="1" t="str">
        <f>VLOOKUP(A2314,'[3]消费明细-普通账号'!$B$2:$D$10000,3,)</f>
        <v>中台-广</v>
      </c>
      <c r="D2314" s="1" t="str">
        <f>VLOOKUP(A2314,'[3]消费明细-普通账号'!$B$2:$L$10000,11,)</f>
        <v>雷馥萍</v>
      </c>
      <c r="E2314" s="1" t="str">
        <f>VLOOKUP(A2314,'[3]消费明细-普通账号'!$B$2:$P$10000,15,)</f>
        <v>新建</v>
      </c>
      <c r="F2314" s="5">
        <f>VLOOKUP(A2314,'[3]消费明细-普通账号'!$B$2:$O$10000,14,)</f>
        <v>42867</v>
      </c>
      <c r="G2314" s="1" t="s">
        <v>7694</v>
      </c>
      <c r="H2314" s="1" t="s">
        <v>250</v>
      </c>
      <c r="I2314" s="1" t="s">
        <v>59</v>
      </c>
      <c r="J2314" s="1" t="s">
        <v>29</v>
      </c>
      <c r="K2314" s="1" t="s">
        <v>20</v>
      </c>
      <c r="L2314" s="1" t="s">
        <v>29</v>
      </c>
      <c r="M2314" s="1"/>
      <c r="N2314" s="1">
        <f t="shared" si="36"/>
        <v>0</v>
      </c>
      <c r="O2314" s="1" t="s">
        <v>22</v>
      </c>
      <c r="P2314" s="1" t="s">
        <v>7695</v>
      </c>
      <c r="Q2314" s="1" t="s">
        <v>7695</v>
      </c>
      <c r="R2314" s="1" t="s">
        <v>21</v>
      </c>
      <c r="S2314" s="1"/>
      <c r="T2314" s="1" t="s">
        <v>25</v>
      </c>
      <c r="U2314" t="str">
        <f>VLOOKUP(H2314,[4]可返佣产品!$A$2:$B$1000,2,)</f>
        <v>true</v>
      </c>
    </row>
    <row r="2315" spans="1:21">
      <c r="A2315" s="1" t="s">
        <v>1191</v>
      </c>
      <c r="B2315" s="1" t="str">
        <f>VLOOKUP(A2315,'[3]消费明细-普通账号'!$B$2:$C$10000,2,)</f>
        <v>中油碧辟石油有限公司</v>
      </c>
      <c r="C2315" s="1" t="str">
        <f>VLOOKUP(A2315,'[3]消费明细-普通账号'!$B$2:$D$10000,3,)</f>
        <v>其他</v>
      </c>
      <c r="D2315" s="1" t="str">
        <f>VLOOKUP(A2315,'[3]消费明细-普通账号'!$B$2:$L$10000,11,)</f>
        <v>薛玲</v>
      </c>
      <c r="E2315" s="1" t="str">
        <f>VLOOKUP(A2315,'[3]消费明细-普通账号'!$B$2:$P$10000,15,)</f>
        <v>关联</v>
      </c>
      <c r="F2315" s="5">
        <f>VLOOKUP(A2315,'[3]消费明细-普通账号'!$B$2:$O$10000,14,)</f>
        <v>42990</v>
      </c>
      <c r="G2315" s="1" t="s">
        <v>7696</v>
      </c>
      <c r="H2315" s="1" t="s">
        <v>48</v>
      </c>
      <c r="I2315" s="1" t="s">
        <v>49</v>
      </c>
      <c r="J2315" s="1" t="s">
        <v>29</v>
      </c>
      <c r="K2315" s="1" t="s">
        <v>20</v>
      </c>
      <c r="L2315" s="1" t="s">
        <v>30</v>
      </c>
      <c r="M2315" s="1"/>
      <c r="N2315" s="1">
        <f t="shared" si="36"/>
        <v>0</v>
      </c>
      <c r="O2315" s="1" t="s">
        <v>31</v>
      </c>
      <c r="P2315" s="1" t="s">
        <v>7697</v>
      </c>
      <c r="Q2315" s="1" t="s">
        <v>7697</v>
      </c>
      <c r="R2315" s="1" t="s">
        <v>21</v>
      </c>
      <c r="S2315" s="1"/>
      <c r="T2315" s="1" t="s">
        <v>25</v>
      </c>
      <c r="U2315" t="e">
        <f>VLOOKUP(H2315,[4]可返佣产品!$A$2:$B$1000,2,)</f>
        <v>#N/A</v>
      </c>
    </row>
    <row r="2316" spans="1:21">
      <c r="A2316" s="1" t="s">
        <v>4861</v>
      </c>
      <c r="B2316" s="1" t="str">
        <f>VLOOKUP(A2316,'[3]消费明细-普通账号'!$B$2:$C$10000,2,)</f>
        <v>深圳市米飞科技有限公司</v>
      </c>
      <c r="C2316" s="1" t="str">
        <f>VLOOKUP(A2316,'[3]消费明细-普通账号'!$B$2:$D$10000,3,)</f>
        <v>KA-广</v>
      </c>
      <c r="D2316" s="1" t="str">
        <f>VLOOKUP(A2316,'[3]消费明细-普通账号'!$B$2:$L$10000,11,)</f>
        <v>谢晓敏</v>
      </c>
      <c r="E2316" s="1" t="str">
        <f>VLOOKUP(A2316,'[3]消费明细-普通账号'!$B$2:$P$10000,15,)</f>
        <v>关联</v>
      </c>
      <c r="F2316" s="5">
        <f>VLOOKUP(A2316,'[3]消费明细-普通账号'!$B$2:$O$10000,14,)</f>
        <v>43095</v>
      </c>
      <c r="G2316" s="1" t="s">
        <v>7698</v>
      </c>
      <c r="H2316" s="1" t="s">
        <v>250</v>
      </c>
      <c r="I2316" s="1" t="s">
        <v>59</v>
      </c>
      <c r="J2316" s="1" t="s">
        <v>29</v>
      </c>
      <c r="K2316" s="1" t="s">
        <v>20</v>
      </c>
      <c r="L2316" s="1" t="s">
        <v>29</v>
      </c>
      <c r="M2316" s="1"/>
      <c r="N2316" s="1">
        <f t="shared" si="36"/>
        <v>0</v>
      </c>
      <c r="O2316" s="1" t="s">
        <v>22</v>
      </c>
      <c r="P2316" s="1" t="s">
        <v>7699</v>
      </c>
      <c r="Q2316" s="1" t="s">
        <v>7699</v>
      </c>
      <c r="R2316" s="1" t="s">
        <v>21</v>
      </c>
      <c r="S2316" s="1"/>
      <c r="T2316" s="1" t="s">
        <v>25</v>
      </c>
      <c r="U2316">
        <v>-1</v>
      </c>
    </row>
    <row r="2317" spans="1:21">
      <c r="A2317" s="1" t="s">
        <v>829</v>
      </c>
      <c r="B2317" s="1" t="str">
        <f>VLOOKUP(A2317,'[3]消费明细-普通账号'!$B$2:$C$10000,2,)</f>
        <v>广州京雍府电子商务有限公司</v>
      </c>
      <c r="C2317" s="1" t="str">
        <f>VLOOKUP(A2317,'[3]消费明细-普通账号'!$B$2:$D$10000,3,)</f>
        <v>铁军-广</v>
      </c>
      <c r="D2317" s="1" t="str">
        <f>VLOOKUP(A2317,'[3]消费明细-普通账号'!$B$2:$L$10000,11,)</f>
        <v>吴发能</v>
      </c>
      <c r="E2317" s="1" t="str">
        <f>VLOOKUP(A2317,'[3]消费明细-普通账号'!$B$2:$P$10000,15,)</f>
        <v>关联</v>
      </c>
      <c r="F2317" s="5">
        <f>VLOOKUP(A2317,'[3]消费明细-普通账号'!$B$2:$O$10000,14,)</f>
        <v>43004</v>
      </c>
      <c r="G2317" s="1" t="s">
        <v>7700</v>
      </c>
      <c r="H2317" s="1" t="s">
        <v>306</v>
      </c>
      <c r="I2317" s="1" t="s">
        <v>59</v>
      </c>
      <c r="J2317" s="1" t="s">
        <v>831</v>
      </c>
      <c r="K2317" s="1" t="s">
        <v>20</v>
      </c>
      <c r="L2317" s="1" t="s">
        <v>831</v>
      </c>
      <c r="M2317" s="1"/>
      <c r="N2317" s="1">
        <f t="shared" si="36"/>
        <v>100</v>
      </c>
      <c r="O2317" s="1" t="s">
        <v>22</v>
      </c>
      <c r="P2317" s="1" t="s">
        <v>7701</v>
      </c>
      <c r="Q2317" s="1" t="s">
        <v>7701</v>
      </c>
      <c r="R2317" s="1" t="s">
        <v>21</v>
      </c>
      <c r="S2317" s="1"/>
      <c r="T2317" s="1" t="s">
        <v>25</v>
      </c>
      <c r="U2317">
        <v>-1</v>
      </c>
    </row>
    <row r="2318" spans="1:21">
      <c r="A2318" s="1" t="s">
        <v>299</v>
      </c>
      <c r="B2318" s="1" t="str">
        <f>VLOOKUP(A2318,'[3]消费明细-普通账号'!$B$2:$C$10000,2,)</f>
        <v>广州逗趣互动信息科技有限公司</v>
      </c>
      <c r="C2318" s="1" t="str">
        <f>VLOOKUP(A2318,'[3]消费明细-普通账号'!$B$2:$D$10000,3,)</f>
        <v>其他</v>
      </c>
      <c r="D2318" s="1" t="str">
        <f>VLOOKUP(A2318,'[3]消费明细-普通账号'!$B$2:$L$10000,11,)</f>
        <v>薛玲</v>
      </c>
      <c r="E2318" s="1" t="str">
        <f>VLOOKUP(A2318,'[3]消费明细-普通账号'!$B$2:$P$10000,15,)</f>
        <v>关联</v>
      </c>
      <c r="F2318" s="5">
        <f>VLOOKUP(A2318,'[3]消费明细-普通账号'!$B$2:$O$10000,14,)</f>
        <v>42744</v>
      </c>
      <c r="G2318" s="1" t="s">
        <v>7702</v>
      </c>
      <c r="H2318" s="1" t="s">
        <v>306</v>
      </c>
      <c r="I2318" s="1" t="s">
        <v>59</v>
      </c>
      <c r="J2318" s="1" t="s">
        <v>2430</v>
      </c>
      <c r="K2318" s="1" t="s">
        <v>20</v>
      </c>
      <c r="L2318" s="1" t="s">
        <v>2430</v>
      </c>
      <c r="M2318" s="1"/>
      <c r="N2318" s="1">
        <f t="shared" si="36"/>
        <v>340</v>
      </c>
      <c r="O2318" s="1" t="s">
        <v>22</v>
      </c>
      <c r="P2318" s="1" t="s">
        <v>7703</v>
      </c>
      <c r="Q2318" s="1" t="s">
        <v>7704</v>
      </c>
      <c r="R2318" s="1" t="s">
        <v>21</v>
      </c>
      <c r="S2318" s="1"/>
      <c r="T2318" s="1" t="s">
        <v>25</v>
      </c>
      <c r="U2318">
        <v>-1</v>
      </c>
    </row>
    <row r="2319" spans="1:21">
      <c r="A2319" s="1" t="s">
        <v>299</v>
      </c>
      <c r="B2319" s="1" t="str">
        <f>VLOOKUP(A2319,'[3]消费明细-普通账号'!$B$2:$C$10000,2,)</f>
        <v>广州逗趣互动信息科技有限公司</v>
      </c>
      <c r="C2319" s="1" t="str">
        <f>VLOOKUP(A2319,'[3]消费明细-普通账号'!$B$2:$D$10000,3,)</f>
        <v>其他</v>
      </c>
      <c r="D2319" s="1" t="str">
        <f>VLOOKUP(A2319,'[3]消费明细-普通账号'!$B$2:$L$10000,11,)</f>
        <v>薛玲</v>
      </c>
      <c r="E2319" s="1" t="str">
        <f>VLOOKUP(A2319,'[3]消费明细-普通账号'!$B$2:$P$10000,15,)</f>
        <v>关联</v>
      </c>
      <c r="F2319" s="5">
        <f>VLOOKUP(A2319,'[3]消费明细-普通账号'!$B$2:$O$10000,14,)</f>
        <v>42744</v>
      </c>
      <c r="G2319" s="1" t="s">
        <v>7705</v>
      </c>
      <c r="H2319" s="1" t="s">
        <v>306</v>
      </c>
      <c r="I2319" s="1" t="s">
        <v>59</v>
      </c>
      <c r="J2319" s="1" t="s">
        <v>723</v>
      </c>
      <c r="K2319" s="1" t="s">
        <v>20</v>
      </c>
      <c r="L2319" s="1" t="s">
        <v>723</v>
      </c>
      <c r="M2319" s="1"/>
      <c r="N2319" s="1">
        <f t="shared" si="36"/>
        <v>1300</v>
      </c>
      <c r="O2319" s="1" t="s">
        <v>22</v>
      </c>
      <c r="P2319" s="1" t="s">
        <v>7706</v>
      </c>
      <c r="Q2319" s="1" t="s">
        <v>7707</v>
      </c>
      <c r="R2319" s="1" t="s">
        <v>21</v>
      </c>
      <c r="S2319" s="1"/>
      <c r="T2319" s="1" t="s">
        <v>25</v>
      </c>
      <c r="U2319">
        <v>-1</v>
      </c>
    </row>
    <row r="2320" spans="1:21">
      <c r="A2320" s="1" t="s">
        <v>304</v>
      </c>
      <c r="B2320" s="1" t="str">
        <f>VLOOKUP(A2320,'[3]消费明细-普通账号'!$B$2:$C$10000,2,)</f>
        <v>广州远程教育中心有限公司</v>
      </c>
      <c r="C2320" s="1" t="str">
        <f>VLOOKUP(A2320,'[3]消费明细-普通账号'!$B$2:$D$10000,3,)</f>
        <v>KA-广</v>
      </c>
      <c r="D2320" s="1" t="str">
        <f>VLOOKUP(A2320,'[3]消费明细-普通账号'!$B$2:$L$10000,11,)</f>
        <v>史玉卉</v>
      </c>
      <c r="E2320" s="1" t="str">
        <f>VLOOKUP(A2320,'[3]消费明细-普通账号'!$B$2:$P$10000,15,)</f>
        <v>关联</v>
      </c>
      <c r="F2320" s="5">
        <f>VLOOKUP(A2320,'[3]消费明细-普通账号'!$B$2:$O$10000,14,)</f>
        <v>42818</v>
      </c>
      <c r="G2320" s="1" t="s">
        <v>7708</v>
      </c>
      <c r="H2320" s="1" t="s">
        <v>306</v>
      </c>
      <c r="I2320" s="1" t="s">
        <v>59</v>
      </c>
      <c r="J2320" s="1" t="s">
        <v>7709</v>
      </c>
      <c r="K2320" s="1" t="s">
        <v>203</v>
      </c>
      <c r="L2320" s="1" t="s">
        <v>7710</v>
      </c>
      <c r="M2320" s="1"/>
      <c r="N2320" s="1">
        <f t="shared" si="36"/>
        <v>72</v>
      </c>
      <c r="O2320" s="1" t="s">
        <v>22</v>
      </c>
      <c r="P2320" s="1" t="s">
        <v>7711</v>
      </c>
      <c r="Q2320" s="1" t="s">
        <v>7712</v>
      </c>
      <c r="R2320" s="1" t="s">
        <v>21</v>
      </c>
      <c r="S2320" s="1"/>
      <c r="T2320" s="1" t="s">
        <v>25</v>
      </c>
      <c r="U2320">
        <v>0</v>
      </c>
    </row>
    <row r="2321" spans="1:21">
      <c r="A2321" s="1" t="s">
        <v>605</v>
      </c>
      <c r="B2321" s="1" t="str">
        <f>VLOOKUP(A2321,'[3]消费明细-普通账号'!$B$2:$C$10000,2,)</f>
        <v>广州智野软件科技有限公司</v>
      </c>
      <c r="C2321" s="1" t="str">
        <f>VLOOKUP(A2321,'[3]消费明细-普通账号'!$B$2:$D$10000,3,)</f>
        <v>其他</v>
      </c>
      <c r="D2321" s="1" t="str">
        <f>VLOOKUP(A2321,'[3]消费明细-普通账号'!$B$2:$L$10000,11,)</f>
        <v>薛玲</v>
      </c>
      <c r="E2321" s="1" t="str">
        <f>VLOOKUP(A2321,'[3]消费明细-普通账号'!$B$2:$P$10000,15,)</f>
        <v>关联</v>
      </c>
      <c r="F2321" s="5">
        <f>VLOOKUP(A2321,'[3]消费明细-普通账号'!$B$2:$O$10000,14,)</f>
        <v>43138.408611111103</v>
      </c>
      <c r="G2321" s="1" t="s">
        <v>7713</v>
      </c>
      <c r="H2321" s="1" t="s">
        <v>17</v>
      </c>
      <c r="I2321" s="1" t="s">
        <v>59</v>
      </c>
      <c r="J2321" s="1" t="s">
        <v>7714</v>
      </c>
      <c r="K2321" s="1" t="s">
        <v>1682</v>
      </c>
      <c r="L2321" s="1" t="s">
        <v>7715</v>
      </c>
      <c r="M2321" s="1"/>
      <c r="N2321" s="1">
        <f t="shared" si="36"/>
        <v>66.099999999999994</v>
      </c>
      <c r="O2321" s="1" t="s">
        <v>22</v>
      </c>
      <c r="P2321" s="1" t="s">
        <v>7716</v>
      </c>
      <c r="Q2321" s="1" t="s">
        <v>7716</v>
      </c>
      <c r="R2321" s="1" t="s">
        <v>21</v>
      </c>
      <c r="S2321" s="1"/>
      <c r="T2321" s="1" t="s">
        <v>25</v>
      </c>
      <c r="U2321">
        <v>-1</v>
      </c>
    </row>
    <row r="2322" spans="1:21">
      <c r="A2322" s="1" t="s">
        <v>26</v>
      </c>
      <c r="B2322" s="1" t="str">
        <f>VLOOKUP(A2322,'[3]消费明细-普通账号'!$B$2:$C$10000,2,)</f>
        <v>广州市十牛信息科技有限公司</v>
      </c>
      <c r="C2322" s="1" t="str">
        <f>VLOOKUP(A2322,'[3]消费明细-普通账号'!$B$2:$D$10000,3,)</f>
        <v>其他</v>
      </c>
      <c r="D2322" s="1" t="str">
        <f>VLOOKUP(A2322,'[3]消费明细-普通账号'!$B$2:$L$10000,11,)</f>
        <v>薛玲</v>
      </c>
      <c r="E2322" s="1" t="str">
        <f>VLOOKUP(A2322,'[3]消费明细-普通账号'!$B$2:$P$10000,15,)</f>
        <v>关联</v>
      </c>
      <c r="F2322" s="5">
        <f>VLOOKUP(A2322,'[3]消费明细-普通账号'!$B$2:$O$10000,14,)</f>
        <v>42909</v>
      </c>
      <c r="G2322" s="1" t="s">
        <v>7717</v>
      </c>
      <c r="H2322" s="1" t="s">
        <v>130</v>
      </c>
      <c r="I2322" s="1" t="s">
        <v>49</v>
      </c>
      <c r="J2322" s="1" t="s">
        <v>29</v>
      </c>
      <c r="K2322" s="1" t="s">
        <v>20</v>
      </c>
      <c r="L2322" s="1" t="s">
        <v>30</v>
      </c>
      <c r="M2322" s="1"/>
      <c r="N2322" s="1">
        <f t="shared" si="36"/>
        <v>0</v>
      </c>
      <c r="O2322" s="1" t="s">
        <v>31</v>
      </c>
      <c r="P2322" s="1" t="s">
        <v>7718</v>
      </c>
      <c r="Q2322" s="1" t="s">
        <v>7718</v>
      </c>
      <c r="R2322" s="1" t="s">
        <v>21</v>
      </c>
      <c r="S2322" s="1"/>
      <c r="T2322" s="1" t="s">
        <v>25</v>
      </c>
      <c r="U2322" t="b">
        <f>VLOOKUP(H2322,[4]可返佣产品!$A$2:$B$1000,2,)</f>
        <v>1</v>
      </c>
    </row>
    <row r="2323" spans="1:21">
      <c r="A2323" s="1" t="s">
        <v>26</v>
      </c>
      <c r="B2323" s="1" t="str">
        <f>VLOOKUP(A2323,'[3]消费明细-普通账号'!$B$2:$C$10000,2,)</f>
        <v>广州市十牛信息科技有限公司</v>
      </c>
      <c r="C2323" s="1" t="str">
        <f>VLOOKUP(A2323,'[3]消费明细-普通账号'!$B$2:$D$10000,3,)</f>
        <v>其他</v>
      </c>
      <c r="D2323" s="1" t="str">
        <f>VLOOKUP(A2323,'[3]消费明细-普通账号'!$B$2:$L$10000,11,)</f>
        <v>薛玲</v>
      </c>
      <c r="E2323" s="1" t="str">
        <f>VLOOKUP(A2323,'[3]消费明细-普通账号'!$B$2:$P$10000,15,)</f>
        <v>关联</v>
      </c>
      <c r="F2323" s="5">
        <f>VLOOKUP(A2323,'[3]消费明细-普通账号'!$B$2:$O$10000,14,)</f>
        <v>42909</v>
      </c>
      <c r="G2323" s="1" t="s">
        <v>7719</v>
      </c>
      <c r="H2323" s="1" t="s">
        <v>130</v>
      </c>
      <c r="I2323" s="1" t="s">
        <v>49</v>
      </c>
      <c r="J2323" s="1" t="s">
        <v>29</v>
      </c>
      <c r="K2323" s="1" t="s">
        <v>20</v>
      </c>
      <c r="L2323" s="1" t="s">
        <v>30</v>
      </c>
      <c r="M2323" s="1"/>
      <c r="N2323" s="1">
        <f t="shared" si="36"/>
        <v>0</v>
      </c>
      <c r="O2323" s="1" t="s">
        <v>31</v>
      </c>
      <c r="P2323" s="1" t="s">
        <v>7720</v>
      </c>
      <c r="Q2323" s="1" t="s">
        <v>7720</v>
      </c>
      <c r="R2323" s="1" t="s">
        <v>21</v>
      </c>
      <c r="S2323" s="1"/>
      <c r="T2323" s="1" t="s">
        <v>25</v>
      </c>
      <c r="U2323" t="b">
        <f>VLOOKUP(H2323,[4]可返佣产品!$A$2:$B$1000,2,)</f>
        <v>1</v>
      </c>
    </row>
    <row r="2324" spans="1:21">
      <c r="A2324" s="1" t="s">
        <v>26</v>
      </c>
      <c r="B2324" s="1" t="str">
        <f>VLOOKUP(A2324,'[3]消费明细-普通账号'!$B$2:$C$10000,2,)</f>
        <v>广州市十牛信息科技有限公司</v>
      </c>
      <c r="C2324" s="1" t="str">
        <f>VLOOKUP(A2324,'[3]消费明细-普通账号'!$B$2:$D$10000,3,)</f>
        <v>其他</v>
      </c>
      <c r="D2324" s="1" t="str">
        <f>VLOOKUP(A2324,'[3]消费明细-普通账号'!$B$2:$L$10000,11,)</f>
        <v>薛玲</v>
      </c>
      <c r="E2324" s="1" t="str">
        <f>VLOOKUP(A2324,'[3]消费明细-普通账号'!$B$2:$P$10000,15,)</f>
        <v>关联</v>
      </c>
      <c r="F2324" s="5">
        <f>VLOOKUP(A2324,'[3]消费明细-普通账号'!$B$2:$O$10000,14,)</f>
        <v>42909</v>
      </c>
      <c r="G2324" s="1" t="s">
        <v>7721</v>
      </c>
      <c r="H2324" s="1" t="s">
        <v>130</v>
      </c>
      <c r="I2324" s="1" t="s">
        <v>49</v>
      </c>
      <c r="J2324" s="1" t="s">
        <v>29</v>
      </c>
      <c r="K2324" s="1" t="s">
        <v>20</v>
      </c>
      <c r="L2324" s="1" t="s">
        <v>30</v>
      </c>
      <c r="M2324" s="1"/>
      <c r="N2324" s="1">
        <f t="shared" si="36"/>
        <v>0</v>
      </c>
      <c r="O2324" s="1" t="s">
        <v>31</v>
      </c>
      <c r="P2324" s="1" t="s">
        <v>7722</v>
      </c>
      <c r="Q2324" s="1" t="s">
        <v>7723</v>
      </c>
      <c r="R2324" s="1" t="s">
        <v>21</v>
      </c>
      <c r="S2324" s="1"/>
      <c r="T2324" s="1" t="s">
        <v>25</v>
      </c>
      <c r="U2324" t="b">
        <f>VLOOKUP(H2324,[4]可返佣产品!$A$2:$B$1000,2,)</f>
        <v>1</v>
      </c>
    </row>
    <row r="2325" spans="1:21">
      <c r="A2325" s="1" t="s">
        <v>1191</v>
      </c>
      <c r="B2325" s="1" t="str">
        <f>VLOOKUP(A2325,'[3]消费明细-普通账号'!$B$2:$C$10000,2,)</f>
        <v>中油碧辟石油有限公司</v>
      </c>
      <c r="C2325" s="1" t="str">
        <f>VLOOKUP(A2325,'[3]消费明细-普通账号'!$B$2:$D$10000,3,)</f>
        <v>其他</v>
      </c>
      <c r="D2325" s="1" t="str">
        <f>VLOOKUP(A2325,'[3]消费明细-普通账号'!$B$2:$L$10000,11,)</f>
        <v>薛玲</v>
      </c>
      <c r="E2325" s="1" t="str">
        <f>VLOOKUP(A2325,'[3]消费明细-普通账号'!$B$2:$P$10000,15,)</f>
        <v>关联</v>
      </c>
      <c r="F2325" s="5">
        <f>VLOOKUP(A2325,'[3]消费明细-普通账号'!$B$2:$O$10000,14,)</f>
        <v>42990</v>
      </c>
      <c r="G2325" s="1" t="s">
        <v>7724</v>
      </c>
      <c r="H2325" s="1" t="s">
        <v>2547</v>
      </c>
      <c r="I2325" s="1" t="s">
        <v>49</v>
      </c>
      <c r="J2325" s="1" t="s">
        <v>29</v>
      </c>
      <c r="K2325" s="1" t="s">
        <v>20</v>
      </c>
      <c r="L2325" s="1" t="s">
        <v>30</v>
      </c>
      <c r="M2325" s="1"/>
      <c r="N2325" s="1">
        <f t="shared" si="36"/>
        <v>0</v>
      </c>
      <c r="O2325" s="1" t="s">
        <v>31</v>
      </c>
      <c r="P2325" s="1" t="s">
        <v>7725</v>
      </c>
      <c r="Q2325" s="1" t="s">
        <v>7726</v>
      </c>
      <c r="R2325" s="1" t="s">
        <v>21</v>
      </c>
      <c r="S2325" s="1"/>
      <c r="T2325" s="1" t="s">
        <v>25</v>
      </c>
      <c r="U2325" t="b">
        <f>VLOOKUP(H2325,[4]可返佣产品!$A$2:$B$1000,2,)</f>
        <v>0</v>
      </c>
    </row>
    <row r="2326" spans="1:21">
      <c r="A2326" s="1" t="s">
        <v>7727</v>
      </c>
      <c r="B2326" s="1" t="str">
        <f>VLOOKUP(A2326,'[3]消费明细-普通账号'!$B$2:$C$10000,2,)</f>
        <v>广州市英趣科技有限公司</v>
      </c>
      <c r="C2326" s="1" t="str">
        <f>VLOOKUP(A2326,'[3]消费明细-普通账号'!$B$2:$D$10000,3,)</f>
        <v>BD伙伴</v>
      </c>
      <c r="D2326" s="1" t="str">
        <f>VLOOKUP(A2326,'[3]消费明细-普通账号'!$B$2:$L$10000,11,)</f>
        <v>BD团队-刘银树</v>
      </c>
      <c r="E2326" s="1" t="str">
        <f>VLOOKUP(A2326,'[3]消费明细-普通账号'!$B$2:$P$10000,15,)</f>
        <v>关联</v>
      </c>
      <c r="F2326" s="5">
        <f>VLOOKUP(A2326,'[3]消费明细-普通账号'!$B$2:$O$10000,14,)</f>
        <v>43049</v>
      </c>
      <c r="G2326" s="1" t="s">
        <v>7728</v>
      </c>
      <c r="H2326" s="1" t="s">
        <v>17</v>
      </c>
      <c r="I2326" s="1" t="s">
        <v>59</v>
      </c>
      <c r="J2326" s="1" t="s">
        <v>5242</v>
      </c>
      <c r="K2326" s="1" t="s">
        <v>20</v>
      </c>
      <c r="L2326" s="1" t="s">
        <v>5242</v>
      </c>
      <c r="M2326" s="1"/>
      <c r="N2326" s="1">
        <f t="shared" si="36"/>
        <v>367.5</v>
      </c>
      <c r="O2326" s="1" t="s">
        <v>22</v>
      </c>
      <c r="P2326" s="1" t="s">
        <v>7729</v>
      </c>
      <c r="Q2326" s="1" t="s">
        <v>7730</v>
      </c>
      <c r="R2326" s="1" t="s">
        <v>21</v>
      </c>
      <c r="S2326" s="1"/>
      <c r="T2326" s="1" t="s">
        <v>25</v>
      </c>
      <c r="U2326">
        <v>-1</v>
      </c>
    </row>
    <row r="2327" spans="1:21">
      <c r="A2327" s="1" t="s">
        <v>1191</v>
      </c>
      <c r="B2327" s="1" t="str">
        <f>VLOOKUP(A2327,'[3]消费明细-普通账号'!$B$2:$C$10000,2,)</f>
        <v>中油碧辟石油有限公司</v>
      </c>
      <c r="C2327" s="1" t="str">
        <f>VLOOKUP(A2327,'[3]消费明细-普通账号'!$B$2:$D$10000,3,)</f>
        <v>其他</v>
      </c>
      <c r="D2327" s="1" t="str">
        <f>VLOOKUP(A2327,'[3]消费明细-普通账号'!$B$2:$L$10000,11,)</f>
        <v>薛玲</v>
      </c>
      <c r="E2327" s="1" t="str">
        <f>VLOOKUP(A2327,'[3]消费明细-普通账号'!$B$2:$P$10000,15,)</f>
        <v>关联</v>
      </c>
      <c r="F2327" s="5">
        <f>VLOOKUP(A2327,'[3]消费明细-普通账号'!$B$2:$O$10000,14,)</f>
        <v>42990</v>
      </c>
      <c r="G2327" s="1" t="s">
        <v>7731</v>
      </c>
      <c r="H2327" s="1" t="s">
        <v>65</v>
      </c>
      <c r="I2327" s="1" t="s">
        <v>49</v>
      </c>
      <c r="J2327" s="1" t="s">
        <v>29</v>
      </c>
      <c r="K2327" s="1" t="s">
        <v>20</v>
      </c>
      <c r="L2327" s="1" t="s">
        <v>30</v>
      </c>
      <c r="M2327" s="1"/>
      <c r="N2327" s="1">
        <f t="shared" si="36"/>
        <v>0</v>
      </c>
      <c r="O2327" s="1" t="s">
        <v>31</v>
      </c>
      <c r="P2327" s="1" t="s">
        <v>7732</v>
      </c>
      <c r="Q2327" s="1" t="s">
        <v>7732</v>
      </c>
      <c r="R2327" s="1" t="s">
        <v>21</v>
      </c>
      <c r="S2327" s="1"/>
      <c r="T2327" s="1" t="s">
        <v>25</v>
      </c>
      <c r="U2327" t="e">
        <f>VLOOKUP(H2327,[4]可返佣产品!$A$2:$B$1000,2,)</f>
        <v>#N/A</v>
      </c>
    </row>
    <row r="2328" spans="1:21">
      <c r="A2328" s="1" t="s">
        <v>2541</v>
      </c>
      <c r="B2328" s="1" t="str">
        <f>VLOOKUP(A2328,'[3]消费明细-普通账号'!$B$2:$C$10000,2,)</f>
        <v>深圳安吉尔饮水产业集团</v>
      </c>
      <c r="C2328" s="1" t="str">
        <f>VLOOKUP(A2328,'[3]消费明细-普通账号'!$B$2:$D$10000,3,)</f>
        <v>KA-深</v>
      </c>
      <c r="D2328" s="1" t="str">
        <f>VLOOKUP(A2328,'[3]消费明细-普通账号'!$B$2:$L$10000,11,)</f>
        <v>李申政</v>
      </c>
      <c r="E2328" s="1" t="str">
        <f>VLOOKUP(A2328,'[3]消费明细-普通账号'!$B$2:$P$10000,15,)</f>
        <v>关联</v>
      </c>
      <c r="F2328" s="5">
        <f>VLOOKUP(A2328,'[3]消费明细-普通账号'!$B$2:$O$10000,14,)</f>
        <v>42807</v>
      </c>
      <c r="G2328" s="1" t="s">
        <v>7733</v>
      </c>
      <c r="H2328" s="1" t="s">
        <v>954</v>
      </c>
      <c r="I2328" s="1" t="s">
        <v>49</v>
      </c>
      <c r="J2328" s="1" t="s">
        <v>1677</v>
      </c>
      <c r="K2328" s="1" t="s">
        <v>773</v>
      </c>
      <c r="L2328" s="1" t="s">
        <v>7734</v>
      </c>
      <c r="M2328" s="1"/>
      <c r="N2328" s="1">
        <f t="shared" si="36"/>
        <v>747</v>
      </c>
      <c r="O2328" s="1" t="s">
        <v>22</v>
      </c>
      <c r="P2328" s="1" t="s">
        <v>7735</v>
      </c>
      <c r="Q2328" s="1" t="s">
        <v>7736</v>
      </c>
      <c r="R2328" s="1" t="s">
        <v>21</v>
      </c>
      <c r="S2328" s="1"/>
      <c r="T2328" s="1" t="s">
        <v>25</v>
      </c>
      <c r="U2328" t="str">
        <f>VLOOKUP(H2328,[4]可返佣产品!$A$2:$B$1000,2,)</f>
        <v>true</v>
      </c>
    </row>
    <row r="2329" spans="1:21">
      <c r="A2329" s="1" t="s">
        <v>1024</v>
      </c>
      <c r="B2329" s="1" t="str">
        <f>VLOOKUP(A2329,'[3]消费明细-普通账号'!$B$2:$C$10000,2,)</f>
        <v>广州市灵信软件有限公司</v>
      </c>
      <c r="C2329" s="1" t="str">
        <f>VLOOKUP(A2329,'[3]消费明细-普通账号'!$B$2:$D$10000,3,)</f>
        <v>BD伙伴</v>
      </c>
      <c r="D2329" s="1" t="str">
        <f>VLOOKUP(A2329,'[3]消费明细-普通账号'!$B$2:$L$10000,11,)</f>
        <v>BD团队-黄政源</v>
      </c>
      <c r="E2329" s="1" t="str">
        <f>VLOOKUP(A2329,'[3]消费明细-普通账号'!$B$2:$P$10000,15,)</f>
        <v>新建</v>
      </c>
      <c r="F2329" s="5">
        <f>VLOOKUP(A2329,'[3]消费明细-普通账号'!$B$2:$O$10000,14,)</f>
        <v>43040</v>
      </c>
      <c r="G2329" s="1" t="s">
        <v>7737</v>
      </c>
      <c r="H2329" s="1" t="s">
        <v>17</v>
      </c>
      <c r="I2329" s="1" t="s">
        <v>59</v>
      </c>
      <c r="J2329" s="1" t="s">
        <v>1029</v>
      </c>
      <c r="K2329" s="1" t="s">
        <v>20</v>
      </c>
      <c r="L2329" s="1" t="s">
        <v>1029</v>
      </c>
      <c r="M2329" s="1"/>
      <c r="N2329" s="1">
        <f t="shared" si="36"/>
        <v>239</v>
      </c>
      <c r="O2329" s="1" t="s">
        <v>22</v>
      </c>
      <c r="P2329" s="1" t="s">
        <v>7738</v>
      </c>
      <c r="Q2329" s="1" t="s">
        <v>7739</v>
      </c>
      <c r="R2329" s="1" t="s">
        <v>21</v>
      </c>
      <c r="S2329" s="1"/>
      <c r="T2329" s="1" t="s">
        <v>25</v>
      </c>
      <c r="U2329" t="str">
        <f>VLOOKUP(H2329,[4]可返佣产品!$A$2:$B$1000,2,)</f>
        <v>true</v>
      </c>
    </row>
    <row r="2330" spans="1:21">
      <c r="A2330" s="1" t="s">
        <v>524</v>
      </c>
      <c r="B2330" s="1" t="str">
        <f>VLOOKUP(A2330,'[3]消费明细-普通账号'!$B$2:$C$10000,2,)</f>
        <v>广州宏峰信息科技有限公司</v>
      </c>
      <c r="C2330" s="1" t="str">
        <f>VLOOKUP(A2330,'[3]消费明细-普通账号'!$B$2:$D$10000,3,)</f>
        <v>铁军-广</v>
      </c>
      <c r="D2330" s="1" t="str">
        <f>VLOOKUP(A2330,'[3]消费明细-普通账号'!$B$2:$L$10000,11,)</f>
        <v>吴发能</v>
      </c>
      <c r="E2330" s="1" t="str">
        <f>VLOOKUP(A2330,'[3]消费明细-普通账号'!$B$2:$P$10000,15,)</f>
        <v>关联</v>
      </c>
      <c r="F2330" s="5">
        <f>VLOOKUP(A2330,'[3]消费明细-普通账号'!$B$2:$O$10000,14,)</f>
        <v>43018</v>
      </c>
      <c r="G2330" s="1" t="s">
        <v>7740</v>
      </c>
      <c r="H2330" s="1" t="s">
        <v>17</v>
      </c>
      <c r="I2330" s="1" t="s">
        <v>49</v>
      </c>
      <c r="J2330" s="1" t="s">
        <v>5872</v>
      </c>
      <c r="K2330" s="1" t="s">
        <v>20</v>
      </c>
      <c r="L2330" s="1" t="s">
        <v>5872</v>
      </c>
      <c r="M2330" s="1"/>
      <c r="N2330" s="1">
        <f t="shared" si="36"/>
        <v>43.68</v>
      </c>
      <c r="O2330" s="1" t="s">
        <v>22</v>
      </c>
      <c r="P2330" s="1" t="s">
        <v>7741</v>
      </c>
      <c r="Q2330" s="1" t="s">
        <v>7742</v>
      </c>
      <c r="R2330" s="1" t="s">
        <v>21</v>
      </c>
      <c r="S2330" s="1"/>
      <c r="T2330" s="1" t="s">
        <v>25</v>
      </c>
      <c r="U2330" t="str">
        <f>VLOOKUP(H2330,[4]可返佣产品!$A$2:$B$1000,2,)</f>
        <v>true</v>
      </c>
    </row>
    <row r="2331" spans="1:21">
      <c r="A2331" s="1" t="s">
        <v>2326</v>
      </c>
      <c r="B2331" s="1" t="str">
        <f>VLOOKUP(A2331,'[3]消费明细-普通账号'!$B$2:$C$10000,2,)</f>
        <v>深圳影儿时尚集团有限公司</v>
      </c>
      <c r="C2331" s="1" t="str">
        <f>VLOOKUP(A2331,'[3]消费明细-普通账号'!$B$2:$D$10000,3,)</f>
        <v>KA-深</v>
      </c>
      <c r="D2331" s="1" t="str">
        <f>VLOOKUP(A2331,'[3]消费明细-普通账号'!$B$2:$L$10000,11,)</f>
        <v>李申政</v>
      </c>
      <c r="E2331" s="1" t="str">
        <f>VLOOKUP(A2331,'[3]消费明细-普通账号'!$B$2:$P$10000,15,)</f>
        <v>关联</v>
      </c>
      <c r="F2331" s="5">
        <f>VLOOKUP(A2331,'[3]消费明细-普通账号'!$B$2:$O$10000,14,)</f>
        <v>42810</v>
      </c>
      <c r="G2331" s="1" t="s">
        <v>7743</v>
      </c>
      <c r="H2331" s="1" t="s">
        <v>28</v>
      </c>
      <c r="I2331" s="1" t="s">
        <v>18</v>
      </c>
      <c r="J2331" s="1" t="s">
        <v>29</v>
      </c>
      <c r="K2331" s="1" t="s">
        <v>20</v>
      </c>
      <c r="L2331" s="1" t="s">
        <v>30</v>
      </c>
      <c r="M2331" s="1"/>
      <c r="N2331" s="1">
        <f t="shared" si="36"/>
        <v>0</v>
      </c>
      <c r="O2331" s="1" t="s">
        <v>31</v>
      </c>
      <c r="P2331" s="1" t="s">
        <v>7744</v>
      </c>
      <c r="Q2331" s="1" t="s">
        <v>7744</v>
      </c>
      <c r="R2331" s="1" t="s">
        <v>21</v>
      </c>
      <c r="S2331" s="1"/>
      <c r="T2331" s="1" t="s">
        <v>25</v>
      </c>
      <c r="U2331" t="b">
        <f>VLOOKUP(H2331,[4]可返佣产品!$A$2:$B$1000,2,)</f>
        <v>1</v>
      </c>
    </row>
    <row r="2332" spans="1:21">
      <c r="A2332" s="1" t="s">
        <v>6325</v>
      </c>
      <c r="B2332" s="1" t="str">
        <f>VLOOKUP(A2332,'[3]消费明细-普通账号'!$B$2:$C$10000,2,)</f>
        <v>广州源众信息科技有限公司</v>
      </c>
      <c r="C2332" s="1" t="str">
        <f>VLOOKUP(A2332,'[3]消费明细-普通账号'!$B$2:$D$10000,3,)</f>
        <v>BD伙伴</v>
      </c>
      <c r="D2332" s="1" t="str">
        <f>VLOOKUP(A2332,'[3]消费明细-普通账号'!$B$2:$L$10000,11,)</f>
        <v>BD团队-刘银树</v>
      </c>
      <c r="E2332" s="1" t="str">
        <f>VLOOKUP(A2332,'[3]消费明细-普通账号'!$B$2:$P$10000,15,)</f>
        <v>新建</v>
      </c>
      <c r="F2332" s="5">
        <f>VLOOKUP(A2332,'[3]消费明细-普通账号'!$B$2:$O$10000,14,)</f>
        <v>43241.491365740701</v>
      </c>
      <c r="G2332" s="1" t="s">
        <v>7745</v>
      </c>
      <c r="H2332" s="1" t="s">
        <v>17</v>
      </c>
      <c r="I2332" s="1" t="s">
        <v>59</v>
      </c>
      <c r="J2332" s="1" t="s">
        <v>6327</v>
      </c>
      <c r="K2332" s="1" t="s">
        <v>20</v>
      </c>
      <c r="L2332" s="1" t="s">
        <v>6327</v>
      </c>
      <c r="M2332" s="1"/>
      <c r="N2332" s="1">
        <f t="shared" si="36"/>
        <v>85.82</v>
      </c>
      <c r="O2332" s="1" t="s">
        <v>22</v>
      </c>
      <c r="P2332" s="1" t="s">
        <v>7746</v>
      </c>
      <c r="Q2332" s="1" t="s">
        <v>7747</v>
      </c>
      <c r="R2332" s="1" t="s">
        <v>21</v>
      </c>
      <c r="S2332" s="1"/>
      <c r="T2332" s="1" t="s">
        <v>25</v>
      </c>
      <c r="U2332" t="str">
        <f>VLOOKUP(H2332,[4]可返佣产品!$A$2:$B$1000,2,)</f>
        <v>true</v>
      </c>
    </row>
    <row r="2333" spans="1:21">
      <c r="A2333" s="1" t="s">
        <v>829</v>
      </c>
      <c r="B2333" s="1" t="str">
        <f>VLOOKUP(A2333,'[3]消费明细-普通账号'!$B$2:$C$10000,2,)</f>
        <v>广州京雍府电子商务有限公司</v>
      </c>
      <c r="C2333" s="1" t="str">
        <f>VLOOKUP(A2333,'[3]消费明细-普通账号'!$B$2:$D$10000,3,)</f>
        <v>铁军-广</v>
      </c>
      <c r="D2333" s="1" t="str">
        <f>VLOOKUP(A2333,'[3]消费明细-普通账号'!$B$2:$L$10000,11,)</f>
        <v>吴发能</v>
      </c>
      <c r="E2333" s="1" t="str">
        <f>VLOOKUP(A2333,'[3]消费明细-普通账号'!$B$2:$P$10000,15,)</f>
        <v>关联</v>
      </c>
      <c r="F2333" s="5">
        <f>VLOOKUP(A2333,'[3]消费明细-普通账号'!$B$2:$O$10000,14,)</f>
        <v>43004</v>
      </c>
      <c r="G2333" s="1" t="s">
        <v>7748</v>
      </c>
      <c r="H2333" s="1" t="s">
        <v>17</v>
      </c>
      <c r="I2333" s="1" t="s">
        <v>59</v>
      </c>
      <c r="J2333" s="1" t="s">
        <v>7749</v>
      </c>
      <c r="K2333" s="1" t="s">
        <v>20</v>
      </c>
      <c r="L2333" s="1" t="s">
        <v>7749</v>
      </c>
      <c r="M2333" s="1"/>
      <c r="N2333" s="1">
        <f t="shared" si="36"/>
        <v>394</v>
      </c>
      <c r="O2333" s="1" t="s">
        <v>22</v>
      </c>
      <c r="P2333" s="1" t="s">
        <v>7750</v>
      </c>
      <c r="Q2333" s="1" t="s">
        <v>7751</v>
      </c>
      <c r="R2333" s="1" t="s">
        <v>21</v>
      </c>
      <c r="S2333" s="1"/>
      <c r="T2333" s="1" t="s">
        <v>25</v>
      </c>
      <c r="U2333">
        <v>-1</v>
      </c>
    </row>
    <row r="2334" spans="1:21">
      <c r="A2334" s="1" t="s">
        <v>2326</v>
      </c>
      <c r="B2334" s="1" t="str">
        <f>VLOOKUP(A2334,'[3]消费明细-普通账号'!$B$2:$C$10000,2,)</f>
        <v>深圳影儿时尚集团有限公司</v>
      </c>
      <c r="C2334" s="1" t="str">
        <f>VLOOKUP(A2334,'[3]消费明细-普通账号'!$B$2:$D$10000,3,)</f>
        <v>KA-深</v>
      </c>
      <c r="D2334" s="1" t="str">
        <f>VLOOKUP(A2334,'[3]消费明细-普通账号'!$B$2:$L$10000,11,)</f>
        <v>李申政</v>
      </c>
      <c r="E2334" s="1" t="str">
        <f>VLOOKUP(A2334,'[3]消费明细-普通账号'!$B$2:$P$10000,15,)</f>
        <v>关联</v>
      </c>
      <c r="F2334" s="5">
        <f>VLOOKUP(A2334,'[3]消费明细-普通账号'!$B$2:$O$10000,14,)</f>
        <v>42810</v>
      </c>
      <c r="G2334" s="1" t="s">
        <v>7752</v>
      </c>
      <c r="H2334" s="1" t="s">
        <v>28</v>
      </c>
      <c r="I2334" s="1" t="s">
        <v>18</v>
      </c>
      <c r="J2334" s="1" t="s">
        <v>29</v>
      </c>
      <c r="K2334" s="1" t="s">
        <v>20</v>
      </c>
      <c r="L2334" s="1" t="s">
        <v>30</v>
      </c>
      <c r="M2334" s="1"/>
      <c r="N2334" s="1">
        <f t="shared" si="36"/>
        <v>0</v>
      </c>
      <c r="O2334" s="1" t="s">
        <v>31</v>
      </c>
      <c r="P2334" s="1" t="s">
        <v>7753</v>
      </c>
      <c r="Q2334" s="1" t="s">
        <v>7753</v>
      </c>
      <c r="R2334" s="1" t="s">
        <v>21</v>
      </c>
      <c r="S2334" s="1"/>
      <c r="T2334" s="1" t="s">
        <v>25</v>
      </c>
      <c r="U2334" t="b">
        <f>VLOOKUP(H2334,[4]可返佣产品!$A$2:$B$1000,2,)</f>
        <v>1</v>
      </c>
    </row>
    <row r="2335" spans="1:21">
      <c r="A2335" s="1" t="s">
        <v>2326</v>
      </c>
      <c r="B2335" s="1" t="str">
        <f>VLOOKUP(A2335,'[3]消费明细-普通账号'!$B$2:$C$10000,2,)</f>
        <v>深圳影儿时尚集团有限公司</v>
      </c>
      <c r="C2335" s="1" t="str">
        <f>VLOOKUP(A2335,'[3]消费明细-普通账号'!$B$2:$D$10000,3,)</f>
        <v>KA-深</v>
      </c>
      <c r="D2335" s="1" t="str">
        <f>VLOOKUP(A2335,'[3]消费明细-普通账号'!$B$2:$L$10000,11,)</f>
        <v>李申政</v>
      </c>
      <c r="E2335" s="1" t="str">
        <f>VLOOKUP(A2335,'[3]消费明细-普通账号'!$B$2:$P$10000,15,)</f>
        <v>关联</v>
      </c>
      <c r="F2335" s="5">
        <f>VLOOKUP(A2335,'[3]消费明细-普通账号'!$B$2:$O$10000,14,)</f>
        <v>42810</v>
      </c>
      <c r="G2335" s="1" t="s">
        <v>7754</v>
      </c>
      <c r="H2335" s="1" t="s">
        <v>36</v>
      </c>
      <c r="I2335" s="1" t="s">
        <v>18</v>
      </c>
      <c r="J2335" s="1" t="s">
        <v>7755</v>
      </c>
      <c r="K2335" s="1" t="s">
        <v>20</v>
      </c>
      <c r="L2335" s="1" t="s">
        <v>7755</v>
      </c>
      <c r="M2335" s="1"/>
      <c r="N2335" s="1">
        <f t="shared" si="36"/>
        <v>27041.29</v>
      </c>
      <c r="O2335" s="1" t="s">
        <v>22</v>
      </c>
      <c r="P2335" s="1" t="s">
        <v>7756</v>
      </c>
      <c r="Q2335" s="1" t="s">
        <v>7757</v>
      </c>
      <c r="R2335" s="1" t="s">
        <v>21</v>
      </c>
      <c r="S2335" s="1"/>
      <c r="T2335" s="1" t="s">
        <v>25</v>
      </c>
      <c r="U2335" t="str">
        <f>VLOOKUP(H2335,[4]可返佣产品!$A$2:$B$1000,2,)</f>
        <v>true</v>
      </c>
    </row>
    <row r="2336" spans="1:21">
      <c r="A2336" s="1" t="s">
        <v>5482</v>
      </c>
      <c r="B2336" s="1" t="str">
        <f>VLOOKUP(A2336,'[3]消费明细-普通账号'!$B$2:$C$10000,2,)</f>
        <v>广东长荣信息科技有限公司</v>
      </c>
      <c r="C2336" s="1" t="str">
        <f>VLOOKUP(A2336,'[3]消费明细-普通账号'!$B$2:$D$10000,3,)</f>
        <v>铁军-广</v>
      </c>
      <c r="D2336" s="1" t="str">
        <f>VLOOKUP(A2336,'[3]消费明细-普通账号'!$B$2:$L$10000,11,)</f>
        <v>吴发能</v>
      </c>
      <c r="E2336" s="1" t="str">
        <f>VLOOKUP(A2336,'[3]消费明细-普通账号'!$B$2:$P$10000,15,)</f>
        <v>新建</v>
      </c>
      <c r="F2336" s="5">
        <f>VLOOKUP(A2336,'[3]消费明细-普通账号'!$B$2:$O$10000,14,)</f>
        <v>43198.629421296297</v>
      </c>
      <c r="G2336" s="1" t="s">
        <v>7758</v>
      </c>
      <c r="H2336" s="1" t="s">
        <v>166</v>
      </c>
      <c r="I2336" s="1" t="s">
        <v>49</v>
      </c>
      <c r="J2336" s="1" t="s">
        <v>29</v>
      </c>
      <c r="K2336" s="1" t="s">
        <v>20</v>
      </c>
      <c r="L2336" s="1" t="s">
        <v>30</v>
      </c>
      <c r="M2336" s="1"/>
      <c r="N2336" s="1">
        <f t="shared" si="36"/>
        <v>0</v>
      </c>
      <c r="O2336" s="1" t="s">
        <v>31</v>
      </c>
      <c r="P2336" s="1" t="s">
        <v>7759</v>
      </c>
      <c r="Q2336" s="1" t="s">
        <v>7759</v>
      </c>
      <c r="R2336" s="1" t="s">
        <v>21</v>
      </c>
      <c r="S2336" s="1"/>
      <c r="T2336" s="1" t="s">
        <v>25</v>
      </c>
      <c r="U2336" t="e">
        <f>VLOOKUP(H2336,[4]可返佣产品!$A$2:$B$1000,2,)</f>
        <v>#N/A</v>
      </c>
    </row>
    <row r="2337" spans="1:21">
      <c r="A2337" s="1" t="s">
        <v>220</v>
      </c>
      <c r="B2337" s="1" t="str">
        <f>VLOOKUP(A2337,'[3]消费明细-普通账号'!$B$2:$C$10000,2,)</f>
        <v>广州尚途商旅信息技术有限公司</v>
      </c>
      <c r="C2337" s="1" t="str">
        <f>VLOOKUP(A2337,'[3]消费明细-普通账号'!$B$2:$D$10000,3,)</f>
        <v>KA-广</v>
      </c>
      <c r="D2337" s="1" t="str">
        <f>VLOOKUP(A2337,'[3]消费明细-普通账号'!$B$2:$L$10000,11,)</f>
        <v>史玉卉</v>
      </c>
      <c r="E2337" s="1" t="str">
        <f>VLOOKUP(A2337,'[3]消费明细-普通账号'!$B$2:$P$10000,15,)</f>
        <v>关联</v>
      </c>
      <c r="F2337" s="5">
        <f>VLOOKUP(A2337,'[3]消费明细-普通账号'!$B$2:$O$10000,14,)</f>
        <v>42670</v>
      </c>
      <c r="G2337" s="1" t="s">
        <v>7760</v>
      </c>
      <c r="H2337" s="1" t="s">
        <v>17</v>
      </c>
      <c r="I2337" s="1" t="s">
        <v>59</v>
      </c>
      <c r="J2337" s="1" t="s">
        <v>5503</v>
      </c>
      <c r="K2337" s="1" t="s">
        <v>20</v>
      </c>
      <c r="L2337" s="1" t="s">
        <v>5503</v>
      </c>
      <c r="M2337" s="1"/>
      <c r="N2337" s="1">
        <f t="shared" si="36"/>
        <v>299</v>
      </c>
      <c r="O2337" s="1" t="s">
        <v>22</v>
      </c>
      <c r="P2337" s="1" t="s">
        <v>7761</v>
      </c>
      <c r="Q2337" s="1" t="s">
        <v>7761</v>
      </c>
      <c r="R2337" s="1" t="s">
        <v>21</v>
      </c>
      <c r="S2337" s="1"/>
      <c r="T2337" s="1" t="s">
        <v>25</v>
      </c>
      <c r="U2337">
        <v>-1</v>
      </c>
    </row>
    <row r="2338" spans="1:21">
      <c r="A2338" s="1" t="s">
        <v>220</v>
      </c>
      <c r="B2338" s="1" t="str">
        <f>VLOOKUP(A2338,'[3]消费明细-普通账号'!$B$2:$C$10000,2,)</f>
        <v>广州尚途商旅信息技术有限公司</v>
      </c>
      <c r="C2338" s="1" t="str">
        <f>VLOOKUP(A2338,'[3]消费明细-普通账号'!$B$2:$D$10000,3,)</f>
        <v>KA-广</v>
      </c>
      <c r="D2338" s="1" t="str">
        <f>VLOOKUP(A2338,'[3]消费明细-普通账号'!$B$2:$L$10000,11,)</f>
        <v>史玉卉</v>
      </c>
      <c r="E2338" s="1" t="str">
        <f>VLOOKUP(A2338,'[3]消费明细-普通账号'!$B$2:$P$10000,15,)</f>
        <v>关联</v>
      </c>
      <c r="F2338" s="5">
        <f>VLOOKUP(A2338,'[3]消费明细-普通账号'!$B$2:$O$10000,14,)</f>
        <v>42670</v>
      </c>
      <c r="G2338" s="1" t="s">
        <v>7762</v>
      </c>
      <c r="H2338" s="1" t="s">
        <v>17</v>
      </c>
      <c r="I2338" s="1" t="s">
        <v>59</v>
      </c>
      <c r="J2338" s="1" t="s">
        <v>7763</v>
      </c>
      <c r="K2338" s="1" t="s">
        <v>20</v>
      </c>
      <c r="L2338" s="1" t="s">
        <v>7763</v>
      </c>
      <c r="M2338" s="1"/>
      <c r="N2338" s="1">
        <f t="shared" si="36"/>
        <v>405</v>
      </c>
      <c r="O2338" s="1" t="s">
        <v>22</v>
      </c>
      <c r="P2338" s="1" t="s">
        <v>7764</v>
      </c>
      <c r="Q2338" s="1" t="s">
        <v>7765</v>
      </c>
      <c r="R2338" s="1" t="s">
        <v>21</v>
      </c>
      <c r="S2338" s="1"/>
      <c r="T2338" s="1" t="s">
        <v>25</v>
      </c>
      <c r="U2338">
        <v>-1</v>
      </c>
    </row>
    <row r="2339" spans="1:21">
      <c r="A2339" s="1" t="s">
        <v>220</v>
      </c>
      <c r="B2339" s="1" t="str">
        <f>VLOOKUP(A2339,'[3]消费明细-普通账号'!$B$2:$C$10000,2,)</f>
        <v>广州尚途商旅信息技术有限公司</v>
      </c>
      <c r="C2339" s="1" t="str">
        <f>VLOOKUP(A2339,'[3]消费明细-普通账号'!$B$2:$D$10000,3,)</f>
        <v>KA-广</v>
      </c>
      <c r="D2339" s="1" t="str">
        <f>VLOOKUP(A2339,'[3]消费明细-普通账号'!$B$2:$L$10000,11,)</f>
        <v>史玉卉</v>
      </c>
      <c r="E2339" s="1" t="str">
        <f>VLOOKUP(A2339,'[3]消费明细-普通账号'!$B$2:$P$10000,15,)</f>
        <v>关联</v>
      </c>
      <c r="F2339" s="5">
        <f>VLOOKUP(A2339,'[3]消费明细-普通账号'!$B$2:$O$10000,14,)</f>
        <v>42670</v>
      </c>
      <c r="G2339" s="1" t="s">
        <v>7766</v>
      </c>
      <c r="H2339" s="1" t="s">
        <v>17</v>
      </c>
      <c r="I2339" s="1" t="s">
        <v>59</v>
      </c>
      <c r="J2339" s="1" t="s">
        <v>7767</v>
      </c>
      <c r="K2339" s="1" t="s">
        <v>20</v>
      </c>
      <c r="L2339" s="1" t="s">
        <v>7767</v>
      </c>
      <c r="M2339" s="1"/>
      <c r="N2339" s="1">
        <f t="shared" si="36"/>
        <v>1151</v>
      </c>
      <c r="O2339" s="1" t="s">
        <v>22</v>
      </c>
      <c r="P2339" s="1" t="s">
        <v>7768</v>
      </c>
      <c r="Q2339" s="1" t="s">
        <v>7769</v>
      </c>
      <c r="R2339" s="1" t="s">
        <v>21</v>
      </c>
      <c r="S2339" s="1"/>
      <c r="T2339" s="1" t="s">
        <v>25</v>
      </c>
      <c r="U2339">
        <v>-1</v>
      </c>
    </row>
    <row r="2340" spans="1:21">
      <c r="A2340" s="1" t="s">
        <v>220</v>
      </c>
      <c r="B2340" s="1" t="str">
        <f>VLOOKUP(A2340,'[3]消费明细-普通账号'!$B$2:$C$10000,2,)</f>
        <v>广州尚途商旅信息技术有限公司</v>
      </c>
      <c r="C2340" s="1" t="str">
        <f>VLOOKUP(A2340,'[3]消费明细-普通账号'!$B$2:$D$10000,3,)</f>
        <v>KA-广</v>
      </c>
      <c r="D2340" s="1" t="str">
        <f>VLOOKUP(A2340,'[3]消费明细-普通账号'!$B$2:$L$10000,11,)</f>
        <v>史玉卉</v>
      </c>
      <c r="E2340" s="1" t="str">
        <f>VLOOKUP(A2340,'[3]消费明细-普通账号'!$B$2:$P$10000,15,)</f>
        <v>关联</v>
      </c>
      <c r="F2340" s="5">
        <f>VLOOKUP(A2340,'[3]消费明细-普通账号'!$B$2:$O$10000,14,)</f>
        <v>42670</v>
      </c>
      <c r="G2340" s="1" t="s">
        <v>7770</v>
      </c>
      <c r="H2340" s="1" t="s">
        <v>17</v>
      </c>
      <c r="I2340" s="1" t="s">
        <v>59</v>
      </c>
      <c r="J2340" s="1" t="s">
        <v>7771</v>
      </c>
      <c r="K2340" s="1" t="s">
        <v>20</v>
      </c>
      <c r="L2340" s="1" t="s">
        <v>7771</v>
      </c>
      <c r="M2340" s="1"/>
      <c r="N2340" s="1">
        <f t="shared" si="36"/>
        <v>348</v>
      </c>
      <c r="O2340" s="1" t="s">
        <v>22</v>
      </c>
      <c r="P2340" s="1" t="s">
        <v>7772</v>
      </c>
      <c r="Q2340" s="1" t="s">
        <v>7772</v>
      </c>
      <c r="R2340" s="1" t="s">
        <v>21</v>
      </c>
      <c r="S2340" s="1"/>
      <c r="T2340" s="1" t="s">
        <v>25</v>
      </c>
      <c r="U2340">
        <v>-1</v>
      </c>
    </row>
    <row r="2341" spans="1:21">
      <c r="A2341" s="1" t="s">
        <v>2326</v>
      </c>
      <c r="B2341" s="1" t="str">
        <f>VLOOKUP(A2341,'[3]消费明细-普通账号'!$B$2:$C$10000,2,)</f>
        <v>深圳影儿时尚集团有限公司</v>
      </c>
      <c r="C2341" s="1" t="str">
        <f>VLOOKUP(A2341,'[3]消费明细-普通账号'!$B$2:$D$10000,3,)</f>
        <v>KA-深</v>
      </c>
      <c r="D2341" s="1" t="str">
        <f>VLOOKUP(A2341,'[3]消费明细-普通账号'!$B$2:$L$10000,11,)</f>
        <v>李申政</v>
      </c>
      <c r="E2341" s="1" t="str">
        <f>VLOOKUP(A2341,'[3]消费明细-普通账号'!$B$2:$P$10000,15,)</f>
        <v>关联</v>
      </c>
      <c r="F2341" s="5">
        <f>VLOOKUP(A2341,'[3]消费明细-普通账号'!$B$2:$O$10000,14,)</f>
        <v>42810</v>
      </c>
      <c r="G2341" s="1" t="s">
        <v>7773</v>
      </c>
      <c r="H2341" s="1" t="s">
        <v>28</v>
      </c>
      <c r="I2341" s="1" t="s">
        <v>49</v>
      </c>
      <c r="J2341" s="1" t="s">
        <v>29</v>
      </c>
      <c r="K2341" s="1" t="s">
        <v>20</v>
      </c>
      <c r="L2341" s="1" t="s">
        <v>30</v>
      </c>
      <c r="M2341" s="1"/>
      <c r="N2341" s="1">
        <f t="shared" si="36"/>
        <v>0</v>
      </c>
      <c r="O2341" s="1" t="s">
        <v>31</v>
      </c>
      <c r="P2341" s="1" t="s">
        <v>7774</v>
      </c>
      <c r="Q2341" s="1" t="s">
        <v>7774</v>
      </c>
      <c r="R2341" s="1" t="s">
        <v>21</v>
      </c>
      <c r="S2341" s="1"/>
      <c r="T2341" s="1" t="s">
        <v>25</v>
      </c>
      <c r="U2341" t="b">
        <f>VLOOKUP(H2341,[4]可返佣产品!$A$2:$B$1000,2,)</f>
        <v>1</v>
      </c>
    </row>
    <row r="2342" spans="1:21">
      <c r="A2342" s="1" t="s">
        <v>717</v>
      </c>
      <c r="B2342" s="1" t="str">
        <f>VLOOKUP(A2342,'[3]消费明细-普通账号'!$B$2:$C$10000,2,)</f>
        <v>广州科亚信息科技有限公司</v>
      </c>
      <c r="C2342" s="1" t="str">
        <f>VLOOKUP(A2342,'[3]消费明细-普通账号'!$B$2:$D$10000,3,)</f>
        <v>中台-广</v>
      </c>
      <c r="D2342" s="1" t="str">
        <f>VLOOKUP(A2342,'[3]消费明细-普通账号'!$B$2:$L$10000,11,)</f>
        <v>唐钰滢</v>
      </c>
      <c r="E2342" s="1" t="str">
        <f>VLOOKUP(A2342,'[3]消费明细-普通账号'!$B$2:$P$10000,15,)</f>
        <v>关联</v>
      </c>
      <c r="F2342" s="5">
        <f>VLOOKUP(A2342,'[3]消费明细-普通账号'!$B$2:$O$10000,14,)</f>
        <v>42809</v>
      </c>
      <c r="G2342" s="1" t="s">
        <v>7775</v>
      </c>
      <c r="H2342" s="1" t="s">
        <v>17</v>
      </c>
      <c r="I2342" s="1" t="s">
        <v>59</v>
      </c>
      <c r="J2342" s="1" t="s">
        <v>4586</v>
      </c>
      <c r="K2342" s="1" t="s">
        <v>20</v>
      </c>
      <c r="L2342" s="1" t="s">
        <v>4586</v>
      </c>
      <c r="M2342" s="1"/>
      <c r="N2342" s="1">
        <f t="shared" si="36"/>
        <v>521.5</v>
      </c>
      <c r="O2342" s="1" t="s">
        <v>22</v>
      </c>
      <c r="P2342" s="1" t="s">
        <v>7776</v>
      </c>
      <c r="Q2342" s="1" t="s">
        <v>7777</v>
      </c>
      <c r="R2342" s="1" t="s">
        <v>21</v>
      </c>
      <c r="S2342" s="1"/>
      <c r="T2342" s="1" t="s">
        <v>25</v>
      </c>
      <c r="U2342">
        <v>-1</v>
      </c>
    </row>
    <row r="2343" spans="1:21">
      <c r="A2343" s="1" t="s">
        <v>1342</v>
      </c>
      <c r="B2343" s="1" t="str">
        <f>VLOOKUP(A2343,'[3]消费明细-普通账号'!$B$2:$C$10000,2,)</f>
        <v>深圳市潮惠科技信息有限公司</v>
      </c>
      <c r="C2343" s="1" t="str">
        <f>VLOOKUP(A2343,'[3]消费明细-普通账号'!$B$2:$D$10000,3,)</f>
        <v>中台-广</v>
      </c>
      <c r="D2343" s="1" t="str">
        <f>VLOOKUP(A2343,'[3]消费明细-普通账号'!$B$2:$L$10000,11,)</f>
        <v>雷馥萍</v>
      </c>
      <c r="E2343" s="1" t="str">
        <f>VLOOKUP(A2343,'[3]消费明细-普通账号'!$B$2:$P$10000,15,)</f>
        <v>新建</v>
      </c>
      <c r="F2343" s="5">
        <f>VLOOKUP(A2343,'[3]消费明细-普通账号'!$B$2:$O$10000,14,)</f>
        <v>42846</v>
      </c>
      <c r="G2343" s="1" t="s">
        <v>7778</v>
      </c>
      <c r="H2343" s="1" t="s">
        <v>17</v>
      </c>
      <c r="I2343" s="1" t="s">
        <v>59</v>
      </c>
      <c r="J2343" s="1" t="s">
        <v>7779</v>
      </c>
      <c r="K2343" s="1" t="s">
        <v>20</v>
      </c>
      <c r="L2343" s="1" t="s">
        <v>7779</v>
      </c>
      <c r="M2343" s="1"/>
      <c r="N2343" s="1">
        <f t="shared" si="36"/>
        <v>976</v>
      </c>
      <c r="O2343" s="1" t="s">
        <v>22</v>
      </c>
      <c r="P2343" s="1" t="s">
        <v>7780</v>
      </c>
      <c r="Q2343" s="1" t="s">
        <v>7781</v>
      </c>
      <c r="R2343" s="1" t="s">
        <v>21</v>
      </c>
      <c r="S2343" s="1"/>
      <c r="T2343" s="1" t="s">
        <v>25</v>
      </c>
      <c r="U2343" t="str">
        <f>VLOOKUP(H2343,[4]可返佣产品!$A$2:$B$1000,2,)</f>
        <v>true</v>
      </c>
    </row>
    <row r="2344" spans="1:21">
      <c r="A2344" s="1" t="s">
        <v>304</v>
      </c>
      <c r="B2344" s="1" t="str">
        <f>VLOOKUP(A2344,'[3]消费明细-普通账号'!$B$2:$C$10000,2,)</f>
        <v>广州远程教育中心有限公司</v>
      </c>
      <c r="C2344" s="1" t="str">
        <f>VLOOKUP(A2344,'[3]消费明细-普通账号'!$B$2:$D$10000,3,)</f>
        <v>KA-广</v>
      </c>
      <c r="D2344" s="1" t="str">
        <f>VLOOKUP(A2344,'[3]消费明细-普通账号'!$B$2:$L$10000,11,)</f>
        <v>史玉卉</v>
      </c>
      <c r="E2344" s="1" t="str">
        <f>VLOOKUP(A2344,'[3]消费明细-普通账号'!$B$2:$P$10000,15,)</f>
        <v>关联</v>
      </c>
      <c r="F2344" s="5">
        <f>VLOOKUP(A2344,'[3]消费明细-普通账号'!$B$2:$O$10000,14,)</f>
        <v>42818</v>
      </c>
      <c r="G2344" s="1" t="s">
        <v>7782</v>
      </c>
      <c r="H2344" s="1" t="s">
        <v>17</v>
      </c>
      <c r="I2344" s="1" t="s">
        <v>59</v>
      </c>
      <c r="J2344" s="1" t="s">
        <v>1819</v>
      </c>
      <c r="K2344" s="1" t="s">
        <v>203</v>
      </c>
      <c r="L2344" s="1" t="s">
        <v>1820</v>
      </c>
      <c r="M2344" s="1"/>
      <c r="N2344" s="1">
        <f t="shared" si="36"/>
        <v>634.5</v>
      </c>
      <c r="O2344" s="1" t="s">
        <v>22</v>
      </c>
      <c r="P2344" s="1" t="s">
        <v>7783</v>
      </c>
      <c r="Q2344" s="1" t="s">
        <v>7783</v>
      </c>
      <c r="R2344" s="1" t="s">
        <v>21</v>
      </c>
      <c r="S2344" s="1"/>
      <c r="T2344" s="1" t="s">
        <v>25</v>
      </c>
      <c r="U2344">
        <v>0</v>
      </c>
    </row>
    <row r="2345" spans="1:21">
      <c r="A2345" s="1" t="s">
        <v>304</v>
      </c>
      <c r="B2345" s="1" t="str">
        <f>VLOOKUP(A2345,'[3]消费明细-普通账号'!$B$2:$C$10000,2,)</f>
        <v>广州远程教育中心有限公司</v>
      </c>
      <c r="C2345" s="1" t="str">
        <f>VLOOKUP(A2345,'[3]消费明细-普通账号'!$B$2:$D$10000,3,)</f>
        <v>KA-广</v>
      </c>
      <c r="D2345" s="1" t="str">
        <f>VLOOKUP(A2345,'[3]消费明细-普通账号'!$B$2:$L$10000,11,)</f>
        <v>史玉卉</v>
      </c>
      <c r="E2345" s="1" t="str">
        <f>VLOOKUP(A2345,'[3]消费明细-普通账号'!$B$2:$P$10000,15,)</f>
        <v>关联</v>
      </c>
      <c r="F2345" s="5">
        <f>VLOOKUP(A2345,'[3]消费明细-普通账号'!$B$2:$O$10000,14,)</f>
        <v>42818</v>
      </c>
      <c r="G2345" s="1" t="s">
        <v>7784</v>
      </c>
      <c r="H2345" s="1" t="s">
        <v>17</v>
      </c>
      <c r="I2345" s="1" t="s">
        <v>59</v>
      </c>
      <c r="J2345" s="1" t="s">
        <v>1819</v>
      </c>
      <c r="K2345" s="1" t="s">
        <v>203</v>
      </c>
      <c r="L2345" s="1" t="s">
        <v>1820</v>
      </c>
      <c r="M2345" s="1"/>
      <c r="N2345" s="1">
        <f t="shared" si="36"/>
        <v>634.5</v>
      </c>
      <c r="O2345" s="1" t="s">
        <v>22</v>
      </c>
      <c r="P2345" s="1" t="s">
        <v>7785</v>
      </c>
      <c r="Q2345" s="1" t="s">
        <v>7786</v>
      </c>
      <c r="R2345" s="1" t="s">
        <v>21</v>
      </c>
      <c r="S2345" s="1"/>
      <c r="T2345" s="1" t="s">
        <v>25</v>
      </c>
      <c r="U2345">
        <v>0</v>
      </c>
    </row>
    <row r="2346" spans="1:21">
      <c r="A2346" s="1" t="s">
        <v>304</v>
      </c>
      <c r="B2346" s="1" t="str">
        <f>VLOOKUP(A2346,'[3]消费明细-普通账号'!$B$2:$C$10000,2,)</f>
        <v>广州远程教育中心有限公司</v>
      </c>
      <c r="C2346" s="1" t="str">
        <f>VLOOKUP(A2346,'[3]消费明细-普通账号'!$B$2:$D$10000,3,)</f>
        <v>KA-广</v>
      </c>
      <c r="D2346" s="1" t="str">
        <f>VLOOKUP(A2346,'[3]消费明细-普通账号'!$B$2:$L$10000,11,)</f>
        <v>史玉卉</v>
      </c>
      <c r="E2346" s="1" t="str">
        <f>VLOOKUP(A2346,'[3]消费明细-普通账号'!$B$2:$P$10000,15,)</f>
        <v>关联</v>
      </c>
      <c r="F2346" s="5">
        <f>VLOOKUP(A2346,'[3]消费明细-普通账号'!$B$2:$O$10000,14,)</f>
        <v>42818</v>
      </c>
      <c r="G2346" s="1" t="s">
        <v>7787</v>
      </c>
      <c r="H2346" s="1" t="s">
        <v>17</v>
      </c>
      <c r="I2346" s="1" t="s">
        <v>59</v>
      </c>
      <c r="J2346" s="1" t="s">
        <v>1397</v>
      </c>
      <c r="K2346" s="1" t="s">
        <v>203</v>
      </c>
      <c r="L2346" s="1" t="s">
        <v>7788</v>
      </c>
      <c r="M2346" s="1"/>
      <c r="N2346" s="1">
        <f t="shared" si="36"/>
        <v>354</v>
      </c>
      <c r="O2346" s="1" t="s">
        <v>22</v>
      </c>
      <c r="P2346" s="1" t="s">
        <v>7789</v>
      </c>
      <c r="Q2346" s="1" t="s">
        <v>7789</v>
      </c>
      <c r="R2346" s="1" t="s">
        <v>21</v>
      </c>
      <c r="S2346" s="1"/>
      <c r="T2346" s="1" t="s">
        <v>25</v>
      </c>
      <c r="U2346">
        <v>0</v>
      </c>
    </row>
    <row r="2347" spans="1:21">
      <c r="A2347" s="1" t="s">
        <v>304</v>
      </c>
      <c r="B2347" s="1" t="str">
        <f>VLOOKUP(A2347,'[3]消费明细-普通账号'!$B$2:$C$10000,2,)</f>
        <v>广州远程教育中心有限公司</v>
      </c>
      <c r="C2347" s="1" t="str">
        <f>VLOOKUP(A2347,'[3]消费明细-普通账号'!$B$2:$D$10000,3,)</f>
        <v>KA-广</v>
      </c>
      <c r="D2347" s="1" t="str">
        <f>VLOOKUP(A2347,'[3]消费明细-普通账号'!$B$2:$L$10000,11,)</f>
        <v>史玉卉</v>
      </c>
      <c r="E2347" s="1" t="str">
        <f>VLOOKUP(A2347,'[3]消费明细-普通账号'!$B$2:$P$10000,15,)</f>
        <v>关联</v>
      </c>
      <c r="F2347" s="5">
        <f>VLOOKUP(A2347,'[3]消费明细-普通账号'!$B$2:$O$10000,14,)</f>
        <v>42818</v>
      </c>
      <c r="G2347" s="1" t="s">
        <v>7790</v>
      </c>
      <c r="H2347" s="1" t="s">
        <v>17</v>
      </c>
      <c r="I2347" s="1" t="s">
        <v>59</v>
      </c>
      <c r="J2347" s="1" t="s">
        <v>1397</v>
      </c>
      <c r="K2347" s="1" t="s">
        <v>203</v>
      </c>
      <c r="L2347" s="1" t="s">
        <v>7788</v>
      </c>
      <c r="M2347" s="1"/>
      <c r="N2347" s="1">
        <f t="shared" si="36"/>
        <v>354</v>
      </c>
      <c r="O2347" s="1" t="s">
        <v>22</v>
      </c>
      <c r="P2347" s="1" t="s">
        <v>7791</v>
      </c>
      <c r="Q2347" s="1" t="s">
        <v>7792</v>
      </c>
      <c r="R2347" s="1" t="s">
        <v>21</v>
      </c>
      <c r="S2347" s="1"/>
      <c r="T2347" s="1" t="s">
        <v>25</v>
      </c>
      <c r="U2347">
        <v>0</v>
      </c>
    </row>
    <row r="2348" spans="1:21">
      <c r="A2348" s="1" t="s">
        <v>304</v>
      </c>
      <c r="B2348" s="1" t="str">
        <f>VLOOKUP(A2348,'[3]消费明细-普通账号'!$B$2:$C$10000,2,)</f>
        <v>广州远程教育中心有限公司</v>
      </c>
      <c r="C2348" s="1" t="str">
        <f>VLOOKUP(A2348,'[3]消费明细-普通账号'!$B$2:$D$10000,3,)</f>
        <v>KA-广</v>
      </c>
      <c r="D2348" s="1" t="str">
        <f>VLOOKUP(A2348,'[3]消费明细-普通账号'!$B$2:$L$10000,11,)</f>
        <v>史玉卉</v>
      </c>
      <c r="E2348" s="1" t="str">
        <f>VLOOKUP(A2348,'[3]消费明细-普通账号'!$B$2:$P$10000,15,)</f>
        <v>关联</v>
      </c>
      <c r="F2348" s="5">
        <f>VLOOKUP(A2348,'[3]消费明细-普通账号'!$B$2:$O$10000,14,)</f>
        <v>42818</v>
      </c>
      <c r="G2348" s="1" t="s">
        <v>7793</v>
      </c>
      <c r="H2348" s="1" t="s">
        <v>17</v>
      </c>
      <c r="I2348" s="1" t="s">
        <v>59</v>
      </c>
      <c r="J2348" s="1" t="s">
        <v>7794</v>
      </c>
      <c r="K2348" s="1" t="s">
        <v>203</v>
      </c>
      <c r="L2348" s="1" t="s">
        <v>7795</v>
      </c>
      <c r="M2348" s="1"/>
      <c r="N2348" s="1">
        <f t="shared" si="36"/>
        <v>1417.5</v>
      </c>
      <c r="O2348" s="1" t="s">
        <v>22</v>
      </c>
      <c r="P2348" s="1" t="s">
        <v>7796</v>
      </c>
      <c r="Q2348" s="1" t="s">
        <v>7797</v>
      </c>
      <c r="R2348" s="1" t="s">
        <v>21</v>
      </c>
      <c r="S2348" s="1"/>
      <c r="T2348" s="1" t="s">
        <v>25</v>
      </c>
      <c r="U2348">
        <v>0</v>
      </c>
    </row>
    <row r="2349" spans="1:21">
      <c r="A2349" s="1" t="s">
        <v>304</v>
      </c>
      <c r="B2349" s="1" t="str">
        <f>VLOOKUP(A2349,'[3]消费明细-普通账号'!$B$2:$C$10000,2,)</f>
        <v>广州远程教育中心有限公司</v>
      </c>
      <c r="C2349" s="1" t="str">
        <f>VLOOKUP(A2349,'[3]消费明细-普通账号'!$B$2:$D$10000,3,)</f>
        <v>KA-广</v>
      </c>
      <c r="D2349" s="1" t="str">
        <f>VLOOKUP(A2349,'[3]消费明细-普通账号'!$B$2:$L$10000,11,)</f>
        <v>史玉卉</v>
      </c>
      <c r="E2349" s="1" t="str">
        <f>VLOOKUP(A2349,'[3]消费明细-普通账号'!$B$2:$P$10000,15,)</f>
        <v>关联</v>
      </c>
      <c r="F2349" s="5">
        <f>VLOOKUP(A2349,'[3]消费明细-普通账号'!$B$2:$O$10000,14,)</f>
        <v>42818</v>
      </c>
      <c r="G2349" s="1" t="s">
        <v>7798</v>
      </c>
      <c r="H2349" s="1" t="s">
        <v>17</v>
      </c>
      <c r="I2349" s="1" t="s">
        <v>59</v>
      </c>
      <c r="J2349" s="1" t="s">
        <v>159</v>
      </c>
      <c r="K2349" s="1" t="s">
        <v>203</v>
      </c>
      <c r="L2349" s="1" t="s">
        <v>311</v>
      </c>
      <c r="M2349" s="1"/>
      <c r="N2349" s="1">
        <f t="shared" si="36"/>
        <v>945</v>
      </c>
      <c r="O2349" s="1" t="s">
        <v>22</v>
      </c>
      <c r="P2349" s="1" t="s">
        <v>7799</v>
      </c>
      <c r="Q2349" s="1" t="s">
        <v>7800</v>
      </c>
      <c r="R2349" s="1" t="s">
        <v>21</v>
      </c>
      <c r="S2349" s="1"/>
      <c r="T2349" s="1" t="s">
        <v>25</v>
      </c>
      <c r="U2349">
        <v>0</v>
      </c>
    </row>
    <row r="2350" spans="1:21">
      <c r="A2350" s="1" t="s">
        <v>582</v>
      </c>
      <c r="B2350" s="1" t="str">
        <f>VLOOKUP(A2350,'[3]消费明细-普通账号'!$B$2:$C$10000,2,)</f>
        <v>广州尚途商旅信息技术有限公司</v>
      </c>
      <c r="C2350" s="1" t="str">
        <f>VLOOKUP(A2350,'[3]消费明细-普通账号'!$B$2:$D$10000,3,)</f>
        <v>KA-广</v>
      </c>
      <c r="D2350" s="1" t="str">
        <f>VLOOKUP(A2350,'[3]消费明细-普通账号'!$B$2:$L$10000,11,)</f>
        <v>史玉卉</v>
      </c>
      <c r="E2350" s="1" t="str">
        <f>VLOOKUP(A2350,'[3]消费明细-普通账号'!$B$2:$P$10000,15,)</f>
        <v>关联</v>
      </c>
      <c r="F2350" s="5">
        <f>VLOOKUP(A2350,'[3]消费明细-普通账号'!$B$2:$O$10000,14,)</f>
        <v>42670</v>
      </c>
      <c r="G2350" s="1" t="s">
        <v>7801</v>
      </c>
      <c r="H2350" s="1" t="s">
        <v>17</v>
      </c>
      <c r="I2350" s="1" t="s">
        <v>59</v>
      </c>
      <c r="J2350" s="1" t="s">
        <v>2513</v>
      </c>
      <c r="K2350" s="1" t="s">
        <v>20</v>
      </c>
      <c r="L2350" s="1" t="s">
        <v>2513</v>
      </c>
      <c r="M2350" s="1"/>
      <c r="N2350" s="1">
        <f t="shared" si="36"/>
        <v>251</v>
      </c>
      <c r="O2350" s="1" t="s">
        <v>22</v>
      </c>
      <c r="P2350" s="1" t="s">
        <v>7802</v>
      </c>
      <c r="Q2350" s="1" t="s">
        <v>7802</v>
      </c>
      <c r="R2350" s="1" t="s">
        <v>21</v>
      </c>
      <c r="S2350" s="1"/>
      <c r="T2350" s="1" t="s">
        <v>25</v>
      </c>
      <c r="U2350">
        <v>-1</v>
      </c>
    </row>
    <row r="2351" spans="1:21">
      <c r="A2351" s="1" t="s">
        <v>455</v>
      </c>
      <c r="B2351" s="1" t="str">
        <f>VLOOKUP(A2351,'[3]消费明细-普通账号'!$B$2:$C$10000,2,)</f>
        <v>广州南方网景网络科技有限公司</v>
      </c>
      <c r="C2351" s="1" t="str">
        <f>VLOOKUP(A2351,'[3]消费明细-普通账号'!$B$2:$D$10000,3,)</f>
        <v>BD伙伴</v>
      </c>
      <c r="D2351" s="1" t="str">
        <f>VLOOKUP(A2351,'[3]消费明细-普通账号'!$B$2:$L$10000,11,)</f>
        <v>BD团队-黄政源</v>
      </c>
      <c r="E2351" s="1" t="str">
        <f>VLOOKUP(A2351,'[3]消费明细-普通账号'!$B$2:$P$10000,15,)</f>
        <v>新建</v>
      </c>
      <c r="F2351" s="5">
        <f>VLOOKUP(A2351,'[3]消费明细-普通账号'!$B$2:$O$10000,14,)</f>
        <v>43194.641608796301</v>
      </c>
      <c r="G2351" s="1" t="s">
        <v>7803</v>
      </c>
      <c r="H2351" s="1" t="s">
        <v>17</v>
      </c>
      <c r="I2351" s="1" t="s">
        <v>59</v>
      </c>
      <c r="J2351" s="1" t="s">
        <v>457</v>
      </c>
      <c r="K2351" s="1" t="s">
        <v>20</v>
      </c>
      <c r="L2351" s="1" t="s">
        <v>457</v>
      </c>
      <c r="M2351" s="1"/>
      <c r="N2351" s="1">
        <f t="shared" si="36"/>
        <v>918</v>
      </c>
      <c r="O2351" s="1" t="s">
        <v>22</v>
      </c>
      <c r="P2351" s="1" t="s">
        <v>7804</v>
      </c>
      <c r="Q2351" s="1" t="s">
        <v>7805</v>
      </c>
      <c r="R2351" s="1" t="s">
        <v>21</v>
      </c>
      <c r="S2351" s="1"/>
      <c r="T2351" s="1" t="s">
        <v>25</v>
      </c>
      <c r="U2351" t="str">
        <f>VLOOKUP(H2351,[4]可返佣产品!$A$2:$B$1000,2,)</f>
        <v>true</v>
      </c>
    </row>
    <row r="2352" spans="1:21">
      <c r="A2352" s="1" t="s">
        <v>346</v>
      </c>
      <c r="B2352" s="1" t="str">
        <f>VLOOKUP(A2352,'[3]消费明细-普通账号'!$B$2:$C$10000,2,)</f>
        <v>广州火鹰信息科技有限公司</v>
      </c>
      <c r="C2352" s="1" t="str">
        <f>VLOOKUP(A2352,'[3]消费明细-普通账号'!$B$2:$D$10000,3,)</f>
        <v>BD伙伴</v>
      </c>
      <c r="D2352" s="1" t="str">
        <f>VLOOKUP(A2352,'[3]消费明细-普通账号'!$B$2:$L$10000,11,)</f>
        <v>BD团队-刘银树</v>
      </c>
      <c r="E2352" s="1" t="str">
        <f>VLOOKUP(A2352,'[3]消费明细-普通账号'!$B$2:$P$10000,15,)</f>
        <v>关联</v>
      </c>
      <c r="F2352" s="5">
        <f>VLOOKUP(A2352,'[3]消费明细-普通账号'!$B$2:$O$10000,14,)</f>
        <v>43034</v>
      </c>
      <c r="G2352" s="1" t="s">
        <v>7806</v>
      </c>
      <c r="H2352" s="1" t="s">
        <v>17</v>
      </c>
      <c r="I2352" s="1" t="s">
        <v>59</v>
      </c>
      <c r="J2352" s="1" t="s">
        <v>7807</v>
      </c>
      <c r="K2352" s="1" t="s">
        <v>564</v>
      </c>
      <c r="L2352" s="1" t="s">
        <v>7808</v>
      </c>
      <c r="M2352" s="1"/>
      <c r="N2352" s="1">
        <f t="shared" si="36"/>
        <v>256.25</v>
      </c>
      <c r="O2352" s="1" t="s">
        <v>22</v>
      </c>
      <c r="P2352" s="1" t="s">
        <v>7809</v>
      </c>
      <c r="Q2352" s="1" t="s">
        <v>7810</v>
      </c>
      <c r="R2352" s="1" t="s">
        <v>21</v>
      </c>
      <c r="S2352" s="1"/>
      <c r="T2352" s="1" t="s">
        <v>25</v>
      </c>
      <c r="U2352">
        <v>-1</v>
      </c>
    </row>
    <row r="2353" spans="1:21">
      <c r="A2353" s="1" t="s">
        <v>194</v>
      </c>
      <c r="B2353" s="1" t="str">
        <f>VLOOKUP(A2353,'[3]消费明细-普通账号'!$B$2:$C$10000,2,)</f>
        <v>深圳银链科技有限公司</v>
      </c>
      <c r="C2353" s="1" t="str">
        <f>VLOOKUP(A2353,'[3]消费明细-普通账号'!$B$2:$D$10000,3,)</f>
        <v>铁军-广</v>
      </c>
      <c r="D2353" s="1" t="str">
        <f>VLOOKUP(A2353,'[3]消费明细-普通账号'!$B$2:$L$10000,11,)</f>
        <v>李达</v>
      </c>
      <c r="E2353" s="1" t="str">
        <f>VLOOKUP(A2353,'[3]消费明细-普通账号'!$B$2:$P$10000,15,)</f>
        <v>新建</v>
      </c>
      <c r="F2353" s="5">
        <f>VLOOKUP(A2353,'[3]消费明细-普通账号'!$B$2:$O$10000,14,)</f>
        <v>43161.623564814799</v>
      </c>
      <c r="G2353" s="1" t="s">
        <v>7811</v>
      </c>
      <c r="H2353" s="1" t="s">
        <v>17</v>
      </c>
      <c r="I2353" s="1" t="s">
        <v>59</v>
      </c>
      <c r="J2353" s="1" t="s">
        <v>4218</v>
      </c>
      <c r="K2353" s="1" t="s">
        <v>371</v>
      </c>
      <c r="L2353" s="1" t="s">
        <v>4219</v>
      </c>
      <c r="M2353" s="1">
        <v>77.7</v>
      </c>
      <c r="N2353" s="1">
        <f t="shared" si="36"/>
        <v>0</v>
      </c>
      <c r="O2353" s="1" t="s">
        <v>22</v>
      </c>
      <c r="P2353" s="1" t="s">
        <v>7812</v>
      </c>
      <c r="Q2353" s="1" t="s">
        <v>7813</v>
      </c>
      <c r="R2353" s="1" t="s">
        <v>21</v>
      </c>
      <c r="S2353" s="1"/>
      <c r="T2353" s="1" t="s">
        <v>25</v>
      </c>
      <c r="U2353" t="str">
        <f>VLOOKUP(H2353,[4]可返佣产品!$A$2:$B$1000,2,)</f>
        <v>true</v>
      </c>
    </row>
    <row r="2354" spans="1:21">
      <c r="A2354" s="1" t="s">
        <v>194</v>
      </c>
      <c r="B2354" s="1" t="str">
        <f>VLOOKUP(A2354,'[3]消费明细-普通账号'!$B$2:$C$10000,2,)</f>
        <v>深圳银链科技有限公司</v>
      </c>
      <c r="C2354" s="1" t="str">
        <f>VLOOKUP(A2354,'[3]消费明细-普通账号'!$B$2:$D$10000,3,)</f>
        <v>铁军-广</v>
      </c>
      <c r="D2354" s="1" t="str">
        <f>VLOOKUP(A2354,'[3]消费明细-普通账号'!$B$2:$L$10000,11,)</f>
        <v>李达</v>
      </c>
      <c r="E2354" s="1" t="str">
        <f>VLOOKUP(A2354,'[3]消费明细-普通账号'!$B$2:$P$10000,15,)</f>
        <v>新建</v>
      </c>
      <c r="F2354" s="5">
        <f>VLOOKUP(A2354,'[3]消费明细-普通账号'!$B$2:$O$10000,14,)</f>
        <v>43161.623564814799</v>
      </c>
      <c r="G2354" s="1" t="s">
        <v>7814</v>
      </c>
      <c r="H2354" s="1" t="s">
        <v>17</v>
      </c>
      <c r="I2354" s="1" t="s">
        <v>59</v>
      </c>
      <c r="J2354" s="1" t="s">
        <v>4218</v>
      </c>
      <c r="K2354" s="1" t="s">
        <v>371</v>
      </c>
      <c r="L2354" s="1" t="s">
        <v>4219</v>
      </c>
      <c r="M2354" s="1">
        <v>77.7</v>
      </c>
      <c r="N2354" s="1">
        <f t="shared" si="36"/>
        <v>0</v>
      </c>
      <c r="O2354" s="1" t="s">
        <v>22</v>
      </c>
      <c r="P2354" s="1" t="s">
        <v>7815</v>
      </c>
      <c r="Q2354" s="1" t="s">
        <v>7816</v>
      </c>
      <c r="R2354" s="1" t="s">
        <v>21</v>
      </c>
      <c r="S2354" s="1"/>
      <c r="T2354" s="1" t="s">
        <v>25</v>
      </c>
      <c r="U2354" t="str">
        <f>VLOOKUP(H2354,[4]可返佣产品!$A$2:$B$1000,2,)</f>
        <v>true</v>
      </c>
    </row>
    <row r="2355" spans="1:21">
      <c r="A2355" s="1" t="s">
        <v>194</v>
      </c>
      <c r="B2355" s="1" t="str">
        <f>VLOOKUP(A2355,'[3]消费明细-普通账号'!$B$2:$C$10000,2,)</f>
        <v>深圳银链科技有限公司</v>
      </c>
      <c r="C2355" s="1" t="str">
        <f>VLOOKUP(A2355,'[3]消费明细-普通账号'!$B$2:$D$10000,3,)</f>
        <v>铁军-广</v>
      </c>
      <c r="D2355" s="1" t="str">
        <f>VLOOKUP(A2355,'[3]消费明细-普通账号'!$B$2:$L$10000,11,)</f>
        <v>李达</v>
      </c>
      <c r="E2355" s="1" t="str">
        <f>VLOOKUP(A2355,'[3]消费明细-普通账号'!$B$2:$P$10000,15,)</f>
        <v>新建</v>
      </c>
      <c r="F2355" s="5">
        <f>VLOOKUP(A2355,'[3]消费明细-普通账号'!$B$2:$O$10000,14,)</f>
        <v>43161.623564814799</v>
      </c>
      <c r="G2355" s="1" t="s">
        <v>7817</v>
      </c>
      <c r="H2355" s="1" t="s">
        <v>17</v>
      </c>
      <c r="I2355" s="1" t="s">
        <v>59</v>
      </c>
      <c r="J2355" s="1" t="s">
        <v>4218</v>
      </c>
      <c r="K2355" s="1" t="s">
        <v>371</v>
      </c>
      <c r="L2355" s="1" t="s">
        <v>4219</v>
      </c>
      <c r="M2355" s="1">
        <v>77.7</v>
      </c>
      <c r="N2355" s="1">
        <f t="shared" si="36"/>
        <v>0</v>
      </c>
      <c r="O2355" s="1" t="s">
        <v>22</v>
      </c>
      <c r="P2355" s="1" t="s">
        <v>7818</v>
      </c>
      <c r="Q2355" s="1" t="s">
        <v>7819</v>
      </c>
      <c r="R2355" s="1" t="s">
        <v>21</v>
      </c>
      <c r="S2355" s="1"/>
      <c r="T2355" s="1" t="s">
        <v>25</v>
      </c>
      <c r="U2355" t="str">
        <f>VLOOKUP(H2355,[4]可返佣产品!$A$2:$B$1000,2,)</f>
        <v>true</v>
      </c>
    </row>
    <row r="2356" spans="1:21">
      <c r="A2356" s="1" t="s">
        <v>194</v>
      </c>
      <c r="B2356" s="1" t="str">
        <f>VLOOKUP(A2356,'[3]消费明细-普通账号'!$B$2:$C$10000,2,)</f>
        <v>深圳银链科技有限公司</v>
      </c>
      <c r="C2356" s="1" t="str">
        <f>VLOOKUP(A2356,'[3]消费明细-普通账号'!$B$2:$D$10000,3,)</f>
        <v>铁军-广</v>
      </c>
      <c r="D2356" s="1" t="str">
        <f>VLOOKUP(A2356,'[3]消费明细-普通账号'!$B$2:$L$10000,11,)</f>
        <v>李达</v>
      </c>
      <c r="E2356" s="1" t="str">
        <f>VLOOKUP(A2356,'[3]消费明细-普通账号'!$B$2:$P$10000,15,)</f>
        <v>新建</v>
      </c>
      <c r="F2356" s="5">
        <f>VLOOKUP(A2356,'[3]消费明细-普通账号'!$B$2:$O$10000,14,)</f>
        <v>43161.623564814799</v>
      </c>
      <c r="G2356" s="1" t="s">
        <v>7820</v>
      </c>
      <c r="H2356" s="1" t="s">
        <v>17</v>
      </c>
      <c r="I2356" s="1" t="s">
        <v>59</v>
      </c>
      <c r="J2356" s="1" t="s">
        <v>4218</v>
      </c>
      <c r="K2356" s="1" t="s">
        <v>371</v>
      </c>
      <c r="L2356" s="1" t="s">
        <v>4219</v>
      </c>
      <c r="M2356" s="1">
        <v>77.7</v>
      </c>
      <c r="N2356" s="1">
        <f t="shared" si="36"/>
        <v>0</v>
      </c>
      <c r="O2356" s="1" t="s">
        <v>22</v>
      </c>
      <c r="P2356" s="1" t="s">
        <v>7821</v>
      </c>
      <c r="Q2356" s="1" t="s">
        <v>7822</v>
      </c>
      <c r="R2356" s="1" t="s">
        <v>21</v>
      </c>
      <c r="S2356" s="1"/>
      <c r="T2356" s="1" t="s">
        <v>25</v>
      </c>
      <c r="U2356" t="str">
        <f>VLOOKUP(H2356,[4]可返佣产品!$A$2:$B$1000,2,)</f>
        <v>true</v>
      </c>
    </row>
    <row r="2357" spans="1:21">
      <c r="A2357" s="1" t="s">
        <v>194</v>
      </c>
      <c r="B2357" s="1" t="str">
        <f>VLOOKUP(A2357,'[3]消费明细-普通账号'!$B$2:$C$10000,2,)</f>
        <v>深圳银链科技有限公司</v>
      </c>
      <c r="C2357" s="1" t="str">
        <f>VLOOKUP(A2357,'[3]消费明细-普通账号'!$B$2:$D$10000,3,)</f>
        <v>铁军-广</v>
      </c>
      <c r="D2357" s="1" t="str">
        <f>VLOOKUP(A2357,'[3]消费明细-普通账号'!$B$2:$L$10000,11,)</f>
        <v>李达</v>
      </c>
      <c r="E2357" s="1" t="str">
        <f>VLOOKUP(A2357,'[3]消费明细-普通账号'!$B$2:$P$10000,15,)</f>
        <v>新建</v>
      </c>
      <c r="F2357" s="5">
        <f>VLOOKUP(A2357,'[3]消费明细-普通账号'!$B$2:$O$10000,14,)</f>
        <v>43161.623564814799</v>
      </c>
      <c r="G2357" s="1" t="s">
        <v>7823</v>
      </c>
      <c r="H2357" s="1" t="s">
        <v>17</v>
      </c>
      <c r="I2357" s="1" t="s">
        <v>59</v>
      </c>
      <c r="J2357" s="1" t="s">
        <v>4218</v>
      </c>
      <c r="K2357" s="1" t="s">
        <v>371</v>
      </c>
      <c r="L2357" s="1" t="s">
        <v>4219</v>
      </c>
      <c r="M2357" s="1">
        <v>77.7</v>
      </c>
      <c r="N2357" s="1">
        <f t="shared" si="36"/>
        <v>0</v>
      </c>
      <c r="O2357" s="1" t="s">
        <v>22</v>
      </c>
      <c r="P2357" s="1" t="s">
        <v>7824</v>
      </c>
      <c r="Q2357" s="1" t="s">
        <v>7825</v>
      </c>
      <c r="R2357" s="1" t="s">
        <v>21</v>
      </c>
      <c r="S2357" s="1"/>
      <c r="T2357" s="1" t="s">
        <v>25</v>
      </c>
      <c r="U2357" t="str">
        <f>VLOOKUP(H2357,[4]可返佣产品!$A$2:$B$1000,2,)</f>
        <v>true</v>
      </c>
    </row>
    <row r="2358" spans="1:21">
      <c r="A2358" s="1" t="s">
        <v>1342</v>
      </c>
      <c r="B2358" s="1" t="str">
        <f>VLOOKUP(A2358,'[3]消费明细-普通账号'!$B$2:$C$10000,2,)</f>
        <v>深圳市潮惠科技信息有限公司</v>
      </c>
      <c r="C2358" s="1" t="str">
        <f>VLOOKUP(A2358,'[3]消费明细-普通账号'!$B$2:$D$10000,3,)</f>
        <v>中台-广</v>
      </c>
      <c r="D2358" s="1" t="str">
        <f>VLOOKUP(A2358,'[3]消费明细-普通账号'!$B$2:$L$10000,11,)</f>
        <v>雷馥萍</v>
      </c>
      <c r="E2358" s="1" t="str">
        <f>VLOOKUP(A2358,'[3]消费明细-普通账号'!$B$2:$P$10000,15,)</f>
        <v>新建</v>
      </c>
      <c r="F2358" s="5">
        <f>VLOOKUP(A2358,'[3]消费明细-普通账号'!$B$2:$O$10000,14,)</f>
        <v>42846</v>
      </c>
      <c r="G2358" s="1" t="s">
        <v>7826</v>
      </c>
      <c r="H2358" s="1" t="s">
        <v>407</v>
      </c>
      <c r="I2358" s="1" t="s">
        <v>59</v>
      </c>
      <c r="J2358" s="1" t="s">
        <v>4165</v>
      </c>
      <c r="K2358" s="1" t="s">
        <v>20</v>
      </c>
      <c r="L2358" s="1" t="s">
        <v>4165</v>
      </c>
      <c r="M2358" s="1"/>
      <c r="N2358" s="1">
        <f t="shared" si="36"/>
        <v>23</v>
      </c>
      <c r="O2358" s="1" t="s">
        <v>22</v>
      </c>
      <c r="P2358" s="1" t="s">
        <v>7827</v>
      </c>
      <c r="Q2358" s="1" t="s">
        <v>7828</v>
      </c>
      <c r="R2358" s="1" t="s">
        <v>21</v>
      </c>
      <c r="S2358" s="1"/>
      <c r="T2358" s="1" t="s">
        <v>25</v>
      </c>
      <c r="U2358" t="str">
        <f>VLOOKUP(H2358,[4]可返佣产品!$A$2:$B$1000,2,)</f>
        <v>true</v>
      </c>
    </row>
    <row r="2359" spans="1:21">
      <c r="A2359" s="1" t="s">
        <v>1342</v>
      </c>
      <c r="B2359" s="1" t="str">
        <f>VLOOKUP(A2359,'[3]消费明细-普通账号'!$B$2:$C$10000,2,)</f>
        <v>深圳市潮惠科技信息有限公司</v>
      </c>
      <c r="C2359" s="1" t="str">
        <f>VLOOKUP(A2359,'[3]消费明细-普通账号'!$B$2:$D$10000,3,)</f>
        <v>中台-广</v>
      </c>
      <c r="D2359" s="1" t="str">
        <f>VLOOKUP(A2359,'[3]消费明细-普通账号'!$B$2:$L$10000,11,)</f>
        <v>雷馥萍</v>
      </c>
      <c r="E2359" s="1" t="str">
        <f>VLOOKUP(A2359,'[3]消费明细-普通账号'!$B$2:$P$10000,15,)</f>
        <v>新建</v>
      </c>
      <c r="F2359" s="5">
        <f>VLOOKUP(A2359,'[3]消费明细-普通账号'!$B$2:$O$10000,14,)</f>
        <v>42846</v>
      </c>
      <c r="G2359" s="1" t="s">
        <v>7829</v>
      </c>
      <c r="H2359" s="1" t="s">
        <v>407</v>
      </c>
      <c r="I2359" s="1" t="s">
        <v>59</v>
      </c>
      <c r="J2359" s="1" t="s">
        <v>4165</v>
      </c>
      <c r="K2359" s="1" t="s">
        <v>20</v>
      </c>
      <c r="L2359" s="1" t="s">
        <v>4165</v>
      </c>
      <c r="M2359" s="1"/>
      <c r="N2359" s="1">
        <f t="shared" si="36"/>
        <v>23</v>
      </c>
      <c r="O2359" s="1" t="s">
        <v>22</v>
      </c>
      <c r="P2359" s="1" t="s">
        <v>7830</v>
      </c>
      <c r="Q2359" s="1" t="s">
        <v>7827</v>
      </c>
      <c r="R2359" s="1" t="s">
        <v>21</v>
      </c>
      <c r="S2359" s="1"/>
      <c r="T2359" s="1" t="s">
        <v>25</v>
      </c>
      <c r="U2359" t="str">
        <f>VLOOKUP(H2359,[4]可返佣产品!$A$2:$B$1000,2,)</f>
        <v>true</v>
      </c>
    </row>
    <row r="2360" spans="1:21">
      <c r="A2360" s="1" t="s">
        <v>1342</v>
      </c>
      <c r="B2360" s="1" t="str">
        <f>VLOOKUP(A2360,'[3]消费明细-普通账号'!$B$2:$C$10000,2,)</f>
        <v>深圳市潮惠科技信息有限公司</v>
      </c>
      <c r="C2360" s="1" t="str">
        <f>VLOOKUP(A2360,'[3]消费明细-普通账号'!$B$2:$D$10000,3,)</f>
        <v>中台-广</v>
      </c>
      <c r="D2360" s="1" t="str">
        <f>VLOOKUP(A2360,'[3]消费明细-普通账号'!$B$2:$L$10000,11,)</f>
        <v>雷馥萍</v>
      </c>
      <c r="E2360" s="1" t="str">
        <f>VLOOKUP(A2360,'[3]消费明细-普通账号'!$B$2:$P$10000,15,)</f>
        <v>新建</v>
      </c>
      <c r="F2360" s="5">
        <f>VLOOKUP(A2360,'[3]消费明细-普通账号'!$B$2:$O$10000,14,)</f>
        <v>42846</v>
      </c>
      <c r="G2360" s="1" t="s">
        <v>7831</v>
      </c>
      <c r="H2360" s="1" t="s">
        <v>407</v>
      </c>
      <c r="I2360" s="1" t="s">
        <v>59</v>
      </c>
      <c r="J2360" s="1" t="s">
        <v>4165</v>
      </c>
      <c r="K2360" s="1" t="s">
        <v>20</v>
      </c>
      <c r="L2360" s="1" t="s">
        <v>4165</v>
      </c>
      <c r="M2360" s="1"/>
      <c r="N2360" s="1">
        <f t="shared" si="36"/>
        <v>23</v>
      </c>
      <c r="O2360" s="1" t="s">
        <v>22</v>
      </c>
      <c r="P2360" s="1" t="s">
        <v>7832</v>
      </c>
      <c r="Q2360" s="1" t="s">
        <v>7832</v>
      </c>
      <c r="R2360" s="1" t="s">
        <v>21</v>
      </c>
      <c r="S2360" s="1"/>
      <c r="T2360" s="1" t="s">
        <v>25</v>
      </c>
      <c r="U2360" t="str">
        <f>VLOOKUP(H2360,[4]可返佣产品!$A$2:$B$1000,2,)</f>
        <v>true</v>
      </c>
    </row>
    <row r="2361" spans="1:21">
      <c r="A2361" s="1" t="s">
        <v>2738</v>
      </c>
      <c r="B2361" s="1" t="str">
        <f>VLOOKUP(A2361,'[3]消费明细-普通账号'!$B$2:$C$10000,2,)</f>
        <v>广州市绯影信息科技有限公司</v>
      </c>
      <c r="C2361" s="1" t="str">
        <f>VLOOKUP(A2361,'[3]消费明细-普通账号'!$B$2:$D$10000,3,)</f>
        <v>中台-广</v>
      </c>
      <c r="D2361" s="1" t="str">
        <f>VLOOKUP(A2361,'[3]消费明细-普通账号'!$B$2:$L$10000,11,)</f>
        <v>雷馥萍</v>
      </c>
      <c r="E2361" s="1" t="str">
        <f>VLOOKUP(A2361,'[3]消费明细-普通账号'!$B$2:$P$10000,15,)</f>
        <v>关联</v>
      </c>
      <c r="F2361" s="5">
        <f>VLOOKUP(A2361,'[3]消费明细-普通账号'!$B$2:$O$10000,14,)</f>
        <v>42754</v>
      </c>
      <c r="G2361" s="1" t="s">
        <v>7833</v>
      </c>
      <c r="H2361" s="1" t="s">
        <v>17</v>
      </c>
      <c r="I2361" s="1" t="s">
        <v>59</v>
      </c>
      <c r="J2361" s="1" t="s">
        <v>4242</v>
      </c>
      <c r="K2361" s="1" t="s">
        <v>20</v>
      </c>
      <c r="L2361" s="1" t="s">
        <v>4242</v>
      </c>
      <c r="M2361" s="1"/>
      <c r="N2361" s="1">
        <f t="shared" si="36"/>
        <v>106.68</v>
      </c>
      <c r="O2361" s="1" t="s">
        <v>22</v>
      </c>
      <c r="P2361" s="1" t="s">
        <v>7834</v>
      </c>
      <c r="Q2361" s="1" t="s">
        <v>7835</v>
      </c>
      <c r="R2361" s="1" t="s">
        <v>21</v>
      </c>
      <c r="S2361" s="1"/>
      <c r="T2361" s="1" t="s">
        <v>25</v>
      </c>
      <c r="U2361">
        <v>-1</v>
      </c>
    </row>
    <row r="2362" spans="1:21">
      <c r="A2362" s="1" t="s">
        <v>304</v>
      </c>
      <c r="B2362" s="1" t="str">
        <f>VLOOKUP(A2362,'[3]消费明细-普通账号'!$B$2:$C$10000,2,)</f>
        <v>广州远程教育中心有限公司</v>
      </c>
      <c r="C2362" s="1" t="str">
        <f>VLOOKUP(A2362,'[3]消费明细-普通账号'!$B$2:$D$10000,3,)</f>
        <v>KA-广</v>
      </c>
      <c r="D2362" s="1" t="str">
        <f>VLOOKUP(A2362,'[3]消费明细-普通账号'!$B$2:$L$10000,11,)</f>
        <v>史玉卉</v>
      </c>
      <c r="E2362" s="1" t="str">
        <f>VLOOKUP(A2362,'[3]消费明细-普通账号'!$B$2:$P$10000,15,)</f>
        <v>关联</v>
      </c>
      <c r="F2362" s="5">
        <f>VLOOKUP(A2362,'[3]消费明细-普通账号'!$B$2:$O$10000,14,)</f>
        <v>42818</v>
      </c>
      <c r="G2362" s="1" t="s">
        <v>7836</v>
      </c>
      <c r="H2362" s="1" t="s">
        <v>269</v>
      </c>
      <c r="I2362" s="1" t="s">
        <v>59</v>
      </c>
      <c r="J2362" s="1" t="s">
        <v>4235</v>
      </c>
      <c r="K2362" s="1" t="s">
        <v>203</v>
      </c>
      <c r="L2362" s="1" t="s">
        <v>7837</v>
      </c>
      <c r="M2362" s="1"/>
      <c r="N2362" s="1">
        <f t="shared" si="36"/>
        <v>500.4</v>
      </c>
      <c r="O2362" s="1" t="s">
        <v>22</v>
      </c>
      <c r="P2362" s="1" t="s">
        <v>7838</v>
      </c>
      <c r="Q2362" s="1" t="s">
        <v>7839</v>
      </c>
      <c r="R2362" s="1" t="s">
        <v>21</v>
      </c>
      <c r="S2362" s="1"/>
      <c r="T2362" s="1" t="s">
        <v>25</v>
      </c>
      <c r="U2362">
        <v>0</v>
      </c>
    </row>
    <row r="2363" spans="1:21">
      <c r="A2363" s="1" t="s">
        <v>304</v>
      </c>
      <c r="B2363" s="1" t="str">
        <f>VLOOKUP(A2363,'[3]消费明细-普通账号'!$B$2:$C$10000,2,)</f>
        <v>广州远程教育中心有限公司</v>
      </c>
      <c r="C2363" s="1" t="str">
        <f>VLOOKUP(A2363,'[3]消费明细-普通账号'!$B$2:$D$10000,3,)</f>
        <v>KA-广</v>
      </c>
      <c r="D2363" s="1" t="str">
        <f>VLOOKUP(A2363,'[3]消费明细-普通账号'!$B$2:$L$10000,11,)</f>
        <v>史玉卉</v>
      </c>
      <c r="E2363" s="1" t="str">
        <f>VLOOKUP(A2363,'[3]消费明细-普通账号'!$B$2:$P$10000,15,)</f>
        <v>关联</v>
      </c>
      <c r="F2363" s="5">
        <f>VLOOKUP(A2363,'[3]消费明细-普通账号'!$B$2:$O$10000,14,)</f>
        <v>42818</v>
      </c>
      <c r="G2363" s="1" t="s">
        <v>7840</v>
      </c>
      <c r="H2363" s="1" t="s">
        <v>250</v>
      </c>
      <c r="I2363" s="1" t="s">
        <v>59</v>
      </c>
      <c r="J2363" s="1" t="s">
        <v>29</v>
      </c>
      <c r="K2363" s="1" t="s">
        <v>20</v>
      </c>
      <c r="L2363" s="1" t="s">
        <v>29</v>
      </c>
      <c r="M2363" s="1"/>
      <c r="N2363" s="1">
        <f t="shared" si="36"/>
        <v>0</v>
      </c>
      <c r="O2363" s="1" t="s">
        <v>22</v>
      </c>
      <c r="P2363" s="1" t="s">
        <v>7841</v>
      </c>
      <c r="Q2363" s="1" t="s">
        <v>7841</v>
      </c>
      <c r="R2363" s="1" t="s">
        <v>21</v>
      </c>
      <c r="S2363" s="1"/>
      <c r="T2363" s="1" t="s">
        <v>25</v>
      </c>
      <c r="U2363">
        <v>0</v>
      </c>
    </row>
    <row r="2364" spans="1:21">
      <c r="A2364" s="1" t="s">
        <v>2321</v>
      </c>
      <c r="B2364" s="1" t="str">
        <f>VLOOKUP(A2364,'[3]消费明细-普通账号'!$B$2:$C$10000,2,)</f>
        <v>韶关市北江纺织有限公司</v>
      </c>
      <c r="C2364" s="1" t="str">
        <f>VLOOKUP(A2364,'[3]消费明细-普通账号'!$B$2:$D$10000,3,)</f>
        <v>其他</v>
      </c>
      <c r="D2364" s="1" t="str">
        <f>VLOOKUP(A2364,'[3]消费明细-普通账号'!$B$2:$L$10000,11,)</f>
        <v>薛玲</v>
      </c>
      <c r="E2364" s="1" t="str">
        <f>VLOOKUP(A2364,'[3]消费明细-普通账号'!$B$2:$P$10000,15,)</f>
        <v>新建</v>
      </c>
      <c r="F2364" s="5">
        <f>VLOOKUP(A2364,'[3]消费明细-普通账号'!$B$2:$O$10000,14,)</f>
        <v>42810</v>
      </c>
      <c r="G2364" s="1" t="s">
        <v>7842</v>
      </c>
      <c r="H2364" s="1" t="s">
        <v>65</v>
      </c>
      <c r="I2364" s="1" t="s">
        <v>49</v>
      </c>
      <c r="J2364" s="1" t="s">
        <v>29</v>
      </c>
      <c r="K2364" s="1" t="s">
        <v>20</v>
      </c>
      <c r="L2364" s="1" t="s">
        <v>30</v>
      </c>
      <c r="M2364" s="1"/>
      <c r="N2364" s="1">
        <f t="shared" si="36"/>
        <v>0</v>
      </c>
      <c r="O2364" s="1" t="s">
        <v>31</v>
      </c>
      <c r="P2364" s="1" t="s">
        <v>7843</v>
      </c>
      <c r="Q2364" s="1" t="s">
        <v>7844</v>
      </c>
      <c r="R2364" s="1" t="s">
        <v>21</v>
      </c>
      <c r="S2364" s="1"/>
      <c r="T2364" s="1" t="s">
        <v>25</v>
      </c>
      <c r="U2364" t="e">
        <f>VLOOKUP(H2364,[4]可返佣产品!$A$2:$B$1000,2,)</f>
        <v>#N/A</v>
      </c>
    </row>
    <row r="2365" spans="1:21">
      <c r="A2365" s="1" t="s">
        <v>77</v>
      </c>
      <c r="B2365" s="1" t="str">
        <f>VLOOKUP(A2365,'[3]消费明细-普通账号'!$B$2:$C$10000,2,)</f>
        <v>广州华银医学检测中心有限公司</v>
      </c>
      <c r="C2365" s="1" t="str">
        <f>VLOOKUP(A2365,'[3]消费明细-普通账号'!$B$2:$D$10000,3,)</f>
        <v>KA-广</v>
      </c>
      <c r="D2365" s="1" t="str">
        <f>VLOOKUP(A2365,'[3]消费明细-普通账号'!$B$2:$L$10000,11,)</f>
        <v>汤何</v>
      </c>
      <c r="E2365" s="1" t="str">
        <f>VLOOKUP(A2365,'[3]消费明细-普通账号'!$B$2:$P$10000,15,)</f>
        <v>关联</v>
      </c>
      <c r="F2365" s="5">
        <f>VLOOKUP(A2365,'[3]消费明细-普通账号'!$B$2:$O$10000,14,)</f>
        <v>42927</v>
      </c>
      <c r="G2365" s="1" t="s">
        <v>7845</v>
      </c>
      <c r="H2365" s="1" t="s">
        <v>89</v>
      </c>
      <c r="I2365" s="1" t="s">
        <v>18</v>
      </c>
      <c r="J2365" s="1" t="s">
        <v>7846</v>
      </c>
      <c r="K2365" s="1" t="s">
        <v>203</v>
      </c>
      <c r="L2365" s="1" t="s">
        <v>7847</v>
      </c>
      <c r="M2365" s="1">
        <v>1235</v>
      </c>
      <c r="N2365" s="1">
        <f t="shared" si="36"/>
        <v>4445.7299999999996</v>
      </c>
      <c r="O2365" s="1" t="s">
        <v>22</v>
      </c>
      <c r="P2365" s="1" t="s">
        <v>7848</v>
      </c>
      <c r="Q2365" s="1" t="s">
        <v>7849</v>
      </c>
      <c r="R2365" s="1" t="s">
        <v>21</v>
      </c>
      <c r="S2365" s="1"/>
      <c r="T2365" s="1" t="s">
        <v>25</v>
      </c>
      <c r="U2365" t="str">
        <f>VLOOKUP(H2365,[4]可返佣产品!$A$2:$B$1000,2,)</f>
        <v>true</v>
      </c>
    </row>
    <row r="2366" spans="1:21">
      <c r="A2366" s="1" t="s">
        <v>77</v>
      </c>
      <c r="B2366" s="1" t="str">
        <f>VLOOKUP(A2366,'[3]消费明细-普通账号'!$B$2:$C$10000,2,)</f>
        <v>广州华银医学检测中心有限公司</v>
      </c>
      <c r="C2366" s="1" t="str">
        <f>VLOOKUP(A2366,'[3]消费明细-普通账号'!$B$2:$D$10000,3,)</f>
        <v>KA-广</v>
      </c>
      <c r="D2366" s="1" t="str">
        <f>VLOOKUP(A2366,'[3]消费明细-普通账号'!$B$2:$L$10000,11,)</f>
        <v>汤何</v>
      </c>
      <c r="E2366" s="1" t="str">
        <f>VLOOKUP(A2366,'[3]消费明细-普通账号'!$B$2:$P$10000,15,)</f>
        <v>关联</v>
      </c>
      <c r="F2366" s="5">
        <f>VLOOKUP(A2366,'[3]消费明细-普通账号'!$B$2:$O$10000,14,)</f>
        <v>42927</v>
      </c>
      <c r="G2366" s="1" t="s">
        <v>7850</v>
      </c>
      <c r="H2366" s="1" t="s">
        <v>89</v>
      </c>
      <c r="I2366" s="1" t="s">
        <v>49</v>
      </c>
      <c r="J2366" s="1" t="s">
        <v>7851</v>
      </c>
      <c r="K2366" s="1" t="s">
        <v>203</v>
      </c>
      <c r="L2366" s="1" t="s">
        <v>7852</v>
      </c>
      <c r="M2366" s="1">
        <v>441</v>
      </c>
      <c r="N2366" s="1">
        <f t="shared" si="36"/>
        <v>0</v>
      </c>
      <c r="O2366" s="1" t="s">
        <v>22</v>
      </c>
      <c r="P2366" s="1" t="s">
        <v>7853</v>
      </c>
      <c r="Q2366" s="1" t="s">
        <v>7854</v>
      </c>
      <c r="R2366" s="1" t="s">
        <v>21</v>
      </c>
      <c r="S2366" s="1"/>
      <c r="T2366" s="1" t="s">
        <v>25</v>
      </c>
      <c r="U2366" t="str">
        <f>VLOOKUP(H2366,[4]可返佣产品!$A$2:$B$1000,2,)</f>
        <v>true</v>
      </c>
    </row>
    <row r="2367" spans="1:21">
      <c r="A2367" s="1" t="s">
        <v>1916</v>
      </c>
      <c r="B2367" s="1" t="str">
        <f>VLOOKUP(A2367,'[3]消费明细-普通账号'!$B$2:$C$10000,2,)</f>
        <v>广州紫鲸互联网科技有限公司</v>
      </c>
      <c r="C2367" s="1" t="str">
        <f>VLOOKUP(A2367,'[3]消费明细-普通账号'!$B$2:$D$10000,3,)</f>
        <v>BD伙伴</v>
      </c>
      <c r="D2367" s="1" t="str">
        <f>VLOOKUP(A2367,'[3]消费明细-普通账号'!$B$2:$L$10000,11,)</f>
        <v>BD团队-黄政源</v>
      </c>
      <c r="E2367" s="1" t="str">
        <f>VLOOKUP(A2367,'[3]消费明细-普通账号'!$B$2:$P$10000,15,)</f>
        <v>新建</v>
      </c>
      <c r="F2367" s="5">
        <f>VLOOKUP(A2367,'[3]消费明细-普通账号'!$B$2:$O$10000,14,)</f>
        <v>43278.605532407404</v>
      </c>
      <c r="G2367" s="1" t="s">
        <v>7855</v>
      </c>
      <c r="H2367" s="1" t="s">
        <v>17</v>
      </c>
      <c r="I2367" s="1" t="s">
        <v>49</v>
      </c>
      <c r="J2367" s="1" t="s">
        <v>7856</v>
      </c>
      <c r="K2367" s="1" t="s">
        <v>360</v>
      </c>
      <c r="L2367" s="1" t="s">
        <v>7857</v>
      </c>
      <c r="M2367" s="1"/>
      <c r="N2367" s="1">
        <f t="shared" si="36"/>
        <v>2236.2600000000002</v>
      </c>
      <c r="O2367" s="1" t="s">
        <v>22</v>
      </c>
      <c r="P2367" s="1" t="s">
        <v>7858</v>
      </c>
      <c r="Q2367" s="1" t="s">
        <v>7859</v>
      </c>
      <c r="R2367" s="1" t="s">
        <v>21</v>
      </c>
      <c r="S2367" s="1"/>
      <c r="T2367" s="1" t="s">
        <v>25</v>
      </c>
      <c r="U2367" t="str">
        <f>VLOOKUP(H2367,[4]可返佣产品!$A$2:$B$1000,2,)</f>
        <v>true</v>
      </c>
    </row>
    <row r="2368" spans="1:21">
      <c r="A2368" s="2" t="s">
        <v>7860</v>
      </c>
      <c r="B2368" s="1" t="str">
        <f>VLOOKUP(A2368,'[3]消费明细-项目报备'!$B$2:$C$10000,2,)</f>
        <v>广州高清视信数码科技股份有限公司</v>
      </c>
      <c r="C2368" s="1" t="str">
        <f>VLOOKUP(A2368,'[3]消费明细-项目报备'!$B$2:$D$10000,3,)</f>
        <v>中台-广</v>
      </c>
      <c r="D2368" s="1" t="str">
        <f>VLOOKUP(A2368,'[3]消费明细-项目报备'!$B$2:$E$10000,4,)</f>
        <v>林海菊</v>
      </c>
      <c r="E2368" s="1" t="e">
        <f>VLOOKUP(A2368,'[3]消费明细-服务商'!$B$2:$L$10000,11,)</f>
        <v>#N/A</v>
      </c>
      <c r="F2368" s="5" t="e">
        <f>VLOOKUP(A2368,'[3]消费明细-服务商'!$B$2:$K$10000,10,)</f>
        <v>#N/A</v>
      </c>
      <c r="G2368" s="2" t="s">
        <v>7861</v>
      </c>
      <c r="H2368" s="2" t="s">
        <v>17</v>
      </c>
      <c r="I2368" s="2" t="s">
        <v>49</v>
      </c>
      <c r="J2368" s="2" t="s">
        <v>602</v>
      </c>
      <c r="K2368" s="2" t="s">
        <v>20</v>
      </c>
      <c r="L2368" s="2" t="s">
        <v>602</v>
      </c>
      <c r="M2368" s="2"/>
      <c r="N2368" s="1">
        <f t="shared" si="36"/>
        <v>428</v>
      </c>
      <c r="O2368" s="2" t="s">
        <v>22</v>
      </c>
      <c r="P2368" s="2" t="s">
        <v>7862</v>
      </c>
      <c r="Q2368" s="2" t="s">
        <v>7863</v>
      </c>
      <c r="R2368" s="2" t="s">
        <v>21</v>
      </c>
      <c r="S2368" s="2" t="s">
        <v>7864</v>
      </c>
      <c r="T2368" s="2" t="s">
        <v>7865</v>
      </c>
      <c r="U2368" t="str">
        <f>VLOOKUP(H2368,[4]可返佣产品!$A$2:$B$1000,2,)</f>
        <v>true</v>
      </c>
    </row>
    <row r="2369" spans="1:21">
      <c r="A2369" s="2" t="s">
        <v>7866</v>
      </c>
      <c r="B2369" s="1" t="str">
        <f>VLOOKUP(A2369,'[3]消费明细-项目报备'!$B$2:$C$10000,2,)</f>
        <v>广东企数标普互联网金融信息服务有限公司</v>
      </c>
      <c r="C2369" s="1" t="str">
        <f>VLOOKUP(A2369,'[3]消费明细-项目报备'!$B$2:$D$10000,3,)</f>
        <v>KA-广</v>
      </c>
      <c r="D2369" s="1" t="str">
        <f>VLOOKUP(A2369,'[3]消费明细-项目报备'!$B$2:$E$10000,4,)</f>
        <v>汤何</v>
      </c>
      <c r="E2369" s="1" t="e">
        <f>VLOOKUP(A2369,'[3]消费明细-服务商'!$B$2:$L$10000,11,)</f>
        <v>#N/A</v>
      </c>
      <c r="F2369" s="5" t="e">
        <f>VLOOKUP(A2369,'[3]消费明细-服务商'!$B$2:$K$10000,10,)</f>
        <v>#N/A</v>
      </c>
      <c r="G2369" s="2" t="s">
        <v>7867</v>
      </c>
      <c r="H2369" s="2" t="s">
        <v>417</v>
      </c>
      <c r="I2369" s="2" t="s">
        <v>49</v>
      </c>
      <c r="J2369" s="2" t="s">
        <v>7868</v>
      </c>
      <c r="K2369" s="2" t="s">
        <v>20</v>
      </c>
      <c r="L2369" s="2" t="s">
        <v>7868</v>
      </c>
      <c r="M2369" s="2"/>
      <c r="N2369" s="1">
        <f t="shared" si="36"/>
        <v>3480</v>
      </c>
      <c r="O2369" s="2" t="s">
        <v>22</v>
      </c>
      <c r="P2369" s="2" t="s">
        <v>7869</v>
      </c>
      <c r="Q2369" s="2" t="s">
        <v>7870</v>
      </c>
      <c r="R2369" s="2" t="s">
        <v>21</v>
      </c>
      <c r="S2369" s="2" t="s">
        <v>7871</v>
      </c>
      <c r="T2369" s="2" t="s">
        <v>7865</v>
      </c>
      <c r="U2369" t="str">
        <f>VLOOKUP(H2369,[4]可返佣产品!$A$2:$B$1000,2,)</f>
        <v>true</v>
      </c>
    </row>
    <row r="2370" spans="1:21">
      <c r="A2370" s="2" t="s">
        <v>7866</v>
      </c>
      <c r="B2370" s="1" t="str">
        <f>VLOOKUP(A2370,'[3]消费明细-项目报备'!$B$2:$C$10000,2,)</f>
        <v>广东企数标普互联网金融信息服务有限公司</v>
      </c>
      <c r="C2370" s="1" t="str">
        <f>VLOOKUP(A2370,'[3]消费明细-项目报备'!$B$2:$D$10000,3,)</f>
        <v>KA-广</v>
      </c>
      <c r="D2370" s="1" t="str">
        <f>VLOOKUP(A2370,'[3]消费明细-项目报备'!$B$2:$E$10000,4,)</f>
        <v>汤何</v>
      </c>
      <c r="E2370" s="1" t="e">
        <f>VLOOKUP(A2370,'[3]消费明细-服务商'!$B$2:$L$10000,11,)</f>
        <v>#N/A</v>
      </c>
      <c r="F2370" s="5" t="e">
        <f>VLOOKUP(A2370,'[3]消费明细-服务商'!$B$2:$K$10000,10,)</f>
        <v>#N/A</v>
      </c>
      <c r="G2370" s="2" t="s">
        <v>7872</v>
      </c>
      <c r="H2370" s="2" t="s">
        <v>2024</v>
      </c>
      <c r="I2370" s="2" t="s">
        <v>49</v>
      </c>
      <c r="J2370" s="2" t="s">
        <v>7873</v>
      </c>
      <c r="K2370" s="2" t="s">
        <v>84</v>
      </c>
      <c r="L2370" s="2" t="s">
        <v>7874</v>
      </c>
      <c r="M2370" s="2"/>
      <c r="N2370" s="1">
        <f t="shared" si="36"/>
        <v>6120</v>
      </c>
      <c r="O2370" s="2" t="s">
        <v>22</v>
      </c>
      <c r="P2370" s="2" t="s">
        <v>7875</v>
      </c>
      <c r="Q2370" s="2" t="s">
        <v>7870</v>
      </c>
      <c r="R2370" s="2" t="s">
        <v>21</v>
      </c>
      <c r="S2370" s="2" t="s">
        <v>7871</v>
      </c>
      <c r="T2370" s="2" t="s">
        <v>7865</v>
      </c>
      <c r="U2370" t="str">
        <f>VLOOKUP(H2370,[4]可返佣产品!$A$2:$B$1000,2,)</f>
        <v>true</v>
      </c>
    </row>
    <row r="2371" spans="1:21">
      <c r="A2371" s="2" t="s">
        <v>7866</v>
      </c>
      <c r="B2371" s="1" t="str">
        <f>VLOOKUP(A2371,'[3]消费明细-项目报备'!$B$2:$C$10000,2,)</f>
        <v>广东企数标普互联网金融信息服务有限公司</v>
      </c>
      <c r="C2371" s="1" t="str">
        <f>VLOOKUP(A2371,'[3]消费明细-项目报备'!$B$2:$D$10000,3,)</f>
        <v>KA-广</v>
      </c>
      <c r="D2371" s="1" t="str">
        <f>VLOOKUP(A2371,'[3]消费明细-项目报备'!$B$2:$E$10000,4,)</f>
        <v>汤何</v>
      </c>
      <c r="E2371" s="1" t="e">
        <f>VLOOKUP(A2371,'[3]消费明细-服务商'!$B$2:$L$10000,11,)</f>
        <v>#N/A</v>
      </c>
      <c r="F2371" s="5" t="e">
        <f>VLOOKUP(A2371,'[3]消费明细-服务商'!$B$2:$K$10000,10,)</f>
        <v>#N/A</v>
      </c>
      <c r="G2371" s="2" t="s">
        <v>7876</v>
      </c>
      <c r="H2371" s="2" t="s">
        <v>6624</v>
      </c>
      <c r="I2371" s="2" t="s">
        <v>49</v>
      </c>
      <c r="J2371" s="2" t="s">
        <v>7877</v>
      </c>
      <c r="K2371" s="2" t="s">
        <v>20</v>
      </c>
      <c r="L2371" s="2" t="s">
        <v>7877</v>
      </c>
      <c r="M2371" s="2"/>
      <c r="N2371" s="1">
        <f t="shared" ref="N2371:N2434" si="37">L2371-M2371</f>
        <v>30600</v>
      </c>
      <c r="O2371" s="2" t="s">
        <v>22</v>
      </c>
      <c r="P2371" s="2" t="s">
        <v>7875</v>
      </c>
      <c r="Q2371" s="2" t="s">
        <v>7870</v>
      </c>
      <c r="R2371" s="2" t="s">
        <v>21</v>
      </c>
      <c r="S2371" s="2" t="s">
        <v>7871</v>
      </c>
      <c r="T2371" s="2" t="s">
        <v>7865</v>
      </c>
      <c r="U2371" t="str">
        <f>VLOOKUP(H2371,[4]可返佣产品!$A$2:$B$1000,2,)</f>
        <v>true</v>
      </c>
    </row>
    <row r="2372" spans="1:21">
      <c r="A2372" s="2" t="s">
        <v>7866</v>
      </c>
      <c r="B2372" s="1" t="str">
        <f>VLOOKUP(A2372,'[3]消费明细-项目报备'!$B$2:$C$10000,2,)</f>
        <v>广东企数标普互联网金融信息服务有限公司</v>
      </c>
      <c r="C2372" s="1" t="str">
        <f>VLOOKUP(A2372,'[3]消费明细-项目报备'!$B$2:$D$10000,3,)</f>
        <v>KA-广</v>
      </c>
      <c r="D2372" s="1" t="str">
        <f>VLOOKUP(A2372,'[3]消费明细-项目报备'!$B$2:$E$10000,4,)</f>
        <v>汤何</v>
      </c>
      <c r="E2372" s="1" t="e">
        <f>VLOOKUP(A2372,'[3]消费明细-服务商'!$B$2:$L$10000,11,)</f>
        <v>#N/A</v>
      </c>
      <c r="F2372" s="5" t="e">
        <f>VLOOKUP(A2372,'[3]消费明细-服务商'!$B$2:$K$10000,10,)</f>
        <v>#N/A</v>
      </c>
      <c r="G2372" s="2" t="s">
        <v>7878</v>
      </c>
      <c r="H2372" s="2" t="s">
        <v>1257</v>
      </c>
      <c r="I2372" s="2" t="s">
        <v>49</v>
      </c>
      <c r="J2372" s="2" t="s">
        <v>7879</v>
      </c>
      <c r="K2372" s="2" t="s">
        <v>20</v>
      </c>
      <c r="L2372" s="2" t="s">
        <v>7879</v>
      </c>
      <c r="M2372" s="2"/>
      <c r="N2372" s="1">
        <f t="shared" si="37"/>
        <v>23280</v>
      </c>
      <c r="O2372" s="2" t="s">
        <v>22</v>
      </c>
      <c r="P2372" s="2" t="s">
        <v>7875</v>
      </c>
      <c r="Q2372" s="2" t="s">
        <v>7870</v>
      </c>
      <c r="R2372" s="2" t="s">
        <v>21</v>
      </c>
      <c r="S2372" s="2" t="s">
        <v>7871</v>
      </c>
      <c r="T2372" s="2" t="s">
        <v>7865</v>
      </c>
      <c r="U2372" t="str">
        <f>VLOOKUP(H2372,[4]可返佣产品!$A$2:$B$1000,2,)</f>
        <v>true</v>
      </c>
    </row>
    <row r="2373" spans="1:21">
      <c r="A2373" s="2" t="s">
        <v>7880</v>
      </c>
      <c r="B2373" s="1" t="str">
        <f>VLOOKUP(A2373,'[3]消费明细-项目报备'!$B$2:$C$10000,2,)</f>
        <v>胡凯勃</v>
      </c>
      <c r="C2373" s="1" t="str">
        <f>VLOOKUP(A2373,'[3]消费明细-项目报备'!$B$2:$D$10000,3,)</f>
        <v>铁军-深</v>
      </c>
      <c r="D2373" s="1" t="str">
        <f>VLOOKUP(A2373,'[3]消费明细-项目报备'!$B$2:$E$10000,4,)</f>
        <v>金浩阳</v>
      </c>
      <c r="E2373" s="1" t="e">
        <f>VLOOKUP(A2373,'[3]消费明细-服务商'!$B$2:$L$10000,11,)</f>
        <v>#N/A</v>
      </c>
      <c r="F2373" s="5" t="e">
        <f>VLOOKUP(A2373,'[3]消费明细-服务商'!$B$2:$K$10000,10,)</f>
        <v>#N/A</v>
      </c>
      <c r="G2373" s="2" t="s">
        <v>7881</v>
      </c>
      <c r="H2373" s="2" t="s">
        <v>17</v>
      </c>
      <c r="I2373" s="2" t="s">
        <v>131</v>
      </c>
      <c r="J2373" s="2" t="s">
        <v>7882</v>
      </c>
      <c r="K2373" s="2" t="s">
        <v>20</v>
      </c>
      <c r="L2373" s="2" t="s">
        <v>7882</v>
      </c>
      <c r="M2373" s="2"/>
      <c r="N2373" s="1">
        <f t="shared" si="37"/>
        <v>-358.09</v>
      </c>
      <c r="O2373" s="2" t="s">
        <v>22</v>
      </c>
      <c r="P2373" s="2" t="s">
        <v>7883</v>
      </c>
      <c r="Q2373" s="2" t="s">
        <v>7883</v>
      </c>
      <c r="R2373" s="2" t="s">
        <v>21</v>
      </c>
      <c r="S2373" s="2" t="s">
        <v>7884</v>
      </c>
      <c r="T2373" s="2" t="s">
        <v>7865</v>
      </c>
      <c r="U2373" t="str">
        <f>VLOOKUP(H2373,[4]可返佣产品!$A$2:$B$1000,2,)</f>
        <v>true</v>
      </c>
    </row>
    <row r="2374" spans="1:21">
      <c r="A2374" s="2" t="s">
        <v>7880</v>
      </c>
      <c r="B2374" s="1" t="str">
        <f>VLOOKUP(A2374,'[3]消费明细-项目报备'!$B$2:$C$10000,2,)</f>
        <v>胡凯勃</v>
      </c>
      <c r="C2374" s="1" t="str">
        <f>VLOOKUP(A2374,'[3]消费明细-项目报备'!$B$2:$D$10000,3,)</f>
        <v>铁军-深</v>
      </c>
      <c r="D2374" s="1" t="str">
        <f>VLOOKUP(A2374,'[3]消费明细-项目报备'!$B$2:$E$10000,4,)</f>
        <v>金浩阳</v>
      </c>
      <c r="E2374" s="1" t="e">
        <f>VLOOKUP(A2374,'[3]消费明细-服务商'!$B$2:$L$10000,11,)</f>
        <v>#N/A</v>
      </c>
      <c r="F2374" s="5" t="e">
        <f>VLOOKUP(A2374,'[3]消费明细-服务商'!$B$2:$K$10000,10,)</f>
        <v>#N/A</v>
      </c>
      <c r="G2374" s="2" t="s">
        <v>7885</v>
      </c>
      <c r="H2374" s="2" t="s">
        <v>17</v>
      </c>
      <c r="I2374" s="2" t="s">
        <v>49</v>
      </c>
      <c r="J2374" s="2" t="s">
        <v>7886</v>
      </c>
      <c r="K2374" s="2" t="s">
        <v>84</v>
      </c>
      <c r="L2374" s="2" t="s">
        <v>7887</v>
      </c>
      <c r="M2374" s="2"/>
      <c r="N2374" s="1">
        <f t="shared" si="37"/>
        <v>7311.36</v>
      </c>
      <c r="O2374" s="2" t="s">
        <v>22</v>
      </c>
      <c r="P2374" s="2" t="s">
        <v>7888</v>
      </c>
      <c r="Q2374" s="2" t="s">
        <v>7889</v>
      </c>
      <c r="R2374" s="2" t="s">
        <v>21</v>
      </c>
      <c r="S2374" s="2" t="s">
        <v>7884</v>
      </c>
      <c r="T2374" s="2" t="s">
        <v>7865</v>
      </c>
      <c r="U2374" t="str">
        <f>VLOOKUP(H2374,[4]可返佣产品!$A$2:$B$1000,2,)</f>
        <v>true</v>
      </c>
    </row>
    <row r="2375" spans="1:21">
      <c r="A2375" s="2" t="s">
        <v>7880</v>
      </c>
      <c r="B2375" s="1" t="str">
        <f>VLOOKUP(A2375,'[3]消费明细-项目报备'!$B$2:$C$10000,2,)</f>
        <v>胡凯勃</v>
      </c>
      <c r="C2375" s="1" t="str">
        <f>VLOOKUP(A2375,'[3]消费明细-项目报备'!$B$2:$D$10000,3,)</f>
        <v>铁军-深</v>
      </c>
      <c r="D2375" s="1" t="str">
        <f>VLOOKUP(A2375,'[3]消费明细-项目报备'!$B$2:$E$10000,4,)</f>
        <v>金浩阳</v>
      </c>
      <c r="E2375" s="1" t="e">
        <f>VLOOKUP(A2375,'[3]消费明细-服务商'!$B$2:$L$10000,11,)</f>
        <v>#N/A</v>
      </c>
      <c r="F2375" s="5" t="e">
        <f>VLOOKUP(A2375,'[3]消费明细-服务商'!$B$2:$K$10000,10,)</f>
        <v>#N/A</v>
      </c>
      <c r="G2375" s="2" t="s">
        <v>7890</v>
      </c>
      <c r="H2375" s="2" t="s">
        <v>17</v>
      </c>
      <c r="I2375" s="2" t="s">
        <v>49</v>
      </c>
      <c r="J2375" s="2" t="s">
        <v>7891</v>
      </c>
      <c r="K2375" s="2" t="s">
        <v>564</v>
      </c>
      <c r="L2375" s="2" t="s">
        <v>7892</v>
      </c>
      <c r="M2375" s="2"/>
      <c r="N2375" s="1">
        <f t="shared" si="37"/>
        <v>358.09</v>
      </c>
      <c r="O2375" s="2" t="s">
        <v>22</v>
      </c>
      <c r="P2375" s="2" t="s">
        <v>7893</v>
      </c>
      <c r="Q2375" s="2" t="s">
        <v>7894</v>
      </c>
      <c r="R2375" s="2" t="s">
        <v>21</v>
      </c>
      <c r="S2375" s="2" t="s">
        <v>7884</v>
      </c>
      <c r="T2375" s="2" t="s">
        <v>7865</v>
      </c>
      <c r="U2375" t="str">
        <f>VLOOKUP(H2375,[4]可返佣产品!$A$2:$B$1000,2,)</f>
        <v>true</v>
      </c>
    </row>
    <row r="2376" spans="1:21">
      <c r="A2376" s="2" t="s">
        <v>7895</v>
      </c>
      <c r="B2376" s="1" t="str">
        <f>VLOOKUP(A2376,'[3]消费明细-项目报备'!$B$2:$C$10000,2,)</f>
        <v>广州市贺氏办公设备有限公司</v>
      </c>
      <c r="C2376" s="1" t="str">
        <f>VLOOKUP(A2376,'[3]消费明细-项目报备'!$B$2:$D$10000,3,)</f>
        <v>KA-广</v>
      </c>
      <c r="D2376" s="1" t="str">
        <f>VLOOKUP(A2376,'[3]消费明细-项目报备'!$B$2:$E$10000,4,)</f>
        <v>汤何</v>
      </c>
      <c r="E2376" s="1" t="e">
        <f>VLOOKUP(A2376,'[3]消费明细-服务商'!$B$2:$L$10000,11,)</f>
        <v>#N/A</v>
      </c>
      <c r="F2376" s="5" t="e">
        <f>VLOOKUP(A2376,'[3]消费明细-服务商'!$B$2:$K$10000,10,)</f>
        <v>#N/A</v>
      </c>
      <c r="G2376" s="2" t="s">
        <v>7896</v>
      </c>
      <c r="H2376" s="2" t="s">
        <v>17</v>
      </c>
      <c r="I2376" s="2" t="s">
        <v>49</v>
      </c>
      <c r="J2376" s="2" t="s">
        <v>7897</v>
      </c>
      <c r="K2376" s="2" t="s">
        <v>7898</v>
      </c>
      <c r="L2376" s="2" t="s">
        <v>7899</v>
      </c>
      <c r="M2376" s="2">
        <v>848</v>
      </c>
      <c r="N2376" s="1">
        <f t="shared" si="37"/>
        <v>35639.800000000003</v>
      </c>
      <c r="O2376" s="2" t="s">
        <v>22</v>
      </c>
      <c r="P2376" s="2" t="s">
        <v>7900</v>
      </c>
      <c r="Q2376" s="2" t="s">
        <v>7901</v>
      </c>
      <c r="R2376" s="2" t="s">
        <v>21</v>
      </c>
      <c r="S2376" s="2" t="s">
        <v>7902</v>
      </c>
      <c r="T2376" s="2" t="s">
        <v>7865</v>
      </c>
      <c r="U2376" t="str">
        <f>VLOOKUP(H2376,[4]可返佣产品!$A$2:$B$1000,2,)</f>
        <v>true</v>
      </c>
    </row>
    <row r="2377" spans="1:21">
      <c r="A2377" s="2" t="s">
        <v>7903</v>
      </c>
      <c r="B2377" s="1" t="str">
        <f>VLOOKUP(A2377,'[3]消费明细-项目报备'!$B$2:$C$10000,2,)</f>
        <v>深圳市天际网络信息技术有限公司</v>
      </c>
      <c r="C2377" s="1" t="str">
        <f>VLOOKUP(A2377,'[3]消费明细-项目报备'!$B$2:$D$10000,3,)</f>
        <v>BD伙伴</v>
      </c>
      <c r="D2377" s="1" t="str">
        <f>VLOOKUP(A2377,'[3]消费明细-项目报备'!$B$2:$E$10000,4,)</f>
        <v>BD团队-黄政源</v>
      </c>
      <c r="E2377" s="1" t="e">
        <f>VLOOKUP(A2377,'[3]消费明细-服务商'!$B$2:$L$10000,11,)</f>
        <v>#N/A</v>
      </c>
      <c r="F2377" s="5" t="e">
        <f>VLOOKUP(A2377,'[3]消费明细-服务商'!$B$2:$K$10000,10,)</f>
        <v>#N/A</v>
      </c>
      <c r="G2377" s="2" t="s">
        <v>7904</v>
      </c>
      <c r="H2377" s="2" t="s">
        <v>17</v>
      </c>
      <c r="I2377" s="2" t="s">
        <v>49</v>
      </c>
      <c r="J2377" s="2" t="s">
        <v>993</v>
      </c>
      <c r="K2377" s="2" t="s">
        <v>113</v>
      </c>
      <c r="L2377" s="2" t="s">
        <v>7905</v>
      </c>
      <c r="M2377" s="2"/>
      <c r="N2377" s="1">
        <f t="shared" si="37"/>
        <v>2521.4</v>
      </c>
      <c r="O2377" s="2" t="s">
        <v>22</v>
      </c>
      <c r="P2377" s="2" t="s">
        <v>7906</v>
      </c>
      <c r="Q2377" s="2" t="s">
        <v>7907</v>
      </c>
      <c r="R2377" s="2" t="s">
        <v>21</v>
      </c>
      <c r="S2377" s="2" t="s">
        <v>7908</v>
      </c>
      <c r="T2377" s="2" t="s">
        <v>7865</v>
      </c>
      <c r="U2377" t="str">
        <f>VLOOKUP(H2377,[4]可返佣产品!$A$2:$B$1000,2,)</f>
        <v>true</v>
      </c>
    </row>
    <row r="2378" spans="1:21">
      <c r="A2378" s="2" t="s">
        <v>7880</v>
      </c>
      <c r="B2378" s="1" t="str">
        <f>VLOOKUP(A2378,'[3]消费明细-项目报备'!$B$2:$C$10000,2,)</f>
        <v>胡凯勃</v>
      </c>
      <c r="C2378" s="1" t="str">
        <f>VLOOKUP(A2378,'[3]消费明细-项目报备'!$B$2:$D$10000,3,)</f>
        <v>铁军-深</v>
      </c>
      <c r="D2378" s="1" t="str">
        <f>VLOOKUP(A2378,'[3]消费明细-项目报备'!$B$2:$E$10000,4,)</f>
        <v>金浩阳</v>
      </c>
      <c r="E2378" s="1" t="e">
        <f>VLOOKUP(A2378,'[3]消费明细-服务商'!$B$2:$L$10000,11,)</f>
        <v>#N/A</v>
      </c>
      <c r="F2378" s="5" t="e">
        <f>VLOOKUP(A2378,'[3]消费明细-服务商'!$B$2:$K$10000,10,)</f>
        <v>#N/A</v>
      </c>
      <c r="G2378" s="2" t="s">
        <v>7909</v>
      </c>
      <c r="H2378" s="2" t="s">
        <v>17</v>
      </c>
      <c r="I2378" s="2" t="s">
        <v>49</v>
      </c>
      <c r="J2378" s="2" t="s">
        <v>7910</v>
      </c>
      <c r="K2378" s="2" t="s">
        <v>1544</v>
      </c>
      <c r="L2378" s="2" t="s">
        <v>7911</v>
      </c>
      <c r="M2378" s="2"/>
      <c r="N2378" s="1">
        <f t="shared" si="37"/>
        <v>3744.84</v>
      </c>
      <c r="O2378" s="2" t="s">
        <v>22</v>
      </c>
      <c r="P2378" s="2" t="s">
        <v>7912</v>
      </c>
      <c r="Q2378" s="2" t="s">
        <v>7913</v>
      </c>
      <c r="R2378" s="2" t="s">
        <v>21</v>
      </c>
      <c r="S2378" s="2" t="s">
        <v>7884</v>
      </c>
      <c r="T2378" s="2" t="s">
        <v>7865</v>
      </c>
      <c r="U2378" t="str">
        <f>VLOOKUP(H2378,[4]可返佣产品!$A$2:$B$1000,2,)</f>
        <v>true</v>
      </c>
    </row>
    <row r="2379" spans="1:21">
      <c r="A2379" s="2" t="s">
        <v>7914</v>
      </c>
      <c r="B2379" s="1" t="str">
        <f>VLOOKUP(A2379,'[3]消费明细-项目报备'!$B$2:$C$10000,2,)</f>
        <v>广州黑格智能科技有限公司</v>
      </c>
      <c r="C2379" s="1" t="str">
        <f>VLOOKUP(A2379,'[3]消费明细-项目报备'!$B$2:$D$10000,3,)</f>
        <v>KA-广</v>
      </c>
      <c r="D2379" s="1" t="str">
        <f>VLOOKUP(A2379,'[3]消费明细-项目报备'!$B$2:$E$10000,4,)</f>
        <v>汤何</v>
      </c>
      <c r="E2379" s="1" t="e">
        <f>VLOOKUP(A2379,'[3]消费明细-服务商'!$B$2:$L$10000,11,)</f>
        <v>#N/A</v>
      </c>
      <c r="F2379" s="5" t="e">
        <f>VLOOKUP(A2379,'[3]消费明细-服务商'!$B$2:$K$10000,10,)</f>
        <v>#N/A</v>
      </c>
      <c r="G2379" s="2" t="s">
        <v>7915</v>
      </c>
      <c r="H2379" s="2" t="s">
        <v>17</v>
      </c>
      <c r="I2379" s="2" t="s">
        <v>49</v>
      </c>
      <c r="J2379" s="2" t="s">
        <v>7916</v>
      </c>
      <c r="K2379" s="2" t="s">
        <v>84</v>
      </c>
      <c r="L2379" s="2" t="s">
        <v>7917</v>
      </c>
      <c r="M2379" s="2">
        <v>1025</v>
      </c>
      <c r="N2379" s="1">
        <f t="shared" si="37"/>
        <v>1035.4000000000001</v>
      </c>
      <c r="O2379" s="2" t="s">
        <v>22</v>
      </c>
      <c r="P2379" s="2" t="s">
        <v>7918</v>
      </c>
      <c r="Q2379" s="2" t="s">
        <v>7919</v>
      </c>
      <c r="R2379" s="2" t="s">
        <v>21</v>
      </c>
      <c r="S2379" s="2" t="s">
        <v>7920</v>
      </c>
      <c r="T2379" s="2" t="s">
        <v>7865</v>
      </c>
      <c r="U2379" t="str">
        <f>VLOOKUP(H2379,[4]可返佣产品!$A$2:$B$1000,2,)</f>
        <v>true</v>
      </c>
    </row>
    <row r="2380" spans="1:21">
      <c r="A2380" s="2" t="s">
        <v>7921</v>
      </c>
      <c r="B2380" s="1" t="str">
        <f>VLOOKUP(A2380,'[3]消费明细-项目报备'!$B$2:$C$10000,2,)</f>
        <v>谢少锋</v>
      </c>
      <c r="C2380" s="1" t="str">
        <f>VLOOKUP(A2380,'[3]消费明细-项目报备'!$B$2:$D$10000,3,)</f>
        <v>中台-广</v>
      </c>
      <c r="D2380" s="1" t="str">
        <f>VLOOKUP(A2380,'[3]消费明细-项目报备'!$B$2:$E$10000,4,)</f>
        <v>唐钰滢</v>
      </c>
      <c r="E2380" s="1" t="e">
        <f>VLOOKUP(A2380,'[3]消费明细-服务商'!$B$2:$L$10000,11,)</f>
        <v>#N/A</v>
      </c>
      <c r="F2380" s="5" t="e">
        <f>VLOOKUP(A2380,'[3]消费明细-服务商'!$B$2:$K$10000,10,)</f>
        <v>#N/A</v>
      </c>
      <c r="G2380" s="2" t="s">
        <v>7922</v>
      </c>
      <c r="H2380" s="2" t="s">
        <v>17</v>
      </c>
      <c r="I2380" s="2" t="s">
        <v>49</v>
      </c>
      <c r="J2380" s="2" t="s">
        <v>7923</v>
      </c>
      <c r="K2380" s="2" t="s">
        <v>20</v>
      </c>
      <c r="L2380" s="2" t="s">
        <v>7923</v>
      </c>
      <c r="M2380" s="2"/>
      <c r="N2380" s="1">
        <f t="shared" si="37"/>
        <v>435</v>
      </c>
      <c r="O2380" s="2" t="s">
        <v>22</v>
      </c>
      <c r="P2380" s="2" t="s">
        <v>7924</v>
      </c>
      <c r="Q2380" s="2" t="s">
        <v>7925</v>
      </c>
      <c r="R2380" s="2" t="s">
        <v>21</v>
      </c>
      <c r="S2380" s="2" t="s">
        <v>7926</v>
      </c>
      <c r="T2380" s="2" t="s">
        <v>7865</v>
      </c>
      <c r="U2380" t="str">
        <f>VLOOKUP(H2380,[4]可返佣产品!$A$2:$B$1000,2,)</f>
        <v>true</v>
      </c>
    </row>
    <row r="2381" spans="1:21">
      <c r="A2381" s="2" t="s">
        <v>7921</v>
      </c>
      <c r="B2381" s="1" t="str">
        <f>VLOOKUP(A2381,'[3]消费明细-项目报备'!$B$2:$C$10000,2,)</f>
        <v>谢少锋</v>
      </c>
      <c r="C2381" s="1" t="str">
        <f>VLOOKUP(A2381,'[3]消费明细-项目报备'!$B$2:$D$10000,3,)</f>
        <v>中台-广</v>
      </c>
      <c r="D2381" s="1" t="str">
        <f>VLOOKUP(A2381,'[3]消费明细-项目报备'!$B$2:$E$10000,4,)</f>
        <v>唐钰滢</v>
      </c>
      <c r="E2381" s="1" t="e">
        <f>VLOOKUP(A2381,'[3]消费明细-服务商'!$B$2:$L$10000,11,)</f>
        <v>#N/A</v>
      </c>
      <c r="F2381" s="5" t="e">
        <f>VLOOKUP(A2381,'[3]消费明细-服务商'!$B$2:$K$10000,10,)</f>
        <v>#N/A</v>
      </c>
      <c r="G2381" s="2" t="s">
        <v>7927</v>
      </c>
      <c r="H2381" s="2" t="s">
        <v>17</v>
      </c>
      <c r="I2381" s="2" t="s">
        <v>49</v>
      </c>
      <c r="J2381" s="2" t="s">
        <v>4239</v>
      </c>
      <c r="K2381" s="2" t="s">
        <v>20</v>
      </c>
      <c r="L2381" s="2" t="s">
        <v>4239</v>
      </c>
      <c r="M2381" s="2"/>
      <c r="N2381" s="1">
        <f t="shared" si="37"/>
        <v>273</v>
      </c>
      <c r="O2381" s="2" t="s">
        <v>22</v>
      </c>
      <c r="P2381" s="2" t="s">
        <v>7928</v>
      </c>
      <c r="Q2381" s="2" t="s">
        <v>7929</v>
      </c>
      <c r="R2381" s="2" t="s">
        <v>21</v>
      </c>
      <c r="S2381" s="2" t="s">
        <v>7926</v>
      </c>
      <c r="T2381" s="2" t="s">
        <v>7865</v>
      </c>
      <c r="U2381" t="str">
        <f>VLOOKUP(H2381,[4]可返佣产品!$A$2:$B$1000,2,)</f>
        <v>true</v>
      </c>
    </row>
    <row r="2382" spans="1:21">
      <c r="A2382" s="2" t="s">
        <v>7934</v>
      </c>
      <c r="B2382" s="1" t="str">
        <f>VLOOKUP(A2382,'[3]消费明细-服务商'!$B$2:$C$10000,2,)</f>
        <v>深圳青莲网络科技有限公司</v>
      </c>
      <c r="C2382" s="1" t="str">
        <f>VLOOKUP(A2382,'[3]消费明细-服务商'!$B$2:$D$10000,3,)</f>
        <v>BD服务商</v>
      </c>
      <c r="D2382" s="1" t="str">
        <f>VLOOKUP(A2382,'[3]消费明细-服务商'!$B$2:$I$10000,8,)</f>
        <v>无</v>
      </c>
      <c r="E2382" s="1" t="str">
        <f>VLOOKUP(A2382,'[3]消费明细-服务商'!$B$2:$L$10000,11,)</f>
        <v>新建</v>
      </c>
      <c r="F2382" s="5">
        <f>VLOOKUP(A2382,'[3]消费明细-服务商'!$B$2:$K$10000,10,)</f>
        <v>43110.6848032407</v>
      </c>
      <c r="G2382" s="2" t="s">
        <v>7930</v>
      </c>
      <c r="H2382" s="2" t="s">
        <v>17</v>
      </c>
      <c r="I2382" s="2" t="s">
        <v>18</v>
      </c>
      <c r="J2382" s="2" t="s">
        <v>7931</v>
      </c>
      <c r="K2382" s="2" t="s">
        <v>20</v>
      </c>
      <c r="L2382" s="2" t="s">
        <v>7931</v>
      </c>
      <c r="M2382" s="2"/>
      <c r="N2382" s="1">
        <f t="shared" si="37"/>
        <v>233.17</v>
      </c>
      <c r="O2382" s="2" t="s">
        <v>22</v>
      </c>
      <c r="P2382" s="2" t="s">
        <v>7932</v>
      </c>
      <c r="Q2382" s="2" t="s">
        <v>7933</v>
      </c>
      <c r="R2382" s="2" t="s">
        <v>21</v>
      </c>
      <c r="U2382">
        <v>0</v>
      </c>
    </row>
    <row r="2383" spans="1:21">
      <c r="A2383" s="2" t="s">
        <v>7937</v>
      </c>
      <c r="B2383" s="1" t="str">
        <f>VLOOKUP(A2383,'[3]消费明细-服务商'!$B$2:$C$10000,2,)</f>
        <v>广州技客信息科技有限公司</v>
      </c>
      <c r="C2383" s="1" t="str">
        <f>VLOOKUP(A2383,'[3]消费明细-服务商'!$B$2:$D$10000,3,)</f>
        <v>BD服务商</v>
      </c>
      <c r="D2383" s="1" t="str">
        <f>VLOOKUP(A2383,'[3]消费明细-服务商'!$B$2:$I$10000,8,)</f>
        <v>BD团队-刘银树</v>
      </c>
      <c r="E2383" s="1" t="str">
        <f>VLOOKUP(A2383,'[3]消费明细-服务商'!$B$2:$L$10000,11,)</f>
        <v>新建</v>
      </c>
      <c r="F2383" s="5">
        <f>VLOOKUP(A2383,'[3]消费明细-服务商'!$B$2:$K$10000,10,)</f>
        <v>43070</v>
      </c>
      <c r="G2383" s="2" t="s">
        <v>7935</v>
      </c>
      <c r="H2383" s="2" t="s">
        <v>510</v>
      </c>
      <c r="I2383" s="2" t="s">
        <v>49</v>
      </c>
      <c r="J2383" s="2" t="s">
        <v>29</v>
      </c>
      <c r="K2383" s="2" t="s">
        <v>20</v>
      </c>
      <c r="L2383" s="2" t="s">
        <v>30</v>
      </c>
      <c r="M2383" s="2"/>
      <c r="N2383" s="1">
        <f t="shared" si="37"/>
        <v>0</v>
      </c>
      <c r="O2383" s="2" t="s">
        <v>31</v>
      </c>
      <c r="P2383" s="2" t="s">
        <v>7936</v>
      </c>
      <c r="Q2383" s="2" t="s">
        <v>7936</v>
      </c>
      <c r="R2383" s="2" t="s">
        <v>21</v>
      </c>
      <c r="U2383" t="e">
        <f>VLOOKUP(H2383,[4]可返佣产品!$A$2:$B$1000,2,)</f>
        <v>#N/A</v>
      </c>
    </row>
    <row r="2384" spans="1:21">
      <c r="A2384" s="2" t="s">
        <v>7934</v>
      </c>
      <c r="B2384" s="1" t="str">
        <f>VLOOKUP(A2384,'[3]消费明细-服务商'!$B$2:$C$10000,2,)</f>
        <v>深圳青莲网络科技有限公司</v>
      </c>
      <c r="C2384" s="1" t="str">
        <f>VLOOKUP(A2384,'[3]消费明细-服务商'!$B$2:$D$10000,3,)</f>
        <v>BD服务商</v>
      </c>
      <c r="D2384" s="1" t="str">
        <f>VLOOKUP(A2384,'[3]消费明细-服务商'!$B$2:$I$10000,8,)</f>
        <v>无</v>
      </c>
      <c r="E2384" s="1" t="str">
        <f>VLOOKUP(A2384,'[3]消费明细-服务商'!$B$2:$L$10000,11,)</f>
        <v>新建</v>
      </c>
      <c r="F2384" s="5">
        <f>VLOOKUP(A2384,'[3]消费明细-服务商'!$B$2:$K$10000,10,)</f>
        <v>43110.6848032407</v>
      </c>
      <c r="G2384" s="2" t="s">
        <v>7938</v>
      </c>
      <c r="H2384" s="2" t="s">
        <v>17</v>
      </c>
      <c r="I2384" s="2" t="s">
        <v>18</v>
      </c>
      <c r="J2384" s="2" t="s">
        <v>7939</v>
      </c>
      <c r="K2384" s="2" t="s">
        <v>564</v>
      </c>
      <c r="L2384" s="2" t="s">
        <v>7940</v>
      </c>
      <c r="M2384" s="2"/>
      <c r="N2384" s="1">
        <f t="shared" si="37"/>
        <v>735.21</v>
      </c>
      <c r="O2384" s="2" t="s">
        <v>22</v>
      </c>
      <c r="P2384" s="2" t="s">
        <v>7941</v>
      </c>
      <c r="Q2384" s="2" t="s">
        <v>7942</v>
      </c>
      <c r="R2384" s="2" t="s">
        <v>21</v>
      </c>
      <c r="U2384">
        <v>0</v>
      </c>
    </row>
    <row r="2385" spans="1:21">
      <c r="A2385" s="2" t="s">
        <v>7934</v>
      </c>
      <c r="B2385" s="1" t="str">
        <f>VLOOKUP(A2385,'[3]消费明细-服务商'!$B$2:$C$10000,2,)</f>
        <v>深圳青莲网络科技有限公司</v>
      </c>
      <c r="C2385" s="1" t="str">
        <f>VLOOKUP(A2385,'[3]消费明细-服务商'!$B$2:$D$10000,3,)</f>
        <v>BD服务商</v>
      </c>
      <c r="D2385" s="1" t="str">
        <f>VLOOKUP(A2385,'[3]消费明细-服务商'!$B$2:$I$10000,8,)</f>
        <v>无</v>
      </c>
      <c r="E2385" s="1" t="str">
        <f>VLOOKUP(A2385,'[3]消费明细-服务商'!$B$2:$L$10000,11,)</f>
        <v>新建</v>
      </c>
      <c r="F2385" s="5">
        <f>VLOOKUP(A2385,'[3]消费明细-服务商'!$B$2:$K$10000,10,)</f>
        <v>43110.6848032407</v>
      </c>
      <c r="G2385" s="2" t="s">
        <v>7943</v>
      </c>
      <c r="H2385" s="2" t="s">
        <v>17</v>
      </c>
      <c r="I2385" s="2" t="s">
        <v>18</v>
      </c>
      <c r="J2385" s="2" t="s">
        <v>7939</v>
      </c>
      <c r="K2385" s="2" t="s">
        <v>564</v>
      </c>
      <c r="L2385" s="2" t="s">
        <v>7940</v>
      </c>
      <c r="M2385" s="2"/>
      <c r="N2385" s="1">
        <f t="shared" si="37"/>
        <v>735.21</v>
      </c>
      <c r="O2385" s="2" t="s">
        <v>22</v>
      </c>
      <c r="P2385" s="2" t="s">
        <v>7941</v>
      </c>
      <c r="Q2385" s="2" t="s">
        <v>7944</v>
      </c>
      <c r="R2385" s="2" t="s">
        <v>21</v>
      </c>
      <c r="U2385">
        <v>0</v>
      </c>
    </row>
    <row r="2386" spans="1:21">
      <c r="A2386" s="2" t="s">
        <v>7934</v>
      </c>
      <c r="B2386" s="1" t="str">
        <f>VLOOKUP(A2386,'[3]消费明细-服务商'!$B$2:$C$10000,2,)</f>
        <v>深圳青莲网络科技有限公司</v>
      </c>
      <c r="C2386" s="1" t="str">
        <f>VLOOKUP(A2386,'[3]消费明细-服务商'!$B$2:$D$10000,3,)</f>
        <v>BD服务商</v>
      </c>
      <c r="D2386" s="1" t="str">
        <f>VLOOKUP(A2386,'[3]消费明细-服务商'!$B$2:$I$10000,8,)</f>
        <v>无</v>
      </c>
      <c r="E2386" s="1" t="str">
        <f>VLOOKUP(A2386,'[3]消费明细-服务商'!$B$2:$L$10000,11,)</f>
        <v>新建</v>
      </c>
      <c r="F2386" s="5">
        <f>VLOOKUP(A2386,'[3]消费明细-服务商'!$B$2:$K$10000,10,)</f>
        <v>43110.6848032407</v>
      </c>
      <c r="G2386" s="2" t="s">
        <v>7945</v>
      </c>
      <c r="H2386" s="2" t="s">
        <v>17</v>
      </c>
      <c r="I2386" s="2" t="s">
        <v>18</v>
      </c>
      <c r="J2386" s="2" t="s">
        <v>7946</v>
      </c>
      <c r="K2386" s="2" t="s">
        <v>564</v>
      </c>
      <c r="L2386" s="2" t="s">
        <v>7947</v>
      </c>
      <c r="M2386" s="2"/>
      <c r="N2386" s="1">
        <f t="shared" si="37"/>
        <v>735.23</v>
      </c>
      <c r="O2386" s="2" t="s">
        <v>22</v>
      </c>
      <c r="P2386" s="2" t="s">
        <v>7948</v>
      </c>
      <c r="Q2386" s="2" t="s">
        <v>7949</v>
      </c>
      <c r="R2386" s="2" t="s">
        <v>21</v>
      </c>
      <c r="U2386">
        <v>0</v>
      </c>
    </row>
    <row r="2387" spans="1:21">
      <c r="A2387" s="2" t="s">
        <v>7934</v>
      </c>
      <c r="B2387" s="1" t="str">
        <f>VLOOKUP(A2387,'[3]消费明细-服务商'!$B$2:$C$10000,2,)</f>
        <v>深圳青莲网络科技有限公司</v>
      </c>
      <c r="C2387" s="1" t="str">
        <f>VLOOKUP(A2387,'[3]消费明细-服务商'!$B$2:$D$10000,3,)</f>
        <v>BD服务商</v>
      </c>
      <c r="D2387" s="1" t="str">
        <f>VLOOKUP(A2387,'[3]消费明细-服务商'!$B$2:$I$10000,8,)</f>
        <v>无</v>
      </c>
      <c r="E2387" s="1" t="str">
        <f>VLOOKUP(A2387,'[3]消费明细-服务商'!$B$2:$L$10000,11,)</f>
        <v>新建</v>
      </c>
      <c r="F2387" s="5">
        <f>VLOOKUP(A2387,'[3]消费明细-服务商'!$B$2:$K$10000,10,)</f>
        <v>43110.6848032407</v>
      </c>
      <c r="G2387" s="2" t="s">
        <v>7950</v>
      </c>
      <c r="H2387" s="2" t="s">
        <v>17</v>
      </c>
      <c r="I2387" s="2" t="s">
        <v>59</v>
      </c>
      <c r="J2387" s="2" t="s">
        <v>7951</v>
      </c>
      <c r="K2387" s="2" t="s">
        <v>564</v>
      </c>
      <c r="L2387" s="2" t="s">
        <v>7952</v>
      </c>
      <c r="M2387" s="2"/>
      <c r="N2387" s="1">
        <f t="shared" si="37"/>
        <v>2699.5</v>
      </c>
      <c r="O2387" s="2" t="s">
        <v>22</v>
      </c>
      <c r="P2387" s="2" t="s">
        <v>7953</v>
      </c>
      <c r="Q2387" s="2" t="s">
        <v>7954</v>
      </c>
      <c r="R2387" s="2" t="s">
        <v>21</v>
      </c>
      <c r="U2387">
        <v>0</v>
      </c>
    </row>
    <row r="2388" spans="1:21">
      <c r="A2388" s="2" t="s">
        <v>7934</v>
      </c>
      <c r="B2388" s="1" t="str">
        <f>VLOOKUP(A2388,'[3]消费明细-服务商'!$B$2:$C$10000,2,)</f>
        <v>深圳青莲网络科技有限公司</v>
      </c>
      <c r="C2388" s="1" t="str">
        <f>VLOOKUP(A2388,'[3]消费明细-服务商'!$B$2:$D$10000,3,)</f>
        <v>BD服务商</v>
      </c>
      <c r="D2388" s="1" t="str">
        <f>VLOOKUP(A2388,'[3]消费明细-服务商'!$B$2:$I$10000,8,)</f>
        <v>无</v>
      </c>
      <c r="E2388" s="1" t="str">
        <f>VLOOKUP(A2388,'[3]消费明细-服务商'!$B$2:$L$10000,11,)</f>
        <v>新建</v>
      </c>
      <c r="F2388" s="5">
        <f>VLOOKUP(A2388,'[3]消费明细-服务商'!$B$2:$K$10000,10,)</f>
        <v>43110.6848032407</v>
      </c>
      <c r="G2388" s="2" t="s">
        <v>7955</v>
      </c>
      <c r="H2388" s="2" t="s">
        <v>17</v>
      </c>
      <c r="I2388" s="2" t="s">
        <v>59</v>
      </c>
      <c r="J2388" s="2" t="s">
        <v>7956</v>
      </c>
      <c r="K2388" s="2" t="s">
        <v>564</v>
      </c>
      <c r="L2388" s="2" t="s">
        <v>7957</v>
      </c>
      <c r="M2388" s="2"/>
      <c r="N2388" s="1">
        <f t="shared" si="37"/>
        <v>2685.5</v>
      </c>
      <c r="O2388" s="2" t="s">
        <v>22</v>
      </c>
      <c r="P2388" s="2" t="s">
        <v>7958</v>
      </c>
      <c r="Q2388" s="2" t="s">
        <v>7959</v>
      </c>
      <c r="R2388" s="2" t="s">
        <v>21</v>
      </c>
      <c r="U2388">
        <v>0</v>
      </c>
    </row>
    <row r="2389" spans="1:21">
      <c r="A2389" s="2" t="s">
        <v>7964</v>
      </c>
      <c r="B2389" s="1" t="str">
        <f>VLOOKUP(A2389,'[3]消费明细-服务商'!$B$2:$C$10000,2,)</f>
        <v>深圳市哲盟软件开发有限公司</v>
      </c>
      <c r="C2389" s="1" t="str">
        <f>VLOOKUP(A2389,'[3]消费明细-服务商'!$B$2:$D$10000,3,)</f>
        <v>BD服务商</v>
      </c>
      <c r="D2389" s="1" t="str">
        <f>VLOOKUP(A2389,'[3]消费明细-服务商'!$B$2:$I$10000,8,)</f>
        <v>BD团队-黄政源</v>
      </c>
      <c r="E2389" s="1" t="str">
        <f>VLOOKUP(A2389,'[3]消费明细-服务商'!$B$2:$L$10000,11,)</f>
        <v>新建</v>
      </c>
      <c r="F2389" s="5">
        <f>VLOOKUP(A2389,'[3]消费明细-服务商'!$B$2:$K$10000,10,)</f>
        <v>43112.474259259303</v>
      </c>
      <c r="G2389" s="2" t="s">
        <v>7960</v>
      </c>
      <c r="H2389" s="2" t="s">
        <v>531</v>
      </c>
      <c r="I2389" s="2" t="s">
        <v>18</v>
      </c>
      <c r="J2389" s="2" t="s">
        <v>7961</v>
      </c>
      <c r="K2389" s="2" t="s">
        <v>20</v>
      </c>
      <c r="L2389" s="2" t="s">
        <v>7961</v>
      </c>
      <c r="M2389" s="2"/>
      <c r="N2389" s="1">
        <f t="shared" si="37"/>
        <v>24.68</v>
      </c>
      <c r="O2389" s="2" t="s">
        <v>22</v>
      </c>
      <c r="P2389" s="2" t="s">
        <v>7962</v>
      </c>
      <c r="Q2389" s="2" t="s">
        <v>7963</v>
      </c>
      <c r="R2389" s="2" t="s">
        <v>21</v>
      </c>
      <c r="U2389" t="str">
        <f>VLOOKUP(H2389,[4]可返佣产品!$A$2:$B$1000,2,)</f>
        <v>true</v>
      </c>
    </row>
    <row r="2390" spans="1:21">
      <c r="A2390" s="2" t="s">
        <v>7967</v>
      </c>
      <c r="B2390" s="1" t="str">
        <f>VLOOKUP(A2390,'[3]消费明细-服务商'!$B$2:$C$10000,2,)</f>
        <v>广州丹诚计算机科技有限公司</v>
      </c>
      <c r="C2390" s="1" t="str">
        <f>VLOOKUP(A2390,'[3]消费明细-服务商'!$B$2:$D$10000,3,)</f>
        <v>BD服务商</v>
      </c>
      <c r="D2390" s="1" t="str">
        <f>VLOOKUP(A2390,'[3]消费明细-服务商'!$B$2:$I$10000,8,)</f>
        <v>BD团队-黄政源</v>
      </c>
      <c r="E2390" s="1" t="str">
        <f>VLOOKUP(A2390,'[3]消费明细-服务商'!$B$2:$L$10000,11,)</f>
        <v>新建</v>
      </c>
      <c r="F2390" s="5">
        <f>VLOOKUP(A2390,'[3]消费明细-服务商'!$B$2:$K$10000,10,)</f>
        <v>43103</v>
      </c>
      <c r="G2390" s="2" t="s">
        <v>7965</v>
      </c>
      <c r="H2390" s="2" t="s">
        <v>1899</v>
      </c>
      <c r="I2390" s="2" t="s">
        <v>49</v>
      </c>
      <c r="J2390" s="2" t="s">
        <v>29</v>
      </c>
      <c r="K2390" s="2" t="s">
        <v>20</v>
      </c>
      <c r="L2390" s="2" t="s">
        <v>30</v>
      </c>
      <c r="M2390" s="2"/>
      <c r="N2390" s="1">
        <f t="shared" si="37"/>
        <v>0</v>
      </c>
      <c r="O2390" s="2" t="s">
        <v>31</v>
      </c>
      <c r="P2390" s="2" t="s">
        <v>7966</v>
      </c>
      <c r="Q2390" s="2" t="s">
        <v>7966</v>
      </c>
      <c r="R2390" s="2" t="s">
        <v>21</v>
      </c>
      <c r="U2390" t="b">
        <f>VLOOKUP(H2390,[4]可返佣产品!$A$2:$B$1000,2,)</f>
        <v>1</v>
      </c>
    </row>
    <row r="2391" spans="1:21">
      <c r="A2391" s="2" t="s">
        <v>7972</v>
      </c>
      <c r="B2391" s="1" t="str">
        <f>VLOOKUP(A2391,'[3]消费明细-服务商'!$B$2:$C$10000,2,)</f>
        <v>佛山市盘古开天信息科技有限公司</v>
      </c>
      <c r="C2391" s="1" t="str">
        <f>VLOOKUP(A2391,'[3]消费明细-服务商'!$B$2:$D$10000,3,)</f>
        <v>BD服务商</v>
      </c>
      <c r="D2391" s="1" t="str">
        <f>VLOOKUP(A2391,'[3]消费明细-服务商'!$B$2:$I$10000,8,)</f>
        <v>BD团队-黄政源</v>
      </c>
      <c r="E2391" s="1" t="str">
        <f>VLOOKUP(A2391,'[3]消费明细-服务商'!$B$2:$L$10000,11,)</f>
        <v>新建</v>
      </c>
      <c r="F2391" s="5">
        <f>VLOOKUP(A2391,'[3]消费明细-服务商'!$B$2:$K$10000,10,)</f>
        <v>43073</v>
      </c>
      <c r="G2391" s="2" t="s">
        <v>7968</v>
      </c>
      <c r="H2391" s="2" t="s">
        <v>17</v>
      </c>
      <c r="I2391" s="2" t="s">
        <v>49</v>
      </c>
      <c r="J2391" s="2" t="s">
        <v>1431</v>
      </c>
      <c r="K2391" s="2" t="s">
        <v>84</v>
      </c>
      <c r="L2391" s="2" t="s">
        <v>7969</v>
      </c>
      <c r="M2391" s="2"/>
      <c r="N2391" s="1">
        <f t="shared" si="37"/>
        <v>2550</v>
      </c>
      <c r="O2391" s="2" t="s">
        <v>22</v>
      </c>
      <c r="P2391" s="2" t="s">
        <v>7970</v>
      </c>
      <c r="Q2391" s="2" t="s">
        <v>7971</v>
      </c>
      <c r="R2391" s="2" t="s">
        <v>21</v>
      </c>
      <c r="U2391" t="str">
        <f>VLOOKUP(H2391,[4]可返佣产品!$A$2:$B$1000,2,)</f>
        <v>true</v>
      </c>
    </row>
    <row r="2392" spans="1:21">
      <c r="A2392" s="2" t="s">
        <v>7976</v>
      </c>
      <c r="B2392" s="1" t="str">
        <f>VLOOKUP(A2392,'[3]消费明细-普通账号'!$B$2:$C$10000,2,)</f>
        <v>深圳市恒利创科技有限公司</v>
      </c>
      <c r="C2392" s="1" t="str">
        <f>VLOOKUP(A2392,'[3]消费明细-普通账号'!$B$2:$D$10000,3,)</f>
        <v>BD服务商</v>
      </c>
      <c r="D2392" s="1" t="str">
        <f>VLOOKUP(A2392,'[3]消费明细-普通账号'!$B$2:$L$10000,11,)</f>
        <v>BD</v>
      </c>
      <c r="E2392" s="1" t="str">
        <f>VLOOKUP(A2392,'[3]消费明细-普通账号'!$B$2:$P$10000,15,)</f>
        <v>新建</v>
      </c>
      <c r="F2392" s="5">
        <f>VLOOKUP(A2392,'[3]消费明细-普通账号'!$B$2:$O$10000,14,)</f>
        <v>43290.376296296294</v>
      </c>
      <c r="G2392" s="2" t="s">
        <v>7973</v>
      </c>
      <c r="H2392" s="2" t="s">
        <v>250</v>
      </c>
      <c r="I2392" s="2" t="s">
        <v>49</v>
      </c>
      <c r="J2392" s="2" t="s">
        <v>20</v>
      </c>
      <c r="K2392" s="2" t="s">
        <v>20</v>
      </c>
      <c r="L2392" s="2" t="s">
        <v>20</v>
      </c>
      <c r="M2392" s="2"/>
      <c r="N2392" s="1">
        <f t="shared" si="37"/>
        <v>1</v>
      </c>
      <c r="O2392" s="2" t="s">
        <v>22</v>
      </c>
      <c r="P2392" s="2" t="s">
        <v>7974</v>
      </c>
      <c r="Q2392" s="2" t="s">
        <v>7975</v>
      </c>
      <c r="R2392" s="2" t="s">
        <v>21</v>
      </c>
      <c r="U2392" t="str">
        <f>VLOOKUP(H2392,[4]可返佣产品!$A$2:$B$1000,2,)</f>
        <v>true</v>
      </c>
    </row>
    <row r="2393" spans="1:21">
      <c r="A2393" s="2" t="s">
        <v>7934</v>
      </c>
      <c r="B2393" s="1" t="str">
        <f>VLOOKUP(A2393,'[3]消费明细-服务商'!$B$2:$C$10000,2,)</f>
        <v>深圳青莲网络科技有限公司</v>
      </c>
      <c r="C2393" s="1" t="str">
        <f>VLOOKUP(A2393,'[3]消费明细-服务商'!$B$2:$D$10000,3,)</f>
        <v>BD服务商</v>
      </c>
      <c r="D2393" s="1" t="str">
        <f>VLOOKUP(A2393,'[3]消费明细-服务商'!$B$2:$I$10000,8,)</f>
        <v>无</v>
      </c>
      <c r="E2393" s="1" t="str">
        <f>VLOOKUP(A2393,'[3]消费明细-服务商'!$B$2:$L$10000,11,)</f>
        <v>新建</v>
      </c>
      <c r="F2393" s="5">
        <f>VLOOKUP(A2393,'[3]消费明细-服务商'!$B$2:$K$10000,10,)</f>
        <v>43110.6848032407</v>
      </c>
      <c r="G2393" s="2" t="s">
        <v>7977</v>
      </c>
      <c r="H2393" s="2" t="s">
        <v>130</v>
      </c>
      <c r="I2393" s="2" t="s">
        <v>18</v>
      </c>
      <c r="J2393" s="2" t="s">
        <v>29</v>
      </c>
      <c r="K2393" s="2" t="s">
        <v>20</v>
      </c>
      <c r="L2393" s="2" t="s">
        <v>30</v>
      </c>
      <c r="M2393" s="2"/>
      <c r="N2393" s="1">
        <f t="shared" si="37"/>
        <v>0</v>
      </c>
      <c r="O2393" s="2" t="s">
        <v>31</v>
      </c>
      <c r="P2393" s="2" t="s">
        <v>7978</v>
      </c>
      <c r="Q2393" s="2" t="s">
        <v>7978</v>
      </c>
      <c r="R2393" s="2" t="s">
        <v>21</v>
      </c>
      <c r="U2393">
        <v>0</v>
      </c>
    </row>
    <row r="2394" spans="1:21">
      <c r="A2394" s="2" t="s">
        <v>7934</v>
      </c>
      <c r="B2394" s="1" t="str">
        <f>VLOOKUP(A2394,'[3]消费明细-服务商'!$B$2:$C$10000,2,)</f>
        <v>深圳青莲网络科技有限公司</v>
      </c>
      <c r="C2394" s="1" t="str">
        <f>VLOOKUP(A2394,'[3]消费明细-服务商'!$B$2:$D$10000,3,)</f>
        <v>BD服务商</v>
      </c>
      <c r="D2394" s="1" t="str">
        <f>VLOOKUP(A2394,'[3]消费明细-服务商'!$B$2:$I$10000,8,)</f>
        <v>无</v>
      </c>
      <c r="E2394" s="1" t="str">
        <f>VLOOKUP(A2394,'[3]消费明细-服务商'!$B$2:$L$10000,11,)</f>
        <v>新建</v>
      </c>
      <c r="F2394" s="5">
        <f>VLOOKUP(A2394,'[3]消费明细-服务商'!$B$2:$K$10000,10,)</f>
        <v>43110.6848032407</v>
      </c>
      <c r="G2394" s="2" t="s">
        <v>7979</v>
      </c>
      <c r="H2394" s="2" t="s">
        <v>79</v>
      </c>
      <c r="I2394" s="2" t="s">
        <v>49</v>
      </c>
      <c r="J2394" s="2" t="s">
        <v>29</v>
      </c>
      <c r="K2394" s="2" t="s">
        <v>20</v>
      </c>
      <c r="L2394" s="2" t="s">
        <v>30</v>
      </c>
      <c r="M2394" s="2"/>
      <c r="N2394" s="1">
        <f t="shared" si="37"/>
        <v>0</v>
      </c>
      <c r="O2394" s="2" t="s">
        <v>31</v>
      </c>
      <c r="P2394" s="2" t="s">
        <v>7980</v>
      </c>
      <c r="Q2394" s="2" t="s">
        <v>7980</v>
      </c>
      <c r="R2394" s="2" t="s">
        <v>21</v>
      </c>
      <c r="U2394" t="e">
        <f>VLOOKUP(H2394,[4]可返佣产品!$A$2:$B$1000,2,)</f>
        <v>#N/A</v>
      </c>
    </row>
    <row r="2395" spans="1:21">
      <c r="A2395" s="2" t="s">
        <v>7983</v>
      </c>
      <c r="B2395" s="1" t="str">
        <f>VLOOKUP(A2395,'[3]消费明细-服务商'!$B$2:$C$10000,2,)</f>
        <v>深圳市百马信息技术有限公司</v>
      </c>
      <c r="C2395" s="1" t="str">
        <f>VLOOKUP(A2395,'[3]消费明细-服务商'!$B$2:$D$10000,3,)</f>
        <v>BD服务商</v>
      </c>
      <c r="D2395" s="1" t="str">
        <f>VLOOKUP(A2395,'[3]消费明细-服务商'!$B$2:$I$10000,8,)</f>
        <v>BD团队-刘银树</v>
      </c>
      <c r="E2395" s="1" t="str">
        <f>VLOOKUP(A2395,'[3]消费明细-服务商'!$B$2:$L$10000,11,)</f>
        <v>新建</v>
      </c>
      <c r="F2395" s="5">
        <f>VLOOKUP(A2395,'[3]消费明细-服务商'!$B$2:$K$10000,10,)</f>
        <v>43129.931967592602</v>
      </c>
      <c r="G2395" s="2" t="s">
        <v>7981</v>
      </c>
      <c r="H2395" s="2" t="s">
        <v>2547</v>
      </c>
      <c r="I2395" s="2" t="s">
        <v>49</v>
      </c>
      <c r="J2395" s="2" t="s">
        <v>29</v>
      </c>
      <c r="K2395" s="2" t="s">
        <v>20</v>
      </c>
      <c r="L2395" s="2" t="s">
        <v>30</v>
      </c>
      <c r="M2395" s="2"/>
      <c r="N2395" s="1">
        <f t="shared" si="37"/>
        <v>0</v>
      </c>
      <c r="O2395" s="2" t="s">
        <v>31</v>
      </c>
      <c r="P2395" s="2" t="s">
        <v>7982</v>
      </c>
      <c r="Q2395" s="2" t="s">
        <v>7982</v>
      </c>
      <c r="R2395" s="2" t="s">
        <v>21</v>
      </c>
      <c r="U2395" t="b">
        <f>VLOOKUP(H2395,[4]可返佣产品!$A$2:$B$1000,2,)</f>
        <v>0</v>
      </c>
    </row>
    <row r="2396" spans="1:21">
      <c r="A2396" s="2" t="s">
        <v>7983</v>
      </c>
      <c r="B2396" s="1" t="str">
        <f>VLOOKUP(A2396,'[3]消费明细-服务商'!$B$2:$C$10000,2,)</f>
        <v>深圳市百马信息技术有限公司</v>
      </c>
      <c r="C2396" s="1" t="str">
        <f>VLOOKUP(A2396,'[3]消费明细-服务商'!$B$2:$D$10000,3,)</f>
        <v>BD服务商</v>
      </c>
      <c r="D2396" s="1" t="str">
        <f>VLOOKUP(A2396,'[3]消费明细-服务商'!$B$2:$I$10000,8,)</f>
        <v>BD团队-刘银树</v>
      </c>
      <c r="E2396" s="1" t="str">
        <f>VLOOKUP(A2396,'[3]消费明细-服务商'!$B$2:$L$10000,11,)</f>
        <v>新建</v>
      </c>
      <c r="F2396" s="5">
        <f>VLOOKUP(A2396,'[3]消费明细-服务商'!$B$2:$K$10000,10,)</f>
        <v>43129.931967592602</v>
      </c>
      <c r="G2396" s="2" t="s">
        <v>7984</v>
      </c>
      <c r="H2396" s="2" t="s">
        <v>950</v>
      </c>
      <c r="I2396" s="2" t="s">
        <v>49</v>
      </c>
      <c r="J2396" s="2" t="s">
        <v>29</v>
      </c>
      <c r="K2396" s="2" t="s">
        <v>20</v>
      </c>
      <c r="L2396" s="2" t="s">
        <v>30</v>
      </c>
      <c r="M2396" s="2"/>
      <c r="N2396" s="1">
        <f t="shared" si="37"/>
        <v>0</v>
      </c>
      <c r="O2396" s="2" t="s">
        <v>31</v>
      </c>
      <c r="P2396" s="2" t="s">
        <v>7985</v>
      </c>
      <c r="Q2396" s="2" t="s">
        <v>7985</v>
      </c>
      <c r="R2396" s="2" t="s">
        <v>21</v>
      </c>
      <c r="U2396" t="e">
        <f>VLOOKUP(H2396,[4]可返佣产品!$A$2:$B$1000,2,)</f>
        <v>#N/A</v>
      </c>
    </row>
    <row r="2397" spans="1:21">
      <c r="A2397" s="2" t="s">
        <v>7988</v>
      </c>
      <c r="B2397" s="1" t="str">
        <f>VLOOKUP(A2397,'[3]消费明细-服务商'!$B$2:$C$10000,2,)</f>
        <v>中山市零柒陆零网络科技有限公司</v>
      </c>
      <c r="C2397" s="1" t="str">
        <f>VLOOKUP(A2397,'[3]消费明细-服务商'!$B$2:$D$10000,3,)</f>
        <v>BD服务商</v>
      </c>
      <c r="D2397" s="1" t="str">
        <f>VLOOKUP(A2397,'[3]消费明细-服务商'!$B$2:$I$10000,8,)</f>
        <v>BD团队-黄政源</v>
      </c>
      <c r="E2397" s="1" t="str">
        <f>VLOOKUP(A2397,'[3]消费明细-服务商'!$B$2:$L$10000,11,)</f>
        <v>新建</v>
      </c>
      <c r="F2397" s="5">
        <f>VLOOKUP(A2397,'[3]消费明细-服务商'!$B$2:$K$10000,10,)</f>
        <v>43122</v>
      </c>
      <c r="G2397" s="2" t="s">
        <v>7986</v>
      </c>
      <c r="H2397" s="2" t="s">
        <v>166</v>
      </c>
      <c r="I2397" s="2" t="s">
        <v>49</v>
      </c>
      <c r="J2397" s="2" t="s">
        <v>29</v>
      </c>
      <c r="K2397" s="2" t="s">
        <v>20</v>
      </c>
      <c r="L2397" s="2" t="s">
        <v>30</v>
      </c>
      <c r="M2397" s="2"/>
      <c r="N2397" s="1">
        <f t="shared" si="37"/>
        <v>0</v>
      </c>
      <c r="O2397" s="2" t="s">
        <v>31</v>
      </c>
      <c r="P2397" s="2" t="s">
        <v>7987</v>
      </c>
      <c r="Q2397" s="2" t="s">
        <v>7987</v>
      </c>
      <c r="R2397" s="2" t="s">
        <v>21</v>
      </c>
      <c r="U2397" t="e">
        <f>VLOOKUP(H2397,[4]可返佣产品!$A$2:$B$1000,2,)</f>
        <v>#N/A</v>
      </c>
    </row>
    <row r="2398" spans="1:21">
      <c r="A2398" s="2" t="s">
        <v>7992</v>
      </c>
      <c r="B2398" s="1" t="str">
        <f>VLOOKUP(A2398,'[3]消费明细-服务商'!$B$2:$C$10000,2,)</f>
        <v>深圳市益帮科技有限公司</v>
      </c>
      <c r="C2398" s="1" t="str">
        <f>VLOOKUP(A2398,'[3]消费明细-服务商'!$B$2:$D$10000,3,)</f>
        <v>BD服务商</v>
      </c>
      <c r="D2398" s="1" t="str">
        <f>VLOOKUP(A2398,'[3]消费明细-服务商'!$B$2:$I$10000,8,)</f>
        <v>BD团队-黄政源</v>
      </c>
      <c r="E2398" s="1" t="str">
        <f>VLOOKUP(A2398,'[3]消费明细-服务商'!$B$2:$L$10000,11,)</f>
        <v>新建</v>
      </c>
      <c r="F2398" s="5">
        <f>VLOOKUP(A2398,'[3]消费明细-服务商'!$B$2:$K$10000,10,)</f>
        <v>43129.809710648202</v>
      </c>
      <c r="G2398" s="2" t="s">
        <v>7989</v>
      </c>
      <c r="H2398" s="2" t="s">
        <v>36</v>
      </c>
      <c r="I2398" s="2" t="s">
        <v>59</v>
      </c>
      <c r="J2398" s="2" t="s">
        <v>5967</v>
      </c>
      <c r="K2398" s="2" t="s">
        <v>20</v>
      </c>
      <c r="L2398" s="2" t="s">
        <v>5967</v>
      </c>
      <c r="M2398" s="2"/>
      <c r="N2398" s="1">
        <f t="shared" si="37"/>
        <v>670</v>
      </c>
      <c r="O2398" s="2" t="s">
        <v>22</v>
      </c>
      <c r="P2398" s="2" t="s">
        <v>7990</v>
      </c>
      <c r="Q2398" s="2" t="s">
        <v>7991</v>
      </c>
      <c r="R2398" s="2" t="s">
        <v>21</v>
      </c>
      <c r="U2398" t="str">
        <f>VLOOKUP(H2398,[4]可返佣产品!$A$2:$B$1000,2,)</f>
        <v>true</v>
      </c>
    </row>
    <row r="2399" spans="1:21">
      <c r="A2399" s="2" t="s">
        <v>7992</v>
      </c>
      <c r="B2399" s="1" t="str">
        <f>VLOOKUP(A2399,'[3]消费明细-服务商'!$B$2:$C$10000,2,)</f>
        <v>深圳市益帮科技有限公司</v>
      </c>
      <c r="C2399" s="1" t="str">
        <f>VLOOKUP(A2399,'[3]消费明细-服务商'!$B$2:$D$10000,3,)</f>
        <v>BD服务商</v>
      </c>
      <c r="D2399" s="1" t="str">
        <f>VLOOKUP(A2399,'[3]消费明细-服务商'!$B$2:$I$10000,8,)</f>
        <v>BD团队-黄政源</v>
      </c>
      <c r="E2399" s="1" t="str">
        <f>VLOOKUP(A2399,'[3]消费明细-服务商'!$B$2:$L$10000,11,)</f>
        <v>新建</v>
      </c>
      <c r="F2399" s="5">
        <f>VLOOKUP(A2399,'[3]消费明细-服务商'!$B$2:$K$10000,10,)</f>
        <v>43129.809710648202</v>
      </c>
      <c r="G2399" s="2" t="s">
        <v>7993</v>
      </c>
      <c r="H2399" s="2" t="s">
        <v>17</v>
      </c>
      <c r="I2399" s="2" t="s">
        <v>59</v>
      </c>
      <c r="J2399" s="2" t="s">
        <v>7994</v>
      </c>
      <c r="K2399" s="2" t="s">
        <v>20</v>
      </c>
      <c r="L2399" s="2" t="s">
        <v>7994</v>
      </c>
      <c r="M2399" s="2"/>
      <c r="N2399" s="1">
        <f t="shared" si="37"/>
        <v>911</v>
      </c>
      <c r="O2399" s="2" t="s">
        <v>22</v>
      </c>
      <c r="P2399" s="2" t="s">
        <v>7995</v>
      </c>
      <c r="Q2399" s="2" t="s">
        <v>7996</v>
      </c>
      <c r="R2399" s="2" t="s">
        <v>21</v>
      </c>
      <c r="U2399" t="str">
        <f>VLOOKUP(H2399,[4]可返佣产品!$A$2:$B$1000,2,)</f>
        <v>true</v>
      </c>
    </row>
    <row r="2400" spans="1:21">
      <c r="A2400" s="2" t="s">
        <v>7988</v>
      </c>
      <c r="B2400" s="1" t="str">
        <f>VLOOKUP(A2400,'[3]消费明细-服务商'!$B$2:$C$10000,2,)</f>
        <v>中山市零柒陆零网络科技有限公司</v>
      </c>
      <c r="C2400" s="1" t="str">
        <f>VLOOKUP(A2400,'[3]消费明细-服务商'!$B$2:$D$10000,3,)</f>
        <v>BD服务商</v>
      </c>
      <c r="D2400" s="1" t="str">
        <f>VLOOKUP(A2400,'[3]消费明细-服务商'!$B$2:$I$10000,8,)</f>
        <v>BD团队-黄政源</v>
      </c>
      <c r="E2400" s="1" t="str">
        <f>VLOOKUP(A2400,'[3]消费明细-服务商'!$B$2:$L$10000,11,)</f>
        <v>新建</v>
      </c>
      <c r="F2400" s="5">
        <f>VLOOKUP(A2400,'[3]消费明细-服务商'!$B$2:$K$10000,10,)</f>
        <v>43122</v>
      </c>
      <c r="G2400" s="2" t="s">
        <v>7997</v>
      </c>
      <c r="H2400" s="2" t="s">
        <v>48</v>
      </c>
      <c r="I2400" s="2" t="s">
        <v>49</v>
      </c>
      <c r="J2400" s="2" t="s">
        <v>29</v>
      </c>
      <c r="K2400" s="2" t="s">
        <v>20</v>
      </c>
      <c r="L2400" s="2" t="s">
        <v>30</v>
      </c>
      <c r="M2400" s="2"/>
      <c r="N2400" s="1">
        <f t="shared" si="37"/>
        <v>0</v>
      </c>
      <c r="O2400" s="2" t="s">
        <v>31</v>
      </c>
      <c r="P2400" s="2" t="s">
        <v>7998</v>
      </c>
      <c r="Q2400" s="2" t="s">
        <v>7999</v>
      </c>
      <c r="R2400" s="2" t="s">
        <v>21</v>
      </c>
      <c r="U2400" t="e">
        <f>VLOOKUP(H2400,[4]可返佣产品!$A$2:$B$1000,2,)</f>
        <v>#N/A</v>
      </c>
    </row>
    <row r="2401" spans="1:21">
      <c r="A2401" s="2" t="s">
        <v>7934</v>
      </c>
      <c r="B2401" s="1" t="str">
        <f>VLOOKUP(A2401,'[3]消费明细-服务商'!$B$2:$C$10000,2,)</f>
        <v>深圳青莲网络科技有限公司</v>
      </c>
      <c r="C2401" s="1" t="str">
        <f>VLOOKUP(A2401,'[3]消费明细-服务商'!$B$2:$D$10000,3,)</f>
        <v>BD服务商</v>
      </c>
      <c r="D2401" s="1" t="str">
        <f>VLOOKUP(A2401,'[3]消费明细-服务商'!$B$2:$I$10000,8,)</f>
        <v>无</v>
      </c>
      <c r="E2401" s="1" t="str">
        <f>VLOOKUP(A2401,'[3]消费明细-服务商'!$B$2:$L$10000,11,)</f>
        <v>新建</v>
      </c>
      <c r="F2401" s="5">
        <f>VLOOKUP(A2401,'[3]消费明细-服务商'!$B$2:$K$10000,10,)</f>
        <v>43110.6848032407</v>
      </c>
      <c r="G2401" s="2" t="s">
        <v>8000</v>
      </c>
      <c r="H2401" s="2" t="s">
        <v>79</v>
      </c>
      <c r="I2401" s="2" t="s">
        <v>49</v>
      </c>
      <c r="J2401" s="2" t="s">
        <v>29</v>
      </c>
      <c r="K2401" s="2" t="s">
        <v>20</v>
      </c>
      <c r="L2401" s="2" t="s">
        <v>30</v>
      </c>
      <c r="M2401" s="2"/>
      <c r="N2401" s="1">
        <f t="shared" si="37"/>
        <v>0</v>
      </c>
      <c r="O2401" s="2" t="s">
        <v>31</v>
      </c>
      <c r="P2401" s="2" t="s">
        <v>8001</v>
      </c>
      <c r="Q2401" s="2" t="s">
        <v>8002</v>
      </c>
      <c r="R2401" s="2" t="s">
        <v>21</v>
      </c>
      <c r="U2401" t="e">
        <f>VLOOKUP(H2401,[4]可返佣产品!$A$2:$B$1000,2,)</f>
        <v>#N/A</v>
      </c>
    </row>
    <row r="2402" spans="1:21">
      <c r="A2402" s="2" t="s">
        <v>7964</v>
      </c>
      <c r="B2402" s="1" t="str">
        <f>VLOOKUP(A2402,'[3]消费明细-服务商'!$B$2:$C$10000,2,)</f>
        <v>深圳市哲盟软件开发有限公司</v>
      </c>
      <c r="C2402" s="1" t="str">
        <f>VLOOKUP(A2402,'[3]消费明细-服务商'!$B$2:$D$10000,3,)</f>
        <v>BD服务商</v>
      </c>
      <c r="D2402" s="1" t="str">
        <f>VLOOKUP(A2402,'[3]消费明细-服务商'!$B$2:$I$10000,8,)</f>
        <v>BD团队-黄政源</v>
      </c>
      <c r="E2402" s="1" t="str">
        <f>VLOOKUP(A2402,'[3]消费明细-服务商'!$B$2:$L$10000,11,)</f>
        <v>新建</v>
      </c>
      <c r="F2402" s="5">
        <f>VLOOKUP(A2402,'[3]消费明细-服务商'!$B$2:$K$10000,10,)</f>
        <v>43112.474259259303</v>
      </c>
      <c r="G2402" s="2" t="s">
        <v>8003</v>
      </c>
      <c r="H2402" s="2" t="s">
        <v>531</v>
      </c>
      <c r="I2402" s="2" t="s">
        <v>18</v>
      </c>
      <c r="J2402" s="2" t="s">
        <v>8004</v>
      </c>
      <c r="K2402" s="2" t="s">
        <v>20</v>
      </c>
      <c r="L2402" s="2" t="s">
        <v>8004</v>
      </c>
      <c r="M2402" s="2"/>
      <c r="N2402" s="1">
        <f t="shared" si="37"/>
        <v>8680</v>
      </c>
      <c r="O2402" s="2" t="s">
        <v>22</v>
      </c>
      <c r="P2402" s="2" t="s">
        <v>8005</v>
      </c>
      <c r="Q2402" s="2" t="s">
        <v>8006</v>
      </c>
      <c r="R2402" s="2" t="s">
        <v>21</v>
      </c>
      <c r="U2402" t="str">
        <f>VLOOKUP(H2402,[4]可返佣产品!$A$2:$B$1000,2,)</f>
        <v>true</v>
      </c>
    </row>
    <row r="2403" spans="1:21">
      <c r="A2403" s="2" t="s">
        <v>8009</v>
      </c>
      <c r="B2403" s="1" t="str">
        <f>VLOOKUP(A2403,'[3]消费明细-服务商'!$B$2:$C$10000,2,)</f>
        <v>广州市互信网络科技有限公司</v>
      </c>
      <c r="C2403" s="1" t="str">
        <f>VLOOKUP(A2403,'[3]消费明细-服务商'!$B$2:$D$10000,3,)</f>
        <v>BD服务商</v>
      </c>
      <c r="D2403" s="1" t="str">
        <f>VLOOKUP(A2403,'[3]消费明细-服务商'!$B$2:$I$10000,8,)</f>
        <v>BD团队-黄政源</v>
      </c>
      <c r="E2403" s="1" t="str">
        <f>VLOOKUP(A2403,'[3]消费明细-服务商'!$B$2:$L$10000,11,)</f>
        <v>新建</v>
      </c>
      <c r="F2403" s="5">
        <f>VLOOKUP(A2403,'[3]消费明细-服务商'!$B$2:$K$10000,10,)</f>
        <v>43070</v>
      </c>
      <c r="G2403" s="2" t="s">
        <v>8007</v>
      </c>
      <c r="H2403" s="2" t="s">
        <v>130</v>
      </c>
      <c r="I2403" s="2" t="s">
        <v>18</v>
      </c>
      <c r="J2403" s="2" t="s">
        <v>29</v>
      </c>
      <c r="K2403" s="2" t="s">
        <v>20</v>
      </c>
      <c r="L2403" s="2" t="s">
        <v>30</v>
      </c>
      <c r="M2403" s="2"/>
      <c r="N2403" s="1">
        <f t="shared" si="37"/>
        <v>0</v>
      </c>
      <c r="O2403" s="2" t="s">
        <v>31</v>
      </c>
      <c r="P2403" s="2" t="s">
        <v>8008</v>
      </c>
      <c r="Q2403" s="2" t="s">
        <v>8008</v>
      </c>
      <c r="R2403" s="2" t="s">
        <v>21</v>
      </c>
      <c r="U2403" t="b">
        <f>VLOOKUP(H2403,[4]可返佣产品!$A$2:$B$1000,2,)</f>
        <v>1</v>
      </c>
    </row>
    <row r="2404" spans="1:21">
      <c r="A2404" s="2" t="s">
        <v>8009</v>
      </c>
      <c r="B2404" s="1" t="str">
        <f>VLOOKUP(A2404,'[3]消费明细-服务商'!$B$2:$C$10000,2,)</f>
        <v>广州市互信网络科技有限公司</v>
      </c>
      <c r="C2404" s="1" t="str">
        <f>VLOOKUP(A2404,'[3]消费明细-服务商'!$B$2:$D$10000,3,)</f>
        <v>BD服务商</v>
      </c>
      <c r="D2404" s="1" t="str">
        <f>VLOOKUP(A2404,'[3]消费明细-服务商'!$B$2:$I$10000,8,)</f>
        <v>BD团队-黄政源</v>
      </c>
      <c r="E2404" s="1" t="str">
        <f>VLOOKUP(A2404,'[3]消费明细-服务商'!$B$2:$L$10000,11,)</f>
        <v>新建</v>
      </c>
      <c r="F2404" s="5">
        <f>VLOOKUP(A2404,'[3]消费明细-服务商'!$B$2:$K$10000,10,)</f>
        <v>43070</v>
      </c>
      <c r="G2404" s="2" t="s">
        <v>8010</v>
      </c>
      <c r="H2404" s="2" t="s">
        <v>130</v>
      </c>
      <c r="I2404" s="2" t="s">
        <v>18</v>
      </c>
      <c r="J2404" s="2" t="s">
        <v>29</v>
      </c>
      <c r="K2404" s="2" t="s">
        <v>20</v>
      </c>
      <c r="L2404" s="2" t="s">
        <v>30</v>
      </c>
      <c r="M2404" s="2"/>
      <c r="N2404" s="1">
        <f t="shared" si="37"/>
        <v>0</v>
      </c>
      <c r="O2404" s="2" t="s">
        <v>31</v>
      </c>
      <c r="P2404" s="2" t="s">
        <v>8011</v>
      </c>
      <c r="Q2404" s="2" t="s">
        <v>8012</v>
      </c>
      <c r="R2404" s="2" t="s">
        <v>21</v>
      </c>
      <c r="U2404" t="b">
        <f>VLOOKUP(H2404,[4]可返佣产品!$A$2:$B$1000,2,)</f>
        <v>1</v>
      </c>
    </row>
    <row r="2405" spans="1:21">
      <c r="A2405" s="2" t="s">
        <v>7937</v>
      </c>
      <c r="B2405" s="1" t="str">
        <f>VLOOKUP(A2405,'[3]消费明细-服务商'!$B$2:$C$10000,2,)</f>
        <v>广州技客信息科技有限公司</v>
      </c>
      <c r="C2405" s="1" t="str">
        <f>VLOOKUP(A2405,'[3]消费明细-服务商'!$B$2:$D$10000,3,)</f>
        <v>BD服务商</v>
      </c>
      <c r="D2405" s="1" t="str">
        <f>VLOOKUP(A2405,'[3]消费明细-服务商'!$B$2:$I$10000,8,)</f>
        <v>BD团队-刘银树</v>
      </c>
      <c r="E2405" s="1" t="str">
        <f>VLOOKUP(A2405,'[3]消费明细-服务商'!$B$2:$L$10000,11,)</f>
        <v>新建</v>
      </c>
      <c r="F2405" s="5">
        <f>VLOOKUP(A2405,'[3]消费明细-服务商'!$B$2:$K$10000,10,)</f>
        <v>43070</v>
      </c>
      <c r="G2405" s="2" t="s">
        <v>8013</v>
      </c>
      <c r="H2405" s="2" t="s">
        <v>1899</v>
      </c>
      <c r="I2405" s="2" t="s">
        <v>49</v>
      </c>
      <c r="J2405" s="2" t="s">
        <v>29</v>
      </c>
      <c r="K2405" s="2" t="s">
        <v>20</v>
      </c>
      <c r="L2405" s="2" t="s">
        <v>30</v>
      </c>
      <c r="M2405" s="2"/>
      <c r="N2405" s="1">
        <f t="shared" si="37"/>
        <v>0</v>
      </c>
      <c r="O2405" s="2" t="s">
        <v>31</v>
      </c>
      <c r="P2405" s="2" t="s">
        <v>8014</v>
      </c>
      <c r="Q2405" s="2" t="s">
        <v>8014</v>
      </c>
      <c r="R2405" s="2" t="s">
        <v>21</v>
      </c>
      <c r="U2405" t="b">
        <f>VLOOKUP(H2405,[4]可返佣产品!$A$2:$B$1000,2,)</f>
        <v>1</v>
      </c>
    </row>
    <row r="2406" spans="1:21">
      <c r="A2406" s="2" t="s">
        <v>8009</v>
      </c>
      <c r="B2406" s="1" t="str">
        <f>VLOOKUP(A2406,'[3]消费明细-服务商'!$B$2:$C$10000,2,)</f>
        <v>广州市互信网络科技有限公司</v>
      </c>
      <c r="C2406" s="1" t="str">
        <f>VLOOKUP(A2406,'[3]消费明细-服务商'!$B$2:$D$10000,3,)</f>
        <v>BD服务商</v>
      </c>
      <c r="D2406" s="1" t="str">
        <f>VLOOKUP(A2406,'[3]消费明细-服务商'!$B$2:$I$10000,8,)</f>
        <v>BD团队-黄政源</v>
      </c>
      <c r="E2406" s="1" t="str">
        <f>VLOOKUP(A2406,'[3]消费明细-服务商'!$B$2:$L$10000,11,)</f>
        <v>新建</v>
      </c>
      <c r="F2406" s="5">
        <f>VLOOKUP(A2406,'[3]消费明细-服务商'!$B$2:$K$10000,10,)</f>
        <v>43070</v>
      </c>
      <c r="G2406" s="2" t="s">
        <v>8015</v>
      </c>
      <c r="H2406" s="2" t="s">
        <v>17</v>
      </c>
      <c r="I2406" s="2" t="s">
        <v>49</v>
      </c>
      <c r="J2406" s="2" t="s">
        <v>8016</v>
      </c>
      <c r="K2406" s="2" t="s">
        <v>84</v>
      </c>
      <c r="L2406" s="2" t="s">
        <v>8017</v>
      </c>
      <c r="M2406" s="2"/>
      <c r="N2406" s="1">
        <f t="shared" si="37"/>
        <v>9873.6</v>
      </c>
      <c r="O2406" s="2" t="s">
        <v>22</v>
      </c>
      <c r="P2406" s="2" t="s">
        <v>8018</v>
      </c>
      <c r="Q2406" s="2" t="s">
        <v>8019</v>
      </c>
      <c r="R2406" s="2" t="s">
        <v>21</v>
      </c>
      <c r="U2406" t="str">
        <f>VLOOKUP(H2406,[4]可返佣产品!$A$2:$B$1000,2,)</f>
        <v>true</v>
      </c>
    </row>
    <row r="2407" spans="1:21">
      <c r="A2407" s="2" t="s">
        <v>7934</v>
      </c>
      <c r="B2407" s="1" t="str">
        <f>VLOOKUP(A2407,'[3]消费明细-服务商'!$B$2:$C$10000,2,)</f>
        <v>深圳青莲网络科技有限公司</v>
      </c>
      <c r="C2407" s="1" t="str">
        <f>VLOOKUP(A2407,'[3]消费明细-服务商'!$B$2:$D$10000,3,)</f>
        <v>BD服务商</v>
      </c>
      <c r="D2407" s="1" t="str">
        <f>VLOOKUP(A2407,'[3]消费明细-服务商'!$B$2:$I$10000,8,)</f>
        <v>无</v>
      </c>
      <c r="E2407" s="1" t="str">
        <f>VLOOKUP(A2407,'[3]消费明细-服务商'!$B$2:$L$10000,11,)</f>
        <v>新建</v>
      </c>
      <c r="F2407" s="5">
        <f>VLOOKUP(A2407,'[3]消费明细-服务商'!$B$2:$K$10000,10,)</f>
        <v>43110.6848032407</v>
      </c>
      <c r="G2407" s="2" t="s">
        <v>8020</v>
      </c>
      <c r="H2407" s="2" t="s">
        <v>894</v>
      </c>
      <c r="I2407" s="2" t="s">
        <v>49</v>
      </c>
      <c r="J2407" s="2" t="s">
        <v>8021</v>
      </c>
      <c r="K2407" s="2" t="s">
        <v>20</v>
      </c>
      <c r="L2407" s="2" t="s">
        <v>8021</v>
      </c>
      <c r="M2407" s="2">
        <v>69.790000000000006</v>
      </c>
      <c r="N2407" s="1">
        <f t="shared" si="37"/>
        <v>211.45999999999998</v>
      </c>
      <c r="O2407" s="2" t="s">
        <v>22</v>
      </c>
      <c r="P2407" s="2" t="s">
        <v>8022</v>
      </c>
      <c r="Q2407" s="2" t="s">
        <v>8023</v>
      </c>
      <c r="R2407" s="2" t="s">
        <v>21</v>
      </c>
      <c r="U2407">
        <v>0</v>
      </c>
    </row>
    <row r="2408" spans="1:21">
      <c r="A2408" s="2" t="s">
        <v>7983</v>
      </c>
      <c r="B2408" s="1" t="str">
        <f>VLOOKUP(A2408,'[3]消费明细-服务商'!$B$2:$C$10000,2,)</f>
        <v>深圳市百马信息技术有限公司</v>
      </c>
      <c r="C2408" s="1" t="str">
        <f>VLOOKUP(A2408,'[3]消费明细-服务商'!$B$2:$D$10000,3,)</f>
        <v>BD服务商</v>
      </c>
      <c r="D2408" s="1" t="str">
        <f>VLOOKUP(A2408,'[3]消费明细-服务商'!$B$2:$I$10000,8,)</f>
        <v>BD团队-刘银树</v>
      </c>
      <c r="E2408" s="1" t="str">
        <f>VLOOKUP(A2408,'[3]消费明细-服务商'!$B$2:$L$10000,11,)</f>
        <v>新建</v>
      </c>
      <c r="F2408" s="5">
        <f>VLOOKUP(A2408,'[3]消费明细-服务商'!$B$2:$K$10000,10,)</f>
        <v>43129.931967592602</v>
      </c>
      <c r="G2408" s="2" t="s">
        <v>8024</v>
      </c>
      <c r="H2408" s="2" t="s">
        <v>4144</v>
      </c>
      <c r="I2408" s="2" t="s">
        <v>49</v>
      </c>
      <c r="J2408" s="2" t="s">
        <v>29</v>
      </c>
      <c r="K2408" s="2" t="s">
        <v>20</v>
      </c>
      <c r="L2408" s="2" t="s">
        <v>29</v>
      </c>
      <c r="M2408" s="2"/>
      <c r="N2408" s="1">
        <f t="shared" si="37"/>
        <v>0</v>
      </c>
      <c r="O2408" s="2" t="s">
        <v>22</v>
      </c>
      <c r="P2408" s="2" t="s">
        <v>8025</v>
      </c>
      <c r="Q2408" s="2" t="s">
        <v>8026</v>
      </c>
      <c r="R2408" s="2" t="s">
        <v>21</v>
      </c>
      <c r="U2408" t="e">
        <f>VLOOKUP(H2408,[4]可返佣产品!$A$2:$B$1000,2,)</f>
        <v>#N/A</v>
      </c>
    </row>
    <row r="2409" spans="1:21">
      <c r="A2409" s="2" t="s">
        <v>8009</v>
      </c>
      <c r="B2409" s="1" t="str">
        <f>VLOOKUP(A2409,'[3]消费明细-服务商'!$B$2:$C$10000,2,)</f>
        <v>广州市互信网络科技有限公司</v>
      </c>
      <c r="C2409" s="1" t="str">
        <f>VLOOKUP(A2409,'[3]消费明细-服务商'!$B$2:$D$10000,3,)</f>
        <v>BD服务商</v>
      </c>
      <c r="D2409" s="1" t="str">
        <f>VLOOKUP(A2409,'[3]消费明细-服务商'!$B$2:$I$10000,8,)</f>
        <v>BD团队-黄政源</v>
      </c>
      <c r="E2409" s="1" t="str">
        <f>VLOOKUP(A2409,'[3]消费明细-服务商'!$B$2:$L$10000,11,)</f>
        <v>新建</v>
      </c>
      <c r="F2409" s="5">
        <f>VLOOKUP(A2409,'[3]消费明细-服务商'!$B$2:$K$10000,10,)</f>
        <v>43070</v>
      </c>
      <c r="G2409" s="2" t="s">
        <v>8027</v>
      </c>
      <c r="H2409" s="2" t="s">
        <v>1557</v>
      </c>
      <c r="I2409" s="2" t="s">
        <v>49</v>
      </c>
      <c r="J2409" s="2" t="s">
        <v>29</v>
      </c>
      <c r="K2409" s="2" t="s">
        <v>20</v>
      </c>
      <c r="L2409" s="2" t="s">
        <v>30</v>
      </c>
      <c r="M2409" s="2"/>
      <c r="N2409" s="1">
        <f t="shared" si="37"/>
        <v>0</v>
      </c>
      <c r="O2409" s="2" t="s">
        <v>31</v>
      </c>
      <c r="P2409" s="2" t="s">
        <v>8028</v>
      </c>
      <c r="Q2409" s="2" t="s">
        <v>8028</v>
      </c>
      <c r="R2409" s="2" t="s">
        <v>21</v>
      </c>
      <c r="U2409" t="b">
        <f>VLOOKUP(H2409,[4]可返佣产品!$A$2:$B$1000,2,)</f>
        <v>1</v>
      </c>
    </row>
    <row r="2410" spans="1:21">
      <c r="A2410" s="2" t="s">
        <v>8034</v>
      </c>
      <c r="B2410" s="1" t="str">
        <f>VLOOKUP(A2410,'[3]消费明细-服务商'!$B$2:$C$10000,2,)</f>
        <v>广东商红信息技术有限公司</v>
      </c>
      <c r="C2410" s="1" t="str">
        <f>VLOOKUP(A2410,'[3]消费明细-服务商'!$B$2:$D$10000,3,)</f>
        <v>BD服务商</v>
      </c>
      <c r="D2410" s="1" t="str">
        <f>VLOOKUP(A2410,'[3]消费明细-服务商'!$B$2:$I$10000,8,)</f>
        <v>BD团队-黄政源</v>
      </c>
      <c r="E2410" s="1" t="str">
        <f>VLOOKUP(A2410,'[3]消费明细-服务商'!$B$2:$L$10000,11,)</f>
        <v>新建</v>
      </c>
      <c r="F2410" s="5">
        <f>VLOOKUP(A2410,'[3]消费明细-服务商'!$B$2:$K$10000,10,)</f>
        <v>43084</v>
      </c>
      <c r="G2410" s="2" t="s">
        <v>8029</v>
      </c>
      <c r="H2410" s="2" t="s">
        <v>89</v>
      </c>
      <c r="I2410" s="2" t="s">
        <v>18</v>
      </c>
      <c r="J2410" s="2" t="s">
        <v>8030</v>
      </c>
      <c r="K2410" s="2" t="s">
        <v>203</v>
      </c>
      <c r="L2410" s="2" t="s">
        <v>8031</v>
      </c>
      <c r="M2410" s="2"/>
      <c r="N2410" s="1">
        <f t="shared" si="37"/>
        <v>471.22</v>
      </c>
      <c r="O2410" s="2" t="s">
        <v>22</v>
      </c>
      <c r="P2410" s="2" t="s">
        <v>8032</v>
      </c>
      <c r="Q2410" s="2" t="s">
        <v>8033</v>
      </c>
      <c r="R2410" s="2" t="s">
        <v>21</v>
      </c>
      <c r="U2410" t="str">
        <f>VLOOKUP(H2410,[4]可返佣产品!$A$2:$B$1000,2,)</f>
        <v>true</v>
      </c>
    </row>
    <row r="2411" spans="1:21">
      <c r="A2411" s="2" t="s">
        <v>8009</v>
      </c>
      <c r="B2411" s="1" t="str">
        <f>VLOOKUP(A2411,'[3]消费明细-服务商'!$B$2:$C$10000,2,)</f>
        <v>广州市互信网络科技有限公司</v>
      </c>
      <c r="C2411" s="1" t="str">
        <f>VLOOKUP(A2411,'[3]消费明细-服务商'!$B$2:$D$10000,3,)</f>
        <v>BD服务商</v>
      </c>
      <c r="D2411" s="1" t="str">
        <f>VLOOKUP(A2411,'[3]消费明细-服务商'!$B$2:$I$10000,8,)</f>
        <v>BD团队-黄政源</v>
      </c>
      <c r="E2411" s="1" t="str">
        <f>VLOOKUP(A2411,'[3]消费明细-服务商'!$B$2:$L$10000,11,)</f>
        <v>新建</v>
      </c>
      <c r="F2411" s="5">
        <f>VLOOKUP(A2411,'[3]消费明细-服务商'!$B$2:$K$10000,10,)</f>
        <v>43070</v>
      </c>
      <c r="G2411" s="2" t="s">
        <v>8035</v>
      </c>
      <c r="H2411" s="2" t="s">
        <v>17</v>
      </c>
      <c r="I2411" s="2" t="s">
        <v>18</v>
      </c>
      <c r="J2411" s="2" t="s">
        <v>8036</v>
      </c>
      <c r="K2411" s="2" t="s">
        <v>20</v>
      </c>
      <c r="L2411" s="2" t="s">
        <v>8036</v>
      </c>
      <c r="M2411" s="2"/>
      <c r="N2411" s="1">
        <f t="shared" si="37"/>
        <v>329.93</v>
      </c>
      <c r="O2411" s="2" t="s">
        <v>22</v>
      </c>
      <c r="P2411" s="2" t="s">
        <v>8037</v>
      </c>
      <c r="Q2411" s="2" t="s">
        <v>8038</v>
      </c>
      <c r="R2411" s="2" t="s">
        <v>21</v>
      </c>
      <c r="U2411" t="str">
        <f>VLOOKUP(H2411,[4]可返佣产品!$A$2:$B$1000,2,)</f>
        <v>true</v>
      </c>
    </row>
    <row r="2412" spans="1:21">
      <c r="A2412" s="2" t="s">
        <v>8009</v>
      </c>
      <c r="B2412" s="1" t="str">
        <f>VLOOKUP(A2412,'[3]消费明细-服务商'!$B$2:$C$10000,2,)</f>
        <v>广州市互信网络科技有限公司</v>
      </c>
      <c r="C2412" s="1" t="str">
        <f>VLOOKUP(A2412,'[3]消费明细-服务商'!$B$2:$D$10000,3,)</f>
        <v>BD服务商</v>
      </c>
      <c r="D2412" s="1" t="str">
        <f>VLOOKUP(A2412,'[3]消费明细-服务商'!$B$2:$I$10000,8,)</f>
        <v>BD团队-黄政源</v>
      </c>
      <c r="E2412" s="1" t="str">
        <f>VLOOKUP(A2412,'[3]消费明细-服务商'!$B$2:$L$10000,11,)</f>
        <v>新建</v>
      </c>
      <c r="F2412" s="5">
        <f>VLOOKUP(A2412,'[3]消费明细-服务商'!$B$2:$K$10000,10,)</f>
        <v>43070</v>
      </c>
      <c r="G2412" s="2" t="s">
        <v>8039</v>
      </c>
      <c r="H2412" s="2" t="s">
        <v>768</v>
      </c>
      <c r="I2412" s="2" t="s">
        <v>18</v>
      </c>
      <c r="J2412" s="2" t="s">
        <v>29</v>
      </c>
      <c r="K2412" s="2" t="s">
        <v>20</v>
      </c>
      <c r="L2412" s="2" t="s">
        <v>29</v>
      </c>
      <c r="M2412" s="2"/>
      <c r="N2412" s="1">
        <f t="shared" si="37"/>
        <v>0</v>
      </c>
      <c r="O2412" s="2" t="s">
        <v>22</v>
      </c>
      <c r="P2412" s="2" t="s">
        <v>8040</v>
      </c>
      <c r="Q2412" s="2" t="s">
        <v>8038</v>
      </c>
      <c r="R2412" s="2" t="s">
        <v>21</v>
      </c>
      <c r="U2412" t="e">
        <f>VLOOKUP(H2412,[4]可返佣产品!$A$2:$B$1000,2,)</f>
        <v>#N/A</v>
      </c>
    </row>
    <row r="2413" spans="1:21">
      <c r="A2413" s="2" t="s">
        <v>7934</v>
      </c>
      <c r="B2413" s="1" t="str">
        <f>VLOOKUP(A2413,'[3]消费明细-服务商'!$B$2:$C$10000,2,)</f>
        <v>深圳青莲网络科技有限公司</v>
      </c>
      <c r="C2413" s="1" t="str">
        <f>VLOOKUP(A2413,'[3]消费明细-服务商'!$B$2:$D$10000,3,)</f>
        <v>BD服务商</v>
      </c>
      <c r="D2413" s="1" t="str">
        <f>VLOOKUP(A2413,'[3]消费明细-服务商'!$B$2:$I$10000,8,)</f>
        <v>无</v>
      </c>
      <c r="E2413" s="1" t="str">
        <f>VLOOKUP(A2413,'[3]消费明细-服务商'!$B$2:$L$10000,11,)</f>
        <v>新建</v>
      </c>
      <c r="F2413" s="5">
        <f>VLOOKUP(A2413,'[3]消费明细-服务商'!$B$2:$K$10000,10,)</f>
        <v>43110.6848032407</v>
      </c>
      <c r="G2413" s="2" t="s">
        <v>8041</v>
      </c>
      <c r="H2413" s="2" t="s">
        <v>130</v>
      </c>
      <c r="I2413" s="2" t="s">
        <v>49</v>
      </c>
      <c r="J2413" s="2" t="s">
        <v>29</v>
      </c>
      <c r="K2413" s="2" t="s">
        <v>20</v>
      </c>
      <c r="L2413" s="2" t="s">
        <v>30</v>
      </c>
      <c r="M2413" s="2"/>
      <c r="N2413" s="1">
        <f t="shared" si="37"/>
        <v>0</v>
      </c>
      <c r="O2413" s="2" t="s">
        <v>31</v>
      </c>
      <c r="P2413" s="2" t="s">
        <v>8042</v>
      </c>
      <c r="Q2413" s="2" t="s">
        <v>8042</v>
      </c>
      <c r="R2413" s="2" t="s">
        <v>21</v>
      </c>
      <c r="U2413">
        <v>0</v>
      </c>
    </row>
    <row r="2414" spans="1:21">
      <c r="A2414" s="2" t="s">
        <v>7934</v>
      </c>
      <c r="B2414" s="1" t="str">
        <f>VLOOKUP(A2414,'[3]消费明细-服务商'!$B$2:$C$10000,2,)</f>
        <v>深圳青莲网络科技有限公司</v>
      </c>
      <c r="C2414" s="1" t="str">
        <f>VLOOKUP(A2414,'[3]消费明细-服务商'!$B$2:$D$10000,3,)</f>
        <v>BD服务商</v>
      </c>
      <c r="D2414" s="1" t="str">
        <f>VLOOKUP(A2414,'[3]消费明细-服务商'!$B$2:$I$10000,8,)</f>
        <v>无</v>
      </c>
      <c r="E2414" s="1" t="str">
        <f>VLOOKUP(A2414,'[3]消费明细-服务商'!$B$2:$L$10000,11,)</f>
        <v>新建</v>
      </c>
      <c r="F2414" s="5">
        <f>VLOOKUP(A2414,'[3]消费明细-服务商'!$B$2:$K$10000,10,)</f>
        <v>43110.6848032407</v>
      </c>
      <c r="G2414" s="2" t="s">
        <v>8043</v>
      </c>
      <c r="H2414" s="2" t="s">
        <v>130</v>
      </c>
      <c r="I2414" s="2" t="s">
        <v>49</v>
      </c>
      <c r="J2414" s="2" t="s">
        <v>29</v>
      </c>
      <c r="K2414" s="2" t="s">
        <v>20</v>
      </c>
      <c r="L2414" s="2" t="s">
        <v>30</v>
      </c>
      <c r="M2414" s="2"/>
      <c r="N2414" s="1">
        <f t="shared" si="37"/>
        <v>0</v>
      </c>
      <c r="O2414" s="2" t="s">
        <v>31</v>
      </c>
      <c r="P2414" s="2" t="s">
        <v>8044</v>
      </c>
      <c r="Q2414" s="2" t="s">
        <v>8044</v>
      </c>
      <c r="R2414" s="2" t="s">
        <v>21</v>
      </c>
      <c r="U2414">
        <v>0</v>
      </c>
    </row>
    <row r="2415" spans="1:21">
      <c r="A2415" s="2" t="s">
        <v>8034</v>
      </c>
      <c r="B2415" s="1" t="str">
        <f>VLOOKUP(A2415,'[3]消费明细-服务商'!$B$2:$C$10000,2,)</f>
        <v>广东商红信息技术有限公司</v>
      </c>
      <c r="C2415" s="1" t="str">
        <f>VLOOKUP(A2415,'[3]消费明细-服务商'!$B$2:$D$10000,3,)</f>
        <v>BD服务商</v>
      </c>
      <c r="D2415" s="1" t="str">
        <f>VLOOKUP(A2415,'[3]消费明细-服务商'!$B$2:$I$10000,8,)</f>
        <v>BD团队-黄政源</v>
      </c>
      <c r="E2415" s="1" t="str">
        <f>VLOOKUP(A2415,'[3]消费明细-服务商'!$B$2:$L$10000,11,)</f>
        <v>新建</v>
      </c>
      <c r="F2415" s="5">
        <f>VLOOKUP(A2415,'[3]消费明细-服务商'!$B$2:$K$10000,10,)</f>
        <v>43084</v>
      </c>
      <c r="G2415" s="2" t="s">
        <v>8045</v>
      </c>
      <c r="H2415" s="2" t="s">
        <v>166</v>
      </c>
      <c r="I2415" s="2" t="s">
        <v>49</v>
      </c>
      <c r="J2415" s="2" t="s">
        <v>29</v>
      </c>
      <c r="K2415" s="2" t="s">
        <v>20</v>
      </c>
      <c r="L2415" s="2" t="s">
        <v>30</v>
      </c>
      <c r="M2415" s="2"/>
      <c r="N2415" s="1">
        <f t="shared" si="37"/>
        <v>0</v>
      </c>
      <c r="O2415" s="2" t="s">
        <v>31</v>
      </c>
      <c r="P2415" s="2" t="s">
        <v>8046</v>
      </c>
      <c r="Q2415" s="2" t="s">
        <v>8047</v>
      </c>
      <c r="R2415" s="2" t="s">
        <v>21</v>
      </c>
      <c r="U2415" t="e">
        <f>VLOOKUP(H2415,[4]可返佣产品!$A$2:$B$1000,2,)</f>
        <v>#N/A</v>
      </c>
    </row>
    <row r="2416" spans="1:21">
      <c r="A2416" s="2" t="s">
        <v>8034</v>
      </c>
      <c r="B2416" s="1" t="str">
        <f>VLOOKUP(A2416,'[3]消费明细-服务商'!$B$2:$C$10000,2,)</f>
        <v>广东商红信息技术有限公司</v>
      </c>
      <c r="C2416" s="1" t="str">
        <f>VLOOKUP(A2416,'[3]消费明细-服务商'!$B$2:$D$10000,3,)</f>
        <v>BD服务商</v>
      </c>
      <c r="D2416" s="1" t="str">
        <f>VLOOKUP(A2416,'[3]消费明细-服务商'!$B$2:$I$10000,8,)</f>
        <v>BD团队-黄政源</v>
      </c>
      <c r="E2416" s="1" t="str">
        <f>VLOOKUP(A2416,'[3]消费明细-服务商'!$B$2:$L$10000,11,)</f>
        <v>新建</v>
      </c>
      <c r="F2416" s="5">
        <f>VLOOKUP(A2416,'[3]消费明细-服务商'!$B$2:$K$10000,10,)</f>
        <v>43084</v>
      </c>
      <c r="G2416" s="2" t="s">
        <v>8048</v>
      </c>
      <c r="H2416" s="2" t="s">
        <v>166</v>
      </c>
      <c r="I2416" s="2" t="s">
        <v>49</v>
      </c>
      <c r="J2416" s="2" t="s">
        <v>29</v>
      </c>
      <c r="K2416" s="2" t="s">
        <v>20</v>
      </c>
      <c r="L2416" s="2" t="s">
        <v>30</v>
      </c>
      <c r="M2416" s="2"/>
      <c r="N2416" s="1">
        <f t="shared" si="37"/>
        <v>0</v>
      </c>
      <c r="O2416" s="2" t="s">
        <v>31</v>
      </c>
      <c r="P2416" s="2" t="s">
        <v>8049</v>
      </c>
      <c r="Q2416" s="2" t="s">
        <v>8049</v>
      </c>
      <c r="R2416" s="2" t="s">
        <v>21</v>
      </c>
      <c r="U2416" t="e">
        <f>VLOOKUP(H2416,[4]可返佣产品!$A$2:$B$1000,2,)</f>
        <v>#N/A</v>
      </c>
    </row>
    <row r="2417" spans="1:21">
      <c r="A2417" s="2" t="s">
        <v>7937</v>
      </c>
      <c r="B2417" s="1" t="str">
        <f>VLOOKUP(A2417,'[3]消费明细-服务商'!$B$2:$C$10000,2,)</f>
        <v>广州技客信息科技有限公司</v>
      </c>
      <c r="C2417" s="1" t="str">
        <f>VLOOKUP(A2417,'[3]消费明细-服务商'!$B$2:$D$10000,3,)</f>
        <v>BD服务商</v>
      </c>
      <c r="D2417" s="1" t="str">
        <f>VLOOKUP(A2417,'[3]消费明细-服务商'!$B$2:$I$10000,8,)</f>
        <v>BD团队-刘银树</v>
      </c>
      <c r="E2417" s="1" t="str">
        <f>VLOOKUP(A2417,'[3]消费明细-服务商'!$B$2:$L$10000,11,)</f>
        <v>新建</v>
      </c>
      <c r="F2417" s="5">
        <f>VLOOKUP(A2417,'[3]消费明细-服务商'!$B$2:$K$10000,10,)</f>
        <v>43070</v>
      </c>
      <c r="G2417" s="2" t="s">
        <v>8050</v>
      </c>
      <c r="H2417" s="2" t="s">
        <v>17</v>
      </c>
      <c r="I2417" s="2" t="s">
        <v>49</v>
      </c>
      <c r="J2417" s="2" t="s">
        <v>8051</v>
      </c>
      <c r="K2417" s="2" t="s">
        <v>1964</v>
      </c>
      <c r="L2417" s="2" t="s">
        <v>8052</v>
      </c>
      <c r="M2417" s="2"/>
      <c r="N2417" s="1">
        <f t="shared" si="37"/>
        <v>1124.4000000000001</v>
      </c>
      <c r="O2417" s="2" t="s">
        <v>22</v>
      </c>
      <c r="P2417" s="2" t="s">
        <v>8053</v>
      </c>
      <c r="Q2417" s="2" t="s">
        <v>8054</v>
      </c>
      <c r="R2417" s="2" t="s">
        <v>21</v>
      </c>
      <c r="U2417" t="str">
        <f>VLOOKUP(H2417,[4]可返佣产品!$A$2:$B$1000,2,)</f>
        <v>true</v>
      </c>
    </row>
    <row r="2418" spans="1:21">
      <c r="A2418" s="2" t="s">
        <v>7937</v>
      </c>
      <c r="B2418" s="1" t="str">
        <f>VLOOKUP(A2418,'[3]消费明细-服务商'!$B$2:$C$10000,2,)</f>
        <v>广州技客信息科技有限公司</v>
      </c>
      <c r="C2418" s="1" t="str">
        <f>VLOOKUP(A2418,'[3]消费明细-服务商'!$B$2:$D$10000,3,)</f>
        <v>BD服务商</v>
      </c>
      <c r="D2418" s="1" t="str">
        <f>VLOOKUP(A2418,'[3]消费明细-服务商'!$B$2:$I$10000,8,)</f>
        <v>BD团队-刘银树</v>
      </c>
      <c r="E2418" s="1" t="str">
        <f>VLOOKUP(A2418,'[3]消费明细-服务商'!$B$2:$L$10000,11,)</f>
        <v>新建</v>
      </c>
      <c r="F2418" s="5">
        <f>VLOOKUP(A2418,'[3]消费明细-服务商'!$B$2:$K$10000,10,)</f>
        <v>43070</v>
      </c>
      <c r="G2418" s="2" t="s">
        <v>8055</v>
      </c>
      <c r="H2418" s="2" t="s">
        <v>8056</v>
      </c>
      <c r="I2418" s="2" t="s">
        <v>49</v>
      </c>
      <c r="J2418" s="2" t="s">
        <v>29</v>
      </c>
      <c r="K2418" s="2" t="s">
        <v>20</v>
      </c>
      <c r="L2418" s="2" t="s">
        <v>29</v>
      </c>
      <c r="M2418" s="2"/>
      <c r="N2418" s="1">
        <f t="shared" si="37"/>
        <v>0</v>
      </c>
      <c r="O2418" s="2" t="s">
        <v>22</v>
      </c>
      <c r="P2418" s="2" t="s">
        <v>8057</v>
      </c>
      <c r="Q2418" s="2" t="s">
        <v>8054</v>
      </c>
      <c r="R2418" s="2" t="s">
        <v>21</v>
      </c>
      <c r="U2418" t="e">
        <f>VLOOKUP(H2418,[4]可返佣产品!$A$2:$B$1000,2,)</f>
        <v>#N/A</v>
      </c>
    </row>
    <row r="2419" spans="1:21">
      <c r="A2419" s="2" t="s">
        <v>7934</v>
      </c>
      <c r="B2419" s="1" t="str">
        <f>VLOOKUP(A2419,'[3]消费明细-服务商'!$B$2:$C$10000,2,)</f>
        <v>深圳青莲网络科技有限公司</v>
      </c>
      <c r="C2419" s="1" t="str">
        <f>VLOOKUP(A2419,'[3]消费明细-服务商'!$B$2:$D$10000,3,)</f>
        <v>BD服务商</v>
      </c>
      <c r="D2419" s="1" t="str">
        <f>VLOOKUP(A2419,'[3]消费明细-服务商'!$B$2:$I$10000,8,)</f>
        <v>无</v>
      </c>
      <c r="E2419" s="1" t="str">
        <f>VLOOKUP(A2419,'[3]消费明细-服务商'!$B$2:$L$10000,11,)</f>
        <v>新建</v>
      </c>
      <c r="F2419" s="5">
        <f>VLOOKUP(A2419,'[3]消费明细-服务商'!$B$2:$K$10000,10,)</f>
        <v>43110.6848032407</v>
      </c>
      <c r="G2419" s="2" t="s">
        <v>8058</v>
      </c>
      <c r="H2419" s="2" t="s">
        <v>1549</v>
      </c>
      <c r="I2419" s="2" t="s">
        <v>49</v>
      </c>
      <c r="J2419" s="2" t="s">
        <v>29</v>
      </c>
      <c r="K2419" s="2" t="s">
        <v>20</v>
      </c>
      <c r="L2419" s="2" t="s">
        <v>30</v>
      </c>
      <c r="M2419" s="2"/>
      <c r="N2419" s="1">
        <f t="shared" si="37"/>
        <v>0</v>
      </c>
      <c r="O2419" s="2" t="s">
        <v>31</v>
      </c>
      <c r="P2419" s="2" t="s">
        <v>8059</v>
      </c>
      <c r="Q2419" s="2" t="s">
        <v>8059</v>
      </c>
      <c r="R2419" s="2" t="s">
        <v>21</v>
      </c>
      <c r="U2419">
        <v>0</v>
      </c>
    </row>
    <row r="2420" spans="1:21">
      <c r="A2420" s="2" t="s">
        <v>8063</v>
      </c>
      <c r="B2420" s="1" t="str">
        <f>VLOOKUP(A2420,'[3]消费明细-服务商'!$B$2:$C$10000,2,)</f>
        <v>清远国鸿资讯科技有限公司</v>
      </c>
      <c r="C2420" s="1" t="str">
        <f>VLOOKUP(A2420,'[3]消费明细-服务商'!$B$2:$D$10000,3,)</f>
        <v>BD服务商</v>
      </c>
      <c r="D2420" s="1" t="str">
        <f>VLOOKUP(A2420,'[3]消费明细-服务商'!$B$2:$I$10000,8,)</f>
        <v>BD团队-刘银树</v>
      </c>
      <c r="E2420" s="1" t="str">
        <f>VLOOKUP(A2420,'[3]消费明细-服务商'!$B$2:$L$10000,11,)</f>
        <v>新建</v>
      </c>
      <c r="F2420" s="5">
        <f>VLOOKUP(A2420,'[3]消费明细-服务商'!$B$2:$K$10000,10,)</f>
        <v>43070</v>
      </c>
      <c r="G2420" s="2" t="s">
        <v>8060</v>
      </c>
      <c r="H2420" s="2" t="s">
        <v>54</v>
      </c>
      <c r="I2420" s="2" t="s">
        <v>49</v>
      </c>
      <c r="J2420" s="2" t="s">
        <v>29</v>
      </c>
      <c r="K2420" s="2" t="s">
        <v>20</v>
      </c>
      <c r="L2420" s="2" t="s">
        <v>29</v>
      </c>
      <c r="M2420" s="2"/>
      <c r="N2420" s="1">
        <f t="shared" si="37"/>
        <v>0</v>
      </c>
      <c r="O2420" s="2" t="s">
        <v>22</v>
      </c>
      <c r="P2420" s="2" t="s">
        <v>8061</v>
      </c>
      <c r="Q2420" s="2" t="s">
        <v>8062</v>
      </c>
      <c r="R2420" s="2" t="s">
        <v>21</v>
      </c>
      <c r="U2420" t="str">
        <f>VLOOKUP(H2420,[4]可返佣产品!$A$2:$B$1000,2,)</f>
        <v>true</v>
      </c>
    </row>
    <row r="2421" spans="1:21">
      <c r="A2421" s="2" t="s">
        <v>8066</v>
      </c>
      <c r="B2421" s="1" t="str">
        <f>VLOOKUP(A2421,'[3]消费明细-服务商'!$B$2:$C$10000,2,)</f>
        <v>广东申腾信息技术有限公司</v>
      </c>
      <c r="C2421" s="1" t="str">
        <f>VLOOKUP(A2421,'[3]消费明细-服务商'!$B$2:$D$10000,3,)</f>
        <v>BD服务商</v>
      </c>
      <c r="D2421" s="1" t="str">
        <f>VLOOKUP(A2421,'[3]消费明细-服务商'!$B$2:$I$10000,8,)</f>
        <v>BD团队-黄政源</v>
      </c>
      <c r="E2421" s="1" t="str">
        <f>VLOOKUP(A2421,'[3]消费明细-服务商'!$B$2:$L$10000,11,)</f>
        <v>新建</v>
      </c>
      <c r="F2421" s="5">
        <f>VLOOKUP(A2421,'[3]消费明细-服务商'!$B$2:$K$10000,10,)</f>
        <v>43084</v>
      </c>
      <c r="G2421" s="2" t="s">
        <v>8064</v>
      </c>
      <c r="H2421" s="2" t="s">
        <v>17</v>
      </c>
      <c r="I2421" s="2" t="s">
        <v>44</v>
      </c>
      <c r="J2421" s="2" t="s">
        <v>29</v>
      </c>
      <c r="K2421" s="2" t="s">
        <v>20</v>
      </c>
      <c r="L2421" s="2" t="s">
        <v>29</v>
      </c>
      <c r="M2421" s="2"/>
      <c r="N2421" s="1">
        <f t="shared" si="37"/>
        <v>0</v>
      </c>
      <c r="O2421" s="2" t="s">
        <v>22</v>
      </c>
      <c r="P2421" s="2" t="s">
        <v>8065</v>
      </c>
      <c r="Q2421" s="2" t="s">
        <v>8065</v>
      </c>
      <c r="R2421" s="2" t="s">
        <v>21</v>
      </c>
      <c r="U2421" t="str">
        <f>VLOOKUP(H2421,[4]可返佣产品!$A$2:$B$1000,2,)</f>
        <v>true</v>
      </c>
    </row>
    <row r="2422" spans="1:21">
      <c r="A2422" s="2" t="s">
        <v>7934</v>
      </c>
      <c r="B2422" s="1" t="str">
        <f>VLOOKUP(A2422,'[3]消费明细-服务商'!$B$2:$C$10000,2,)</f>
        <v>深圳青莲网络科技有限公司</v>
      </c>
      <c r="C2422" s="1" t="str">
        <f>VLOOKUP(A2422,'[3]消费明细-服务商'!$B$2:$D$10000,3,)</f>
        <v>BD服务商</v>
      </c>
      <c r="D2422" s="1" t="str">
        <f>VLOOKUP(A2422,'[3]消费明细-服务商'!$B$2:$I$10000,8,)</f>
        <v>无</v>
      </c>
      <c r="E2422" s="1" t="str">
        <f>VLOOKUP(A2422,'[3]消费明细-服务商'!$B$2:$L$10000,11,)</f>
        <v>新建</v>
      </c>
      <c r="F2422" s="5">
        <f>VLOOKUP(A2422,'[3]消费明细-服务商'!$B$2:$K$10000,10,)</f>
        <v>43110.6848032407</v>
      </c>
      <c r="G2422" s="2" t="s">
        <v>8067</v>
      </c>
      <c r="H2422" s="2" t="s">
        <v>954</v>
      </c>
      <c r="I2422" s="2" t="s">
        <v>49</v>
      </c>
      <c r="J2422" s="2" t="s">
        <v>8068</v>
      </c>
      <c r="K2422" s="2" t="s">
        <v>773</v>
      </c>
      <c r="L2422" s="2" t="s">
        <v>8069</v>
      </c>
      <c r="M2422" s="2">
        <v>258.95999999999998</v>
      </c>
      <c r="N2422" s="1">
        <f t="shared" si="37"/>
        <v>0</v>
      </c>
      <c r="O2422" s="2" t="s">
        <v>22</v>
      </c>
      <c r="P2422" s="2" t="s">
        <v>8070</v>
      </c>
      <c r="Q2422" s="2" t="s">
        <v>8071</v>
      </c>
      <c r="R2422" s="2" t="s">
        <v>21</v>
      </c>
      <c r="U2422">
        <v>0</v>
      </c>
    </row>
    <row r="2423" spans="1:21">
      <c r="A2423" s="2" t="s">
        <v>7934</v>
      </c>
      <c r="B2423" s="1" t="str">
        <f>VLOOKUP(A2423,'[3]消费明细-服务商'!$B$2:$C$10000,2,)</f>
        <v>深圳青莲网络科技有限公司</v>
      </c>
      <c r="C2423" s="1" t="str">
        <f>VLOOKUP(A2423,'[3]消费明细-服务商'!$B$2:$D$10000,3,)</f>
        <v>BD服务商</v>
      </c>
      <c r="D2423" s="1" t="str">
        <f>VLOOKUP(A2423,'[3]消费明细-服务商'!$B$2:$I$10000,8,)</f>
        <v>无</v>
      </c>
      <c r="E2423" s="1" t="str">
        <f>VLOOKUP(A2423,'[3]消费明细-服务商'!$B$2:$L$10000,11,)</f>
        <v>新建</v>
      </c>
      <c r="F2423" s="5">
        <f>VLOOKUP(A2423,'[3]消费明细-服务商'!$B$2:$K$10000,10,)</f>
        <v>43110.6848032407</v>
      </c>
      <c r="G2423" s="2" t="s">
        <v>8072</v>
      </c>
      <c r="H2423" s="2" t="s">
        <v>17</v>
      </c>
      <c r="I2423" s="2" t="s">
        <v>59</v>
      </c>
      <c r="J2423" s="2" t="s">
        <v>4361</v>
      </c>
      <c r="K2423" s="2" t="s">
        <v>20</v>
      </c>
      <c r="L2423" s="2" t="s">
        <v>4361</v>
      </c>
      <c r="M2423" s="2"/>
      <c r="N2423" s="1">
        <f t="shared" si="37"/>
        <v>632</v>
      </c>
      <c r="O2423" s="2" t="s">
        <v>22</v>
      </c>
      <c r="P2423" s="2" t="s">
        <v>8073</v>
      </c>
      <c r="Q2423" s="2" t="s">
        <v>8074</v>
      </c>
      <c r="R2423" s="2" t="s">
        <v>21</v>
      </c>
      <c r="U2423">
        <v>0</v>
      </c>
    </row>
    <row r="2424" spans="1:21">
      <c r="A2424" s="2" t="s">
        <v>7934</v>
      </c>
      <c r="B2424" s="1" t="str">
        <f>VLOOKUP(A2424,'[3]消费明细-服务商'!$B$2:$C$10000,2,)</f>
        <v>深圳青莲网络科技有限公司</v>
      </c>
      <c r="C2424" s="1" t="str">
        <f>VLOOKUP(A2424,'[3]消费明细-服务商'!$B$2:$D$10000,3,)</f>
        <v>BD服务商</v>
      </c>
      <c r="D2424" s="1" t="str">
        <f>VLOOKUP(A2424,'[3]消费明细-服务商'!$B$2:$I$10000,8,)</f>
        <v>无</v>
      </c>
      <c r="E2424" s="1" t="str">
        <f>VLOOKUP(A2424,'[3]消费明细-服务商'!$B$2:$L$10000,11,)</f>
        <v>新建</v>
      </c>
      <c r="F2424" s="5">
        <f>VLOOKUP(A2424,'[3]消费明细-服务商'!$B$2:$K$10000,10,)</f>
        <v>43110.6848032407</v>
      </c>
      <c r="G2424" s="2" t="s">
        <v>8075</v>
      </c>
      <c r="H2424" s="2" t="s">
        <v>17</v>
      </c>
      <c r="I2424" s="2" t="s">
        <v>59</v>
      </c>
      <c r="J2424" s="2" t="s">
        <v>4361</v>
      </c>
      <c r="K2424" s="2" t="s">
        <v>20</v>
      </c>
      <c r="L2424" s="2" t="s">
        <v>4361</v>
      </c>
      <c r="M2424" s="2"/>
      <c r="N2424" s="1">
        <f t="shared" si="37"/>
        <v>632</v>
      </c>
      <c r="O2424" s="2" t="s">
        <v>22</v>
      </c>
      <c r="P2424" s="2" t="s">
        <v>8076</v>
      </c>
      <c r="Q2424" s="2" t="s">
        <v>8073</v>
      </c>
      <c r="R2424" s="2" t="s">
        <v>21</v>
      </c>
      <c r="U2424">
        <v>0</v>
      </c>
    </row>
    <row r="2425" spans="1:21">
      <c r="A2425" s="2" t="s">
        <v>7934</v>
      </c>
      <c r="B2425" s="1" t="str">
        <f>VLOOKUP(A2425,'[3]消费明细-服务商'!$B$2:$C$10000,2,)</f>
        <v>深圳青莲网络科技有限公司</v>
      </c>
      <c r="C2425" s="1" t="str">
        <f>VLOOKUP(A2425,'[3]消费明细-服务商'!$B$2:$D$10000,3,)</f>
        <v>BD服务商</v>
      </c>
      <c r="D2425" s="1" t="str">
        <f>VLOOKUP(A2425,'[3]消费明细-服务商'!$B$2:$I$10000,8,)</f>
        <v>无</v>
      </c>
      <c r="E2425" s="1" t="str">
        <f>VLOOKUP(A2425,'[3]消费明细-服务商'!$B$2:$L$10000,11,)</f>
        <v>新建</v>
      </c>
      <c r="F2425" s="5">
        <f>VLOOKUP(A2425,'[3]消费明细-服务商'!$B$2:$K$10000,10,)</f>
        <v>43110.6848032407</v>
      </c>
      <c r="G2425" s="2" t="s">
        <v>8077</v>
      </c>
      <c r="H2425" s="2" t="s">
        <v>17</v>
      </c>
      <c r="I2425" s="2" t="s">
        <v>59</v>
      </c>
      <c r="J2425" s="2" t="s">
        <v>4361</v>
      </c>
      <c r="K2425" s="2" t="s">
        <v>20</v>
      </c>
      <c r="L2425" s="2" t="s">
        <v>4361</v>
      </c>
      <c r="M2425" s="2"/>
      <c r="N2425" s="1">
        <f t="shared" si="37"/>
        <v>632</v>
      </c>
      <c r="O2425" s="2" t="s">
        <v>22</v>
      </c>
      <c r="P2425" s="2" t="s">
        <v>8078</v>
      </c>
      <c r="Q2425" s="2" t="s">
        <v>8076</v>
      </c>
      <c r="R2425" s="2" t="s">
        <v>21</v>
      </c>
      <c r="U2425">
        <v>0</v>
      </c>
    </row>
    <row r="2426" spans="1:21">
      <c r="A2426" s="2" t="s">
        <v>7934</v>
      </c>
      <c r="B2426" s="1" t="str">
        <f>VLOOKUP(A2426,'[3]消费明细-服务商'!$B$2:$C$10000,2,)</f>
        <v>深圳青莲网络科技有限公司</v>
      </c>
      <c r="C2426" s="1" t="str">
        <f>VLOOKUP(A2426,'[3]消费明细-服务商'!$B$2:$D$10000,3,)</f>
        <v>BD服务商</v>
      </c>
      <c r="D2426" s="1" t="str">
        <f>VLOOKUP(A2426,'[3]消费明细-服务商'!$B$2:$I$10000,8,)</f>
        <v>无</v>
      </c>
      <c r="E2426" s="1" t="str">
        <f>VLOOKUP(A2426,'[3]消费明细-服务商'!$B$2:$L$10000,11,)</f>
        <v>新建</v>
      </c>
      <c r="F2426" s="5">
        <f>VLOOKUP(A2426,'[3]消费明细-服务商'!$B$2:$K$10000,10,)</f>
        <v>43110.6848032407</v>
      </c>
      <c r="G2426" s="2" t="s">
        <v>8079</v>
      </c>
      <c r="H2426" s="2" t="s">
        <v>17</v>
      </c>
      <c r="I2426" s="2" t="s">
        <v>59</v>
      </c>
      <c r="J2426" s="2" t="s">
        <v>4361</v>
      </c>
      <c r="K2426" s="2" t="s">
        <v>20</v>
      </c>
      <c r="L2426" s="2" t="s">
        <v>4361</v>
      </c>
      <c r="M2426" s="2"/>
      <c r="N2426" s="1">
        <f t="shared" si="37"/>
        <v>632</v>
      </c>
      <c r="O2426" s="2" t="s">
        <v>22</v>
      </c>
      <c r="P2426" s="2" t="s">
        <v>8080</v>
      </c>
      <c r="Q2426" s="2" t="s">
        <v>8078</v>
      </c>
      <c r="R2426" s="2" t="s">
        <v>21</v>
      </c>
      <c r="U2426">
        <v>0</v>
      </c>
    </row>
    <row r="2427" spans="1:21">
      <c r="A2427" s="2" t="s">
        <v>7934</v>
      </c>
      <c r="B2427" s="1" t="str">
        <f>VLOOKUP(A2427,'[3]消费明细-服务商'!$B$2:$C$10000,2,)</f>
        <v>深圳青莲网络科技有限公司</v>
      </c>
      <c r="C2427" s="1" t="str">
        <f>VLOOKUP(A2427,'[3]消费明细-服务商'!$B$2:$D$10000,3,)</f>
        <v>BD服务商</v>
      </c>
      <c r="D2427" s="1" t="str">
        <f>VLOOKUP(A2427,'[3]消费明细-服务商'!$B$2:$I$10000,8,)</f>
        <v>无</v>
      </c>
      <c r="E2427" s="1" t="str">
        <f>VLOOKUP(A2427,'[3]消费明细-服务商'!$B$2:$L$10000,11,)</f>
        <v>新建</v>
      </c>
      <c r="F2427" s="5">
        <f>VLOOKUP(A2427,'[3]消费明细-服务商'!$B$2:$K$10000,10,)</f>
        <v>43110.6848032407</v>
      </c>
      <c r="G2427" s="2" t="s">
        <v>8081</v>
      </c>
      <c r="H2427" s="2" t="s">
        <v>17</v>
      </c>
      <c r="I2427" s="2" t="s">
        <v>59</v>
      </c>
      <c r="J2427" s="2" t="s">
        <v>4361</v>
      </c>
      <c r="K2427" s="2" t="s">
        <v>20</v>
      </c>
      <c r="L2427" s="2" t="s">
        <v>4361</v>
      </c>
      <c r="M2427" s="2"/>
      <c r="N2427" s="1">
        <f t="shared" si="37"/>
        <v>632</v>
      </c>
      <c r="O2427" s="2" t="s">
        <v>22</v>
      </c>
      <c r="P2427" s="2" t="s">
        <v>8082</v>
      </c>
      <c r="Q2427" s="2" t="s">
        <v>8080</v>
      </c>
      <c r="R2427" s="2" t="s">
        <v>21</v>
      </c>
      <c r="U2427">
        <v>0</v>
      </c>
    </row>
    <row r="2428" spans="1:21">
      <c r="A2428" s="2" t="s">
        <v>7934</v>
      </c>
      <c r="B2428" s="1" t="str">
        <f>VLOOKUP(A2428,'[3]消费明细-服务商'!$B$2:$C$10000,2,)</f>
        <v>深圳青莲网络科技有限公司</v>
      </c>
      <c r="C2428" s="1" t="str">
        <f>VLOOKUP(A2428,'[3]消费明细-服务商'!$B$2:$D$10000,3,)</f>
        <v>BD服务商</v>
      </c>
      <c r="D2428" s="1" t="str">
        <f>VLOOKUP(A2428,'[3]消费明细-服务商'!$B$2:$I$10000,8,)</f>
        <v>无</v>
      </c>
      <c r="E2428" s="1" t="str">
        <f>VLOOKUP(A2428,'[3]消费明细-服务商'!$B$2:$L$10000,11,)</f>
        <v>新建</v>
      </c>
      <c r="F2428" s="5">
        <f>VLOOKUP(A2428,'[3]消费明细-服务商'!$B$2:$K$10000,10,)</f>
        <v>43110.6848032407</v>
      </c>
      <c r="G2428" s="2" t="s">
        <v>8083</v>
      </c>
      <c r="H2428" s="2" t="s">
        <v>17</v>
      </c>
      <c r="I2428" s="2" t="s">
        <v>59</v>
      </c>
      <c r="J2428" s="2" t="s">
        <v>4361</v>
      </c>
      <c r="K2428" s="2" t="s">
        <v>20</v>
      </c>
      <c r="L2428" s="2" t="s">
        <v>4361</v>
      </c>
      <c r="M2428" s="2"/>
      <c r="N2428" s="1">
        <f t="shared" si="37"/>
        <v>632</v>
      </c>
      <c r="O2428" s="2" t="s">
        <v>22</v>
      </c>
      <c r="P2428" s="2" t="s">
        <v>8084</v>
      </c>
      <c r="Q2428" s="2" t="s">
        <v>8084</v>
      </c>
      <c r="R2428" s="2" t="s">
        <v>21</v>
      </c>
      <c r="U2428">
        <v>0</v>
      </c>
    </row>
    <row r="2429" spans="1:21">
      <c r="A2429" s="2" t="s">
        <v>7934</v>
      </c>
      <c r="B2429" s="1" t="str">
        <f>VLOOKUP(A2429,'[3]消费明细-服务商'!$B$2:$C$10000,2,)</f>
        <v>深圳青莲网络科技有限公司</v>
      </c>
      <c r="C2429" s="1" t="str">
        <f>VLOOKUP(A2429,'[3]消费明细-服务商'!$B$2:$D$10000,3,)</f>
        <v>BD服务商</v>
      </c>
      <c r="D2429" s="1" t="str">
        <f>VLOOKUP(A2429,'[3]消费明细-服务商'!$B$2:$I$10000,8,)</f>
        <v>无</v>
      </c>
      <c r="E2429" s="1" t="str">
        <f>VLOOKUP(A2429,'[3]消费明细-服务商'!$B$2:$L$10000,11,)</f>
        <v>新建</v>
      </c>
      <c r="F2429" s="5">
        <f>VLOOKUP(A2429,'[3]消费明细-服务商'!$B$2:$K$10000,10,)</f>
        <v>43110.6848032407</v>
      </c>
      <c r="G2429" s="2" t="s">
        <v>8085</v>
      </c>
      <c r="H2429" s="2" t="s">
        <v>17</v>
      </c>
      <c r="I2429" s="2" t="s">
        <v>59</v>
      </c>
      <c r="J2429" s="2" t="s">
        <v>4361</v>
      </c>
      <c r="K2429" s="2" t="s">
        <v>20</v>
      </c>
      <c r="L2429" s="2" t="s">
        <v>4361</v>
      </c>
      <c r="M2429" s="2"/>
      <c r="N2429" s="1">
        <f t="shared" si="37"/>
        <v>632</v>
      </c>
      <c r="O2429" s="2" t="s">
        <v>22</v>
      </c>
      <c r="P2429" s="2" t="s">
        <v>8086</v>
      </c>
      <c r="Q2429" s="2" t="s">
        <v>8087</v>
      </c>
      <c r="R2429" s="2" t="s">
        <v>21</v>
      </c>
      <c r="U2429">
        <v>0</v>
      </c>
    </row>
    <row r="2430" spans="1:21">
      <c r="A2430" s="2" t="s">
        <v>7934</v>
      </c>
      <c r="B2430" s="1" t="str">
        <f>VLOOKUP(A2430,'[3]消费明细-服务商'!$B$2:$C$10000,2,)</f>
        <v>深圳青莲网络科技有限公司</v>
      </c>
      <c r="C2430" s="1" t="str">
        <f>VLOOKUP(A2430,'[3]消费明细-服务商'!$B$2:$D$10000,3,)</f>
        <v>BD服务商</v>
      </c>
      <c r="D2430" s="1" t="str">
        <f>VLOOKUP(A2430,'[3]消费明细-服务商'!$B$2:$I$10000,8,)</f>
        <v>无</v>
      </c>
      <c r="E2430" s="1" t="str">
        <f>VLOOKUP(A2430,'[3]消费明细-服务商'!$B$2:$L$10000,11,)</f>
        <v>新建</v>
      </c>
      <c r="F2430" s="5">
        <f>VLOOKUP(A2430,'[3]消费明细-服务商'!$B$2:$K$10000,10,)</f>
        <v>43110.6848032407</v>
      </c>
      <c r="G2430" s="2" t="s">
        <v>8088</v>
      </c>
      <c r="H2430" s="2" t="s">
        <v>17</v>
      </c>
      <c r="I2430" s="2" t="s">
        <v>59</v>
      </c>
      <c r="J2430" s="2" t="s">
        <v>4361</v>
      </c>
      <c r="K2430" s="2" t="s">
        <v>20</v>
      </c>
      <c r="L2430" s="2" t="s">
        <v>4361</v>
      </c>
      <c r="M2430" s="2"/>
      <c r="N2430" s="1">
        <f t="shared" si="37"/>
        <v>632</v>
      </c>
      <c r="O2430" s="2" t="s">
        <v>22</v>
      </c>
      <c r="P2430" s="2" t="s">
        <v>8089</v>
      </c>
      <c r="Q2430" s="2" t="s">
        <v>8090</v>
      </c>
      <c r="R2430" s="2" t="s">
        <v>21</v>
      </c>
      <c r="U2430">
        <v>0</v>
      </c>
    </row>
    <row r="2431" spans="1:21">
      <c r="A2431" s="2" t="s">
        <v>7934</v>
      </c>
      <c r="B2431" s="1" t="str">
        <f>VLOOKUP(A2431,'[3]消费明细-服务商'!$B$2:$C$10000,2,)</f>
        <v>深圳青莲网络科技有限公司</v>
      </c>
      <c r="C2431" s="1" t="str">
        <f>VLOOKUP(A2431,'[3]消费明细-服务商'!$B$2:$D$10000,3,)</f>
        <v>BD服务商</v>
      </c>
      <c r="D2431" s="1" t="str">
        <f>VLOOKUP(A2431,'[3]消费明细-服务商'!$B$2:$I$10000,8,)</f>
        <v>无</v>
      </c>
      <c r="E2431" s="1" t="str">
        <f>VLOOKUP(A2431,'[3]消费明细-服务商'!$B$2:$L$10000,11,)</f>
        <v>新建</v>
      </c>
      <c r="F2431" s="5">
        <f>VLOOKUP(A2431,'[3]消费明细-服务商'!$B$2:$K$10000,10,)</f>
        <v>43110.6848032407</v>
      </c>
      <c r="G2431" s="2" t="s">
        <v>8091</v>
      </c>
      <c r="H2431" s="2" t="s">
        <v>17</v>
      </c>
      <c r="I2431" s="2" t="s">
        <v>59</v>
      </c>
      <c r="J2431" s="2" t="s">
        <v>4361</v>
      </c>
      <c r="K2431" s="2" t="s">
        <v>20</v>
      </c>
      <c r="L2431" s="2" t="s">
        <v>4361</v>
      </c>
      <c r="M2431" s="2"/>
      <c r="N2431" s="1">
        <f t="shared" si="37"/>
        <v>632</v>
      </c>
      <c r="O2431" s="2" t="s">
        <v>22</v>
      </c>
      <c r="P2431" s="2" t="s">
        <v>8092</v>
      </c>
      <c r="Q2431" s="2" t="s">
        <v>8093</v>
      </c>
      <c r="R2431" s="2" t="s">
        <v>21</v>
      </c>
      <c r="U2431">
        <v>0</v>
      </c>
    </row>
    <row r="2432" spans="1:21">
      <c r="A2432" s="2" t="s">
        <v>7934</v>
      </c>
      <c r="B2432" s="1" t="str">
        <f>VLOOKUP(A2432,'[3]消费明细-服务商'!$B$2:$C$10000,2,)</f>
        <v>深圳青莲网络科技有限公司</v>
      </c>
      <c r="C2432" s="1" t="str">
        <f>VLOOKUP(A2432,'[3]消费明细-服务商'!$B$2:$D$10000,3,)</f>
        <v>BD服务商</v>
      </c>
      <c r="D2432" s="1" t="str">
        <f>VLOOKUP(A2432,'[3]消费明细-服务商'!$B$2:$I$10000,8,)</f>
        <v>无</v>
      </c>
      <c r="E2432" s="1" t="str">
        <f>VLOOKUP(A2432,'[3]消费明细-服务商'!$B$2:$L$10000,11,)</f>
        <v>新建</v>
      </c>
      <c r="F2432" s="5">
        <f>VLOOKUP(A2432,'[3]消费明细-服务商'!$B$2:$K$10000,10,)</f>
        <v>43110.6848032407</v>
      </c>
      <c r="G2432" s="2" t="s">
        <v>8094</v>
      </c>
      <c r="H2432" s="2" t="s">
        <v>17</v>
      </c>
      <c r="I2432" s="2" t="s">
        <v>59</v>
      </c>
      <c r="J2432" s="2" t="s">
        <v>4361</v>
      </c>
      <c r="K2432" s="2" t="s">
        <v>20</v>
      </c>
      <c r="L2432" s="2" t="s">
        <v>4361</v>
      </c>
      <c r="M2432" s="2"/>
      <c r="N2432" s="1">
        <f t="shared" si="37"/>
        <v>632</v>
      </c>
      <c r="O2432" s="2" t="s">
        <v>22</v>
      </c>
      <c r="P2432" s="2" t="s">
        <v>8095</v>
      </c>
      <c r="Q2432" s="2" t="s">
        <v>8096</v>
      </c>
      <c r="R2432" s="2" t="s">
        <v>21</v>
      </c>
      <c r="U2432">
        <v>0</v>
      </c>
    </row>
    <row r="2433" spans="1:21">
      <c r="A2433" s="2" t="s">
        <v>7934</v>
      </c>
      <c r="B2433" s="1" t="str">
        <f>VLOOKUP(A2433,'[3]消费明细-服务商'!$B$2:$C$10000,2,)</f>
        <v>深圳青莲网络科技有限公司</v>
      </c>
      <c r="C2433" s="1" t="str">
        <f>VLOOKUP(A2433,'[3]消费明细-服务商'!$B$2:$D$10000,3,)</f>
        <v>BD服务商</v>
      </c>
      <c r="D2433" s="1" t="str">
        <f>VLOOKUP(A2433,'[3]消费明细-服务商'!$B$2:$I$10000,8,)</f>
        <v>无</v>
      </c>
      <c r="E2433" s="1" t="str">
        <f>VLOOKUP(A2433,'[3]消费明细-服务商'!$B$2:$L$10000,11,)</f>
        <v>新建</v>
      </c>
      <c r="F2433" s="5">
        <f>VLOOKUP(A2433,'[3]消费明细-服务商'!$B$2:$K$10000,10,)</f>
        <v>43110.6848032407</v>
      </c>
      <c r="G2433" s="2" t="s">
        <v>8097</v>
      </c>
      <c r="H2433" s="2" t="s">
        <v>17</v>
      </c>
      <c r="I2433" s="2" t="s">
        <v>59</v>
      </c>
      <c r="J2433" s="2" t="s">
        <v>4361</v>
      </c>
      <c r="K2433" s="2" t="s">
        <v>20</v>
      </c>
      <c r="L2433" s="2" t="s">
        <v>4361</v>
      </c>
      <c r="M2433" s="2"/>
      <c r="N2433" s="1">
        <f t="shared" si="37"/>
        <v>632</v>
      </c>
      <c r="O2433" s="2" t="s">
        <v>22</v>
      </c>
      <c r="P2433" s="2" t="s">
        <v>8098</v>
      </c>
      <c r="Q2433" s="2" t="s">
        <v>8098</v>
      </c>
      <c r="R2433" s="2" t="s">
        <v>21</v>
      </c>
      <c r="U2433">
        <v>0</v>
      </c>
    </row>
    <row r="2434" spans="1:21">
      <c r="A2434" s="2" t="s">
        <v>7934</v>
      </c>
      <c r="B2434" s="1" t="str">
        <f>VLOOKUP(A2434,'[3]消费明细-服务商'!$B$2:$C$10000,2,)</f>
        <v>深圳青莲网络科技有限公司</v>
      </c>
      <c r="C2434" s="1" t="str">
        <f>VLOOKUP(A2434,'[3]消费明细-服务商'!$B$2:$D$10000,3,)</f>
        <v>BD服务商</v>
      </c>
      <c r="D2434" s="1" t="str">
        <f>VLOOKUP(A2434,'[3]消费明细-服务商'!$B$2:$I$10000,8,)</f>
        <v>无</v>
      </c>
      <c r="E2434" s="1" t="str">
        <f>VLOOKUP(A2434,'[3]消费明细-服务商'!$B$2:$L$10000,11,)</f>
        <v>新建</v>
      </c>
      <c r="F2434" s="5">
        <f>VLOOKUP(A2434,'[3]消费明细-服务商'!$B$2:$K$10000,10,)</f>
        <v>43110.6848032407</v>
      </c>
      <c r="G2434" s="2" t="s">
        <v>8099</v>
      </c>
      <c r="H2434" s="2" t="s">
        <v>17</v>
      </c>
      <c r="I2434" s="2" t="s">
        <v>59</v>
      </c>
      <c r="J2434" s="2" t="s">
        <v>4361</v>
      </c>
      <c r="K2434" s="2" t="s">
        <v>20</v>
      </c>
      <c r="L2434" s="2" t="s">
        <v>4361</v>
      </c>
      <c r="M2434" s="2"/>
      <c r="N2434" s="1">
        <f t="shared" si="37"/>
        <v>632</v>
      </c>
      <c r="O2434" s="2" t="s">
        <v>22</v>
      </c>
      <c r="P2434" s="2" t="s">
        <v>8100</v>
      </c>
      <c r="Q2434" s="2" t="s">
        <v>8101</v>
      </c>
      <c r="R2434" s="2" t="s">
        <v>21</v>
      </c>
      <c r="U2434">
        <v>0</v>
      </c>
    </row>
    <row r="2435" spans="1:21">
      <c r="A2435" s="2" t="s">
        <v>7934</v>
      </c>
      <c r="B2435" s="1" t="str">
        <f>VLOOKUP(A2435,'[3]消费明细-服务商'!$B$2:$C$10000,2,)</f>
        <v>深圳青莲网络科技有限公司</v>
      </c>
      <c r="C2435" s="1" t="str">
        <f>VLOOKUP(A2435,'[3]消费明细-服务商'!$B$2:$D$10000,3,)</f>
        <v>BD服务商</v>
      </c>
      <c r="D2435" s="1" t="str">
        <f>VLOOKUP(A2435,'[3]消费明细-服务商'!$B$2:$I$10000,8,)</f>
        <v>无</v>
      </c>
      <c r="E2435" s="1" t="str">
        <f>VLOOKUP(A2435,'[3]消费明细-服务商'!$B$2:$L$10000,11,)</f>
        <v>新建</v>
      </c>
      <c r="F2435" s="5">
        <f>VLOOKUP(A2435,'[3]消费明细-服务商'!$B$2:$K$10000,10,)</f>
        <v>43110.6848032407</v>
      </c>
      <c r="G2435" s="2" t="s">
        <v>8102</v>
      </c>
      <c r="H2435" s="2" t="s">
        <v>17</v>
      </c>
      <c r="I2435" s="2" t="s">
        <v>59</v>
      </c>
      <c r="J2435" s="2" t="s">
        <v>4361</v>
      </c>
      <c r="K2435" s="2" t="s">
        <v>20</v>
      </c>
      <c r="L2435" s="2" t="s">
        <v>4361</v>
      </c>
      <c r="M2435" s="2"/>
      <c r="N2435" s="1">
        <f t="shared" ref="N2435:N2498" si="38">L2435-M2435</f>
        <v>632</v>
      </c>
      <c r="O2435" s="2" t="s">
        <v>22</v>
      </c>
      <c r="P2435" s="2" t="s">
        <v>8103</v>
      </c>
      <c r="Q2435" s="2" t="s">
        <v>8104</v>
      </c>
      <c r="R2435" s="2" t="s">
        <v>21</v>
      </c>
      <c r="U2435">
        <v>0</v>
      </c>
    </row>
    <row r="2436" spans="1:21">
      <c r="A2436" s="2" t="s">
        <v>7934</v>
      </c>
      <c r="B2436" s="1" t="str">
        <f>VLOOKUP(A2436,'[3]消费明细-服务商'!$B$2:$C$10000,2,)</f>
        <v>深圳青莲网络科技有限公司</v>
      </c>
      <c r="C2436" s="1" t="str">
        <f>VLOOKUP(A2436,'[3]消费明细-服务商'!$B$2:$D$10000,3,)</f>
        <v>BD服务商</v>
      </c>
      <c r="D2436" s="1" t="str">
        <f>VLOOKUP(A2436,'[3]消费明细-服务商'!$B$2:$I$10000,8,)</f>
        <v>无</v>
      </c>
      <c r="E2436" s="1" t="str">
        <f>VLOOKUP(A2436,'[3]消费明细-服务商'!$B$2:$L$10000,11,)</f>
        <v>新建</v>
      </c>
      <c r="F2436" s="5">
        <f>VLOOKUP(A2436,'[3]消费明细-服务商'!$B$2:$K$10000,10,)</f>
        <v>43110.6848032407</v>
      </c>
      <c r="G2436" s="2" t="s">
        <v>8105</v>
      </c>
      <c r="H2436" s="2" t="s">
        <v>17</v>
      </c>
      <c r="I2436" s="2" t="s">
        <v>59</v>
      </c>
      <c r="J2436" s="2" t="s">
        <v>4361</v>
      </c>
      <c r="K2436" s="2" t="s">
        <v>20</v>
      </c>
      <c r="L2436" s="2" t="s">
        <v>4361</v>
      </c>
      <c r="M2436" s="2"/>
      <c r="N2436" s="1">
        <f t="shared" si="38"/>
        <v>632</v>
      </c>
      <c r="O2436" s="2" t="s">
        <v>22</v>
      </c>
      <c r="P2436" s="2" t="s">
        <v>8106</v>
      </c>
      <c r="Q2436" s="2" t="s">
        <v>8106</v>
      </c>
      <c r="R2436" s="2" t="s">
        <v>21</v>
      </c>
      <c r="U2436">
        <v>0</v>
      </c>
    </row>
    <row r="2437" spans="1:21">
      <c r="A2437" s="2" t="s">
        <v>7934</v>
      </c>
      <c r="B2437" s="1" t="str">
        <f>VLOOKUP(A2437,'[3]消费明细-服务商'!$B$2:$C$10000,2,)</f>
        <v>深圳青莲网络科技有限公司</v>
      </c>
      <c r="C2437" s="1" t="str">
        <f>VLOOKUP(A2437,'[3]消费明细-服务商'!$B$2:$D$10000,3,)</f>
        <v>BD服务商</v>
      </c>
      <c r="D2437" s="1" t="str">
        <f>VLOOKUP(A2437,'[3]消费明细-服务商'!$B$2:$I$10000,8,)</f>
        <v>无</v>
      </c>
      <c r="E2437" s="1" t="str">
        <f>VLOOKUP(A2437,'[3]消费明细-服务商'!$B$2:$L$10000,11,)</f>
        <v>新建</v>
      </c>
      <c r="F2437" s="5">
        <f>VLOOKUP(A2437,'[3]消费明细-服务商'!$B$2:$K$10000,10,)</f>
        <v>43110.6848032407</v>
      </c>
      <c r="G2437" s="2" t="s">
        <v>8107</v>
      </c>
      <c r="H2437" s="2" t="s">
        <v>17</v>
      </c>
      <c r="I2437" s="2" t="s">
        <v>59</v>
      </c>
      <c r="J2437" s="2" t="s">
        <v>4361</v>
      </c>
      <c r="K2437" s="2" t="s">
        <v>20</v>
      </c>
      <c r="L2437" s="2" t="s">
        <v>4361</v>
      </c>
      <c r="M2437" s="2"/>
      <c r="N2437" s="1">
        <f t="shared" si="38"/>
        <v>632</v>
      </c>
      <c r="O2437" s="2" t="s">
        <v>22</v>
      </c>
      <c r="P2437" s="2" t="s">
        <v>8108</v>
      </c>
      <c r="Q2437" s="2" t="s">
        <v>8109</v>
      </c>
      <c r="R2437" s="2" t="s">
        <v>21</v>
      </c>
      <c r="U2437">
        <v>0</v>
      </c>
    </row>
    <row r="2438" spans="1:21">
      <c r="A2438" s="2" t="s">
        <v>7934</v>
      </c>
      <c r="B2438" s="1" t="str">
        <f>VLOOKUP(A2438,'[3]消费明细-服务商'!$B$2:$C$10000,2,)</f>
        <v>深圳青莲网络科技有限公司</v>
      </c>
      <c r="C2438" s="1" t="str">
        <f>VLOOKUP(A2438,'[3]消费明细-服务商'!$B$2:$D$10000,3,)</f>
        <v>BD服务商</v>
      </c>
      <c r="D2438" s="1" t="str">
        <f>VLOOKUP(A2438,'[3]消费明细-服务商'!$B$2:$I$10000,8,)</f>
        <v>无</v>
      </c>
      <c r="E2438" s="1" t="str">
        <f>VLOOKUP(A2438,'[3]消费明细-服务商'!$B$2:$L$10000,11,)</f>
        <v>新建</v>
      </c>
      <c r="F2438" s="5">
        <f>VLOOKUP(A2438,'[3]消费明细-服务商'!$B$2:$K$10000,10,)</f>
        <v>43110.6848032407</v>
      </c>
      <c r="G2438" s="2" t="s">
        <v>8110</v>
      </c>
      <c r="H2438" s="2" t="s">
        <v>17</v>
      </c>
      <c r="I2438" s="2" t="s">
        <v>59</v>
      </c>
      <c r="J2438" s="2" t="s">
        <v>4361</v>
      </c>
      <c r="K2438" s="2" t="s">
        <v>20</v>
      </c>
      <c r="L2438" s="2" t="s">
        <v>4361</v>
      </c>
      <c r="M2438" s="2"/>
      <c r="N2438" s="1">
        <f t="shared" si="38"/>
        <v>632</v>
      </c>
      <c r="O2438" s="2" t="s">
        <v>22</v>
      </c>
      <c r="P2438" s="2" t="s">
        <v>8111</v>
      </c>
      <c r="Q2438" s="2" t="s">
        <v>8112</v>
      </c>
      <c r="R2438" s="2" t="s">
        <v>21</v>
      </c>
      <c r="U2438">
        <v>0</v>
      </c>
    </row>
    <row r="2439" spans="1:21">
      <c r="A2439" s="2" t="s">
        <v>8034</v>
      </c>
      <c r="B2439" s="1" t="str">
        <f>VLOOKUP(A2439,'[3]消费明细-服务商'!$B$2:$C$10000,2,)</f>
        <v>广东商红信息技术有限公司</v>
      </c>
      <c r="C2439" s="1" t="str">
        <f>VLOOKUP(A2439,'[3]消费明细-服务商'!$B$2:$D$10000,3,)</f>
        <v>BD服务商</v>
      </c>
      <c r="D2439" s="1" t="str">
        <f>VLOOKUP(A2439,'[3]消费明细-服务商'!$B$2:$I$10000,8,)</f>
        <v>BD团队-黄政源</v>
      </c>
      <c r="E2439" s="1" t="str">
        <f>VLOOKUP(A2439,'[3]消费明细-服务商'!$B$2:$L$10000,11,)</f>
        <v>新建</v>
      </c>
      <c r="F2439" s="5">
        <f>VLOOKUP(A2439,'[3]消费明细-服务商'!$B$2:$K$10000,10,)</f>
        <v>43084</v>
      </c>
      <c r="G2439" s="2" t="s">
        <v>8113</v>
      </c>
      <c r="H2439" s="2" t="s">
        <v>130</v>
      </c>
      <c r="I2439" s="2" t="s">
        <v>49</v>
      </c>
      <c r="J2439" s="2" t="s">
        <v>29</v>
      </c>
      <c r="K2439" s="2" t="s">
        <v>20</v>
      </c>
      <c r="L2439" s="2" t="s">
        <v>30</v>
      </c>
      <c r="M2439" s="2"/>
      <c r="N2439" s="1">
        <f t="shared" si="38"/>
        <v>0</v>
      </c>
      <c r="O2439" s="2" t="s">
        <v>31</v>
      </c>
      <c r="P2439" s="2" t="s">
        <v>8114</v>
      </c>
      <c r="Q2439" s="2" t="s">
        <v>8114</v>
      </c>
      <c r="R2439" s="2" t="s">
        <v>21</v>
      </c>
      <c r="U2439" t="b">
        <f>VLOOKUP(H2439,[4]可返佣产品!$A$2:$B$1000,2,)</f>
        <v>1</v>
      </c>
    </row>
    <row r="2440" spans="1:21">
      <c r="A2440" s="2" t="s">
        <v>8034</v>
      </c>
      <c r="B2440" s="1" t="str">
        <f>VLOOKUP(A2440,'[3]消费明细-服务商'!$B$2:$C$10000,2,)</f>
        <v>广东商红信息技术有限公司</v>
      </c>
      <c r="C2440" s="1" t="str">
        <f>VLOOKUP(A2440,'[3]消费明细-服务商'!$B$2:$D$10000,3,)</f>
        <v>BD服务商</v>
      </c>
      <c r="D2440" s="1" t="str">
        <f>VLOOKUP(A2440,'[3]消费明细-服务商'!$B$2:$I$10000,8,)</f>
        <v>BD团队-黄政源</v>
      </c>
      <c r="E2440" s="1" t="str">
        <f>VLOOKUP(A2440,'[3]消费明细-服务商'!$B$2:$L$10000,11,)</f>
        <v>新建</v>
      </c>
      <c r="F2440" s="5">
        <f>VLOOKUP(A2440,'[3]消费明细-服务商'!$B$2:$K$10000,10,)</f>
        <v>43084</v>
      </c>
      <c r="G2440" s="2" t="s">
        <v>8115</v>
      </c>
      <c r="H2440" s="2" t="s">
        <v>17</v>
      </c>
      <c r="I2440" s="2" t="s">
        <v>131</v>
      </c>
      <c r="J2440" s="2" t="s">
        <v>8116</v>
      </c>
      <c r="K2440" s="2" t="s">
        <v>20</v>
      </c>
      <c r="L2440" s="2" t="s">
        <v>8116</v>
      </c>
      <c r="M2440" s="2"/>
      <c r="N2440" s="1">
        <f t="shared" si="38"/>
        <v>-270.18</v>
      </c>
      <c r="O2440" s="2" t="s">
        <v>22</v>
      </c>
      <c r="P2440" s="2" t="s">
        <v>8117</v>
      </c>
      <c r="Q2440" s="2" t="s">
        <v>8117</v>
      </c>
      <c r="R2440" s="2" t="s">
        <v>21</v>
      </c>
      <c r="U2440" t="str">
        <f>VLOOKUP(H2440,[4]可返佣产品!$A$2:$B$1000,2,)</f>
        <v>true</v>
      </c>
    </row>
    <row r="2441" spans="1:21">
      <c r="A2441" s="2" t="s">
        <v>8009</v>
      </c>
      <c r="B2441" s="1" t="str">
        <f>VLOOKUP(A2441,'[3]消费明细-服务商'!$B$2:$C$10000,2,)</f>
        <v>广州市互信网络科技有限公司</v>
      </c>
      <c r="C2441" s="1" t="str">
        <f>VLOOKUP(A2441,'[3]消费明细-服务商'!$B$2:$D$10000,3,)</f>
        <v>BD服务商</v>
      </c>
      <c r="D2441" s="1" t="str">
        <f>VLOOKUP(A2441,'[3]消费明细-服务商'!$B$2:$I$10000,8,)</f>
        <v>BD团队-黄政源</v>
      </c>
      <c r="E2441" s="1" t="str">
        <f>VLOOKUP(A2441,'[3]消费明细-服务商'!$B$2:$L$10000,11,)</f>
        <v>新建</v>
      </c>
      <c r="F2441" s="5">
        <f>VLOOKUP(A2441,'[3]消费明细-服务商'!$B$2:$K$10000,10,)</f>
        <v>43070</v>
      </c>
      <c r="G2441" s="2" t="s">
        <v>8118</v>
      </c>
      <c r="H2441" s="2" t="s">
        <v>8119</v>
      </c>
      <c r="I2441" s="2" t="s">
        <v>18</v>
      </c>
      <c r="J2441" s="2" t="s">
        <v>29</v>
      </c>
      <c r="K2441" s="2" t="s">
        <v>20</v>
      </c>
      <c r="L2441" s="2" t="s">
        <v>30</v>
      </c>
      <c r="M2441" s="2"/>
      <c r="N2441" s="1">
        <f t="shared" si="38"/>
        <v>0</v>
      </c>
      <c r="O2441" s="2" t="s">
        <v>31</v>
      </c>
      <c r="P2441" s="2" t="s">
        <v>8120</v>
      </c>
      <c r="Q2441" s="2" t="s">
        <v>8120</v>
      </c>
      <c r="R2441" s="2" t="s">
        <v>21</v>
      </c>
      <c r="U2441" t="e">
        <f>VLOOKUP(H2441,[4]可返佣产品!$A$2:$B$1000,2,)</f>
        <v>#N/A</v>
      </c>
    </row>
    <row r="2442" spans="1:21">
      <c r="A2442" s="2" t="s">
        <v>8009</v>
      </c>
      <c r="B2442" s="1" t="str">
        <f>VLOOKUP(A2442,'[3]消费明细-服务商'!$B$2:$C$10000,2,)</f>
        <v>广州市互信网络科技有限公司</v>
      </c>
      <c r="C2442" s="1" t="str">
        <f>VLOOKUP(A2442,'[3]消费明细-服务商'!$B$2:$D$10000,3,)</f>
        <v>BD服务商</v>
      </c>
      <c r="D2442" s="1" t="str">
        <f>VLOOKUP(A2442,'[3]消费明细-服务商'!$B$2:$I$10000,8,)</f>
        <v>BD团队-黄政源</v>
      </c>
      <c r="E2442" s="1" t="str">
        <f>VLOOKUP(A2442,'[3]消费明细-服务商'!$B$2:$L$10000,11,)</f>
        <v>新建</v>
      </c>
      <c r="F2442" s="5">
        <f>VLOOKUP(A2442,'[3]消费明细-服务商'!$B$2:$K$10000,10,)</f>
        <v>43070</v>
      </c>
      <c r="G2442" s="2" t="s">
        <v>8121</v>
      </c>
      <c r="H2442" s="2" t="s">
        <v>8119</v>
      </c>
      <c r="I2442" s="2" t="s">
        <v>49</v>
      </c>
      <c r="J2442" s="2" t="s">
        <v>29</v>
      </c>
      <c r="K2442" s="2" t="s">
        <v>20</v>
      </c>
      <c r="L2442" s="2" t="s">
        <v>30</v>
      </c>
      <c r="M2442" s="2"/>
      <c r="N2442" s="1">
        <f t="shared" si="38"/>
        <v>0</v>
      </c>
      <c r="O2442" s="2" t="s">
        <v>31</v>
      </c>
      <c r="P2442" s="2" t="s">
        <v>8122</v>
      </c>
      <c r="Q2442" s="2" t="s">
        <v>8122</v>
      </c>
      <c r="R2442" s="2" t="s">
        <v>21</v>
      </c>
      <c r="U2442" t="e">
        <f>VLOOKUP(H2442,[4]可返佣产品!$A$2:$B$1000,2,)</f>
        <v>#N/A</v>
      </c>
    </row>
    <row r="2443" spans="1:21">
      <c r="A2443" s="2" t="s">
        <v>8009</v>
      </c>
      <c r="B2443" s="1" t="str">
        <f>VLOOKUP(A2443,'[3]消费明细-服务商'!$B$2:$C$10000,2,)</f>
        <v>广州市互信网络科技有限公司</v>
      </c>
      <c r="C2443" s="1" t="str">
        <f>VLOOKUP(A2443,'[3]消费明细-服务商'!$B$2:$D$10000,3,)</f>
        <v>BD服务商</v>
      </c>
      <c r="D2443" s="1" t="str">
        <f>VLOOKUP(A2443,'[3]消费明细-服务商'!$B$2:$I$10000,8,)</f>
        <v>BD团队-黄政源</v>
      </c>
      <c r="E2443" s="1" t="str">
        <f>VLOOKUP(A2443,'[3]消费明细-服务商'!$B$2:$L$10000,11,)</f>
        <v>新建</v>
      </c>
      <c r="F2443" s="5">
        <f>VLOOKUP(A2443,'[3]消费明细-服务商'!$B$2:$K$10000,10,)</f>
        <v>43070</v>
      </c>
      <c r="G2443" s="2" t="s">
        <v>8123</v>
      </c>
      <c r="H2443" s="2" t="s">
        <v>130</v>
      </c>
      <c r="I2443" s="2" t="s">
        <v>49</v>
      </c>
      <c r="J2443" s="2" t="s">
        <v>29</v>
      </c>
      <c r="K2443" s="2" t="s">
        <v>20</v>
      </c>
      <c r="L2443" s="2" t="s">
        <v>30</v>
      </c>
      <c r="M2443" s="2"/>
      <c r="N2443" s="1">
        <f t="shared" si="38"/>
        <v>0</v>
      </c>
      <c r="O2443" s="2" t="s">
        <v>31</v>
      </c>
      <c r="P2443" s="2" t="s">
        <v>8124</v>
      </c>
      <c r="Q2443" s="2" t="s">
        <v>8124</v>
      </c>
      <c r="R2443" s="2" t="s">
        <v>21</v>
      </c>
      <c r="U2443" t="b">
        <f>VLOOKUP(H2443,[4]可返佣产品!$A$2:$B$1000,2,)</f>
        <v>1</v>
      </c>
    </row>
    <row r="2444" spans="1:21">
      <c r="A2444" s="2" t="s">
        <v>8009</v>
      </c>
      <c r="B2444" s="1" t="str">
        <f>VLOOKUP(A2444,'[3]消费明细-服务商'!$B$2:$C$10000,2,)</f>
        <v>广州市互信网络科技有限公司</v>
      </c>
      <c r="C2444" s="1" t="str">
        <f>VLOOKUP(A2444,'[3]消费明细-服务商'!$B$2:$D$10000,3,)</f>
        <v>BD服务商</v>
      </c>
      <c r="D2444" s="1" t="str">
        <f>VLOOKUP(A2444,'[3]消费明细-服务商'!$B$2:$I$10000,8,)</f>
        <v>BD团队-黄政源</v>
      </c>
      <c r="E2444" s="1" t="str">
        <f>VLOOKUP(A2444,'[3]消费明细-服务商'!$B$2:$L$10000,11,)</f>
        <v>新建</v>
      </c>
      <c r="F2444" s="5">
        <f>VLOOKUP(A2444,'[3]消费明细-服务商'!$B$2:$K$10000,10,)</f>
        <v>43070</v>
      </c>
      <c r="G2444" s="2" t="s">
        <v>8125</v>
      </c>
      <c r="H2444" s="2" t="s">
        <v>130</v>
      </c>
      <c r="I2444" s="2" t="s">
        <v>49</v>
      </c>
      <c r="J2444" s="2" t="s">
        <v>29</v>
      </c>
      <c r="K2444" s="2" t="s">
        <v>20</v>
      </c>
      <c r="L2444" s="2" t="s">
        <v>30</v>
      </c>
      <c r="M2444" s="2"/>
      <c r="N2444" s="1">
        <f t="shared" si="38"/>
        <v>0</v>
      </c>
      <c r="O2444" s="2" t="s">
        <v>31</v>
      </c>
      <c r="P2444" s="2" t="s">
        <v>8126</v>
      </c>
      <c r="Q2444" s="2" t="s">
        <v>8127</v>
      </c>
      <c r="R2444" s="2" t="s">
        <v>21</v>
      </c>
      <c r="U2444" t="b">
        <f>VLOOKUP(H2444,[4]可返佣产品!$A$2:$B$1000,2,)</f>
        <v>1</v>
      </c>
    </row>
    <row r="2445" spans="1:21">
      <c r="A2445" s="2" t="s">
        <v>8009</v>
      </c>
      <c r="B2445" s="1" t="str">
        <f>VLOOKUP(A2445,'[3]消费明细-服务商'!$B$2:$C$10000,2,)</f>
        <v>广州市互信网络科技有限公司</v>
      </c>
      <c r="C2445" s="1" t="str">
        <f>VLOOKUP(A2445,'[3]消费明细-服务商'!$B$2:$D$10000,3,)</f>
        <v>BD服务商</v>
      </c>
      <c r="D2445" s="1" t="str">
        <f>VLOOKUP(A2445,'[3]消费明细-服务商'!$B$2:$I$10000,8,)</f>
        <v>BD团队-黄政源</v>
      </c>
      <c r="E2445" s="1" t="str">
        <f>VLOOKUP(A2445,'[3]消费明细-服务商'!$B$2:$L$10000,11,)</f>
        <v>新建</v>
      </c>
      <c r="F2445" s="5">
        <f>VLOOKUP(A2445,'[3]消费明细-服务商'!$B$2:$K$10000,10,)</f>
        <v>43070</v>
      </c>
      <c r="G2445" s="2" t="s">
        <v>8128</v>
      </c>
      <c r="H2445" s="2" t="s">
        <v>130</v>
      </c>
      <c r="I2445" s="2" t="s">
        <v>131</v>
      </c>
      <c r="J2445" s="2" t="s">
        <v>29</v>
      </c>
      <c r="K2445" s="2" t="s">
        <v>20</v>
      </c>
      <c r="L2445" s="2" t="s">
        <v>30</v>
      </c>
      <c r="M2445" s="2"/>
      <c r="N2445" s="1">
        <f t="shared" si="38"/>
        <v>0</v>
      </c>
      <c r="O2445" s="2" t="s">
        <v>31</v>
      </c>
      <c r="P2445" s="2" t="s">
        <v>8129</v>
      </c>
      <c r="Q2445" s="2" t="s">
        <v>8129</v>
      </c>
      <c r="R2445" s="2" t="s">
        <v>21</v>
      </c>
      <c r="U2445" t="b">
        <f>VLOOKUP(H2445,[4]可返佣产品!$A$2:$B$1000,2,)</f>
        <v>1</v>
      </c>
    </row>
    <row r="2446" spans="1:21">
      <c r="A2446" s="2" t="s">
        <v>8009</v>
      </c>
      <c r="B2446" s="1" t="str">
        <f>VLOOKUP(A2446,'[3]消费明细-服务商'!$B$2:$C$10000,2,)</f>
        <v>广州市互信网络科技有限公司</v>
      </c>
      <c r="C2446" s="1" t="str">
        <f>VLOOKUP(A2446,'[3]消费明细-服务商'!$B$2:$D$10000,3,)</f>
        <v>BD服务商</v>
      </c>
      <c r="D2446" s="1" t="str">
        <f>VLOOKUP(A2446,'[3]消费明细-服务商'!$B$2:$I$10000,8,)</f>
        <v>BD团队-黄政源</v>
      </c>
      <c r="E2446" s="1" t="str">
        <f>VLOOKUP(A2446,'[3]消费明细-服务商'!$B$2:$L$10000,11,)</f>
        <v>新建</v>
      </c>
      <c r="F2446" s="5">
        <f>VLOOKUP(A2446,'[3]消费明细-服务商'!$B$2:$K$10000,10,)</f>
        <v>43070</v>
      </c>
      <c r="G2446" s="2" t="s">
        <v>8130</v>
      </c>
      <c r="H2446" s="2" t="s">
        <v>17</v>
      </c>
      <c r="I2446" s="2" t="s">
        <v>49</v>
      </c>
      <c r="J2446" s="2" t="s">
        <v>8131</v>
      </c>
      <c r="K2446" s="2" t="s">
        <v>20</v>
      </c>
      <c r="L2446" s="2" t="s">
        <v>8131</v>
      </c>
      <c r="M2446" s="2"/>
      <c r="N2446" s="1">
        <f t="shared" si="38"/>
        <v>372</v>
      </c>
      <c r="O2446" s="2" t="s">
        <v>22</v>
      </c>
      <c r="P2446" s="2" t="s">
        <v>8132</v>
      </c>
      <c r="Q2446" s="2" t="s">
        <v>8133</v>
      </c>
      <c r="R2446" s="2" t="s">
        <v>21</v>
      </c>
      <c r="U2446" t="str">
        <f>VLOOKUP(H2446,[4]可返佣产品!$A$2:$B$1000,2,)</f>
        <v>true</v>
      </c>
    </row>
    <row r="2447" spans="1:21">
      <c r="A2447" s="2" t="s">
        <v>8009</v>
      </c>
      <c r="B2447" s="1" t="str">
        <f>VLOOKUP(A2447,'[3]消费明细-服务商'!$B$2:$C$10000,2,)</f>
        <v>广州市互信网络科技有限公司</v>
      </c>
      <c r="C2447" s="1" t="str">
        <f>VLOOKUP(A2447,'[3]消费明细-服务商'!$B$2:$D$10000,3,)</f>
        <v>BD服务商</v>
      </c>
      <c r="D2447" s="1" t="str">
        <f>VLOOKUP(A2447,'[3]消费明细-服务商'!$B$2:$I$10000,8,)</f>
        <v>BD团队-黄政源</v>
      </c>
      <c r="E2447" s="1" t="str">
        <f>VLOOKUP(A2447,'[3]消费明细-服务商'!$B$2:$L$10000,11,)</f>
        <v>新建</v>
      </c>
      <c r="F2447" s="5">
        <f>VLOOKUP(A2447,'[3]消费明细-服务商'!$B$2:$K$10000,10,)</f>
        <v>43070</v>
      </c>
      <c r="G2447" s="2" t="s">
        <v>8134</v>
      </c>
      <c r="H2447" s="2" t="s">
        <v>768</v>
      </c>
      <c r="I2447" s="2" t="s">
        <v>49</v>
      </c>
      <c r="J2447" s="2" t="s">
        <v>29</v>
      </c>
      <c r="K2447" s="2" t="s">
        <v>20</v>
      </c>
      <c r="L2447" s="2" t="s">
        <v>29</v>
      </c>
      <c r="M2447" s="2"/>
      <c r="N2447" s="1">
        <f t="shared" si="38"/>
        <v>0</v>
      </c>
      <c r="O2447" s="2" t="s">
        <v>22</v>
      </c>
      <c r="P2447" s="2" t="s">
        <v>8135</v>
      </c>
      <c r="Q2447" s="2" t="s">
        <v>8133</v>
      </c>
      <c r="R2447" s="2" t="s">
        <v>21</v>
      </c>
      <c r="U2447" t="e">
        <f>VLOOKUP(H2447,[4]可返佣产品!$A$2:$B$1000,2,)</f>
        <v>#N/A</v>
      </c>
    </row>
    <row r="2448" spans="1:21">
      <c r="A2448" s="2" t="s">
        <v>8009</v>
      </c>
      <c r="B2448" s="1" t="str">
        <f>VLOOKUP(A2448,'[3]消费明细-服务商'!$B$2:$C$10000,2,)</f>
        <v>广州市互信网络科技有限公司</v>
      </c>
      <c r="C2448" s="1" t="str">
        <f>VLOOKUP(A2448,'[3]消费明细-服务商'!$B$2:$D$10000,3,)</f>
        <v>BD服务商</v>
      </c>
      <c r="D2448" s="1" t="str">
        <f>VLOOKUP(A2448,'[3]消费明细-服务商'!$B$2:$I$10000,8,)</f>
        <v>BD团队-黄政源</v>
      </c>
      <c r="E2448" s="1" t="str">
        <f>VLOOKUP(A2448,'[3]消费明细-服务商'!$B$2:$L$10000,11,)</f>
        <v>新建</v>
      </c>
      <c r="F2448" s="5">
        <f>VLOOKUP(A2448,'[3]消费明细-服务商'!$B$2:$K$10000,10,)</f>
        <v>43070</v>
      </c>
      <c r="G2448" s="2" t="s">
        <v>8136</v>
      </c>
      <c r="H2448" s="2" t="s">
        <v>130</v>
      </c>
      <c r="I2448" s="2" t="s">
        <v>18</v>
      </c>
      <c r="J2448" s="2" t="s">
        <v>29</v>
      </c>
      <c r="K2448" s="2" t="s">
        <v>20</v>
      </c>
      <c r="L2448" s="2" t="s">
        <v>30</v>
      </c>
      <c r="M2448" s="2"/>
      <c r="N2448" s="1">
        <f t="shared" si="38"/>
        <v>0</v>
      </c>
      <c r="O2448" s="2" t="s">
        <v>31</v>
      </c>
      <c r="P2448" s="2" t="s">
        <v>8137</v>
      </c>
      <c r="Q2448" s="2" t="s">
        <v>8137</v>
      </c>
      <c r="R2448" s="2" t="s">
        <v>21</v>
      </c>
      <c r="U2448" t="b">
        <f>VLOOKUP(H2448,[4]可返佣产品!$A$2:$B$1000,2,)</f>
        <v>1</v>
      </c>
    </row>
    <row r="2449" spans="1:21">
      <c r="A2449" s="2" t="s">
        <v>8009</v>
      </c>
      <c r="B2449" s="1" t="str">
        <f>VLOOKUP(A2449,'[3]消费明细-服务商'!$B$2:$C$10000,2,)</f>
        <v>广州市互信网络科技有限公司</v>
      </c>
      <c r="C2449" s="1" t="str">
        <f>VLOOKUP(A2449,'[3]消费明细-服务商'!$B$2:$D$10000,3,)</f>
        <v>BD服务商</v>
      </c>
      <c r="D2449" s="1" t="str">
        <f>VLOOKUP(A2449,'[3]消费明细-服务商'!$B$2:$I$10000,8,)</f>
        <v>BD团队-黄政源</v>
      </c>
      <c r="E2449" s="1" t="str">
        <f>VLOOKUP(A2449,'[3]消费明细-服务商'!$B$2:$L$10000,11,)</f>
        <v>新建</v>
      </c>
      <c r="F2449" s="5">
        <f>VLOOKUP(A2449,'[3]消费明细-服务商'!$B$2:$K$10000,10,)</f>
        <v>43070</v>
      </c>
      <c r="G2449" s="2" t="s">
        <v>8138</v>
      </c>
      <c r="H2449" s="2" t="s">
        <v>768</v>
      </c>
      <c r="I2449" s="2" t="s">
        <v>18</v>
      </c>
      <c r="J2449" s="2" t="s">
        <v>29</v>
      </c>
      <c r="K2449" s="2" t="s">
        <v>20</v>
      </c>
      <c r="L2449" s="2" t="s">
        <v>30</v>
      </c>
      <c r="M2449" s="2"/>
      <c r="N2449" s="1">
        <f t="shared" si="38"/>
        <v>0</v>
      </c>
      <c r="O2449" s="2" t="s">
        <v>31</v>
      </c>
      <c r="P2449" s="2" t="s">
        <v>8139</v>
      </c>
      <c r="Q2449" s="2" t="s">
        <v>8140</v>
      </c>
      <c r="R2449" s="2" t="s">
        <v>21</v>
      </c>
      <c r="U2449" t="e">
        <f>VLOOKUP(H2449,[4]可返佣产品!$A$2:$B$1000,2,)</f>
        <v>#N/A</v>
      </c>
    </row>
    <row r="2450" spans="1:21">
      <c r="A2450" s="2" t="s">
        <v>7937</v>
      </c>
      <c r="B2450" s="1" t="str">
        <f>VLOOKUP(A2450,'[3]消费明细-服务商'!$B$2:$C$10000,2,)</f>
        <v>广州技客信息科技有限公司</v>
      </c>
      <c r="C2450" s="1" t="str">
        <f>VLOOKUP(A2450,'[3]消费明细-服务商'!$B$2:$D$10000,3,)</f>
        <v>BD服务商</v>
      </c>
      <c r="D2450" s="1" t="str">
        <f>VLOOKUP(A2450,'[3]消费明细-服务商'!$B$2:$I$10000,8,)</f>
        <v>BD团队-刘银树</v>
      </c>
      <c r="E2450" s="1" t="str">
        <f>VLOOKUP(A2450,'[3]消费明细-服务商'!$B$2:$L$10000,11,)</f>
        <v>新建</v>
      </c>
      <c r="F2450" s="5">
        <f>VLOOKUP(A2450,'[3]消费明细-服务商'!$B$2:$K$10000,10,)</f>
        <v>43070</v>
      </c>
      <c r="G2450" s="2" t="s">
        <v>8141</v>
      </c>
      <c r="H2450" s="2" t="s">
        <v>17</v>
      </c>
      <c r="I2450" s="2" t="s">
        <v>49</v>
      </c>
      <c r="J2450" s="2" t="s">
        <v>8142</v>
      </c>
      <c r="K2450" s="2" t="s">
        <v>20</v>
      </c>
      <c r="L2450" s="2" t="s">
        <v>8142</v>
      </c>
      <c r="M2450" s="2"/>
      <c r="N2450" s="1">
        <f t="shared" si="38"/>
        <v>317</v>
      </c>
      <c r="O2450" s="2" t="s">
        <v>22</v>
      </c>
      <c r="P2450" s="2" t="s">
        <v>8143</v>
      </c>
      <c r="Q2450" s="2" t="s">
        <v>8144</v>
      </c>
      <c r="R2450" s="2" t="s">
        <v>21</v>
      </c>
      <c r="U2450" t="str">
        <f>VLOOKUP(H2450,[4]可返佣产品!$A$2:$B$1000,2,)</f>
        <v>true</v>
      </c>
    </row>
    <row r="2451" spans="1:21">
      <c r="A2451" s="2" t="s">
        <v>8009</v>
      </c>
      <c r="B2451" s="1" t="str">
        <f>VLOOKUP(A2451,'[3]消费明细-服务商'!$B$2:$C$10000,2,)</f>
        <v>广州市互信网络科技有限公司</v>
      </c>
      <c r="C2451" s="1" t="str">
        <f>VLOOKUP(A2451,'[3]消费明细-服务商'!$B$2:$D$10000,3,)</f>
        <v>BD服务商</v>
      </c>
      <c r="D2451" s="1" t="str">
        <f>VLOOKUP(A2451,'[3]消费明细-服务商'!$B$2:$I$10000,8,)</f>
        <v>BD团队-黄政源</v>
      </c>
      <c r="E2451" s="1" t="str">
        <f>VLOOKUP(A2451,'[3]消费明细-服务商'!$B$2:$L$10000,11,)</f>
        <v>新建</v>
      </c>
      <c r="F2451" s="5">
        <f>VLOOKUP(A2451,'[3]消费明细-服务商'!$B$2:$K$10000,10,)</f>
        <v>43070</v>
      </c>
      <c r="G2451" s="2" t="s">
        <v>8145</v>
      </c>
      <c r="H2451" s="2" t="s">
        <v>130</v>
      </c>
      <c r="I2451" s="2" t="s">
        <v>49</v>
      </c>
      <c r="J2451" s="2" t="s">
        <v>29</v>
      </c>
      <c r="K2451" s="2" t="s">
        <v>20</v>
      </c>
      <c r="L2451" s="2" t="s">
        <v>30</v>
      </c>
      <c r="M2451" s="2"/>
      <c r="N2451" s="1">
        <f t="shared" si="38"/>
        <v>0</v>
      </c>
      <c r="O2451" s="2" t="s">
        <v>31</v>
      </c>
      <c r="P2451" s="2" t="s">
        <v>8146</v>
      </c>
      <c r="Q2451" s="2" t="s">
        <v>8146</v>
      </c>
      <c r="R2451" s="2" t="s">
        <v>21</v>
      </c>
      <c r="U2451" t="b">
        <f>VLOOKUP(H2451,[4]可返佣产品!$A$2:$B$1000,2,)</f>
        <v>1</v>
      </c>
    </row>
    <row r="2452" spans="1:21">
      <c r="A2452" s="2" t="s">
        <v>8009</v>
      </c>
      <c r="B2452" s="1" t="str">
        <f>VLOOKUP(A2452,'[3]消费明细-服务商'!$B$2:$C$10000,2,)</f>
        <v>广州市互信网络科技有限公司</v>
      </c>
      <c r="C2452" s="1" t="str">
        <f>VLOOKUP(A2452,'[3]消费明细-服务商'!$B$2:$D$10000,3,)</f>
        <v>BD服务商</v>
      </c>
      <c r="D2452" s="1" t="str">
        <f>VLOOKUP(A2452,'[3]消费明细-服务商'!$B$2:$I$10000,8,)</f>
        <v>BD团队-黄政源</v>
      </c>
      <c r="E2452" s="1" t="str">
        <f>VLOOKUP(A2452,'[3]消费明细-服务商'!$B$2:$L$10000,11,)</f>
        <v>新建</v>
      </c>
      <c r="F2452" s="5">
        <f>VLOOKUP(A2452,'[3]消费明细-服务商'!$B$2:$K$10000,10,)</f>
        <v>43070</v>
      </c>
      <c r="G2452" s="2" t="s">
        <v>8147</v>
      </c>
      <c r="H2452" s="2" t="s">
        <v>768</v>
      </c>
      <c r="I2452" s="2" t="s">
        <v>49</v>
      </c>
      <c r="J2452" s="2" t="s">
        <v>29</v>
      </c>
      <c r="K2452" s="2" t="s">
        <v>20</v>
      </c>
      <c r="L2452" s="2" t="s">
        <v>30</v>
      </c>
      <c r="M2452" s="2"/>
      <c r="N2452" s="1">
        <f t="shared" si="38"/>
        <v>0</v>
      </c>
      <c r="O2452" s="2" t="s">
        <v>31</v>
      </c>
      <c r="P2452" s="2" t="s">
        <v>8148</v>
      </c>
      <c r="Q2452" s="2" t="s">
        <v>8148</v>
      </c>
      <c r="R2452" s="2" t="s">
        <v>21</v>
      </c>
      <c r="U2452" t="e">
        <f>VLOOKUP(H2452,[4]可返佣产品!$A$2:$B$1000,2,)</f>
        <v>#N/A</v>
      </c>
    </row>
    <row r="2453" spans="1:21">
      <c r="A2453" s="2" t="s">
        <v>7983</v>
      </c>
      <c r="B2453" s="1" t="str">
        <f>VLOOKUP(A2453,'[3]消费明细-服务商'!$B$2:$C$10000,2,)</f>
        <v>深圳市百马信息技术有限公司</v>
      </c>
      <c r="C2453" s="1" t="str">
        <f>VLOOKUP(A2453,'[3]消费明细-服务商'!$B$2:$D$10000,3,)</f>
        <v>BD服务商</v>
      </c>
      <c r="D2453" s="1" t="str">
        <f>VLOOKUP(A2453,'[3]消费明细-服务商'!$B$2:$I$10000,8,)</f>
        <v>BD团队-刘银树</v>
      </c>
      <c r="E2453" s="1" t="str">
        <f>VLOOKUP(A2453,'[3]消费明细-服务商'!$B$2:$L$10000,11,)</f>
        <v>新建</v>
      </c>
      <c r="F2453" s="5">
        <f>VLOOKUP(A2453,'[3]消费明细-服务商'!$B$2:$K$10000,10,)</f>
        <v>43129.931967592602</v>
      </c>
      <c r="G2453" s="2" t="s">
        <v>8149</v>
      </c>
      <c r="H2453" s="2" t="s">
        <v>1507</v>
      </c>
      <c r="I2453" s="2" t="s">
        <v>49</v>
      </c>
      <c r="J2453" s="2" t="s">
        <v>29</v>
      </c>
      <c r="K2453" s="2" t="s">
        <v>20</v>
      </c>
      <c r="L2453" s="2" t="s">
        <v>30</v>
      </c>
      <c r="M2453" s="2"/>
      <c r="N2453" s="1">
        <f t="shared" si="38"/>
        <v>0</v>
      </c>
      <c r="O2453" s="2" t="s">
        <v>31</v>
      </c>
      <c r="P2453" s="2" t="s">
        <v>8150</v>
      </c>
      <c r="Q2453" s="2" t="s">
        <v>8150</v>
      </c>
      <c r="R2453" s="2" t="s">
        <v>21</v>
      </c>
      <c r="U2453" t="e">
        <f>VLOOKUP(H2453,[4]可返佣产品!$A$2:$B$1000,2,)</f>
        <v>#N/A</v>
      </c>
    </row>
    <row r="2454" spans="1:21">
      <c r="A2454" s="2" t="s">
        <v>7934</v>
      </c>
      <c r="B2454" s="1" t="str">
        <f>VLOOKUP(A2454,'[3]消费明细-服务商'!$B$2:$C$10000,2,)</f>
        <v>深圳青莲网络科技有限公司</v>
      </c>
      <c r="C2454" s="1" t="str">
        <f>VLOOKUP(A2454,'[3]消费明细-服务商'!$B$2:$D$10000,3,)</f>
        <v>BD服务商</v>
      </c>
      <c r="D2454" s="1" t="str">
        <f>VLOOKUP(A2454,'[3]消费明细-服务商'!$B$2:$I$10000,8,)</f>
        <v>无</v>
      </c>
      <c r="E2454" s="1" t="str">
        <f>VLOOKUP(A2454,'[3]消费明细-服务商'!$B$2:$L$10000,11,)</f>
        <v>新建</v>
      </c>
      <c r="F2454" s="5">
        <f>VLOOKUP(A2454,'[3]消费明细-服务商'!$B$2:$K$10000,10,)</f>
        <v>43110.6848032407</v>
      </c>
      <c r="G2454" s="2" t="s">
        <v>8151</v>
      </c>
      <c r="H2454" s="2" t="s">
        <v>48</v>
      </c>
      <c r="I2454" s="2" t="s">
        <v>49</v>
      </c>
      <c r="J2454" s="2" t="s">
        <v>29</v>
      </c>
      <c r="K2454" s="2" t="s">
        <v>20</v>
      </c>
      <c r="L2454" s="2" t="s">
        <v>30</v>
      </c>
      <c r="M2454" s="2"/>
      <c r="N2454" s="1">
        <f t="shared" si="38"/>
        <v>0</v>
      </c>
      <c r="O2454" s="2" t="s">
        <v>31</v>
      </c>
      <c r="P2454" s="2" t="s">
        <v>8152</v>
      </c>
      <c r="Q2454" s="2" t="s">
        <v>8152</v>
      </c>
      <c r="R2454" s="2" t="s">
        <v>21</v>
      </c>
      <c r="U2454" t="e">
        <f>VLOOKUP(H2454,[4]可返佣产品!$A$2:$B$1000,2,)</f>
        <v>#N/A</v>
      </c>
    </row>
    <row r="2455" spans="1:21">
      <c r="A2455" s="2" t="s">
        <v>7934</v>
      </c>
      <c r="B2455" s="1" t="str">
        <f>VLOOKUP(A2455,'[3]消费明细-服务商'!$B$2:$C$10000,2,)</f>
        <v>深圳青莲网络科技有限公司</v>
      </c>
      <c r="C2455" s="1" t="str">
        <f>VLOOKUP(A2455,'[3]消费明细-服务商'!$B$2:$D$10000,3,)</f>
        <v>BD服务商</v>
      </c>
      <c r="D2455" s="1" t="str">
        <f>VLOOKUP(A2455,'[3]消费明细-服务商'!$B$2:$I$10000,8,)</f>
        <v>无</v>
      </c>
      <c r="E2455" s="1" t="str">
        <f>VLOOKUP(A2455,'[3]消费明细-服务商'!$B$2:$L$10000,11,)</f>
        <v>新建</v>
      </c>
      <c r="F2455" s="5">
        <f>VLOOKUP(A2455,'[3]消费明细-服务商'!$B$2:$K$10000,10,)</f>
        <v>43110.6848032407</v>
      </c>
      <c r="G2455" s="2" t="s">
        <v>8153</v>
      </c>
      <c r="H2455" s="2" t="s">
        <v>48</v>
      </c>
      <c r="I2455" s="2" t="s">
        <v>49</v>
      </c>
      <c r="J2455" s="2" t="s">
        <v>29</v>
      </c>
      <c r="K2455" s="2" t="s">
        <v>20</v>
      </c>
      <c r="L2455" s="2" t="s">
        <v>30</v>
      </c>
      <c r="M2455" s="2"/>
      <c r="N2455" s="1">
        <f t="shared" si="38"/>
        <v>0</v>
      </c>
      <c r="O2455" s="2" t="s">
        <v>31</v>
      </c>
      <c r="P2455" s="2" t="s">
        <v>8154</v>
      </c>
      <c r="Q2455" s="2" t="s">
        <v>8155</v>
      </c>
      <c r="R2455" s="2" t="s">
        <v>21</v>
      </c>
      <c r="U2455" t="e">
        <f>VLOOKUP(H2455,[4]可返佣产品!$A$2:$B$1000,2,)</f>
        <v>#N/A</v>
      </c>
    </row>
    <row r="2456" spans="1:21">
      <c r="A2456" s="2" t="s">
        <v>7937</v>
      </c>
      <c r="B2456" s="1" t="str">
        <f>VLOOKUP(A2456,'[3]消费明细-服务商'!$B$2:$C$10000,2,)</f>
        <v>广州技客信息科技有限公司</v>
      </c>
      <c r="C2456" s="1" t="str">
        <f>VLOOKUP(A2456,'[3]消费明细-服务商'!$B$2:$D$10000,3,)</f>
        <v>BD服务商</v>
      </c>
      <c r="D2456" s="1" t="str">
        <f>VLOOKUP(A2456,'[3]消费明细-服务商'!$B$2:$I$10000,8,)</f>
        <v>BD团队-刘银树</v>
      </c>
      <c r="E2456" s="1" t="str">
        <f>VLOOKUP(A2456,'[3]消费明细-服务商'!$B$2:$L$10000,11,)</f>
        <v>新建</v>
      </c>
      <c r="F2456" s="5">
        <f>VLOOKUP(A2456,'[3]消费明细-服务商'!$B$2:$K$10000,10,)</f>
        <v>43070</v>
      </c>
      <c r="G2456" s="2" t="s">
        <v>8156</v>
      </c>
      <c r="H2456" s="2" t="s">
        <v>1899</v>
      </c>
      <c r="I2456" s="2" t="s">
        <v>49</v>
      </c>
      <c r="J2456" s="2" t="s">
        <v>29</v>
      </c>
      <c r="K2456" s="2" t="s">
        <v>20</v>
      </c>
      <c r="L2456" s="2" t="s">
        <v>30</v>
      </c>
      <c r="M2456" s="2"/>
      <c r="N2456" s="1">
        <f t="shared" si="38"/>
        <v>0</v>
      </c>
      <c r="O2456" s="2" t="s">
        <v>31</v>
      </c>
      <c r="P2456" s="2" t="s">
        <v>8157</v>
      </c>
      <c r="Q2456" s="2" t="s">
        <v>8157</v>
      </c>
      <c r="R2456" s="2" t="s">
        <v>21</v>
      </c>
      <c r="U2456" t="b">
        <f>VLOOKUP(H2456,[4]可返佣产品!$A$2:$B$1000,2,)</f>
        <v>1</v>
      </c>
    </row>
    <row r="2457" spans="1:21">
      <c r="A2457" s="2" t="s">
        <v>7934</v>
      </c>
      <c r="B2457" s="1" t="str">
        <f>VLOOKUP(A2457,'[3]消费明细-服务商'!$B$2:$C$10000,2,)</f>
        <v>深圳青莲网络科技有限公司</v>
      </c>
      <c r="C2457" s="1" t="str">
        <f>VLOOKUP(A2457,'[3]消费明细-服务商'!$B$2:$D$10000,3,)</f>
        <v>BD服务商</v>
      </c>
      <c r="D2457" s="1" t="str">
        <f>VLOOKUP(A2457,'[3]消费明细-服务商'!$B$2:$I$10000,8,)</f>
        <v>无</v>
      </c>
      <c r="E2457" s="1" t="str">
        <f>VLOOKUP(A2457,'[3]消费明细-服务商'!$B$2:$L$10000,11,)</f>
        <v>新建</v>
      </c>
      <c r="F2457" s="5">
        <f>VLOOKUP(A2457,'[3]消费明细-服务商'!$B$2:$K$10000,10,)</f>
        <v>43110.6848032407</v>
      </c>
      <c r="G2457" s="2" t="s">
        <v>8158</v>
      </c>
      <c r="H2457" s="2" t="s">
        <v>894</v>
      </c>
      <c r="I2457" s="2" t="s">
        <v>49</v>
      </c>
      <c r="J2457" s="2" t="s">
        <v>8021</v>
      </c>
      <c r="K2457" s="2" t="s">
        <v>20</v>
      </c>
      <c r="L2457" s="2" t="s">
        <v>8021</v>
      </c>
      <c r="M2457" s="2">
        <v>281.25</v>
      </c>
      <c r="N2457" s="1">
        <f t="shared" si="38"/>
        <v>0</v>
      </c>
      <c r="O2457" s="2" t="s">
        <v>22</v>
      </c>
      <c r="P2457" s="2" t="s">
        <v>8159</v>
      </c>
      <c r="Q2457" s="2" t="s">
        <v>8160</v>
      </c>
      <c r="R2457" s="2" t="s">
        <v>21</v>
      </c>
      <c r="U2457">
        <v>0</v>
      </c>
    </row>
    <row r="2458" spans="1:21">
      <c r="A2458" s="2" t="s">
        <v>8009</v>
      </c>
      <c r="B2458" s="1" t="str">
        <f>VLOOKUP(A2458,'[3]消费明细-服务商'!$B$2:$C$10000,2,)</f>
        <v>广州市互信网络科技有限公司</v>
      </c>
      <c r="C2458" s="1" t="str">
        <f>VLOOKUP(A2458,'[3]消费明细-服务商'!$B$2:$D$10000,3,)</f>
        <v>BD服务商</v>
      </c>
      <c r="D2458" s="1" t="str">
        <f>VLOOKUP(A2458,'[3]消费明细-服务商'!$B$2:$I$10000,8,)</f>
        <v>BD团队-黄政源</v>
      </c>
      <c r="E2458" s="1" t="str">
        <f>VLOOKUP(A2458,'[3]消费明细-服务商'!$B$2:$L$10000,11,)</f>
        <v>新建</v>
      </c>
      <c r="F2458" s="5">
        <f>VLOOKUP(A2458,'[3]消费明细-服务商'!$B$2:$K$10000,10,)</f>
        <v>43070</v>
      </c>
      <c r="G2458" s="2" t="s">
        <v>8161</v>
      </c>
      <c r="H2458" s="2" t="s">
        <v>17</v>
      </c>
      <c r="I2458" s="2" t="s">
        <v>44</v>
      </c>
      <c r="J2458" s="2" t="s">
        <v>29</v>
      </c>
      <c r="K2458" s="2" t="s">
        <v>20</v>
      </c>
      <c r="L2458" s="2" t="s">
        <v>29</v>
      </c>
      <c r="M2458" s="2"/>
      <c r="N2458" s="1">
        <f t="shared" si="38"/>
        <v>0</v>
      </c>
      <c r="O2458" s="2" t="s">
        <v>22</v>
      </c>
      <c r="P2458" s="2" t="s">
        <v>8162</v>
      </c>
      <c r="Q2458" s="2" t="s">
        <v>8162</v>
      </c>
      <c r="R2458" s="2" t="s">
        <v>21</v>
      </c>
      <c r="U2458" t="str">
        <f>VLOOKUP(H2458,[4]可返佣产品!$A$2:$B$1000,2,)</f>
        <v>true</v>
      </c>
    </row>
    <row r="2459" spans="1:21">
      <c r="A2459" s="2" t="s">
        <v>8009</v>
      </c>
      <c r="B2459" s="1" t="str">
        <f>VLOOKUP(A2459,'[3]消费明细-服务商'!$B$2:$C$10000,2,)</f>
        <v>广州市互信网络科技有限公司</v>
      </c>
      <c r="C2459" s="1" t="str">
        <f>VLOOKUP(A2459,'[3]消费明细-服务商'!$B$2:$D$10000,3,)</f>
        <v>BD服务商</v>
      </c>
      <c r="D2459" s="1" t="str">
        <f>VLOOKUP(A2459,'[3]消费明细-服务商'!$B$2:$I$10000,8,)</f>
        <v>BD团队-黄政源</v>
      </c>
      <c r="E2459" s="1" t="str">
        <f>VLOOKUP(A2459,'[3]消费明细-服务商'!$B$2:$L$10000,11,)</f>
        <v>新建</v>
      </c>
      <c r="F2459" s="5">
        <f>VLOOKUP(A2459,'[3]消费明细-服务商'!$B$2:$K$10000,10,)</f>
        <v>43070</v>
      </c>
      <c r="G2459" s="2" t="s">
        <v>8163</v>
      </c>
      <c r="H2459" s="2" t="s">
        <v>17</v>
      </c>
      <c r="I2459" s="2" t="s">
        <v>44</v>
      </c>
      <c r="J2459" s="2" t="s">
        <v>29</v>
      </c>
      <c r="K2459" s="2" t="s">
        <v>20</v>
      </c>
      <c r="L2459" s="2" t="s">
        <v>29</v>
      </c>
      <c r="M2459" s="2"/>
      <c r="N2459" s="1">
        <f t="shared" si="38"/>
        <v>0</v>
      </c>
      <c r="O2459" s="2" t="s">
        <v>22</v>
      </c>
      <c r="P2459" s="2" t="s">
        <v>8164</v>
      </c>
      <c r="Q2459" s="2" t="s">
        <v>8165</v>
      </c>
      <c r="R2459" s="2" t="s">
        <v>21</v>
      </c>
      <c r="U2459" t="str">
        <f>VLOOKUP(H2459,[4]可返佣产品!$A$2:$B$1000,2,)</f>
        <v>true</v>
      </c>
    </row>
    <row r="2460" spans="1:21">
      <c r="A2460" s="2" t="s">
        <v>7976</v>
      </c>
      <c r="B2460" s="1" t="str">
        <f>VLOOKUP(A2460,'[3]消费明细-普通账号'!$B$2:$C$10000,2,)</f>
        <v>深圳市恒利创科技有限公司</v>
      </c>
      <c r="C2460" s="1" t="str">
        <f>VLOOKUP(A2460,'[3]消费明细-普通账号'!$B$2:$D$10000,3,)</f>
        <v>BD服务商</v>
      </c>
      <c r="D2460" s="1" t="str">
        <f>VLOOKUP(A2460,'[3]消费明细-普通账号'!$B$2:$L$10000,11,)</f>
        <v>BD</v>
      </c>
      <c r="E2460" s="1" t="str">
        <f>VLOOKUP(A2460,'[3]消费明细-普通账号'!$B$2:$P$10000,15,)</f>
        <v>新建</v>
      </c>
      <c r="F2460" s="5">
        <f>VLOOKUP(A2460,'[3]消费明细-普通账号'!$B$2:$O$10000,14,)</f>
        <v>43290.376296296294</v>
      </c>
      <c r="G2460" s="2" t="s">
        <v>8166</v>
      </c>
      <c r="H2460" s="2" t="s">
        <v>17</v>
      </c>
      <c r="I2460" s="2" t="s">
        <v>49</v>
      </c>
      <c r="J2460" s="2" t="s">
        <v>8167</v>
      </c>
      <c r="K2460" s="2" t="s">
        <v>8168</v>
      </c>
      <c r="L2460" s="2" t="s">
        <v>8169</v>
      </c>
      <c r="M2460" s="2"/>
      <c r="N2460" s="1">
        <f t="shared" si="38"/>
        <v>35191.800000000003</v>
      </c>
      <c r="O2460" s="2" t="s">
        <v>22</v>
      </c>
      <c r="P2460" s="2" t="s">
        <v>8170</v>
      </c>
      <c r="Q2460" s="2" t="s">
        <v>8171</v>
      </c>
      <c r="R2460" s="2" t="s">
        <v>21</v>
      </c>
      <c r="U2460" t="str">
        <f>VLOOKUP(H2460,[4]可返佣产品!$A$2:$B$1000,2,)</f>
        <v>true</v>
      </c>
    </row>
    <row r="2461" spans="1:21">
      <c r="A2461" s="2" t="s">
        <v>7934</v>
      </c>
      <c r="B2461" s="1" t="str">
        <f>VLOOKUP(A2461,'[3]消费明细-服务商'!$B$2:$C$10000,2,)</f>
        <v>深圳青莲网络科技有限公司</v>
      </c>
      <c r="C2461" s="1" t="str">
        <f>VLOOKUP(A2461,'[3]消费明细-服务商'!$B$2:$D$10000,3,)</f>
        <v>BD服务商</v>
      </c>
      <c r="D2461" s="1" t="str">
        <f>VLOOKUP(A2461,'[3]消费明细-服务商'!$B$2:$I$10000,8,)</f>
        <v>无</v>
      </c>
      <c r="E2461" s="1" t="str">
        <f>VLOOKUP(A2461,'[3]消费明细-服务商'!$B$2:$L$10000,11,)</f>
        <v>新建</v>
      </c>
      <c r="F2461" s="5">
        <f>VLOOKUP(A2461,'[3]消费明细-服务商'!$B$2:$K$10000,10,)</f>
        <v>43110.6848032407</v>
      </c>
      <c r="G2461" s="2" t="s">
        <v>8172</v>
      </c>
      <c r="H2461" s="2" t="s">
        <v>36</v>
      </c>
      <c r="I2461" s="2" t="s">
        <v>59</v>
      </c>
      <c r="J2461" s="2" t="s">
        <v>8173</v>
      </c>
      <c r="K2461" s="2" t="s">
        <v>20</v>
      </c>
      <c r="L2461" s="2" t="s">
        <v>8173</v>
      </c>
      <c r="M2461" s="2"/>
      <c r="N2461" s="1">
        <f t="shared" si="38"/>
        <v>270</v>
      </c>
      <c r="O2461" s="2" t="s">
        <v>22</v>
      </c>
      <c r="P2461" s="2" t="s">
        <v>8174</v>
      </c>
      <c r="Q2461" s="2" t="s">
        <v>8175</v>
      </c>
      <c r="R2461" s="2" t="s">
        <v>21</v>
      </c>
      <c r="U2461">
        <v>0</v>
      </c>
    </row>
    <row r="2462" spans="1:21">
      <c r="A2462" s="2" t="s">
        <v>7988</v>
      </c>
      <c r="B2462" s="1" t="str">
        <f>VLOOKUP(A2462,'[3]消费明细-服务商'!$B$2:$C$10000,2,)</f>
        <v>中山市零柒陆零网络科技有限公司</v>
      </c>
      <c r="C2462" s="1" t="str">
        <f>VLOOKUP(A2462,'[3]消费明细-服务商'!$B$2:$D$10000,3,)</f>
        <v>BD服务商</v>
      </c>
      <c r="D2462" s="1" t="str">
        <f>VLOOKUP(A2462,'[3]消费明细-服务商'!$B$2:$I$10000,8,)</f>
        <v>BD团队-黄政源</v>
      </c>
      <c r="E2462" s="1" t="str">
        <f>VLOOKUP(A2462,'[3]消费明细-服务商'!$B$2:$L$10000,11,)</f>
        <v>新建</v>
      </c>
      <c r="F2462" s="5">
        <f>VLOOKUP(A2462,'[3]消费明细-服务商'!$B$2:$K$10000,10,)</f>
        <v>43122</v>
      </c>
      <c r="G2462" s="2" t="s">
        <v>8176</v>
      </c>
      <c r="H2462" s="2" t="s">
        <v>17</v>
      </c>
      <c r="I2462" s="2" t="s">
        <v>49</v>
      </c>
      <c r="J2462" s="2" t="s">
        <v>8177</v>
      </c>
      <c r="K2462" s="2" t="s">
        <v>4182</v>
      </c>
      <c r="L2462" s="2" t="s">
        <v>8178</v>
      </c>
      <c r="M2462" s="2"/>
      <c r="N2462" s="1">
        <f t="shared" si="38"/>
        <v>5454</v>
      </c>
      <c r="O2462" s="2" t="s">
        <v>22</v>
      </c>
      <c r="P2462" s="2" t="s">
        <v>8179</v>
      </c>
      <c r="Q2462" s="2" t="s">
        <v>8180</v>
      </c>
      <c r="R2462" s="2" t="s">
        <v>21</v>
      </c>
      <c r="U2462" t="str">
        <f>VLOOKUP(H2462,[4]可返佣产品!$A$2:$B$1000,2,)</f>
        <v>true</v>
      </c>
    </row>
    <row r="2463" spans="1:21">
      <c r="A2463" s="2" t="s">
        <v>7988</v>
      </c>
      <c r="B2463" s="1" t="str">
        <f>VLOOKUP(A2463,'[3]消费明细-服务商'!$B$2:$C$10000,2,)</f>
        <v>中山市零柒陆零网络科技有限公司</v>
      </c>
      <c r="C2463" s="1" t="str">
        <f>VLOOKUP(A2463,'[3]消费明细-服务商'!$B$2:$D$10000,3,)</f>
        <v>BD服务商</v>
      </c>
      <c r="D2463" s="1" t="str">
        <f>VLOOKUP(A2463,'[3]消费明细-服务商'!$B$2:$I$10000,8,)</f>
        <v>BD团队-黄政源</v>
      </c>
      <c r="E2463" s="1" t="str">
        <f>VLOOKUP(A2463,'[3]消费明细-服务商'!$B$2:$L$10000,11,)</f>
        <v>新建</v>
      </c>
      <c r="F2463" s="5">
        <f>VLOOKUP(A2463,'[3]消费明细-服务商'!$B$2:$K$10000,10,)</f>
        <v>43122</v>
      </c>
      <c r="G2463" s="2" t="s">
        <v>8181</v>
      </c>
      <c r="H2463" s="2" t="s">
        <v>8182</v>
      </c>
      <c r="I2463" s="2" t="s">
        <v>49</v>
      </c>
      <c r="J2463" s="2" t="s">
        <v>29</v>
      </c>
      <c r="K2463" s="2" t="s">
        <v>20</v>
      </c>
      <c r="L2463" s="2" t="s">
        <v>29</v>
      </c>
      <c r="M2463" s="2"/>
      <c r="N2463" s="1">
        <f t="shared" si="38"/>
        <v>0</v>
      </c>
      <c r="O2463" s="2" t="s">
        <v>22</v>
      </c>
      <c r="P2463" s="2" t="s">
        <v>8183</v>
      </c>
      <c r="Q2463" s="2" t="s">
        <v>8180</v>
      </c>
      <c r="R2463" s="2" t="s">
        <v>21</v>
      </c>
      <c r="U2463" t="e">
        <f>VLOOKUP(H2463,[4]可返佣产品!$A$2:$B$1000,2,)</f>
        <v>#N/A</v>
      </c>
    </row>
    <row r="2464" spans="1:21">
      <c r="A2464" s="2" t="s">
        <v>8187</v>
      </c>
      <c r="B2464" s="1" t="str">
        <f>VLOOKUP(A2464,'[3]消费明细-服务商'!$B$2:$C$10000,2,)</f>
        <v>广州炙梦信息技术有限公司</v>
      </c>
      <c r="C2464" s="1" t="str">
        <f>VLOOKUP(A2464,'[3]消费明细-服务商'!$B$2:$D$10000,3,)</f>
        <v>BD服务商</v>
      </c>
      <c r="D2464" s="1" t="str">
        <f>VLOOKUP(A2464,'[3]消费明细-服务商'!$B$2:$I$10000,8,)</f>
        <v>BD</v>
      </c>
      <c r="E2464" s="1" t="str">
        <f>VLOOKUP(A2464,'[3]消费明细-服务商'!$B$2:$L$10000,11,)</f>
        <v>新建</v>
      </c>
      <c r="F2464" s="5">
        <f>VLOOKUP(A2464,'[3]消费明细-服务商'!$B$2:$K$10000,10,)</f>
        <v>43122</v>
      </c>
      <c r="G2464" s="2" t="s">
        <v>8184</v>
      </c>
      <c r="H2464" s="2" t="s">
        <v>699</v>
      </c>
      <c r="I2464" s="2" t="s">
        <v>49</v>
      </c>
      <c r="J2464" s="2" t="s">
        <v>4281</v>
      </c>
      <c r="K2464" s="2" t="s">
        <v>20</v>
      </c>
      <c r="L2464" s="2" t="s">
        <v>4281</v>
      </c>
      <c r="M2464" s="2"/>
      <c r="N2464" s="1">
        <f t="shared" si="38"/>
        <v>320</v>
      </c>
      <c r="O2464" s="2" t="s">
        <v>22</v>
      </c>
      <c r="P2464" s="2" t="s">
        <v>8185</v>
      </c>
      <c r="Q2464" s="2" t="s">
        <v>8186</v>
      </c>
      <c r="R2464" s="2" t="s">
        <v>21</v>
      </c>
      <c r="U2464" t="e">
        <f>VLOOKUP(H2464,[4]可返佣产品!$A$2:$B$1000,2,)</f>
        <v>#N/A</v>
      </c>
    </row>
    <row r="2465" spans="1:21">
      <c r="A2465" s="2" t="s">
        <v>8187</v>
      </c>
      <c r="B2465" s="1" t="str">
        <f>VLOOKUP(A2465,'[3]消费明细-服务商'!$B$2:$C$10000,2,)</f>
        <v>广州炙梦信息技术有限公司</v>
      </c>
      <c r="C2465" s="1" t="str">
        <f>VLOOKUP(A2465,'[3]消费明细-服务商'!$B$2:$D$10000,3,)</f>
        <v>BD服务商</v>
      </c>
      <c r="D2465" s="1" t="str">
        <f>VLOOKUP(A2465,'[3]消费明细-服务商'!$B$2:$I$10000,8,)</f>
        <v>BD</v>
      </c>
      <c r="E2465" s="1" t="str">
        <f>VLOOKUP(A2465,'[3]消费明细-服务商'!$B$2:$L$10000,11,)</f>
        <v>新建</v>
      </c>
      <c r="F2465" s="5">
        <f>VLOOKUP(A2465,'[3]消费明细-服务商'!$B$2:$K$10000,10,)</f>
        <v>43122</v>
      </c>
      <c r="G2465" s="2" t="s">
        <v>8188</v>
      </c>
      <c r="H2465" s="2" t="s">
        <v>1405</v>
      </c>
      <c r="I2465" s="2" t="s">
        <v>49</v>
      </c>
      <c r="J2465" s="2" t="s">
        <v>8189</v>
      </c>
      <c r="K2465" s="2" t="s">
        <v>84</v>
      </c>
      <c r="L2465" s="2" t="s">
        <v>8190</v>
      </c>
      <c r="M2465" s="2"/>
      <c r="N2465" s="1">
        <f t="shared" si="38"/>
        <v>171.36</v>
      </c>
      <c r="O2465" s="2" t="s">
        <v>22</v>
      </c>
      <c r="P2465" s="2" t="s">
        <v>8191</v>
      </c>
      <c r="Q2465" s="2" t="s">
        <v>8192</v>
      </c>
      <c r="R2465" s="2" t="s">
        <v>21</v>
      </c>
      <c r="U2465" t="str">
        <f>VLOOKUP(H2465,[4]可返佣产品!$A$2:$B$1000,2,)</f>
        <v>true</v>
      </c>
    </row>
    <row r="2466" spans="1:21">
      <c r="A2466" s="2" t="s">
        <v>7988</v>
      </c>
      <c r="B2466" s="1" t="str">
        <f>VLOOKUP(A2466,'[3]消费明细-服务商'!$B$2:$C$10000,2,)</f>
        <v>中山市零柒陆零网络科技有限公司</v>
      </c>
      <c r="C2466" s="1" t="str">
        <f>VLOOKUP(A2466,'[3]消费明细-服务商'!$B$2:$D$10000,3,)</f>
        <v>BD服务商</v>
      </c>
      <c r="D2466" s="1" t="str">
        <f>VLOOKUP(A2466,'[3]消费明细-服务商'!$B$2:$I$10000,8,)</f>
        <v>BD团队-黄政源</v>
      </c>
      <c r="E2466" s="1" t="str">
        <f>VLOOKUP(A2466,'[3]消费明细-服务商'!$B$2:$L$10000,11,)</f>
        <v>新建</v>
      </c>
      <c r="F2466" s="5">
        <f>VLOOKUP(A2466,'[3]消费明细-服务商'!$B$2:$K$10000,10,)</f>
        <v>43122</v>
      </c>
      <c r="G2466" s="2" t="s">
        <v>8193</v>
      </c>
      <c r="H2466" s="2" t="s">
        <v>166</v>
      </c>
      <c r="I2466" s="2" t="s">
        <v>49</v>
      </c>
      <c r="J2466" s="2" t="s">
        <v>29</v>
      </c>
      <c r="K2466" s="2" t="s">
        <v>20</v>
      </c>
      <c r="L2466" s="2" t="s">
        <v>30</v>
      </c>
      <c r="M2466" s="2"/>
      <c r="N2466" s="1">
        <f t="shared" si="38"/>
        <v>0</v>
      </c>
      <c r="O2466" s="2" t="s">
        <v>31</v>
      </c>
      <c r="P2466" s="2" t="s">
        <v>8194</v>
      </c>
      <c r="Q2466" s="2" t="s">
        <v>8195</v>
      </c>
      <c r="R2466" s="2" t="s">
        <v>21</v>
      </c>
      <c r="U2466" t="e">
        <f>VLOOKUP(H2466,[4]可返佣产品!$A$2:$B$1000,2,)</f>
        <v>#N/A</v>
      </c>
    </row>
    <row r="2467" spans="1:21">
      <c r="A2467" s="2" t="s">
        <v>7988</v>
      </c>
      <c r="B2467" s="1" t="str">
        <f>VLOOKUP(A2467,'[3]消费明细-服务商'!$B$2:$C$10000,2,)</f>
        <v>中山市零柒陆零网络科技有限公司</v>
      </c>
      <c r="C2467" s="1" t="str">
        <f>VLOOKUP(A2467,'[3]消费明细-服务商'!$B$2:$D$10000,3,)</f>
        <v>BD服务商</v>
      </c>
      <c r="D2467" s="1" t="str">
        <f>VLOOKUP(A2467,'[3]消费明细-服务商'!$B$2:$I$10000,8,)</f>
        <v>BD团队-黄政源</v>
      </c>
      <c r="E2467" s="1" t="str">
        <f>VLOOKUP(A2467,'[3]消费明细-服务商'!$B$2:$L$10000,11,)</f>
        <v>新建</v>
      </c>
      <c r="F2467" s="5">
        <f>VLOOKUP(A2467,'[3]消费明细-服务商'!$B$2:$K$10000,10,)</f>
        <v>43122</v>
      </c>
      <c r="G2467" s="2" t="s">
        <v>8196</v>
      </c>
      <c r="H2467" s="2" t="s">
        <v>48</v>
      </c>
      <c r="I2467" s="2" t="s">
        <v>49</v>
      </c>
      <c r="J2467" s="2" t="s">
        <v>29</v>
      </c>
      <c r="K2467" s="2" t="s">
        <v>20</v>
      </c>
      <c r="L2467" s="2" t="s">
        <v>30</v>
      </c>
      <c r="M2467" s="2"/>
      <c r="N2467" s="1">
        <f t="shared" si="38"/>
        <v>0</v>
      </c>
      <c r="O2467" s="2" t="s">
        <v>31</v>
      </c>
      <c r="P2467" s="2" t="s">
        <v>8197</v>
      </c>
      <c r="Q2467" s="2" t="s">
        <v>8197</v>
      </c>
      <c r="R2467" s="2" t="s">
        <v>21</v>
      </c>
      <c r="U2467" t="e">
        <f>VLOOKUP(H2467,[4]可返佣产品!$A$2:$B$1000,2,)</f>
        <v>#N/A</v>
      </c>
    </row>
    <row r="2468" spans="1:21">
      <c r="A2468" s="2" t="s">
        <v>7934</v>
      </c>
      <c r="B2468" s="1" t="str">
        <f>VLOOKUP(A2468,'[3]消费明细-服务商'!$B$2:$C$10000,2,)</f>
        <v>深圳青莲网络科技有限公司</v>
      </c>
      <c r="C2468" s="1" t="str">
        <f>VLOOKUP(A2468,'[3]消费明细-服务商'!$B$2:$D$10000,3,)</f>
        <v>BD服务商</v>
      </c>
      <c r="D2468" s="1" t="str">
        <f>VLOOKUP(A2468,'[3]消费明细-服务商'!$B$2:$I$10000,8,)</f>
        <v>无</v>
      </c>
      <c r="E2468" s="1" t="str">
        <f>VLOOKUP(A2468,'[3]消费明细-服务商'!$B$2:$L$10000,11,)</f>
        <v>新建</v>
      </c>
      <c r="F2468" s="5">
        <f>VLOOKUP(A2468,'[3]消费明细-服务商'!$B$2:$K$10000,10,)</f>
        <v>43110.6848032407</v>
      </c>
      <c r="G2468" s="2" t="s">
        <v>8198</v>
      </c>
      <c r="H2468" s="2" t="s">
        <v>36</v>
      </c>
      <c r="I2468" s="2" t="s">
        <v>59</v>
      </c>
      <c r="J2468" s="2" t="s">
        <v>8199</v>
      </c>
      <c r="K2468" s="2" t="s">
        <v>20</v>
      </c>
      <c r="L2468" s="2" t="s">
        <v>8199</v>
      </c>
      <c r="M2468" s="2"/>
      <c r="N2468" s="1">
        <f t="shared" si="38"/>
        <v>461</v>
      </c>
      <c r="O2468" s="2" t="s">
        <v>22</v>
      </c>
      <c r="P2468" s="2" t="s">
        <v>8200</v>
      </c>
      <c r="Q2468" s="2" t="s">
        <v>8201</v>
      </c>
      <c r="R2468" s="2" t="s">
        <v>21</v>
      </c>
      <c r="U2468">
        <v>0</v>
      </c>
    </row>
    <row r="2469" spans="1:21">
      <c r="A2469" s="2" t="s">
        <v>7988</v>
      </c>
      <c r="B2469" s="1" t="str">
        <f>VLOOKUP(A2469,'[3]消费明细-服务商'!$B$2:$C$10000,2,)</f>
        <v>中山市零柒陆零网络科技有限公司</v>
      </c>
      <c r="C2469" s="1" t="str">
        <f>VLOOKUP(A2469,'[3]消费明细-服务商'!$B$2:$D$10000,3,)</f>
        <v>BD服务商</v>
      </c>
      <c r="D2469" s="1" t="str">
        <f>VLOOKUP(A2469,'[3]消费明细-服务商'!$B$2:$I$10000,8,)</f>
        <v>BD团队-黄政源</v>
      </c>
      <c r="E2469" s="1" t="str">
        <f>VLOOKUP(A2469,'[3]消费明细-服务商'!$B$2:$L$10000,11,)</f>
        <v>新建</v>
      </c>
      <c r="F2469" s="5">
        <f>VLOOKUP(A2469,'[3]消费明细-服务商'!$B$2:$K$10000,10,)</f>
        <v>43122</v>
      </c>
      <c r="G2469" s="2" t="s">
        <v>8202</v>
      </c>
      <c r="H2469" s="2" t="s">
        <v>166</v>
      </c>
      <c r="I2469" s="2" t="s">
        <v>49</v>
      </c>
      <c r="J2469" s="2" t="s">
        <v>29</v>
      </c>
      <c r="K2469" s="2" t="s">
        <v>20</v>
      </c>
      <c r="L2469" s="2" t="s">
        <v>30</v>
      </c>
      <c r="M2469" s="2"/>
      <c r="N2469" s="1">
        <f t="shared" si="38"/>
        <v>0</v>
      </c>
      <c r="O2469" s="2" t="s">
        <v>31</v>
      </c>
      <c r="P2469" s="2" t="s">
        <v>8203</v>
      </c>
      <c r="Q2469" s="2" t="s">
        <v>8204</v>
      </c>
      <c r="R2469" s="2" t="s">
        <v>21</v>
      </c>
      <c r="U2469" t="e">
        <f>VLOOKUP(H2469,[4]可返佣产品!$A$2:$B$1000,2,)</f>
        <v>#N/A</v>
      </c>
    </row>
    <row r="2470" spans="1:21">
      <c r="A2470" s="2" t="s">
        <v>7988</v>
      </c>
      <c r="B2470" s="1" t="str">
        <f>VLOOKUP(A2470,'[3]消费明细-服务商'!$B$2:$C$10000,2,)</f>
        <v>中山市零柒陆零网络科技有限公司</v>
      </c>
      <c r="C2470" s="1" t="str">
        <f>VLOOKUP(A2470,'[3]消费明细-服务商'!$B$2:$D$10000,3,)</f>
        <v>BD服务商</v>
      </c>
      <c r="D2470" s="1" t="str">
        <f>VLOOKUP(A2470,'[3]消费明细-服务商'!$B$2:$I$10000,8,)</f>
        <v>BD团队-黄政源</v>
      </c>
      <c r="E2470" s="1" t="str">
        <f>VLOOKUP(A2470,'[3]消费明细-服务商'!$B$2:$L$10000,11,)</f>
        <v>新建</v>
      </c>
      <c r="F2470" s="5">
        <f>VLOOKUP(A2470,'[3]消费明细-服务商'!$B$2:$K$10000,10,)</f>
        <v>43122</v>
      </c>
      <c r="G2470" s="2" t="s">
        <v>8205</v>
      </c>
      <c r="H2470" s="2" t="s">
        <v>48</v>
      </c>
      <c r="I2470" s="2" t="s">
        <v>49</v>
      </c>
      <c r="J2470" s="2" t="s">
        <v>29</v>
      </c>
      <c r="K2470" s="2" t="s">
        <v>20</v>
      </c>
      <c r="L2470" s="2" t="s">
        <v>30</v>
      </c>
      <c r="M2470" s="2"/>
      <c r="N2470" s="1">
        <f t="shared" si="38"/>
        <v>0</v>
      </c>
      <c r="O2470" s="2" t="s">
        <v>31</v>
      </c>
      <c r="P2470" s="2" t="s">
        <v>8206</v>
      </c>
      <c r="Q2470" s="2" t="s">
        <v>8206</v>
      </c>
      <c r="R2470" s="2" t="s">
        <v>21</v>
      </c>
      <c r="U2470" t="e">
        <f>VLOOKUP(H2470,[4]可返佣产品!$A$2:$B$1000,2,)</f>
        <v>#N/A</v>
      </c>
    </row>
    <row r="2471" spans="1:21">
      <c r="A2471" s="2" t="s">
        <v>7988</v>
      </c>
      <c r="B2471" s="1" t="str">
        <f>VLOOKUP(A2471,'[3]消费明细-服务商'!$B$2:$C$10000,2,)</f>
        <v>中山市零柒陆零网络科技有限公司</v>
      </c>
      <c r="C2471" s="1" t="str">
        <f>VLOOKUP(A2471,'[3]消费明细-服务商'!$B$2:$D$10000,3,)</f>
        <v>BD服务商</v>
      </c>
      <c r="D2471" s="1" t="str">
        <f>VLOOKUP(A2471,'[3]消费明细-服务商'!$B$2:$I$10000,8,)</f>
        <v>BD团队-黄政源</v>
      </c>
      <c r="E2471" s="1" t="str">
        <f>VLOOKUP(A2471,'[3]消费明细-服务商'!$B$2:$L$10000,11,)</f>
        <v>新建</v>
      </c>
      <c r="F2471" s="5">
        <f>VLOOKUP(A2471,'[3]消费明细-服务商'!$B$2:$K$10000,10,)</f>
        <v>43122</v>
      </c>
      <c r="G2471" s="2" t="s">
        <v>8207</v>
      </c>
      <c r="H2471" s="2" t="s">
        <v>166</v>
      </c>
      <c r="I2471" s="2" t="s">
        <v>49</v>
      </c>
      <c r="J2471" s="2" t="s">
        <v>29</v>
      </c>
      <c r="K2471" s="2" t="s">
        <v>20</v>
      </c>
      <c r="L2471" s="2" t="s">
        <v>30</v>
      </c>
      <c r="M2471" s="2"/>
      <c r="N2471" s="1">
        <f t="shared" si="38"/>
        <v>0</v>
      </c>
      <c r="O2471" s="2" t="s">
        <v>31</v>
      </c>
      <c r="P2471" s="2" t="s">
        <v>8208</v>
      </c>
      <c r="Q2471" s="2" t="s">
        <v>8208</v>
      </c>
      <c r="R2471" s="2" t="s">
        <v>21</v>
      </c>
      <c r="U2471" t="e">
        <f>VLOOKUP(H2471,[4]可返佣产品!$A$2:$B$1000,2,)</f>
        <v>#N/A</v>
      </c>
    </row>
    <row r="2472" spans="1:21">
      <c r="A2472" s="2" t="s">
        <v>7988</v>
      </c>
      <c r="B2472" s="1" t="str">
        <f>VLOOKUP(A2472,'[3]消费明细-服务商'!$B$2:$C$10000,2,)</f>
        <v>中山市零柒陆零网络科技有限公司</v>
      </c>
      <c r="C2472" s="1" t="str">
        <f>VLOOKUP(A2472,'[3]消费明细-服务商'!$B$2:$D$10000,3,)</f>
        <v>BD服务商</v>
      </c>
      <c r="D2472" s="1" t="str">
        <f>VLOOKUP(A2472,'[3]消费明细-服务商'!$B$2:$I$10000,8,)</f>
        <v>BD团队-黄政源</v>
      </c>
      <c r="E2472" s="1" t="str">
        <f>VLOOKUP(A2472,'[3]消费明细-服务商'!$B$2:$L$10000,11,)</f>
        <v>新建</v>
      </c>
      <c r="F2472" s="5">
        <f>VLOOKUP(A2472,'[3]消费明细-服务商'!$B$2:$K$10000,10,)</f>
        <v>43122</v>
      </c>
      <c r="G2472" s="2" t="s">
        <v>8209</v>
      </c>
      <c r="H2472" s="2" t="s">
        <v>48</v>
      </c>
      <c r="I2472" s="2" t="s">
        <v>49</v>
      </c>
      <c r="J2472" s="2" t="s">
        <v>29</v>
      </c>
      <c r="K2472" s="2" t="s">
        <v>20</v>
      </c>
      <c r="L2472" s="2" t="s">
        <v>30</v>
      </c>
      <c r="M2472" s="2"/>
      <c r="N2472" s="1">
        <f t="shared" si="38"/>
        <v>0</v>
      </c>
      <c r="O2472" s="2" t="s">
        <v>31</v>
      </c>
      <c r="P2472" s="2" t="s">
        <v>8210</v>
      </c>
      <c r="Q2472" s="2" t="s">
        <v>8210</v>
      </c>
      <c r="R2472" s="2" t="s">
        <v>21</v>
      </c>
      <c r="U2472" t="e">
        <f>VLOOKUP(H2472,[4]可返佣产品!$A$2:$B$1000,2,)</f>
        <v>#N/A</v>
      </c>
    </row>
    <row r="2473" spans="1:21">
      <c r="A2473" s="2" t="s">
        <v>7976</v>
      </c>
      <c r="B2473" s="1" t="str">
        <f>VLOOKUP(A2473,'[3]消费明细-普通账号'!$B$2:$C$10000,2,)</f>
        <v>深圳市恒利创科技有限公司</v>
      </c>
      <c r="C2473" s="1" t="str">
        <f>VLOOKUP(A2473,'[3]消费明细-普通账号'!$B$2:$D$10000,3,)</f>
        <v>BD服务商</v>
      </c>
      <c r="D2473" s="1" t="str">
        <f>VLOOKUP(A2473,'[3]消费明细-普通账号'!$B$2:$L$10000,11,)</f>
        <v>BD</v>
      </c>
      <c r="E2473" s="1" t="str">
        <f>VLOOKUP(A2473,'[3]消费明细-普通账号'!$B$2:$P$10000,15,)</f>
        <v>新建</v>
      </c>
      <c r="F2473" s="5">
        <f>VLOOKUP(A2473,'[3]消费明细-普通账号'!$B$2:$O$10000,14,)</f>
        <v>43290.376296296294</v>
      </c>
      <c r="G2473" s="2" t="s">
        <v>8211</v>
      </c>
      <c r="H2473" s="2" t="s">
        <v>1549</v>
      </c>
      <c r="I2473" s="2" t="s">
        <v>49</v>
      </c>
      <c r="J2473" s="2" t="s">
        <v>29</v>
      </c>
      <c r="K2473" s="2" t="s">
        <v>20</v>
      </c>
      <c r="L2473" s="2" t="s">
        <v>30</v>
      </c>
      <c r="M2473" s="2"/>
      <c r="N2473" s="1">
        <f t="shared" si="38"/>
        <v>0</v>
      </c>
      <c r="O2473" s="2" t="s">
        <v>31</v>
      </c>
      <c r="P2473" s="2" t="s">
        <v>8212</v>
      </c>
      <c r="Q2473" s="2" t="s">
        <v>8212</v>
      </c>
      <c r="R2473" s="2" t="s">
        <v>21</v>
      </c>
      <c r="U2473" t="b">
        <f>VLOOKUP(H2473,[4]可返佣产品!$A$2:$B$1000,2,)</f>
        <v>1</v>
      </c>
    </row>
    <row r="2474" spans="1:21">
      <c r="A2474" s="2" t="s">
        <v>8009</v>
      </c>
      <c r="B2474" s="1" t="str">
        <f>VLOOKUP(A2474,'[3]消费明细-服务商'!$B$2:$C$10000,2,)</f>
        <v>广州市互信网络科技有限公司</v>
      </c>
      <c r="C2474" s="1" t="str">
        <f>VLOOKUP(A2474,'[3]消费明细-服务商'!$B$2:$D$10000,3,)</f>
        <v>BD服务商</v>
      </c>
      <c r="D2474" s="1" t="str">
        <f>VLOOKUP(A2474,'[3]消费明细-服务商'!$B$2:$I$10000,8,)</f>
        <v>BD团队-黄政源</v>
      </c>
      <c r="E2474" s="1" t="str">
        <f>VLOOKUP(A2474,'[3]消费明细-服务商'!$B$2:$L$10000,11,)</f>
        <v>新建</v>
      </c>
      <c r="F2474" s="5">
        <f>VLOOKUP(A2474,'[3]消费明细-服务商'!$B$2:$K$10000,10,)</f>
        <v>43070</v>
      </c>
      <c r="G2474" s="2" t="s">
        <v>8213</v>
      </c>
      <c r="H2474" s="2" t="s">
        <v>768</v>
      </c>
      <c r="I2474" s="2" t="s">
        <v>59</v>
      </c>
      <c r="J2474" s="2" t="s">
        <v>29</v>
      </c>
      <c r="K2474" s="2" t="s">
        <v>20</v>
      </c>
      <c r="L2474" s="2" t="s">
        <v>29</v>
      </c>
      <c r="M2474" s="2"/>
      <c r="N2474" s="1">
        <f t="shared" si="38"/>
        <v>0</v>
      </c>
      <c r="O2474" s="2" t="s">
        <v>22</v>
      </c>
      <c r="P2474" s="2" t="s">
        <v>8214</v>
      </c>
      <c r="Q2474" s="2" t="s">
        <v>8215</v>
      </c>
      <c r="R2474" s="2" t="s">
        <v>21</v>
      </c>
      <c r="U2474" t="e">
        <f>VLOOKUP(H2474,[4]可返佣产品!$A$2:$B$1000,2,)</f>
        <v>#N/A</v>
      </c>
    </row>
    <row r="2475" spans="1:21">
      <c r="A2475" s="2" t="s">
        <v>8009</v>
      </c>
      <c r="B2475" s="1" t="str">
        <f>VLOOKUP(A2475,'[3]消费明细-服务商'!$B$2:$C$10000,2,)</f>
        <v>广州市互信网络科技有限公司</v>
      </c>
      <c r="C2475" s="1" t="str">
        <f>VLOOKUP(A2475,'[3]消费明细-服务商'!$B$2:$D$10000,3,)</f>
        <v>BD服务商</v>
      </c>
      <c r="D2475" s="1" t="str">
        <f>VLOOKUP(A2475,'[3]消费明细-服务商'!$B$2:$I$10000,8,)</f>
        <v>BD团队-黄政源</v>
      </c>
      <c r="E2475" s="1" t="str">
        <f>VLOOKUP(A2475,'[3]消费明细-服务商'!$B$2:$L$10000,11,)</f>
        <v>新建</v>
      </c>
      <c r="F2475" s="5">
        <f>VLOOKUP(A2475,'[3]消费明细-服务商'!$B$2:$K$10000,10,)</f>
        <v>43070</v>
      </c>
      <c r="G2475" s="2" t="s">
        <v>8216</v>
      </c>
      <c r="H2475" s="2" t="s">
        <v>17</v>
      </c>
      <c r="I2475" s="2" t="s">
        <v>59</v>
      </c>
      <c r="J2475" s="2" t="s">
        <v>6136</v>
      </c>
      <c r="K2475" s="2" t="s">
        <v>20</v>
      </c>
      <c r="L2475" s="2" t="s">
        <v>6136</v>
      </c>
      <c r="M2475" s="2"/>
      <c r="N2475" s="1">
        <f t="shared" si="38"/>
        <v>823</v>
      </c>
      <c r="O2475" s="2" t="s">
        <v>22</v>
      </c>
      <c r="P2475" s="2" t="s">
        <v>8214</v>
      </c>
      <c r="Q2475" s="2" t="s">
        <v>8215</v>
      </c>
      <c r="R2475" s="2" t="s">
        <v>21</v>
      </c>
      <c r="U2475" t="str">
        <f>VLOOKUP(H2475,[4]可返佣产品!$A$2:$B$1000,2,)</f>
        <v>true</v>
      </c>
    </row>
    <row r="2476" spans="1:21">
      <c r="A2476" s="2" t="s">
        <v>7934</v>
      </c>
      <c r="B2476" s="1" t="str">
        <f>VLOOKUP(A2476,'[3]消费明细-服务商'!$B$2:$C$10000,2,)</f>
        <v>深圳青莲网络科技有限公司</v>
      </c>
      <c r="C2476" s="1" t="str">
        <f>VLOOKUP(A2476,'[3]消费明细-服务商'!$B$2:$D$10000,3,)</f>
        <v>BD服务商</v>
      </c>
      <c r="D2476" s="1" t="str">
        <f>VLOOKUP(A2476,'[3]消费明细-服务商'!$B$2:$I$10000,8,)</f>
        <v>无</v>
      </c>
      <c r="E2476" s="1" t="str">
        <f>VLOOKUP(A2476,'[3]消费明细-服务商'!$B$2:$L$10000,11,)</f>
        <v>新建</v>
      </c>
      <c r="F2476" s="5">
        <f>VLOOKUP(A2476,'[3]消费明细-服务商'!$B$2:$K$10000,10,)</f>
        <v>43110.6848032407</v>
      </c>
      <c r="G2476" s="2" t="s">
        <v>8217</v>
      </c>
      <c r="H2476" s="2" t="s">
        <v>17</v>
      </c>
      <c r="I2476" s="2" t="s">
        <v>59</v>
      </c>
      <c r="J2476" s="2" t="s">
        <v>8218</v>
      </c>
      <c r="K2476" s="2" t="s">
        <v>20</v>
      </c>
      <c r="L2476" s="2" t="s">
        <v>8218</v>
      </c>
      <c r="M2476" s="2"/>
      <c r="N2476" s="1">
        <f t="shared" si="38"/>
        <v>295.10000000000002</v>
      </c>
      <c r="O2476" s="2" t="s">
        <v>22</v>
      </c>
      <c r="P2476" s="2" t="s">
        <v>8219</v>
      </c>
      <c r="Q2476" s="2" t="s">
        <v>8220</v>
      </c>
      <c r="R2476" s="2" t="s">
        <v>21</v>
      </c>
      <c r="U2476">
        <v>0</v>
      </c>
    </row>
    <row r="2477" spans="1:21">
      <c r="A2477" s="2" t="s">
        <v>7934</v>
      </c>
      <c r="B2477" s="1" t="str">
        <f>VLOOKUP(A2477,'[3]消费明细-服务商'!$B$2:$C$10000,2,)</f>
        <v>深圳青莲网络科技有限公司</v>
      </c>
      <c r="C2477" s="1" t="str">
        <f>VLOOKUP(A2477,'[3]消费明细-服务商'!$B$2:$D$10000,3,)</f>
        <v>BD服务商</v>
      </c>
      <c r="D2477" s="1" t="str">
        <f>VLOOKUP(A2477,'[3]消费明细-服务商'!$B$2:$I$10000,8,)</f>
        <v>无</v>
      </c>
      <c r="E2477" s="1" t="str">
        <f>VLOOKUP(A2477,'[3]消费明细-服务商'!$B$2:$L$10000,11,)</f>
        <v>新建</v>
      </c>
      <c r="F2477" s="5">
        <f>VLOOKUP(A2477,'[3]消费明细-服务商'!$B$2:$K$10000,10,)</f>
        <v>43110.6848032407</v>
      </c>
      <c r="G2477" s="2" t="s">
        <v>8221</v>
      </c>
      <c r="H2477" s="2" t="s">
        <v>17</v>
      </c>
      <c r="I2477" s="2" t="s">
        <v>59</v>
      </c>
      <c r="J2477" s="2" t="s">
        <v>8218</v>
      </c>
      <c r="K2477" s="2" t="s">
        <v>20</v>
      </c>
      <c r="L2477" s="2" t="s">
        <v>8218</v>
      </c>
      <c r="M2477" s="2"/>
      <c r="N2477" s="1">
        <f t="shared" si="38"/>
        <v>295.10000000000002</v>
      </c>
      <c r="O2477" s="2" t="s">
        <v>22</v>
      </c>
      <c r="P2477" s="2" t="s">
        <v>8222</v>
      </c>
      <c r="Q2477" s="2" t="s">
        <v>8223</v>
      </c>
      <c r="R2477" s="2" t="s">
        <v>21</v>
      </c>
      <c r="U2477">
        <v>0</v>
      </c>
    </row>
    <row r="2478" spans="1:21">
      <c r="A2478" s="2" t="s">
        <v>7934</v>
      </c>
      <c r="B2478" s="1" t="str">
        <f>VLOOKUP(A2478,'[3]消费明细-服务商'!$B$2:$C$10000,2,)</f>
        <v>深圳青莲网络科技有限公司</v>
      </c>
      <c r="C2478" s="1" t="str">
        <f>VLOOKUP(A2478,'[3]消费明细-服务商'!$B$2:$D$10000,3,)</f>
        <v>BD服务商</v>
      </c>
      <c r="D2478" s="1" t="str">
        <f>VLOOKUP(A2478,'[3]消费明细-服务商'!$B$2:$I$10000,8,)</f>
        <v>无</v>
      </c>
      <c r="E2478" s="1" t="str">
        <f>VLOOKUP(A2478,'[3]消费明细-服务商'!$B$2:$L$10000,11,)</f>
        <v>新建</v>
      </c>
      <c r="F2478" s="5">
        <f>VLOOKUP(A2478,'[3]消费明细-服务商'!$B$2:$K$10000,10,)</f>
        <v>43110.6848032407</v>
      </c>
      <c r="G2478" s="2" t="s">
        <v>8224</v>
      </c>
      <c r="H2478" s="2" t="s">
        <v>17</v>
      </c>
      <c r="I2478" s="2" t="s">
        <v>59</v>
      </c>
      <c r="J2478" s="2" t="s">
        <v>8218</v>
      </c>
      <c r="K2478" s="2" t="s">
        <v>20</v>
      </c>
      <c r="L2478" s="2" t="s">
        <v>8218</v>
      </c>
      <c r="M2478" s="2"/>
      <c r="N2478" s="1">
        <f t="shared" si="38"/>
        <v>295.10000000000002</v>
      </c>
      <c r="O2478" s="2" t="s">
        <v>22</v>
      </c>
      <c r="P2478" s="2" t="s">
        <v>8225</v>
      </c>
      <c r="Q2478" s="2" t="s">
        <v>8226</v>
      </c>
      <c r="R2478" s="2" t="s">
        <v>21</v>
      </c>
      <c r="U2478">
        <v>0</v>
      </c>
    </row>
    <row r="2479" spans="1:21">
      <c r="A2479" s="2" t="s">
        <v>7934</v>
      </c>
      <c r="B2479" s="1" t="str">
        <f>VLOOKUP(A2479,'[3]消费明细-服务商'!$B$2:$C$10000,2,)</f>
        <v>深圳青莲网络科技有限公司</v>
      </c>
      <c r="C2479" s="1" t="str">
        <f>VLOOKUP(A2479,'[3]消费明细-服务商'!$B$2:$D$10000,3,)</f>
        <v>BD服务商</v>
      </c>
      <c r="D2479" s="1" t="str">
        <f>VLOOKUP(A2479,'[3]消费明细-服务商'!$B$2:$I$10000,8,)</f>
        <v>无</v>
      </c>
      <c r="E2479" s="1" t="str">
        <f>VLOOKUP(A2479,'[3]消费明细-服务商'!$B$2:$L$10000,11,)</f>
        <v>新建</v>
      </c>
      <c r="F2479" s="5">
        <f>VLOOKUP(A2479,'[3]消费明细-服务商'!$B$2:$K$10000,10,)</f>
        <v>43110.6848032407</v>
      </c>
      <c r="G2479" s="2" t="s">
        <v>8227</v>
      </c>
      <c r="H2479" s="2" t="s">
        <v>17</v>
      </c>
      <c r="I2479" s="2" t="s">
        <v>59</v>
      </c>
      <c r="J2479" s="2" t="s">
        <v>8218</v>
      </c>
      <c r="K2479" s="2" t="s">
        <v>20</v>
      </c>
      <c r="L2479" s="2" t="s">
        <v>8218</v>
      </c>
      <c r="M2479" s="2"/>
      <c r="N2479" s="1">
        <f t="shared" si="38"/>
        <v>295.10000000000002</v>
      </c>
      <c r="O2479" s="2" t="s">
        <v>22</v>
      </c>
      <c r="P2479" s="2" t="s">
        <v>8228</v>
      </c>
      <c r="Q2479" s="2" t="s">
        <v>8229</v>
      </c>
      <c r="R2479" s="2" t="s">
        <v>21</v>
      </c>
      <c r="U2479">
        <v>0</v>
      </c>
    </row>
    <row r="2480" spans="1:21">
      <c r="A2480" s="2" t="s">
        <v>7988</v>
      </c>
      <c r="B2480" s="1" t="str">
        <f>VLOOKUP(A2480,'[3]消费明细-服务商'!$B$2:$C$10000,2,)</f>
        <v>中山市零柒陆零网络科技有限公司</v>
      </c>
      <c r="C2480" s="1" t="str">
        <f>VLOOKUP(A2480,'[3]消费明细-服务商'!$B$2:$D$10000,3,)</f>
        <v>BD服务商</v>
      </c>
      <c r="D2480" s="1" t="str">
        <f>VLOOKUP(A2480,'[3]消费明细-服务商'!$B$2:$I$10000,8,)</f>
        <v>BD团队-黄政源</v>
      </c>
      <c r="E2480" s="1" t="str">
        <f>VLOOKUP(A2480,'[3]消费明细-服务商'!$B$2:$L$10000,11,)</f>
        <v>新建</v>
      </c>
      <c r="F2480" s="5">
        <f>VLOOKUP(A2480,'[3]消费明细-服务商'!$B$2:$K$10000,10,)</f>
        <v>43122</v>
      </c>
      <c r="G2480" s="2" t="s">
        <v>8230</v>
      </c>
      <c r="H2480" s="2" t="s">
        <v>17</v>
      </c>
      <c r="I2480" s="2" t="s">
        <v>49</v>
      </c>
      <c r="J2480" s="2" t="s">
        <v>8177</v>
      </c>
      <c r="K2480" s="2" t="s">
        <v>4182</v>
      </c>
      <c r="L2480" s="2" t="s">
        <v>8178</v>
      </c>
      <c r="M2480" s="2"/>
      <c r="N2480" s="1">
        <f t="shared" si="38"/>
        <v>5454</v>
      </c>
      <c r="O2480" s="2" t="s">
        <v>22</v>
      </c>
      <c r="P2480" s="2" t="s">
        <v>8231</v>
      </c>
      <c r="Q2480" s="2" t="s">
        <v>8232</v>
      </c>
      <c r="R2480" s="2" t="s">
        <v>21</v>
      </c>
      <c r="U2480" t="str">
        <f>VLOOKUP(H2480,[4]可返佣产品!$A$2:$B$1000,2,)</f>
        <v>true</v>
      </c>
    </row>
    <row r="2481" spans="1:21">
      <c r="A2481" s="2" t="s">
        <v>7988</v>
      </c>
      <c r="B2481" s="1" t="str">
        <f>VLOOKUP(A2481,'[3]消费明细-服务商'!$B$2:$C$10000,2,)</f>
        <v>中山市零柒陆零网络科技有限公司</v>
      </c>
      <c r="C2481" s="1" t="str">
        <f>VLOOKUP(A2481,'[3]消费明细-服务商'!$B$2:$D$10000,3,)</f>
        <v>BD服务商</v>
      </c>
      <c r="D2481" s="1" t="str">
        <f>VLOOKUP(A2481,'[3]消费明细-服务商'!$B$2:$I$10000,8,)</f>
        <v>BD团队-黄政源</v>
      </c>
      <c r="E2481" s="1" t="str">
        <f>VLOOKUP(A2481,'[3]消费明细-服务商'!$B$2:$L$10000,11,)</f>
        <v>新建</v>
      </c>
      <c r="F2481" s="5">
        <f>VLOOKUP(A2481,'[3]消费明细-服务商'!$B$2:$K$10000,10,)</f>
        <v>43122</v>
      </c>
      <c r="G2481" s="2" t="s">
        <v>8233</v>
      </c>
      <c r="H2481" s="2" t="s">
        <v>8182</v>
      </c>
      <c r="I2481" s="2" t="s">
        <v>49</v>
      </c>
      <c r="J2481" s="2" t="s">
        <v>29</v>
      </c>
      <c r="K2481" s="2" t="s">
        <v>20</v>
      </c>
      <c r="L2481" s="2" t="s">
        <v>29</v>
      </c>
      <c r="M2481" s="2"/>
      <c r="N2481" s="1">
        <f t="shared" si="38"/>
        <v>0</v>
      </c>
      <c r="O2481" s="2" t="s">
        <v>22</v>
      </c>
      <c r="P2481" s="2" t="s">
        <v>8231</v>
      </c>
      <c r="Q2481" s="2" t="s">
        <v>8232</v>
      </c>
      <c r="R2481" s="2" t="s">
        <v>21</v>
      </c>
      <c r="U2481" t="e">
        <f>VLOOKUP(H2481,[4]可返佣产品!$A$2:$B$1000,2,)</f>
        <v>#N/A</v>
      </c>
    </row>
    <row r="2482" spans="1:21">
      <c r="A2482" s="2" t="s">
        <v>7988</v>
      </c>
      <c r="B2482" s="1" t="str">
        <f>VLOOKUP(A2482,'[3]消费明细-服务商'!$B$2:$C$10000,2,)</f>
        <v>中山市零柒陆零网络科技有限公司</v>
      </c>
      <c r="C2482" s="1" t="str">
        <f>VLOOKUP(A2482,'[3]消费明细-服务商'!$B$2:$D$10000,3,)</f>
        <v>BD服务商</v>
      </c>
      <c r="D2482" s="1" t="str">
        <f>VLOOKUP(A2482,'[3]消费明细-服务商'!$B$2:$I$10000,8,)</f>
        <v>BD团队-黄政源</v>
      </c>
      <c r="E2482" s="1" t="str">
        <f>VLOOKUP(A2482,'[3]消费明细-服务商'!$B$2:$L$10000,11,)</f>
        <v>新建</v>
      </c>
      <c r="F2482" s="5">
        <f>VLOOKUP(A2482,'[3]消费明细-服务商'!$B$2:$K$10000,10,)</f>
        <v>43122</v>
      </c>
      <c r="G2482" s="2" t="s">
        <v>8234</v>
      </c>
      <c r="H2482" s="2" t="s">
        <v>36</v>
      </c>
      <c r="I2482" s="2" t="s">
        <v>49</v>
      </c>
      <c r="J2482" s="2" t="s">
        <v>8235</v>
      </c>
      <c r="K2482" s="2" t="s">
        <v>84</v>
      </c>
      <c r="L2482" s="2" t="s">
        <v>418</v>
      </c>
      <c r="M2482" s="2"/>
      <c r="N2482" s="1">
        <f t="shared" si="38"/>
        <v>5916</v>
      </c>
      <c r="O2482" s="2" t="s">
        <v>22</v>
      </c>
      <c r="P2482" s="2" t="s">
        <v>8236</v>
      </c>
      <c r="Q2482" s="2" t="s">
        <v>8237</v>
      </c>
      <c r="R2482" s="2" t="s">
        <v>21</v>
      </c>
      <c r="U2482" t="str">
        <f>VLOOKUP(H2482,[4]可返佣产品!$A$2:$B$1000,2,)</f>
        <v>true</v>
      </c>
    </row>
    <row r="2483" spans="1:21">
      <c r="A2483" s="2" t="s">
        <v>8034</v>
      </c>
      <c r="B2483" s="1" t="str">
        <f>VLOOKUP(A2483,'[3]消费明细-服务商'!$B$2:$C$10000,2,)</f>
        <v>广东商红信息技术有限公司</v>
      </c>
      <c r="C2483" s="1" t="str">
        <f>VLOOKUP(A2483,'[3]消费明细-服务商'!$B$2:$D$10000,3,)</f>
        <v>BD服务商</v>
      </c>
      <c r="D2483" s="1" t="str">
        <f>VLOOKUP(A2483,'[3]消费明细-服务商'!$B$2:$I$10000,8,)</f>
        <v>BD团队-黄政源</v>
      </c>
      <c r="E2483" s="1" t="str">
        <f>VLOOKUP(A2483,'[3]消费明细-服务商'!$B$2:$L$10000,11,)</f>
        <v>新建</v>
      </c>
      <c r="F2483" s="5">
        <f>VLOOKUP(A2483,'[3]消费明细-服务商'!$B$2:$K$10000,10,)</f>
        <v>43084</v>
      </c>
      <c r="G2483" s="2" t="s">
        <v>8238</v>
      </c>
      <c r="H2483" s="2" t="s">
        <v>17</v>
      </c>
      <c r="I2483" s="2" t="s">
        <v>49</v>
      </c>
      <c r="J2483" s="2" t="s">
        <v>8239</v>
      </c>
      <c r="K2483" s="2" t="s">
        <v>8240</v>
      </c>
      <c r="L2483" s="2" t="s">
        <v>8241</v>
      </c>
      <c r="M2483" s="2"/>
      <c r="N2483" s="1">
        <f t="shared" si="38"/>
        <v>570</v>
      </c>
      <c r="O2483" s="2" t="s">
        <v>22</v>
      </c>
      <c r="P2483" s="2" t="s">
        <v>8242</v>
      </c>
      <c r="Q2483" s="2" t="s">
        <v>8243</v>
      </c>
      <c r="R2483" s="2" t="s">
        <v>21</v>
      </c>
      <c r="U2483" t="str">
        <f>VLOOKUP(H2483,[4]可返佣产品!$A$2:$B$1000,2,)</f>
        <v>true</v>
      </c>
    </row>
    <row r="2484" spans="1:21">
      <c r="A2484" s="2" t="s">
        <v>8034</v>
      </c>
      <c r="B2484" s="1" t="str">
        <f>VLOOKUP(A2484,'[3]消费明细-服务商'!$B$2:$C$10000,2,)</f>
        <v>广东商红信息技术有限公司</v>
      </c>
      <c r="C2484" s="1" t="str">
        <f>VLOOKUP(A2484,'[3]消费明细-服务商'!$B$2:$D$10000,3,)</f>
        <v>BD服务商</v>
      </c>
      <c r="D2484" s="1" t="str">
        <f>VLOOKUP(A2484,'[3]消费明细-服务商'!$B$2:$I$10000,8,)</f>
        <v>BD团队-黄政源</v>
      </c>
      <c r="E2484" s="1" t="str">
        <f>VLOOKUP(A2484,'[3]消费明细-服务商'!$B$2:$L$10000,11,)</f>
        <v>新建</v>
      </c>
      <c r="F2484" s="5">
        <f>VLOOKUP(A2484,'[3]消费明细-服务商'!$B$2:$K$10000,10,)</f>
        <v>43084</v>
      </c>
      <c r="G2484" s="2" t="s">
        <v>8244</v>
      </c>
      <c r="H2484" s="2" t="s">
        <v>17</v>
      </c>
      <c r="I2484" s="2" t="s">
        <v>49</v>
      </c>
      <c r="J2484" s="2" t="s">
        <v>8131</v>
      </c>
      <c r="K2484" s="2" t="s">
        <v>980</v>
      </c>
      <c r="L2484" s="2" t="s">
        <v>8245</v>
      </c>
      <c r="M2484" s="2"/>
      <c r="N2484" s="1">
        <f t="shared" si="38"/>
        <v>287.39999999999998</v>
      </c>
      <c r="O2484" s="2" t="s">
        <v>22</v>
      </c>
      <c r="P2484" s="2" t="s">
        <v>8246</v>
      </c>
      <c r="Q2484" s="2" t="s">
        <v>8247</v>
      </c>
      <c r="R2484" s="2" t="s">
        <v>21</v>
      </c>
      <c r="U2484" t="str">
        <f>VLOOKUP(H2484,[4]可返佣产品!$A$2:$B$1000,2,)</f>
        <v>true</v>
      </c>
    </row>
    <row r="2485" spans="1:21">
      <c r="A2485" s="2" t="s">
        <v>7964</v>
      </c>
      <c r="B2485" s="1" t="str">
        <f>VLOOKUP(A2485,'[3]消费明细-服务商'!$B$2:$C$10000,2,)</f>
        <v>深圳市哲盟软件开发有限公司</v>
      </c>
      <c r="C2485" s="1" t="str">
        <f>VLOOKUP(A2485,'[3]消费明细-服务商'!$B$2:$D$10000,3,)</f>
        <v>BD服务商</v>
      </c>
      <c r="D2485" s="1" t="str">
        <f>VLOOKUP(A2485,'[3]消费明细-服务商'!$B$2:$I$10000,8,)</f>
        <v>BD团队-黄政源</v>
      </c>
      <c r="E2485" s="1" t="str">
        <f>VLOOKUP(A2485,'[3]消费明细-服务商'!$B$2:$L$10000,11,)</f>
        <v>新建</v>
      </c>
      <c r="F2485" s="5">
        <f>VLOOKUP(A2485,'[3]消费明细-服务商'!$B$2:$K$10000,10,)</f>
        <v>43112.474259259303</v>
      </c>
      <c r="G2485" s="2" t="s">
        <v>8248</v>
      </c>
      <c r="H2485" s="2" t="s">
        <v>17</v>
      </c>
      <c r="I2485" s="2" t="s">
        <v>49</v>
      </c>
      <c r="J2485" s="2" t="s">
        <v>8249</v>
      </c>
      <c r="K2485" s="2" t="s">
        <v>104</v>
      </c>
      <c r="L2485" s="2" t="s">
        <v>8250</v>
      </c>
      <c r="M2485" s="2"/>
      <c r="N2485" s="1">
        <f t="shared" si="38"/>
        <v>4804.2</v>
      </c>
      <c r="O2485" s="2" t="s">
        <v>22</v>
      </c>
      <c r="P2485" s="2" t="s">
        <v>8251</v>
      </c>
      <c r="Q2485" s="2" t="s">
        <v>8252</v>
      </c>
      <c r="R2485" s="2" t="s">
        <v>21</v>
      </c>
      <c r="U2485" t="str">
        <f>VLOOKUP(H2485,[4]可返佣产品!$A$2:$B$1000,2,)</f>
        <v>true</v>
      </c>
    </row>
    <row r="2486" spans="1:21">
      <c r="A2486" s="2" t="s">
        <v>7934</v>
      </c>
      <c r="B2486" s="1" t="str">
        <f>VLOOKUP(A2486,'[3]消费明细-服务商'!$B$2:$C$10000,2,)</f>
        <v>深圳青莲网络科技有限公司</v>
      </c>
      <c r="C2486" s="1" t="str">
        <f>VLOOKUP(A2486,'[3]消费明细-服务商'!$B$2:$D$10000,3,)</f>
        <v>BD服务商</v>
      </c>
      <c r="D2486" s="1" t="str">
        <f>VLOOKUP(A2486,'[3]消费明细-服务商'!$B$2:$I$10000,8,)</f>
        <v>无</v>
      </c>
      <c r="E2486" s="1" t="str">
        <f>VLOOKUP(A2486,'[3]消费明细-服务商'!$B$2:$L$10000,11,)</f>
        <v>新建</v>
      </c>
      <c r="F2486" s="5">
        <f>VLOOKUP(A2486,'[3]消费明细-服务商'!$B$2:$K$10000,10,)</f>
        <v>43110.6848032407</v>
      </c>
      <c r="G2486" s="2" t="s">
        <v>8253</v>
      </c>
      <c r="H2486" s="2" t="s">
        <v>17</v>
      </c>
      <c r="I2486" s="2" t="s">
        <v>59</v>
      </c>
      <c r="J2486" s="2" t="s">
        <v>8254</v>
      </c>
      <c r="K2486" s="2" t="s">
        <v>360</v>
      </c>
      <c r="L2486" s="2" t="s">
        <v>8255</v>
      </c>
      <c r="M2486" s="2"/>
      <c r="N2486" s="1">
        <f t="shared" si="38"/>
        <v>1091</v>
      </c>
      <c r="O2486" s="2" t="s">
        <v>22</v>
      </c>
      <c r="P2486" s="2" t="s">
        <v>8256</v>
      </c>
      <c r="Q2486" s="2" t="s">
        <v>8257</v>
      </c>
      <c r="R2486" s="2" t="s">
        <v>21</v>
      </c>
      <c r="U2486">
        <v>0</v>
      </c>
    </row>
    <row r="2487" spans="1:21">
      <c r="A2487" s="2" t="s">
        <v>7934</v>
      </c>
      <c r="B2487" s="1" t="str">
        <f>VLOOKUP(A2487,'[3]消费明细-服务商'!$B$2:$C$10000,2,)</f>
        <v>深圳青莲网络科技有限公司</v>
      </c>
      <c r="C2487" s="1" t="str">
        <f>VLOOKUP(A2487,'[3]消费明细-服务商'!$B$2:$D$10000,3,)</f>
        <v>BD服务商</v>
      </c>
      <c r="D2487" s="1" t="str">
        <f>VLOOKUP(A2487,'[3]消费明细-服务商'!$B$2:$I$10000,8,)</f>
        <v>无</v>
      </c>
      <c r="E2487" s="1" t="str">
        <f>VLOOKUP(A2487,'[3]消费明细-服务商'!$B$2:$L$10000,11,)</f>
        <v>新建</v>
      </c>
      <c r="F2487" s="5">
        <f>VLOOKUP(A2487,'[3]消费明细-服务商'!$B$2:$K$10000,10,)</f>
        <v>43110.6848032407</v>
      </c>
      <c r="G2487" s="2" t="s">
        <v>8258</v>
      </c>
      <c r="H2487" s="2" t="s">
        <v>17</v>
      </c>
      <c r="I2487" s="2" t="s">
        <v>59</v>
      </c>
      <c r="J2487" s="2" t="s">
        <v>8259</v>
      </c>
      <c r="K2487" s="2" t="s">
        <v>360</v>
      </c>
      <c r="L2487" s="2" t="s">
        <v>8260</v>
      </c>
      <c r="M2487" s="2"/>
      <c r="N2487" s="1">
        <f t="shared" si="38"/>
        <v>187.6</v>
      </c>
      <c r="O2487" s="2" t="s">
        <v>22</v>
      </c>
      <c r="P2487" s="2" t="s">
        <v>8261</v>
      </c>
      <c r="Q2487" s="2" t="s">
        <v>8262</v>
      </c>
      <c r="R2487" s="2" t="s">
        <v>21</v>
      </c>
      <c r="U2487">
        <v>0</v>
      </c>
    </row>
    <row r="2488" spans="1:21">
      <c r="A2488" s="2" t="s">
        <v>7934</v>
      </c>
      <c r="B2488" s="1" t="str">
        <f>VLOOKUP(A2488,'[3]消费明细-服务商'!$B$2:$C$10000,2,)</f>
        <v>深圳青莲网络科技有限公司</v>
      </c>
      <c r="C2488" s="1" t="str">
        <f>VLOOKUP(A2488,'[3]消费明细-服务商'!$B$2:$D$10000,3,)</f>
        <v>BD服务商</v>
      </c>
      <c r="D2488" s="1" t="str">
        <f>VLOOKUP(A2488,'[3]消费明细-服务商'!$B$2:$I$10000,8,)</f>
        <v>无</v>
      </c>
      <c r="E2488" s="1" t="str">
        <f>VLOOKUP(A2488,'[3]消费明细-服务商'!$B$2:$L$10000,11,)</f>
        <v>新建</v>
      </c>
      <c r="F2488" s="5">
        <f>VLOOKUP(A2488,'[3]消费明细-服务商'!$B$2:$K$10000,10,)</f>
        <v>43110.6848032407</v>
      </c>
      <c r="G2488" s="2" t="s">
        <v>8263</v>
      </c>
      <c r="H2488" s="2" t="s">
        <v>17</v>
      </c>
      <c r="I2488" s="2" t="s">
        <v>59</v>
      </c>
      <c r="J2488" s="2" t="s">
        <v>8259</v>
      </c>
      <c r="K2488" s="2" t="s">
        <v>360</v>
      </c>
      <c r="L2488" s="2" t="s">
        <v>8260</v>
      </c>
      <c r="M2488" s="2"/>
      <c r="N2488" s="1">
        <f t="shared" si="38"/>
        <v>187.6</v>
      </c>
      <c r="O2488" s="2" t="s">
        <v>22</v>
      </c>
      <c r="P2488" s="2" t="s">
        <v>8264</v>
      </c>
      <c r="Q2488" s="2" t="s">
        <v>8265</v>
      </c>
      <c r="R2488" s="2" t="s">
        <v>21</v>
      </c>
      <c r="U2488">
        <v>0</v>
      </c>
    </row>
    <row r="2489" spans="1:21">
      <c r="A2489" s="2" t="s">
        <v>7934</v>
      </c>
      <c r="B2489" s="1" t="str">
        <f>VLOOKUP(A2489,'[3]消费明细-服务商'!$B$2:$C$10000,2,)</f>
        <v>深圳青莲网络科技有限公司</v>
      </c>
      <c r="C2489" s="1" t="str">
        <f>VLOOKUP(A2489,'[3]消费明细-服务商'!$B$2:$D$10000,3,)</f>
        <v>BD服务商</v>
      </c>
      <c r="D2489" s="1" t="str">
        <f>VLOOKUP(A2489,'[3]消费明细-服务商'!$B$2:$I$10000,8,)</f>
        <v>无</v>
      </c>
      <c r="E2489" s="1" t="str">
        <f>VLOOKUP(A2489,'[3]消费明细-服务商'!$B$2:$L$10000,11,)</f>
        <v>新建</v>
      </c>
      <c r="F2489" s="5">
        <f>VLOOKUP(A2489,'[3]消费明细-服务商'!$B$2:$K$10000,10,)</f>
        <v>43110.6848032407</v>
      </c>
      <c r="G2489" s="2" t="s">
        <v>8266</v>
      </c>
      <c r="H2489" s="2" t="s">
        <v>17</v>
      </c>
      <c r="I2489" s="2" t="s">
        <v>59</v>
      </c>
      <c r="J2489" s="2" t="s">
        <v>8259</v>
      </c>
      <c r="K2489" s="2" t="s">
        <v>360</v>
      </c>
      <c r="L2489" s="2" t="s">
        <v>8260</v>
      </c>
      <c r="M2489" s="2"/>
      <c r="N2489" s="1">
        <f t="shared" si="38"/>
        <v>187.6</v>
      </c>
      <c r="O2489" s="2" t="s">
        <v>22</v>
      </c>
      <c r="P2489" s="2" t="s">
        <v>4098</v>
      </c>
      <c r="Q2489" s="2" t="s">
        <v>8267</v>
      </c>
      <c r="R2489" s="2" t="s">
        <v>21</v>
      </c>
      <c r="U2489">
        <v>0</v>
      </c>
    </row>
    <row r="2490" spans="1:21">
      <c r="A2490" s="2" t="s">
        <v>7988</v>
      </c>
      <c r="B2490" s="1" t="str">
        <f>VLOOKUP(A2490,'[3]消费明细-服务商'!$B$2:$C$10000,2,)</f>
        <v>中山市零柒陆零网络科技有限公司</v>
      </c>
      <c r="C2490" s="1" t="str">
        <f>VLOOKUP(A2490,'[3]消费明细-服务商'!$B$2:$D$10000,3,)</f>
        <v>BD服务商</v>
      </c>
      <c r="D2490" s="1" t="str">
        <f>VLOOKUP(A2490,'[3]消费明细-服务商'!$B$2:$I$10000,8,)</f>
        <v>BD团队-黄政源</v>
      </c>
      <c r="E2490" s="1" t="str">
        <f>VLOOKUP(A2490,'[3]消费明细-服务商'!$B$2:$L$10000,11,)</f>
        <v>新建</v>
      </c>
      <c r="F2490" s="5">
        <f>VLOOKUP(A2490,'[3]消费明细-服务商'!$B$2:$K$10000,10,)</f>
        <v>43122</v>
      </c>
      <c r="G2490" s="2" t="s">
        <v>8268</v>
      </c>
      <c r="H2490" s="2" t="s">
        <v>166</v>
      </c>
      <c r="I2490" s="2" t="s">
        <v>18</v>
      </c>
      <c r="J2490" s="2" t="s">
        <v>29</v>
      </c>
      <c r="K2490" s="2" t="s">
        <v>20</v>
      </c>
      <c r="L2490" s="2" t="s">
        <v>30</v>
      </c>
      <c r="M2490" s="2"/>
      <c r="N2490" s="1">
        <f t="shared" si="38"/>
        <v>0</v>
      </c>
      <c r="O2490" s="2" t="s">
        <v>31</v>
      </c>
      <c r="P2490" s="2" t="s">
        <v>8269</v>
      </c>
      <c r="Q2490" s="2" t="s">
        <v>8269</v>
      </c>
      <c r="R2490" s="2" t="s">
        <v>21</v>
      </c>
      <c r="U2490" t="e">
        <f>VLOOKUP(H2490,[4]可返佣产品!$A$2:$B$1000,2,)</f>
        <v>#N/A</v>
      </c>
    </row>
    <row r="2491" spans="1:21">
      <c r="A2491" s="2" t="s">
        <v>7988</v>
      </c>
      <c r="B2491" s="1" t="str">
        <f>VLOOKUP(A2491,'[3]消费明细-服务商'!$B$2:$C$10000,2,)</f>
        <v>中山市零柒陆零网络科技有限公司</v>
      </c>
      <c r="C2491" s="1" t="str">
        <f>VLOOKUP(A2491,'[3]消费明细-服务商'!$B$2:$D$10000,3,)</f>
        <v>BD服务商</v>
      </c>
      <c r="D2491" s="1" t="str">
        <f>VLOOKUP(A2491,'[3]消费明细-服务商'!$B$2:$I$10000,8,)</f>
        <v>BD团队-黄政源</v>
      </c>
      <c r="E2491" s="1" t="str">
        <f>VLOOKUP(A2491,'[3]消费明细-服务商'!$B$2:$L$10000,11,)</f>
        <v>新建</v>
      </c>
      <c r="F2491" s="5">
        <f>VLOOKUP(A2491,'[3]消费明细-服务商'!$B$2:$K$10000,10,)</f>
        <v>43122</v>
      </c>
      <c r="G2491" s="2" t="s">
        <v>8270</v>
      </c>
      <c r="H2491" s="2" t="s">
        <v>166</v>
      </c>
      <c r="I2491" s="2" t="s">
        <v>18</v>
      </c>
      <c r="J2491" s="2" t="s">
        <v>29</v>
      </c>
      <c r="K2491" s="2" t="s">
        <v>20</v>
      </c>
      <c r="L2491" s="2" t="s">
        <v>30</v>
      </c>
      <c r="M2491" s="2"/>
      <c r="N2491" s="1">
        <f t="shared" si="38"/>
        <v>0</v>
      </c>
      <c r="O2491" s="2" t="s">
        <v>31</v>
      </c>
      <c r="P2491" s="2" t="s">
        <v>8271</v>
      </c>
      <c r="Q2491" s="2" t="s">
        <v>8271</v>
      </c>
      <c r="R2491" s="2" t="s">
        <v>21</v>
      </c>
      <c r="U2491" t="e">
        <f>VLOOKUP(H2491,[4]可返佣产品!$A$2:$B$1000,2,)</f>
        <v>#N/A</v>
      </c>
    </row>
    <row r="2492" spans="1:21">
      <c r="A2492" s="2" t="s">
        <v>8034</v>
      </c>
      <c r="B2492" s="1" t="str">
        <f>VLOOKUP(A2492,'[3]消费明细-服务商'!$B$2:$C$10000,2,)</f>
        <v>广东商红信息技术有限公司</v>
      </c>
      <c r="C2492" s="1" t="str">
        <f>VLOOKUP(A2492,'[3]消费明细-服务商'!$B$2:$D$10000,3,)</f>
        <v>BD服务商</v>
      </c>
      <c r="D2492" s="1" t="str">
        <f>VLOOKUP(A2492,'[3]消费明细-服务商'!$B$2:$I$10000,8,)</f>
        <v>BD团队-黄政源</v>
      </c>
      <c r="E2492" s="1" t="str">
        <f>VLOOKUP(A2492,'[3]消费明细-服务商'!$B$2:$L$10000,11,)</f>
        <v>新建</v>
      </c>
      <c r="F2492" s="5">
        <f>VLOOKUP(A2492,'[3]消费明细-服务商'!$B$2:$K$10000,10,)</f>
        <v>43084</v>
      </c>
      <c r="G2492" s="2" t="s">
        <v>8272</v>
      </c>
      <c r="H2492" s="2" t="s">
        <v>89</v>
      </c>
      <c r="I2492" s="2" t="s">
        <v>18</v>
      </c>
      <c r="J2492" s="2" t="s">
        <v>8273</v>
      </c>
      <c r="K2492" s="2" t="s">
        <v>203</v>
      </c>
      <c r="L2492" s="2" t="s">
        <v>8274</v>
      </c>
      <c r="M2492" s="2"/>
      <c r="N2492" s="1">
        <f t="shared" si="38"/>
        <v>40.83</v>
      </c>
      <c r="O2492" s="2" t="s">
        <v>22</v>
      </c>
      <c r="P2492" s="2" t="s">
        <v>8275</v>
      </c>
      <c r="Q2492" s="2" t="s">
        <v>8276</v>
      </c>
      <c r="R2492" s="2" t="s">
        <v>21</v>
      </c>
      <c r="U2492" t="str">
        <f>VLOOKUP(H2492,[4]可返佣产品!$A$2:$B$1000,2,)</f>
        <v>true</v>
      </c>
    </row>
    <row r="2493" spans="1:21">
      <c r="A2493" s="2" t="s">
        <v>8034</v>
      </c>
      <c r="B2493" s="1" t="str">
        <f>VLOOKUP(A2493,'[3]消费明细-服务商'!$B$2:$C$10000,2,)</f>
        <v>广东商红信息技术有限公司</v>
      </c>
      <c r="C2493" s="1" t="str">
        <f>VLOOKUP(A2493,'[3]消费明细-服务商'!$B$2:$D$10000,3,)</f>
        <v>BD服务商</v>
      </c>
      <c r="D2493" s="1" t="str">
        <f>VLOOKUP(A2493,'[3]消费明细-服务商'!$B$2:$I$10000,8,)</f>
        <v>BD团队-黄政源</v>
      </c>
      <c r="E2493" s="1" t="str">
        <f>VLOOKUP(A2493,'[3]消费明细-服务商'!$B$2:$L$10000,11,)</f>
        <v>新建</v>
      </c>
      <c r="F2493" s="5">
        <f>VLOOKUP(A2493,'[3]消费明细-服务商'!$B$2:$K$10000,10,)</f>
        <v>43084</v>
      </c>
      <c r="G2493" s="2" t="s">
        <v>8277</v>
      </c>
      <c r="H2493" s="2" t="s">
        <v>89</v>
      </c>
      <c r="I2493" s="2" t="s">
        <v>49</v>
      </c>
      <c r="J2493" s="2" t="s">
        <v>693</v>
      </c>
      <c r="K2493" s="2" t="s">
        <v>203</v>
      </c>
      <c r="L2493" s="2" t="s">
        <v>694</v>
      </c>
      <c r="M2493" s="2"/>
      <c r="N2493" s="1">
        <f t="shared" si="38"/>
        <v>9</v>
      </c>
      <c r="O2493" s="2" t="s">
        <v>22</v>
      </c>
      <c r="P2493" s="2" t="s">
        <v>8278</v>
      </c>
      <c r="Q2493" s="2" t="s">
        <v>8279</v>
      </c>
      <c r="R2493" s="2" t="s">
        <v>21</v>
      </c>
      <c r="U2493" t="str">
        <f>VLOOKUP(H2493,[4]可返佣产品!$A$2:$B$1000,2,)</f>
        <v>true</v>
      </c>
    </row>
    <row r="2494" spans="1:21">
      <c r="A2494" s="2" t="s">
        <v>8009</v>
      </c>
      <c r="B2494" s="1" t="str">
        <f>VLOOKUP(A2494,'[3]消费明细-服务商'!$B$2:$C$10000,2,)</f>
        <v>广州市互信网络科技有限公司</v>
      </c>
      <c r="C2494" s="1" t="str">
        <f>VLOOKUP(A2494,'[3]消费明细-服务商'!$B$2:$D$10000,3,)</f>
        <v>BD服务商</v>
      </c>
      <c r="D2494" s="1" t="str">
        <f>VLOOKUP(A2494,'[3]消费明细-服务商'!$B$2:$I$10000,8,)</f>
        <v>BD团队-黄政源</v>
      </c>
      <c r="E2494" s="1" t="str">
        <f>VLOOKUP(A2494,'[3]消费明细-服务商'!$B$2:$L$10000,11,)</f>
        <v>新建</v>
      </c>
      <c r="F2494" s="5">
        <f>VLOOKUP(A2494,'[3]消费明细-服务商'!$B$2:$K$10000,10,)</f>
        <v>43070</v>
      </c>
      <c r="G2494" s="2" t="s">
        <v>8280</v>
      </c>
      <c r="H2494" s="2" t="s">
        <v>36</v>
      </c>
      <c r="I2494" s="2" t="s">
        <v>59</v>
      </c>
      <c r="J2494" s="2" t="s">
        <v>906</v>
      </c>
      <c r="K2494" s="2" t="s">
        <v>20</v>
      </c>
      <c r="L2494" s="2" t="s">
        <v>906</v>
      </c>
      <c r="M2494" s="2"/>
      <c r="N2494" s="1">
        <f t="shared" si="38"/>
        <v>156</v>
      </c>
      <c r="O2494" s="2" t="s">
        <v>22</v>
      </c>
      <c r="P2494" s="2" t="s">
        <v>8281</v>
      </c>
      <c r="Q2494" s="2" t="s">
        <v>8282</v>
      </c>
      <c r="R2494" s="2" t="s">
        <v>21</v>
      </c>
      <c r="U2494" t="str">
        <f>VLOOKUP(H2494,[4]可返佣产品!$A$2:$B$1000,2,)</f>
        <v>true</v>
      </c>
    </row>
    <row r="2495" spans="1:21">
      <c r="A2495" s="2" t="s">
        <v>7934</v>
      </c>
      <c r="B2495" s="1" t="str">
        <f>VLOOKUP(A2495,'[3]消费明细-服务商'!$B$2:$C$10000,2,)</f>
        <v>深圳青莲网络科技有限公司</v>
      </c>
      <c r="C2495" s="1" t="str">
        <f>VLOOKUP(A2495,'[3]消费明细-服务商'!$B$2:$D$10000,3,)</f>
        <v>BD服务商</v>
      </c>
      <c r="D2495" s="1" t="str">
        <f>VLOOKUP(A2495,'[3]消费明细-服务商'!$B$2:$I$10000,8,)</f>
        <v>无</v>
      </c>
      <c r="E2495" s="1" t="str">
        <f>VLOOKUP(A2495,'[3]消费明细-服务商'!$B$2:$L$10000,11,)</f>
        <v>新建</v>
      </c>
      <c r="F2495" s="5">
        <f>VLOOKUP(A2495,'[3]消费明细-服务商'!$B$2:$K$10000,10,)</f>
        <v>43110.6848032407</v>
      </c>
      <c r="G2495" s="2" t="s">
        <v>8283</v>
      </c>
      <c r="H2495" s="2" t="s">
        <v>17</v>
      </c>
      <c r="I2495" s="2" t="s">
        <v>59</v>
      </c>
      <c r="J2495" s="2" t="s">
        <v>8284</v>
      </c>
      <c r="K2495" s="2" t="s">
        <v>20</v>
      </c>
      <c r="L2495" s="2" t="s">
        <v>8284</v>
      </c>
      <c r="M2495" s="2"/>
      <c r="N2495" s="1">
        <f t="shared" si="38"/>
        <v>1040</v>
      </c>
      <c r="O2495" s="2" t="s">
        <v>22</v>
      </c>
      <c r="P2495" s="2" t="s">
        <v>8285</v>
      </c>
      <c r="Q2495" s="2" t="s">
        <v>8286</v>
      </c>
      <c r="R2495" s="2" t="s">
        <v>21</v>
      </c>
      <c r="U2495">
        <v>0</v>
      </c>
    </row>
    <row r="2496" spans="1:21">
      <c r="A2496" s="2" t="s">
        <v>7988</v>
      </c>
      <c r="B2496" s="1" t="str">
        <f>VLOOKUP(A2496,'[3]消费明细-服务商'!$B$2:$C$10000,2,)</f>
        <v>中山市零柒陆零网络科技有限公司</v>
      </c>
      <c r="C2496" s="1" t="str">
        <f>VLOOKUP(A2496,'[3]消费明细-服务商'!$B$2:$D$10000,3,)</f>
        <v>BD服务商</v>
      </c>
      <c r="D2496" s="1" t="str">
        <f>VLOOKUP(A2496,'[3]消费明细-服务商'!$B$2:$I$10000,8,)</f>
        <v>BD团队-黄政源</v>
      </c>
      <c r="E2496" s="1" t="str">
        <f>VLOOKUP(A2496,'[3]消费明细-服务商'!$B$2:$L$10000,11,)</f>
        <v>新建</v>
      </c>
      <c r="F2496" s="5">
        <f>VLOOKUP(A2496,'[3]消费明细-服务商'!$B$2:$K$10000,10,)</f>
        <v>43122</v>
      </c>
      <c r="G2496" s="2" t="s">
        <v>8287</v>
      </c>
      <c r="H2496" s="2" t="s">
        <v>166</v>
      </c>
      <c r="I2496" s="2" t="s">
        <v>49</v>
      </c>
      <c r="J2496" s="2" t="s">
        <v>29</v>
      </c>
      <c r="K2496" s="2" t="s">
        <v>20</v>
      </c>
      <c r="L2496" s="2" t="s">
        <v>30</v>
      </c>
      <c r="M2496" s="2"/>
      <c r="N2496" s="1">
        <f t="shared" si="38"/>
        <v>0</v>
      </c>
      <c r="O2496" s="2" t="s">
        <v>31</v>
      </c>
      <c r="P2496" s="2" t="s">
        <v>8288</v>
      </c>
      <c r="Q2496" s="2" t="s">
        <v>8288</v>
      </c>
      <c r="R2496" s="2" t="s">
        <v>21</v>
      </c>
      <c r="U2496" t="e">
        <f>VLOOKUP(H2496,[4]可返佣产品!$A$2:$B$1000,2,)</f>
        <v>#N/A</v>
      </c>
    </row>
    <row r="2497" spans="1:21">
      <c r="A2497" s="2" t="s">
        <v>7988</v>
      </c>
      <c r="B2497" s="1" t="str">
        <f>VLOOKUP(A2497,'[3]消费明细-服务商'!$B$2:$C$10000,2,)</f>
        <v>中山市零柒陆零网络科技有限公司</v>
      </c>
      <c r="C2497" s="1" t="str">
        <f>VLOOKUP(A2497,'[3]消费明细-服务商'!$B$2:$D$10000,3,)</f>
        <v>BD服务商</v>
      </c>
      <c r="D2497" s="1" t="str">
        <f>VLOOKUP(A2497,'[3]消费明细-服务商'!$B$2:$I$10000,8,)</f>
        <v>BD团队-黄政源</v>
      </c>
      <c r="E2497" s="1" t="str">
        <f>VLOOKUP(A2497,'[3]消费明细-服务商'!$B$2:$L$10000,11,)</f>
        <v>新建</v>
      </c>
      <c r="F2497" s="5">
        <f>VLOOKUP(A2497,'[3]消费明细-服务商'!$B$2:$K$10000,10,)</f>
        <v>43122</v>
      </c>
      <c r="G2497" s="2" t="s">
        <v>8289</v>
      </c>
      <c r="H2497" s="2" t="s">
        <v>17</v>
      </c>
      <c r="I2497" s="2" t="s">
        <v>49</v>
      </c>
      <c r="J2497" s="2" t="s">
        <v>8290</v>
      </c>
      <c r="K2497" s="2" t="s">
        <v>4182</v>
      </c>
      <c r="L2497" s="2" t="s">
        <v>8291</v>
      </c>
      <c r="M2497" s="2"/>
      <c r="N2497" s="1">
        <f t="shared" si="38"/>
        <v>4923.6000000000004</v>
      </c>
      <c r="O2497" s="2" t="s">
        <v>22</v>
      </c>
      <c r="P2497" s="2" t="s">
        <v>8292</v>
      </c>
      <c r="Q2497" s="2" t="s">
        <v>8293</v>
      </c>
      <c r="R2497" s="2" t="s">
        <v>21</v>
      </c>
      <c r="U2497" t="str">
        <f>VLOOKUP(H2497,[4]可返佣产品!$A$2:$B$1000,2,)</f>
        <v>true</v>
      </c>
    </row>
    <row r="2498" spans="1:21">
      <c r="A2498" s="2" t="s">
        <v>7988</v>
      </c>
      <c r="B2498" s="1" t="str">
        <f>VLOOKUP(A2498,'[3]消费明细-服务商'!$B$2:$C$10000,2,)</f>
        <v>中山市零柒陆零网络科技有限公司</v>
      </c>
      <c r="C2498" s="1" t="str">
        <f>VLOOKUP(A2498,'[3]消费明细-服务商'!$B$2:$D$10000,3,)</f>
        <v>BD服务商</v>
      </c>
      <c r="D2498" s="1" t="str">
        <f>VLOOKUP(A2498,'[3]消费明细-服务商'!$B$2:$I$10000,8,)</f>
        <v>BD团队-黄政源</v>
      </c>
      <c r="E2498" s="1" t="str">
        <f>VLOOKUP(A2498,'[3]消费明细-服务商'!$B$2:$L$10000,11,)</f>
        <v>新建</v>
      </c>
      <c r="F2498" s="5">
        <f>VLOOKUP(A2498,'[3]消费明细-服务商'!$B$2:$K$10000,10,)</f>
        <v>43122</v>
      </c>
      <c r="G2498" s="2" t="s">
        <v>8294</v>
      </c>
      <c r="H2498" s="2" t="s">
        <v>8182</v>
      </c>
      <c r="I2498" s="2" t="s">
        <v>49</v>
      </c>
      <c r="J2498" s="2" t="s">
        <v>29</v>
      </c>
      <c r="K2498" s="2" t="s">
        <v>20</v>
      </c>
      <c r="L2498" s="2" t="s">
        <v>29</v>
      </c>
      <c r="M2498" s="2"/>
      <c r="N2498" s="1">
        <f t="shared" si="38"/>
        <v>0</v>
      </c>
      <c r="O2498" s="2" t="s">
        <v>22</v>
      </c>
      <c r="P2498" s="2" t="s">
        <v>8295</v>
      </c>
      <c r="Q2498" s="2" t="s">
        <v>8293</v>
      </c>
      <c r="R2498" s="2" t="s">
        <v>21</v>
      </c>
      <c r="U2498" t="e">
        <f>VLOOKUP(H2498,[4]可返佣产品!$A$2:$B$1000,2,)</f>
        <v>#N/A</v>
      </c>
    </row>
    <row r="2499" spans="1:21">
      <c r="A2499" s="2" t="s">
        <v>7934</v>
      </c>
      <c r="B2499" s="1" t="str">
        <f>VLOOKUP(A2499,'[3]消费明细-服务商'!$B$2:$C$10000,2,)</f>
        <v>深圳青莲网络科技有限公司</v>
      </c>
      <c r="C2499" s="1" t="str">
        <f>VLOOKUP(A2499,'[3]消费明细-服务商'!$B$2:$D$10000,3,)</f>
        <v>BD服务商</v>
      </c>
      <c r="D2499" s="1" t="str">
        <f>VLOOKUP(A2499,'[3]消费明细-服务商'!$B$2:$I$10000,8,)</f>
        <v>无</v>
      </c>
      <c r="E2499" s="1" t="str">
        <f>VLOOKUP(A2499,'[3]消费明细-服务商'!$B$2:$L$10000,11,)</f>
        <v>新建</v>
      </c>
      <c r="F2499" s="5">
        <f>VLOOKUP(A2499,'[3]消费明细-服务商'!$B$2:$K$10000,10,)</f>
        <v>43110.6848032407</v>
      </c>
      <c r="G2499" s="2" t="s">
        <v>8296</v>
      </c>
      <c r="H2499" s="2" t="s">
        <v>166</v>
      </c>
      <c r="I2499" s="2" t="s">
        <v>49</v>
      </c>
      <c r="J2499" s="2" t="s">
        <v>29</v>
      </c>
      <c r="K2499" s="2" t="s">
        <v>20</v>
      </c>
      <c r="L2499" s="2" t="s">
        <v>30</v>
      </c>
      <c r="M2499" s="2"/>
      <c r="N2499" s="1">
        <f t="shared" ref="N2499:N2562" si="39">L2499-M2499</f>
        <v>0</v>
      </c>
      <c r="O2499" s="2" t="s">
        <v>31</v>
      </c>
      <c r="P2499" s="2" t="s">
        <v>8297</v>
      </c>
      <c r="Q2499" s="2" t="s">
        <v>8297</v>
      </c>
      <c r="R2499" s="2" t="s">
        <v>21</v>
      </c>
      <c r="U2499" t="e">
        <f>VLOOKUP(H2499,[4]可返佣产品!$A$2:$B$1000,2,)</f>
        <v>#N/A</v>
      </c>
    </row>
    <row r="2500" spans="1:21">
      <c r="A2500" s="2" t="s">
        <v>7934</v>
      </c>
      <c r="B2500" s="1" t="str">
        <f>VLOOKUP(A2500,'[3]消费明细-服务商'!$B$2:$C$10000,2,)</f>
        <v>深圳青莲网络科技有限公司</v>
      </c>
      <c r="C2500" s="1" t="str">
        <f>VLOOKUP(A2500,'[3]消费明细-服务商'!$B$2:$D$10000,3,)</f>
        <v>BD服务商</v>
      </c>
      <c r="D2500" s="1" t="str">
        <f>VLOOKUP(A2500,'[3]消费明细-服务商'!$B$2:$I$10000,8,)</f>
        <v>无</v>
      </c>
      <c r="E2500" s="1" t="str">
        <f>VLOOKUP(A2500,'[3]消费明细-服务商'!$B$2:$L$10000,11,)</f>
        <v>新建</v>
      </c>
      <c r="F2500" s="5">
        <f>VLOOKUP(A2500,'[3]消费明细-服务商'!$B$2:$K$10000,10,)</f>
        <v>43110.6848032407</v>
      </c>
      <c r="G2500" s="2" t="s">
        <v>8298</v>
      </c>
      <c r="H2500" s="2" t="s">
        <v>48</v>
      </c>
      <c r="I2500" s="2" t="s">
        <v>49</v>
      </c>
      <c r="J2500" s="2" t="s">
        <v>29</v>
      </c>
      <c r="K2500" s="2" t="s">
        <v>20</v>
      </c>
      <c r="L2500" s="2" t="s">
        <v>30</v>
      </c>
      <c r="M2500" s="2"/>
      <c r="N2500" s="1">
        <f t="shared" si="39"/>
        <v>0</v>
      </c>
      <c r="O2500" s="2" t="s">
        <v>31</v>
      </c>
      <c r="P2500" s="2" t="s">
        <v>8299</v>
      </c>
      <c r="Q2500" s="2" t="s">
        <v>8300</v>
      </c>
      <c r="R2500" s="2" t="s">
        <v>21</v>
      </c>
      <c r="U2500" t="e">
        <f>VLOOKUP(H2500,[4]可返佣产品!$A$2:$B$1000,2,)</f>
        <v>#N/A</v>
      </c>
    </row>
    <row r="2501" spans="1:21">
      <c r="A2501" s="2" t="s">
        <v>7934</v>
      </c>
      <c r="B2501" s="1" t="str">
        <f>VLOOKUP(A2501,'[3]消费明细-服务商'!$B$2:$C$10000,2,)</f>
        <v>深圳青莲网络科技有限公司</v>
      </c>
      <c r="C2501" s="1" t="str">
        <f>VLOOKUP(A2501,'[3]消费明细-服务商'!$B$2:$D$10000,3,)</f>
        <v>BD服务商</v>
      </c>
      <c r="D2501" s="1" t="str">
        <f>VLOOKUP(A2501,'[3]消费明细-服务商'!$B$2:$I$10000,8,)</f>
        <v>无</v>
      </c>
      <c r="E2501" s="1" t="str">
        <f>VLOOKUP(A2501,'[3]消费明细-服务商'!$B$2:$L$10000,11,)</f>
        <v>新建</v>
      </c>
      <c r="F2501" s="5">
        <f>VLOOKUP(A2501,'[3]消费明细-服务商'!$B$2:$K$10000,10,)</f>
        <v>43110.6848032407</v>
      </c>
      <c r="G2501" s="2" t="s">
        <v>8301</v>
      </c>
      <c r="H2501" s="2" t="s">
        <v>54</v>
      </c>
      <c r="I2501" s="2" t="s">
        <v>49</v>
      </c>
      <c r="J2501" s="2" t="s">
        <v>29</v>
      </c>
      <c r="K2501" s="2" t="s">
        <v>20</v>
      </c>
      <c r="L2501" s="2" t="s">
        <v>29</v>
      </c>
      <c r="M2501" s="2"/>
      <c r="N2501" s="1">
        <f t="shared" si="39"/>
        <v>0</v>
      </c>
      <c r="O2501" s="2" t="s">
        <v>22</v>
      </c>
      <c r="P2501" s="2" t="s">
        <v>8302</v>
      </c>
      <c r="Q2501" s="2" t="s">
        <v>8303</v>
      </c>
      <c r="R2501" s="2" t="s">
        <v>21</v>
      </c>
      <c r="U2501">
        <v>0</v>
      </c>
    </row>
    <row r="2502" spans="1:21">
      <c r="A2502" s="2" t="s">
        <v>8187</v>
      </c>
      <c r="B2502" s="1" t="str">
        <f>VLOOKUP(A2502,'[3]消费明细-服务商'!$B$2:$C$10000,2,)</f>
        <v>广州炙梦信息技术有限公司</v>
      </c>
      <c r="C2502" s="1" t="str">
        <f>VLOOKUP(A2502,'[3]消费明细-服务商'!$B$2:$D$10000,3,)</f>
        <v>BD服务商</v>
      </c>
      <c r="D2502" s="1" t="str">
        <f>VLOOKUP(A2502,'[3]消费明细-服务商'!$B$2:$I$10000,8,)</f>
        <v>BD</v>
      </c>
      <c r="E2502" s="1" t="str">
        <f>VLOOKUP(A2502,'[3]消费明细-服务商'!$B$2:$L$10000,11,)</f>
        <v>新建</v>
      </c>
      <c r="F2502" s="5">
        <f>VLOOKUP(A2502,'[3]消费明细-服务商'!$B$2:$K$10000,10,)</f>
        <v>43122</v>
      </c>
      <c r="G2502" s="2" t="s">
        <v>8304</v>
      </c>
      <c r="H2502" s="2" t="s">
        <v>1899</v>
      </c>
      <c r="I2502" s="2" t="s">
        <v>49</v>
      </c>
      <c r="J2502" s="2" t="s">
        <v>29</v>
      </c>
      <c r="K2502" s="2" t="s">
        <v>20</v>
      </c>
      <c r="L2502" s="2" t="s">
        <v>30</v>
      </c>
      <c r="M2502" s="2"/>
      <c r="N2502" s="1">
        <f t="shared" si="39"/>
        <v>0</v>
      </c>
      <c r="O2502" s="2" t="s">
        <v>31</v>
      </c>
      <c r="P2502" s="2" t="s">
        <v>8305</v>
      </c>
      <c r="Q2502" s="2" t="s">
        <v>8305</v>
      </c>
      <c r="R2502" s="2" t="s">
        <v>21</v>
      </c>
      <c r="U2502" t="b">
        <f>VLOOKUP(H2502,[4]可返佣产品!$A$2:$B$1000,2,)</f>
        <v>1</v>
      </c>
    </row>
    <row r="2503" spans="1:21">
      <c r="A2503" s="2" t="s">
        <v>7934</v>
      </c>
      <c r="B2503" s="1" t="str">
        <f>VLOOKUP(A2503,'[3]消费明细-服务商'!$B$2:$C$10000,2,)</f>
        <v>深圳青莲网络科技有限公司</v>
      </c>
      <c r="C2503" s="1" t="str">
        <f>VLOOKUP(A2503,'[3]消费明细-服务商'!$B$2:$D$10000,3,)</f>
        <v>BD服务商</v>
      </c>
      <c r="D2503" s="1" t="str">
        <f>VLOOKUP(A2503,'[3]消费明细-服务商'!$B$2:$I$10000,8,)</f>
        <v>无</v>
      </c>
      <c r="E2503" s="1" t="str">
        <f>VLOOKUP(A2503,'[3]消费明细-服务商'!$B$2:$L$10000,11,)</f>
        <v>新建</v>
      </c>
      <c r="F2503" s="5">
        <f>VLOOKUP(A2503,'[3]消费明细-服务商'!$B$2:$K$10000,10,)</f>
        <v>43110.6848032407</v>
      </c>
      <c r="G2503" s="2" t="s">
        <v>8306</v>
      </c>
      <c r="H2503" s="2" t="s">
        <v>166</v>
      </c>
      <c r="I2503" s="2" t="s">
        <v>49</v>
      </c>
      <c r="J2503" s="2" t="s">
        <v>29</v>
      </c>
      <c r="K2503" s="2" t="s">
        <v>20</v>
      </c>
      <c r="L2503" s="2" t="s">
        <v>30</v>
      </c>
      <c r="M2503" s="2"/>
      <c r="N2503" s="1">
        <f t="shared" si="39"/>
        <v>0</v>
      </c>
      <c r="O2503" s="2" t="s">
        <v>31</v>
      </c>
      <c r="P2503" s="2" t="s">
        <v>8307</v>
      </c>
      <c r="Q2503" s="2" t="s">
        <v>8307</v>
      </c>
      <c r="R2503" s="2" t="s">
        <v>21</v>
      </c>
      <c r="U2503" t="e">
        <f>VLOOKUP(H2503,[4]可返佣产品!$A$2:$B$1000,2,)</f>
        <v>#N/A</v>
      </c>
    </row>
    <row r="2504" spans="1:21">
      <c r="A2504" s="2" t="s">
        <v>7934</v>
      </c>
      <c r="B2504" s="1" t="str">
        <f>VLOOKUP(A2504,'[3]消费明细-服务商'!$B$2:$C$10000,2,)</f>
        <v>深圳青莲网络科技有限公司</v>
      </c>
      <c r="C2504" s="1" t="str">
        <f>VLOOKUP(A2504,'[3]消费明细-服务商'!$B$2:$D$10000,3,)</f>
        <v>BD服务商</v>
      </c>
      <c r="D2504" s="1" t="str">
        <f>VLOOKUP(A2504,'[3]消费明细-服务商'!$B$2:$I$10000,8,)</f>
        <v>无</v>
      </c>
      <c r="E2504" s="1" t="str">
        <f>VLOOKUP(A2504,'[3]消费明细-服务商'!$B$2:$L$10000,11,)</f>
        <v>新建</v>
      </c>
      <c r="F2504" s="5">
        <f>VLOOKUP(A2504,'[3]消费明细-服务商'!$B$2:$K$10000,10,)</f>
        <v>43110.6848032407</v>
      </c>
      <c r="G2504" s="2" t="s">
        <v>8308</v>
      </c>
      <c r="H2504" s="2" t="s">
        <v>48</v>
      </c>
      <c r="I2504" s="2" t="s">
        <v>49</v>
      </c>
      <c r="J2504" s="2" t="s">
        <v>29</v>
      </c>
      <c r="K2504" s="2" t="s">
        <v>20</v>
      </c>
      <c r="L2504" s="2" t="s">
        <v>30</v>
      </c>
      <c r="M2504" s="2"/>
      <c r="N2504" s="1">
        <f t="shared" si="39"/>
        <v>0</v>
      </c>
      <c r="O2504" s="2" t="s">
        <v>31</v>
      </c>
      <c r="P2504" s="2" t="s">
        <v>8309</v>
      </c>
      <c r="Q2504" s="2" t="s">
        <v>8310</v>
      </c>
      <c r="R2504" s="2" t="s">
        <v>21</v>
      </c>
      <c r="U2504" t="e">
        <f>VLOOKUP(H2504,[4]可返佣产品!$A$2:$B$1000,2,)</f>
        <v>#N/A</v>
      </c>
    </row>
    <row r="2505" spans="1:21">
      <c r="A2505" s="2" t="s">
        <v>7934</v>
      </c>
      <c r="B2505" s="1" t="str">
        <f>VLOOKUP(A2505,'[3]消费明细-服务商'!$B$2:$C$10000,2,)</f>
        <v>深圳青莲网络科技有限公司</v>
      </c>
      <c r="C2505" s="1" t="str">
        <f>VLOOKUP(A2505,'[3]消费明细-服务商'!$B$2:$D$10000,3,)</f>
        <v>BD服务商</v>
      </c>
      <c r="D2505" s="1" t="str">
        <f>VLOOKUP(A2505,'[3]消费明细-服务商'!$B$2:$I$10000,8,)</f>
        <v>无</v>
      </c>
      <c r="E2505" s="1" t="str">
        <f>VLOOKUP(A2505,'[3]消费明细-服务商'!$B$2:$L$10000,11,)</f>
        <v>新建</v>
      </c>
      <c r="F2505" s="5">
        <f>VLOOKUP(A2505,'[3]消费明细-服务商'!$B$2:$K$10000,10,)</f>
        <v>43110.6848032407</v>
      </c>
      <c r="G2505" s="2" t="s">
        <v>8311</v>
      </c>
      <c r="H2505" s="2" t="s">
        <v>166</v>
      </c>
      <c r="I2505" s="2" t="s">
        <v>49</v>
      </c>
      <c r="J2505" s="2" t="s">
        <v>29</v>
      </c>
      <c r="K2505" s="2" t="s">
        <v>20</v>
      </c>
      <c r="L2505" s="2" t="s">
        <v>30</v>
      </c>
      <c r="M2505" s="2"/>
      <c r="N2505" s="1">
        <f t="shared" si="39"/>
        <v>0</v>
      </c>
      <c r="O2505" s="2" t="s">
        <v>31</v>
      </c>
      <c r="P2505" s="2" t="s">
        <v>8312</v>
      </c>
      <c r="Q2505" s="2" t="s">
        <v>8312</v>
      </c>
      <c r="R2505" s="2" t="s">
        <v>21</v>
      </c>
      <c r="U2505" t="e">
        <f>VLOOKUP(H2505,[4]可返佣产品!$A$2:$B$1000,2,)</f>
        <v>#N/A</v>
      </c>
    </row>
    <row r="2506" spans="1:21">
      <c r="A2506" s="2" t="s">
        <v>7934</v>
      </c>
      <c r="B2506" s="1" t="str">
        <f>VLOOKUP(A2506,'[3]消费明细-服务商'!$B$2:$C$10000,2,)</f>
        <v>深圳青莲网络科技有限公司</v>
      </c>
      <c r="C2506" s="1" t="str">
        <f>VLOOKUP(A2506,'[3]消费明细-服务商'!$B$2:$D$10000,3,)</f>
        <v>BD服务商</v>
      </c>
      <c r="D2506" s="1" t="str">
        <f>VLOOKUP(A2506,'[3]消费明细-服务商'!$B$2:$I$10000,8,)</f>
        <v>无</v>
      </c>
      <c r="E2506" s="1" t="str">
        <f>VLOOKUP(A2506,'[3]消费明细-服务商'!$B$2:$L$10000,11,)</f>
        <v>新建</v>
      </c>
      <c r="F2506" s="5">
        <f>VLOOKUP(A2506,'[3]消费明细-服务商'!$B$2:$K$10000,10,)</f>
        <v>43110.6848032407</v>
      </c>
      <c r="G2506" s="2" t="s">
        <v>8313</v>
      </c>
      <c r="H2506" s="2" t="s">
        <v>48</v>
      </c>
      <c r="I2506" s="2" t="s">
        <v>49</v>
      </c>
      <c r="J2506" s="2" t="s">
        <v>29</v>
      </c>
      <c r="K2506" s="2" t="s">
        <v>20</v>
      </c>
      <c r="L2506" s="2" t="s">
        <v>30</v>
      </c>
      <c r="M2506" s="2"/>
      <c r="N2506" s="1">
        <f t="shared" si="39"/>
        <v>0</v>
      </c>
      <c r="O2506" s="2" t="s">
        <v>31</v>
      </c>
      <c r="P2506" s="2" t="s">
        <v>8314</v>
      </c>
      <c r="Q2506" s="2" t="s">
        <v>8314</v>
      </c>
      <c r="R2506" s="2" t="s">
        <v>21</v>
      </c>
      <c r="U2506" t="e">
        <f>VLOOKUP(H2506,[4]可返佣产品!$A$2:$B$1000,2,)</f>
        <v>#N/A</v>
      </c>
    </row>
    <row r="2507" spans="1:21">
      <c r="A2507" s="2" t="s">
        <v>7988</v>
      </c>
      <c r="B2507" s="1" t="str">
        <f>VLOOKUP(A2507,'[3]消费明细-服务商'!$B$2:$C$10000,2,)</f>
        <v>中山市零柒陆零网络科技有限公司</v>
      </c>
      <c r="C2507" s="1" t="str">
        <f>VLOOKUP(A2507,'[3]消费明细-服务商'!$B$2:$D$10000,3,)</f>
        <v>BD服务商</v>
      </c>
      <c r="D2507" s="1" t="str">
        <f>VLOOKUP(A2507,'[3]消费明细-服务商'!$B$2:$I$10000,8,)</f>
        <v>BD团队-黄政源</v>
      </c>
      <c r="E2507" s="1" t="str">
        <f>VLOOKUP(A2507,'[3]消费明细-服务商'!$B$2:$L$10000,11,)</f>
        <v>新建</v>
      </c>
      <c r="F2507" s="5">
        <f>VLOOKUP(A2507,'[3]消费明细-服务商'!$B$2:$K$10000,10,)</f>
        <v>43122</v>
      </c>
      <c r="G2507" s="2" t="s">
        <v>8315</v>
      </c>
      <c r="H2507" s="2" t="s">
        <v>166</v>
      </c>
      <c r="I2507" s="2" t="s">
        <v>49</v>
      </c>
      <c r="J2507" s="2" t="s">
        <v>29</v>
      </c>
      <c r="K2507" s="2" t="s">
        <v>20</v>
      </c>
      <c r="L2507" s="2" t="s">
        <v>30</v>
      </c>
      <c r="M2507" s="2"/>
      <c r="N2507" s="1">
        <f t="shared" si="39"/>
        <v>0</v>
      </c>
      <c r="O2507" s="2" t="s">
        <v>31</v>
      </c>
      <c r="P2507" s="2" t="s">
        <v>8316</v>
      </c>
      <c r="Q2507" s="2" t="s">
        <v>8316</v>
      </c>
      <c r="R2507" s="2" t="s">
        <v>21</v>
      </c>
      <c r="U2507" t="e">
        <f>VLOOKUP(H2507,[4]可返佣产品!$A$2:$B$1000,2,)</f>
        <v>#N/A</v>
      </c>
    </row>
    <row r="2508" spans="1:21">
      <c r="A2508" s="2" t="s">
        <v>7988</v>
      </c>
      <c r="B2508" s="1" t="str">
        <f>VLOOKUP(A2508,'[3]消费明细-服务商'!$B$2:$C$10000,2,)</f>
        <v>中山市零柒陆零网络科技有限公司</v>
      </c>
      <c r="C2508" s="1" t="str">
        <f>VLOOKUP(A2508,'[3]消费明细-服务商'!$B$2:$D$10000,3,)</f>
        <v>BD服务商</v>
      </c>
      <c r="D2508" s="1" t="str">
        <f>VLOOKUP(A2508,'[3]消费明细-服务商'!$B$2:$I$10000,8,)</f>
        <v>BD团队-黄政源</v>
      </c>
      <c r="E2508" s="1" t="str">
        <f>VLOOKUP(A2508,'[3]消费明细-服务商'!$B$2:$L$10000,11,)</f>
        <v>新建</v>
      </c>
      <c r="F2508" s="5">
        <f>VLOOKUP(A2508,'[3]消费明细-服务商'!$B$2:$K$10000,10,)</f>
        <v>43122</v>
      </c>
      <c r="G2508" s="2" t="s">
        <v>8317</v>
      </c>
      <c r="H2508" s="2" t="s">
        <v>48</v>
      </c>
      <c r="I2508" s="2" t="s">
        <v>49</v>
      </c>
      <c r="J2508" s="2" t="s">
        <v>29</v>
      </c>
      <c r="K2508" s="2" t="s">
        <v>20</v>
      </c>
      <c r="L2508" s="2" t="s">
        <v>30</v>
      </c>
      <c r="M2508" s="2"/>
      <c r="N2508" s="1">
        <f t="shared" si="39"/>
        <v>0</v>
      </c>
      <c r="O2508" s="2" t="s">
        <v>31</v>
      </c>
      <c r="P2508" s="2" t="s">
        <v>8318</v>
      </c>
      <c r="Q2508" s="2" t="s">
        <v>8318</v>
      </c>
      <c r="R2508" s="2" t="s">
        <v>21</v>
      </c>
      <c r="U2508" t="e">
        <f>VLOOKUP(H2508,[4]可返佣产品!$A$2:$B$1000,2,)</f>
        <v>#N/A</v>
      </c>
    </row>
    <row r="2509" spans="1:21">
      <c r="A2509" s="2" t="s">
        <v>7988</v>
      </c>
      <c r="B2509" s="1" t="str">
        <f>VLOOKUP(A2509,'[3]消费明细-服务商'!$B$2:$C$10000,2,)</f>
        <v>中山市零柒陆零网络科技有限公司</v>
      </c>
      <c r="C2509" s="1" t="str">
        <f>VLOOKUP(A2509,'[3]消费明细-服务商'!$B$2:$D$10000,3,)</f>
        <v>BD服务商</v>
      </c>
      <c r="D2509" s="1" t="str">
        <f>VLOOKUP(A2509,'[3]消费明细-服务商'!$B$2:$I$10000,8,)</f>
        <v>BD团队-黄政源</v>
      </c>
      <c r="E2509" s="1" t="str">
        <f>VLOOKUP(A2509,'[3]消费明细-服务商'!$B$2:$L$10000,11,)</f>
        <v>新建</v>
      </c>
      <c r="F2509" s="5">
        <f>VLOOKUP(A2509,'[3]消费明细-服务商'!$B$2:$K$10000,10,)</f>
        <v>43122</v>
      </c>
      <c r="G2509" s="2" t="s">
        <v>8319</v>
      </c>
      <c r="H2509" s="2" t="s">
        <v>166</v>
      </c>
      <c r="I2509" s="2" t="s">
        <v>49</v>
      </c>
      <c r="J2509" s="2" t="s">
        <v>29</v>
      </c>
      <c r="K2509" s="2" t="s">
        <v>20</v>
      </c>
      <c r="L2509" s="2" t="s">
        <v>30</v>
      </c>
      <c r="M2509" s="2"/>
      <c r="N2509" s="1">
        <f t="shared" si="39"/>
        <v>0</v>
      </c>
      <c r="O2509" s="2" t="s">
        <v>31</v>
      </c>
      <c r="P2509" s="2" t="s">
        <v>8320</v>
      </c>
      <c r="Q2509" s="2" t="s">
        <v>8321</v>
      </c>
      <c r="R2509" s="2" t="s">
        <v>21</v>
      </c>
      <c r="U2509" t="e">
        <f>VLOOKUP(H2509,[4]可返佣产品!$A$2:$B$1000,2,)</f>
        <v>#N/A</v>
      </c>
    </row>
    <row r="2510" spans="1:21">
      <c r="A2510" s="2" t="s">
        <v>7988</v>
      </c>
      <c r="B2510" s="1" t="str">
        <f>VLOOKUP(A2510,'[3]消费明细-服务商'!$B$2:$C$10000,2,)</f>
        <v>中山市零柒陆零网络科技有限公司</v>
      </c>
      <c r="C2510" s="1" t="str">
        <f>VLOOKUP(A2510,'[3]消费明细-服务商'!$B$2:$D$10000,3,)</f>
        <v>BD服务商</v>
      </c>
      <c r="D2510" s="1" t="str">
        <f>VLOOKUP(A2510,'[3]消费明细-服务商'!$B$2:$I$10000,8,)</f>
        <v>BD团队-黄政源</v>
      </c>
      <c r="E2510" s="1" t="str">
        <f>VLOOKUP(A2510,'[3]消费明细-服务商'!$B$2:$L$10000,11,)</f>
        <v>新建</v>
      </c>
      <c r="F2510" s="5">
        <f>VLOOKUP(A2510,'[3]消费明细-服务商'!$B$2:$K$10000,10,)</f>
        <v>43122</v>
      </c>
      <c r="G2510" s="2" t="s">
        <v>8322</v>
      </c>
      <c r="H2510" s="2" t="s">
        <v>48</v>
      </c>
      <c r="I2510" s="2" t="s">
        <v>49</v>
      </c>
      <c r="J2510" s="2" t="s">
        <v>29</v>
      </c>
      <c r="K2510" s="2" t="s">
        <v>20</v>
      </c>
      <c r="L2510" s="2" t="s">
        <v>30</v>
      </c>
      <c r="M2510" s="2"/>
      <c r="N2510" s="1">
        <f t="shared" si="39"/>
        <v>0</v>
      </c>
      <c r="O2510" s="2" t="s">
        <v>31</v>
      </c>
      <c r="P2510" s="2" t="s">
        <v>8323</v>
      </c>
      <c r="Q2510" s="2" t="s">
        <v>8324</v>
      </c>
      <c r="R2510" s="2" t="s">
        <v>21</v>
      </c>
      <c r="U2510" t="e">
        <f>VLOOKUP(H2510,[4]可返佣产品!$A$2:$B$1000,2,)</f>
        <v>#N/A</v>
      </c>
    </row>
    <row r="2511" spans="1:21">
      <c r="A2511" s="2" t="s">
        <v>7967</v>
      </c>
      <c r="B2511" s="1" t="str">
        <f>VLOOKUP(A2511,'[3]消费明细-服务商'!$B$2:$C$10000,2,)</f>
        <v>广州丹诚计算机科技有限公司</v>
      </c>
      <c r="C2511" s="1" t="str">
        <f>VLOOKUP(A2511,'[3]消费明细-服务商'!$B$2:$D$10000,3,)</f>
        <v>BD服务商</v>
      </c>
      <c r="D2511" s="1" t="str">
        <f>VLOOKUP(A2511,'[3]消费明细-服务商'!$B$2:$I$10000,8,)</f>
        <v>BD团队-黄政源</v>
      </c>
      <c r="E2511" s="1" t="str">
        <f>VLOOKUP(A2511,'[3]消费明细-服务商'!$B$2:$L$10000,11,)</f>
        <v>新建</v>
      </c>
      <c r="F2511" s="5">
        <f>VLOOKUP(A2511,'[3]消费明细-服务商'!$B$2:$K$10000,10,)</f>
        <v>43103</v>
      </c>
      <c r="G2511" s="2" t="s">
        <v>8325</v>
      </c>
      <c r="H2511" s="2" t="s">
        <v>17</v>
      </c>
      <c r="I2511" s="2" t="s">
        <v>49</v>
      </c>
      <c r="J2511" s="2" t="s">
        <v>8326</v>
      </c>
      <c r="K2511" s="2" t="s">
        <v>84</v>
      </c>
      <c r="L2511" s="2" t="s">
        <v>8327</v>
      </c>
      <c r="M2511" s="2"/>
      <c r="N2511" s="1">
        <f t="shared" si="39"/>
        <v>2468.4</v>
      </c>
      <c r="O2511" s="2" t="s">
        <v>22</v>
      </c>
      <c r="P2511" s="2" t="s">
        <v>8328</v>
      </c>
      <c r="Q2511" s="2" t="s">
        <v>8329</v>
      </c>
      <c r="R2511" s="2" t="s">
        <v>21</v>
      </c>
      <c r="U2511" t="str">
        <f>VLOOKUP(H2511,[4]可返佣产品!$A$2:$B$1000,2,)</f>
        <v>true</v>
      </c>
    </row>
    <row r="2512" spans="1:21">
      <c r="A2512" s="2" t="s">
        <v>7967</v>
      </c>
      <c r="B2512" s="1" t="str">
        <f>VLOOKUP(A2512,'[3]消费明细-服务商'!$B$2:$C$10000,2,)</f>
        <v>广州丹诚计算机科技有限公司</v>
      </c>
      <c r="C2512" s="1" t="str">
        <f>VLOOKUP(A2512,'[3]消费明细-服务商'!$B$2:$D$10000,3,)</f>
        <v>BD服务商</v>
      </c>
      <c r="D2512" s="1" t="str">
        <f>VLOOKUP(A2512,'[3]消费明细-服务商'!$B$2:$I$10000,8,)</f>
        <v>BD团队-黄政源</v>
      </c>
      <c r="E2512" s="1" t="str">
        <f>VLOOKUP(A2512,'[3]消费明细-服务商'!$B$2:$L$10000,11,)</f>
        <v>新建</v>
      </c>
      <c r="F2512" s="5">
        <f>VLOOKUP(A2512,'[3]消费明细-服务商'!$B$2:$K$10000,10,)</f>
        <v>43103</v>
      </c>
      <c r="G2512" s="2" t="s">
        <v>8330</v>
      </c>
      <c r="H2512" s="2" t="s">
        <v>17</v>
      </c>
      <c r="I2512" s="2" t="s">
        <v>49</v>
      </c>
      <c r="J2512" s="2" t="s">
        <v>8331</v>
      </c>
      <c r="K2512" s="2" t="s">
        <v>84</v>
      </c>
      <c r="L2512" s="2" t="s">
        <v>8332</v>
      </c>
      <c r="M2512" s="2"/>
      <c r="N2512" s="1">
        <f t="shared" si="39"/>
        <v>3508.8</v>
      </c>
      <c r="O2512" s="2" t="s">
        <v>22</v>
      </c>
      <c r="P2512" s="2" t="s">
        <v>8333</v>
      </c>
      <c r="Q2512" s="2" t="s">
        <v>8334</v>
      </c>
      <c r="R2512" s="2" t="s">
        <v>21</v>
      </c>
      <c r="U2512" t="str">
        <f>VLOOKUP(H2512,[4]可返佣产品!$A$2:$B$1000,2,)</f>
        <v>true</v>
      </c>
    </row>
    <row r="2513" spans="1:21">
      <c r="A2513" s="2" t="s">
        <v>7988</v>
      </c>
      <c r="B2513" s="1" t="str">
        <f>VLOOKUP(A2513,'[3]消费明细-服务商'!$B$2:$C$10000,2,)</f>
        <v>中山市零柒陆零网络科技有限公司</v>
      </c>
      <c r="C2513" s="1" t="str">
        <f>VLOOKUP(A2513,'[3]消费明细-服务商'!$B$2:$D$10000,3,)</f>
        <v>BD服务商</v>
      </c>
      <c r="D2513" s="1" t="str">
        <f>VLOOKUP(A2513,'[3]消费明细-服务商'!$B$2:$I$10000,8,)</f>
        <v>BD团队-黄政源</v>
      </c>
      <c r="E2513" s="1" t="str">
        <f>VLOOKUP(A2513,'[3]消费明细-服务商'!$B$2:$L$10000,11,)</f>
        <v>新建</v>
      </c>
      <c r="F2513" s="5">
        <f>VLOOKUP(A2513,'[3]消费明细-服务商'!$B$2:$K$10000,10,)</f>
        <v>43122</v>
      </c>
      <c r="G2513" s="2" t="s">
        <v>8335</v>
      </c>
      <c r="H2513" s="2" t="s">
        <v>17</v>
      </c>
      <c r="I2513" s="2" t="s">
        <v>49</v>
      </c>
      <c r="J2513" s="2" t="s">
        <v>8177</v>
      </c>
      <c r="K2513" s="2" t="s">
        <v>4182</v>
      </c>
      <c r="L2513" s="2" t="s">
        <v>8178</v>
      </c>
      <c r="M2513" s="2"/>
      <c r="N2513" s="1">
        <f t="shared" si="39"/>
        <v>5454</v>
      </c>
      <c r="O2513" s="2" t="s">
        <v>22</v>
      </c>
      <c r="P2513" s="2" t="s">
        <v>8336</v>
      </c>
      <c r="Q2513" s="2" t="s">
        <v>8337</v>
      </c>
      <c r="R2513" s="2" t="s">
        <v>21</v>
      </c>
      <c r="U2513" t="str">
        <f>VLOOKUP(H2513,[4]可返佣产品!$A$2:$B$1000,2,)</f>
        <v>true</v>
      </c>
    </row>
    <row r="2514" spans="1:21">
      <c r="A2514" s="2" t="s">
        <v>7988</v>
      </c>
      <c r="B2514" s="1" t="str">
        <f>VLOOKUP(A2514,'[3]消费明细-服务商'!$B$2:$C$10000,2,)</f>
        <v>中山市零柒陆零网络科技有限公司</v>
      </c>
      <c r="C2514" s="1" t="str">
        <f>VLOOKUP(A2514,'[3]消费明细-服务商'!$B$2:$D$10000,3,)</f>
        <v>BD服务商</v>
      </c>
      <c r="D2514" s="1" t="str">
        <f>VLOOKUP(A2514,'[3]消费明细-服务商'!$B$2:$I$10000,8,)</f>
        <v>BD团队-黄政源</v>
      </c>
      <c r="E2514" s="1" t="str">
        <f>VLOOKUP(A2514,'[3]消费明细-服务商'!$B$2:$L$10000,11,)</f>
        <v>新建</v>
      </c>
      <c r="F2514" s="5">
        <f>VLOOKUP(A2514,'[3]消费明细-服务商'!$B$2:$K$10000,10,)</f>
        <v>43122</v>
      </c>
      <c r="G2514" s="2" t="s">
        <v>8338</v>
      </c>
      <c r="H2514" s="2" t="s">
        <v>8182</v>
      </c>
      <c r="I2514" s="2" t="s">
        <v>49</v>
      </c>
      <c r="J2514" s="2" t="s">
        <v>29</v>
      </c>
      <c r="K2514" s="2" t="s">
        <v>20</v>
      </c>
      <c r="L2514" s="2" t="s">
        <v>29</v>
      </c>
      <c r="M2514" s="2"/>
      <c r="N2514" s="1">
        <f t="shared" si="39"/>
        <v>0</v>
      </c>
      <c r="O2514" s="2" t="s">
        <v>22</v>
      </c>
      <c r="P2514" s="2" t="s">
        <v>8339</v>
      </c>
      <c r="Q2514" s="2" t="s">
        <v>8340</v>
      </c>
      <c r="R2514" s="2" t="s">
        <v>21</v>
      </c>
      <c r="U2514" t="e">
        <f>VLOOKUP(H2514,[4]可返佣产品!$A$2:$B$1000,2,)</f>
        <v>#N/A</v>
      </c>
    </row>
    <row r="2515" spans="1:21">
      <c r="A2515" s="2" t="s">
        <v>7988</v>
      </c>
      <c r="B2515" s="1" t="str">
        <f>VLOOKUP(A2515,'[3]消费明细-服务商'!$B$2:$C$10000,2,)</f>
        <v>中山市零柒陆零网络科技有限公司</v>
      </c>
      <c r="C2515" s="1" t="str">
        <f>VLOOKUP(A2515,'[3]消费明细-服务商'!$B$2:$D$10000,3,)</f>
        <v>BD服务商</v>
      </c>
      <c r="D2515" s="1" t="str">
        <f>VLOOKUP(A2515,'[3]消费明细-服务商'!$B$2:$I$10000,8,)</f>
        <v>BD团队-黄政源</v>
      </c>
      <c r="E2515" s="1" t="str">
        <f>VLOOKUP(A2515,'[3]消费明细-服务商'!$B$2:$L$10000,11,)</f>
        <v>新建</v>
      </c>
      <c r="F2515" s="5">
        <f>VLOOKUP(A2515,'[3]消费明细-服务商'!$B$2:$K$10000,10,)</f>
        <v>43122</v>
      </c>
      <c r="G2515" s="2" t="s">
        <v>8341</v>
      </c>
      <c r="H2515" s="2" t="s">
        <v>166</v>
      </c>
      <c r="I2515" s="2" t="s">
        <v>49</v>
      </c>
      <c r="J2515" s="2" t="s">
        <v>29</v>
      </c>
      <c r="K2515" s="2" t="s">
        <v>20</v>
      </c>
      <c r="L2515" s="2" t="s">
        <v>30</v>
      </c>
      <c r="M2515" s="2"/>
      <c r="N2515" s="1">
        <f t="shared" si="39"/>
        <v>0</v>
      </c>
      <c r="O2515" s="2" t="s">
        <v>31</v>
      </c>
      <c r="P2515" s="2" t="s">
        <v>8342</v>
      </c>
      <c r="Q2515" s="2" t="s">
        <v>8343</v>
      </c>
      <c r="R2515" s="2" t="s">
        <v>21</v>
      </c>
      <c r="U2515" t="e">
        <f>VLOOKUP(H2515,[4]可返佣产品!$A$2:$B$1000,2,)</f>
        <v>#N/A</v>
      </c>
    </row>
    <row r="2516" spans="1:21">
      <c r="A2516" s="2" t="s">
        <v>7988</v>
      </c>
      <c r="B2516" s="1" t="str">
        <f>VLOOKUP(A2516,'[3]消费明细-服务商'!$B$2:$C$10000,2,)</f>
        <v>中山市零柒陆零网络科技有限公司</v>
      </c>
      <c r="C2516" s="1" t="str">
        <f>VLOOKUP(A2516,'[3]消费明细-服务商'!$B$2:$D$10000,3,)</f>
        <v>BD服务商</v>
      </c>
      <c r="D2516" s="1" t="str">
        <f>VLOOKUP(A2516,'[3]消费明细-服务商'!$B$2:$I$10000,8,)</f>
        <v>BD团队-黄政源</v>
      </c>
      <c r="E2516" s="1" t="str">
        <f>VLOOKUP(A2516,'[3]消费明细-服务商'!$B$2:$L$10000,11,)</f>
        <v>新建</v>
      </c>
      <c r="F2516" s="5">
        <f>VLOOKUP(A2516,'[3]消费明细-服务商'!$B$2:$K$10000,10,)</f>
        <v>43122</v>
      </c>
      <c r="G2516" s="2" t="s">
        <v>8344</v>
      </c>
      <c r="H2516" s="2" t="s">
        <v>48</v>
      </c>
      <c r="I2516" s="2" t="s">
        <v>49</v>
      </c>
      <c r="J2516" s="2" t="s">
        <v>29</v>
      </c>
      <c r="K2516" s="2" t="s">
        <v>20</v>
      </c>
      <c r="L2516" s="2" t="s">
        <v>30</v>
      </c>
      <c r="M2516" s="2"/>
      <c r="N2516" s="1">
        <f t="shared" si="39"/>
        <v>0</v>
      </c>
      <c r="O2516" s="2" t="s">
        <v>31</v>
      </c>
      <c r="P2516" s="2" t="s">
        <v>8345</v>
      </c>
      <c r="Q2516" s="2" t="s">
        <v>8345</v>
      </c>
      <c r="R2516" s="2" t="s">
        <v>21</v>
      </c>
      <c r="U2516" t="e">
        <f>VLOOKUP(H2516,[4]可返佣产品!$A$2:$B$1000,2,)</f>
        <v>#N/A</v>
      </c>
    </row>
    <row r="2517" spans="1:21">
      <c r="A2517" s="2" t="s">
        <v>7967</v>
      </c>
      <c r="B2517" s="1" t="str">
        <f>VLOOKUP(A2517,'[3]消费明细-服务商'!$B$2:$C$10000,2,)</f>
        <v>广州丹诚计算机科技有限公司</v>
      </c>
      <c r="C2517" s="1" t="str">
        <f>VLOOKUP(A2517,'[3]消费明细-服务商'!$B$2:$D$10000,3,)</f>
        <v>BD服务商</v>
      </c>
      <c r="D2517" s="1" t="str">
        <f>VLOOKUP(A2517,'[3]消费明细-服务商'!$B$2:$I$10000,8,)</f>
        <v>BD团队-黄政源</v>
      </c>
      <c r="E2517" s="1" t="str">
        <f>VLOOKUP(A2517,'[3]消费明细-服务商'!$B$2:$L$10000,11,)</f>
        <v>新建</v>
      </c>
      <c r="F2517" s="5">
        <f>VLOOKUP(A2517,'[3]消费明细-服务商'!$B$2:$K$10000,10,)</f>
        <v>43103</v>
      </c>
      <c r="G2517" s="2" t="s">
        <v>8346</v>
      </c>
      <c r="H2517" s="2" t="s">
        <v>17</v>
      </c>
      <c r="I2517" s="2" t="s">
        <v>49</v>
      </c>
      <c r="J2517" s="2" t="s">
        <v>8347</v>
      </c>
      <c r="K2517" s="2" t="s">
        <v>8168</v>
      </c>
      <c r="L2517" s="2" t="s">
        <v>8348</v>
      </c>
      <c r="M2517" s="2"/>
      <c r="N2517" s="1">
        <f t="shared" si="39"/>
        <v>3603</v>
      </c>
      <c r="O2517" s="2" t="s">
        <v>22</v>
      </c>
      <c r="P2517" s="2" t="s">
        <v>8349</v>
      </c>
      <c r="Q2517" s="2" t="s">
        <v>8350</v>
      </c>
      <c r="R2517" s="2" t="s">
        <v>21</v>
      </c>
      <c r="U2517" t="str">
        <f>VLOOKUP(H2517,[4]可返佣产品!$A$2:$B$1000,2,)</f>
        <v>true</v>
      </c>
    </row>
    <row r="2518" spans="1:21">
      <c r="A2518" s="2" t="s">
        <v>7988</v>
      </c>
      <c r="B2518" s="1" t="str">
        <f>VLOOKUP(A2518,'[3]消费明细-服务商'!$B$2:$C$10000,2,)</f>
        <v>中山市零柒陆零网络科技有限公司</v>
      </c>
      <c r="C2518" s="1" t="str">
        <f>VLOOKUP(A2518,'[3]消费明细-服务商'!$B$2:$D$10000,3,)</f>
        <v>BD服务商</v>
      </c>
      <c r="D2518" s="1" t="str">
        <f>VLOOKUP(A2518,'[3]消费明细-服务商'!$B$2:$I$10000,8,)</f>
        <v>BD团队-黄政源</v>
      </c>
      <c r="E2518" s="1" t="str">
        <f>VLOOKUP(A2518,'[3]消费明细-服务商'!$B$2:$L$10000,11,)</f>
        <v>新建</v>
      </c>
      <c r="F2518" s="5">
        <f>VLOOKUP(A2518,'[3]消费明细-服务商'!$B$2:$K$10000,10,)</f>
        <v>43122</v>
      </c>
      <c r="G2518" s="2" t="s">
        <v>8351</v>
      </c>
      <c r="H2518" s="2" t="s">
        <v>36</v>
      </c>
      <c r="I2518" s="2" t="s">
        <v>49</v>
      </c>
      <c r="J2518" s="2" t="s">
        <v>8235</v>
      </c>
      <c r="K2518" s="2" t="s">
        <v>84</v>
      </c>
      <c r="L2518" s="2" t="s">
        <v>418</v>
      </c>
      <c r="M2518" s="2"/>
      <c r="N2518" s="1">
        <f t="shared" si="39"/>
        <v>5916</v>
      </c>
      <c r="O2518" s="2" t="s">
        <v>22</v>
      </c>
      <c r="P2518" s="2" t="s">
        <v>8352</v>
      </c>
      <c r="Q2518" s="2" t="s">
        <v>8353</v>
      </c>
      <c r="R2518" s="2" t="s">
        <v>21</v>
      </c>
      <c r="U2518" t="str">
        <f>VLOOKUP(H2518,[4]可返佣产品!$A$2:$B$1000,2,)</f>
        <v>true</v>
      </c>
    </row>
    <row r="2519" spans="1:21">
      <c r="A2519" s="2" t="s">
        <v>7934</v>
      </c>
      <c r="B2519" s="1" t="str">
        <f>VLOOKUP(A2519,'[3]消费明细-服务商'!$B$2:$C$10000,2,)</f>
        <v>深圳青莲网络科技有限公司</v>
      </c>
      <c r="C2519" s="1" t="str">
        <f>VLOOKUP(A2519,'[3]消费明细-服务商'!$B$2:$D$10000,3,)</f>
        <v>BD服务商</v>
      </c>
      <c r="D2519" s="1" t="str">
        <f>VLOOKUP(A2519,'[3]消费明细-服务商'!$B$2:$I$10000,8,)</f>
        <v>无</v>
      </c>
      <c r="E2519" s="1" t="str">
        <f>VLOOKUP(A2519,'[3]消费明细-服务商'!$B$2:$L$10000,11,)</f>
        <v>新建</v>
      </c>
      <c r="F2519" s="5">
        <f>VLOOKUP(A2519,'[3]消费明细-服务商'!$B$2:$K$10000,10,)</f>
        <v>43110.6848032407</v>
      </c>
      <c r="G2519" s="2" t="s">
        <v>8354</v>
      </c>
      <c r="H2519" s="2" t="s">
        <v>89</v>
      </c>
      <c r="I2519" s="2" t="s">
        <v>49</v>
      </c>
      <c r="J2519" s="2" t="s">
        <v>1228</v>
      </c>
      <c r="K2519" s="2" t="s">
        <v>773</v>
      </c>
      <c r="L2519" s="2" t="s">
        <v>8355</v>
      </c>
      <c r="M2519" s="2">
        <v>90</v>
      </c>
      <c r="N2519" s="1">
        <f t="shared" si="39"/>
        <v>0</v>
      </c>
      <c r="O2519" s="2" t="s">
        <v>22</v>
      </c>
      <c r="P2519" s="2" t="s">
        <v>8356</v>
      </c>
      <c r="Q2519" s="2" t="s">
        <v>8357</v>
      </c>
      <c r="R2519" s="2" t="s">
        <v>21</v>
      </c>
      <c r="U2519">
        <v>0</v>
      </c>
    </row>
    <row r="2520" spans="1:21">
      <c r="A2520" s="2" t="s">
        <v>8034</v>
      </c>
      <c r="B2520" s="1" t="str">
        <f>VLOOKUP(A2520,'[3]消费明细-服务商'!$B$2:$C$10000,2,)</f>
        <v>广东商红信息技术有限公司</v>
      </c>
      <c r="C2520" s="1" t="str">
        <f>VLOOKUP(A2520,'[3]消费明细-服务商'!$B$2:$D$10000,3,)</f>
        <v>BD服务商</v>
      </c>
      <c r="D2520" s="1" t="str">
        <f>VLOOKUP(A2520,'[3]消费明细-服务商'!$B$2:$I$10000,8,)</f>
        <v>BD团队-黄政源</v>
      </c>
      <c r="E2520" s="1" t="str">
        <f>VLOOKUP(A2520,'[3]消费明细-服务商'!$B$2:$L$10000,11,)</f>
        <v>新建</v>
      </c>
      <c r="F2520" s="5">
        <f>VLOOKUP(A2520,'[3]消费明细-服务商'!$B$2:$K$10000,10,)</f>
        <v>43084</v>
      </c>
      <c r="G2520" s="2" t="s">
        <v>8358</v>
      </c>
      <c r="H2520" s="2" t="s">
        <v>17</v>
      </c>
      <c r="I2520" s="2" t="s">
        <v>59</v>
      </c>
      <c r="J2520" s="2" t="s">
        <v>8359</v>
      </c>
      <c r="K2520" s="2" t="s">
        <v>20</v>
      </c>
      <c r="L2520" s="2" t="s">
        <v>8359</v>
      </c>
      <c r="M2520" s="2"/>
      <c r="N2520" s="1">
        <f t="shared" si="39"/>
        <v>2055</v>
      </c>
      <c r="O2520" s="2" t="s">
        <v>22</v>
      </c>
      <c r="P2520" s="2" t="s">
        <v>8360</v>
      </c>
      <c r="Q2520" s="2" t="s">
        <v>8361</v>
      </c>
      <c r="R2520" s="2" t="s">
        <v>21</v>
      </c>
      <c r="U2520" t="str">
        <f>VLOOKUP(H2520,[4]可返佣产品!$A$2:$B$1000,2,)</f>
        <v>true</v>
      </c>
    </row>
    <row r="2521" spans="1:21">
      <c r="A2521" s="2" t="s">
        <v>8365</v>
      </c>
      <c r="B2521" s="1" t="str">
        <f>VLOOKUP(A2521,'[3]消费明细-服务商'!$B$2:$C$10000,2,)</f>
        <v>广州全赚网络科技有限公司</v>
      </c>
      <c r="C2521" s="1" t="str">
        <f>VLOOKUP(A2521,'[3]消费明细-服务商'!$B$2:$D$10000,3,)</f>
        <v>BD服务商</v>
      </c>
      <c r="D2521" s="1" t="str">
        <f>VLOOKUP(A2521,'[3]消费明细-服务商'!$B$2:$I$10000,8,)</f>
        <v>BD团队-刘银树</v>
      </c>
      <c r="E2521" s="1" t="str">
        <f>VLOOKUP(A2521,'[3]消费明细-服务商'!$B$2:$L$10000,11,)</f>
        <v>新建</v>
      </c>
      <c r="F2521" s="5">
        <f>VLOOKUP(A2521,'[3]消费明细-服务商'!$B$2:$K$10000,10,)</f>
        <v>43080</v>
      </c>
      <c r="G2521" s="2" t="s">
        <v>8362</v>
      </c>
      <c r="H2521" s="2" t="s">
        <v>8363</v>
      </c>
      <c r="I2521" s="2" t="s">
        <v>49</v>
      </c>
      <c r="J2521" s="2" t="s">
        <v>29</v>
      </c>
      <c r="K2521" s="2" t="s">
        <v>20</v>
      </c>
      <c r="L2521" s="2" t="s">
        <v>30</v>
      </c>
      <c r="M2521" s="2"/>
      <c r="N2521" s="1">
        <f t="shared" si="39"/>
        <v>0</v>
      </c>
      <c r="O2521" s="2" t="s">
        <v>31</v>
      </c>
      <c r="P2521" s="2" t="s">
        <v>8364</v>
      </c>
      <c r="Q2521" s="2" t="s">
        <v>8364</v>
      </c>
      <c r="R2521" s="2" t="s">
        <v>21</v>
      </c>
      <c r="U2521" t="e">
        <f>VLOOKUP(H2521,[4]可返佣产品!$A$2:$B$1000,2,)</f>
        <v>#N/A</v>
      </c>
    </row>
    <row r="2522" spans="1:21">
      <c r="A2522" s="2" t="s">
        <v>8009</v>
      </c>
      <c r="B2522" s="1" t="str">
        <f>VLOOKUP(A2522,'[3]消费明细-服务商'!$B$2:$C$10000,2,)</f>
        <v>广州市互信网络科技有限公司</v>
      </c>
      <c r="C2522" s="1" t="str">
        <f>VLOOKUP(A2522,'[3]消费明细-服务商'!$B$2:$D$10000,3,)</f>
        <v>BD服务商</v>
      </c>
      <c r="D2522" s="1" t="str">
        <f>VLOOKUP(A2522,'[3]消费明细-服务商'!$B$2:$I$10000,8,)</f>
        <v>BD团队-黄政源</v>
      </c>
      <c r="E2522" s="1" t="str">
        <f>VLOOKUP(A2522,'[3]消费明细-服务商'!$B$2:$L$10000,11,)</f>
        <v>新建</v>
      </c>
      <c r="F2522" s="5">
        <f>VLOOKUP(A2522,'[3]消费明细-服务商'!$B$2:$K$10000,10,)</f>
        <v>43070</v>
      </c>
      <c r="G2522" s="2" t="s">
        <v>8366</v>
      </c>
      <c r="H2522" s="2" t="s">
        <v>17</v>
      </c>
      <c r="I2522" s="2" t="s">
        <v>59</v>
      </c>
      <c r="J2522" s="2" t="s">
        <v>8367</v>
      </c>
      <c r="K2522" s="2" t="s">
        <v>20</v>
      </c>
      <c r="L2522" s="2" t="s">
        <v>8367</v>
      </c>
      <c r="M2522" s="2"/>
      <c r="N2522" s="1">
        <f t="shared" si="39"/>
        <v>490.28</v>
      </c>
      <c r="O2522" s="2" t="s">
        <v>22</v>
      </c>
      <c r="P2522" s="2" t="s">
        <v>8368</v>
      </c>
      <c r="Q2522" s="2" t="s">
        <v>8369</v>
      </c>
      <c r="R2522" s="2" t="s">
        <v>21</v>
      </c>
      <c r="U2522" t="str">
        <f>VLOOKUP(H2522,[4]可返佣产品!$A$2:$B$1000,2,)</f>
        <v>true</v>
      </c>
    </row>
    <row r="2523" spans="1:21">
      <c r="A2523" s="2" t="s">
        <v>8009</v>
      </c>
      <c r="B2523" s="1" t="str">
        <f>VLOOKUP(A2523,'[3]消费明细-服务商'!$B$2:$C$10000,2,)</f>
        <v>广州市互信网络科技有限公司</v>
      </c>
      <c r="C2523" s="1" t="str">
        <f>VLOOKUP(A2523,'[3]消费明细-服务商'!$B$2:$D$10000,3,)</f>
        <v>BD服务商</v>
      </c>
      <c r="D2523" s="1" t="str">
        <f>VLOOKUP(A2523,'[3]消费明细-服务商'!$B$2:$I$10000,8,)</f>
        <v>BD团队-黄政源</v>
      </c>
      <c r="E2523" s="1" t="str">
        <f>VLOOKUP(A2523,'[3]消费明细-服务商'!$B$2:$L$10000,11,)</f>
        <v>新建</v>
      </c>
      <c r="F2523" s="5">
        <f>VLOOKUP(A2523,'[3]消费明细-服务商'!$B$2:$K$10000,10,)</f>
        <v>43070</v>
      </c>
      <c r="G2523" s="2" t="s">
        <v>8370</v>
      </c>
      <c r="H2523" s="2" t="s">
        <v>17</v>
      </c>
      <c r="I2523" s="2" t="s">
        <v>59</v>
      </c>
      <c r="J2523" s="2" t="s">
        <v>8371</v>
      </c>
      <c r="K2523" s="2" t="s">
        <v>20</v>
      </c>
      <c r="L2523" s="2" t="s">
        <v>8371</v>
      </c>
      <c r="M2523" s="2"/>
      <c r="N2523" s="1">
        <f t="shared" si="39"/>
        <v>269.64</v>
      </c>
      <c r="O2523" s="2" t="s">
        <v>22</v>
      </c>
      <c r="P2523" s="2" t="s">
        <v>8372</v>
      </c>
      <c r="Q2523" s="2" t="s">
        <v>8373</v>
      </c>
      <c r="R2523" s="2" t="s">
        <v>21</v>
      </c>
      <c r="U2523" t="str">
        <f>VLOOKUP(H2523,[4]可返佣产品!$A$2:$B$1000,2,)</f>
        <v>true</v>
      </c>
    </row>
    <row r="2524" spans="1:21">
      <c r="A2524" s="2" t="s">
        <v>7988</v>
      </c>
      <c r="B2524" s="1" t="str">
        <f>VLOOKUP(A2524,'[3]消费明细-服务商'!$B$2:$C$10000,2,)</f>
        <v>中山市零柒陆零网络科技有限公司</v>
      </c>
      <c r="C2524" s="1" t="str">
        <f>VLOOKUP(A2524,'[3]消费明细-服务商'!$B$2:$D$10000,3,)</f>
        <v>BD服务商</v>
      </c>
      <c r="D2524" s="1" t="str">
        <f>VLOOKUP(A2524,'[3]消费明细-服务商'!$B$2:$I$10000,8,)</f>
        <v>BD团队-黄政源</v>
      </c>
      <c r="E2524" s="1" t="str">
        <f>VLOOKUP(A2524,'[3]消费明细-服务商'!$B$2:$L$10000,11,)</f>
        <v>新建</v>
      </c>
      <c r="F2524" s="5">
        <f>VLOOKUP(A2524,'[3]消费明细-服务商'!$B$2:$K$10000,10,)</f>
        <v>43122</v>
      </c>
      <c r="G2524" s="2" t="s">
        <v>8374</v>
      </c>
      <c r="H2524" s="2" t="s">
        <v>48</v>
      </c>
      <c r="I2524" s="2" t="s">
        <v>49</v>
      </c>
      <c r="J2524" s="2" t="s">
        <v>29</v>
      </c>
      <c r="K2524" s="2" t="s">
        <v>20</v>
      </c>
      <c r="L2524" s="2" t="s">
        <v>30</v>
      </c>
      <c r="M2524" s="2"/>
      <c r="N2524" s="1">
        <f t="shared" si="39"/>
        <v>0</v>
      </c>
      <c r="O2524" s="2" t="s">
        <v>31</v>
      </c>
      <c r="P2524" s="2" t="s">
        <v>8375</v>
      </c>
      <c r="Q2524" s="2" t="s">
        <v>8376</v>
      </c>
      <c r="R2524" s="2" t="s">
        <v>21</v>
      </c>
      <c r="U2524" t="e">
        <f>VLOOKUP(H2524,[4]可返佣产品!$A$2:$B$1000,2,)</f>
        <v>#N/A</v>
      </c>
    </row>
    <row r="2525" spans="1:21">
      <c r="A2525" s="2" t="s">
        <v>8382</v>
      </c>
      <c r="B2525" s="1" t="str">
        <f>VLOOKUP(A2525,'[3]消费明细-服务商'!$B$2:$C$10000,2,)</f>
        <v>茂名商友科技有限公司</v>
      </c>
      <c r="C2525" s="1" t="str">
        <f>VLOOKUP(A2525,'[3]消费明细-服务商'!$B$2:$D$10000,3,)</f>
        <v>BD服务商</v>
      </c>
      <c r="D2525" s="1" t="str">
        <f>VLOOKUP(A2525,'[3]消费明细-服务商'!$B$2:$I$10000,8,)</f>
        <v>BD团队-黄政源</v>
      </c>
      <c r="E2525" s="1" t="str">
        <f>VLOOKUP(A2525,'[3]消费明细-服务商'!$B$2:$L$10000,11,)</f>
        <v>新建</v>
      </c>
      <c r="F2525" s="5">
        <f>VLOOKUP(A2525,'[3]消费明细-服务商'!$B$2:$K$10000,10,)</f>
        <v>43083</v>
      </c>
      <c r="G2525" s="2" t="s">
        <v>8377</v>
      </c>
      <c r="H2525" s="2" t="s">
        <v>17</v>
      </c>
      <c r="I2525" s="2" t="s">
        <v>49</v>
      </c>
      <c r="J2525" s="2" t="s">
        <v>3590</v>
      </c>
      <c r="K2525" s="2" t="s">
        <v>8378</v>
      </c>
      <c r="L2525" s="2" t="s">
        <v>8379</v>
      </c>
      <c r="M2525" s="2"/>
      <c r="N2525" s="1">
        <f t="shared" si="39"/>
        <v>6819</v>
      </c>
      <c r="O2525" s="2" t="s">
        <v>22</v>
      </c>
      <c r="P2525" s="2" t="s">
        <v>8380</v>
      </c>
      <c r="Q2525" s="2" t="s">
        <v>8381</v>
      </c>
      <c r="R2525" s="2" t="s">
        <v>21</v>
      </c>
      <c r="U2525" t="str">
        <f>VLOOKUP(H2525,[4]可返佣产品!$A$2:$B$1000,2,)</f>
        <v>true</v>
      </c>
    </row>
    <row r="2526" spans="1:21">
      <c r="A2526" s="2" t="s">
        <v>8034</v>
      </c>
      <c r="B2526" s="1" t="str">
        <f>VLOOKUP(A2526,'[3]消费明细-服务商'!$B$2:$C$10000,2,)</f>
        <v>广东商红信息技术有限公司</v>
      </c>
      <c r="C2526" s="1" t="str">
        <f>VLOOKUP(A2526,'[3]消费明细-服务商'!$B$2:$D$10000,3,)</f>
        <v>BD服务商</v>
      </c>
      <c r="D2526" s="1" t="str">
        <f>VLOOKUP(A2526,'[3]消费明细-服务商'!$B$2:$I$10000,8,)</f>
        <v>BD团队-黄政源</v>
      </c>
      <c r="E2526" s="1" t="str">
        <f>VLOOKUP(A2526,'[3]消费明细-服务商'!$B$2:$L$10000,11,)</f>
        <v>新建</v>
      </c>
      <c r="F2526" s="5">
        <f>VLOOKUP(A2526,'[3]消费明细-服务商'!$B$2:$K$10000,10,)</f>
        <v>43084</v>
      </c>
      <c r="G2526" s="2" t="s">
        <v>8383</v>
      </c>
      <c r="H2526" s="2" t="s">
        <v>5495</v>
      </c>
      <c r="I2526" s="2" t="s">
        <v>49</v>
      </c>
      <c r="J2526" s="2" t="s">
        <v>29</v>
      </c>
      <c r="K2526" s="2" t="s">
        <v>20</v>
      </c>
      <c r="L2526" s="2" t="s">
        <v>30</v>
      </c>
      <c r="M2526" s="2"/>
      <c r="N2526" s="1">
        <f t="shared" si="39"/>
        <v>0</v>
      </c>
      <c r="O2526" s="2" t="s">
        <v>31</v>
      </c>
      <c r="P2526" s="2" t="s">
        <v>8384</v>
      </c>
      <c r="Q2526" s="2" t="s">
        <v>8384</v>
      </c>
      <c r="R2526" s="2" t="s">
        <v>21</v>
      </c>
      <c r="U2526" t="e">
        <f>VLOOKUP(H2526,[4]可返佣产品!$A$2:$B$1000,2,)</f>
        <v>#N/A</v>
      </c>
    </row>
    <row r="2527" spans="1:21">
      <c r="A2527" s="2" t="s">
        <v>8034</v>
      </c>
      <c r="B2527" s="1" t="str">
        <f>VLOOKUP(A2527,'[3]消费明细-服务商'!$B$2:$C$10000,2,)</f>
        <v>广东商红信息技术有限公司</v>
      </c>
      <c r="C2527" s="1" t="str">
        <f>VLOOKUP(A2527,'[3]消费明细-服务商'!$B$2:$D$10000,3,)</f>
        <v>BD服务商</v>
      </c>
      <c r="D2527" s="1" t="str">
        <f>VLOOKUP(A2527,'[3]消费明细-服务商'!$B$2:$I$10000,8,)</f>
        <v>BD团队-黄政源</v>
      </c>
      <c r="E2527" s="1" t="str">
        <f>VLOOKUP(A2527,'[3]消费明细-服务商'!$B$2:$L$10000,11,)</f>
        <v>新建</v>
      </c>
      <c r="F2527" s="5">
        <f>VLOOKUP(A2527,'[3]消费明细-服务商'!$B$2:$K$10000,10,)</f>
        <v>43084</v>
      </c>
      <c r="G2527" s="2" t="s">
        <v>8385</v>
      </c>
      <c r="H2527" s="2" t="s">
        <v>3642</v>
      </c>
      <c r="I2527" s="2" t="s">
        <v>49</v>
      </c>
      <c r="J2527" s="2" t="s">
        <v>29</v>
      </c>
      <c r="K2527" s="2" t="s">
        <v>20</v>
      </c>
      <c r="L2527" s="2" t="s">
        <v>30</v>
      </c>
      <c r="M2527" s="2"/>
      <c r="N2527" s="1">
        <f t="shared" si="39"/>
        <v>0</v>
      </c>
      <c r="O2527" s="2" t="s">
        <v>31</v>
      </c>
      <c r="P2527" s="2" t="s">
        <v>8386</v>
      </c>
      <c r="Q2527" s="2" t="s">
        <v>8386</v>
      </c>
      <c r="R2527" s="2" t="s">
        <v>21</v>
      </c>
      <c r="U2527" t="e">
        <f>VLOOKUP(H2527,[4]可返佣产品!$A$2:$B$1000,2,)</f>
        <v>#N/A</v>
      </c>
    </row>
    <row r="2528" spans="1:21">
      <c r="A2528" s="2" t="s">
        <v>7934</v>
      </c>
      <c r="B2528" s="1" t="str">
        <f>VLOOKUP(A2528,'[3]消费明细-服务商'!$B$2:$C$10000,2,)</f>
        <v>深圳青莲网络科技有限公司</v>
      </c>
      <c r="C2528" s="1" t="str">
        <f>VLOOKUP(A2528,'[3]消费明细-服务商'!$B$2:$D$10000,3,)</f>
        <v>BD服务商</v>
      </c>
      <c r="D2528" s="1" t="str">
        <f>VLOOKUP(A2528,'[3]消费明细-服务商'!$B$2:$I$10000,8,)</f>
        <v>无</v>
      </c>
      <c r="E2528" s="1" t="str">
        <f>VLOOKUP(A2528,'[3]消费明细-服务商'!$B$2:$L$10000,11,)</f>
        <v>新建</v>
      </c>
      <c r="F2528" s="5">
        <f>VLOOKUP(A2528,'[3]消费明细-服务商'!$B$2:$K$10000,10,)</f>
        <v>43110.6848032407</v>
      </c>
      <c r="G2528" s="2" t="s">
        <v>8387</v>
      </c>
      <c r="H2528" s="2" t="s">
        <v>166</v>
      </c>
      <c r="I2528" s="2" t="s">
        <v>49</v>
      </c>
      <c r="J2528" s="2" t="s">
        <v>29</v>
      </c>
      <c r="K2528" s="2" t="s">
        <v>20</v>
      </c>
      <c r="L2528" s="2" t="s">
        <v>30</v>
      </c>
      <c r="M2528" s="2"/>
      <c r="N2528" s="1">
        <f t="shared" si="39"/>
        <v>0</v>
      </c>
      <c r="O2528" s="2" t="s">
        <v>31</v>
      </c>
      <c r="P2528" s="2" t="s">
        <v>8388</v>
      </c>
      <c r="Q2528" s="2" t="s">
        <v>8388</v>
      </c>
      <c r="R2528" s="2" t="s">
        <v>21</v>
      </c>
      <c r="U2528" t="e">
        <f>VLOOKUP(H2528,[4]可返佣产品!$A$2:$B$1000,2,)</f>
        <v>#N/A</v>
      </c>
    </row>
    <row r="2529" spans="1:21">
      <c r="A2529" s="2" t="s">
        <v>7934</v>
      </c>
      <c r="B2529" s="1" t="str">
        <f>VLOOKUP(A2529,'[3]消费明细-服务商'!$B$2:$C$10000,2,)</f>
        <v>深圳青莲网络科技有限公司</v>
      </c>
      <c r="C2529" s="1" t="str">
        <f>VLOOKUP(A2529,'[3]消费明细-服务商'!$B$2:$D$10000,3,)</f>
        <v>BD服务商</v>
      </c>
      <c r="D2529" s="1" t="str">
        <f>VLOOKUP(A2529,'[3]消费明细-服务商'!$B$2:$I$10000,8,)</f>
        <v>无</v>
      </c>
      <c r="E2529" s="1" t="str">
        <f>VLOOKUP(A2529,'[3]消费明细-服务商'!$B$2:$L$10000,11,)</f>
        <v>新建</v>
      </c>
      <c r="F2529" s="5">
        <f>VLOOKUP(A2529,'[3]消费明细-服务商'!$B$2:$K$10000,10,)</f>
        <v>43110.6848032407</v>
      </c>
      <c r="G2529" s="2" t="s">
        <v>8389</v>
      </c>
      <c r="H2529" s="2" t="s">
        <v>79</v>
      </c>
      <c r="I2529" s="2" t="s">
        <v>49</v>
      </c>
      <c r="J2529" s="2" t="s">
        <v>29</v>
      </c>
      <c r="K2529" s="2" t="s">
        <v>20</v>
      </c>
      <c r="L2529" s="2" t="s">
        <v>30</v>
      </c>
      <c r="M2529" s="2"/>
      <c r="N2529" s="1">
        <f t="shared" si="39"/>
        <v>0</v>
      </c>
      <c r="O2529" s="2" t="s">
        <v>31</v>
      </c>
      <c r="P2529" s="2" t="s">
        <v>8390</v>
      </c>
      <c r="Q2529" s="2" t="s">
        <v>8391</v>
      </c>
      <c r="R2529" s="2" t="s">
        <v>21</v>
      </c>
      <c r="U2529" t="e">
        <f>VLOOKUP(H2529,[4]可返佣产品!$A$2:$B$1000,2,)</f>
        <v>#N/A</v>
      </c>
    </row>
    <row r="2530" spans="1:21">
      <c r="A2530" s="2" t="s">
        <v>8382</v>
      </c>
      <c r="B2530" s="1" t="str">
        <f>VLOOKUP(A2530,'[3]消费明细-服务商'!$B$2:$C$10000,2,)</f>
        <v>茂名商友科技有限公司</v>
      </c>
      <c r="C2530" s="1" t="str">
        <f>VLOOKUP(A2530,'[3]消费明细-服务商'!$B$2:$D$10000,3,)</f>
        <v>BD服务商</v>
      </c>
      <c r="D2530" s="1" t="str">
        <f>VLOOKUP(A2530,'[3]消费明细-服务商'!$B$2:$I$10000,8,)</f>
        <v>BD团队-黄政源</v>
      </c>
      <c r="E2530" s="1" t="str">
        <f>VLOOKUP(A2530,'[3]消费明细-服务商'!$B$2:$L$10000,11,)</f>
        <v>新建</v>
      </c>
      <c r="F2530" s="5">
        <f>VLOOKUP(A2530,'[3]消费明细-服务商'!$B$2:$K$10000,10,)</f>
        <v>43083</v>
      </c>
      <c r="G2530" s="2" t="s">
        <v>8392</v>
      </c>
      <c r="H2530" s="2" t="s">
        <v>1549</v>
      </c>
      <c r="I2530" s="2" t="s">
        <v>49</v>
      </c>
      <c r="J2530" s="2" t="s">
        <v>29</v>
      </c>
      <c r="K2530" s="2" t="s">
        <v>20</v>
      </c>
      <c r="L2530" s="2" t="s">
        <v>30</v>
      </c>
      <c r="M2530" s="2"/>
      <c r="N2530" s="1">
        <f t="shared" si="39"/>
        <v>0</v>
      </c>
      <c r="O2530" s="2" t="s">
        <v>31</v>
      </c>
      <c r="P2530" s="2" t="s">
        <v>8393</v>
      </c>
      <c r="Q2530" s="2" t="s">
        <v>8393</v>
      </c>
      <c r="R2530" s="2" t="s">
        <v>21</v>
      </c>
      <c r="U2530" t="b">
        <f>VLOOKUP(H2530,[4]可返佣产品!$A$2:$B$1000,2,)</f>
        <v>1</v>
      </c>
    </row>
    <row r="2531" spans="1:21">
      <c r="A2531" s="2" t="s">
        <v>8066</v>
      </c>
      <c r="B2531" s="1" t="str">
        <f>VLOOKUP(A2531,'[3]消费明细-服务商'!$B$2:$C$10000,2,)</f>
        <v>广东申腾信息技术有限公司</v>
      </c>
      <c r="C2531" s="1" t="str">
        <f>VLOOKUP(A2531,'[3]消费明细-服务商'!$B$2:$D$10000,3,)</f>
        <v>BD服务商</v>
      </c>
      <c r="D2531" s="1" t="str">
        <f>VLOOKUP(A2531,'[3]消费明细-服务商'!$B$2:$I$10000,8,)</f>
        <v>BD团队-黄政源</v>
      </c>
      <c r="E2531" s="1" t="str">
        <f>VLOOKUP(A2531,'[3]消费明细-服务商'!$B$2:$L$10000,11,)</f>
        <v>新建</v>
      </c>
      <c r="F2531" s="5">
        <f>VLOOKUP(A2531,'[3]消费明细-服务商'!$B$2:$K$10000,10,)</f>
        <v>43084</v>
      </c>
      <c r="G2531" s="2" t="s">
        <v>8394</v>
      </c>
      <c r="H2531" s="2" t="s">
        <v>166</v>
      </c>
      <c r="I2531" s="2" t="s">
        <v>49</v>
      </c>
      <c r="J2531" s="2" t="s">
        <v>29</v>
      </c>
      <c r="K2531" s="2" t="s">
        <v>20</v>
      </c>
      <c r="L2531" s="2" t="s">
        <v>30</v>
      </c>
      <c r="M2531" s="2"/>
      <c r="N2531" s="1">
        <f t="shared" si="39"/>
        <v>0</v>
      </c>
      <c r="O2531" s="2" t="s">
        <v>31</v>
      </c>
      <c r="P2531" s="2" t="s">
        <v>8395</v>
      </c>
      <c r="Q2531" s="2" t="s">
        <v>8395</v>
      </c>
      <c r="R2531" s="2" t="s">
        <v>21</v>
      </c>
      <c r="U2531" t="e">
        <f>VLOOKUP(H2531,[4]可返佣产品!$A$2:$B$1000,2,)</f>
        <v>#N/A</v>
      </c>
    </row>
    <row r="2532" spans="1:21">
      <c r="A2532" s="2" t="s">
        <v>7934</v>
      </c>
      <c r="B2532" s="1" t="str">
        <f>VLOOKUP(A2532,'[3]消费明细-服务商'!$B$2:$C$10000,2,)</f>
        <v>深圳青莲网络科技有限公司</v>
      </c>
      <c r="C2532" s="1" t="str">
        <f>VLOOKUP(A2532,'[3]消费明细-服务商'!$B$2:$D$10000,3,)</f>
        <v>BD服务商</v>
      </c>
      <c r="D2532" s="1" t="str">
        <f>VLOOKUP(A2532,'[3]消费明细-服务商'!$B$2:$I$10000,8,)</f>
        <v>无</v>
      </c>
      <c r="E2532" s="1" t="str">
        <f>VLOOKUP(A2532,'[3]消费明细-服务商'!$B$2:$L$10000,11,)</f>
        <v>新建</v>
      </c>
      <c r="F2532" s="5">
        <f>VLOOKUP(A2532,'[3]消费明细-服务商'!$B$2:$K$10000,10,)</f>
        <v>43110.6848032407</v>
      </c>
      <c r="G2532" s="2" t="s">
        <v>8396</v>
      </c>
      <c r="H2532" s="2" t="s">
        <v>166</v>
      </c>
      <c r="I2532" s="2" t="s">
        <v>49</v>
      </c>
      <c r="J2532" s="2" t="s">
        <v>29</v>
      </c>
      <c r="K2532" s="2" t="s">
        <v>20</v>
      </c>
      <c r="L2532" s="2" t="s">
        <v>30</v>
      </c>
      <c r="M2532" s="2"/>
      <c r="N2532" s="1">
        <f t="shared" si="39"/>
        <v>0</v>
      </c>
      <c r="O2532" s="2" t="s">
        <v>31</v>
      </c>
      <c r="P2532" s="2" t="s">
        <v>8397</v>
      </c>
      <c r="Q2532" s="2" t="s">
        <v>8397</v>
      </c>
      <c r="R2532" s="2" t="s">
        <v>21</v>
      </c>
      <c r="U2532" t="e">
        <f>VLOOKUP(H2532,[4]可返佣产品!$A$2:$B$1000,2,)</f>
        <v>#N/A</v>
      </c>
    </row>
    <row r="2533" spans="1:21">
      <c r="A2533" s="2" t="s">
        <v>7964</v>
      </c>
      <c r="B2533" s="1" t="str">
        <f>VLOOKUP(A2533,'[3]消费明细-服务商'!$B$2:$C$10000,2,)</f>
        <v>深圳市哲盟软件开发有限公司</v>
      </c>
      <c r="C2533" s="1" t="str">
        <f>VLOOKUP(A2533,'[3]消费明细-服务商'!$B$2:$D$10000,3,)</f>
        <v>BD服务商</v>
      </c>
      <c r="D2533" s="1" t="str">
        <f>VLOOKUP(A2533,'[3]消费明细-服务商'!$B$2:$I$10000,8,)</f>
        <v>BD团队-黄政源</v>
      </c>
      <c r="E2533" s="1" t="str">
        <f>VLOOKUP(A2533,'[3]消费明细-服务商'!$B$2:$L$10000,11,)</f>
        <v>新建</v>
      </c>
      <c r="F2533" s="5">
        <f>VLOOKUP(A2533,'[3]消费明细-服务商'!$B$2:$K$10000,10,)</f>
        <v>43112.474259259303</v>
      </c>
      <c r="G2533" s="2" t="s">
        <v>8398</v>
      </c>
      <c r="H2533" s="2" t="s">
        <v>17</v>
      </c>
      <c r="I2533" s="2" t="s">
        <v>49</v>
      </c>
      <c r="J2533" s="2" t="s">
        <v>8399</v>
      </c>
      <c r="K2533" s="2" t="s">
        <v>4848</v>
      </c>
      <c r="L2533" s="2" t="s">
        <v>8400</v>
      </c>
      <c r="M2533" s="2"/>
      <c r="N2533" s="1">
        <f t="shared" si="39"/>
        <v>1088.25</v>
      </c>
      <c r="O2533" s="2" t="s">
        <v>22</v>
      </c>
      <c r="P2533" s="2" t="s">
        <v>8401</v>
      </c>
      <c r="Q2533" s="2" t="s">
        <v>8402</v>
      </c>
      <c r="R2533" s="2" t="s">
        <v>21</v>
      </c>
      <c r="U2533" t="str">
        <f>VLOOKUP(H2533,[4]可返佣产品!$A$2:$B$1000,2,)</f>
        <v>true</v>
      </c>
    </row>
    <row r="2534" spans="1:21">
      <c r="A2534" s="2" t="s">
        <v>7964</v>
      </c>
      <c r="B2534" s="1" t="str">
        <f>VLOOKUP(A2534,'[3]消费明细-服务商'!$B$2:$C$10000,2,)</f>
        <v>深圳市哲盟软件开发有限公司</v>
      </c>
      <c r="C2534" s="1" t="str">
        <f>VLOOKUP(A2534,'[3]消费明细-服务商'!$B$2:$D$10000,3,)</f>
        <v>BD服务商</v>
      </c>
      <c r="D2534" s="1" t="str">
        <f>VLOOKUP(A2534,'[3]消费明细-服务商'!$B$2:$I$10000,8,)</f>
        <v>BD团队-黄政源</v>
      </c>
      <c r="E2534" s="1" t="str">
        <f>VLOOKUP(A2534,'[3]消费明细-服务商'!$B$2:$L$10000,11,)</f>
        <v>新建</v>
      </c>
      <c r="F2534" s="5">
        <f>VLOOKUP(A2534,'[3]消费明细-服务商'!$B$2:$K$10000,10,)</f>
        <v>43112.474259259303</v>
      </c>
      <c r="G2534" s="2" t="s">
        <v>8403</v>
      </c>
      <c r="H2534" s="2" t="s">
        <v>17</v>
      </c>
      <c r="I2534" s="2" t="s">
        <v>59</v>
      </c>
      <c r="J2534" s="2" t="s">
        <v>8404</v>
      </c>
      <c r="K2534" s="2" t="s">
        <v>360</v>
      </c>
      <c r="L2534" s="2" t="s">
        <v>8405</v>
      </c>
      <c r="M2534" s="2"/>
      <c r="N2534" s="1">
        <f t="shared" si="39"/>
        <v>1736.33</v>
      </c>
      <c r="O2534" s="2" t="s">
        <v>22</v>
      </c>
      <c r="P2534" s="2" t="s">
        <v>8406</v>
      </c>
      <c r="Q2534" s="2" t="s">
        <v>8407</v>
      </c>
      <c r="R2534" s="2" t="s">
        <v>21</v>
      </c>
      <c r="U2534" t="str">
        <f>VLOOKUP(H2534,[4]可返佣产品!$A$2:$B$1000,2,)</f>
        <v>true</v>
      </c>
    </row>
    <row r="2535" spans="1:21">
      <c r="A2535" s="2" t="s">
        <v>8034</v>
      </c>
      <c r="B2535" s="1" t="str">
        <f>VLOOKUP(A2535,'[3]消费明细-服务商'!$B$2:$C$10000,2,)</f>
        <v>广东商红信息技术有限公司</v>
      </c>
      <c r="C2535" s="1" t="str">
        <f>VLOOKUP(A2535,'[3]消费明细-服务商'!$B$2:$D$10000,3,)</f>
        <v>BD服务商</v>
      </c>
      <c r="D2535" s="1" t="str">
        <f>VLOOKUP(A2535,'[3]消费明细-服务商'!$B$2:$I$10000,8,)</f>
        <v>BD团队-黄政源</v>
      </c>
      <c r="E2535" s="1" t="str">
        <f>VLOOKUP(A2535,'[3]消费明细-服务商'!$B$2:$L$10000,11,)</f>
        <v>新建</v>
      </c>
      <c r="F2535" s="5">
        <f>VLOOKUP(A2535,'[3]消费明细-服务商'!$B$2:$K$10000,10,)</f>
        <v>43084</v>
      </c>
      <c r="G2535" s="2" t="s">
        <v>8408</v>
      </c>
      <c r="H2535" s="2" t="s">
        <v>54</v>
      </c>
      <c r="I2535" s="2" t="s">
        <v>49</v>
      </c>
      <c r="J2535" s="2" t="s">
        <v>29</v>
      </c>
      <c r="K2535" s="2" t="s">
        <v>20</v>
      </c>
      <c r="L2535" s="2" t="s">
        <v>29</v>
      </c>
      <c r="M2535" s="2"/>
      <c r="N2535" s="1">
        <f t="shared" si="39"/>
        <v>0</v>
      </c>
      <c r="O2535" s="2" t="s">
        <v>22</v>
      </c>
      <c r="P2535" s="2" t="s">
        <v>8409</v>
      </c>
      <c r="Q2535" s="2" t="s">
        <v>8410</v>
      </c>
      <c r="R2535" s="2" t="s">
        <v>21</v>
      </c>
      <c r="U2535" t="str">
        <f>VLOOKUP(H2535,[4]可返佣产品!$A$2:$B$1000,2,)</f>
        <v>true</v>
      </c>
    </row>
    <row r="2536" spans="1:21">
      <c r="A2536" s="2" t="s">
        <v>8009</v>
      </c>
      <c r="B2536" s="1" t="str">
        <f>VLOOKUP(A2536,'[3]消费明细-服务商'!$B$2:$C$10000,2,)</f>
        <v>广州市互信网络科技有限公司</v>
      </c>
      <c r="C2536" s="1" t="str">
        <f>VLOOKUP(A2536,'[3]消费明细-服务商'!$B$2:$D$10000,3,)</f>
        <v>BD服务商</v>
      </c>
      <c r="D2536" s="1" t="str">
        <f>VLOOKUP(A2536,'[3]消费明细-服务商'!$B$2:$I$10000,8,)</f>
        <v>BD团队-黄政源</v>
      </c>
      <c r="E2536" s="1" t="str">
        <f>VLOOKUP(A2536,'[3]消费明细-服务商'!$B$2:$L$10000,11,)</f>
        <v>新建</v>
      </c>
      <c r="F2536" s="5">
        <f>VLOOKUP(A2536,'[3]消费明细-服务商'!$B$2:$K$10000,10,)</f>
        <v>43070</v>
      </c>
      <c r="G2536" s="2" t="s">
        <v>8411</v>
      </c>
      <c r="H2536" s="2" t="s">
        <v>36</v>
      </c>
      <c r="I2536" s="2" t="s">
        <v>59</v>
      </c>
      <c r="J2536" s="2" t="s">
        <v>8412</v>
      </c>
      <c r="K2536" s="2" t="s">
        <v>203</v>
      </c>
      <c r="L2536" s="2" t="s">
        <v>3544</v>
      </c>
      <c r="M2536" s="2"/>
      <c r="N2536" s="1">
        <f t="shared" si="39"/>
        <v>756</v>
      </c>
      <c r="O2536" s="2" t="s">
        <v>22</v>
      </c>
      <c r="P2536" s="2" t="s">
        <v>8413</v>
      </c>
      <c r="Q2536" s="2" t="s">
        <v>8414</v>
      </c>
      <c r="R2536" s="2" t="s">
        <v>21</v>
      </c>
      <c r="U2536" t="str">
        <f>VLOOKUP(H2536,[4]可返佣产品!$A$2:$B$1000,2,)</f>
        <v>true</v>
      </c>
    </row>
    <row r="2537" spans="1:21">
      <c r="A2537" s="2" t="s">
        <v>8066</v>
      </c>
      <c r="B2537" s="1" t="str">
        <f>VLOOKUP(A2537,'[3]消费明细-服务商'!$B$2:$C$10000,2,)</f>
        <v>广东申腾信息技术有限公司</v>
      </c>
      <c r="C2537" s="1" t="str">
        <f>VLOOKUP(A2537,'[3]消费明细-服务商'!$B$2:$D$10000,3,)</f>
        <v>BD服务商</v>
      </c>
      <c r="D2537" s="1" t="str">
        <f>VLOOKUP(A2537,'[3]消费明细-服务商'!$B$2:$I$10000,8,)</f>
        <v>BD团队-黄政源</v>
      </c>
      <c r="E2537" s="1" t="str">
        <f>VLOOKUP(A2537,'[3]消费明细-服务商'!$B$2:$L$10000,11,)</f>
        <v>新建</v>
      </c>
      <c r="F2537" s="5">
        <f>VLOOKUP(A2537,'[3]消费明细-服务商'!$B$2:$K$10000,10,)</f>
        <v>43084</v>
      </c>
      <c r="G2537" s="2" t="s">
        <v>8415</v>
      </c>
      <c r="H2537" s="2" t="s">
        <v>1899</v>
      </c>
      <c r="I2537" s="2" t="s">
        <v>49</v>
      </c>
      <c r="J2537" s="2" t="s">
        <v>29</v>
      </c>
      <c r="K2537" s="2" t="s">
        <v>20</v>
      </c>
      <c r="L2537" s="2" t="s">
        <v>30</v>
      </c>
      <c r="M2537" s="2"/>
      <c r="N2537" s="1">
        <f t="shared" si="39"/>
        <v>0</v>
      </c>
      <c r="O2537" s="2" t="s">
        <v>31</v>
      </c>
      <c r="P2537" s="2" t="s">
        <v>8416</v>
      </c>
      <c r="Q2537" s="2" t="s">
        <v>8416</v>
      </c>
      <c r="R2537" s="2" t="s">
        <v>21</v>
      </c>
      <c r="U2537" t="b">
        <f>VLOOKUP(H2537,[4]可返佣产品!$A$2:$B$1000,2,)</f>
        <v>1</v>
      </c>
    </row>
    <row r="2538" spans="1:21">
      <c r="A2538" s="2" t="s">
        <v>7988</v>
      </c>
      <c r="B2538" s="1" t="str">
        <f>VLOOKUP(A2538,'[3]消费明细-服务商'!$B$2:$C$10000,2,)</f>
        <v>中山市零柒陆零网络科技有限公司</v>
      </c>
      <c r="C2538" s="1" t="str">
        <f>VLOOKUP(A2538,'[3]消费明细-服务商'!$B$2:$D$10000,3,)</f>
        <v>BD服务商</v>
      </c>
      <c r="D2538" s="1" t="str">
        <f>VLOOKUP(A2538,'[3]消费明细-服务商'!$B$2:$I$10000,8,)</f>
        <v>BD团队-黄政源</v>
      </c>
      <c r="E2538" s="1" t="str">
        <f>VLOOKUP(A2538,'[3]消费明细-服务商'!$B$2:$L$10000,11,)</f>
        <v>新建</v>
      </c>
      <c r="F2538" s="5">
        <f>VLOOKUP(A2538,'[3]消费明细-服务商'!$B$2:$K$10000,10,)</f>
        <v>43122</v>
      </c>
      <c r="G2538" s="2" t="s">
        <v>8417</v>
      </c>
      <c r="H2538" s="2" t="s">
        <v>166</v>
      </c>
      <c r="I2538" s="2" t="s">
        <v>49</v>
      </c>
      <c r="J2538" s="2" t="s">
        <v>29</v>
      </c>
      <c r="K2538" s="2" t="s">
        <v>20</v>
      </c>
      <c r="L2538" s="2" t="s">
        <v>30</v>
      </c>
      <c r="M2538" s="2"/>
      <c r="N2538" s="1">
        <f t="shared" si="39"/>
        <v>0</v>
      </c>
      <c r="O2538" s="2" t="s">
        <v>31</v>
      </c>
      <c r="P2538" s="2" t="s">
        <v>8418</v>
      </c>
      <c r="Q2538" s="2" t="s">
        <v>8418</v>
      </c>
      <c r="R2538" s="2" t="s">
        <v>21</v>
      </c>
      <c r="U2538" t="e">
        <f>VLOOKUP(H2538,[4]可返佣产品!$A$2:$B$1000,2,)</f>
        <v>#N/A</v>
      </c>
    </row>
    <row r="2539" spans="1:21">
      <c r="A2539" s="2" t="s">
        <v>7988</v>
      </c>
      <c r="B2539" s="1" t="str">
        <f>VLOOKUP(A2539,'[3]消费明细-服务商'!$B$2:$C$10000,2,)</f>
        <v>中山市零柒陆零网络科技有限公司</v>
      </c>
      <c r="C2539" s="1" t="str">
        <f>VLOOKUP(A2539,'[3]消费明细-服务商'!$B$2:$D$10000,3,)</f>
        <v>BD服务商</v>
      </c>
      <c r="D2539" s="1" t="str">
        <f>VLOOKUP(A2539,'[3]消费明细-服务商'!$B$2:$I$10000,8,)</f>
        <v>BD团队-黄政源</v>
      </c>
      <c r="E2539" s="1" t="str">
        <f>VLOOKUP(A2539,'[3]消费明细-服务商'!$B$2:$L$10000,11,)</f>
        <v>新建</v>
      </c>
      <c r="F2539" s="5">
        <f>VLOOKUP(A2539,'[3]消费明细-服务商'!$B$2:$K$10000,10,)</f>
        <v>43122</v>
      </c>
      <c r="G2539" s="2" t="s">
        <v>8419</v>
      </c>
      <c r="H2539" s="2" t="s">
        <v>48</v>
      </c>
      <c r="I2539" s="2" t="s">
        <v>49</v>
      </c>
      <c r="J2539" s="2" t="s">
        <v>29</v>
      </c>
      <c r="K2539" s="2" t="s">
        <v>20</v>
      </c>
      <c r="L2539" s="2" t="s">
        <v>30</v>
      </c>
      <c r="M2539" s="2"/>
      <c r="N2539" s="1">
        <f t="shared" si="39"/>
        <v>0</v>
      </c>
      <c r="O2539" s="2" t="s">
        <v>31</v>
      </c>
      <c r="P2539" s="2" t="s">
        <v>8420</v>
      </c>
      <c r="Q2539" s="2" t="s">
        <v>8420</v>
      </c>
      <c r="R2539" s="2" t="s">
        <v>21</v>
      </c>
      <c r="U2539" t="e">
        <f>VLOOKUP(H2539,[4]可返佣产品!$A$2:$B$1000,2,)</f>
        <v>#N/A</v>
      </c>
    </row>
    <row r="2540" spans="1:21">
      <c r="A2540" s="2" t="s">
        <v>8382</v>
      </c>
      <c r="B2540" s="1" t="str">
        <f>VLOOKUP(A2540,'[3]消费明细-服务商'!$B$2:$C$10000,2,)</f>
        <v>茂名商友科技有限公司</v>
      </c>
      <c r="C2540" s="1" t="str">
        <f>VLOOKUP(A2540,'[3]消费明细-服务商'!$B$2:$D$10000,3,)</f>
        <v>BD服务商</v>
      </c>
      <c r="D2540" s="1" t="str">
        <f>VLOOKUP(A2540,'[3]消费明细-服务商'!$B$2:$I$10000,8,)</f>
        <v>BD团队-黄政源</v>
      </c>
      <c r="E2540" s="1" t="str">
        <f>VLOOKUP(A2540,'[3]消费明细-服务商'!$B$2:$L$10000,11,)</f>
        <v>新建</v>
      </c>
      <c r="F2540" s="5">
        <f>VLOOKUP(A2540,'[3]消费明细-服务商'!$B$2:$K$10000,10,)</f>
        <v>43083</v>
      </c>
      <c r="G2540" s="2" t="s">
        <v>8421</v>
      </c>
      <c r="H2540" s="2" t="s">
        <v>79</v>
      </c>
      <c r="I2540" s="2" t="s">
        <v>49</v>
      </c>
      <c r="J2540" s="2" t="s">
        <v>29</v>
      </c>
      <c r="K2540" s="2" t="s">
        <v>20</v>
      </c>
      <c r="L2540" s="2" t="s">
        <v>30</v>
      </c>
      <c r="M2540" s="2"/>
      <c r="N2540" s="1">
        <f t="shared" si="39"/>
        <v>0</v>
      </c>
      <c r="O2540" s="2" t="s">
        <v>31</v>
      </c>
      <c r="P2540" s="2" t="s">
        <v>8422</v>
      </c>
      <c r="Q2540" s="2" t="s">
        <v>8422</v>
      </c>
      <c r="R2540" s="2" t="s">
        <v>21</v>
      </c>
      <c r="U2540" t="e">
        <f>VLOOKUP(H2540,[4]可返佣产品!$A$2:$B$1000,2,)</f>
        <v>#N/A</v>
      </c>
    </row>
    <row r="2541" spans="1:21">
      <c r="A2541" s="2" t="s">
        <v>7934</v>
      </c>
      <c r="B2541" s="1" t="str">
        <f>VLOOKUP(A2541,'[3]消费明细-服务商'!$B$2:$C$10000,2,)</f>
        <v>深圳青莲网络科技有限公司</v>
      </c>
      <c r="C2541" s="1" t="str">
        <f>VLOOKUP(A2541,'[3]消费明细-服务商'!$B$2:$D$10000,3,)</f>
        <v>BD服务商</v>
      </c>
      <c r="D2541" s="1" t="str">
        <f>VLOOKUP(A2541,'[3]消费明细-服务商'!$B$2:$I$10000,8,)</f>
        <v>无</v>
      </c>
      <c r="E2541" s="1" t="str">
        <f>VLOOKUP(A2541,'[3]消费明细-服务商'!$B$2:$L$10000,11,)</f>
        <v>新建</v>
      </c>
      <c r="F2541" s="5">
        <f>VLOOKUP(A2541,'[3]消费明细-服务商'!$B$2:$K$10000,10,)</f>
        <v>43110.6848032407</v>
      </c>
      <c r="G2541" s="2" t="s">
        <v>8423</v>
      </c>
      <c r="H2541" s="2" t="s">
        <v>79</v>
      </c>
      <c r="I2541" s="2" t="s">
        <v>49</v>
      </c>
      <c r="J2541" s="2" t="s">
        <v>29</v>
      </c>
      <c r="K2541" s="2" t="s">
        <v>20</v>
      </c>
      <c r="L2541" s="2" t="s">
        <v>30</v>
      </c>
      <c r="M2541" s="2"/>
      <c r="N2541" s="1">
        <f t="shared" si="39"/>
        <v>0</v>
      </c>
      <c r="O2541" s="2" t="s">
        <v>31</v>
      </c>
      <c r="P2541" s="2" t="s">
        <v>8424</v>
      </c>
      <c r="Q2541" s="2" t="s">
        <v>8424</v>
      </c>
      <c r="R2541" s="2" t="s">
        <v>21</v>
      </c>
      <c r="U2541" t="e">
        <f>VLOOKUP(H2541,[4]可返佣产品!$A$2:$B$1000,2,)</f>
        <v>#N/A</v>
      </c>
    </row>
    <row r="2542" spans="1:21">
      <c r="A2542" s="2" t="s">
        <v>7934</v>
      </c>
      <c r="B2542" s="1" t="str">
        <f>VLOOKUP(A2542,'[3]消费明细-服务商'!$B$2:$C$10000,2,)</f>
        <v>深圳青莲网络科技有限公司</v>
      </c>
      <c r="C2542" s="1" t="str">
        <f>VLOOKUP(A2542,'[3]消费明细-服务商'!$B$2:$D$10000,3,)</f>
        <v>BD服务商</v>
      </c>
      <c r="D2542" s="1" t="str">
        <f>VLOOKUP(A2542,'[3]消费明细-服务商'!$B$2:$I$10000,8,)</f>
        <v>无</v>
      </c>
      <c r="E2542" s="1" t="str">
        <f>VLOOKUP(A2542,'[3]消费明细-服务商'!$B$2:$L$10000,11,)</f>
        <v>新建</v>
      </c>
      <c r="F2542" s="5">
        <f>VLOOKUP(A2542,'[3]消费明细-服务商'!$B$2:$K$10000,10,)</f>
        <v>43110.6848032407</v>
      </c>
      <c r="G2542" s="2" t="s">
        <v>8425</v>
      </c>
      <c r="H2542" s="2" t="s">
        <v>17</v>
      </c>
      <c r="I2542" s="2" t="s">
        <v>59</v>
      </c>
      <c r="J2542" s="2" t="s">
        <v>8426</v>
      </c>
      <c r="K2542" s="2" t="s">
        <v>20</v>
      </c>
      <c r="L2542" s="2" t="s">
        <v>8426</v>
      </c>
      <c r="M2542" s="2"/>
      <c r="N2542" s="1">
        <f t="shared" si="39"/>
        <v>47.82</v>
      </c>
      <c r="O2542" s="2" t="s">
        <v>22</v>
      </c>
      <c r="P2542" s="2" t="s">
        <v>8427</v>
      </c>
      <c r="Q2542" s="2" t="s">
        <v>8428</v>
      </c>
      <c r="R2542" s="2" t="s">
        <v>21</v>
      </c>
      <c r="U2542">
        <v>0</v>
      </c>
    </row>
    <row r="2543" spans="1:21">
      <c r="A2543" s="2" t="s">
        <v>8009</v>
      </c>
      <c r="B2543" s="1" t="str">
        <f>VLOOKUP(A2543,'[3]消费明细-服务商'!$B$2:$C$10000,2,)</f>
        <v>广州市互信网络科技有限公司</v>
      </c>
      <c r="C2543" s="1" t="str">
        <f>VLOOKUP(A2543,'[3]消费明细-服务商'!$B$2:$D$10000,3,)</f>
        <v>BD服务商</v>
      </c>
      <c r="D2543" s="1" t="str">
        <f>VLOOKUP(A2543,'[3]消费明细-服务商'!$B$2:$I$10000,8,)</f>
        <v>BD团队-黄政源</v>
      </c>
      <c r="E2543" s="1" t="str">
        <f>VLOOKUP(A2543,'[3]消费明细-服务商'!$B$2:$L$10000,11,)</f>
        <v>新建</v>
      </c>
      <c r="F2543" s="5">
        <f>VLOOKUP(A2543,'[3]消费明细-服务商'!$B$2:$K$10000,10,)</f>
        <v>43070</v>
      </c>
      <c r="G2543" s="2" t="s">
        <v>8429</v>
      </c>
      <c r="H2543" s="2" t="s">
        <v>8430</v>
      </c>
      <c r="I2543" s="2" t="s">
        <v>49</v>
      </c>
      <c r="J2543" s="2" t="s">
        <v>3019</v>
      </c>
      <c r="K2543" s="2" t="s">
        <v>773</v>
      </c>
      <c r="L2543" s="2" t="s">
        <v>8431</v>
      </c>
      <c r="M2543" s="2"/>
      <c r="N2543" s="1">
        <f t="shared" si="39"/>
        <v>199</v>
      </c>
      <c r="O2543" s="2" t="s">
        <v>22</v>
      </c>
      <c r="P2543" s="2" t="s">
        <v>8432</v>
      </c>
      <c r="Q2543" s="2" t="s">
        <v>8433</v>
      </c>
      <c r="R2543" s="2" t="s">
        <v>21</v>
      </c>
      <c r="U2543" t="b">
        <f>VLOOKUP(H2543,[4]可返佣产品!$A$2:$B$1000,2,)</f>
        <v>1</v>
      </c>
    </row>
    <row r="2544" spans="1:21">
      <c r="A2544" s="2" t="s">
        <v>8187</v>
      </c>
      <c r="B2544" s="1" t="str">
        <f>VLOOKUP(A2544,'[3]消费明细-服务商'!$B$2:$C$10000,2,)</f>
        <v>广州炙梦信息技术有限公司</v>
      </c>
      <c r="C2544" s="1" t="str">
        <f>VLOOKUP(A2544,'[3]消费明细-服务商'!$B$2:$D$10000,3,)</f>
        <v>BD服务商</v>
      </c>
      <c r="D2544" s="1" t="str">
        <f>VLOOKUP(A2544,'[3]消费明细-服务商'!$B$2:$I$10000,8,)</f>
        <v>BD</v>
      </c>
      <c r="E2544" s="1" t="str">
        <f>VLOOKUP(A2544,'[3]消费明细-服务商'!$B$2:$L$10000,11,)</f>
        <v>新建</v>
      </c>
      <c r="F2544" s="5">
        <f>VLOOKUP(A2544,'[3]消费明细-服务商'!$B$2:$K$10000,10,)</f>
        <v>43122</v>
      </c>
      <c r="G2544" s="2" t="s">
        <v>8434</v>
      </c>
      <c r="H2544" s="2" t="s">
        <v>644</v>
      </c>
      <c r="I2544" s="2" t="s">
        <v>49</v>
      </c>
      <c r="J2544" s="2" t="s">
        <v>1881</v>
      </c>
      <c r="K2544" s="2" t="s">
        <v>20</v>
      </c>
      <c r="L2544" s="2" t="s">
        <v>1881</v>
      </c>
      <c r="M2544" s="2"/>
      <c r="N2544" s="1">
        <f t="shared" si="39"/>
        <v>225</v>
      </c>
      <c r="O2544" s="2" t="s">
        <v>22</v>
      </c>
      <c r="P2544" s="2" t="s">
        <v>8435</v>
      </c>
      <c r="Q2544" s="2" t="s">
        <v>8436</v>
      </c>
      <c r="R2544" s="2" t="s">
        <v>21</v>
      </c>
      <c r="U2544" t="b">
        <f>VLOOKUP(H2544,[4]可返佣产品!$A$2:$B$1000,2,)</f>
        <v>1</v>
      </c>
    </row>
    <row r="2545" spans="1:21">
      <c r="A2545" s="2" t="s">
        <v>8437</v>
      </c>
      <c r="B2545" s="1" t="str">
        <f>VLOOKUP(A2545,'[3]消费明细-普通账号'!$B$2:$C$10000,2,)</f>
        <v>深圳开思时代科技有限公司</v>
      </c>
      <c r="C2545" s="1" t="str">
        <f>VLOOKUP(A2545,'[3]消费明细-普通账号'!$B$2:$D$10000,3,)</f>
        <v>KA-深</v>
      </c>
      <c r="D2545" s="1" t="str">
        <f>VLOOKUP(A2545,'[3]消费明细-普通账号'!$B$2:$L$10000,11,)</f>
        <v>李申政</v>
      </c>
      <c r="E2545" s="1" t="str">
        <f>VLOOKUP(A2545,'[3]消费明细-普通账号'!$B$2:$P$10000,15,)</f>
        <v>关联</v>
      </c>
      <c r="F2545" s="5">
        <f>VLOOKUP(A2545,'[3]消费明细-普通账号'!$B$2:$O$10000,14,)</f>
        <v>42935</v>
      </c>
      <c r="G2545" s="2" t="s">
        <v>8438</v>
      </c>
      <c r="H2545" s="2" t="s">
        <v>48</v>
      </c>
      <c r="I2545" s="2" t="s">
        <v>49</v>
      </c>
      <c r="J2545" s="2" t="s">
        <v>29</v>
      </c>
      <c r="K2545" s="2" t="s">
        <v>20</v>
      </c>
      <c r="L2545" s="2" t="s">
        <v>30</v>
      </c>
      <c r="M2545" s="2"/>
      <c r="N2545" s="1">
        <f t="shared" si="39"/>
        <v>0</v>
      </c>
      <c r="O2545" s="2" t="s">
        <v>31</v>
      </c>
      <c r="P2545" s="2" t="s">
        <v>8439</v>
      </c>
      <c r="Q2545" s="2" t="s">
        <v>8439</v>
      </c>
      <c r="R2545" s="2" t="s">
        <v>21</v>
      </c>
      <c r="S2545" s="2"/>
      <c r="T2545" s="2" t="s">
        <v>25</v>
      </c>
      <c r="U2545" t="e">
        <f>VLOOKUP(H2545,[4]可返佣产品!$A$2:$B$1000,2,)</f>
        <v>#N/A</v>
      </c>
    </row>
    <row r="2546" spans="1:21">
      <c r="A2546" s="2" t="s">
        <v>8437</v>
      </c>
      <c r="B2546" s="1" t="str">
        <f>VLOOKUP(A2546,'[3]消费明细-普通账号'!$B$2:$C$10000,2,)</f>
        <v>深圳开思时代科技有限公司</v>
      </c>
      <c r="C2546" s="1" t="str">
        <f>VLOOKUP(A2546,'[3]消费明细-普通账号'!$B$2:$D$10000,3,)</f>
        <v>KA-深</v>
      </c>
      <c r="D2546" s="1" t="str">
        <f>VLOOKUP(A2546,'[3]消费明细-普通账号'!$B$2:$L$10000,11,)</f>
        <v>李申政</v>
      </c>
      <c r="E2546" s="1" t="str">
        <f>VLOOKUP(A2546,'[3]消费明细-普通账号'!$B$2:$P$10000,15,)</f>
        <v>关联</v>
      </c>
      <c r="F2546" s="5">
        <f>VLOOKUP(A2546,'[3]消费明细-普通账号'!$B$2:$O$10000,14,)</f>
        <v>42935</v>
      </c>
      <c r="G2546" s="2" t="s">
        <v>8440</v>
      </c>
      <c r="H2546" s="2" t="s">
        <v>48</v>
      </c>
      <c r="I2546" s="2" t="s">
        <v>49</v>
      </c>
      <c r="J2546" s="2" t="s">
        <v>29</v>
      </c>
      <c r="K2546" s="2" t="s">
        <v>20</v>
      </c>
      <c r="L2546" s="2" t="s">
        <v>30</v>
      </c>
      <c r="M2546" s="2"/>
      <c r="N2546" s="1">
        <f t="shared" si="39"/>
        <v>0</v>
      </c>
      <c r="O2546" s="2" t="s">
        <v>31</v>
      </c>
      <c r="P2546" s="2" t="s">
        <v>8441</v>
      </c>
      <c r="Q2546" s="2" t="s">
        <v>8441</v>
      </c>
      <c r="R2546" s="2" t="s">
        <v>21</v>
      </c>
      <c r="S2546" s="2"/>
      <c r="T2546" s="2" t="s">
        <v>25</v>
      </c>
      <c r="U2546" t="e">
        <f>VLOOKUP(H2546,[4]可返佣产品!$A$2:$B$1000,2,)</f>
        <v>#N/A</v>
      </c>
    </row>
    <row r="2547" spans="1:21">
      <c r="A2547" s="2" t="s">
        <v>8437</v>
      </c>
      <c r="B2547" s="1" t="str">
        <f>VLOOKUP(A2547,'[3]消费明细-普通账号'!$B$2:$C$10000,2,)</f>
        <v>深圳开思时代科技有限公司</v>
      </c>
      <c r="C2547" s="1" t="str">
        <f>VLOOKUP(A2547,'[3]消费明细-普通账号'!$B$2:$D$10000,3,)</f>
        <v>KA-深</v>
      </c>
      <c r="D2547" s="1" t="str">
        <f>VLOOKUP(A2547,'[3]消费明细-普通账号'!$B$2:$L$10000,11,)</f>
        <v>李申政</v>
      </c>
      <c r="E2547" s="1" t="str">
        <f>VLOOKUP(A2547,'[3]消费明细-普通账号'!$B$2:$P$10000,15,)</f>
        <v>关联</v>
      </c>
      <c r="F2547" s="5">
        <f>VLOOKUP(A2547,'[3]消费明细-普通账号'!$B$2:$O$10000,14,)</f>
        <v>42935</v>
      </c>
      <c r="G2547" s="2" t="s">
        <v>8442</v>
      </c>
      <c r="H2547" s="2" t="s">
        <v>17</v>
      </c>
      <c r="I2547" s="2" t="s">
        <v>18</v>
      </c>
      <c r="J2547" s="2" t="s">
        <v>29</v>
      </c>
      <c r="K2547" s="2" t="s">
        <v>20</v>
      </c>
      <c r="L2547" s="2" t="s">
        <v>29</v>
      </c>
      <c r="M2547" s="2"/>
      <c r="N2547" s="1">
        <f t="shared" si="39"/>
        <v>0</v>
      </c>
      <c r="O2547" s="2" t="s">
        <v>22</v>
      </c>
      <c r="P2547" s="2" t="s">
        <v>8443</v>
      </c>
      <c r="Q2547" s="2" t="s">
        <v>8443</v>
      </c>
      <c r="R2547" s="2" t="s">
        <v>21</v>
      </c>
      <c r="S2547" s="2"/>
      <c r="T2547" s="2" t="s">
        <v>25</v>
      </c>
      <c r="U2547" t="str">
        <f>VLOOKUP(H2547,[4]可返佣产品!$A$2:$B$1000,2,)</f>
        <v>true</v>
      </c>
    </row>
    <row r="2548" spans="1:21">
      <c r="A2548" s="2" t="s">
        <v>8437</v>
      </c>
      <c r="B2548" s="1" t="str">
        <f>VLOOKUP(A2548,'[3]消费明细-普通账号'!$B$2:$C$10000,2,)</f>
        <v>深圳开思时代科技有限公司</v>
      </c>
      <c r="C2548" s="1" t="str">
        <f>VLOOKUP(A2548,'[3]消费明细-普通账号'!$B$2:$D$10000,3,)</f>
        <v>KA-深</v>
      </c>
      <c r="D2548" s="1" t="str">
        <f>VLOOKUP(A2548,'[3]消费明细-普通账号'!$B$2:$L$10000,11,)</f>
        <v>李申政</v>
      </c>
      <c r="E2548" s="1" t="str">
        <f>VLOOKUP(A2548,'[3]消费明细-普通账号'!$B$2:$P$10000,15,)</f>
        <v>关联</v>
      </c>
      <c r="F2548" s="5">
        <f>VLOOKUP(A2548,'[3]消费明细-普通账号'!$B$2:$O$10000,14,)</f>
        <v>42935</v>
      </c>
      <c r="G2548" s="2" t="s">
        <v>8444</v>
      </c>
      <c r="H2548" s="2" t="s">
        <v>17</v>
      </c>
      <c r="I2548" s="2" t="s">
        <v>18</v>
      </c>
      <c r="J2548" s="2" t="s">
        <v>29</v>
      </c>
      <c r="K2548" s="2" t="s">
        <v>20</v>
      </c>
      <c r="L2548" s="2" t="s">
        <v>29</v>
      </c>
      <c r="M2548" s="2"/>
      <c r="N2548" s="1">
        <f t="shared" si="39"/>
        <v>0</v>
      </c>
      <c r="O2548" s="2" t="s">
        <v>22</v>
      </c>
      <c r="P2548" s="2" t="s">
        <v>8443</v>
      </c>
      <c r="Q2548" s="2" t="s">
        <v>8443</v>
      </c>
      <c r="R2548" s="2" t="s">
        <v>21</v>
      </c>
      <c r="S2548" s="2"/>
      <c r="T2548" s="2" t="s">
        <v>25</v>
      </c>
      <c r="U2548" t="str">
        <f>VLOOKUP(H2548,[4]可返佣产品!$A$2:$B$1000,2,)</f>
        <v>true</v>
      </c>
    </row>
    <row r="2549" spans="1:21">
      <c r="A2549" s="2" t="s">
        <v>8437</v>
      </c>
      <c r="B2549" s="1" t="str">
        <f>VLOOKUP(A2549,'[3]消费明细-普通账号'!$B$2:$C$10000,2,)</f>
        <v>深圳开思时代科技有限公司</v>
      </c>
      <c r="C2549" s="1" t="str">
        <f>VLOOKUP(A2549,'[3]消费明细-普通账号'!$B$2:$D$10000,3,)</f>
        <v>KA-深</v>
      </c>
      <c r="D2549" s="1" t="str">
        <f>VLOOKUP(A2549,'[3]消费明细-普通账号'!$B$2:$L$10000,11,)</f>
        <v>李申政</v>
      </c>
      <c r="E2549" s="1" t="str">
        <f>VLOOKUP(A2549,'[3]消费明细-普通账号'!$B$2:$P$10000,15,)</f>
        <v>关联</v>
      </c>
      <c r="F2549" s="5">
        <f>VLOOKUP(A2549,'[3]消费明细-普通账号'!$B$2:$O$10000,14,)</f>
        <v>42935</v>
      </c>
      <c r="G2549" s="2" t="s">
        <v>8445</v>
      </c>
      <c r="H2549" s="2" t="s">
        <v>17</v>
      </c>
      <c r="I2549" s="2" t="s">
        <v>18</v>
      </c>
      <c r="J2549" s="2" t="s">
        <v>29</v>
      </c>
      <c r="K2549" s="2" t="s">
        <v>20</v>
      </c>
      <c r="L2549" s="2" t="s">
        <v>29</v>
      </c>
      <c r="M2549" s="2"/>
      <c r="N2549" s="1">
        <f t="shared" si="39"/>
        <v>0</v>
      </c>
      <c r="O2549" s="2" t="s">
        <v>22</v>
      </c>
      <c r="P2549" s="2" t="s">
        <v>8443</v>
      </c>
      <c r="Q2549" s="2" t="s">
        <v>8446</v>
      </c>
      <c r="R2549" s="2" t="s">
        <v>21</v>
      </c>
      <c r="S2549" s="2"/>
      <c r="T2549" s="2" t="s">
        <v>25</v>
      </c>
      <c r="U2549" t="str">
        <f>VLOOKUP(H2549,[4]可返佣产品!$A$2:$B$1000,2,)</f>
        <v>true</v>
      </c>
    </row>
    <row r="2550" spans="1:21">
      <c r="A2550" s="2" t="s">
        <v>8437</v>
      </c>
      <c r="B2550" s="1" t="str">
        <f>VLOOKUP(A2550,'[3]消费明细-普通账号'!$B$2:$C$10000,2,)</f>
        <v>深圳开思时代科技有限公司</v>
      </c>
      <c r="C2550" s="1" t="str">
        <f>VLOOKUP(A2550,'[3]消费明细-普通账号'!$B$2:$D$10000,3,)</f>
        <v>KA-深</v>
      </c>
      <c r="D2550" s="1" t="str">
        <f>VLOOKUP(A2550,'[3]消费明细-普通账号'!$B$2:$L$10000,11,)</f>
        <v>李申政</v>
      </c>
      <c r="E2550" s="1" t="str">
        <f>VLOOKUP(A2550,'[3]消费明细-普通账号'!$B$2:$P$10000,15,)</f>
        <v>关联</v>
      </c>
      <c r="F2550" s="5">
        <f>VLOOKUP(A2550,'[3]消费明细-普通账号'!$B$2:$O$10000,14,)</f>
        <v>42935</v>
      </c>
      <c r="G2550" s="2" t="s">
        <v>8447</v>
      </c>
      <c r="H2550" s="2" t="s">
        <v>17</v>
      </c>
      <c r="I2550" s="2" t="s">
        <v>18</v>
      </c>
      <c r="J2550" s="2" t="s">
        <v>29</v>
      </c>
      <c r="K2550" s="2" t="s">
        <v>20</v>
      </c>
      <c r="L2550" s="2" t="s">
        <v>29</v>
      </c>
      <c r="M2550" s="2"/>
      <c r="N2550" s="1">
        <f t="shared" si="39"/>
        <v>0</v>
      </c>
      <c r="O2550" s="2" t="s">
        <v>22</v>
      </c>
      <c r="P2550" s="2" t="s">
        <v>8443</v>
      </c>
      <c r="Q2550" s="2" t="s">
        <v>8446</v>
      </c>
      <c r="R2550" s="2" t="s">
        <v>21</v>
      </c>
      <c r="S2550" s="2"/>
      <c r="T2550" s="2" t="s">
        <v>25</v>
      </c>
      <c r="U2550" t="str">
        <f>VLOOKUP(H2550,[4]可返佣产品!$A$2:$B$1000,2,)</f>
        <v>true</v>
      </c>
    </row>
    <row r="2551" spans="1:21">
      <c r="A2551" s="2" t="s">
        <v>8437</v>
      </c>
      <c r="B2551" s="1" t="str">
        <f>VLOOKUP(A2551,'[3]消费明细-普通账号'!$B$2:$C$10000,2,)</f>
        <v>深圳开思时代科技有限公司</v>
      </c>
      <c r="C2551" s="1" t="str">
        <f>VLOOKUP(A2551,'[3]消费明细-普通账号'!$B$2:$D$10000,3,)</f>
        <v>KA-深</v>
      </c>
      <c r="D2551" s="1" t="str">
        <f>VLOOKUP(A2551,'[3]消费明细-普通账号'!$B$2:$L$10000,11,)</f>
        <v>李申政</v>
      </c>
      <c r="E2551" s="1" t="str">
        <f>VLOOKUP(A2551,'[3]消费明细-普通账号'!$B$2:$P$10000,15,)</f>
        <v>关联</v>
      </c>
      <c r="F2551" s="5">
        <f>VLOOKUP(A2551,'[3]消费明细-普通账号'!$B$2:$O$10000,14,)</f>
        <v>42935</v>
      </c>
      <c r="G2551" s="2" t="s">
        <v>8448</v>
      </c>
      <c r="H2551" s="2" t="s">
        <v>17</v>
      </c>
      <c r="I2551" s="2" t="s">
        <v>18</v>
      </c>
      <c r="J2551" s="2" t="s">
        <v>29</v>
      </c>
      <c r="K2551" s="2" t="s">
        <v>20</v>
      </c>
      <c r="L2551" s="2" t="s">
        <v>29</v>
      </c>
      <c r="M2551" s="2"/>
      <c r="N2551" s="1">
        <f t="shared" si="39"/>
        <v>0</v>
      </c>
      <c r="O2551" s="2" t="s">
        <v>22</v>
      </c>
      <c r="P2551" s="2" t="s">
        <v>8443</v>
      </c>
      <c r="Q2551" s="2" t="s">
        <v>8443</v>
      </c>
      <c r="R2551" s="2" t="s">
        <v>21</v>
      </c>
      <c r="S2551" s="2"/>
      <c r="T2551" s="2" t="s">
        <v>25</v>
      </c>
      <c r="U2551" t="str">
        <f>VLOOKUP(H2551,[4]可返佣产品!$A$2:$B$1000,2,)</f>
        <v>true</v>
      </c>
    </row>
    <row r="2552" spans="1:21">
      <c r="A2552" s="2" t="s">
        <v>8437</v>
      </c>
      <c r="B2552" s="1" t="str">
        <f>VLOOKUP(A2552,'[3]消费明细-普通账号'!$B$2:$C$10000,2,)</f>
        <v>深圳开思时代科技有限公司</v>
      </c>
      <c r="C2552" s="1" t="str">
        <f>VLOOKUP(A2552,'[3]消费明细-普通账号'!$B$2:$D$10000,3,)</f>
        <v>KA-深</v>
      </c>
      <c r="D2552" s="1" t="str">
        <f>VLOOKUP(A2552,'[3]消费明细-普通账号'!$B$2:$L$10000,11,)</f>
        <v>李申政</v>
      </c>
      <c r="E2552" s="1" t="str">
        <f>VLOOKUP(A2552,'[3]消费明细-普通账号'!$B$2:$P$10000,15,)</f>
        <v>关联</v>
      </c>
      <c r="F2552" s="5">
        <f>VLOOKUP(A2552,'[3]消费明细-普通账号'!$B$2:$O$10000,14,)</f>
        <v>42935</v>
      </c>
      <c r="G2552" s="2" t="s">
        <v>8449</v>
      </c>
      <c r="H2552" s="2" t="s">
        <v>17</v>
      </c>
      <c r="I2552" s="2" t="s">
        <v>18</v>
      </c>
      <c r="J2552" s="2" t="s">
        <v>29</v>
      </c>
      <c r="K2552" s="2" t="s">
        <v>20</v>
      </c>
      <c r="L2552" s="2" t="s">
        <v>29</v>
      </c>
      <c r="M2552" s="2"/>
      <c r="N2552" s="1">
        <f t="shared" si="39"/>
        <v>0</v>
      </c>
      <c r="O2552" s="2" t="s">
        <v>22</v>
      </c>
      <c r="P2552" s="2" t="s">
        <v>8450</v>
      </c>
      <c r="Q2552" s="2" t="s">
        <v>8443</v>
      </c>
      <c r="R2552" s="2" t="s">
        <v>21</v>
      </c>
      <c r="S2552" s="2"/>
      <c r="T2552" s="2" t="s">
        <v>25</v>
      </c>
      <c r="U2552" t="str">
        <f>VLOOKUP(H2552,[4]可返佣产品!$A$2:$B$1000,2,)</f>
        <v>true</v>
      </c>
    </row>
    <row r="2553" spans="1:21">
      <c r="A2553" s="2" t="s">
        <v>8437</v>
      </c>
      <c r="B2553" s="1" t="str">
        <f>VLOOKUP(A2553,'[3]消费明细-普通账号'!$B$2:$C$10000,2,)</f>
        <v>深圳开思时代科技有限公司</v>
      </c>
      <c r="C2553" s="1" t="str">
        <f>VLOOKUP(A2553,'[3]消费明细-普通账号'!$B$2:$D$10000,3,)</f>
        <v>KA-深</v>
      </c>
      <c r="D2553" s="1" t="str">
        <f>VLOOKUP(A2553,'[3]消费明细-普通账号'!$B$2:$L$10000,11,)</f>
        <v>李申政</v>
      </c>
      <c r="E2553" s="1" t="str">
        <f>VLOOKUP(A2553,'[3]消费明细-普通账号'!$B$2:$P$10000,15,)</f>
        <v>关联</v>
      </c>
      <c r="F2553" s="5">
        <f>VLOOKUP(A2553,'[3]消费明细-普通账号'!$B$2:$O$10000,14,)</f>
        <v>42935</v>
      </c>
      <c r="G2553" s="2" t="s">
        <v>8451</v>
      </c>
      <c r="H2553" s="2" t="s">
        <v>17</v>
      </c>
      <c r="I2553" s="2" t="s">
        <v>18</v>
      </c>
      <c r="J2553" s="2" t="s">
        <v>29</v>
      </c>
      <c r="K2553" s="2" t="s">
        <v>20</v>
      </c>
      <c r="L2553" s="2" t="s">
        <v>29</v>
      </c>
      <c r="M2553" s="2"/>
      <c r="N2553" s="1">
        <f t="shared" si="39"/>
        <v>0</v>
      </c>
      <c r="O2553" s="2" t="s">
        <v>22</v>
      </c>
      <c r="P2553" s="2" t="s">
        <v>8450</v>
      </c>
      <c r="Q2553" s="2" t="s">
        <v>8450</v>
      </c>
      <c r="R2553" s="2" t="s">
        <v>21</v>
      </c>
      <c r="S2553" s="2"/>
      <c r="T2553" s="2" t="s">
        <v>25</v>
      </c>
      <c r="U2553" t="str">
        <f>VLOOKUP(H2553,[4]可返佣产品!$A$2:$B$1000,2,)</f>
        <v>true</v>
      </c>
    </row>
    <row r="2554" spans="1:21">
      <c r="A2554" s="2" t="s">
        <v>8437</v>
      </c>
      <c r="B2554" s="1" t="str">
        <f>VLOOKUP(A2554,'[3]消费明细-普通账号'!$B$2:$C$10000,2,)</f>
        <v>深圳开思时代科技有限公司</v>
      </c>
      <c r="C2554" s="1" t="str">
        <f>VLOOKUP(A2554,'[3]消费明细-普通账号'!$B$2:$D$10000,3,)</f>
        <v>KA-深</v>
      </c>
      <c r="D2554" s="1" t="str">
        <f>VLOOKUP(A2554,'[3]消费明细-普通账号'!$B$2:$L$10000,11,)</f>
        <v>李申政</v>
      </c>
      <c r="E2554" s="1" t="str">
        <f>VLOOKUP(A2554,'[3]消费明细-普通账号'!$B$2:$P$10000,15,)</f>
        <v>关联</v>
      </c>
      <c r="F2554" s="5">
        <f>VLOOKUP(A2554,'[3]消费明细-普通账号'!$B$2:$O$10000,14,)</f>
        <v>42935</v>
      </c>
      <c r="G2554" s="2" t="s">
        <v>8452</v>
      </c>
      <c r="H2554" s="2" t="s">
        <v>17</v>
      </c>
      <c r="I2554" s="2" t="s">
        <v>18</v>
      </c>
      <c r="J2554" s="2" t="s">
        <v>29</v>
      </c>
      <c r="K2554" s="2" t="s">
        <v>20</v>
      </c>
      <c r="L2554" s="2" t="s">
        <v>29</v>
      </c>
      <c r="M2554" s="2"/>
      <c r="N2554" s="1">
        <f t="shared" si="39"/>
        <v>0</v>
      </c>
      <c r="O2554" s="2" t="s">
        <v>22</v>
      </c>
      <c r="P2554" s="2" t="s">
        <v>8450</v>
      </c>
      <c r="Q2554" s="2" t="s">
        <v>8450</v>
      </c>
      <c r="R2554" s="2" t="s">
        <v>21</v>
      </c>
      <c r="S2554" s="2"/>
      <c r="T2554" s="2" t="s">
        <v>25</v>
      </c>
      <c r="U2554" t="str">
        <f>VLOOKUP(H2554,[4]可返佣产品!$A$2:$B$1000,2,)</f>
        <v>true</v>
      </c>
    </row>
    <row r="2555" spans="1:21">
      <c r="A2555" s="2" t="s">
        <v>8437</v>
      </c>
      <c r="B2555" s="1" t="str">
        <f>VLOOKUP(A2555,'[3]消费明细-普通账号'!$B$2:$C$10000,2,)</f>
        <v>深圳开思时代科技有限公司</v>
      </c>
      <c r="C2555" s="1" t="str">
        <f>VLOOKUP(A2555,'[3]消费明细-普通账号'!$B$2:$D$10000,3,)</f>
        <v>KA-深</v>
      </c>
      <c r="D2555" s="1" t="str">
        <f>VLOOKUP(A2555,'[3]消费明细-普通账号'!$B$2:$L$10000,11,)</f>
        <v>李申政</v>
      </c>
      <c r="E2555" s="1" t="str">
        <f>VLOOKUP(A2555,'[3]消费明细-普通账号'!$B$2:$P$10000,15,)</f>
        <v>关联</v>
      </c>
      <c r="F2555" s="5">
        <f>VLOOKUP(A2555,'[3]消费明细-普通账号'!$B$2:$O$10000,14,)</f>
        <v>42935</v>
      </c>
      <c r="G2555" s="2" t="s">
        <v>8453</v>
      </c>
      <c r="H2555" s="2" t="s">
        <v>17</v>
      </c>
      <c r="I2555" s="2" t="s">
        <v>18</v>
      </c>
      <c r="J2555" s="2" t="s">
        <v>29</v>
      </c>
      <c r="K2555" s="2" t="s">
        <v>20</v>
      </c>
      <c r="L2555" s="2" t="s">
        <v>29</v>
      </c>
      <c r="M2555" s="2"/>
      <c r="N2555" s="1">
        <f t="shared" si="39"/>
        <v>0</v>
      </c>
      <c r="O2555" s="2" t="s">
        <v>22</v>
      </c>
      <c r="P2555" s="2" t="s">
        <v>8450</v>
      </c>
      <c r="Q2555" s="2" t="s">
        <v>8443</v>
      </c>
      <c r="R2555" s="2" t="s">
        <v>21</v>
      </c>
      <c r="S2555" s="2"/>
      <c r="T2555" s="2" t="s">
        <v>25</v>
      </c>
      <c r="U2555" t="str">
        <f>VLOOKUP(H2555,[4]可返佣产品!$A$2:$B$1000,2,)</f>
        <v>true</v>
      </c>
    </row>
    <row r="2556" spans="1:21">
      <c r="A2556" s="2" t="s">
        <v>8437</v>
      </c>
      <c r="B2556" s="1" t="str">
        <f>VLOOKUP(A2556,'[3]消费明细-普通账号'!$B$2:$C$10000,2,)</f>
        <v>深圳开思时代科技有限公司</v>
      </c>
      <c r="C2556" s="1" t="str">
        <f>VLOOKUP(A2556,'[3]消费明细-普通账号'!$B$2:$D$10000,3,)</f>
        <v>KA-深</v>
      </c>
      <c r="D2556" s="1" t="str">
        <f>VLOOKUP(A2556,'[3]消费明细-普通账号'!$B$2:$L$10000,11,)</f>
        <v>李申政</v>
      </c>
      <c r="E2556" s="1" t="str">
        <f>VLOOKUP(A2556,'[3]消费明细-普通账号'!$B$2:$P$10000,15,)</f>
        <v>关联</v>
      </c>
      <c r="F2556" s="5">
        <f>VLOOKUP(A2556,'[3]消费明细-普通账号'!$B$2:$O$10000,14,)</f>
        <v>42935</v>
      </c>
      <c r="G2556" s="2" t="s">
        <v>8454</v>
      </c>
      <c r="H2556" s="2" t="s">
        <v>17</v>
      </c>
      <c r="I2556" s="2" t="s">
        <v>18</v>
      </c>
      <c r="J2556" s="2" t="s">
        <v>29</v>
      </c>
      <c r="K2556" s="2" t="s">
        <v>20</v>
      </c>
      <c r="L2556" s="2" t="s">
        <v>29</v>
      </c>
      <c r="M2556" s="2"/>
      <c r="N2556" s="1">
        <f t="shared" si="39"/>
        <v>0</v>
      </c>
      <c r="O2556" s="2" t="s">
        <v>22</v>
      </c>
      <c r="P2556" s="2" t="s">
        <v>8455</v>
      </c>
      <c r="Q2556" s="2" t="s">
        <v>8450</v>
      </c>
      <c r="R2556" s="2" t="s">
        <v>21</v>
      </c>
      <c r="S2556" s="2"/>
      <c r="T2556" s="2" t="s">
        <v>25</v>
      </c>
      <c r="U2556" t="str">
        <f>VLOOKUP(H2556,[4]可返佣产品!$A$2:$B$1000,2,)</f>
        <v>true</v>
      </c>
    </row>
    <row r="2557" spans="1:21">
      <c r="A2557" s="2" t="s">
        <v>8437</v>
      </c>
      <c r="B2557" s="1" t="str">
        <f>VLOOKUP(A2557,'[3]消费明细-普通账号'!$B$2:$C$10000,2,)</f>
        <v>深圳开思时代科技有限公司</v>
      </c>
      <c r="C2557" s="1" t="str">
        <f>VLOOKUP(A2557,'[3]消费明细-普通账号'!$B$2:$D$10000,3,)</f>
        <v>KA-深</v>
      </c>
      <c r="D2557" s="1" t="str">
        <f>VLOOKUP(A2557,'[3]消费明细-普通账号'!$B$2:$L$10000,11,)</f>
        <v>李申政</v>
      </c>
      <c r="E2557" s="1" t="str">
        <f>VLOOKUP(A2557,'[3]消费明细-普通账号'!$B$2:$P$10000,15,)</f>
        <v>关联</v>
      </c>
      <c r="F2557" s="5">
        <f>VLOOKUP(A2557,'[3]消费明细-普通账号'!$B$2:$O$10000,14,)</f>
        <v>42935</v>
      </c>
      <c r="G2557" s="2" t="s">
        <v>8456</v>
      </c>
      <c r="H2557" s="2" t="s">
        <v>17</v>
      </c>
      <c r="I2557" s="2" t="s">
        <v>18</v>
      </c>
      <c r="J2557" s="2" t="s">
        <v>29</v>
      </c>
      <c r="K2557" s="2" t="s">
        <v>20</v>
      </c>
      <c r="L2557" s="2" t="s">
        <v>29</v>
      </c>
      <c r="M2557" s="2"/>
      <c r="N2557" s="1">
        <f t="shared" si="39"/>
        <v>0</v>
      </c>
      <c r="O2557" s="2" t="s">
        <v>22</v>
      </c>
      <c r="P2557" s="2" t="s">
        <v>8455</v>
      </c>
      <c r="Q2557" s="2" t="s">
        <v>8450</v>
      </c>
      <c r="R2557" s="2" t="s">
        <v>21</v>
      </c>
      <c r="S2557" s="2"/>
      <c r="T2557" s="2" t="s">
        <v>25</v>
      </c>
      <c r="U2557" t="str">
        <f>VLOOKUP(H2557,[4]可返佣产品!$A$2:$B$1000,2,)</f>
        <v>true</v>
      </c>
    </row>
    <row r="2558" spans="1:21">
      <c r="A2558" s="2" t="s">
        <v>8437</v>
      </c>
      <c r="B2558" s="1" t="str">
        <f>VLOOKUP(A2558,'[3]消费明细-普通账号'!$B$2:$C$10000,2,)</f>
        <v>深圳开思时代科技有限公司</v>
      </c>
      <c r="C2558" s="1" t="str">
        <f>VLOOKUP(A2558,'[3]消费明细-普通账号'!$B$2:$D$10000,3,)</f>
        <v>KA-深</v>
      </c>
      <c r="D2558" s="1" t="str">
        <f>VLOOKUP(A2558,'[3]消费明细-普通账号'!$B$2:$L$10000,11,)</f>
        <v>李申政</v>
      </c>
      <c r="E2558" s="1" t="str">
        <f>VLOOKUP(A2558,'[3]消费明细-普通账号'!$B$2:$P$10000,15,)</f>
        <v>关联</v>
      </c>
      <c r="F2558" s="5">
        <f>VLOOKUP(A2558,'[3]消费明细-普通账号'!$B$2:$O$10000,14,)</f>
        <v>42935</v>
      </c>
      <c r="G2558" s="2" t="s">
        <v>8457</v>
      </c>
      <c r="H2558" s="2" t="s">
        <v>17</v>
      </c>
      <c r="I2558" s="2" t="s">
        <v>18</v>
      </c>
      <c r="J2558" s="2" t="s">
        <v>29</v>
      </c>
      <c r="K2558" s="2" t="s">
        <v>20</v>
      </c>
      <c r="L2558" s="2" t="s">
        <v>29</v>
      </c>
      <c r="M2558" s="2"/>
      <c r="N2558" s="1">
        <f t="shared" si="39"/>
        <v>0</v>
      </c>
      <c r="O2558" s="2" t="s">
        <v>22</v>
      </c>
      <c r="P2558" s="2" t="s">
        <v>8455</v>
      </c>
      <c r="Q2558" s="2" t="s">
        <v>8450</v>
      </c>
      <c r="R2558" s="2" t="s">
        <v>21</v>
      </c>
      <c r="S2558" s="2"/>
      <c r="T2558" s="2" t="s">
        <v>25</v>
      </c>
      <c r="U2558" t="str">
        <f>VLOOKUP(H2558,[4]可返佣产品!$A$2:$B$1000,2,)</f>
        <v>true</v>
      </c>
    </row>
    <row r="2559" spans="1:21">
      <c r="A2559" s="2" t="s">
        <v>8437</v>
      </c>
      <c r="B2559" s="1" t="str">
        <f>VLOOKUP(A2559,'[3]消费明细-普通账号'!$B$2:$C$10000,2,)</f>
        <v>深圳开思时代科技有限公司</v>
      </c>
      <c r="C2559" s="1" t="str">
        <f>VLOOKUP(A2559,'[3]消费明细-普通账号'!$B$2:$D$10000,3,)</f>
        <v>KA-深</v>
      </c>
      <c r="D2559" s="1" t="str">
        <f>VLOOKUP(A2559,'[3]消费明细-普通账号'!$B$2:$L$10000,11,)</f>
        <v>李申政</v>
      </c>
      <c r="E2559" s="1" t="str">
        <f>VLOOKUP(A2559,'[3]消费明细-普通账号'!$B$2:$P$10000,15,)</f>
        <v>关联</v>
      </c>
      <c r="F2559" s="5">
        <f>VLOOKUP(A2559,'[3]消费明细-普通账号'!$B$2:$O$10000,14,)</f>
        <v>42935</v>
      </c>
      <c r="G2559" s="2" t="s">
        <v>8458</v>
      </c>
      <c r="H2559" s="2" t="s">
        <v>17</v>
      </c>
      <c r="I2559" s="2" t="s">
        <v>18</v>
      </c>
      <c r="J2559" s="2" t="s">
        <v>29</v>
      </c>
      <c r="K2559" s="2" t="s">
        <v>20</v>
      </c>
      <c r="L2559" s="2" t="s">
        <v>29</v>
      </c>
      <c r="M2559" s="2"/>
      <c r="N2559" s="1">
        <f t="shared" si="39"/>
        <v>0</v>
      </c>
      <c r="O2559" s="2" t="s">
        <v>22</v>
      </c>
      <c r="P2559" s="2" t="s">
        <v>8455</v>
      </c>
      <c r="Q2559" s="2" t="s">
        <v>8450</v>
      </c>
      <c r="R2559" s="2" t="s">
        <v>21</v>
      </c>
      <c r="S2559" s="2"/>
      <c r="T2559" s="2" t="s">
        <v>25</v>
      </c>
      <c r="U2559" t="str">
        <f>VLOOKUP(H2559,[4]可返佣产品!$A$2:$B$1000,2,)</f>
        <v>true</v>
      </c>
    </row>
    <row r="2560" spans="1:21">
      <c r="A2560" s="2" t="s">
        <v>8437</v>
      </c>
      <c r="B2560" s="1" t="str">
        <f>VLOOKUP(A2560,'[3]消费明细-普通账号'!$B$2:$C$10000,2,)</f>
        <v>深圳开思时代科技有限公司</v>
      </c>
      <c r="C2560" s="1" t="str">
        <f>VLOOKUP(A2560,'[3]消费明细-普通账号'!$B$2:$D$10000,3,)</f>
        <v>KA-深</v>
      </c>
      <c r="D2560" s="1" t="str">
        <f>VLOOKUP(A2560,'[3]消费明细-普通账号'!$B$2:$L$10000,11,)</f>
        <v>李申政</v>
      </c>
      <c r="E2560" s="1" t="str">
        <f>VLOOKUP(A2560,'[3]消费明细-普通账号'!$B$2:$P$10000,15,)</f>
        <v>关联</v>
      </c>
      <c r="F2560" s="5">
        <f>VLOOKUP(A2560,'[3]消费明细-普通账号'!$B$2:$O$10000,14,)</f>
        <v>42935</v>
      </c>
      <c r="G2560" s="2" t="s">
        <v>8459</v>
      </c>
      <c r="H2560" s="2" t="s">
        <v>17</v>
      </c>
      <c r="I2560" s="2" t="s">
        <v>18</v>
      </c>
      <c r="J2560" s="2" t="s">
        <v>29</v>
      </c>
      <c r="K2560" s="2" t="s">
        <v>20</v>
      </c>
      <c r="L2560" s="2" t="s">
        <v>29</v>
      </c>
      <c r="M2560" s="2"/>
      <c r="N2560" s="1">
        <f t="shared" si="39"/>
        <v>0</v>
      </c>
      <c r="O2560" s="2" t="s">
        <v>22</v>
      </c>
      <c r="P2560" s="2" t="s">
        <v>8460</v>
      </c>
      <c r="Q2560" s="2" t="s">
        <v>8460</v>
      </c>
      <c r="R2560" s="2" t="s">
        <v>21</v>
      </c>
      <c r="S2560" s="2"/>
      <c r="T2560" s="2" t="s">
        <v>25</v>
      </c>
      <c r="U2560" t="str">
        <f>VLOOKUP(H2560,[4]可返佣产品!$A$2:$B$1000,2,)</f>
        <v>true</v>
      </c>
    </row>
    <row r="2561" spans="1:21">
      <c r="A2561" s="2" t="s">
        <v>8437</v>
      </c>
      <c r="B2561" s="1" t="str">
        <f>VLOOKUP(A2561,'[3]消费明细-普通账号'!$B$2:$C$10000,2,)</f>
        <v>深圳开思时代科技有限公司</v>
      </c>
      <c r="C2561" s="1" t="str">
        <f>VLOOKUP(A2561,'[3]消费明细-普通账号'!$B$2:$D$10000,3,)</f>
        <v>KA-深</v>
      </c>
      <c r="D2561" s="1" t="str">
        <f>VLOOKUP(A2561,'[3]消费明细-普通账号'!$B$2:$L$10000,11,)</f>
        <v>李申政</v>
      </c>
      <c r="E2561" s="1" t="str">
        <f>VLOOKUP(A2561,'[3]消费明细-普通账号'!$B$2:$P$10000,15,)</f>
        <v>关联</v>
      </c>
      <c r="F2561" s="5">
        <f>VLOOKUP(A2561,'[3]消费明细-普通账号'!$B$2:$O$10000,14,)</f>
        <v>42935</v>
      </c>
      <c r="G2561" s="2" t="s">
        <v>8461</v>
      </c>
      <c r="H2561" s="2" t="s">
        <v>17</v>
      </c>
      <c r="I2561" s="2" t="s">
        <v>18</v>
      </c>
      <c r="J2561" s="2" t="s">
        <v>29</v>
      </c>
      <c r="K2561" s="2" t="s">
        <v>20</v>
      </c>
      <c r="L2561" s="2" t="s">
        <v>29</v>
      </c>
      <c r="M2561" s="2"/>
      <c r="N2561" s="1">
        <f t="shared" si="39"/>
        <v>0</v>
      </c>
      <c r="O2561" s="2" t="s">
        <v>22</v>
      </c>
      <c r="P2561" s="2" t="s">
        <v>8462</v>
      </c>
      <c r="Q2561" s="2" t="s">
        <v>8462</v>
      </c>
      <c r="R2561" s="2" t="s">
        <v>21</v>
      </c>
      <c r="S2561" s="2"/>
      <c r="T2561" s="2" t="s">
        <v>25</v>
      </c>
      <c r="U2561" t="str">
        <f>VLOOKUP(H2561,[4]可返佣产品!$A$2:$B$1000,2,)</f>
        <v>true</v>
      </c>
    </row>
    <row r="2562" spans="1:21">
      <c r="A2562" s="2" t="s">
        <v>8437</v>
      </c>
      <c r="B2562" s="1" t="str">
        <f>VLOOKUP(A2562,'[3]消费明细-普通账号'!$B$2:$C$10000,2,)</f>
        <v>深圳开思时代科技有限公司</v>
      </c>
      <c r="C2562" s="1" t="str">
        <f>VLOOKUP(A2562,'[3]消费明细-普通账号'!$B$2:$D$10000,3,)</f>
        <v>KA-深</v>
      </c>
      <c r="D2562" s="1" t="str">
        <f>VLOOKUP(A2562,'[3]消费明细-普通账号'!$B$2:$L$10000,11,)</f>
        <v>李申政</v>
      </c>
      <c r="E2562" s="1" t="str">
        <f>VLOOKUP(A2562,'[3]消费明细-普通账号'!$B$2:$P$10000,15,)</f>
        <v>关联</v>
      </c>
      <c r="F2562" s="5">
        <f>VLOOKUP(A2562,'[3]消费明细-普通账号'!$B$2:$O$10000,14,)</f>
        <v>42935</v>
      </c>
      <c r="G2562" s="2" t="s">
        <v>8463</v>
      </c>
      <c r="H2562" s="2" t="s">
        <v>17</v>
      </c>
      <c r="I2562" s="2" t="s">
        <v>18</v>
      </c>
      <c r="J2562" s="2" t="s">
        <v>29</v>
      </c>
      <c r="K2562" s="2" t="s">
        <v>20</v>
      </c>
      <c r="L2562" s="2" t="s">
        <v>29</v>
      </c>
      <c r="M2562" s="2"/>
      <c r="N2562" s="1">
        <f t="shared" si="39"/>
        <v>0</v>
      </c>
      <c r="O2562" s="2" t="s">
        <v>22</v>
      </c>
      <c r="P2562" s="2" t="s">
        <v>8462</v>
      </c>
      <c r="Q2562" s="2" t="s">
        <v>8460</v>
      </c>
      <c r="R2562" s="2" t="s">
        <v>21</v>
      </c>
      <c r="S2562" s="2"/>
      <c r="T2562" s="2" t="s">
        <v>25</v>
      </c>
      <c r="U2562" t="str">
        <f>VLOOKUP(H2562,[4]可返佣产品!$A$2:$B$1000,2,)</f>
        <v>true</v>
      </c>
    </row>
    <row r="2563" spans="1:21">
      <c r="A2563" s="2" t="s">
        <v>8437</v>
      </c>
      <c r="B2563" s="1" t="str">
        <f>VLOOKUP(A2563,'[3]消费明细-普通账号'!$B$2:$C$10000,2,)</f>
        <v>深圳开思时代科技有限公司</v>
      </c>
      <c r="C2563" s="1" t="str">
        <f>VLOOKUP(A2563,'[3]消费明细-普通账号'!$B$2:$D$10000,3,)</f>
        <v>KA-深</v>
      </c>
      <c r="D2563" s="1" t="str">
        <f>VLOOKUP(A2563,'[3]消费明细-普通账号'!$B$2:$L$10000,11,)</f>
        <v>李申政</v>
      </c>
      <c r="E2563" s="1" t="str">
        <f>VLOOKUP(A2563,'[3]消费明细-普通账号'!$B$2:$P$10000,15,)</f>
        <v>关联</v>
      </c>
      <c r="F2563" s="5">
        <f>VLOOKUP(A2563,'[3]消费明细-普通账号'!$B$2:$O$10000,14,)</f>
        <v>42935</v>
      </c>
      <c r="G2563" s="2" t="s">
        <v>8464</v>
      </c>
      <c r="H2563" s="2" t="s">
        <v>17</v>
      </c>
      <c r="I2563" s="2" t="s">
        <v>18</v>
      </c>
      <c r="J2563" s="2" t="s">
        <v>29</v>
      </c>
      <c r="K2563" s="2" t="s">
        <v>20</v>
      </c>
      <c r="L2563" s="2" t="s">
        <v>29</v>
      </c>
      <c r="M2563" s="2"/>
      <c r="N2563" s="1">
        <f t="shared" ref="N2563:N2626" si="40">L2563-M2563</f>
        <v>0</v>
      </c>
      <c r="O2563" s="2" t="s">
        <v>22</v>
      </c>
      <c r="P2563" s="2" t="s">
        <v>8462</v>
      </c>
      <c r="Q2563" s="2" t="s">
        <v>8460</v>
      </c>
      <c r="R2563" s="2" t="s">
        <v>21</v>
      </c>
      <c r="S2563" s="2"/>
      <c r="T2563" s="2" t="s">
        <v>25</v>
      </c>
      <c r="U2563" t="str">
        <f>VLOOKUP(H2563,[4]可返佣产品!$A$2:$B$1000,2,)</f>
        <v>true</v>
      </c>
    </row>
    <row r="2564" spans="1:21">
      <c r="A2564" s="2" t="s">
        <v>8437</v>
      </c>
      <c r="B2564" s="1" t="str">
        <f>VLOOKUP(A2564,'[3]消费明细-普通账号'!$B$2:$C$10000,2,)</f>
        <v>深圳开思时代科技有限公司</v>
      </c>
      <c r="C2564" s="1" t="str">
        <f>VLOOKUP(A2564,'[3]消费明细-普通账号'!$B$2:$D$10000,3,)</f>
        <v>KA-深</v>
      </c>
      <c r="D2564" s="1" t="str">
        <f>VLOOKUP(A2564,'[3]消费明细-普通账号'!$B$2:$L$10000,11,)</f>
        <v>李申政</v>
      </c>
      <c r="E2564" s="1" t="str">
        <f>VLOOKUP(A2564,'[3]消费明细-普通账号'!$B$2:$P$10000,15,)</f>
        <v>关联</v>
      </c>
      <c r="F2564" s="5">
        <f>VLOOKUP(A2564,'[3]消费明细-普通账号'!$B$2:$O$10000,14,)</f>
        <v>42935</v>
      </c>
      <c r="G2564" s="2" t="s">
        <v>8465</v>
      </c>
      <c r="H2564" s="2" t="s">
        <v>17</v>
      </c>
      <c r="I2564" s="2" t="s">
        <v>18</v>
      </c>
      <c r="J2564" s="2" t="s">
        <v>29</v>
      </c>
      <c r="K2564" s="2" t="s">
        <v>20</v>
      </c>
      <c r="L2564" s="2" t="s">
        <v>29</v>
      </c>
      <c r="M2564" s="2"/>
      <c r="N2564" s="1">
        <f t="shared" si="40"/>
        <v>0</v>
      </c>
      <c r="O2564" s="2" t="s">
        <v>22</v>
      </c>
      <c r="P2564" s="2" t="s">
        <v>8462</v>
      </c>
      <c r="Q2564" s="2" t="s">
        <v>8462</v>
      </c>
      <c r="R2564" s="2" t="s">
        <v>21</v>
      </c>
      <c r="S2564" s="2"/>
      <c r="T2564" s="2" t="s">
        <v>25</v>
      </c>
      <c r="U2564" t="str">
        <f>VLOOKUP(H2564,[4]可返佣产品!$A$2:$B$1000,2,)</f>
        <v>true</v>
      </c>
    </row>
    <row r="2565" spans="1:21">
      <c r="A2565" s="2" t="s">
        <v>8437</v>
      </c>
      <c r="B2565" s="1" t="str">
        <f>VLOOKUP(A2565,'[3]消费明细-普通账号'!$B$2:$C$10000,2,)</f>
        <v>深圳开思时代科技有限公司</v>
      </c>
      <c r="C2565" s="1" t="str">
        <f>VLOOKUP(A2565,'[3]消费明细-普通账号'!$B$2:$D$10000,3,)</f>
        <v>KA-深</v>
      </c>
      <c r="D2565" s="1" t="str">
        <f>VLOOKUP(A2565,'[3]消费明细-普通账号'!$B$2:$L$10000,11,)</f>
        <v>李申政</v>
      </c>
      <c r="E2565" s="1" t="str">
        <f>VLOOKUP(A2565,'[3]消费明细-普通账号'!$B$2:$P$10000,15,)</f>
        <v>关联</v>
      </c>
      <c r="F2565" s="5">
        <f>VLOOKUP(A2565,'[3]消费明细-普通账号'!$B$2:$O$10000,14,)</f>
        <v>42935</v>
      </c>
      <c r="G2565" s="2" t="s">
        <v>8465</v>
      </c>
      <c r="H2565" s="2" t="s">
        <v>17</v>
      </c>
      <c r="I2565" s="2" t="s">
        <v>18</v>
      </c>
      <c r="J2565" s="2" t="s">
        <v>29</v>
      </c>
      <c r="K2565" s="2" t="s">
        <v>20</v>
      </c>
      <c r="L2565" s="2" t="s">
        <v>29</v>
      </c>
      <c r="M2565" s="2"/>
      <c r="N2565" s="1">
        <f t="shared" si="40"/>
        <v>0</v>
      </c>
      <c r="O2565" s="2" t="s">
        <v>22</v>
      </c>
      <c r="P2565" s="2" t="s">
        <v>8462</v>
      </c>
      <c r="Q2565" s="2" t="s">
        <v>8462</v>
      </c>
      <c r="R2565" s="2" t="s">
        <v>21</v>
      </c>
      <c r="S2565" s="2"/>
      <c r="T2565" s="2" t="s">
        <v>25</v>
      </c>
      <c r="U2565" t="str">
        <f>VLOOKUP(H2565,[4]可返佣产品!$A$2:$B$1000,2,)</f>
        <v>true</v>
      </c>
    </row>
    <row r="2566" spans="1:21">
      <c r="A2566" s="2" t="s">
        <v>8437</v>
      </c>
      <c r="B2566" s="1" t="str">
        <f>VLOOKUP(A2566,'[3]消费明细-普通账号'!$B$2:$C$10000,2,)</f>
        <v>深圳开思时代科技有限公司</v>
      </c>
      <c r="C2566" s="1" t="str">
        <f>VLOOKUP(A2566,'[3]消费明细-普通账号'!$B$2:$D$10000,3,)</f>
        <v>KA-深</v>
      </c>
      <c r="D2566" s="1" t="str">
        <f>VLOOKUP(A2566,'[3]消费明细-普通账号'!$B$2:$L$10000,11,)</f>
        <v>李申政</v>
      </c>
      <c r="E2566" s="1" t="str">
        <f>VLOOKUP(A2566,'[3]消费明细-普通账号'!$B$2:$P$10000,15,)</f>
        <v>关联</v>
      </c>
      <c r="F2566" s="5">
        <f>VLOOKUP(A2566,'[3]消费明细-普通账号'!$B$2:$O$10000,14,)</f>
        <v>42935</v>
      </c>
      <c r="G2566" s="2" t="s">
        <v>8466</v>
      </c>
      <c r="H2566" s="2" t="s">
        <v>17</v>
      </c>
      <c r="I2566" s="2" t="s">
        <v>18</v>
      </c>
      <c r="J2566" s="2" t="s">
        <v>29</v>
      </c>
      <c r="K2566" s="2" t="s">
        <v>20</v>
      </c>
      <c r="L2566" s="2" t="s">
        <v>29</v>
      </c>
      <c r="M2566" s="2"/>
      <c r="N2566" s="1">
        <f t="shared" si="40"/>
        <v>0</v>
      </c>
      <c r="O2566" s="2" t="s">
        <v>22</v>
      </c>
      <c r="P2566" s="2" t="s">
        <v>8467</v>
      </c>
      <c r="Q2566" s="2" t="s">
        <v>8467</v>
      </c>
      <c r="R2566" s="2" t="s">
        <v>21</v>
      </c>
      <c r="S2566" s="2"/>
      <c r="T2566" s="2" t="s">
        <v>25</v>
      </c>
      <c r="U2566" t="str">
        <f>VLOOKUP(H2566,[4]可返佣产品!$A$2:$B$1000,2,)</f>
        <v>true</v>
      </c>
    </row>
    <row r="2567" spans="1:21">
      <c r="A2567" s="2" t="s">
        <v>8437</v>
      </c>
      <c r="B2567" s="1" t="str">
        <f>VLOOKUP(A2567,'[3]消费明细-普通账号'!$B$2:$C$10000,2,)</f>
        <v>深圳开思时代科技有限公司</v>
      </c>
      <c r="C2567" s="1" t="str">
        <f>VLOOKUP(A2567,'[3]消费明细-普通账号'!$B$2:$D$10000,3,)</f>
        <v>KA-深</v>
      </c>
      <c r="D2567" s="1" t="str">
        <f>VLOOKUP(A2567,'[3]消费明细-普通账号'!$B$2:$L$10000,11,)</f>
        <v>李申政</v>
      </c>
      <c r="E2567" s="1" t="str">
        <f>VLOOKUP(A2567,'[3]消费明细-普通账号'!$B$2:$P$10000,15,)</f>
        <v>关联</v>
      </c>
      <c r="F2567" s="5">
        <f>VLOOKUP(A2567,'[3]消费明细-普通账号'!$B$2:$O$10000,14,)</f>
        <v>42935</v>
      </c>
      <c r="G2567" s="2" t="s">
        <v>8468</v>
      </c>
      <c r="H2567" s="2" t="s">
        <v>17</v>
      </c>
      <c r="I2567" s="2" t="s">
        <v>18</v>
      </c>
      <c r="J2567" s="2" t="s">
        <v>29</v>
      </c>
      <c r="K2567" s="2" t="s">
        <v>20</v>
      </c>
      <c r="L2567" s="2" t="s">
        <v>29</v>
      </c>
      <c r="M2567" s="2"/>
      <c r="N2567" s="1">
        <f t="shared" si="40"/>
        <v>0</v>
      </c>
      <c r="O2567" s="2" t="s">
        <v>22</v>
      </c>
      <c r="P2567" s="2" t="s">
        <v>8467</v>
      </c>
      <c r="Q2567" s="2" t="s">
        <v>8462</v>
      </c>
      <c r="R2567" s="2" t="s">
        <v>21</v>
      </c>
      <c r="S2567" s="2"/>
      <c r="T2567" s="2" t="s">
        <v>25</v>
      </c>
      <c r="U2567" t="str">
        <f>VLOOKUP(H2567,[4]可返佣产品!$A$2:$B$1000,2,)</f>
        <v>true</v>
      </c>
    </row>
    <row r="2568" spans="1:21">
      <c r="A2568" s="2" t="s">
        <v>8437</v>
      </c>
      <c r="B2568" s="1" t="str">
        <f>VLOOKUP(A2568,'[3]消费明细-普通账号'!$B$2:$C$10000,2,)</f>
        <v>深圳开思时代科技有限公司</v>
      </c>
      <c r="C2568" s="1" t="str">
        <f>VLOOKUP(A2568,'[3]消费明细-普通账号'!$B$2:$D$10000,3,)</f>
        <v>KA-深</v>
      </c>
      <c r="D2568" s="1" t="str">
        <f>VLOOKUP(A2568,'[3]消费明细-普通账号'!$B$2:$L$10000,11,)</f>
        <v>李申政</v>
      </c>
      <c r="E2568" s="1" t="str">
        <f>VLOOKUP(A2568,'[3]消费明细-普通账号'!$B$2:$P$10000,15,)</f>
        <v>关联</v>
      </c>
      <c r="F2568" s="5">
        <f>VLOOKUP(A2568,'[3]消费明细-普通账号'!$B$2:$O$10000,14,)</f>
        <v>42935</v>
      </c>
      <c r="G2568" s="2" t="s">
        <v>8469</v>
      </c>
      <c r="H2568" s="2" t="s">
        <v>17</v>
      </c>
      <c r="I2568" s="2" t="s">
        <v>18</v>
      </c>
      <c r="J2568" s="2" t="s">
        <v>29</v>
      </c>
      <c r="K2568" s="2" t="s">
        <v>20</v>
      </c>
      <c r="L2568" s="2" t="s">
        <v>29</v>
      </c>
      <c r="M2568" s="2"/>
      <c r="N2568" s="1">
        <f t="shared" si="40"/>
        <v>0</v>
      </c>
      <c r="O2568" s="2" t="s">
        <v>22</v>
      </c>
      <c r="P2568" s="2" t="s">
        <v>8467</v>
      </c>
      <c r="Q2568" s="2" t="s">
        <v>8462</v>
      </c>
      <c r="R2568" s="2" t="s">
        <v>21</v>
      </c>
      <c r="S2568" s="2"/>
      <c r="T2568" s="2" t="s">
        <v>25</v>
      </c>
      <c r="U2568" t="str">
        <f>VLOOKUP(H2568,[4]可返佣产品!$A$2:$B$1000,2,)</f>
        <v>true</v>
      </c>
    </row>
    <row r="2569" spans="1:21">
      <c r="A2569" s="2" t="s">
        <v>8437</v>
      </c>
      <c r="B2569" s="1" t="str">
        <f>VLOOKUP(A2569,'[3]消费明细-普通账号'!$B$2:$C$10000,2,)</f>
        <v>深圳开思时代科技有限公司</v>
      </c>
      <c r="C2569" s="1" t="str">
        <f>VLOOKUP(A2569,'[3]消费明细-普通账号'!$B$2:$D$10000,3,)</f>
        <v>KA-深</v>
      </c>
      <c r="D2569" s="1" t="str">
        <f>VLOOKUP(A2569,'[3]消费明细-普通账号'!$B$2:$L$10000,11,)</f>
        <v>李申政</v>
      </c>
      <c r="E2569" s="1" t="str">
        <f>VLOOKUP(A2569,'[3]消费明细-普通账号'!$B$2:$P$10000,15,)</f>
        <v>关联</v>
      </c>
      <c r="F2569" s="5">
        <f>VLOOKUP(A2569,'[3]消费明细-普通账号'!$B$2:$O$10000,14,)</f>
        <v>42935</v>
      </c>
      <c r="G2569" s="2" t="s">
        <v>8470</v>
      </c>
      <c r="H2569" s="2" t="s">
        <v>17</v>
      </c>
      <c r="I2569" s="2" t="s">
        <v>18</v>
      </c>
      <c r="J2569" s="2" t="s">
        <v>29</v>
      </c>
      <c r="K2569" s="2" t="s">
        <v>20</v>
      </c>
      <c r="L2569" s="2" t="s">
        <v>29</v>
      </c>
      <c r="M2569" s="2"/>
      <c r="N2569" s="1">
        <f t="shared" si="40"/>
        <v>0</v>
      </c>
      <c r="O2569" s="2" t="s">
        <v>22</v>
      </c>
      <c r="P2569" s="2" t="s">
        <v>8467</v>
      </c>
      <c r="Q2569" s="2" t="s">
        <v>8467</v>
      </c>
      <c r="R2569" s="2" t="s">
        <v>21</v>
      </c>
      <c r="S2569" s="2"/>
      <c r="T2569" s="2" t="s">
        <v>25</v>
      </c>
      <c r="U2569" t="str">
        <f>VLOOKUP(H2569,[4]可返佣产品!$A$2:$B$1000,2,)</f>
        <v>true</v>
      </c>
    </row>
    <row r="2570" spans="1:21">
      <c r="A2570" s="2" t="s">
        <v>8437</v>
      </c>
      <c r="B2570" s="1" t="str">
        <f>VLOOKUP(A2570,'[3]消费明细-普通账号'!$B$2:$C$10000,2,)</f>
        <v>深圳开思时代科技有限公司</v>
      </c>
      <c r="C2570" s="1" t="str">
        <f>VLOOKUP(A2570,'[3]消费明细-普通账号'!$B$2:$D$10000,3,)</f>
        <v>KA-深</v>
      </c>
      <c r="D2570" s="1" t="str">
        <f>VLOOKUP(A2570,'[3]消费明细-普通账号'!$B$2:$L$10000,11,)</f>
        <v>李申政</v>
      </c>
      <c r="E2570" s="1" t="str">
        <f>VLOOKUP(A2570,'[3]消费明细-普通账号'!$B$2:$P$10000,15,)</f>
        <v>关联</v>
      </c>
      <c r="F2570" s="5">
        <f>VLOOKUP(A2570,'[3]消费明细-普通账号'!$B$2:$O$10000,14,)</f>
        <v>42935</v>
      </c>
      <c r="G2570" s="2" t="s">
        <v>8471</v>
      </c>
      <c r="H2570" s="2" t="s">
        <v>17</v>
      </c>
      <c r="I2570" s="2" t="s">
        <v>18</v>
      </c>
      <c r="J2570" s="2" t="s">
        <v>29</v>
      </c>
      <c r="K2570" s="2" t="s">
        <v>20</v>
      </c>
      <c r="L2570" s="2" t="s">
        <v>29</v>
      </c>
      <c r="M2570" s="2"/>
      <c r="N2570" s="1">
        <f t="shared" si="40"/>
        <v>0</v>
      </c>
      <c r="O2570" s="2" t="s">
        <v>22</v>
      </c>
      <c r="P2570" s="2" t="s">
        <v>8472</v>
      </c>
      <c r="Q2570" s="2" t="s">
        <v>8472</v>
      </c>
      <c r="R2570" s="2" t="s">
        <v>21</v>
      </c>
      <c r="S2570" s="2"/>
      <c r="T2570" s="2" t="s">
        <v>25</v>
      </c>
      <c r="U2570" t="str">
        <f>VLOOKUP(H2570,[4]可返佣产品!$A$2:$B$1000,2,)</f>
        <v>true</v>
      </c>
    </row>
    <row r="2571" spans="1:21">
      <c r="A2571" s="2" t="s">
        <v>8437</v>
      </c>
      <c r="B2571" s="1" t="str">
        <f>VLOOKUP(A2571,'[3]消费明细-普通账号'!$B$2:$C$10000,2,)</f>
        <v>深圳开思时代科技有限公司</v>
      </c>
      <c r="C2571" s="1" t="str">
        <f>VLOOKUP(A2571,'[3]消费明细-普通账号'!$B$2:$D$10000,3,)</f>
        <v>KA-深</v>
      </c>
      <c r="D2571" s="1" t="str">
        <f>VLOOKUP(A2571,'[3]消费明细-普通账号'!$B$2:$L$10000,11,)</f>
        <v>李申政</v>
      </c>
      <c r="E2571" s="1" t="str">
        <f>VLOOKUP(A2571,'[3]消费明细-普通账号'!$B$2:$P$10000,15,)</f>
        <v>关联</v>
      </c>
      <c r="F2571" s="5">
        <f>VLOOKUP(A2571,'[3]消费明细-普通账号'!$B$2:$O$10000,14,)</f>
        <v>42935</v>
      </c>
      <c r="G2571" s="2" t="s">
        <v>8473</v>
      </c>
      <c r="H2571" s="2" t="s">
        <v>17</v>
      </c>
      <c r="I2571" s="2" t="s">
        <v>18</v>
      </c>
      <c r="J2571" s="2" t="s">
        <v>29</v>
      </c>
      <c r="K2571" s="2" t="s">
        <v>20</v>
      </c>
      <c r="L2571" s="2" t="s">
        <v>29</v>
      </c>
      <c r="M2571" s="2"/>
      <c r="N2571" s="1">
        <f t="shared" si="40"/>
        <v>0</v>
      </c>
      <c r="O2571" s="2" t="s">
        <v>22</v>
      </c>
      <c r="P2571" s="2" t="s">
        <v>8474</v>
      </c>
      <c r="Q2571" s="2" t="s">
        <v>8472</v>
      </c>
      <c r="R2571" s="2" t="s">
        <v>21</v>
      </c>
      <c r="S2571" s="2"/>
      <c r="T2571" s="2" t="s">
        <v>25</v>
      </c>
      <c r="U2571" t="str">
        <f>VLOOKUP(H2571,[4]可返佣产品!$A$2:$B$1000,2,)</f>
        <v>true</v>
      </c>
    </row>
    <row r="2572" spans="1:21">
      <c r="A2572" s="2" t="s">
        <v>8437</v>
      </c>
      <c r="B2572" s="1" t="str">
        <f>VLOOKUP(A2572,'[3]消费明细-普通账号'!$B$2:$C$10000,2,)</f>
        <v>深圳开思时代科技有限公司</v>
      </c>
      <c r="C2572" s="1" t="str">
        <f>VLOOKUP(A2572,'[3]消费明细-普通账号'!$B$2:$D$10000,3,)</f>
        <v>KA-深</v>
      </c>
      <c r="D2572" s="1" t="str">
        <f>VLOOKUP(A2572,'[3]消费明细-普通账号'!$B$2:$L$10000,11,)</f>
        <v>李申政</v>
      </c>
      <c r="E2572" s="1" t="str">
        <f>VLOOKUP(A2572,'[3]消费明细-普通账号'!$B$2:$P$10000,15,)</f>
        <v>关联</v>
      </c>
      <c r="F2572" s="5">
        <f>VLOOKUP(A2572,'[3]消费明细-普通账号'!$B$2:$O$10000,14,)</f>
        <v>42935</v>
      </c>
      <c r="G2572" s="2" t="s">
        <v>8475</v>
      </c>
      <c r="H2572" s="2" t="s">
        <v>17</v>
      </c>
      <c r="I2572" s="2" t="s">
        <v>18</v>
      </c>
      <c r="J2572" s="2" t="s">
        <v>29</v>
      </c>
      <c r="K2572" s="2" t="s">
        <v>20</v>
      </c>
      <c r="L2572" s="2" t="s">
        <v>29</v>
      </c>
      <c r="M2572" s="2"/>
      <c r="N2572" s="1">
        <f t="shared" si="40"/>
        <v>0</v>
      </c>
      <c r="O2572" s="2" t="s">
        <v>22</v>
      </c>
      <c r="P2572" s="2" t="s">
        <v>8474</v>
      </c>
      <c r="Q2572" s="2" t="s">
        <v>8474</v>
      </c>
      <c r="R2572" s="2" t="s">
        <v>21</v>
      </c>
      <c r="S2572" s="2"/>
      <c r="T2572" s="2" t="s">
        <v>25</v>
      </c>
      <c r="U2572" t="str">
        <f>VLOOKUP(H2572,[4]可返佣产品!$A$2:$B$1000,2,)</f>
        <v>true</v>
      </c>
    </row>
    <row r="2573" spans="1:21">
      <c r="A2573" s="2" t="s">
        <v>8437</v>
      </c>
      <c r="B2573" s="1" t="str">
        <f>VLOOKUP(A2573,'[3]消费明细-普通账号'!$B$2:$C$10000,2,)</f>
        <v>深圳开思时代科技有限公司</v>
      </c>
      <c r="C2573" s="1" t="str">
        <f>VLOOKUP(A2573,'[3]消费明细-普通账号'!$B$2:$D$10000,3,)</f>
        <v>KA-深</v>
      </c>
      <c r="D2573" s="1" t="str">
        <f>VLOOKUP(A2573,'[3]消费明细-普通账号'!$B$2:$L$10000,11,)</f>
        <v>李申政</v>
      </c>
      <c r="E2573" s="1" t="str">
        <f>VLOOKUP(A2573,'[3]消费明细-普通账号'!$B$2:$P$10000,15,)</f>
        <v>关联</v>
      </c>
      <c r="F2573" s="5">
        <f>VLOOKUP(A2573,'[3]消费明细-普通账号'!$B$2:$O$10000,14,)</f>
        <v>42935</v>
      </c>
      <c r="G2573" s="2" t="s">
        <v>8476</v>
      </c>
      <c r="H2573" s="2" t="s">
        <v>17</v>
      </c>
      <c r="I2573" s="2" t="s">
        <v>18</v>
      </c>
      <c r="J2573" s="2" t="s">
        <v>29</v>
      </c>
      <c r="K2573" s="2" t="s">
        <v>20</v>
      </c>
      <c r="L2573" s="2" t="s">
        <v>29</v>
      </c>
      <c r="M2573" s="2"/>
      <c r="N2573" s="1">
        <f t="shared" si="40"/>
        <v>0</v>
      </c>
      <c r="O2573" s="2" t="s">
        <v>22</v>
      </c>
      <c r="P2573" s="2" t="s">
        <v>8474</v>
      </c>
      <c r="Q2573" s="2" t="s">
        <v>8472</v>
      </c>
      <c r="R2573" s="2" t="s">
        <v>21</v>
      </c>
      <c r="S2573" s="2"/>
      <c r="T2573" s="2" t="s">
        <v>25</v>
      </c>
      <c r="U2573" t="str">
        <f>VLOOKUP(H2573,[4]可返佣产品!$A$2:$B$1000,2,)</f>
        <v>true</v>
      </c>
    </row>
    <row r="2574" spans="1:21">
      <c r="A2574" s="2" t="s">
        <v>8437</v>
      </c>
      <c r="B2574" s="1" t="str">
        <f>VLOOKUP(A2574,'[3]消费明细-普通账号'!$B$2:$C$10000,2,)</f>
        <v>深圳开思时代科技有限公司</v>
      </c>
      <c r="C2574" s="1" t="str">
        <f>VLOOKUP(A2574,'[3]消费明细-普通账号'!$B$2:$D$10000,3,)</f>
        <v>KA-深</v>
      </c>
      <c r="D2574" s="1" t="str">
        <f>VLOOKUP(A2574,'[3]消费明细-普通账号'!$B$2:$L$10000,11,)</f>
        <v>李申政</v>
      </c>
      <c r="E2574" s="1" t="str">
        <f>VLOOKUP(A2574,'[3]消费明细-普通账号'!$B$2:$P$10000,15,)</f>
        <v>关联</v>
      </c>
      <c r="F2574" s="5">
        <f>VLOOKUP(A2574,'[3]消费明细-普通账号'!$B$2:$O$10000,14,)</f>
        <v>42935</v>
      </c>
      <c r="G2574" s="2" t="s">
        <v>8477</v>
      </c>
      <c r="H2574" s="2" t="s">
        <v>17</v>
      </c>
      <c r="I2574" s="2" t="s">
        <v>18</v>
      </c>
      <c r="J2574" s="2" t="s">
        <v>29</v>
      </c>
      <c r="K2574" s="2" t="s">
        <v>20</v>
      </c>
      <c r="L2574" s="2" t="s">
        <v>29</v>
      </c>
      <c r="M2574" s="2"/>
      <c r="N2574" s="1">
        <f t="shared" si="40"/>
        <v>0</v>
      </c>
      <c r="O2574" s="2" t="s">
        <v>22</v>
      </c>
      <c r="P2574" s="2" t="s">
        <v>8478</v>
      </c>
      <c r="Q2574" s="2" t="s">
        <v>8478</v>
      </c>
      <c r="R2574" s="2" t="s">
        <v>21</v>
      </c>
      <c r="S2574" s="2"/>
      <c r="T2574" s="2" t="s">
        <v>25</v>
      </c>
      <c r="U2574" t="str">
        <f>VLOOKUP(H2574,[4]可返佣产品!$A$2:$B$1000,2,)</f>
        <v>true</v>
      </c>
    </row>
    <row r="2575" spans="1:21">
      <c r="A2575" s="2" t="s">
        <v>8437</v>
      </c>
      <c r="B2575" s="1" t="str">
        <f>VLOOKUP(A2575,'[3]消费明细-普通账号'!$B$2:$C$10000,2,)</f>
        <v>深圳开思时代科技有限公司</v>
      </c>
      <c r="C2575" s="1" t="str">
        <f>VLOOKUP(A2575,'[3]消费明细-普通账号'!$B$2:$D$10000,3,)</f>
        <v>KA-深</v>
      </c>
      <c r="D2575" s="1" t="str">
        <f>VLOOKUP(A2575,'[3]消费明细-普通账号'!$B$2:$L$10000,11,)</f>
        <v>李申政</v>
      </c>
      <c r="E2575" s="1" t="str">
        <f>VLOOKUP(A2575,'[3]消费明细-普通账号'!$B$2:$P$10000,15,)</f>
        <v>关联</v>
      </c>
      <c r="F2575" s="5">
        <f>VLOOKUP(A2575,'[3]消费明细-普通账号'!$B$2:$O$10000,14,)</f>
        <v>42935</v>
      </c>
      <c r="G2575" s="2" t="s">
        <v>8479</v>
      </c>
      <c r="H2575" s="2" t="s">
        <v>17</v>
      </c>
      <c r="I2575" s="2" t="s">
        <v>18</v>
      </c>
      <c r="J2575" s="2" t="s">
        <v>29</v>
      </c>
      <c r="K2575" s="2" t="s">
        <v>20</v>
      </c>
      <c r="L2575" s="2" t="s">
        <v>29</v>
      </c>
      <c r="M2575" s="2"/>
      <c r="N2575" s="1">
        <f t="shared" si="40"/>
        <v>0</v>
      </c>
      <c r="O2575" s="2" t="s">
        <v>22</v>
      </c>
      <c r="P2575" s="2" t="s">
        <v>8480</v>
      </c>
      <c r="Q2575" s="2" t="s">
        <v>8480</v>
      </c>
      <c r="R2575" s="2" t="s">
        <v>21</v>
      </c>
      <c r="S2575" s="2"/>
      <c r="T2575" s="2" t="s">
        <v>25</v>
      </c>
      <c r="U2575" t="str">
        <f>VLOOKUP(H2575,[4]可返佣产品!$A$2:$B$1000,2,)</f>
        <v>true</v>
      </c>
    </row>
    <row r="2576" spans="1:21">
      <c r="A2576" s="2" t="s">
        <v>8437</v>
      </c>
      <c r="B2576" s="1" t="str">
        <f>VLOOKUP(A2576,'[3]消费明细-普通账号'!$B$2:$C$10000,2,)</f>
        <v>深圳开思时代科技有限公司</v>
      </c>
      <c r="C2576" s="1" t="str">
        <f>VLOOKUP(A2576,'[3]消费明细-普通账号'!$B$2:$D$10000,3,)</f>
        <v>KA-深</v>
      </c>
      <c r="D2576" s="1" t="str">
        <f>VLOOKUP(A2576,'[3]消费明细-普通账号'!$B$2:$L$10000,11,)</f>
        <v>李申政</v>
      </c>
      <c r="E2576" s="1" t="str">
        <f>VLOOKUP(A2576,'[3]消费明细-普通账号'!$B$2:$P$10000,15,)</f>
        <v>关联</v>
      </c>
      <c r="F2576" s="5">
        <f>VLOOKUP(A2576,'[3]消费明细-普通账号'!$B$2:$O$10000,14,)</f>
        <v>42935</v>
      </c>
      <c r="G2576" s="2" t="s">
        <v>8481</v>
      </c>
      <c r="H2576" s="2" t="s">
        <v>17</v>
      </c>
      <c r="I2576" s="2" t="s">
        <v>18</v>
      </c>
      <c r="J2576" s="2" t="s">
        <v>29</v>
      </c>
      <c r="K2576" s="2" t="s">
        <v>20</v>
      </c>
      <c r="L2576" s="2" t="s">
        <v>29</v>
      </c>
      <c r="M2576" s="2"/>
      <c r="N2576" s="1">
        <f t="shared" si="40"/>
        <v>0</v>
      </c>
      <c r="O2576" s="2" t="s">
        <v>22</v>
      </c>
      <c r="P2576" s="2" t="s">
        <v>8480</v>
      </c>
      <c r="Q2576" s="2" t="s">
        <v>8480</v>
      </c>
      <c r="R2576" s="2" t="s">
        <v>21</v>
      </c>
      <c r="S2576" s="2"/>
      <c r="T2576" s="2" t="s">
        <v>25</v>
      </c>
      <c r="U2576" t="str">
        <f>VLOOKUP(H2576,[4]可返佣产品!$A$2:$B$1000,2,)</f>
        <v>true</v>
      </c>
    </row>
    <row r="2577" spans="1:21">
      <c r="A2577" s="2" t="s">
        <v>8437</v>
      </c>
      <c r="B2577" s="1" t="str">
        <f>VLOOKUP(A2577,'[3]消费明细-普通账号'!$B$2:$C$10000,2,)</f>
        <v>深圳开思时代科技有限公司</v>
      </c>
      <c r="C2577" s="1" t="str">
        <f>VLOOKUP(A2577,'[3]消费明细-普通账号'!$B$2:$D$10000,3,)</f>
        <v>KA-深</v>
      </c>
      <c r="D2577" s="1" t="str">
        <f>VLOOKUP(A2577,'[3]消费明细-普通账号'!$B$2:$L$10000,11,)</f>
        <v>李申政</v>
      </c>
      <c r="E2577" s="1" t="str">
        <f>VLOOKUP(A2577,'[3]消费明细-普通账号'!$B$2:$P$10000,15,)</f>
        <v>关联</v>
      </c>
      <c r="F2577" s="5">
        <f>VLOOKUP(A2577,'[3]消费明细-普通账号'!$B$2:$O$10000,14,)</f>
        <v>42935</v>
      </c>
      <c r="G2577" s="2" t="s">
        <v>8482</v>
      </c>
      <c r="H2577" s="2" t="s">
        <v>17</v>
      </c>
      <c r="I2577" s="2" t="s">
        <v>18</v>
      </c>
      <c r="J2577" s="2" t="s">
        <v>29</v>
      </c>
      <c r="K2577" s="2" t="s">
        <v>20</v>
      </c>
      <c r="L2577" s="2" t="s">
        <v>29</v>
      </c>
      <c r="M2577" s="2"/>
      <c r="N2577" s="1">
        <f t="shared" si="40"/>
        <v>0</v>
      </c>
      <c r="O2577" s="2" t="s">
        <v>22</v>
      </c>
      <c r="P2577" s="2" t="s">
        <v>8480</v>
      </c>
      <c r="Q2577" s="2" t="s">
        <v>8478</v>
      </c>
      <c r="R2577" s="2" t="s">
        <v>21</v>
      </c>
      <c r="S2577" s="2"/>
      <c r="T2577" s="2" t="s">
        <v>25</v>
      </c>
      <c r="U2577" t="str">
        <f>VLOOKUP(H2577,[4]可返佣产品!$A$2:$B$1000,2,)</f>
        <v>true</v>
      </c>
    </row>
    <row r="2578" spans="1:21">
      <c r="A2578" s="2" t="s">
        <v>8437</v>
      </c>
      <c r="B2578" s="1" t="str">
        <f>VLOOKUP(A2578,'[3]消费明细-普通账号'!$B$2:$C$10000,2,)</f>
        <v>深圳开思时代科技有限公司</v>
      </c>
      <c r="C2578" s="1" t="str">
        <f>VLOOKUP(A2578,'[3]消费明细-普通账号'!$B$2:$D$10000,3,)</f>
        <v>KA-深</v>
      </c>
      <c r="D2578" s="1" t="str">
        <f>VLOOKUP(A2578,'[3]消费明细-普通账号'!$B$2:$L$10000,11,)</f>
        <v>李申政</v>
      </c>
      <c r="E2578" s="1" t="str">
        <f>VLOOKUP(A2578,'[3]消费明细-普通账号'!$B$2:$P$10000,15,)</f>
        <v>关联</v>
      </c>
      <c r="F2578" s="5">
        <f>VLOOKUP(A2578,'[3]消费明细-普通账号'!$B$2:$O$10000,14,)</f>
        <v>42935</v>
      </c>
      <c r="G2578" s="2" t="s">
        <v>8483</v>
      </c>
      <c r="H2578" s="2" t="s">
        <v>17</v>
      </c>
      <c r="I2578" s="2" t="s">
        <v>18</v>
      </c>
      <c r="J2578" s="2" t="s">
        <v>29</v>
      </c>
      <c r="K2578" s="2" t="s">
        <v>20</v>
      </c>
      <c r="L2578" s="2" t="s">
        <v>29</v>
      </c>
      <c r="M2578" s="2"/>
      <c r="N2578" s="1">
        <f t="shared" si="40"/>
        <v>0</v>
      </c>
      <c r="O2578" s="2" t="s">
        <v>22</v>
      </c>
      <c r="P2578" s="2" t="s">
        <v>8480</v>
      </c>
      <c r="Q2578" s="2" t="s">
        <v>8478</v>
      </c>
      <c r="R2578" s="2" t="s">
        <v>21</v>
      </c>
      <c r="S2578" s="2"/>
      <c r="T2578" s="2" t="s">
        <v>25</v>
      </c>
      <c r="U2578" t="str">
        <f>VLOOKUP(H2578,[4]可返佣产品!$A$2:$B$1000,2,)</f>
        <v>true</v>
      </c>
    </row>
    <row r="2579" spans="1:21">
      <c r="A2579" s="2" t="s">
        <v>8437</v>
      </c>
      <c r="B2579" s="1" t="str">
        <f>VLOOKUP(A2579,'[3]消费明细-普通账号'!$B$2:$C$10000,2,)</f>
        <v>深圳开思时代科技有限公司</v>
      </c>
      <c r="C2579" s="1" t="str">
        <f>VLOOKUP(A2579,'[3]消费明细-普通账号'!$B$2:$D$10000,3,)</f>
        <v>KA-深</v>
      </c>
      <c r="D2579" s="1" t="str">
        <f>VLOOKUP(A2579,'[3]消费明细-普通账号'!$B$2:$L$10000,11,)</f>
        <v>李申政</v>
      </c>
      <c r="E2579" s="1" t="str">
        <f>VLOOKUP(A2579,'[3]消费明细-普通账号'!$B$2:$P$10000,15,)</f>
        <v>关联</v>
      </c>
      <c r="F2579" s="5">
        <f>VLOOKUP(A2579,'[3]消费明细-普通账号'!$B$2:$O$10000,14,)</f>
        <v>42935</v>
      </c>
      <c r="G2579" s="2" t="s">
        <v>8484</v>
      </c>
      <c r="H2579" s="2" t="s">
        <v>17</v>
      </c>
      <c r="I2579" s="2" t="s">
        <v>18</v>
      </c>
      <c r="J2579" s="2" t="s">
        <v>29</v>
      </c>
      <c r="K2579" s="2" t="s">
        <v>20</v>
      </c>
      <c r="L2579" s="2" t="s">
        <v>29</v>
      </c>
      <c r="M2579" s="2"/>
      <c r="N2579" s="1">
        <f t="shared" si="40"/>
        <v>0</v>
      </c>
      <c r="O2579" s="2" t="s">
        <v>22</v>
      </c>
      <c r="P2579" s="2" t="s">
        <v>8480</v>
      </c>
      <c r="Q2579" s="2" t="s">
        <v>8480</v>
      </c>
      <c r="R2579" s="2" t="s">
        <v>21</v>
      </c>
      <c r="S2579" s="2"/>
      <c r="T2579" s="2" t="s">
        <v>25</v>
      </c>
      <c r="U2579" t="str">
        <f>VLOOKUP(H2579,[4]可返佣产品!$A$2:$B$1000,2,)</f>
        <v>true</v>
      </c>
    </row>
    <row r="2580" spans="1:21">
      <c r="A2580" s="2" t="s">
        <v>8437</v>
      </c>
      <c r="B2580" s="1" t="str">
        <f>VLOOKUP(A2580,'[3]消费明细-普通账号'!$B$2:$C$10000,2,)</f>
        <v>深圳开思时代科技有限公司</v>
      </c>
      <c r="C2580" s="1" t="str">
        <f>VLOOKUP(A2580,'[3]消费明细-普通账号'!$B$2:$D$10000,3,)</f>
        <v>KA-深</v>
      </c>
      <c r="D2580" s="1" t="str">
        <f>VLOOKUP(A2580,'[3]消费明细-普通账号'!$B$2:$L$10000,11,)</f>
        <v>李申政</v>
      </c>
      <c r="E2580" s="1" t="str">
        <f>VLOOKUP(A2580,'[3]消费明细-普通账号'!$B$2:$P$10000,15,)</f>
        <v>关联</v>
      </c>
      <c r="F2580" s="5">
        <f>VLOOKUP(A2580,'[3]消费明细-普通账号'!$B$2:$O$10000,14,)</f>
        <v>42935</v>
      </c>
      <c r="G2580" s="2" t="s">
        <v>8485</v>
      </c>
      <c r="H2580" s="2" t="s">
        <v>17</v>
      </c>
      <c r="I2580" s="2" t="s">
        <v>18</v>
      </c>
      <c r="J2580" s="2" t="s">
        <v>29</v>
      </c>
      <c r="K2580" s="2" t="s">
        <v>20</v>
      </c>
      <c r="L2580" s="2" t="s">
        <v>29</v>
      </c>
      <c r="M2580" s="2"/>
      <c r="N2580" s="1">
        <f t="shared" si="40"/>
        <v>0</v>
      </c>
      <c r="O2580" s="2" t="s">
        <v>22</v>
      </c>
      <c r="P2580" s="2" t="s">
        <v>8486</v>
      </c>
      <c r="Q2580" s="2" t="s">
        <v>8480</v>
      </c>
      <c r="R2580" s="2" t="s">
        <v>21</v>
      </c>
      <c r="S2580" s="2"/>
      <c r="T2580" s="2" t="s">
        <v>25</v>
      </c>
      <c r="U2580" t="str">
        <f>VLOOKUP(H2580,[4]可返佣产品!$A$2:$B$1000,2,)</f>
        <v>true</v>
      </c>
    </row>
    <row r="2581" spans="1:21">
      <c r="A2581" s="2" t="s">
        <v>8437</v>
      </c>
      <c r="B2581" s="1" t="str">
        <f>VLOOKUP(A2581,'[3]消费明细-普通账号'!$B$2:$C$10000,2,)</f>
        <v>深圳开思时代科技有限公司</v>
      </c>
      <c r="C2581" s="1" t="str">
        <f>VLOOKUP(A2581,'[3]消费明细-普通账号'!$B$2:$D$10000,3,)</f>
        <v>KA-深</v>
      </c>
      <c r="D2581" s="1" t="str">
        <f>VLOOKUP(A2581,'[3]消费明细-普通账号'!$B$2:$L$10000,11,)</f>
        <v>李申政</v>
      </c>
      <c r="E2581" s="1" t="str">
        <f>VLOOKUP(A2581,'[3]消费明细-普通账号'!$B$2:$P$10000,15,)</f>
        <v>关联</v>
      </c>
      <c r="F2581" s="5">
        <f>VLOOKUP(A2581,'[3]消费明细-普通账号'!$B$2:$O$10000,14,)</f>
        <v>42935</v>
      </c>
      <c r="G2581" s="2" t="s">
        <v>8487</v>
      </c>
      <c r="H2581" s="2" t="s">
        <v>17</v>
      </c>
      <c r="I2581" s="2" t="s">
        <v>18</v>
      </c>
      <c r="J2581" s="2" t="s">
        <v>29</v>
      </c>
      <c r="K2581" s="2" t="s">
        <v>20</v>
      </c>
      <c r="L2581" s="2" t="s">
        <v>29</v>
      </c>
      <c r="M2581" s="2"/>
      <c r="N2581" s="1">
        <f t="shared" si="40"/>
        <v>0</v>
      </c>
      <c r="O2581" s="2" t="s">
        <v>22</v>
      </c>
      <c r="P2581" s="2" t="s">
        <v>8486</v>
      </c>
      <c r="Q2581" s="2" t="s">
        <v>8480</v>
      </c>
      <c r="R2581" s="2" t="s">
        <v>21</v>
      </c>
      <c r="S2581" s="2"/>
      <c r="T2581" s="2" t="s">
        <v>25</v>
      </c>
      <c r="U2581" t="str">
        <f>VLOOKUP(H2581,[4]可返佣产品!$A$2:$B$1000,2,)</f>
        <v>true</v>
      </c>
    </row>
    <row r="2582" spans="1:21">
      <c r="A2582" s="2" t="s">
        <v>8437</v>
      </c>
      <c r="B2582" s="1" t="str">
        <f>VLOOKUP(A2582,'[3]消费明细-普通账号'!$B$2:$C$10000,2,)</f>
        <v>深圳开思时代科技有限公司</v>
      </c>
      <c r="C2582" s="1" t="str">
        <f>VLOOKUP(A2582,'[3]消费明细-普通账号'!$B$2:$D$10000,3,)</f>
        <v>KA-深</v>
      </c>
      <c r="D2582" s="1" t="str">
        <f>VLOOKUP(A2582,'[3]消费明细-普通账号'!$B$2:$L$10000,11,)</f>
        <v>李申政</v>
      </c>
      <c r="E2582" s="1" t="str">
        <f>VLOOKUP(A2582,'[3]消费明细-普通账号'!$B$2:$P$10000,15,)</f>
        <v>关联</v>
      </c>
      <c r="F2582" s="5">
        <f>VLOOKUP(A2582,'[3]消费明细-普通账号'!$B$2:$O$10000,14,)</f>
        <v>42935</v>
      </c>
      <c r="G2582" s="2" t="s">
        <v>8488</v>
      </c>
      <c r="H2582" s="2" t="s">
        <v>17</v>
      </c>
      <c r="I2582" s="2" t="s">
        <v>18</v>
      </c>
      <c r="J2582" s="2" t="s">
        <v>29</v>
      </c>
      <c r="K2582" s="2" t="s">
        <v>20</v>
      </c>
      <c r="L2582" s="2" t="s">
        <v>29</v>
      </c>
      <c r="M2582" s="2"/>
      <c r="N2582" s="1">
        <f t="shared" si="40"/>
        <v>0</v>
      </c>
      <c r="O2582" s="2" t="s">
        <v>22</v>
      </c>
      <c r="P2582" s="2" t="s">
        <v>8486</v>
      </c>
      <c r="Q2582" s="2" t="s">
        <v>8480</v>
      </c>
      <c r="R2582" s="2" t="s">
        <v>21</v>
      </c>
      <c r="S2582" s="2"/>
      <c r="T2582" s="2" t="s">
        <v>25</v>
      </c>
      <c r="U2582" t="str">
        <f>VLOOKUP(H2582,[4]可返佣产品!$A$2:$B$1000,2,)</f>
        <v>true</v>
      </c>
    </row>
    <row r="2583" spans="1:21">
      <c r="A2583" s="2" t="s">
        <v>8437</v>
      </c>
      <c r="B2583" s="1" t="str">
        <f>VLOOKUP(A2583,'[3]消费明细-普通账号'!$B$2:$C$10000,2,)</f>
        <v>深圳开思时代科技有限公司</v>
      </c>
      <c r="C2583" s="1" t="str">
        <f>VLOOKUP(A2583,'[3]消费明细-普通账号'!$B$2:$D$10000,3,)</f>
        <v>KA-深</v>
      </c>
      <c r="D2583" s="1" t="str">
        <f>VLOOKUP(A2583,'[3]消费明细-普通账号'!$B$2:$L$10000,11,)</f>
        <v>李申政</v>
      </c>
      <c r="E2583" s="1" t="str">
        <f>VLOOKUP(A2583,'[3]消费明细-普通账号'!$B$2:$P$10000,15,)</f>
        <v>关联</v>
      </c>
      <c r="F2583" s="5">
        <f>VLOOKUP(A2583,'[3]消费明细-普通账号'!$B$2:$O$10000,14,)</f>
        <v>42935</v>
      </c>
      <c r="G2583" s="2" t="s">
        <v>8489</v>
      </c>
      <c r="H2583" s="2" t="s">
        <v>17</v>
      </c>
      <c r="I2583" s="2" t="s">
        <v>18</v>
      </c>
      <c r="J2583" s="2" t="s">
        <v>29</v>
      </c>
      <c r="K2583" s="2" t="s">
        <v>20</v>
      </c>
      <c r="L2583" s="2" t="s">
        <v>29</v>
      </c>
      <c r="M2583" s="2"/>
      <c r="N2583" s="1">
        <f t="shared" si="40"/>
        <v>0</v>
      </c>
      <c r="O2583" s="2" t="s">
        <v>22</v>
      </c>
      <c r="P2583" s="2" t="s">
        <v>8486</v>
      </c>
      <c r="Q2583" s="2" t="s">
        <v>8486</v>
      </c>
      <c r="R2583" s="2" t="s">
        <v>21</v>
      </c>
      <c r="S2583" s="2"/>
      <c r="T2583" s="2" t="s">
        <v>25</v>
      </c>
      <c r="U2583" t="str">
        <f>VLOOKUP(H2583,[4]可返佣产品!$A$2:$B$1000,2,)</f>
        <v>true</v>
      </c>
    </row>
    <row r="2584" spans="1:21">
      <c r="A2584" s="2" t="s">
        <v>8437</v>
      </c>
      <c r="B2584" s="1" t="str">
        <f>VLOOKUP(A2584,'[3]消费明细-普通账号'!$B$2:$C$10000,2,)</f>
        <v>深圳开思时代科技有限公司</v>
      </c>
      <c r="C2584" s="1" t="str">
        <f>VLOOKUP(A2584,'[3]消费明细-普通账号'!$B$2:$D$10000,3,)</f>
        <v>KA-深</v>
      </c>
      <c r="D2584" s="1" t="str">
        <f>VLOOKUP(A2584,'[3]消费明细-普通账号'!$B$2:$L$10000,11,)</f>
        <v>李申政</v>
      </c>
      <c r="E2584" s="1" t="str">
        <f>VLOOKUP(A2584,'[3]消费明细-普通账号'!$B$2:$P$10000,15,)</f>
        <v>关联</v>
      </c>
      <c r="F2584" s="5">
        <f>VLOOKUP(A2584,'[3]消费明细-普通账号'!$B$2:$O$10000,14,)</f>
        <v>42935</v>
      </c>
      <c r="G2584" s="2" t="s">
        <v>8490</v>
      </c>
      <c r="H2584" s="2" t="s">
        <v>17</v>
      </c>
      <c r="I2584" s="2" t="s">
        <v>18</v>
      </c>
      <c r="J2584" s="2" t="s">
        <v>29</v>
      </c>
      <c r="K2584" s="2" t="s">
        <v>20</v>
      </c>
      <c r="L2584" s="2" t="s">
        <v>29</v>
      </c>
      <c r="M2584" s="2"/>
      <c r="N2584" s="1">
        <f t="shared" si="40"/>
        <v>0</v>
      </c>
      <c r="O2584" s="2" t="s">
        <v>22</v>
      </c>
      <c r="P2584" s="2" t="s">
        <v>8491</v>
      </c>
      <c r="Q2584" s="2" t="s">
        <v>8491</v>
      </c>
      <c r="R2584" s="2" t="s">
        <v>21</v>
      </c>
      <c r="S2584" s="2"/>
      <c r="T2584" s="2" t="s">
        <v>25</v>
      </c>
      <c r="U2584" t="str">
        <f>VLOOKUP(H2584,[4]可返佣产品!$A$2:$B$1000,2,)</f>
        <v>true</v>
      </c>
    </row>
    <row r="2585" spans="1:21">
      <c r="A2585" s="2" t="s">
        <v>8437</v>
      </c>
      <c r="B2585" s="1" t="str">
        <f>VLOOKUP(A2585,'[3]消费明细-普通账号'!$B$2:$C$10000,2,)</f>
        <v>深圳开思时代科技有限公司</v>
      </c>
      <c r="C2585" s="1" t="str">
        <f>VLOOKUP(A2585,'[3]消费明细-普通账号'!$B$2:$D$10000,3,)</f>
        <v>KA-深</v>
      </c>
      <c r="D2585" s="1" t="str">
        <f>VLOOKUP(A2585,'[3]消费明细-普通账号'!$B$2:$L$10000,11,)</f>
        <v>李申政</v>
      </c>
      <c r="E2585" s="1" t="str">
        <f>VLOOKUP(A2585,'[3]消费明细-普通账号'!$B$2:$P$10000,15,)</f>
        <v>关联</v>
      </c>
      <c r="F2585" s="5">
        <f>VLOOKUP(A2585,'[3]消费明细-普通账号'!$B$2:$O$10000,14,)</f>
        <v>42935</v>
      </c>
      <c r="G2585" s="2" t="s">
        <v>8492</v>
      </c>
      <c r="H2585" s="2" t="s">
        <v>17</v>
      </c>
      <c r="I2585" s="2" t="s">
        <v>18</v>
      </c>
      <c r="J2585" s="2" t="s">
        <v>29</v>
      </c>
      <c r="K2585" s="2" t="s">
        <v>20</v>
      </c>
      <c r="L2585" s="2" t="s">
        <v>29</v>
      </c>
      <c r="M2585" s="2"/>
      <c r="N2585" s="1">
        <f t="shared" si="40"/>
        <v>0</v>
      </c>
      <c r="O2585" s="2" t="s">
        <v>22</v>
      </c>
      <c r="P2585" s="2" t="s">
        <v>8491</v>
      </c>
      <c r="Q2585" s="2" t="s">
        <v>8493</v>
      </c>
      <c r="R2585" s="2" t="s">
        <v>21</v>
      </c>
      <c r="S2585" s="2"/>
      <c r="T2585" s="2" t="s">
        <v>25</v>
      </c>
      <c r="U2585" t="str">
        <f>VLOOKUP(H2585,[4]可返佣产品!$A$2:$B$1000,2,)</f>
        <v>true</v>
      </c>
    </row>
    <row r="2586" spans="1:21">
      <c r="A2586" s="2" t="s">
        <v>8437</v>
      </c>
      <c r="B2586" s="1" t="str">
        <f>VLOOKUP(A2586,'[3]消费明细-普通账号'!$B$2:$C$10000,2,)</f>
        <v>深圳开思时代科技有限公司</v>
      </c>
      <c r="C2586" s="1" t="str">
        <f>VLOOKUP(A2586,'[3]消费明细-普通账号'!$B$2:$D$10000,3,)</f>
        <v>KA-深</v>
      </c>
      <c r="D2586" s="1" t="str">
        <f>VLOOKUP(A2586,'[3]消费明细-普通账号'!$B$2:$L$10000,11,)</f>
        <v>李申政</v>
      </c>
      <c r="E2586" s="1" t="str">
        <f>VLOOKUP(A2586,'[3]消费明细-普通账号'!$B$2:$P$10000,15,)</f>
        <v>关联</v>
      </c>
      <c r="F2586" s="5">
        <f>VLOOKUP(A2586,'[3]消费明细-普通账号'!$B$2:$O$10000,14,)</f>
        <v>42935</v>
      </c>
      <c r="G2586" s="2" t="s">
        <v>8494</v>
      </c>
      <c r="H2586" s="2" t="s">
        <v>17</v>
      </c>
      <c r="I2586" s="2" t="s">
        <v>18</v>
      </c>
      <c r="J2586" s="2" t="s">
        <v>29</v>
      </c>
      <c r="K2586" s="2" t="s">
        <v>20</v>
      </c>
      <c r="L2586" s="2" t="s">
        <v>29</v>
      </c>
      <c r="M2586" s="2"/>
      <c r="N2586" s="1">
        <f t="shared" si="40"/>
        <v>0</v>
      </c>
      <c r="O2586" s="2" t="s">
        <v>22</v>
      </c>
      <c r="P2586" s="2" t="s">
        <v>8495</v>
      </c>
      <c r="Q2586" s="2" t="s">
        <v>8495</v>
      </c>
      <c r="R2586" s="2" t="s">
        <v>21</v>
      </c>
      <c r="S2586" s="2"/>
      <c r="T2586" s="2" t="s">
        <v>25</v>
      </c>
      <c r="U2586" t="str">
        <f>VLOOKUP(H2586,[4]可返佣产品!$A$2:$B$1000,2,)</f>
        <v>true</v>
      </c>
    </row>
    <row r="2587" spans="1:21">
      <c r="A2587" s="2" t="s">
        <v>8437</v>
      </c>
      <c r="B2587" s="1" t="str">
        <f>VLOOKUP(A2587,'[3]消费明细-普通账号'!$B$2:$C$10000,2,)</f>
        <v>深圳开思时代科技有限公司</v>
      </c>
      <c r="C2587" s="1" t="str">
        <f>VLOOKUP(A2587,'[3]消费明细-普通账号'!$B$2:$D$10000,3,)</f>
        <v>KA-深</v>
      </c>
      <c r="D2587" s="1" t="str">
        <f>VLOOKUP(A2587,'[3]消费明细-普通账号'!$B$2:$L$10000,11,)</f>
        <v>李申政</v>
      </c>
      <c r="E2587" s="1" t="str">
        <f>VLOOKUP(A2587,'[3]消费明细-普通账号'!$B$2:$P$10000,15,)</f>
        <v>关联</v>
      </c>
      <c r="F2587" s="5">
        <f>VLOOKUP(A2587,'[3]消费明细-普通账号'!$B$2:$O$10000,14,)</f>
        <v>42935</v>
      </c>
      <c r="G2587" s="2" t="s">
        <v>8496</v>
      </c>
      <c r="H2587" s="2" t="s">
        <v>17</v>
      </c>
      <c r="I2587" s="2" t="s">
        <v>18</v>
      </c>
      <c r="J2587" s="2" t="s">
        <v>29</v>
      </c>
      <c r="K2587" s="2" t="s">
        <v>20</v>
      </c>
      <c r="L2587" s="2" t="s">
        <v>29</v>
      </c>
      <c r="M2587" s="2"/>
      <c r="N2587" s="1">
        <f t="shared" si="40"/>
        <v>0</v>
      </c>
      <c r="O2587" s="2" t="s">
        <v>22</v>
      </c>
      <c r="P2587" s="2" t="s">
        <v>8495</v>
      </c>
      <c r="Q2587" s="2" t="s">
        <v>8491</v>
      </c>
      <c r="R2587" s="2" t="s">
        <v>21</v>
      </c>
      <c r="S2587" s="2"/>
      <c r="T2587" s="2" t="s">
        <v>25</v>
      </c>
      <c r="U2587" t="str">
        <f>VLOOKUP(H2587,[4]可返佣产品!$A$2:$B$1000,2,)</f>
        <v>true</v>
      </c>
    </row>
    <row r="2588" spans="1:21">
      <c r="A2588" s="2" t="s">
        <v>8437</v>
      </c>
      <c r="B2588" s="1" t="str">
        <f>VLOOKUP(A2588,'[3]消费明细-普通账号'!$B$2:$C$10000,2,)</f>
        <v>深圳开思时代科技有限公司</v>
      </c>
      <c r="C2588" s="1" t="str">
        <f>VLOOKUP(A2588,'[3]消费明细-普通账号'!$B$2:$D$10000,3,)</f>
        <v>KA-深</v>
      </c>
      <c r="D2588" s="1" t="str">
        <f>VLOOKUP(A2588,'[3]消费明细-普通账号'!$B$2:$L$10000,11,)</f>
        <v>李申政</v>
      </c>
      <c r="E2588" s="1" t="str">
        <f>VLOOKUP(A2588,'[3]消费明细-普通账号'!$B$2:$P$10000,15,)</f>
        <v>关联</v>
      </c>
      <c r="F2588" s="5">
        <f>VLOOKUP(A2588,'[3]消费明细-普通账号'!$B$2:$O$10000,14,)</f>
        <v>42935</v>
      </c>
      <c r="G2588" s="2" t="s">
        <v>8497</v>
      </c>
      <c r="H2588" s="2" t="s">
        <v>17</v>
      </c>
      <c r="I2588" s="2" t="s">
        <v>18</v>
      </c>
      <c r="J2588" s="2" t="s">
        <v>29</v>
      </c>
      <c r="K2588" s="2" t="s">
        <v>20</v>
      </c>
      <c r="L2588" s="2" t="s">
        <v>29</v>
      </c>
      <c r="M2588" s="2"/>
      <c r="N2588" s="1">
        <f t="shared" si="40"/>
        <v>0</v>
      </c>
      <c r="O2588" s="2" t="s">
        <v>22</v>
      </c>
      <c r="P2588" s="2" t="s">
        <v>8495</v>
      </c>
      <c r="Q2588" s="2" t="s">
        <v>8491</v>
      </c>
      <c r="R2588" s="2" t="s">
        <v>21</v>
      </c>
      <c r="S2588" s="2"/>
      <c r="T2588" s="2" t="s">
        <v>25</v>
      </c>
      <c r="U2588" t="str">
        <f>VLOOKUP(H2588,[4]可返佣产品!$A$2:$B$1000,2,)</f>
        <v>true</v>
      </c>
    </row>
    <row r="2589" spans="1:21">
      <c r="A2589" s="2" t="s">
        <v>8437</v>
      </c>
      <c r="B2589" s="1" t="str">
        <f>VLOOKUP(A2589,'[3]消费明细-普通账号'!$B$2:$C$10000,2,)</f>
        <v>深圳开思时代科技有限公司</v>
      </c>
      <c r="C2589" s="1" t="str">
        <f>VLOOKUP(A2589,'[3]消费明细-普通账号'!$B$2:$D$10000,3,)</f>
        <v>KA-深</v>
      </c>
      <c r="D2589" s="1" t="str">
        <f>VLOOKUP(A2589,'[3]消费明细-普通账号'!$B$2:$L$10000,11,)</f>
        <v>李申政</v>
      </c>
      <c r="E2589" s="1" t="str">
        <f>VLOOKUP(A2589,'[3]消费明细-普通账号'!$B$2:$P$10000,15,)</f>
        <v>关联</v>
      </c>
      <c r="F2589" s="5">
        <f>VLOOKUP(A2589,'[3]消费明细-普通账号'!$B$2:$O$10000,14,)</f>
        <v>42935</v>
      </c>
      <c r="G2589" s="2" t="s">
        <v>8498</v>
      </c>
      <c r="H2589" s="2" t="s">
        <v>17</v>
      </c>
      <c r="I2589" s="2" t="s">
        <v>18</v>
      </c>
      <c r="J2589" s="2" t="s">
        <v>29</v>
      </c>
      <c r="K2589" s="2" t="s">
        <v>20</v>
      </c>
      <c r="L2589" s="2" t="s">
        <v>29</v>
      </c>
      <c r="M2589" s="2"/>
      <c r="N2589" s="1">
        <f t="shared" si="40"/>
        <v>0</v>
      </c>
      <c r="O2589" s="2" t="s">
        <v>22</v>
      </c>
      <c r="P2589" s="2" t="s">
        <v>8495</v>
      </c>
      <c r="Q2589" s="2" t="s">
        <v>8495</v>
      </c>
      <c r="R2589" s="2" t="s">
        <v>21</v>
      </c>
      <c r="S2589" s="2"/>
      <c r="T2589" s="2" t="s">
        <v>25</v>
      </c>
      <c r="U2589" t="str">
        <f>VLOOKUP(H2589,[4]可返佣产品!$A$2:$B$1000,2,)</f>
        <v>true</v>
      </c>
    </row>
    <row r="2590" spans="1:21">
      <c r="A2590" s="2" t="s">
        <v>8437</v>
      </c>
      <c r="B2590" s="1" t="str">
        <f>VLOOKUP(A2590,'[3]消费明细-普通账号'!$B$2:$C$10000,2,)</f>
        <v>深圳开思时代科技有限公司</v>
      </c>
      <c r="C2590" s="1" t="str">
        <f>VLOOKUP(A2590,'[3]消费明细-普通账号'!$B$2:$D$10000,3,)</f>
        <v>KA-深</v>
      </c>
      <c r="D2590" s="1" t="str">
        <f>VLOOKUP(A2590,'[3]消费明细-普通账号'!$B$2:$L$10000,11,)</f>
        <v>李申政</v>
      </c>
      <c r="E2590" s="1" t="str">
        <f>VLOOKUP(A2590,'[3]消费明细-普通账号'!$B$2:$P$10000,15,)</f>
        <v>关联</v>
      </c>
      <c r="F2590" s="5">
        <f>VLOOKUP(A2590,'[3]消费明细-普通账号'!$B$2:$O$10000,14,)</f>
        <v>42935</v>
      </c>
      <c r="G2590" s="2" t="s">
        <v>8499</v>
      </c>
      <c r="H2590" s="2" t="s">
        <v>17</v>
      </c>
      <c r="I2590" s="2" t="s">
        <v>18</v>
      </c>
      <c r="J2590" s="2" t="s">
        <v>29</v>
      </c>
      <c r="K2590" s="2" t="s">
        <v>20</v>
      </c>
      <c r="L2590" s="2" t="s">
        <v>29</v>
      </c>
      <c r="M2590" s="2"/>
      <c r="N2590" s="1">
        <f t="shared" si="40"/>
        <v>0</v>
      </c>
      <c r="O2590" s="2" t="s">
        <v>22</v>
      </c>
      <c r="P2590" s="2" t="s">
        <v>8495</v>
      </c>
      <c r="Q2590" s="2" t="s">
        <v>8495</v>
      </c>
      <c r="R2590" s="2" t="s">
        <v>21</v>
      </c>
      <c r="S2590" s="2"/>
      <c r="T2590" s="2" t="s">
        <v>25</v>
      </c>
      <c r="U2590" t="str">
        <f>VLOOKUP(H2590,[4]可返佣产品!$A$2:$B$1000,2,)</f>
        <v>true</v>
      </c>
    </row>
    <row r="2591" spans="1:21">
      <c r="A2591" s="2" t="s">
        <v>8437</v>
      </c>
      <c r="B2591" s="1" t="str">
        <f>VLOOKUP(A2591,'[3]消费明细-普通账号'!$B$2:$C$10000,2,)</f>
        <v>深圳开思时代科技有限公司</v>
      </c>
      <c r="C2591" s="1" t="str">
        <f>VLOOKUP(A2591,'[3]消费明细-普通账号'!$B$2:$D$10000,3,)</f>
        <v>KA-深</v>
      </c>
      <c r="D2591" s="1" t="str">
        <f>VLOOKUP(A2591,'[3]消费明细-普通账号'!$B$2:$L$10000,11,)</f>
        <v>李申政</v>
      </c>
      <c r="E2591" s="1" t="str">
        <f>VLOOKUP(A2591,'[3]消费明细-普通账号'!$B$2:$P$10000,15,)</f>
        <v>关联</v>
      </c>
      <c r="F2591" s="5">
        <f>VLOOKUP(A2591,'[3]消费明细-普通账号'!$B$2:$O$10000,14,)</f>
        <v>42935</v>
      </c>
      <c r="G2591" s="2" t="s">
        <v>8500</v>
      </c>
      <c r="H2591" s="2" t="s">
        <v>17</v>
      </c>
      <c r="I2591" s="2" t="s">
        <v>18</v>
      </c>
      <c r="J2591" s="2" t="s">
        <v>29</v>
      </c>
      <c r="K2591" s="2" t="s">
        <v>20</v>
      </c>
      <c r="L2591" s="2" t="s">
        <v>29</v>
      </c>
      <c r="M2591" s="2"/>
      <c r="N2591" s="1">
        <f t="shared" si="40"/>
        <v>0</v>
      </c>
      <c r="O2591" s="2" t="s">
        <v>22</v>
      </c>
      <c r="P2591" s="2" t="s">
        <v>8501</v>
      </c>
      <c r="Q2591" s="2" t="s">
        <v>8495</v>
      </c>
      <c r="R2591" s="2" t="s">
        <v>21</v>
      </c>
      <c r="S2591" s="2"/>
      <c r="T2591" s="2" t="s">
        <v>25</v>
      </c>
      <c r="U2591" t="str">
        <f>VLOOKUP(H2591,[4]可返佣产品!$A$2:$B$1000,2,)</f>
        <v>true</v>
      </c>
    </row>
    <row r="2592" spans="1:21">
      <c r="A2592" s="2" t="s">
        <v>8437</v>
      </c>
      <c r="B2592" s="1" t="str">
        <f>VLOOKUP(A2592,'[3]消费明细-普通账号'!$B$2:$C$10000,2,)</f>
        <v>深圳开思时代科技有限公司</v>
      </c>
      <c r="C2592" s="1" t="str">
        <f>VLOOKUP(A2592,'[3]消费明细-普通账号'!$B$2:$D$10000,3,)</f>
        <v>KA-深</v>
      </c>
      <c r="D2592" s="1" t="str">
        <f>VLOOKUP(A2592,'[3]消费明细-普通账号'!$B$2:$L$10000,11,)</f>
        <v>李申政</v>
      </c>
      <c r="E2592" s="1" t="str">
        <f>VLOOKUP(A2592,'[3]消费明细-普通账号'!$B$2:$P$10000,15,)</f>
        <v>关联</v>
      </c>
      <c r="F2592" s="5">
        <f>VLOOKUP(A2592,'[3]消费明细-普通账号'!$B$2:$O$10000,14,)</f>
        <v>42935</v>
      </c>
      <c r="G2592" s="2" t="s">
        <v>8502</v>
      </c>
      <c r="H2592" s="2" t="s">
        <v>17</v>
      </c>
      <c r="I2592" s="2" t="s">
        <v>18</v>
      </c>
      <c r="J2592" s="2" t="s">
        <v>29</v>
      </c>
      <c r="K2592" s="2" t="s">
        <v>20</v>
      </c>
      <c r="L2592" s="2" t="s">
        <v>29</v>
      </c>
      <c r="M2592" s="2"/>
      <c r="N2592" s="1">
        <f t="shared" si="40"/>
        <v>0</v>
      </c>
      <c r="O2592" s="2" t="s">
        <v>22</v>
      </c>
      <c r="P2592" s="2" t="s">
        <v>8501</v>
      </c>
      <c r="Q2592" s="2" t="s">
        <v>8501</v>
      </c>
      <c r="R2592" s="2" t="s">
        <v>21</v>
      </c>
      <c r="S2592" s="2"/>
      <c r="T2592" s="2" t="s">
        <v>25</v>
      </c>
      <c r="U2592" t="str">
        <f>VLOOKUP(H2592,[4]可返佣产品!$A$2:$B$1000,2,)</f>
        <v>true</v>
      </c>
    </row>
    <row r="2593" spans="1:21">
      <c r="A2593" s="2" t="s">
        <v>8437</v>
      </c>
      <c r="B2593" s="1" t="str">
        <f>VLOOKUP(A2593,'[3]消费明细-普通账号'!$B$2:$C$10000,2,)</f>
        <v>深圳开思时代科技有限公司</v>
      </c>
      <c r="C2593" s="1" t="str">
        <f>VLOOKUP(A2593,'[3]消费明细-普通账号'!$B$2:$D$10000,3,)</f>
        <v>KA-深</v>
      </c>
      <c r="D2593" s="1" t="str">
        <f>VLOOKUP(A2593,'[3]消费明细-普通账号'!$B$2:$L$10000,11,)</f>
        <v>李申政</v>
      </c>
      <c r="E2593" s="1" t="str">
        <f>VLOOKUP(A2593,'[3]消费明细-普通账号'!$B$2:$P$10000,15,)</f>
        <v>关联</v>
      </c>
      <c r="F2593" s="5">
        <f>VLOOKUP(A2593,'[3]消费明细-普通账号'!$B$2:$O$10000,14,)</f>
        <v>42935</v>
      </c>
      <c r="G2593" s="2" t="s">
        <v>8503</v>
      </c>
      <c r="H2593" s="2" t="s">
        <v>130</v>
      </c>
      <c r="I2593" s="2" t="s">
        <v>18</v>
      </c>
      <c r="J2593" s="2" t="s">
        <v>29</v>
      </c>
      <c r="K2593" s="2" t="s">
        <v>20</v>
      </c>
      <c r="L2593" s="2" t="s">
        <v>30</v>
      </c>
      <c r="M2593" s="2"/>
      <c r="N2593" s="1">
        <f t="shared" si="40"/>
        <v>0</v>
      </c>
      <c r="O2593" s="2" t="s">
        <v>31</v>
      </c>
      <c r="P2593" s="2" t="s">
        <v>8504</v>
      </c>
      <c r="Q2593" s="2" t="s">
        <v>8504</v>
      </c>
      <c r="R2593" s="2" t="s">
        <v>21</v>
      </c>
      <c r="S2593" s="2"/>
      <c r="T2593" s="2" t="s">
        <v>25</v>
      </c>
      <c r="U2593" t="b">
        <f>VLOOKUP(H2593,[4]可返佣产品!$A$2:$B$1000,2,)</f>
        <v>1</v>
      </c>
    </row>
    <row r="2594" spans="1:21">
      <c r="A2594" s="2" t="s">
        <v>8437</v>
      </c>
      <c r="B2594" s="1" t="str">
        <f>VLOOKUP(A2594,'[3]消费明细-普通账号'!$B$2:$C$10000,2,)</f>
        <v>深圳开思时代科技有限公司</v>
      </c>
      <c r="C2594" s="1" t="str">
        <f>VLOOKUP(A2594,'[3]消费明细-普通账号'!$B$2:$D$10000,3,)</f>
        <v>KA-深</v>
      </c>
      <c r="D2594" s="1" t="str">
        <f>VLOOKUP(A2594,'[3]消费明细-普通账号'!$B$2:$L$10000,11,)</f>
        <v>李申政</v>
      </c>
      <c r="E2594" s="1" t="str">
        <f>VLOOKUP(A2594,'[3]消费明细-普通账号'!$B$2:$P$10000,15,)</f>
        <v>关联</v>
      </c>
      <c r="F2594" s="5">
        <f>VLOOKUP(A2594,'[3]消费明细-普通账号'!$B$2:$O$10000,14,)</f>
        <v>42935</v>
      </c>
      <c r="G2594" s="2" t="s">
        <v>8505</v>
      </c>
      <c r="H2594" s="2" t="s">
        <v>130</v>
      </c>
      <c r="I2594" s="2" t="s">
        <v>49</v>
      </c>
      <c r="J2594" s="2" t="s">
        <v>29</v>
      </c>
      <c r="K2594" s="2" t="s">
        <v>20</v>
      </c>
      <c r="L2594" s="2" t="s">
        <v>30</v>
      </c>
      <c r="M2594" s="2"/>
      <c r="N2594" s="1">
        <f t="shared" si="40"/>
        <v>0</v>
      </c>
      <c r="O2594" s="2" t="s">
        <v>31</v>
      </c>
      <c r="P2594" s="2" t="s">
        <v>8506</v>
      </c>
      <c r="Q2594" s="2" t="s">
        <v>8506</v>
      </c>
      <c r="R2594" s="2" t="s">
        <v>21</v>
      </c>
      <c r="S2594" s="2"/>
      <c r="T2594" s="2" t="s">
        <v>25</v>
      </c>
      <c r="U2594" t="b">
        <f>VLOOKUP(H2594,[4]可返佣产品!$A$2:$B$1000,2,)</f>
        <v>1</v>
      </c>
    </row>
    <row r="2595" spans="1:21">
      <c r="A2595" s="2" t="s">
        <v>8507</v>
      </c>
      <c r="B2595" s="1" t="str">
        <f>VLOOKUP(A2595,'[3]消费明细-普通账号'!$B$2:$C$10000,2,)</f>
        <v>上海分蛋信息科技有限公司（陈双双）</v>
      </c>
      <c r="C2595" s="1" t="str">
        <f>VLOOKUP(A2595,'[3]消费明细-普通账号'!$B$2:$D$10000,3,)</f>
        <v>KA-广</v>
      </c>
      <c r="D2595" s="1" t="str">
        <f>VLOOKUP(A2595,'[3]消费明细-普通账号'!$B$2:$L$10000,11,)</f>
        <v>谢晓敏</v>
      </c>
      <c r="E2595" s="1" t="str">
        <f>VLOOKUP(A2595,'[3]消费明细-普通账号'!$B$2:$P$10000,15,)</f>
        <v>关联</v>
      </c>
      <c r="F2595" s="5">
        <f>VLOOKUP(A2595,'[3]消费明细-普通账号'!$B$2:$O$10000,14,)</f>
        <v>42915</v>
      </c>
      <c r="G2595" s="2" t="s">
        <v>8508</v>
      </c>
      <c r="H2595" s="2" t="s">
        <v>2755</v>
      </c>
      <c r="I2595" s="2" t="s">
        <v>49</v>
      </c>
      <c r="J2595" s="2" t="s">
        <v>29</v>
      </c>
      <c r="K2595" s="2" t="s">
        <v>20</v>
      </c>
      <c r="L2595" s="2" t="s">
        <v>30</v>
      </c>
      <c r="M2595" s="2"/>
      <c r="N2595" s="1">
        <f t="shared" si="40"/>
        <v>0</v>
      </c>
      <c r="O2595" s="2" t="s">
        <v>31</v>
      </c>
      <c r="P2595" s="2" t="s">
        <v>8509</v>
      </c>
      <c r="Q2595" s="2" t="s">
        <v>8510</v>
      </c>
      <c r="R2595" s="2" t="s">
        <v>21</v>
      </c>
      <c r="S2595" s="2"/>
      <c r="T2595" s="2" t="s">
        <v>25</v>
      </c>
      <c r="U2595" t="e">
        <f>VLOOKUP(H2595,[4]可返佣产品!$A$2:$B$1000,2,)</f>
        <v>#N/A</v>
      </c>
    </row>
    <row r="2596" spans="1:21">
      <c r="A2596" s="2" t="s">
        <v>8437</v>
      </c>
      <c r="B2596" s="1" t="str">
        <f>VLOOKUP(A2596,'[3]消费明细-普通账号'!$B$2:$C$10000,2,)</f>
        <v>深圳开思时代科技有限公司</v>
      </c>
      <c r="C2596" s="1" t="str">
        <f>VLOOKUP(A2596,'[3]消费明细-普通账号'!$B$2:$D$10000,3,)</f>
        <v>KA-深</v>
      </c>
      <c r="D2596" s="1" t="str">
        <f>VLOOKUP(A2596,'[3]消费明细-普通账号'!$B$2:$L$10000,11,)</f>
        <v>李申政</v>
      </c>
      <c r="E2596" s="1" t="str">
        <f>VLOOKUP(A2596,'[3]消费明细-普通账号'!$B$2:$P$10000,15,)</f>
        <v>关联</v>
      </c>
      <c r="F2596" s="5">
        <f>VLOOKUP(A2596,'[3]消费明细-普通账号'!$B$2:$O$10000,14,)</f>
        <v>42935</v>
      </c>
      <c r="G2596" s="2" t="s">
        <v>8511</v>
      </c>
      <c r="H2596" s="2" t="s">
        <v>130</v>
      </c>
      <c r="I2596" s="2" t="s">
        <v>49</v>
      </c>
      <c r="J2596" s="2" t="s">
        <v>29</v>
      </c>
      <c r="K2596" s="2" t="s">
        <v>20</v>
      </c>
      <c r="L2596" s="2" t="s">
        <v>30</v>
      </c>
      <c r="M2596" s="2"/>
      <c r="N2596" s="1">
        <f t="shared" si="40"/>
        <v>0</v>
      </c>
      <c r="O2596" s="2" t="s">
        <v>31</v>
      </c>
      <c r="P2596" s="2" t="s">
        <v>8512</v>
      </c>
      <c r="Q2596" s="2" t="s">
        <v>8512</v>
      </c>
      <c r="R2596" s="2" t="s">
        <v>21</v>
      </c>
      <c r="S2596" s="2"/>
      <c r="T2596" s="2" t="s">
        <v>25</v>
      </c>
      <c r="U2596" t="b">
        <f>VLOOKUP(H2596,[4]可返佣产品!$A$2:$B$1000,2,)</f>
        <v>1</v>
      </c>
    </row>
    <row r="2597" spans="1:21">
      <c r="A2597" s="2" t="s">
        <v>8513</v>
      </c>
      <c r="B2597" s="1" t="str">
        <f>VLOOKUP(A2597,'[3]消费明细-普通账号'!$B$2:$C$10000,2,)</f>
        <v>深圳前海三农互联网金融信息服务有限公司</v>
      </c>
      <c r="C2597" s="1" t="str">
        <f>VLOOKUP(A2597,'[3]消费明细-普通账号'!$B$2:$D$10000,3,)</f>
        <v>铁军-深</v>
      </c>
      <c r="D2597" s="1" t="str">
        <f>VLOOKUP(A2597,'[3]消费明细-普通账号'!$B$2:$L$10000,11,)</f>
        <v>黄至崇</v>
      </c>
      <c r="E2597" s="1" t="str">
        <f>VLOOKUP(A2597,'[3]消费明细-普通账号'!$B$2:$P$10000,15,)</f>
        <v>新建</v>
      </c>
      <c r="F2597" s="5">
        <f>VLOOKUP(A2597,'[3]消费明细-普通账号'!$B$2:$O$10000,14,)</f>
        <v>43292.57744212963</v>
      </c>
      <c r="G2597" s="2" t="s">
        <v>8514</v>
      </c>
      <c r="H2597" s="2" t="s">
        <v>17</v>
      </c>
      <c r="I2597" s="2" t="s">
        <v>49</v>
      </c>
      <c r="J2597" s="2" t="s">
        <v>5087</v>
      </c>
      <c r="K2597" s="2" t="s">
        <v>20</v>
      </c>
      <c r="L2597" s="2" t="s">
        <v>5087</v>
      </c>
      <c r="M2597" s="2">
        <v>246</v>
      </c>
      <c r="N2597" s="1">
        <f t="shared" si="40"/>
        <v>0</v>
      </c>
      <c r="O2597" s="2" t="s">
        <v>22</v>
      </c>
      <c r="P2597" s="2" t="s">
        <v>8515</v>
      </c>
      <c r="Q2597" s="2" t="s">
        <v>8516</v>
      </c>
      <c r="R2597" s="2" t="s">
        <v>21</v>
      </c>
      <c r="S2597" s="2"/>
      <c r="T2597" s="2" t="s">
        <v>25</v>
      </c>
      <c r="U2597" t="str">
        <f>VLOOKUP(H2597,[4]可返佣产品!$A$2:$B$1000,2,)</f>
        <v>true</v>
      </c>
    </row>
    <row r="2598" spans="1:21">
      <c r="A2598" s="2" t="s">
        <v>8513</v>
      </c>
      <c r="B2598" s="1" t="str">
        <f>VLOOKUP(A2598,'[3]消费明细-普通账号'!$B$2:$C$10000,2,)</f>
        <v>深圳前海三农互联网金融信息服务有限公司</v>
      </c>
      <c r="C2598" s="1" t="str">
        <f>VLOOKUP(A2598,'[3]消费明细-普通账号'!$B$2:$D$10000,3,)</f>
        <v>铁军-深</v>
      </c>
      <c r="D2598" s="1" t="str">
        <f>VLOOKUP(A2598,'[3]消费明细-普通账号'!$B$2:$L$10000,11,)</f>
        <v>黄至崇</v>
      </c>
      <c r="E2598" s="1" t="str">
        <f>VLOOKUP(A2598,'[3]消费明细-普通账号'!$B$2:$P$10000,15,)</f>
        <v>新建</v>
      </c>
      <c r="F2598" s="5">
        <f>VLOOKUP(A2598,'[3]消费明细-普通账号'!$B$2:$O$10000,14,)</f>
        <v>43292.57744212963</v>
      </c>
      <c r="G2598" s="2" t="s">
        <v>8517</v>
      </c>
      <c r="H2598" s="2" t="s">
        <v>166</v>
      </c>
      <c r="I2598" s="2" t="s">
        <v>49</v>
      </c>
      <c r="J2598" s="2" t="s">
        <v>29</v>
      </c>
      <c r="K2598" s="2" t="s">
        <v>20</v>
      </c>
      <c r="L2598" s="2" t="s">
        <v>30</v>
      </c>
      <c r="M2598" s="2"/>
      <c r="N2598" s="1">
        <f t="shared" si="40"/>
        <v>0</v>
      </c>
      <c r="O2598" s="2" t="s">
        <v>31</v>
      </c>
      <c r="P2598" s="2" t="s">
        <v>8518</v>
      </c>
      <c r="Q2598" s="2" t="s">
        <v>8518</v>
      </c>
      <c r="R2598" s="2" t="s">
        <v>21</v>
      </c>
      <c r="S2598" s="2"/>
      <c r="T2598" s="2" t="s">
        <v>25</v>
      </c>
      <c r="U2598" t="e">
        <f>VLOOKUP(H2598,[4]可返佣产品!$A$2:$B$1000,2,)</f>
        <v>#N/A</v>
      </c>
    </row>
    <row r="2599" spans="1:21">
      <c r="A2599" s="2" t="s">
        <v>8519</v>
      </c>
      <c r="B2599" s="1" t="str">
        <f>VLOOKUP(A2599,'[3]消费明细-普通账号'!$B$2:$C$10000,2,)</f>
        <v>深圳创客区块链技术有限公司</v>
      </c>
      <c r="C2599" s="1" t="str">
        <f>VLOOKUP(A2599,'[3]消费明细-普通账号'!$B$2:$D$10000,3,)</f>
        <v>KA-深</v>
      </c>
      <c r="D2599" s="1" t="str">
        <f>VLOOKUP(A2599,'[3]消费明细-普通账号'!$B$2:$L$10000,11,)</f>
        <v>李申政</v>
      </c>
      <c r="E2599" s="1" t="str">
        <f>VLOOKUP(A2599,'[3]消费明细-普通账号'!$B$2:$P$10000,15,)</f>
        <v>关联</v>
      </c>
      <c r="F2599" s="5">
        <f>VLOOKUP(A2599,'[3]消费明细-普通账号'!$B$2:$O$10000,14,)</f>
        <v>43090</v>
      </c>
      <c r="G2599" s="2" t="s">
        <v>8520</v>
      </c>
      <c r="H2599" s="2" t="s">
        <v>17</v>
      </c>
      <c r="I2599" s="2" t="s">
        <v>428</v>
      </c>
      <c r="J2599" s="2" t="s">
        <v>8521</v>
      </c>
      <c r="K2599" s="2" t="s">
        <v>20</v>
      </c>
      <c r="L2599" s="2" t="s">
        <v>8521</v>
      </c>
      <c r="M2599" s="2"/>
      <c r="N2599" s="1">
        <f t="shared" si="40"/>
        <v>-319.10000000000002</v>
      </c>
      <c r="O2599" s="2" t="s">
        <v>22</v>
      </c>
      <c r="P2599" s="2" t="s">
        <v>8522</v>
      </c>
      <c r="Q2599" s="2" t="s">
        <v>8522</v>
      </c>
      <c r="R2599" s="2" t="s">
        <v>21</v>
      </c>
      <c r="S2599" s="2"/>
      <c r="T2599" s="2" t="s">
        <v>25</v>
      </c>
      <c r="U2599" t="str">
        <f>VLOOKUP(H2599,[4]可返佣产品!$A$2:$B$1000,2,)</f>
        <v>true</v>
      </c>
    </row>
    <row r="2600" spans="1:21">
      <c r="A2600" s="2" t="s">
        <v>8513</v>
      </c>
      <c r="B2600" s="1" t="str">
        <f>VLOOKUP(A2600,'[3]消费明细-普通账号'!$B$2:$C$10000,2,)</f>
        <v>深圳前海三农互联网金融信息服务有限公司</v>
      </c>
      <c r="C2600" s="1" t="str">
        <f>VLOOKUP(A2600,'[3]消费明细-普通账号'!$B$2:$D$10000,3,)</f>
        <v>铁军-深</v>
      </c>
      <c r="D2600" s="1" t="str">
        <f>VLOOKUP(A2600,'[3]消费明细-普通账号'!$B$2:$L$10000,11,)</f>
        <v>黄至崇</v>
      </c>
      <c r="E2600" s="1" t="str">
        <f>VLOOKUP(A2600,'[3]消费明细-普通账号'!$B$2:$P$10000,15,)</f>
        <v>新建</v>
      </c>
      <c r="F2600" s="5">
        <f>VLOOKUP(A2600,'[3]消费明细-普通账号'!$B$2:$O$10000,14,)</f>
        <v>43292.57744212963</v>
      </c>
      <c r="G2600" s="2" t="s">
        <v>8523</v>
      </c>
      <c r="H2600" s="2" t="s">
        <v>17</v>
      </c>
      <c r="I2600" s="2" t="s">
        <v>49</v>
      </c>
      <c r="J2600" s="2" t="s">
        <v>5087</v>
      </c>
      <c r="K2600" s="2" t="s">
        <v>20</v>
      </c>
      <c r="L2600" s="2" t="s">
        <v>5087</v>
      </c>
      <c r="M2600" s="2">
        <v>246</v>
      </c>
      <c r="N2600" s="1">
        <f t="shared" si="40"/>
        <v>0</v>
      </c>
      <c r="O2600" s="2" t="s">
        <v>22</v>
      </c>
      <c r="P2600" s="2" t="s">
        <v>8524</v>
      </c>
      <c r="Q2600" s="2" t="s">
        <v>8525</v>
      </c>
      <c r="R2600" s="2" t="s">
        <v>21</v>
      </c>
      <c r="S2600" s="2"/>
      <c r="T2600" s="2" t="s">
        <v>25</v>
      </c>
      <c r="U2600" t="str">
        <f>VLOOKUP(H2600,[4]可返佣产品!$A$2:$B$1000,2,)</f>
        <v>true</v>
      </c>
    </row>
    <row r="2601" spans="1:21">
      <c r="A2601" s="2" t="s">
        <v>8526</v>
      </c>
      <c r="B2601" s="1" t="str">
        <f>VLOOKUP(A2601,'[3]消费明细-普通账号'!$B$2:$C$10000,2,)</f>
        <v>深圳金版文化传媒有限公司</v>
      </c>
      <c r="C2601" s="1" t="str">
        <f>VLOOKUP(A2601,'[3]消费明细-普通账号'!$B$2:$D$10000,3,)</f>
        <v>KA-深</v>
      </c>
      <c r="D2601" s="1" t="str">
        <f>VLOOKUP(A2601,'[3]消费明细-普通账号'!$B$2:$L$10000,11,)</f>
        <v>李申政</v>
      </c>
      <c r="E2601" s="1" t="str">
        <f>VLOOKUP(A2601,'[3]消费明细-普通账号'!$B$2:$P$10000,15,)</f>
        <v>关联</v>
      </c>
      <c r="F2601" s="5">
        <f>VLOOKUP(A2601,'[3]消费明细-普通账号'!$B$2:$O$10000,14,)</f>
        <v>43040</v>
      </c>
      <c r="G2601" s="2" t="s">
        <v>8527</v>
      </c>
      <c r="H2601" s="2" t="s">
        <v>89</v>
      </c>
      <c r="I2601" s="2" t="s">
        <v>49</v>
      </c>
      <c r="J2601" s="2" t="s">
        <v>8528</v>
      </c>
      <c r="K2601" s="2" t="s">
        <v>8529</v>
      </c>
      <c r="L2601" s="2" t="s">
        <v>4734</v>
      </c>
      <c r="M2601" s="2"/>
      <c r="N2601" s="1">
        <f t="shared" si="40"/>
        <v>99</v>
      </c>
      <c r="O2601" s="2" t="s">
        <v>22</v>
      </c>
      <c r="P2601" s="2" t="s">
        <v>8530</v>
      </c>
      <c r="Q2601" s="2" t="s">
        <v>8531</v>
      </c>
      <c r="R2601" s="2" t="s">
        <v>21</v>
      </c>
      <c r="S2601" s="2"/>
      <c r="T2601" s="2" t="s">
        <v>25</v>
      </c>
      <c r="U2601" t="str">
        <f>VLOOKUP(H2601,[4]可返佣产品!$A$2:$B$1000,2,)</f>
        <v>true</v>
      </c>
    </row>
    <row r="2602" spans="1:21">
      <c r="A2602" s="2" t="s">
        <v>8532</v>
      </c>
      <c r="B2602" s="1" t="str">
        <f>VLOOKUP(A2602,'[3]消费明细-普通账号'!$B$2:$C$10000,2,)</f>
        <v>健客医药</v>
      </c>
      <c r="C2602" s="1" t="str">
        <f>VLOOKUP(A2602,'[3]消费明细-普通账号'!$B$2:$D$10000,3,)</f>
        <v>KA-深</v>
      </c>
      <c r="D2602" s="1" t="str">
        <f>VLOOKUP(A2602,'[3]消费明细-普通账号'!$B$2:$L$10000,11,)</f>
        <v>李申政</v>
      </c>
      <c r="E2602" s="1" t="str">
        <f>VLOOKUP(A2602,'[3]消费明细-普通账号'!$B$2:$P$10000,15,)</f>
        <v>新建</v>
      </c>
      <c r="F2602" s="5">
        <f>VLOOKUP(A2602,'[3]消费明细-普通账号'!$B$2:$O$10000,14,)</f>
        <v>43300.630833333336</v>
      </c>
      <c r="G2602" s="2" t="s">
        <v>8533</v>
      </c>
      <c r="H2602" s="2" t="s">
        <v>48</v>
      </c>
      <c r="I2602" s="2" t="s">
        <v>18</v>
      </c>
      <c r="J2602" s="2" t="s">
        <v>29</v>
      </c>
      <c r="K2602" s="2" t="s">
        <v>20</v>
      </c>
      <c r="L2602" s="2" t="s">
        <v>30</v>
      </c>
      <c r="M2602" s="2"/>
      <c r="N2602" s="1">
        <f t="shared" si="40"/>
        <v>0</v>
      </c>
      <c r="O2602" s="2" t="s">
        <v>31</v>
      </c>
      <c r="P2602" s="2" t="s">
        <v>8534</v>
      </c>
      <c r="Q2602" s="2" t="s">
        <v>8534</v>
      </c>
      <c r="R2602" s="2" t="s">
        <v>21</v>
      </c>
      <c r="S2602" s="2"/>
      <c r="T2602" s="2" t="s">
        <v>25</v>
      </c>
      <c r="U2602" t="e">
        <f>VLOOKUP(H2602,[4]可返佣产品!$A$2:$B$1000,2,)</f>
        <v>#N/A</v>
      </c>
    </row>
    <row r="2603" spans="1:21">
      <c r="A2603" s="2" t="s">
        <v>8513</v>
      </c>
      <c r="B2603" s="1" t="str">
        <f>VLOOKUP(A2603,'[3]消费明细-普通账号'!$B$2:$C$10000,2,)</f>
        <v>深圳前海三农互联网金融信息服务有限公司</v>
      </c>
      <c r="C2603" s="1" t="str">
        <f>VLOOKUP(A2603,'[3]消费明细-普通账号'!$B$2:$D$10000,3,)</f>
        <v>铁军-深</v>
      </c>
      <c r="D2603" s="1" t="str">
        <f>VLOOKUP(A2603,'[3]消费明细-普通账号'!$B$2:$L$10000,11,)</f>
        <v>黄至崇</v>
      </c>
      <c r="E2603" s="1" t="str">
        <f>VLOOKUP(A2603,'[3]消费明细-普通账号'!$B$2:$P$10000,15,)</f>
        <v>新建</v>
      </c>
      <c r="F2603" s="5">
        <f>VLOOKUP(A2603,'[3]消费明细-普通账号'!$B$2:$O$10000,14,)</f>
        <v>43292.57744212963</v>
      </c>
      <c r="G2603" s="2" t="s">
        <v>8535</v>
      </c>
      <c r="H2603" s="2" t="s">
        <v>531</v>
      </c>
      <c r="I2603" s="2" t="s">
        <v>18</v>
      </c>
      <c r="J2603" s="2" t="s">
        <v>8536</v>
      </c>
      <c r="K2603" s="2" t="s">
        <v>20</v>
      </c>
      <c r="L2603" s="2" t="s">
        <v>8536</v>
      </c>
      <c r="M2603" s="2">
        <v>0.39</v>
      </c>
      <c r="N2603" s="1">
        <f t="shared" si="40"/>
        <v>0</v>
      </c>
      <c r="O2603" s="2" t="s">
        <v>22</v>
      </c>
      <c r="P2603" s="2" t="s">
        <v>8537</v>
      </c>
      <c r="Q2603" s="2" t="s">
        <v>8538</v>
      </c>
      <c r="R2603" s="2" t="s">
        <v>21</v>
      </c>
      <c r="S2603" s="2"/>
      <c r="T2603" s="2" t="s">
        <v>25</v>
      </c>
      <c r="U2603" t="str">
        <f>VLOOKUP(H2603,[4]可返佣产品!$A$2:$B$1000,2,)</f>
        <v>true</v>
      </c>
    </row>
    <row r="2604" spans="1:21">
      <c r="A2604" s="2" t="s">
        <v>8513</v>
      </c>
      <c r="B2604" s="1" t="str">
        <f>VLOOKUP(A2604,'[3]消费明细-普通账号'!$B$2:$C$10000,2,)</f>
        <v>深圳前海三农互联网金融信息服务有限公司</v>
      </c>
      <c r="C2604" s="1" t="str">
        <f>VLOOKUP(A2604,'[3]消费明细-普通账号'!$B$2:$D$10000,3,)</f>
        <v>铁军-深</v>
      </c>
      <c r="D2604" s="1" t="str">
        <f>VLOOKUP(A2604,'[3]消费明细-普通账号'!$B$2:$L$10000,11,)</f>
        <v>黄至崇</v>
      </c>
      <c r="E2604" s="1" t="str">
        <f>VLOOKUP(A2604,'[3]消费明细-普通账号'!$B$2:$P$10000,15,)</f>
        <v>新建</v>
      </c>
      <c r="F2604" s="5">
        <f>VLOOKUP(A2604,'[3]消费明细-普通账号'!$B$2:$O$10000,14,)</f>
        <v>43292.57744212963</v>
      </c>
      <c r="G2604" s="2" t="s">
        <v>8539</v>
      </c>
      <c r="H2604" s="2" t="s">
        <v>1899</v>
      </c>
      <c r="I2604" s="2" t="s">
        <v>49</v>
      </c>
      <c r="J2604" s="2" t="s">
        <v>29</v>
      </c>
      <c r="K2604" s="2" t="s">
        <v>20</v>
      </c>
      <c r="L2604" s="2" t="s">
        <v>30</v>
      </c>
      <c r="M2604" s="2"/>
      <c r="N2604" s="1">
        <f t="shared" si="40"/>
        <v>0</v>
      </c>
      <c r="O2604" s="2" t="s">
        <v>31</v>
      </c>
      <c r="P2604" s="2" t="s">
        <v>8540</v>
      </c>
      <c r="Q2604" s="2" t="s">
        <v>8540</v>
      </c>
      <c r="R2604" s="2" t="s">
        <v>21</v>
      </c>
      <c r="S2604" s="2"/>
      <c r="T2604" s="2" t="s">
        <v>25</v>
      </c>
      <c r="U2604" t="b">
        <f>VLOOKUP(H2604,[4]可返佣产品!$A$2:$B$1000,2,)</f>
        <v>1</v>
      </c>
    </row>
    <row r="2605" spans="1:21">
      <c r="A2605" s="2" t="s">
        <v>8513</v>
      </c>
      <c r="B2605" s="1" t="str">
        <f>VLOOKUP(A2605,'[3]消费明细-普通账号'!$B$2:$C$10000,2,)</f>
        <v>深圳前海三农互联网金融信息服务有限公司</v>
      </c>
      <c r="C2605" s="1" t="str">
        <f>VLOOKUP(A2605,'[3]消费明细-普通账号'!$B$2:$D$10000,3,)</f>
        <v>铁军-深</v>
      </c>
      <c r="D2605" s="1" t="str">
        <f>VLOOKUP(A2605,'[3]消费明细-普通账号'!$B$2:$L$10000,11,)</f>
        <v>黄至崇</v>
      </c>
      <c r="E2605" s="1" t="str">
        <f>VLOOKUP(A2605,'[3]消费明细-普通账号'!$B$2:$P$10000,15,)</f>
        <v>新建</v>
      </c>
      <c r="F2605" s="5">
        <f>VLOOKUP(A2605,'[3]消费明细-普通账号'!$B$2:$O$10000,14,)</f>
        <v>43292.57744212963</v>
      </c>
      <c r="G2605" s="2" t="s">
        <v>8541</v>
      </c>
      <c r="H2605" s="2" t="s">
        <v>17</v>
      </c>
      <c r="I2605" s="2" t="s">
        <v>49</v>
      </c>
      <c r="J2605" s="2" t="s">
        <v>8542</v>
      </c>
      <c r="K2605" s="2" t="s">
        <v>360</v>
      </c>
      <c r="L2605" s="2" t="s">
        <v>8543</v>
      </c>
      <c r="M2605" s="2">
        <v>320.7</v>
      </c>
      <c r="N2605" s="1">
        <f t="shared" si="40"/>
        <v>0</v>
      </c>
      <c r="O2605" s="2" t="s">
        <v>22</v>
      </c>
      <c r="P2605" s="2" t="s">
        <v>8544</v>
      </c>
      <c r="Q2605" s="2" t="s">
        <v>8545</v>
      </c>
      <c r="R2605" s="2" t="s">
        <v>21</v>
      </c>
      <c r="S2605" s="2"/>
      <c r="T2605" s="2" t="s">
        <v>25</v>
      </c>
      <c r="U2605" t="str">
        <f>VLOOKUP(H2605,[4]可返佣产品!$A$2:$B$1000,2,)</f>
        <v>true</v>
      </c>
    </row>
    <row r="2606" spans="1:21">
      <c r="A2606" s="2" t="s">
        <v>8513</v>
      </c>
      <c r="B2606" s="1" t="str">
        <f>VLOOKUP(A2606,'[3]消费明细-普通账号'!$B$2:$C$10000,2,)</f>
        <v>深圳前海三农互联网金融信息服务有限公司</v>
      </c>
      <c r="C2606" s="1" t="str">
        <f>VLOOKUP(A2606,'[3]消费明细-普通账号'!$B$2:$D$10000,3,)</f>
        <v>铁军-深</v>
      </c>
      <c r="D2606" s="1" t="str">
        <f>VLOOKUP(A2606,'[3]消费明细-普通账号'!$B$2:$L$10000,11,)</f>
        <v>黄至崇</v>
      </c>
      <c r="E2606" s="1" t="str">
        <f>VLOOKUP(A2606,'[3]消费明细-普通账号'!$B$2:$P$10000,15,)</f>
        <v>新建</v>
      </c>
      <c r="F2606" s="5">
        <f>VLOOKUP(A2606,'[3]消费明细-普通账号'!$B$2:$O$10000,14,)</f>
        <v>43292.57744212963</v>
      </c>
      <c r="G2606" s="2" t="s">
        <v>8546</v>
      </c>
      <c r="H2606" s="2" t="s">
        <v>3252</v>
      </c>
      <c r="I2606" s="2" t="s">
        <v>49</v>
      </c>
      <c r="J2606" s="2" t="s">
        <v>29</v>
      </c>
      <c r="K2606" s="2" t="s">
        <v>20</v>
      </c>
      <c r="L2606" s="2" t="s">
        <v>30</v>
      </c>
      <c r="M2606" s="2"/>
      <c r="N2606" s="1">
        <f t="shared" si="40"/>
        <v>0</v>
      </c>
      <c r="O2606" s="2" t="s">
        <v>31</v>
      </c>
      <c r="P2606" s="2" t="s">
        <v>8547</v>
      </c>
      <c r="Q2606" s="2" t="s">
        <v>8547</v>
      </c>
      <c r="R2606" s="2" t="s">
        <v>21</v>
      </c>
      <c r="S2606" s="2"/>
      <c r="T2606" s="2" t="s">
        <v>25</v>
      </c>
      <c r="U2606" t="e">
        <f>VLOOKUP(H2606,[4]可返佣产品!$A$2:$B$1000,2,)</f>
        <v>#N/A</v>
      </c>
    </row>
    <row r="2607" spans="1:21">
      <c r="A2607" s="2" t="s">
        <v>8513</v>
      </c>
      <c r="B2607" s="1" t="str">
        <f>VLOOKUP(A2607,'[3]消费明细-普通账号'!$B$2:$C$10000,2,)</f>
        <v>深圳前海三农互联网金融信息服务有限公司</v>
      </c>
      <c r="C2607" s="1" t="str">
        <f>VLOOKUP(A2607,'[3]消费明细-普通账号'!$B$2:$D$10000,3,)</f>
        <v>铁军-深</v>
      </c>
      <c r="D2607" s="1" t="str">
        <f>VLOOKUP(A2607,'[3]消费明细-普通账号'!$B$2:$L$10000,11,)</f>
        <v>黄至崇</v>
      </c>
      <c r="E2607" s="1" t="str">
        <f>VLOOKUP(A2607,'[3]消费明细-普通账号'!$B$2:$P$10000,15,)</f>
        <v>新建</v>
      </c>
      <c r="F2607" s="5">
        <f>VLOOKUP(A2607,'[3]消费明细-普通账号'!$B$2:$O$10000,14,)</f>
        <v>43292.57744212963</v>
      </c>
      <c r="G2607" s="2" t="s">
        <v>8548</v>
      </c>
      <c r="H2607" s="2" t="s">
        <v>36</v>
      </c>
      <c r="I2607" s="2" t="s">
        <v>49</v>
      </c>
      <c r="J2607" s="2" t="s">
        <v>3363</v>
      </c>
      <c r="K2607" s="2" t="s">
        <v>20</v>
      </c>
      <c r="L2607" s="2" t="s">
        <v>3363</v>
      </c>
      <c r="M2607" s="2">
        <v>700</v>
      </c>
      <c r="N2607" s="1">
        <f t="shared" si="40"/>
        <v>0</v>
      </c>
      <c r="O2607" s="2" t="s">
        <v>22</v>
      </c>
      <c r="P2607" s="2" t="s">
        <v>8549</v>
      </c>
      <c r="Q2607" s="2" t="s">
        <v>8550</v>
      </c>
      <c r="R2607" s="2" t="s">
        <v>21</v>
      </c>
      <c r="S2607" s="2"/>
      <c r="T2607" s="2" t="s">
        <v>25</v>
      </c>
      <c r="U2607" t="str">
        <f>VLOOKUP(H2607,[4]可返佣产品!$A$2:$B$1000,2,)</f>
        <v>true</v>
      </c>
    </row>
    <row r="2608" spans="1:21">
      <c r="A2608" s="2" t="s">
        <v>8532</v>
      </c>
      <c r="B2608" s="1" t="str">
        <f>VLOOKUP(A2608,'[3]消费明细-普通账号'!$B$2:$C$10000,2,)</f>
        <v>健客医药</v>
      </c>
      <c r="C2608" s="1" t="str">
        <f>VLOOKUP(A2608,'[3]消费明细-普通账号'!$B$2:$D$10000,3,)</f>
        <v>KA-深</v>
      </c>
      <c r="D2608" s="1" t="str">
        <f>VLOOKUP(A2608,'[3]消费明细-普通账号'!$B$2:$L$10000,11,)</f>
        <v>李申政</v>
      </c>
      <c r="E2608" s="1" t="str">
        <f>VLOOKUP(A2608,'[3]消费明细-普通账号'!$B$2:$P$10000,15,)</f>
        <v>新建</v>
      </c>
      <c r="F2608" s="5">
        <f>VLOOKUP(A2608,'[3]消费明细-普通账号'!$B$2:$O$10000,14,)</f>
        <v>43300.630833333336</v>
      </c>
      <c r="G2608" s="2" t="s">
        <v>8551</v>
      </c>
      <c r="H2608" s="2" t="s">
        <v>130</v>
      </c>
      <c r="I2608" s="2" t="s">
        <v>49</v>
      </c>
      <c r="J2608" s="2" t="s">
        <v>29</v>
      </c>
      <c r="K2608" s="2" t="s">
        <v>20</v>
      </c>
      <c r="L2608" s="2" t="s">
        <v>30</v>
      </c>
      <c r="M2608" s="2"/>
      <c r="N2608" s="1">
        <f t="shared" si="40"/>
        <v>0</v>
      </c>
      <c r="O2608" s="2" t="s">
        <v>31</v>
      </c>
      <c r="P2608" s="2" t="s">
        <v>8552</v>
      </c>
      <c r="Q2608" s="2" t="s">
        <v>8552</v>
      </c>
      <c r="R2608" s="2" t="s">
        <v>21</v>
      </c>
      <c r="S2608" s="2"/>
      <c r="T2608" s="2" t="s">
        <v>25</v>
      </c>
      <c r="U2608" t="b">
        <f>VLOOKUP(H2608,[4]可返佣产品!$A$2:$B$1000,2,)</f>
        <v>1</v>
      </c>
    </row>
    <row r="2609" spans="1:21">
      <c r="A2609" s="2" t="s">
        <v>8553</v>
      </c>
      <c r="B2609" s="1" t="str">
        <f>VLOOKUP(A2609,'[3]消费明细-普通账号'!$B$2:$C$10000,2,)</f>
        <v>广州阅来阅美网络科技有限公司</v>
      </c>
      <c r="C2609" s="1" t="str">
        <f>VLOOKUP(A2609,'[3]消费明细-普通账号'!$B$2:$D$10000,3,)</f>
        <v>KA-深</v>
      </c>
      <c r="D2609" s="1" t="str">
        <f>VLOOKUP(A2609,'[3]消费明细-普通账号'!$B$2:$L$10000,11,)</f>
        <v>李申政</v>
      </c>
      <c r="E2609" s="1" t="str">
        <f>VLOOKUP(A2609,'[3]消费明细-普通账号'!$B$2:$P$10000,15,)</f>
        <v>关联</v>
      </c>
      <c r="F2609" s="5">
        <f>VLOOKUP(A2609,'[3]消费明细-普通账号'!$B$2:$O$10000,14,)</f>
        <v>43140.605034722197</v>
      </c>
      <c r="G2609" s="2" t="s">
        <v>8554</v>
      </c>
      <c r="H2609" s="2" t="s">
        <v>17</v>
      </c>
      <c r="I2609" s="2" t="s">
        <v>59</v>
      </c>
      <c r="J2609" s="2" t="s">
        <v>8555</v>
      </c>
      <c r="K2609" s="2" t="s">
        <v>564</v>
      </c>
      <c r="L2609" s="2" t="s">
        <v>8556</v>
      </c>
      <c r="M2609" s="2"/>
      <c r="N2609" s="1">
        <f t="shared" si="40"/>
        <v>709.2</v>
      </c>
      <c r="O2609" s="2" t="s">
        <v>22</v>
      </c>
      <c r="P2609" s="2" t="s">
        <v>8557</v>
      </c>
      <c r="Q2609" s="2" t="s">
        <v>8558</v>
      </c>
      <c r="R2609" s="2" t="s">
        <v>21</v>
      </c>
      <c r="S2609" s="2"/>
      <c r="T2609" s="2" t="s">
        <v>25</v>
      </c>
      <c r="U2609">
        <v>-1</v>
      </c>
    </row>
    <row r="2610" spans="1:21">
      <c r="A2610" s="2" t="s">
        <v>8559</v>
      </c>
      <c r="B2610" s="1" t="str">
        <f>VLOOKUP(A2610,'[3]消费明细-普通账号'!$B$2:$C$10000,2,)</f>
        <v>深圳泽汇科技有限公司</v>
      </c>
      <c r="C2610" s="1" t="str">
        <f>VLOOKUP(A2610,'[3]消费明细-普通账号'!$B$2:$D$10000,3,)</f>
        <v>铁军-深</v>
      </c>
      <c r="D2610" s="1" t="str">
        <f>VLOOKUP(A2610,'[3]消费明细-普通账号'!$B$2:$L$10000,11,)</f>
        <v>黄至崇</v>
      </c>
      <c r="E2610" s="1" t="str">
        <f>VLOOKUP(A2610,'[3]消费明细-普通账号'!$B$2:$P$10000,15,)</f>
        <v>新建</v>
      </c>
      <c r="F2610" s="5">
        <f>VLOOKUP(A2610,'[3]消费明细-普通账号'!$B$2:$O$10000,14,)</f>
        <v>43194.591597222199</v>
      </c>
      <c r="G2610" s="2" t="s">
        <v>8560</v>
      </c>
      <c r="H2610" s="2" t="s">
        <v>17</v>
      </c>
      <c r="I2610" s="2" t="s">
        <v>49</v>
      </c>
      <c r="J2610" s="2" t="s">
        <v>4734</v>
      </c>
      <c r="K2610" s="2" t="s">
        <v>371</v>
      </c>
      <c r="L2610" s="2" t="s">
        <v>8561</v>
      </c>
      <c r="M2610" s="2"/>
      <c r="N2610" s="1">
        <f t="shared" si="40"/>
        <v>96.25</v>
      </c>
      <c r="O2610" s="2" t="s">
        <v>22</v>
      </c>
      <c r="P2610" s="2" t="s">
        <v>8562</v>
      </c>
      <c r="Q2610" s="2" t="s">
        <v>8563</v>
      </c>
      <c r="R2610" s="2" t="s">
        <v>21</v>
      </c>
      <c r="S2610" s="2"/>
      <c r="T2610" s="2" t="s">
        <v>25</v>
      </c>
      <c r="U2610" t="str">
        <f>VLOOKUP(H2610,[4]可返佣产品!$A$2:$B$1000,2,)</f>
        <v>true</v>
      </c>
    </row>
    <row r="2611" spans="1:21">
      <c r="A2611" s="2" t="s">
        <v>8559</v>
      </c>
      <c r="B2611" s="1" t="str">
        <f>VLOOKUP(A2611,'[3]消费明细-普通账号'!$B$2:$C$10000,2,)</f>
        <v>深圳泽汇科技有限公司</v>
      </c>
      <c r="C2611" s="1" t="str">
        <f>VLOOKUP(A2611,'[3]消费明细-普通账号'!$B$2:$D$10000,3,)</f>
        <v>铁军-深</v>
      </c>
      <c r="D2611" s="1" t="str">
        <f>VLOOKUP(A2611,'[3]消费明细-普通账号'!$B$2:$L$10000,11,)</f>
        <v>黄至崇</v>
      </c>
      <c r="E2611" s="1" t="str">
        <f>VLOOKUP(A2611,'[3]消费明细-普通账号'!$B$2:$P$10000,15,)</f>
        <v>新建</v>
      </c>
      <c r="F2611" s="5">
        <f>VLOOKUP(A2611,'[3]消费明细-普通账号'!$B$2:$O$10000,14,)</f>
        <v>43194.591597222199</v>
      </c>
      <c r="G2611" s="2" t="s">
        <v>8564</v>
      </c>
      <c r="H2611" s="2" t="s">
        <v>17</v>
      </c>
      <c r="I2611" s="2" t="s">
        <v>49</v>
      </c>
      <c r="J2611" s="2" t="s">
        <v>8565</v>
      </c>
      <c r="K2611" s="2" t="s">
        <v>371</v>
      </c>
      <c r="L2611" s="2" t="s">
        <v>8566</v>
      </c>
      <c r="M2611" s="2"/>
      <c r="N2611" s="1">
        <f t="shared" si="40"/>
        <v>102.9</v>
      </c>
      <c r="O2611" s="2" t="s">
        <v>22</v>
      </c>
      <c r="P2611" s="2" t="s">
        <v>8567</v>
      </c>
      <c r="Q2611" s="2" t="s">
        <v>8568</v>
      </c>
      <c r="R2611" s="2" t="s">
        <v>21</v>
      </c>
      <c r="S2611" s="2"/>
      <c r="T2611" s="2" t="s">
        <v>25</v>
      </c>
      <c r="U2611" t="str">
        <f>VLOOKUP(H2611,[4]可返佣产品!$A$2:$B$1000,2,)</f>
        <v>true</v>
      </c>
    </row>
    <row r="2612" spans="1:21">
      <c r="A2612" s="2" t="s">
        <v>8569</v>
      </c>
      <c r="B2612" s="1" t="str">
        <f>VLOOKUP(A2612,'[3]消费明细-普通账号'!$B$2:$C$10000,2,)</f>
        <v>深圳市聚美堂科技有限公司</v>
      </c>
      <c r="C2612" s="1" t="str">
        <f>VLOOKUP(A2612,'[3]消费明细-普通账号'!$B$2:$D$10000,3,)</f>
        <v>铁军-深</v>
      </c>
      <c r="D2612" s="1" t="str">
        <f>VLOOKUP(A2612,'[3]消费明细-普通账号'!$B$2:$L$10000,11,)</f>
        <v>金浩阳</v>
      </c>
      <c r="E2612" s="1" t="str">
        <f>VLOOKUP(A2612,'[3]消费明细-普通账号'!$B$2:$P$10000,15,)</f>
        <v>新建</v>
      </c>
      <c r="F2612" s="5">
        <f>VLOOKUP(A2612,'[3]消费明细-普通账号'!$B$2:$O$10000,14,)</f>
        <v>43236.624583333301</v>
      </c>
      <c r="G2612" s="2" t="s">
        <v>8570</v>
      </c>
      <c r="H2612" s="2" t="s">
        <v>17</v>
      </c>
      <c r="I2612" s="2" t="s">
        <v>59</v>
      </c>
      <c r="J2612" s="2" t="s">
        <v>7067</v>
      </c>
      <c r="K2612" s="2" t="s">
        <v>20</v>
      </c>
      <c r="L2612" s="2" t="s">
        <v>7067</v>
      </c>
      <c r="M2612" s="2"/>
      <c r="N2612" s="1">
        <f t="shared" si="40"/>
        <v>118</v>
      </c>
      <c r="O2612" s="2" t="s">
        <v>22</v>
      </c>
      <c r="P2612" s="2" t="s">
        <v>8571</v>
      </c>
      <c r="Q2612" s="2" t="s">
        <v>8572</v>
      </c>
      <c r="R2612" s="2" t="s">
        <v>21</v>
      </c>
      <c r="S2612" s="2"/>
      <c r="T2612" s="2" t="s">
        <v>25</v>
      </c>
      <c r="U2612" t="str">
        <f>VLOOKUP(H2612,[4]可返佣产品!$A$2:$B$1000,2,)</f>
        <v>true</v>
      </c>
    </row>
    <row r="2613" spans="1:21">
      <c r="A2613" s="2" t="s">
        <v>8573</v>
      </c>
      <c r="B2613" s="1" t="str">
        <f>VLOOKUP(A2613,'[3]消费明细-普通账号'!$B$2:$C$10000,2,)</f>
        <v>松本先天下有限公司</v>
      </c>
      <c r="C2613" s="1" t="str">
        <f>VLOOKUP(A2613,'[3]消费明细-普通账号'!$B$2:$D$10000,3,)</f>
        <v>KA-深</v>
      </c>
      <c r="D2613" s="1" t="str">
        <f>VLOOKUP(A2613,'[3]消费明细-普通账号'!$B$2:$L$10000,11,)</f>
        <v>黄至崇</v>
      </c>
      <c r="E2613" s="1" t="str">
        <f>VLOOKUP(A2613,'[3]消费明细-普通账号'!$B$2:$P$10000,15,)</f>
        <v>新建</v>
      </c>
      <c r="F2613" s="5">
        <f>VLOOKUP(A2613,'[3]消费明细-普通账号'!$B$2:$O$10000,14,)</f>
        <v>42947</v>
      </c>
      <c r="G2613" s="2" t="s">
        <v>8574</v>
      </c>
      <c r="H2613" s="2" t="s">
        <v>950</v>
      </c>
      <c r="I2613" s="2" t="s">
        <v>49</v>
      </c>
      <c r="J2613" s="2" t="s">
        <v>29</v>
      </c>
      <c r="K2613" s="2" t="s">
        <v>20</v>
      </c>
      <c r="L2613" s="2" t="s">
        <v>30</v>
      </c>
      <c r="M2613" s="2"/>
      <c r="N2613" s="1">
        <f t="shared" si="40"/>
        <v>0</v>
      </c>
      <c r="O2613" s="2" t="s">
        <v>31</v>
      </c>
      <c r="P2613" s="2" t="s">
        <v>8575</v>
      </c>
      <c r="Q2613" s="2" t="s">
        <v>8575</v>
      </c>
      <c r="R2613" s="2" t="s">
        <v>21</v>
      </c>
      <c r="S2613" s="2"/>
      <c r="T2613" s="2" t="s">
        <v>25</v>
      </c>
      <c r="U2613" t="e">
        <f>VLOOKUP(H2613,[4]可返佣产品!$A$2:$B$1000,2,)</f>
        <v>#N/A</v>
      </c>
    </row>
    <row r="2614" spans="1:21">
      <c r="A2614" s="2" t="s">
        <v>8576</v>
      </c>
      <c r="B2614" s="1" t="str">
        <f>VLOOKUP(A2614,'[3]消费明细-普通账号'!$B$2:$C$10000,2,)</f>
        <v>陈健华</v>
      </c>
      <c r="C2614" s="1" t="str">
        <f>VLOOKUP(A2614,'[3]消费明细-普通账号'!$B$2:$D$10000,3,)</f>
        <v>KA-深</v>
      </c>
      <c r="D2614" s="1" t="str">
        <f>VLOOKUP(A2614,'[3]消费明细-普通账号'!$B$2:$L$10000,11,)</f>
        <v>李申政</v>
      </c>
      <c r="E2614" s="1" t="str">
        <f>VLOOKUP(A2614,'[3]消费明细-普通账号'!$B$2:$P$10000,15,)</f>
        <v>新建</v>
      </c>
      <c r="F2614" s="5">
        <f>VLOOKUP(A2614,'[3]消费明细-普通账号'!$B$2:$O$10000,14,)</f>
        <v>42936</v>
      </c>
      <c r="G2614" s="2" t="s">
        <v>8577</v>
      </c>
      <c r="H2614" s="2" t="s">
        <v>17</v>
      </c>
      <c r="I2614" s="2" t="s">
        <v>44</v>
      </c>
      <c r="J2614" s="2" t="s">
        <v>29</v>
      </c>
      <c r="K2614" s="2" t="s">
        <v>20</v>
      </c>
      <c r="L2614" s="2" t="s">
        <v>29</v>
      </c>
      <c r="M2614" s="2"/>
      <c r="N2614" s="1">
        <f t="shared" si="40"/>
        <v>0</v>
      </c>
      <c r="O2614" s="2" t="s">
        <v>22</v>
      </c>
      <c r="P2614" s="2" t="s">
        <v>8578</v>
      </c>
      <c r="Q2614" s="2" t="s">
        <v>8579</v>
      </c>
      <c r="R2614" s="2" t="s">
        <v>21</v>
      </c>
      <c r="S2614" s="2"/>
      <c r="T2614" s="2" t="s">
        <v>25</v>
      </c>
      <c r="U2614" t="str">
        <f>VLOOKUP(H2614,[4]可返佣产品!$A$2:$B$1000,2,)</f>
        <v>true</v>
      </c>
    </row>
    <row r="2615" spans="1:21">
      <c r="A2615" s="2" t="s">
        <v>8437</v>
      </c>
      <c r="B2615" s="1" t="str">
        <f>VLOOKUP(A2615,'[3]消费明细-普通账号'!$B$2:$C$10000,2,)</f>
        <v>深圳开思时代科技有限公司</v>
      </c>
      <c r="C2615" s="1" t="str">
        <f>VLOOKUP(A2615,'[3]消费明细-普通账号'!$B$2:$D$10000,3,)</f>
        <v>KA-深</v>
      </c>
      <c r="D2615" s="1" t="str">
        <f>VLOOKUP(A2615,'[3]消费明细-普通账号'!$B$2:$L$10000,11,)</f>
        <v>李申政</v>
      </c>
      <c r="E2615" s="1" t="str">
        <f>VLOOKUP(A2615,'[3]消费明细-普通账号'!$B$2:$P$10000,15,)</f>
        <v>关联</v>
      </c>
      <c r="F2615" s="5">
        <f>VLOOKUP(A2615,'[3]消费明细-普通账号'!$B$2:$O$10000,14,)</f>
        <v>42935</v>
      </c>
      <c r="G2615" s="2" t="s">
        <v>8580</v>
      </c>
      <c r="H2615" s="2" t="s">
        <v>8581</v>
      </c>
      <c r="I2615" s="2" t="s">
        <v>18</v>
      </c>
      <c r="J2615" s="2" t="s">
        <v>8582</v>
      </c>
      <c r="K2615" s="2" t="s">
        <v>84</v>
      </c>
      <c r="L2615" s="2" t="s">
        <v>8583</v>
      </c>
      <c r="M2615" s="2"/>
      <c r="N2615" s="1">
        <f t="shared" si="40"/>
        <v>36904.620000000003</v>
      </c>
      <c r="O2615" s="2" t="s">
        <v>22</v>
      </c>
      <c r="P2615" s="2" t="s">
        <v>8584</v>
      </c>
      <c r="Q2615" s="2" t="s">
        <v>8585</v>
      </c>
      <c r="R2615" s="2" t="s">
        <v>21</v>
      </c>
      <c r="S2615" s="2"/>
      <c r="T2615" s="2" t="s">
        <v>25</v>
      </c>
      <c r="U2615" t="b">
        <f>VLOOKUP(H2615,[4]可返佣产品!$A$2:$B$1000,2,)</f>
        <v>1</v>
      </c>
    </row>
    <row r="2616" spans="1:21">
      <c r="A2616" s="2" t="s">
        <v>8586</v>
      </c>
      <c r="B2616" s="1" t="str">
        <f>VLOOKUP(A2616,'[3]消费明细-普通账号'!$B$2:$C$10000,2,)</f>
        <v>深圳头狼网络科技有限公司</v>
      </c>
      <c r="C2616" s="1" t="str">
        <f>VLOOKUP(A2616,'[3]消费明细-普通账号'!$B$2:$D$10000,3,)</f>
        <v>KA-深</v>
      </c>
      <c r="D2616" s="1" t="str">
        <f>VLOOKUP(A2616,'[3]消费明细-普通账号'!$B$2:$L$10000,11,)</f>
        <v>李申政</v>
      </c>
      <c r="E2616" s="1" t="str">
        <f>VLOOKUP(A2616,'[3]消费明细-普通账号'!$B$2:$P$10000,15,)</f>
        <v>新建</v>
      </c>
      <c r="F2616" s="5">
        <f>VLOOKUP(A2616,'[3]消费明细-普通账号'!$B$2:$O$10000,14,)</f>
        <v>43209.5949189815</v>
      </c>
      <c r="G2616" s="2" t="s">
        <v>8587</v>
      </c>
      <c r="H2616" s="2" t="s">
        <v>5155</v>
      </c>
      <c r="I2616" s="2" t="s">
        <v>49</v>
      </c>
      <c r="J2616" s="2" t="s">
        <v>29</v>
      </c>
      <c r="K2616" s="2" t="s">
        <v>20</v>
      </c>
      <c r="L2616" s="2" t="s">
        <v>30</v>
      </c>
      <c r="M2616" s="2"/>
      <c r="N2616" s="1">
        <f t="shared" si="40"/>
        <v>0</v>
      </c>
      <c r="O2616" s="2" t="s">
        <v>31</v>
      </c>
      <c r="P2616" s="2" t="s">
        <v>8588</v>
      </c>
      <c r="Q2616" s="2" t="s">
        <v>8588</v>
      </c>
      <c r="R2616" s="2" t="s">
        <v>21</v>
      </c>
      <c r="S2616" s="2"/>
      <c r="T2616" s="2" t="s">
        <v>25</v>
      </c>
      <c r="U2616" t="e">
        <f>VLOOKUP(H2616,[4]可返佣产品!$A$2:$B$1000,2,)</f>
        <v>#N/A</v>
      </c>
    </row>
    <row r="2617" spans="1:21">
      <c r="A2617" s="2" t="s">
        <v>8589</v>
      </c>
      <c r="B2617" s="1" t="str">
        <f>VLOOKUP(A2617,'[3]消费明细-普通账号'!$B$2:$C$10000,2,)</f>
        <v>深圳市付宝网络科技有限公司</v>
      </c>
      <c r="C2617" s="1" t="str">
        <f>VLOOKUP(A2617,'[3]消费明细-普通账号'!$B$2:$D$10000,3,)</f>
        <v>铁军-深</v>
      </c>
      <c r="D2617" s="1" t="str">
        <f>VLOOKUP(A2617,'[3]消费明细-普通账号'!$B$2:$L$10000,11,)</f>
        <v>谭仲健</v>
      </c>
      <c r="E2617" s="1" t="str">
        <f>VLOOKUP(A2617,'[3]消费明细-普通账号'!$B$2:$P$10000,15,)</f>
        <v>关联</v>
      </c>
      <c r="F2617" s="5">
        <f>VLOOKUP(A2617,'[3]消费明细-普通账号'!$B$2:$O$10000,14,)</f>
        <v>43155.4707291667</v>
      </c>
      <c r="G2617" s="2" t="s">
        <v>8590</v>
      </c>
      <c r="H2617" s="2" t="s">
        <v>17</v>
      </c>
      <c r="I2617" s="2" t="s">
        <v>18</v>
      </c>
      <c r="J2617" s="2" t="s">
        <v>29</v>
      </c>
      <c r="K2617" s="2" t="s">
        <v>20</v>
      </c>
      <c r="L2617" s="2" t="s">
        <v>29</v>
      </c>
      <c r="M2617" s="2"/>
      <c r="N2617" s="1">
        <f t="shared" si="40"/>
        <v>0</v>
      </c>
      <c r="O2617" s="2" t="s">
        <v>22</v>
      </c>
      <c r="P2617" s="2" t="s">
        <v>8591</v>
      </c>
      <c r="Q2617" s="2" t="s">
        <v>8592</v>
      </c>
      <c r="R2617" s="2" t="s">
        <v>21</v>
      </c>
      <c r="S2617" s="2"/>
      <c r="T2617" s="2" t="s">
        <v>25</v>
      </c>
      <c r="U2617" t="str">
        <f>VLOOKUP(H2617,[4]可返佣产品!$A$2:$B$1000,2,)</f>
        <v>true</v>
      </c>
    </row>
    <row r="2618" spans="1:21">
      <c r="A2618" s="2" t="s">
        <v>8507</v>
      </c>
      <c r="B2618" s="1" t="str">
        <f>VLOOKUP(A2618,'[3]消费明细-普通账号'!$B$2:$C$10000,2,)</f>
        <v>上海分蛋信息科技有限公司（陈双双）</v>
      </c>
      <c r="C2618" s="1" t="str">
        <f>VLOOKUP(A2618,'[3]消费明细-普通账号'!$B$2:$D$10000,3,)</f>
        <v>KA-广</v>
      </c>
      <c r="D2618" s="1" t="str">
        <f>VLOOKUP(A2618,'[3]消费明细-普通账号'!$B$2:$L$10000,11,)</f>
        <v>谢晓敏</v>
      </c>
      <c r="E2618" s="1" t="str">
        <f>VLOOKUP(A2618,'[3]消费明细-普通账号'!$B$2:$P$10000,15,)</f>
        <v>关联</v>
      </c>
      <c r="F2618" s="5">
        <f>VLOOKUP(A2618,'[3]消费明细-普通账号'!$B$2:$O$10000,14,)</f>
        <v>42915</v>
      </c>
      <c r="G2618" s="2" t="s">
        <v>8593</v>
      </c>
      <c r="H2618" s="2" t="s">
        <v>65</v>
      </c>
      <c r="I2618" s="2" t="s">
        <v>49</v>
      </c>
      <c r="J2618" s="2" t="s">
        <v>29</v>
      </c>
      <c r="K2618" s="2" t="s">
        <v>20</v>
      </c>
      <c r="L2618" s="2" t="s">
        <v>30</v>
      </c>
      <c r="M2618" s="2"/>
      <c r="N2618" s="1">
        <f t="shared" si="40"/>
        <v>0</v>
      </c>
      <c r="O2618" s="2" t="s">
        <v>31</v>
      </c>
      <c r="P2618" s="2" t="s">
        <v>8594</v>
      </c>
      <c r="Q2618" s="2" t="s">
        <v>8594</v>
      </c>
      <c r="R2618" s="2" t="s">
        <v>21</v>
      </c>
      <c r="S2618" s="2"/>
      <c r="T2618" s="2" t="s">
        <v>25</v>
      </c>
      <c r="U2618" t="e">
        <f>VLOOKUP(H2618,[4]可返佣产品!$A$2:$B$1000,2,)</f>
        <v>#N/A</v>
      </c>
    </row>
    <row r="2619" spans="1:21">
      <c r="A2619" s="2" t="s">
        <v>8569</v>
      </c>
      <c r="B2619" s="1" t="str">
        <f>VLOOKUP(A2619,'[3]消费明细-普通账号'!$B$2:$C$10000,2,)</f>
        <v>深圳市聚美堂科技有限公司</v>
      </c>
      <c r="C2619" s="1" t="str">
        <f>VLOOKUP(A2619,'[3]消费明细-普通账号'!$B$2:$D$10000,3,)</f>
        <v>铁军-深</v>
      </c>
      <c r="D2619" s="1" t="str">
        <f>VLOOKUP(A2619,'[3]消费明细-普通账号'!$B$2:$L$10000,11,)</f>
        <v>金浩阳</v>
      </c>
      <c r="E2619" s="1" t="str">
        <f>VLOOKUP(A2619,'[3]消费明细-普通账号'!$B$2:$P$10000,15,)</f>
        <v>新建</v>
      </c>
      <c r="F2619" s="5">
        <f>VLOOKUP(A2619,'[3]消费明细-普通账号'!$B$2:$O$10000,14,)</f>
        <v>43236.624583333301</v>
      </c>
      <c r="G2619" s="2" t="s">
        <v>8595</v>
      </c>
      <c r="H2619" s="2" t="s">
        <v>17</v>
      </c>
      <c r="I2619" s="2" t="s">
        <v>59</v>
      </c>
      <c r="J2619" s="2" t="s">
        <v>705</v>
      </c>
      <c r="K2619" s="2" t="s">
        <v>20</v>
      </c>
      <c r="L2619" s="2" t="s">
        <v>705</v>
      </c>
      <c r="M2619" s="2"/>
      <c r="N2619" s="1">
        <f t="shared" si="40"/>
        <v>59</v>
      </c>
      <c r="O2619" s="2" t="s">
        <v>22</v>
      </c>
      <c r="P2619" s="2" t="s">
        <v>8596</v>
      </c>
      <c r="Q2619" s="2" t="s">
        <v>8597</v>
      </c>
      <c r="R2619" s="2" t="s">
        <v>21</v>
      </c>
      <c r="S2619" s="2"/>
      <c r="T2619" s="2" t="s">
        <v>25</v>
      </c>
      <c r="U2619" t="str">
        <f>VLOOKUP(H2619,[4]可返佣产品!$A$2:$B$1000,2,)</f>
        <v>true</v>
      </c>
    </row>
    <row r="2620" spans="1:21">
      <c r="A2620" s="2" t="s">
        <v>8507</v>
      </c>
      <c r="B2620" s="1" t="str">
        <f>VLOOKUP(A2620,'[3]消费明细-普通账号'!$B$2:$C$10000,2,)</f>
        <v>上海分蛋信息科技有限公司（陈双双）</v>
      </c>
      <c r="C2620" s="1" t="str">
        <f>VLOOKUP(A2620,'[3]消费明细-普通账号'!$B$2:$D$10000,3,)</f>
        <v>KA-广</v>
      </c>
      <c r="D2620" s="1" t="str">
        <f>VLOOKUP(A2620,'[3]消费明细-普通账号'!$B$2:$L$10000,11,)</f>
        <v>谢晓敏</v>
      </c>
      <c r="E2620" s="1" t="str">
        <f>VLOOKUP(A2620,'[3]消费明细-普通账号'!$B$2:$P$10000,15,)</f>
        <v>关联</v>
      </c>
      <c r="F2620" s="5">
        <f>VLOOKUP(A2620,'[3]消费明细-普通账号'!$B$2:$O$10000,14,)</f>
        <v>42915</v>
      </c>
      <c r="G2620" s="2" t="s">
        <v>8598</v>
      </c>
      <c r="H2620" s="2" t="s">
        <v>306</v>
      </c>
      <c r="I2620" s="2" t="s">
        <v>49</v>
      </c>
      <c r="J2620" s="2" t="s">
        <v>8599</v>
      </c>
      <c r="K2620" s="2" t="s">
        <v>8600</v>
      </c>
      <c r="L2620" s="2" t="s">
        <v>8601</v>
      </c>
      <c r="M2620" s="2"/>
      <c r="N2620" s="1">
        <f t="shared" si="40"/>
        <v>3960</v>
      </c>
      <c r="O2620" s="2" t="s">
        <v>22</v>
      </c>
      <c r="P2620" s="2" t="s">
        <v>8602</v>
      </c>
      <c r="Q2620" s="2" t="s">
        <v>8603</v>
      </c>
      <c r="R2620" s="2" t="s">
        <v>21</v>
      </c>
      <c r="S2620" s="2"/>
      <c r="T2620" s="2" t="s">
        <v>25</v>
      </c>
      <c r="U2620" t="str">
        <f>VLOOKUP(H2620,[4]可返佣产品!$A$2:$B$1000,2,)</f>
        <v>true</v>
      </c>
    </row>
    <row r="2621" spans="1:21">
      <c r="A2621" s="2" t="s">
        <v>8507</v>
      </c>
      <c r="B2621" s="1" t="str">
        <f>VLOOKUP(A2621,'[3]消费明细-普通账号'!$B$2:$C$10000,2,)</f>
        <v>上海分蛋信息科技有限公司（陈双双）</v>
      </c>
      <c r="C2621" s="1" t="str">
        <f>VLOOKUP(A2621,'[3]消费明细-普通账号'!$B$2:$D$10000,3,)</f>
        <v>KA-广</v>
      </c>
      <c r="D2621" s="1" t="str">
        <f>VLOOKUP(A2621,'[3]消费明细-普通账号'!$B$2:$L$10000,11,)</f>
        <v>谢晓敏</v>
      </c>
      <c r="E2621" s="1" t="str">
        <f>VLOOKUP(A2621,'[3]消费明细-普通账号'!$B$2:$P$10000,15,)</f>
        <v>关联</v>
      </c>
      <c r="F2621" s="5">
        <f>VLOOKUP(A2621,'[3]消费明细-普通账号'!$B$2:$O$10000,14,)</f>
        <v>42915</v>
      </c>
      <c r="G2621" s="2" t="s">
        <v>8604</v>
      </c>
      <c r="H2621" s="2" t="s">
        <v>36</v>
      </c>
      <c r="I2621" s="2" t="s">
        <v>49</v>
      </c>
      <c r="J2621" s="2" t="s">
        <v>8605</v>
      </c>
      <c r="K2621" s="2" t="s">
        <v>8600</v>
      </c>
      <c r="L2621" s="2" t="s">
        <v>8606</v>
      </c>
      <c r="M2621" s="2"/>
      <c r="N2621" s="1">
        <f t="shared" si="40"/>
        <v>9900</v>
      </c>
      <c r="O2621" s="2" t="s">
        <v>22</v>
      </c>
      <c r="P2621" s="2" t="s">
        <v>8607</v>
      </c>
      <c r="Q2621" s="2" t="s">
        <v>8608</v>
      </c>
      <c r="R2621" s="2" t="s">
        <v>21</v>
      </c>
      <c r="S2621" s="2"/>
      <c r="T2621" s="2" t="s">
        <v>25</v>
      </c>
      <c r="U2621" t="str">
        <f>VLOOKUP(H2621,[4]可返佣产品!$A$2:$B$1000,2,)</f>
        <v>true</v>
      </c>
    </row>
    <row r="2622" spans="1:21">
      <c r="A2622" s="2" t="s">
        <v>8609</v>
      </c>
      <c r="B2622" s="1" t="str">
        <f>VLOOKUP(A2622,'[3]消费明细-普通账号'!$B$2:$C$10000,2,)</f>
        <v>深圳智慧药师科技股份有限公司</v>
      </c>
      <c r="C2622" s="1" t="str">
        <f>VLOOKUP(A2622,'[3]消费明细-普通账号'!$B$2:$D$10000,3,)</f>
        <v>KA-深</v>
      </c>
      <c r="D2622" s="1" t="str">
        <f>VLOOKUP(A2622,'[3]消费明细-普通账号'!$B$2:$L$10000,11,)</f>
        <v>李申政</v>
      </c>
      <c r="E2622" s="1" t="str">
        <f>VLOOKUP(A2622,'[3]消费明细-普通账号'!$B$2:$P$10000,15,)</f>
        <v>关联</v>
      </c>
      <c r="F2622" s="5">
        <f>VLOOKUP(A2622,'[3]消费明细-普通账号'!$B$2:$O$10000,14,)</f>
        <v>42986</v>
      </c>
      <c r="G2622" s="2" t="s">
        <v>8610</v>
      </c>
      <c r="H2622" s="2" t="s">
        <v>5839</v>
      </c>
      <c r="I2622" s="2" t="s">
        <v>49</v>
      </c>
      <c r="J2622" s="2" t="s">
        <v>29</v>
      </c>
      <c r="K2622" s="2" t="s">
        <v>20</v>
      </c>
      <c r="L2622" s="2" t="s">
        <v>30</v>
      </c>
      <c r="M2622" s="2"/>
      <c r="N2622" s="1">
        <f t="shared" si="40"/>
        <v>0</v>
      </c>
      <c r="O2622" s="2" t="s">
        <v>31</v>
      </c>
      <c r="P2622" s="2" t="s">
        <v>8611</v>
      </c>
      <c r="Q2622" s="2" t="s">
        <v>8611</v>
      </c>
      <c r="R2622" s="2" t="s">
        <v>21</v>
      </c>
      <c r="S2622" s="2"/>
      <c r="T2622" s="2" t="s">
        <v>25</v>
      </c>
      <c r="U2622" t="e">
        <f>VLOOKUP(H2622,[4]可返佣产品!$A$2:$B$1000,2,)</f>
        <v>#N/A</v>
      </c>
    </row>
    <row r="2623" spans="1:21">
      <c r="A2623" s="2" t="s">
        <v>8612</v>
      </c>
      <c r="B2623" s="1" t="str">
        <f>VLOOKUP(A2623,'[3]消费明细-普通账号'!$B$2:$C$10000,2,)</f>
        <v>深圳市米蝶传媒有限公司</v>
      </c>
      <c r="C2623" s="1" t="str">
        <f>VLOOKUP(A2623,'[3]消费明细-普通账号'!$B$2:$D$10000,3,)</f>
        <v>KA-深</v>
      </c>
      <c r="D2623" s="1" t="str">
        <f>VLOOKUP(A2623,'[3]消费明细-普通账号'!$B$2:$L$10000,11,)</f>
        <v>李申政</v>
      </c>
      <c r="E2623" s="1" t="str">
        <f>VLOOKUP(A2623,'[3]消费明细-普通账号'!$B$2:$P$10000,15,)</f>
        <v>关联</v>
      </c>
      <c r="F2623" s="5">
        <f>VLOOKUP(A2623,'[3]消费明细-普通账号'!$B$2:$O$10000,14,)</f>
        <v>43039</v>
      </c>
      <c r="G2623" s="2" t="s">
        <v>8613</v>
      </c>
      <c r="H2623" s="2" t="s">
        <v>1557</v>
      </c>
      <c r="I2623" s="2" t="s">
        <v>49</v>
      </c>
      <c r="J2623" s="2" t="s">
        <v>29</v>
      </c>
      <c r="K2623" s="2" t="s">
        <v>20</v>
      </c>
      <c r="L2623" s="2" t="s">
        <v>30</v>
      </c>
      <c r="M2623" s="2"/>
      <c r="N2623" s="1">
        <f t="shared" si="40"/>
        <v>0</v>
      </c>
      <c r="O2623" s="2" t="s">
        <v>31</v>
      </c>
      <c r="P2623" s="2" t="s">
        <v>8614</v>
      </c>
      <c r="Q2623" s="2" t="s">
        <v>8614</v>
      </c>
      <c r="R2623" s="2" t="s">
        <v>21</v>
      </c>
      <c r="S2623" s="2"/>
      <c r="T2623" s="2" t="s">
        <v>25</v>
      </c>
      <c r="U2623" t="b">
        <f>VLOOKUP(H2623,[4]可返佣产品!$A$2:$B$1000,2,)</f>
        <v>1</v>
      </c>
    </row>
    <row r="2624" spans="1:21">
      <c r="A2624" s="2" t="s">
        <v>8615</v>
      </c>
      <c r="B2624" s="1" t="str">
        <f>VLOOKUP(A2624,'[3]消费明细-普通账号'!$B$2:$C$10000,2,)</f>
        <v>深圳众米网络科技有限公司</v>
      </c>
      <c r="C2624" s="1" t="str">
        <f>VLOOKUP(A2624,'[3]消费明细-普通账号'!$B$2:$D$10000,3,)</f>
        <v>铁军-深</v>
      </c>
      <c r="D2624" s="1" t="str">
        <f>VLOOKUP(A2624,'[3]消费明细-普通账号'!$B$2:$L$10000,11,)</f>
        <v>黄至崇</v>
      </c>
      <c r="E2624" s="1" t="str">
        <f>VLOOKUP(A2624,'[3]消费明细-普通账号'!$B$2:$P$10000,15,)</f>
        <v>关联</v>
      </c>
      <c r="F2624" s="5">
        <f>VLOOKUP(A2624,'[3]消费明细-普通账号'!$B$2:$O$10000,14,)</f>
        <v>43174.780104166668</v>
      </c>
      <c r="G2624" s="2" t="s">
        <v>8616</v>
      </c>
      <c r="H2624" s="2" t="s">
        <v>17</v>
      </c>
      <c r="I2624" s="2" t="s">
        <v>59</v>
      </c>
      <c r="J2624" s="2" t="s">
        <v>8617</v>
      </c>
      <c r="K2624" s="2" t="s">
        <v>564</v>
      </c>
      <c r="L2624" s="2" t="s">
        <v>8618</v>
      </c>
      <c r="M2624" s="2"/>
      <c r="N2624" s="1">
        <f t="shared" si="40"/>
        <v>709.18</v>
      </c>
      <c r="O2624" s="2" t="s">
        <v>22</v>
      </c>
      <c r="P2624" s="2" t="s">
        <v>8619</v>
      </c>
      <c r="Q2624" s="2" t="s">
        <v>8620</v>
      </c>
      <c r="R2624" s="2" t="s">
        <v>21</v>
      </c>
      <c r="S2624" s="2"/>
      <c r="T2624" s="2" t="s">
        <v>25</v>
      </c>
      <c r="U2624">
        <v>-1</v>
      </c>
    </row>
    <row r="2625" spans="1:21">
      <c r="A2625" s="2" t="s">
        <v>8569</v>
      </c>
      <c r="B2625" s="1" t="str">
        <f>VLOOKUP(A2625,'[3]消费明细-普通账号'!$B$2:$C$10000,2,)</f>
        <v>深圳市聚美堂科技有限公司</v>
      </c>
      <c r="C2625" s="1" t="str">
        <f>VLOOKUP(A2625,'[3]消费明细-普通账号'!$B$2:$D$10000,3,)</f>
        <v>铁军-深</v>
      </c>
      <c r="D2625" s="1" t="str">
        <f>VLOOKUP(A2625,'[3]消费明细-普通账号'!$B$2:$L$10000,11,)</f>
        <v>金浩阳</v>
      </c>
      <c r="E2625" s="1" t="str">
        <f>VLOOKUP(A2625,'[3]消费明细-普通账号'!$B$2:$P$10000,15,)</f>
        <v>新建</v>
      </c>
      <c r="F2625" s="5">
        <f>VLOOKUP(A2625,'[3]消费明细-普通账号'!$B$2:$O$10000,14,)</f>
        <v>43236.624583333301</v>
      </c>
      <c r="G2625" s="2" t="s">
        <v>8621</v>
      </c>
      <c r="H2625" s="2" t="s">
        <v>17</v>
      </c>
      <c r="I2625" s="2" t="s">
        <v>59</v>
      </c>
      <c r="J2625" s="2" t="s">
        <v>705</v>
      </c>
      <c r="K2625" s="2" t="s">
        <v>20</v>
      </c>
      <c r="L2625" s="2" t="s">
        <v>705</v>
      </c>
      <c r="M2625" s="2"/>
      <c r="N2625" s="1">
        <f t="shared" si="40"/>
        <v>59</v>
      </c>
      <c r="O2625" s="2" t="s">
        <v>22</v>
      </c>
      <c r="P2625" s="2" t="s">
        <v>8622</v>
      </c>
      <c r="Q2625" s="2" t="s">
        <v>8623</v>
      </c>
      <c r="R2625" s="2" t="s">
        <v>21</v>
      </c>
      <c r="S2625" s="2"/>
      <c r="T2625" s="2" t="s">
        <v>25</v>
      </c>
      <c r="U2625" t="str">
        <f>VLOOKUP(H2625,[4]可返佣产品!$A$2:$B$1000,2,)</f>
        <v>true</v>
      </c>
    </row>
    <row r="2626" spans="1:21">
      <c r="A2626" s="2" t="s">
        <v>8553</v>
      </c>
      <c r="B2626" s="1" t="str">
        <f>VLOOKUP(A2626,'[3]消费明细-普通账号'!$B$2:$C$10000,2,)</f>
        <v>广州阅来阅美网络科技有限公司</v>
      </c>
      <c r="C2626" s="1" t="str">
        <f>VLOOKUP(A2626,'[3]消费明细-普通账号'!$B$2:$D$10000,3,)</f>
        <v>KA-深</v>
      </c>
      <c r="D2626" s="1" t="str">
        <f>VLOOKUP(A2626,'[3]消费明细-普通账号'!$B$2:$L$10000,11,)</f>
        <v>李申政</v>
      </c>
      <c r="E2626" s="1" t="str">
        <f>VLOOKUP(A2626,'[3]消费明细-普通账号'!$B$2:$P$10000,15,)</f>
        <v>关联</v>
      </c>
      <c r="F2626" s="5">
        <f>VLOOKUP(A2626,'[3]消费明细-普通账号'!$B$2:$O$10000,14,)</f>
        <v>43140.605034722197</v>
      </c>
      <c r="G2626" s="2" t="s">
        <v>8624</v>
      </c>
      <c r="H2626" s="2" t="s">
        <v>17</v>
      </c>
      <c r="I2626" s="2" t="s">
        <v>59</v>
      </c>
      <c r="J2626" s="2" t="s">
        <v>350</v>
      </c>
      <c r="K2626" s="2" t="s">
        <v>20</v>
      </c>
      <c r="L2626" s="2" t="s">
        <v>350</v>
      </c>
      <c r="M2626" s="2"/>
      <c r="N2626" s="1">
        <f t="shared" si="40"/>
        <v>468.45</v>
      </c>
      <c r="O2626" s="2" t="s">
        <v>22</v>
      </c>
      <c r="P2626" s="2" t="s">
        <v>8625</v>
      </c>
      <c r="Q2626" s="2" t="s">
        <v>8626</v>
      </c>
      <c r="R2626" s="2" t="s">
        <v>21</v>
      </c>
      <c r="S2626" s="2"/>
      <c r="T2626" s="2" t="s">
        <v>25</v>
      </c>
      <c r="U2626">
        <v>-1</v>
      </c>
    </row>
    <row r="2627" spans="1:21">
      <c r="A2627" s="2" t="s">
        <v>8627</v>
      </c>
      <c r="B2627" s="1" t="str">
        <f>VLOOKUP(A2627,'[3]消费明细-普通账号'!$B$2:$C$10000,2,)</f>
        <v>深圳前海小众金融有限公司</v>
      </c>
      <c r="C2627" s="1" t="str">
        <f>VLOOKUP(A2627,'[3]消费明细-普通账号'!$B$2:$D$10000,3,)</f>
        <v>KA-深</v>
      </c>
      <c r="D2627" s="1" t="str">
        <f>VLOOKUP(A2627,'[3]消费明细-普通账号'!$B$2:$L$10000,11,)</f>
        <v>李申政</v>
      </c>
      <c r="E2627" s="1" t="str">
        <f>VLOOKUP(A2627,'[3]消费明细-普通账号'!$B$2:$P$10000,15,)</f>
        <v>关联</v>
      </c>
      <c r="F2627" s="5">
        <f>VLOOKUP(A2627,'[3]消费明细-普通账号'!$B$2:$O$10000,14,)</f>
        <v>43120</v>
      </c>
      <c r="G2627" s="2" t="s">
        <v>8628</v>
      </c>
      <c r="H2627" s="2" t="s">
        <v>17</v>
      </c>
      <c r="I2627" s="2" t="s">
        <v>59</v>
      </c>
      <c r="J2627" s="2" t="s">
        <v>8629</v>
      </c>
      <c r="K2627" s="2" t="s">
        <v>20</v>
      </c>
      <c r="L2627" s="2" t="s">
        <v>8629</v>
      </c>
      <c r="M2627" s="2"/>
      <c r="N2627" s="1">
        <f t="shared" ref="N2627:N2690" si="41">L2627-M2627</f>
        <v>2096.1999999999998</v>
      </c>
      <c r="O2627" s="2" t="s">
        <v>22</v>
      </c>
      <c r="P2627" s="2" t="s">
        <v>8630</v>
      </c>
      <c r="Q2627" s="2" t="s">
        <v>8631</v>
      </c>
      <c r="R2627" s="2" t="s">
        <v>21</v>
      </c>
      <c r="S2627" s="2"/>
      <c r="T2627" s="2" t="s">
        <v>25</v>
      </c>
      <c r="U2627">
        <v>-1</v>
      </c>
    </row>
    <row r="2628" spans="1:21">
      <c r="A2628" s="2" t="s">
        <v>8632</v>
      </c>
      <c r="B2628" s="1" t="str">
        <f>VLOOKUP(A2628,'[3]消费明细-普通账号'!$B$2:$C$10000,2,)</f>
        <v>鼎道科技有限公司</v>
      </c>
      <c r="C2628" s="1" t="str">
        <f>VLOOKUP(A2628,'[3]消费明细-普通账号'!$B$2:$D$10000,3,)</f>
        <v>铁军-深</v>
      </c>
      <c r="D2628" s="1" t="str">
        <f>VLOOKUP(A2628,'[3]消费明细-普通账号'!$B$2:$L$10000,11,)</f>
        <v>金浩阳</v>
      </c>
      <c r="E2628" s="1" t="str">
        <f>VLOOKUP(A2628,'[3]消费明细-普通账号'!$B$2:$P$10000,15,)</f>
        <v>新建</v>
      </c>
      <c r="F2628" s="5">
        <f>VLOOKUP(A2628,'[3]消费明细-普通账号'!$B$2:$O$10000,14,)</f>
        <v>43297.431967592594</v>
      </c>
      <c r="G2628" s="2" t="s">
        <v>8633</v>
      </c>
      <c r="H2628" s="2" t="s">
        <v>17</v>
      </c>
      <c r="I2628" s="2" t="s">
        <v>49</v>
      </c>
      <c r="J2628" s="2" t="s">
        <v>8634</v>
      </c>
      <c r="K2628" s="2" t="s">
        <v>20</v>
      </c>
      <c r="L2628" s="2" t="s">
        <v>8634</v>
      </c>
      <c r="M2628" s="2">
        <v>75.040000000000006</v>
      </c>
      <c r="N2628" s="1">
        <f t="shared" si="41"/>
        <v>0</v>
      </c>
      <c r="O2628" s="2" t="s">
        <v>22</v>
      </c>
      <c r="P2628" s="2" t="s">
        <v>8635</v>
      </c>
      <c r="Q2628" s="2" t="s">
        <v>8636</v>
      </c>
      <c r="R2628" s="2" t="s">
        <v>21</v>
      </c>
      <c r="S2628" s="2"/>
      <c r="T2628" s="2" t="s">
        <v>25</v>
      </c>
      <c r="U2628" t="str">
        <f>VLOOKUP(H2628,[4]可返佣产品!$A$2:$B$1000,2,)</f>
        <v>true</v>
      </c>
    </row>
    <row r="2629" spans="1:21">
      <c r="A2629" s="2" t="s">
        <v>8532</v>
      </c>
      <c r="B2629" s="1" t="str">
        <f>VLOOKUP(A2629,'[3]消费明细-普通账号'!$B$2:$C$10000,2,)</f>
        <v>健客医药</v>
      </c>
      <c r="C2629" s="1" t="str">
        <f>VLOOKUP(A2629,'[3]消费明细-普通账号'!$B$2:$D$10000,3,)</f>
        <v>KA-深</v>
      </c>
      <c r="D2629" s="1" t="str">
        <f>VLOOKUP(A2629,'[3]消费明细-普通账号'!$B$2:$L$10000,11,)</f>
        <v>李申政</v>
      </c>
      <c r="E2629" s="1" t="str">
        <f>VLOOKUP(A2629,'[3]消费明细-普通账号'!$B$2:$P$10000,15,)</f>
        <v>新建</v>
      </c>
      <c r="F2629" s="5">
        <f>VLOOKUP(A2629,'[3]消费明细-普通账号'!$B$2:$O$10000,14,)</f>
        <v>43300.630833333336</v>
      </c>
      <c r="G2629" s="2" t="s">
        <v>8637</v>
      </c>
      <c r="H2629" s="2" t="s">
        <v>3027</v>
      </c>
      <c r="I2629" s="2" t="s">
        <v>49</v>
      </c>
      <c r="J2629" s="2" t="s">
        <v>29</v>
      </c>
      <c r="K2629" s="2" t="s">
        <v>20</v>
      </c>
      <c r="L2629" s="2" t="s">
        <v>30</v>
      </c>
      <c r="M2629" s="2"/>
      <c r="N2629" s="1">
        <f t="shared" si="41"/>
        <v>0</v>
      </c>
      <c r="O2629" s="2" t="s">
        <v>31</v>
      </c>
      <c r="P2629" s="2" t="s">
        <v>8638</v>
      </c>
      <c r="Q2629" s="2" t="s">
        <v>8639</v>
      </c>
      <c r="R2629" s="2" t="s">
        <v>21</v>
      </c>
      <c r="S2629" s="2"/>
      <c r="T2629" s="2" t="s">
        <v>25</v>
      </c>
      <c r="U2629" t="e">
        <f>VLOOKUP(H2629,[4]可返佣产品!$A$2:$B$1000,2,)</f>
        <v>#N/A</v>
      </c>
    </row>
    <row r="2630" spans="1:21">
      <c r="A2630" s="2" t="s">
        <v>8532</v>
      </c>
      <c r="B2630" s="1" t="str">
        <f>VLOOKUP(A2630,'[3]消费明细-普通账号'!$B$2:$C$10000,2,)</f>
        <v>健客医药</v>
      </c>
      <c r="C2630" s="1" t="str">
        <f>VLOOKUP(A2630,'[3]消费明细-普通账号'!$B$2:$D$10000,3,)</f>
        <v>KA-深</v>
      </c>
      <c r="D2630" s="1" t="str">
        <f>VLOOKUP(A2630,'[3]消费明细-普通账号'!$B$2:$L$10000,11,)</f>
        <v>李申政</v>
      </c>
      <c r="E2630" s="1" t="str">
        <f>VLOOKUP(A2630,'[3]消费明细-普通账号'!$B$2:$P$10000,15,)</f>
        <v>新建</v>
      </c>
      <c r="F2630" s="5">
        <f>VLOOKUP(A2630,'[3]消费明细-普通账号'!$B$2:$O$10000,14,)</f>
        <v>43300.630833333336</v>
      </c>
      <c r="G2630" s="2" t="s">
        <v>8640</v>
      </c>
      <c r="H2630" s="2" t="s">
        <v>2011</v>
      </c>
      <c r="I2630" s="2" t="s">
        <v>49</v>
      </c>
      <c r="J2630" s="2" t="s">
        <v>29</v>
      </c>
      <c r="K2630" s="2" t="s">
        <v>20</v>
      </c>
      <c r="L2630" s="2" t="s">
        <v>29</v>
      </c>
      <c r="M2630" s="2"/>
      <c r="N2630" s="1">
        <f t="shared" si="41"/>
        <v>0</v>
      </c>
      <c r="O2630" s="2" t="s">
        <v>22</v>
      </c>
      <c r="P2630" s="2" t="s">
        <v>8641</v>
      </c>
      <c r="Q2630" s="2" t="s">
        <v>8642</v>
      </c>
      <c r="R2630" s="2" t="s">
        <v>21</v>
      </c>
      <c r="S2630" s="2"/>
      <c r="T2630" s="2" t="s">
        <v>25</v>
      </c>
      <c r="U2630" t="e">
        <f>VLOOKUP(H2630,[4]可返佣产品!$A$2:$B$1000,2,)</f>
        <v>#N/A</v>
      </c>
    </row>
    <row r="2631" spans="1:21">
      <c r="A2631" s="2" t="s">
        <v>8532</v>
      </c>
      <c r="B2631" s="1" t="str">
        <f>VLOOKUP(A2631,'[3]消费明细-普通账号'!$B$2:$C$10000,2,)</f>
        <v>健客医药</v>
      </c>
      <c r="C2631" s="1" t="str">
        <f>VLOOKUP(A2631,'[3]消费明细-普通账号'!$B$2:$D$10000,3,)</f>
        <v>KA-深</v>
      </c>
      <c r="D2631" s="1" t="str">
        <f>VLOOKUP(A2631,'[3]消费明细-普通账号'!$B$2:$L$10000,11,)</f>
        <v>李申政</v>
      </c>
      <c r="E2631" s="1" t="str">
        <f>VLOOKUP(A2631,'[3]消费明细-普通账号'!$B$2:$P$10000,15,)</f>
        <v>新建</v>
      </c>
      <c r="F2631" s="5">
        <f>VLOOKUP(A2631,'[3]消费明细-普通账号'!$B$2:$O$10000,14,)</f>
        <v>43300.630833333336</v>
      </c>
      <c r="G2631" s="2" t="s">
        <v>8643</v>
      </c>
      <c r="H2631" s="2" t="s">
        <v>65</v>
      </c>
      <c r="I2631" s="2" t="s">
        <v>49</v>
      </c>
      <c r="J2631" s="2" t="s">
        <v>29</v>
      </c>
      <c r="K2631" s="2" t="s">
        <v>20</v>
      </c>
      <c r="L2631" s="2" t="s">
        <v>30</v>
      </c>
      <c r="M2631" s="2"/>
      <c r="N2631" s="1">
        <f t="shared" si="41"/>
        <v>0</v>
      </c>
      <c r="O2631" s="2" t="s">
        <v>31</v>
      </c>
      <c r="P2631" s="2" t="s">
        <v>8644</v>
      </c>
      <c r="Q2631" s="2" t="s">
        <v>8644</v>
      </c>
      <c r="R2631" s="2" t="s">
        <v>21</v>
      </c>
      <c r="S2631" s="2"/>
      <c r="T2631" s="2" t="s">
        <v>25</v>
      </c>
      <c r="U2631" t="e">
        <f>VLOOKUP(H2631,[4]可返佣产品!$A$2:$B$1000,2,)</f>
        <v>#N/A</v>
      </c>
    </row>
    <row r="2632" spans="1:21">
      <c r="A2632" s="2" t="s">
        <v>8553</v>
      </c>
      <c r="B2632" s="1" t="str">
        <f>VLOOKUP(A2632,'[3]消费明细-普通账号'!$B$2:$C$10000,2,)</f>
        <v>广州阅来阅美网络科技有限公司</v>
      </c>
      <c r="C2632" s="1" t="str">
        <f>VLOOKUP(A2632,'[3]消费明细-普通账号'!$B$2:$D$10000,3,)</f>
        <v>KA-深</v>
      </c>
      <c r="D2632" s="1" t="str">
        <f>VLOOKUP(A2632,'[3]消费明细-普通账号'!$B$2:$L$10000,11,)</f>
        <v>李申政</v>
      </c>
      <c r="E2632" s="1" t="str">
        <f>VLOOKUP(A2632,'[3]消费明细-普通账号'!$B$2:$P$10000,15,)</f>
        <v>关联</v>
      </c>
      <c r="F2632" s="5">
        <f>VLOOKUP(A2632,'[3]消费明细-普通账号'!$B$2:$O$10000,14,)</f>
        <v>43140.605034722197</v>
      </c>
      <c r="G2632" s="2" t="s">
        <v>8645</v>
      </c>
      <c r="H2632" s="2" t="s">
        <v>17</v>
      </c>
      <c r="I2632" s="2" t="s">
        <v>59</v>
      </c>
      <c r="J2632" s="2" t="s">
        <v>8555</v>
      </c>
      <c r="K2632" s="2" t="s">
        <v>564</v>
      </c>
      <c r="L2632" s="2" t="s">
        <v>8556</v>
      </c>
      <c r="M2632" s="2"/>
      <c r="N2632" s="1">
        <f t="shared" si="41"/>
        <v>709.2</v>
      </c>
      <c r="O2632" s="2" t="s">
        <v>22</v>
      </c>
      <c r="P2632" s="2" t="s">
        <v>8646</v>
      </c>
      <c r="Q2632" s="2" t="s">
        <v>8647</v>
      </c>
      <c r="R2632" s="2" t="s">
        <v>21</v>
      </c>
      <c r="S2632" s="2"/>
      <c r="T2632" s="2" t="s">
        <v>25</v>
      </c>
      <c r="U2632">
        <v>-1</v>
      </c>
    </row>
    <row r="2633" spans="1:21">
      <c r="A2633" s="2" t="s">
        <v>8553</v>
      </c>
      <c r="B2633" s="1" t="str">
        <f>VLOOKUP(A2633,'[3]消费明细-普通账号'!$B$2:$C$10000,2,)</f>
        <v>广州阅来阅美网络科技有限公司</v>
      </c>
      <c r="C2633" s="1" t="str">
        <f>VLOOKUP(A2633,'[3]消费明细-普通账号'!$B$2:$D$10000,3,)</f>
        <v>KA-深</v>
      </c>
      <c r="D2633" s="1" t="str">
        <f>VLOOKUP(A2633,'[3]消费明细-普通账号'!$B$2:$L$10000,11,)</f>
        <v>李申政</v>
      </c>
      <c r="E2633" s="1" t="str">
        <f>VLOOKUP(A2633,'[3]消费明细-普通账号'!$B$2:$P$10000,15,)</f>
        <v>关联</v>
      </c>
      <c r="F2633" s="5">
        <f>VLOOKUP(A2633,'[3]消费明细-普通账号'!$B$2:$O$10000,14,)</f>
        <v>43140.605034722197</v>
      </c>
      <c r="G2633" s="2" t="s">
        <v>8648</v>
      </c>
      <c r="H2633" s="2" t="s">
        <v>36</v>
      </c>
      <c r="I2633" s="2" t="s">
        <v>59</v>
      </c>
      <c r="J2633" s="2" t="s">
        <v>8649</v>
      </c>
      <c r="K2633" s="2" t="s">
        <v>20</v>
      </c>
      <c r="L2633" s="2" t="s">
        <v>8649</v>
      </c>
      <c r="M2633" s="2"/>
      <c r="N2633" s="1">
        <f t="shared" si="41"/>
        <v>1211</v>
      </c>
      <c r="O2633" s="2" t="s">
        <v>22</v>
      </c>
      <c r="P2633" s="2" t="s">
        <v>8650</v>
      </c>
      <c r="Q2633" s="2" t="s">
        <v>8650</v>
      </c>
      <c r="R2633" s="2" t="s">
        <v>21</v>
      </c>
      <c r="S2633" s="2"/>
      <c r="T2633" s="2" t="s">
        <v>25</v>
      </c>
      <c r="U2633">
        <v>-1</v>
      </c>
    </row>
    <row r="2634" spans="1:21">
      <c r="A2634" s="2" t="s">
        <v>8651</v>
      </c>
      <c r="B2634" s="1" t="str">
        <f>VLOOKUP(A2634,'[3]消费明细-普通账号'!$B$2:$C$10000,2,)</f>
        <v>深圳小安时代信息服务有限责任公司</v>
      </c>
      <c r="C2634" s="1" t="str">
        <f>VLOOKUP(A2634,'[3]消费明细-普通账号'!$B$2:$D$10000,3,)</f>
        <v>铁军-深</v>
      </c>
      <c r="D2634" s="1" t="str">
        <f>VLOOKUP(A2634,'[3]消费明细-普通账号'!$B$2:$L$10000,11,)</f>
        <v>黄至崇</v>
      </c>
      <c r="E2634" s="1" t="str">
        <f>VLOOKUP(A2634,'[3]消费明细-普通账号'!$B$2:$P$10000,15,)</f>
        <v>关联</v>
      </c>
      <c r="F2634" s="5">
        <f>VLOOKUP(A2634,'[3]消费明细-普通账号'!$B$2:$O$10000,14,)</f>
        <v>43132.0387962963</v>
      </c>
      <c r="G2634" s="2" t="s">
        <v>8652</v>
      </c>
      <c r="H2634" s="2" t="s">
        <v>17</v>
      </c>
      <c r="I2634" s="2" t="s">
        <v>49</v>
      </c>
      <c r="J2634" s="2" t="s">
        <v>8653</v>
      </c>
      <c r="K2634" s="2" t="s">
        <v>20</v>
      </c>
      <c r="L2634" s="2" t="s">
        <v>8653</v>
      </c>
      <c r="M2634" s="2"/>
      <c r="N2634" s="1">
        <f t="shared" si="41"/>
        <v>1669</v>
      </c>
      <c r="O2634" s="2" t="s">
        <v>22</v>
      </c>
      <c r="P2634" s="2" t="s">
        <v>8654</v>
      </c>
      <c r="Q2634" s="2" t="s">
        <v>8655</v>
      </c>
      <c r="R2634" s="2" t="s">
        <v>21</v>
      </c>
      <c r="S2634" s="2"/>
      <c r="T2634" s="2" t="s">
        <v>25</v>
      </c>
      <c r="U2634" t="str">
        <f>VLOOKUP(H2634,[4]可返佣产品!$A$2:$B$1000,2,)</f>
        <v>true</v>
      </c>
    </row>
    <row r="2635" spans="1:21">
      <c r="A2635" s="2" t="s">
        <v>8569</v>
      </c>
      <c r="B2635" s="1" t="str">
        <f>VLOOKUP(A2635,'[3]消费明细-普通账号'!$B$2:$C$10000,2,)</f>
        <v>深圳市聚美堂科技有限公司</v>
      </c>
      <c r="C2635" s="1" t="str">
        <f>VLOOKUP(A2635,'[3]消费明细-普通账号'!$B$2:$D$10000,3,)</f>
        <v>铁军-深</v>
      </c>
      <c r="D2635" s="1" t="str">
        <f>VLOOKUP(A2635,'[3]消费明细-普通账号'!$B$2:$L$10000,11,)</f>
        <v>金浩阳</v>
      </c>
      <c r="E2635" s="1" t="str">
        <f>VLOOKUP(A2635,'[3]消费明细-普通账号'!$B$2:$P$10000,15,)</f>
        <v>新建</v>
      </c>
      <c r="F2635" s="5">
        <f>VLOOKUP(A2635,'[3]消费明细-普通账号'!$B$2:$O$10000,14,)</f>
        <v>43236.624583333301</v>
      </c>
      <c r="G2635" s="2" t="s">
        <v>8656</v>
      </c>
      <c r="H2635" s="2" t="s">
        <v>130</v>
      </c>
      <c r="I2635" s="2" t="s">
        <v>49</v>
      </c>
      <c r="J2635" s="2" t="s">
        <v>29</v>
      </c>
      <c r="K2635" s="2" t="s">
        <v>20</v>
      </c>
      <c r="L2635" s="2" t="s">
        <v>30</v>
      </c>
      <c r="M2635" s="2"/>
      <c r="N2635" s="1">
        <f t="shared" si="41"/>
        <v>0</v>
      </c>
      <c r="O2635" s="2" t="s">
        <v>31</v>
      </c>
      <c r="P2635" s="2" t="s">
        <v>8657</v>
      </c>
      <c r="Q2635" s="2" t="s">
        <v>8657</v>
      </c>
      <c r="R2635" s="2" t="s">
        <v>21</v>
      </c>
      <c r="S2635" s="2"/>
      <c r="T2635" s="2" t="s">
        <v>25</v>
      </c>
      <c r="U2635" t="b">
        <f>VLOOKUP(H2635,[4]可返佣产品!$A$2:$B$1000,2,)</f>
        <v>1</v>
      </c>
    </row>
    <row r="2636" spans="1:21">
      <c r="A2636" s="2" t="s">
        <v>8532</v>
      </c>
      <c r="B2636" s="1" t="str">
        <f>VLOOKUP(A2636,'[3]消费明细-普通账号'!$B$2:$C$10000,2,)</f>
        <v>健客医药</v>
      </c>
      <c r="C2636" s="1" t="str">
        <f>VLOOKUP(A2636,'[3]消费明细-普通账号'!$B$2:$D$10000,3,)</f>
        <v>KA-深</v>
      </c>
      <c r="D2636" s="1" t="str">
        <f>VLOOKUP(A2636,'[3]消费明细-普通账号'!$B$2:$L$10000,11,)</f>
        <v>李申政</v>
      </c>
      <c r="E2636" s="1" t="str">
        <f>VLOOKUP(A2636,'[3]消费明细-普通账号'!$B$2:$P$10000,15,)</f>
        <v>新建</v>
      </c>
      <c r="F2636" s="5">
        <f>VLOOKUP(A2636,'[3]消费明细-普通账号'!$B$2:$O$10000,14,)</f>
        <v>43300.630833333336</v>
      </c>
      <c r="G2636" s="2" t="s">
        <v>8658</v>
      </c>
      <c r="H2636" s="2" t="s">
        <v>166</v>
      </c>
      <c r="I2636" s="2" t="s">
        <v>18</v>
      </c>
      <c r="J2636" s="2" t="s">
        <v>29</v>
      </c>
      <c r="K2636" s="2" t="s">
        <v>20</v>
      </c>
      <c r="L2636" s="2" t="s">
        <v>30</v>
      </c>
      <c r="M2636" s="2"/>
      <c r="N2636" s="1">
        <f t="shared" si="41"/>
        <v>0</v>
      </c>
      <c r="O2636" s="2" t="s">
        <v>31</v>
      </c>
      <c r="P2636" s="2" t="s">
        <v>8659</v>
      </c>
      <c r="Q2636" s="2" t="s">
        <v>8659</v>
      </c>
      <c r="R2636" s="2" t="s">
        <v>21</v>
      </c>
      <c r="S2636" s="2"/>
      <c r="T2636" s="2" t="s">
        <v>25</v>
      </c>
      <c r="U2636" t="e">
        <f>VLOOKUP(H2636,[4]可返佣产品!$A$2:$B$1000,2,)</f>
        <v>#N/A</v>
      </c>
    </row>
    <row r="2637" spans="1:21">
      <c r="A2637" s="2" t="s">
        <v>8532</v>
      </c>
      <c r="B2637" s="1" t="str">
        <f>VLOOKUP(A2637,'[3]消费明细-普通账号'!$B$2:$C$10000,2,)</f>
        <v>健客医药</v>
      </c>
      <c r="C2637" s="1" t="str">
        <f>VLOOKUP(A2637,'[3]消费明细-普通账号'!$B$2:$D$10000,3,)</f>
        <v>KA-深</v>
      </c>
      <c r="D2637" s="1" t="str">
        <f>VLOOKUP(A2637,'[3]消费明细-普通账号'!$B$2:$L$10000,11,)</f>
        <v>李申政</v>
      </c>
      <c r="E2637" s="1" t="str">
        <f>VLOOKUP(A2637,'[3]消费明细-普通账号'!$B$2:$P$10000,15,)</f>
        <v>新建</v>
      </c>
      <c r="F2637" s="5">
        <f>VLOOKUP(A2637,'[3]消费明细-普通账号'!$B$2:$O$10000,14,)</f>
        <v>43300.630833333336</v>
      </c>
      <c r="G2637" s="2" t="s">
        <v>8660</v>
      </c>
      <c r="H2637" s="2" t="s">
        <v>79</v>
      </c>
      <c r="I2637" s="2" t="s">
        <v>49</v>
      </c>
      <c r="J2637" s="2" t="s">
        <v>29</v>
      </c>
      <c r="K2637" s="2" t="s">
        <v>20</v>
      </c>
      <c r="L2637" s="2" t="s">
        <v>30</v>
      </c>
      <c r="M2637" s="2"/>
      <c r="N2637" s="1">
        <f t="shared" si="41"/>
        <v>0</v>
      </c>
      <c r="O2637" s="2" t="s">
        <v>31</v>
      </c>
      <c r="P2637" s="2" t="s">
        <v>8661</v>
      </c>
      <c r="Q2637" s="2" t="s">
        <v>8662</v>
      </c>
      <c r="R2637" s="2" t="s">
        <v>21</v>
      </c>
      <c r="S2637" s="2"/>
      <c r="T2637" s="2" t="s">
        <v>25</v>
      </c>
      <c r="U2637" t="e">
        <f>VLOOKUP(H2637,[4]可返佣产品!$A$2:$B$1000,2,)</f>
        <v>#N/A</v>
      </c>
    </row>
    <row r="2638" spans="1:21">
      <c r="A2638" s="2" t="s">
        <v>8532</v>
      </c>
      <c r="B2638" s="1" t="str">
        <f>VLOOKUP(A2638,'[3]消费明细-普通账号'!$B$2:$C$10000,2,)</f>
        <v>健客医药</v>
      </c>
      <c r="C2638" s="1" t="str">
        <f>VLOOKUP(A2638,'[3]消费明细-普通账号'!$B$2:$D$10000,3,)</f>
        <v>KA-深</v>
      </c>
      <c r="D2638" s="1" t="str">
        <f>VLOOKUP(A2638,'[3]消费明细-普通账号'!$B$2:$L$10000,11,)</f>
        <v>李申政</v>
      </c>
      <c r="E2638" s="1" t="str">
        <f>VLOOKUP(A2638,'[3]消费明细-普通账号'!$B$2:$P$10000,15,)</f>
        <v>新建</v>
      </c>
      <c r="F2638" s="5">
        <f>VLOOKUP(A2638,'[3]消费明细-普通账号'!$B$2:$O$10000,14,)</f>
        <v>43300.630833333336</v>
      </c>
      <c r="G2638" s="2" t="s">
        <v>8663</v>
      </c>
      <c r="H2638" s="2" t="s">
        <v>166</v>
      </c>
      <c r="I2638" s="2" t="s">
        <v>18</v>
      </c>
      <c r="J2638" s="2" t="s">
        <v>29</v>
      </c>
      <c r="K2638" s="2" t="s">
        <v>20</v>
      </c>
      <c r="L2638" s="2" t="s">
        <v>30</v>
      </c>
      <c r="M2638" s="2"/>
      <c r="N2638" s="1">
        <f t="shared" si="41"/>
        <v>0</v>
      </c>
      <c r="O2638" s="2" t="s">
        <v>31</v>
      </c>
      <c r="P2638" s="2" t="s">
        <v>8664</v>
      </c>
      <c r="Q2638" s="2" t="s">
        <v>8664</v>
      </c>
      <c r="R2638" s="2" t="s">
        <v>21</v>
      </c>
      <c r="S2638" s="2"/>
      <c r="T2638" s="2" t="s">
        <v>25</v>
      </c>
      <c r="U2638" t="e">
        <f>VLOOKUP(H2638,[4]可返佣产品!$A$2:$B$1000,2,)</f>
        <v>#N/A</v>
      </c>
    </row>
    <row r="2639" spans="1:21">
      <c r="A2639" s="2" t="s">
        <v>8532</v>
      </c>
      <c r="B2639" s="1" t="str">
        <f>VLOOKUP(A2639,'[3]消费明细-普通账号'!$B$2:$C$10000,2,)</f>
        <v>健客医药</v>
      </c>
      <c r="C2639" s="1" t="str">
        <f>VLOOKUP(A2639,'[3]消费明细-普通账号'!$B$2:$D$10000,3,)</f>
        <v>KA-深</v>
      </c>
      <c r="D2639" s="1" t="str">
        <f>VLOOKUP(A2639,'[3]消费明细-普通账号'!$B$2:$L$10000,11,)</f>
        <v>李申政</v>
      </c>
      <c r="E2639" s="1" t="str">
        <f>VLOOKUP(A2639,'[3]消费明细-普通账号'!$B$2:$P$10000,15,)</f>
        <v>新建</v>
      </c>
      <c r="F2639" s="5">
        <f>VLOOKUP(A2639,'[3]消费明细-普通账号'!$B$2:$O$10000,14,)</f>
        <v>43300.630833333336</v>
      </c>
      <c r="G2639" s="2" t="s">
        <v>8665</v>
      </c>
      <c r="H2639" s="2" t="s">
        <v>166</v>
      </c>
      <c r="I2639" s="2" t="s">
        <v>18</v>
      </c>
      <c r="J2639" s="2" t="s">
        <v>29</v>
      </c>
      <c r="K2639" s="2" t="s">
        <v>20</v>
      </c>
      <c r="L2639" s="2" t="s">
        <v>30</v>
      </c>
      <c r="M2639" s="2"/>
      <c r="N2639" s="1">
        <f t="shared" si="41"/>
        <v>0</v>
      </c>
      <c r="O2639" s="2" t="s">
        <v>31</v>
      </c>
      <c r="P2639" s="2" t="s">
        <v>8666</v>
      </c>
      <c r="Q2639" s="2" t="s">
        <v>8666</v>
      </c>
      <c r="R2639" s="2" t="s">
        <v>21</v>
      </c>
      <c r="S2639" s="2"/>
      <c r="T2639" s="2" t="s">
        <v>25</v>
      </c>
      <c r="U2639" t="e">
        <f>VLOOKUP(H2639,[4]可返佣产品!$A$2:$B$1000,2,)</f>
        <v>#N/A</v>
      </c>
    </row>
    <row r="2640" spans="1:21">
      <c r="A2640" s="2" t="s">
        <v>8532</v>
      </c>
      <c r="B2640" s="1" t="str">
        <f>VLOOKUP(A2640,'[3]消费明细-普通账号'!$B$2:$C$10000,2,)</f>
        <v>健客医药</v>
      </c>
      <c r="C2640" s="1" t="str">
        <f>VLOOKUP(A2640,'[3]消费明细-普通账号'!$B$2:$D$10000,3,)</f>
        <v>KA-深</v>
      </c>
      <c r="D2640" s="1" t="str">
        <f>VLOOKUP(A2640,'[3]消费明细-普通账号'!$B$2:$L$10000,11,)</f>
        <v>李申政</v>
      </c>
      <c r="E2640" s="1" t="str">
        <f>VLOOKUP(A2640,'[3]消费明细-普通账号'!$B$2:$P$10000,15,)</f>
        <v>新建</v>
      </c>
      <c r="F2640" s="5">
        <f>VLOOKUP(A2640,'[3]消费明细-普通账号'!$B$2:$O$10000,14,)</f>
        <v>43300.630833333336</v>
      </c>
      <c r="G2640" s="2" t="s">
        <v>8667</v>
      </c>
      <c r="H2640" s="2" t="s">
        <v>166</v>
      </c>
      <c r="I2640" s="2" t="s">
        <v>49</v>
      </c>
      <c r="J2640" s="2" t="s">
        <v>29</v>
      </c>
      <c r="K2640" s="2" t="s">
        <v>20</v>
      </c>
      <c r="L2640" s="2" t="s">
        <v>30</v>
      </c>
      <c r="M2640" s="2"/>
      <c r="N2640" s="1">
        <f t="shared" si="41"/>
        <v>0</v>
      </c>
      <c r="O2640" s="2" t="s">
        <v>31</v>
      </c>
      <c r="P2640" s="2" t="s">
        <v>8668</v>
      </c>
      <c r="Q2640" s="2" t="s">
        <v>8668</v>
      </c>
      <c r="R2640" s="2" t="s">
        <v>21</v>
      </c>
      <c r="S2640" s="2"/>
      <c r="T2640" s="2" t="s">
        <v>25</v>
      </c>
      <c r="U2640" t="e">
        <f>VLOOKUP(H2640,[4]可返佣产品!$A$2:$B$1000,2,)</f>
        <v>#N/A</v>
      </c>
    </row>
    <row r="2641" spans="1:21">
      <c r="A2641" s="2" t="s">
        <v>8532</v>
      </c>
      <c r="B2641" s="1" t="str">
        <f>VLOOKUP(A2641,'[3]消费明细-普通账号'!$B$2:$C$10000,2,)</f>
        <v>健客医药</v>
      </c>
      <c r="C2641" s="1" t="str">
        <f>VLOOKUP(A2641,'[3]消费明细-普通账号'!$B$2:$D$10000,3,)</f>
        <v>KA-深</v>
      </c>
      <c r="D2641" s="1" t="str">
        <f>VLOOKUP(A2641,'[3]消费明细-普通账号'!$B$2:$L$10000,11,)</f>
        <v>李申政</v>
      </c>
      <c r="E2641" s="1" t="str">
        <f>VLOOKUP(A2641,'[3]消费明细-普通账号'!$B$2:$P$10000,15,)</f>
        <v>新建</v>
      </c>
      <c r="F2641" s="5">
        <f>VLOOKUP(A2641,'[3]消费明细-普通账号'!$B$2:$O$10000,14,)</f>
        <v>43300.630833333336</v>
      </c>
      <c r="G2641" s="2" t="s">
        <v>8669</v>
      </c>
      <c r="H2641" s="2" t="s">
        <v>130</v>
      </c>
      <c r="I2641" s="2" t="s">
        <v>49</v>
      </c>
      <c r="J2641" s="2" t="s">
        <v>29</v>
      </c>
      <c r="K2641" s="2" t="s">
        <v>20</v>
      </c>
      <c r="L2641" s="2" t="s">
        <v>30</v>
      </c>
      <c r="M2641" s="2"/>
      <c r="N2641" s="1">
        <f t="shared" si="41"/>
        <v>0</v>
      </c>
      <c r="O2641" s="2" t="s">
        <v>31</v>
      </c>
      <c r="P2641" s="2" t="s">
        <v>8670</v>
      </c>
      <c r="Q2641" s="2" t="s">
        <v>8670</v>
      </c>
      <c r="R2641" s="2" t="s">
        <v>21</v>
      </c>
      <c r="S2641" s="2"/>
      <c r="T2641" s="2" t="s">
        <v>25</v>
      </c>
      <c r="U2641" t="b">
        <f>VLOOKUP(H2641,[4]可返佣产品!$A$2:$B$1000,2,)</f>
        <v>1</v>
      </c>
    </row>
    <row r="2642" spans="1:21">
      <c r="A2642" s="2" t="s">
        <v>8532</v>
      </c>
      <c r="B2642" s="1" t="str">
        <f>VLOOKUP(A2642,'[3]消费明细-普通账号'!$B$2:$C$10000,2,)</f>
        <v>健客医药</v>
      </c>
      <c r="C2642" s="1" t="str">
        <f>VLOOKUP(A2642,'[3]消费明细-普通账号'!$B$2:$D$10000,3,)</f>
        <v>KA-深</v>
      </c>
      <c r="D2642" s="1" t="str">
        <f>VLOOKUP(A2642,'[3]消费明细-普通账号'!$B$2:$L$10000,11,)</f>
        <v>李申政</v>
      </c>
      <c r="E2642" s="1" t="str">
        <f>VLOOKUP(A2642,'[3]消费明细-普通账号'!$B$2:$P$10000,15,)</f>
        <v>新建</v>
      </c>
      <c r="F2642" s="5">
        <f>VLOOKUP(A2642,'[3]消费明细-普通账号'!$B$2:$O$10000,14,)</f>
        <v>43300.630833333336</v>
      </c>
      <c r="G2642" s="2" t="s">
        <v>8671</v>
      </c>
      <c r="H2642" s="2" t="s">
        <v>17</v>
      </c>
      <c r="I2642" s="2" t="s">
        <v>59</v>
      </c>
      <c r="J2642" s="2" t="s">
        <v>8672</v>
      </c>
      <c r="K2642" s="2" t="s">
        <v>20</v>
      </c>
      <c r="L2642" s="2" t="s">
        <v>8672</v>
      </c>
      <c r="M2642" s="2">
        <v>1250.2</v>
      </c>
      <c r="N2642" s="1">
        <f t="shared" si="41"/>
        <v>0</v>
      </c>
      <c r="O2642" s="2" t="s">
        <v>22</v>
      </c>
      <c r="P2642" s="2" t="s">
        <v>8673</v>
      </c>
      <c r="Q2642" s="2" t="s">
        <v>8674</v>
      </c>
      <c r="R2642" s="2" t="s">
        <v>21</v>
      </c>
      <c r="S2642" s="2"/>
      <c r="T2642" s="2" t="s">
        <v>25</v>
      </c>
      <c r="U2642" t="str">
        <f>VLOOKUP(H2642,[4]可返佣产品!$A$2:$B$1000,2,)</f>
        <v>true</v>
      </c>
    </row>
    <row r="2643" spans="1:21">
      <c r="A2643" s="2" t="s">
        <v>8675</v>
      </c>
      <c r="B2643" s="1" t="str">
        <f>VLOOKUP(A2643,'[3]消费明细-普通账号'!$B$2:$C$10000,2,)</f>
        <v>深圳中天精装股份有限公司</v>
      </c>
      <c r="C2643" s="1" t="str">
        <f>VLOOKUP(A2643,'[3]消费明细-普通账号'!$B$2:$D$10000,3,)</f>
        <v>KA-广</v>
      </c>
      <c r="D2643" s="1" t="str">
        <f>VLOOKUP(A2643,'[3]消费明细-普通账号'!$B$2:$L$10000,11,)</f>
        <v>谢晓敏</v>
      </c>
      <c r="E2643" s="1" t="str">
        <f>VLOOKUP(A2643,'[3]消费明细-普通账号'!$B$2:$P$10000,15,)</f>
        <v>关联</v>
      </c>
      <c r="F2643" s="5">
        <f>VLOOKUP(A2643,'[3]消费明细-普通账号'!$B$2:$O$10000,14,)</f>
        <v>42889</v>
      </c>
      <c r="G2643" s="2" t="s">
        <v>8676</v>
      </c>
      <c r="H2643" s="2" t="s">
        <v>36</v>
      </c>
      <c r="I2643" s="2" t="s">
        <v>59</v>
      </c>
      <c r="J2643" s="2" t="s">
        <v>4181</v>
      </c>
      <c r="K2643" s="2" t="s">
        <v>84</v>
      </c>
      <c r="L2643" s="2" t="s">
        <v>8677</v>
      </c>
      <c r="M2643" s="2"/>
      <c r="N2643" s="1">
        <f t="shared" si="41"/>
        <v>1591.2</v>
      </c>
      <c r="O2643" s="2" t="s">
        <v>22</v>
      </c>
      <c r="P2643" s="2" t="s">
        <v>8678</v>
      </c>
      <c r="Q2643" s="2" t="s">
        <v>8679</v>
      </c>
      <c r="R2643" s="2" t="s">
        <v>21</v>
      </c>
      <c r="S2643" s="2"/>
      <c r="T2643" s="2" t="s">
        <v>25</v>
      </c>
      <c r="U2643">
        <v>-1</v>
      </c>
    </row>
    <row r="2644" spans="1:21">
      <c r="A2644" s="2" t="s">
        <v>8675</v>
      </c>
      <c r="B2644" s="1" t="str">
        <f>VLOOKUP(A2644,'[3]消费明细-普通账号'!$B$2:$C$10000,2,)</f>
        <v>深圳中天精装股份有限公司</v>
      </c>
      <c r="C2644" s="1" t="str">
        <f>VLOOKUP(A2644,'[3]消费明细-普通账号'!$B$2:$D$10000,3,)</f>
        <v>KA-广</v>
      </c>
      <c r="D2644" s="1" t="str">
        <f>VLOOKUP(A2644,'[3]消费明细-普通账号'!$B$2:$L$10000,11,)</f>
        <v>谢晓敏</v>
      </c>
      <c r="E2644" s="1" t="str">
        <f>VLOOKUP(A2644,'[3]消费明细-普通账号'!$B$2:$P$10000,15,)</f>
        <v>关联</v>
      </c>
      <c r="F2644" s="5">
        <f>VLOOKUP(A2644,'[3]消费明细-普通账号'!$B$2:$O$10000,14,)</f>
        <v>42889</v>
      </c>
      <c r="G2644" s="2" t="s">
        <v>8680</v>
      </c>
      <c r="H2644" s="2" t="s">
        <v>17</v>
      </c>
      <c r="I2644" s="2" t="s">
        <v>59</v>
      </c>
      <c r="J2644" s="2" t="s">
        <v>8681</v>
      </c>
      <c r="K2644" s="2" t="s">
        <v>8682</v>
      </c>
      <c r="L2644" s="2" t="s">
        <v>8683</v>
      </c>
      <c r="M2644" s="2">
        <v>227</v>
      </c>
      <c r="N2644" s="1">
        <f t="shared" si="41"/>
        <v>3669.4</v>
      </c>
      <c r="O2644" s="2" t="s">
        <v>22</v>
      </c>
      <c r="P2644" s="2" t="s">
        <v>8684</v>
      </c>
      <c r="Q2644" s="2" t="s">
        <v>8685</v>
      </c>
      <c r="R2644" s="2" t="s">
        <v>21</v>
      </c>
      <c r="S2644" s="2"/>
      <c r="T2644" s="2" t="s">
        <v>25</v>
      </c>
      <c r="U2644">
        <v>-1</v>
      </c>
    </row>
    <row r="2645" spans="1:21">
      <c r="A2645" s="2" t="s">
        <v>8553</v>
      </c>
      <c r="B2645" s="1" t="str">
        <f>VLOOKUP(A2645,'[3]消费明细-普通账号'!$B$2:$C$10000,2,)</f>
        <v>广州阅来阅美网络科技有限公司</v>
      </c>
      <c r="C2645" s="1" t="str">
        <f>VLOOKUP(A2645,'[3]消费明细-普通账号'!$B$2:$D$10000,3,)</f>
        <v>KA-深</v>
      </c>
      <c r="D2645" s="1" t="str">
        <f>VLOOKUP(A2645,'[3]消费明细-普通账号'!$B$2:$L$10000,11,)</f>
        <v>李申政</v>
      </c>
      <c r="E2645" s="1" t="str">
        <f>VLOOKUP(A2645,'[3]消费明细-普通账号'!$B$2:$P$10000,15,)</f>
        <v>关联</v>
      </c>
      <c r="F2645" s="5">
        <f>VLOOKUP(A2645,'[3]消费明细-普通账号'!$B$2:$O$10000,14,)</f>
        <v>43140.605034722197</v>
      </c>
      <c r="G2645" s="2" t="s">
        <v>8686</v>
      </c>
      <c r="H2645" s="2" t="s">
        <v>17</v>
      </c>
      <c r="I2645" s="2" t="s">
        <v>59</v>
      </c>
      <c r="J2645" s="2" t="s">
        <v>8687</v>
      </c>
      <c r="K2645" s="2" t="s">
        <v>20</v>
      </c>
      <c r="L2645" s="2" t="s">
        <v>8687</v>
      </c>
      <c r="M2645" s="2"/>
      <c r="N2645" s="1">
        <f t="shared" si="41"/>
        <v>355.45</v>
      </c>
      <c r="O2645" s="2" t="s">
        <v>22</v>
      </c>
      <c r="P2645" s="2" t="s">
        <v>8688</v>
      </c>
      <c r="Q2645" s="2" t="s">
        <v>8689</v>
      </c>
      <c r="R2645" s="2" t="s">
        <v>21</v>
      </c>
      <c r="S2645" s="2"/>
      <c r="T2645" s="2" t="s">
        <v>25</v>
      </c>
      <c r="U2645">
        <v>-1</v>
      </c>
    </row>
    <row r="2646" spans="1:21">
      <c r="A2646" s="2" t="s">
        <v>8553</v>
      </c>
      <c r="B2646" s="1" t="str">
        <f>VLOOKUP(A2646,'[3]消费明细-普通账号'!$B$2:$C$10000,2,)</f>
        <v>广州阅来阅美网络科技有限公司</v>
      </c>
      <c r="C2646" s="1" t="str">
        <f>VLOOKUP(A2646,'[3]消费明细-普通账号'!$B$2:$D$10000,3,)</f>
        <v>KA-深</v>
      </c>
      <c r="D2646" s="1" t="str">
        <f>VLOOKUP(A2646,'[3]消费明细-普通账号'!$B$2:$L$10000,11,)</f>
        <v>李申政</v>
      </c>
      <c r="E2646" s="1" t="str">
        <f>VLOOKUP(A2646,'[3]消费明细-普通账号'!$B$2:$P$10000,15,)</f>
        <v>关联</v>
      </c>
      <c r="F2646" s="5">
        <f>VLOOKUP(A2646,'[3]消费明细-普通账号'!$B$2:$O$10000,14,)</f>
        <v>43140.605034722197</v>
      </c>
      <c r="G2646" s="2" t="s">
        <v>8690</v>
      </c>
      <c r="H2646" s="2" t="s">
        <v>17</v>
      </c>
      <c r="I2646" s="2" t="s">
        <v>59</v>
      </c>
      <c r="J2646" s="2" t="s">
        <v>8691</v>
      </c>
      <c r="K2646" s="2" t="s">
        <v>20</v>
      </c>
      <c r="L2646" s="2" t="s">
        <v>8691</v>
      </c>
      <c r="M2646" s="2"/>
      <c r="N2646" s="1">
        <f t="shared" si="41"/>
        <v>717.91</v>
      </c>
      <c r="O2646" s="2" t="s">
        <v>22</v>
      </c>
      <c r="P2646" s="2" t="s">
        <v>8692</v>
      </c>
      <c r="Q2646" s="2" t="s">
        <v>8693</v>
      </c>
      <c r="R2646" s="2" t="s">
        <v>21</v>
      </c>
      <c r="S2646" s="2"/>
      <c r="T2646" s="2" t="s">
        <v>25</v>
      </c>
      <c r="U2646">
        <v>-1</v>
      </c>
    </row>
    <row r="2647" spans="1:21">
      <c r="A2647" s="2" t="s">
        <v>8532</v>
      </c>
      <c r="B2647" s="1" t="str">
        <f>VLOOKUP(A2647,'[3]消费明细-普通账号'!$B$2:$C$10000,2,)</f>
        <v>健客医药</v>
      </c>
      <c r="C2647" s="1" t="str">
        <f>VLOOKUP(A2647,'[3]消费明细-普通账号'!$B$2:$D$10000,3,)</f>
        <v>KA-深</v>
      </c>
      <c r="D2647" s="1" t="str">
        <f>VLOOKUP(A2647,'[3]消费明细-普通账号'!$B$2:$L$10000,11,)</f>
        <v>李申政</v>
      </c>
      <c r="E2647" s="1" t="str">
        <f>VLOOKUP(A2647,'[3]消费明细-普通账号'!$B$2:$P$10000,15,)</f>
        <v>新建</v>
      </c>
      <c r="F2647" s="5">
        <f>VLOOKUP(A2647,'[3]消费明细-普通账号'!$B$2:$O$10000,14,)</f>
        <v>43300.630833333336</v>
      </c>
      <c r="G2647" s="2" t="s">
        <v>8694</v>
      </c>
      <c r="H2647" s="2" t="s">
        <v>17</v>
      </c>
      <c r="I2647" s="2" t="s">
        <v>59</v>
      </c>
      <c r="J2647" s="2" t="s">
        <v>8695</v>
      </c>
      <c r="K2647" s="2" t="s">
        <v>20</v>
      </c>
      <c r="L2647" s="2" t="s">
        <v>8695</v>
      </c>
      <c r="M2647" s="2">
        <v>133.84</v>
      </c>
      <c r="N2647" s="1">
        <f t="shared" si="41"/>
        <v>0</v>
      </c>
      <c r="O2647" s="2" t="s">
        <v>22</v>
      </c>
      <c r="P2647" s="2" t="s">
        <v>8696</v>
      </c>
      <c r="Q2647" s="2" t="s">
        <v>8697</v>
      </c>
      <c r="R2647" s="2" t="s">
        <v>21</v>
      </c>
      <c r="S2647" s="2"/>
      <c r="T2647" s="2" t="s">
        <v>25</v>
      </c>
      <c r="U2647" t="str">
        <f>VLOOKUP(H2647,[4]可返佣产品!$A$2:$B$1000,2,)</f>
        <v>true</v>
      </c>
    </row>
    <row r="2648" spans="1:21">
      <c r="A2648" s="2" t="s">
        <v>8437</v>
      </c>
      <c r="B2648" s="1" t="str">
        <f>VLOOKUP(A2648,'[3]消费明细-普通账号'!$B$2:$C$10000,2,)</f>
        <v>深圳开思时代科技有限公司</v>
      </c>
      <c r="C2648" s="1" t="str">
        <f>VLOOKUP(A2648,'[3]消费明细-普通账号'!$B$2:$D$10000,3,)</f>
        <v>KA-深</v>
      </c>
      <c r="D2648" s="1" t="str">
        <f>VLOOKUP(A2648,'[3]消费明细-普通账号'!$B$2:$L$10000,11,)</f>
        <v>李申政</v>
      </c>
      <c r="E2648" s="1" t="str">
        <f>VLOOKUP(A2648,'[3]消费明细-普通账号'!$B$2:$P$10000,15,)</f>
        <v>关联</v>
      </c>
      <c r="F2648" s="5">
        <f>VLOOKUP(A2648,'[3]消费明细-普通账号'!$B$2:$O$10000,14,)</f>
        <v>42935</v>
      </c>
      <c r="G2648" s="2" t="s">
        <v>8698</v>
      </c>
      <c r="H2648" s="2" t="s">
        <v>130</v>
      </c>
      <c r="I2648" s="2" t="s">
        <v>49</v>
      </c>
      <c r="J2648" s="2" t="s">
        <v>29</v>
      </c>
      <c r="K2648" s="2" t="s">
        <v>20</v>
      </c>
      <c r="L2648" s="2" t="s">
        <v>30</v>
      </c>
      <c r="M2648" s="2"/>
      <c r="N2648" s="1">
        <f t="shared" si="41"/>
        <v>0</v>
      </c>
      <c r="O2648" s="2" t="s">
        <v>31</v>
      </c>
      <c r="P2648" s="2" t="s">
        <v>8699</v>
      </c>
      <c r="Q2648" s="2" t="s">
        <v>8699</v>
      </c>
      <c r="R2648" s="2" t="s">
        <v>21</v>
      </c>
      <c r="S2648" s="2"/>
      <c r="T2648" s="2" t="s">
        <v>25</v>
      </c>
      <c r="U2648" t="b">
        <f>VLOOKUP(H2648,[4]可返佣产品!$A$2:$B$1000,2,)</f>
        <v>1</v>
      </c>
    </row>
    <row r="2649" spans="1:21">
      <c r="A2649" s="2" t="s">
        <v>8569</v>
      </c>
      <c r="B2649" s="1" t="str">
        <f>VLOOKUP(A2649,'[3]消费明细-普通账号'!$B$2:$C$10000,2,)</f>
        <v>深圳市聚美堂科技有限公司</v>
      </c>
      <c r="C2649" s="1" t="str">
        <f>VLOOKUP(A2649,'[3]消费明细-普通账号'!$B$2:$D$10000,3,)</f>
        <v>铁军-深</v>
      </c>
      <c r="D2649" s="1" t="str">
        <f>VLOOKUP(A2649,'[3]消费明细-普通账号'!$B$2:$L$10000,11,)</f>
        <v>金浩阳</v>
      </c>
      <c r="E2649" s="1" t="str">
        <f>VLOOKUP(A2649,'[3]消费明细-普通账号'!$B$2:$P$10000,15,)</f>
        <v>新建</v>
      </c>
      <c r="F2649" s="5">
        <f>VLOOKUP(A2649,'[3]消费明细-普通账号'!$B$2:$O$10000,14,)</f>
        <v>43236.624583333301</v>
      </c>
      <c r="G2649" s="2" t="s">
        <v>8700</v>
      </c>
      <c r="H2649" s="2" t="s">
        <v>130</v>
      </c>
      <c r="I2649" s="2" t="s">
        <v>49</v>
      </c>
      <c r="J2649" s="2" t="s">
        <v>29</v>
      </c>
      <c r="K2649" s="2" t="s">
        <v>20</v>
      </c>
      <c r="L2649" s="2" t="s">
        <v>30</v>
      </c>
      <c r="M2649" s="2"/>
      <c r="N2649" s="1">
        <f t="shared" si="41"/>
        <v>0</v>
      </c>
      <c r="O2649" s="2" t="s">
        <v>31</v>
      </c>
      <c r="P2649" s="2" t="s">
        <v>8701</v>
      </c>
      <c r="Q2649" s="2" t="s">
        <v>8702</v>
      </c>
      <c r="R2649" s="2" t="s">
        <v>21</v>
      </c>
      <c r="S2649" s="2"/>
      <c r="T2649" s="2" t="s">
        <v>25</v>
      </c>
      <c r="U2649" t="b">
        <f>VLOOKUP(H2649,[4]可返佣产品!$A$2:$B$1000,2,)</f>
        <v>1</v>
      </c>
    </row>
    <row r="2650" spans="1:21">
      <c r="A2650" s="2" t="s">
        <v>8615</v>
      </c>
      <c r="B2650" s="1" t="str">
        <f>VLOOKUP(A2650,'[3]消费明细-普通账号'!$B$2:$C$10000,2,)</f>
        <v>深圳众米网络科技有限公司</v>
      </c>
      <c r="C2650" s="1" t="str">
        <f>VLOOKUP(A2650,'[3]消费明细-普通账号'!$B$2:$D$10000,3,)</f>
        <v>铁军-深</v>
      </c>
      <c r="D2650" s="1" t="str">
        <f>VLOOKUP(A2650,'[3]消费明细-普通账号'!$B$2:$L$10000,11,)</f>
        <v>黄至崇</v>
      </c>
      <c r="E2650" s="1" t="str">
        <f>VLOOKUP(A2650,'[3]消费明细-普通账号'!$B$2:$P$10000,15,)</f>
        <v>关联</v>
      </c>
      <c r="F2650" s="5">
        <f>VLOOKUP(A2650,'[3]消费明细-普通账号'!$B$2:$O$10000,14,)</f>
        <v>43174.780104166668</v>
      </c>
      <c r="G2650" s="2" t="s">
        <v>8703</v>
      </c>
      <c r="H2650" s="2" t="s">
        <v>17</v>
      </c>
      <c r="I2650" s="2" t="s">
        <v>18</v>
      </c>
      <c r="J2650" s="2" t="s">
        <v>8704</v>
      </c>
      <c r="K2650" s="2" t="s">
        <v>20</v>
      </c>
      <c r="L2650" s="2" t="s">
        <v>8704</v>
      </c>
      <c r="M2650" s="2"/>
      <c r="N2650" s="1">
        <f t="shared" si="41"/>
        <v>161.1</v>
      </c>
      <c r="O2650" s="2" t="s">
        <v>22</v>
      </c>
      <c r="P2650" s="2" t="s">
        <v>8705</v>
      </c>
      <c r="Q2650" s="2" t="s">
        <v>8706</v>
      </c>
      <c r="R2650" s="2" t="s">
        <v>21</v>
      </c>
      <c r="S2650" s="2"/>
      <c r="T2650" s="2" t="s">
        <v>25</v>
      </c>
      <c r="U2650" t="str">
        <f>VLOOKUP(H2650,[4]可返佣产品!$A$2:$B$1000,2,)</f>
        <v>true</v>
      </c>
    </row>
    <row r="2651" spans="1:21">
      <c r="A2651" s="2" t="s">
        <v>8615</v>
      </c>
      <c r="B2651" s="1" t="str">
        <f>VLOOKUP(A2651,'[3]消费明细-普通账号'!$B$2:$C$10000,2,)</f>
        <v>深圳众米网络科技有限公司</v>
      </c>
      <c r="C2651" s="1" t="str">
        <f>VLOOKUP(A2651,'[3]消费明细-普通账号'!$B$2:$D$10000,3,)</f>
        <v>铁军-深</v>
      </c>
      <c r="D2651" s="1" t="str">
        <f>VLOOKUP(A2651,'[3]消费明细-普通账号'!$B$2:$L$10000,11,)</f>
        <v>黄至崇</v>
      </c>
      <c r="E2651" s="1" t="str">
        <f>VLOOKUP(A2651,'[3]消费明细-普通账号'!$B$2:$P$10000,15,)</f>
        <v>关联</v>
      </c>
      <c r="F2651" s="5">
        <f>VLOOKUP(A2651,'[3]消费明细-普通账号'!$B$2:$O$10000,14,)</f>
        <v>43174.780104166668</v>
      </c>
      <c r="G2651" s="2" t="s">
        <v>8707</v>
      </c>
      <c r="H2651" s="2" t="s">
        <v>17</v>
      </c>
      <c r="I2651" s="2" t="s">
        <v>18</v>
      </c>
      <c r="J2651" s="2" t="s">
        <v>8708</v>
      </c>
      <c r="K2651" s="2" t="s">
        <v>20</v>
      </c>
      <c r="L2651" s="2" t="s">
        <v>8708</v>
      </c>
      <c r="M2651" s="2"/>
      <c r="N2651" s="1">
        <f t="shared" si="41"/>
        <v>438.3</v>
      </c>
      <c r="O2651" s="2" t="s">
        <v>22</v>
      </c>
      <c r="P2651" s="2" t="s">
        <v>875</v>
      </c>
      <c r="Q2651" s="2" t="s">
        <v>8709</v>
      </c>
      <c r="R2651" s="2" t="s">
        <v>21</v>
      </c>
      <c r="S2651" s="2"/>
      <c r="T2651" s="2" t="s">
        <v>25</v>
      </c>
      <c r="U2651" t="str">
        <f>VLOOKUP(H2651,[4]可返佣产品!$A$2:$B$1000,2,)</f>
        <v>true</v>
      </c>
    </row>
    <row r="2652" spans="1:21">
      <c r="A2652" s="2" t="s">
        <v>8569</v>
      </c>
      <c r="B2652" s="1" t="str">
        <f>VLOOKUP(A2652,'[3]消费明细-普通账号'!$B$2:$C$10000,2,)</f>
        <v>深圳市聚美堂科技有限公司</v>
      </c>
      <c r="C2652" s="1" t="str">
        <f>VLOOKUP(A2652,'[3]消费明细-普通账号'!$B$2:$D$10000,3,)</f>
        <v>铁军-深</v>
      </c>
      <c r="D2652" s="1" t="str">
        <f>VLOOKUP(A2652,'[3]消费明细-普通账号'!$B$2:$L$10000,11,)</f>
        <v>金浩阳</v>
      </c>
      <c r="E2652" s="1" t="str">
        <f>VLOOKUP(A2652,'[3]消费明细-普通账号'!$B$2:$P$10000,15,)</f>
        <v>新建</v>
      </c>
      <c r="F2652" s="5">
        <f>VLOOKUP(A2652,'[3]消费明细-普通账号'!$B$2:$O$10000,14,)</f>
        <v>43236.624583333301</v>
      </c>
      <c r="G2652" s="2" t="s">
        <v>8710</v>
      </c>
      <c r="H2652" s="2" t="s">
        <v>130</v>
      </c>
      <c r="I2652" s="2" t="s">
        <v>49</v>
      </c>
      <c r="J2652" s="2" t="s">
        <v>29</v>
      </c>
      <c r="K2652" s="2" t="s">
        <v>20</v>
      </c>
      <c r="L2652" s="2" t="s">
        <v>30</v>
      </c>
      <c r="M2652" s="2"/>
      <c r="N2652" s="1">
        <f t="shared" si="41"/>
        <v>0</v>
      </c>
      <c r="O2652" s="2" t="s">
        <v>31</v>
      </c>
      <c r="P2652" s="2" t="s">
        <v>8711</v>
      </c>
      <c r="Q2652" s="2" t="s">
        <v>8711</v>
      </c>
      <c r="R2652" s="2" t="s">
        <v>21</v>
      </c>
      <c r="S2652" s="2"/>
      <c r="T2652" s="2" t="s">
        <v>25</v>
      </c>
      <c r="U2652" t="b">
        <f>VLOOKUP(H2652,[4]可返佣产品!$A$2:$B$1000,2,)</f>
        <v>1</v>
      </c>
    </row>
    <row r="2653" spans="1:21">
      <c r="A2653" s="2" t="s">
        <v>8437</v>
      </c>
      <c r="B2653" s="1" t="str">
        <f>VLOOKUP(A2653,'[3]消费明细-普通账号'!$B$2:$C$10000,2,)</f>
        <v>深圳开思时代科技有限公司</v>
      </c>
      <c r="C2653" s="1" t="str">
        <f>VLOOKUP(A2653,'[3]消费明细-普通账号'!$B$2:$D$10000,3,)</f>
        <v>KA-深</v>
      </c>
      <c r="D2653" s="1" t="str">
        <f>VLOOKUP(A2653,'[3]消费明细-普通账号'!$B$2:$L$10000,11,)</f>
        <v>李申政</v>
      </c>
      <c r="E2653" s="1" t="str">
        <f>VLOOKUP(A2653,'[3]消费明细-普通账号'!$B$2:$P$10000,15,)</f>
        <v>关联</v>
      </c>
      <c r="F2653" s="5">
        <f>VLOOKUP(A2653,'[3]消费明细-普通账号'!$B$2:$O$10000,14,)</f>
        <v>42935</v>
      </c>
      <c r="G2653" s="2" t="s">
        <v>8712</v>
      </c>
      <c r="H2653" s="2" t="s">
        <v>17</v>
      </c>
      <c r="I2653" s="2" t="s">
        <v>59</v>
      </c>
      <c r="J2653" s="2" t="s">
        <v>8713</v>
      </c>
      <c r="K2653" s="2" t="s">
        <v>84</v>
      </c>
      <c r="L2653" s="2" t="s">
        <v>8714</v>
      </c>
      <c r="M2653" s="2"/>
      <c r="N2653" s="1">
        <f t="shared" si="41"/>
        <v>754.49</v>
      </c>
      <c r="O2653" s="2" t="s">
        <v>22</v>
      </c>
      <c r="P2653" s="2" t="s">
        <v>8715</v>
      </c>
      <c r="Q2653" s="2" t="s">
        <v>8716</v>
      </c>
      <c r="R2653" s="2" t="s">
        <v>21</v>
      </c>
      <c r="S2653" s="2"/>
      <c r="T2653" s="2" t="s">
        <v>25</v>
      </c>
      <c r="U2653">
        <v>-1</v>
      </c>
    </row>
    <row r="2654" spans="1:21">
      <c r="A2654" s="2" t="s">
        <v>8437</v>
      </c>
      <c r="B2654" s="1" t="str">
        <f>VLOOKUP(A2654,'[3]消费明细-普通账号'!$B$2:$C$10000,2,)</f>
        <v>深圳开思时代科技有限公司</v>
      </c>
      <c r="C2654" s="1" t="str">
        <f>VLOOKUP(A2654,'[3]消费明细-普通账号'!$B$2:$D$10000,3,)</f>
        <v>KA-深</v>
      </c>
      <c r="D2654" s="1" t="str">
        <f>VLOOKUP(A2654,'[3]消费明细-普通账号'!$B$2:$L$10000,11,)</f>
        <v>李申政</v>
      </c>
      <c r="E2654" s="1" t="str">
        <f>VLOOKUP(A2654,'[3]消费明细-普通账号'!$B$2:$P$10000,15,)</f>
        <v>关联</v>
      </c>
      <c r="F2654" s="5">
        <f>VLOOKUP(A2654,'[3]消费明细-普通账号'!$B$2:$O$10000,14,)</f>
        <v>42935</v>
      </c>
      <c r="G2654" s="2" t="s">
        <v>8717</v>
      </c>
      <c r="H2654" s="2" t="s">
        <v>17</v>
      </c>
      <c r="I2654" s="2" t="s">
        <v>59</v>
      </c>
      <c r="J2654" s="2" t="s">
        <v>8718</v>
      </c>
      <c r="K2654" s="2" t="s">
        <v>84</v>
      </c>
      <c r="L2654" s="2" t="s">
        <v>8719</v>
      </c>
      <c r="M2654" s="2"/>
      <c r="N2654" s="1">
        <f t="shared" si="41"/>
        <v>2488.8000000000002</v>
      </c>
      <c r="O2654" s="2" t="s">
        <v>22</v>
      </c>
      <c r="P2654" s="2" t="s">
        <v>8720</v>
      </c>
      <c r="Q2654" s="2" t="s">
        <v>8721</v>
      </c>
      <c r="R2654" s="2" t="s">
        <v>21</v>
      </c>
      <c r="S2654" s="2"/>
      <c r="T2654" s="2" t="s">
        <v>25</v>
      </c>
      <c r="U2654">
        <v>-1</v>
      </c>
    </row>
    <row r="2655" spans="1:21">
      <c r="A2655" s="2" t="s">
        <v>8437</v>
      </c>
      <c r="B2655" s="1" t="str">
        <f>VLOOKUP(A2655,'[3]消费明细-普通账号'!$B$2:$C$10000,2,)</f>
        <v>深圳开思时代科技有限公司</v>
      </c>
      <c r="C2655" s="1" t="str">
        <f>VLOOKUP(A2655,'[3]消费明细-普通账号'!$B$2:$D$10000,3,)</f>
        <v>KA-深</v>
      </c>
      <c r="D2655" s="1" t="str">
        <f>VLOOKUP(A2655,'[3]消费明细-普通账号'!$B$2:$L$10000,11,)</f>
        <v>李申政</v>
      </c>
      <c r="E2655" s="1" t="str">
        <f>VLOOKUP(A2655,'[3]消费明细-普通账号'!$B$2:$P$10000,15,)</f>
        <v>关联</v>
      </c>
      <c r="F2655" s="5">
        <f>VLOOKUP(A2655,'[3]消费明细-普通账号'!$B$2:$O$10000,14,)</f>
        <v>42935</v>
      </c>
      <c r="G2655" s="2" t="s">
        <v>8722</v>
      </c>
      <c r="H2655" s="2" t="s">
        <v>17</v>
      </c>
      <c r="I2655" s="2" t="s">
        <v>59</v>
      </c>
      <c r="J2655" s="2" t="s">
        <v>8718</v>
      </c>
      <c r="K2655" s="2" t="s">
        <v>84</v>
      </c>
      <c r="L2655" s="2" t="s">
        <v>8719</v>
      </c>
      <c r="M2655" s="2"/>
      <c r="N2655" s="1">
        <f t="shared" si="41"/>
        <v>2488.8000000000002</v>
      </c>
      <c r="O2655" s="2" t="s">
        <v>22</v>
      </c>
      <c r="P2655" s="2" t="s">
        <v>8723</v>
      </c>
      <c r="Q2655" s="2" t="s">
        <v>8724</v>
      </c>
      <c r="R2655" s="2" t="s">
        <v>21</v>
      </c>
      <c r="S2655" s="2"/>
      <c r="T2655" s="2" t="s">
        <v>25</v>
      </c>
      <c r="U2655">
        <v>-1</v>
      </c>
    </row>
    <row r="2656" spans="1:21">
      <c r="A2656" s="2" t="s">
        <v>8569</v>
      </c>
      <c r="B2656" s="1" t="str">
        <f>VLOOKUP(A2656,'[3]消费明细-普通账号'!$B$2:$C$10000,2,)</f>
        <v>深圳市聚美堂科技有限公司</v>
      </c>
      <c r="C2656" s="1" t="str">
        <f>VLOOKUP(A2656,'[3]消费明细-普通账号'!$B$2:$D$10000,3,)</f>
        <v>铁军-深</v>
      </c>
      <c r="D2656" s="1" t="str">
        <f>VLOOKUP(A2656,'[3]消费明细-普通账号'!$B$2:$L$10000,11,)</f>
        <v>金浩阳</v>
      </c>
      <c r="E2656" s="1" t="str">
        <f>VLOOKUP(A2656,'[3]消费明细-普通账号'!$B$2:$P$10000,15,)</f>
        <v>新建</v>
      </c>
      <c r="F2656" s="5">
        <f>VLOOKUP(A2656,'[3]消费明细-普通账号'!$B$2:$O$10000,14,)</f>
        <v>43236.624583333301</v>
      </c>
      <c r="G2656" s="2" t="s">
        <v>8725</v>
      </c>
      <c r="H2656" s="2" t="s">
        <v>130</v>
      </c>
      <c r="I2656" s="2" t="s">
        <v>49</v>
      </c>
      <c r="J2656" s="2" t="s">
        <v>29</v>
      </c>
      <c r="K2656" s="2" t="s">
        <v>20</v>
      </c>
      <c r="L2656" s="2" t="s">
        <v>30</v>
      </c>
      <c r="M2656" s="2"/>
      <c r="N2656" s="1">
        <f t="shared" si="41"/>
        <v>0</v>
      </c>
      <c r="O2656" s="2" t="s">
        <v>31</v>
      </c>
      <c r="P2656" s="2" t="s">
        <v>8726</v>
      </c>
      <c r="Q2656" s="2" t="s">
        <v>8726</v>
      </c>
      <c r="R2656" s="2" t="s">
        <v>21</v>
      </c>
      <c r="S2656" s="2"/>
      <c r="T2656" s="2" t="s">
        <v>25</v>
      </c>
      <c r="U2656" t="b">
        <f>VLOOKUP(H2656,[4]可返佣产品!$A$2:$B$1000,2,)</f>
        <v>1</v>
      </c>
    </row>
    <row r="2657" spans="1:21">
      <c r="A2657" s="2" t="s">
        <v>8532</v>
      </c>
      <c r="B2657" s="1" t="str">
        <f>VLOOKUP(A2657,'[3]消费明细-普通账号'!$B$2:$C$10000,2,)</f>
        <v>健客医药</v>
      </c>
      <c r="C2657" s="1" t="str">
        <f>VLOOKUP(A2657,'[3]消费明细-普通账号'!$B$2:$D$10000,3,)</f>
        <v>KA-深</v>
      </c>
      <c r="D2657" s="1" t="str">
        <f>VLOOKUP(A2657,'[3]消费明细-普通账号'!$B$2:$L$10000,11,)</f>
        <v>李申政</v>
      </c>
      <c r="E2657" s="1" t="str">
        <f>VLOOKUP(A2657,'[3]消费明细-普通账号'!$B$2:$P$10000,15,)</f>
        <v>新建</v>
      </c>
      <c r="F2657" s="5">
        <f>VLOOKUP(A2657,'[3]消费明细-普通账号'!$B$2:$O$10000,14,)</f>
        <v>43300.630833333336</v>
      </c>
      <c r="G2657" s="2" t="s">
        <v>8727</v>
      </c>
      <c r="H2657" s="2" t="s">
        <v>166</v>
      </c>
      <c r="I2657" s="2" t="s">
        <v>49</v>
      </c>
      <c r="J2657" s="2" t="s">
        <v>29</v>
      </c>
      <c r="K2657" s="2" t="s">
        <v>20</v>
      </c>
      <c r="L2657" s="2" t="s">
        <v>30</v>
      </c>
      <c r="M2657" s="2"/>
      <c r="N2657" s="1">
        <f t="shared" si="41"/>
        <v>0</v>
      </c>
      <c r="O2657" s="2" t="s">
        <v>31</v>
      </c>
      <c r="P2657" s="2" t="s">
        <v>8728</v>
      </c>
      <c r="Q2657" s="2" t="s">
        <v>8728</v>
      </c>
      <c r="R2657" s="2" t="s">
        <v>21</v>
      </c>
      <c r="S2657" s="2"/>
      <c r="T2657" s="2" t="s">
        <v>25</v>
      </c>
      <c r="U2657" t="e">
        <f>VLOOKUP(H2657,[4]可返佣产品!$A$2:$B$1000,2,)</f>
        <v>#N/A</v>
      </c>
    </row>
    <row r="2658" spans="1:21">
      <c r="A2658" s="2" t="s">
        <v>8532</v>
      </c>
      <c r="B2658" s="1" t="str">
        <f>VLOOKUP(A2658,'[3]消费明细-普通账号'!$B$2:$C$10000,2,)</f>
        <v>健客医药</v>
      </c>
      <c r="C2658" s="1" t="str">
        <f>VLOOKUP(A2658,'[3]消费明细-普通账号'!$B$2:$D$10000,3,)</f>
        <v>KA-深</v>
      </c>
      <c r="D2658" s="1" t="str">
        <f>VLOOKUP(A2658,'[3]消费明细-普通账号'!$B$2:$L$10000,11,)</f>
        <v>李申政</v>
      </c>
      <c r="E2658" s="1" t="str">
        <f>VLOOKUP(A2658,'[3]消费明细-普通账号'!$B$2:$P$10000,15,)</f>
        <v>新建</v>
      </c>
      <c r="F2658" s="5">
        <f>VLOOKUP(A2658,'[3]消费明细-普通账号'!$B$2:$O$10000,14,)</f>
        <v>43300.630833333336</v>
      </c>
      <c r="G2658" s="2" t="s">
        <v>8729</v>
      </c>
      <c r="H2658" s="2" t="s">
        <v>130</v>
      </c>
      <c r="I2658" s="2" t="s">
        <v>49</v>
      </c>
      <c r="J2658" s="2" t="s">
        <v>29</v>
      </c>
      <c r="K2658" s="2" t="s">
        <v>20</v>
      </c>
      <c r="L2658" s="2" t="s">
        <v>30</v>
      </c>
      <c r="M2658" s="2"/>
      <c r="N2658" s="1">
        <f t="shared" si="41"/>
        <v>0</v>
      </c>
      <c r="O2658" s="2" t="s">
        <v>31</v>
      </c>
      <c r="P2658" s="2" t="s">
        <v>8730</v>
      </c>
      <c r="Q2658" s="2" t="s">
        <v>8730</v>
      </c>
      <c r="R2658" s="2" t="s">
        <v>21</v>
      </c>
      <c r="S2658" s="2"/>
      <c r="T2658" s="2" t="s">
        <v>25</v>
      </c>
      <c r="U2658" t="b">
        <f>VLOOKUP(H2658,[4]可返佣产品!$A$2:$B$1000,2,)</f>
        <v>1</v>
      </c>
    </row>
    <row r="2659" spans="1:21">
      <c r="A2659" s="2" t="s">
        <v>8569</v>
      </c>
      <c r="B2659" s="1" t="str">
        <f>VLOOKUP(A2659,'[3]消费明细-普通账号'!$B$2:$C$10000,2,)</f>
        <v>深圳市聚美堂科技有限公司</v>
      </c>
      <c r="C2659" s="1" t="str">
        <f>VLOOKUP(A2659,'[3]消费明细-普通账号'!$B$2:$D$10000,3,)</f>
        <v>铁军-深</v>
      </c>
      <c r="D2659" s="1" t="str">
        <f>VLOOKUP(A2659,'[3]消费明细-普通账号'!$B$2:$L$10000,11,)</f>
        <v>金浩阳</v>
      </c>
      <c r="E2659" s="1" t="str">
        <f>VLOOKUP(A2659,'[3]消费明细-普通账号'!$B$2:$P$10000,15,)</f>
        <v>新建</v>
      </c>
      <c r="F2659" s="5">
        <f>VLOOKUP(A2659,'[3]消费明细-普通账号'!$B$2:$O$10000,14,)</f>
        <v>43236.624583333301</v>
      </c>
      <c r="G2659" s="2" t="s">
        <v>8731</v>
      </c>
      <c r="H2659" s="2" t="s">
        <v>17</v>
      </c>
      <c r="I2659" s="2" t="s">
        <v>49</v>
      </c>
      <c r="J2659" s="2" t="s">
        <v>593</v>
      </c>
      <c r="K2659" s="2" t="s">
        <v>371</v>
      </c>
      <c r="L2659" s="2" t="s">
        <v>594</v>
      </c>
      <c r="M2659" s="2"/>
      <c r="N2659" s="1">
        <f t="shared" si="41"/>
        <v>36.799999999999997</v>
      </c>
      <c r="O2659" s="2" t="s">
        <v>22</v>
      </c>
      <c r="P2659" s="2" t="s">
        <v>8732</v>
      </c>
      <c r="Q2659" s="2" t="s">
        <v>8733</v>
      </c>
      <c r="R2659" s="2" t="s">
        <v>21</v>
      </c>
      <c r="S2659" s="2"/>
      <c r="T2659" s="2" t="s">
        <v>25</v>
      </c>
      <c r="U2659" t="str">
        <f>VLOOKUP(H2659,[4]可返佣产品!$A$2:$B$1000,2,)</f>
        <v>true</v>
      </c>
    </row>
    <row r="2660" spans="1:21">
      <c r="A2660" s="2" t="s">
        <v>8734</v>
      </c>
      <c r="B2660" s="1" t="str">
        <f>VLOOKUP(A2660,'[3]消费明细-普通账号'!$B$2:$C$10000,2,)</f>
        <v>深圳市本牛科技有限责任公司</v>
      </c>
      <c r="C2660" s="1" t="str">
        <f>VLOOKUP(A2660,'[3]消费明细-普通账号'!$B$2:$D$10000,3,)</f>
        <v>KA-深</v>
      </c>
      <c r="D2660" s="1" t="str">
        <f>VLOOKUP(A2660,'[3]消费明细-普通账号'!$B$2:$L$10000,11,)</f>
        <v>李申政</v>
      </c>
      <c r="E2660" s="1" t="str">
        <f>VLOOKUP(A2660,'[3]消费明细-普通账号'!$B$2:$P$10000,15,)</f>
        <v>关联</v>
      </c>
      <c r="F2660" s="5">
        <f>VLOOKUP(A2660,'[3]消费明细-普通账号'!$B$2:$O$10000,14,)</f>
        <v>42948</v>
      </c>
      <c r="G2660" s="2" t="s">
        <v>8735</v>
      </c>
      <c r="H2660" s="2" t="s">
        <v>166</v>
      </c>
      <c r="I2660" s="2" t="s">
        <v>49</v>
      </c>
      <c r="J2660" s="2" t="s">
        <v>29</v>
      </c>
      <c r="K2660" s="2" t="s">
        <v>20</v>
      </c>
      <c r="L2660" s="2" t="s">
        <v>30</v>
      </c>
      <c r="M2660" s="2"/>
      <c r="N2660" s="1">
        <f t="shared" si="41"/>
        <v>0</v>
      </c>
      <c r="O2660" s="2" t="s">
        <v>31</v>
      </c>
      <c r="P2660" s="2" t="s">
        <v>8736</v>
      </c>
      <c r="Q2660" s="2" t="s">
        <v>8736</v>
      </c>
      <c r="R2660" s="2" t="s">
        <v>21</v>
      </c>
      <c r="S2660" s="2"/>
      <c r="T2660" s="2" t="s">
        <v>25</v>
      </c>
      <c r="U2660" t="e">
        <f>VLOOKUP(H2660,[4]可返佣产品!$A$2:$B$1000,2,)</f>
        <v>#N/A</v>
      </c>
    </row>
    <row r="2661" spans="1:21">
      <c r="A2661" s="2" t="s">
        <v>8734</v>
      </c>
      <c r="B2661" s="1" t="str">
        <f>VLOOKUP(A2661,'[3]消费明细-普通账号'!$B$2:$C$10000,2,)</f>
        <v>深圳市本牛科技有限责任公司</v>
      </c>
      <c r="C2661" s="1" t="str">
        <f>VLOOKUP(A2661,'[3]消费明细-普通账号'!$B$2:$D$10000,3,)</f>
        <v>KA-深</v>
      </c>
      <c r="D2661" s="1" t="str">
        <f>VLOOKUP(A2661,'[3]消费明细-普通账号'!$B$2:$L$10000,11,)</f>
        <v>李申政</v>
      </c>
      <c r="E2661" s="1" t="str">
        <f>VLOOKUP(A2661,'[3]消费明细-普通账号'!$B$2:$P$10000,15,)</f>
        <v>关联</v>
      </c>
      <c r="F2661" s="5">
        <f>VLOOKUP(A2661,'[3]消费明细-普通账号'!$B$2:$O$10000,14,)</f>
        <v>42948</v>
      </c>
      <c r="G2661" s="2" t="s">
        <v>8737</v>
      </c>
      <c r="H2661" s="2" t="s">
        <v>166</v>
      </c>
      <c r="I2661" s="2" t="s">
        <v>49</v>
      </c>
      <c r="J2661" s="2" t="s">
        <v>29</v>
      </c>
      <c r="K2661" s="2" t="s">
        <v>20</v>
      </c>
      <c r="L2661" s="2" t="s">
        <v>30</v>
      </c>
      <c r="M2661" s="2"/>
      <c r="N2661" s="1">
        <f t="shared" si="41"/>
        <v>0</v>
      </c>
      <c r="O2661" s="2" t="s">
        <v>31</v>
      </c>
      <c r="P2661" s="2" t="s">
        <v>8738</v>
      </c>
      <c r="Q2661" s="2" t="s">
        <v>8739</v>
      </c>
      <c r="R2661" s="2" t="s">
        <v>21</v>
      </c>
      <c r="S2661" s="2"/>
      <c r="T2661" s="2" t="s">
        <v>25</v>
      </c>
      <c r="U2661" t="e">
        <f>VLOOKUP(H2661,[4]可返佣产品!$A$2:$B$1000,2,)</f>
        <v>#N/A</v>
      </c>
    </row>
    <row r="2662" spans="1:21">
      <c r="A2662" s="2" t="s">
        <v>8553</v>
      </c>
      <c r="B2662" s="1" t="str">
        <f>VLOOKUP(A2662,'[3]消费明细-普通账号'!$B$2:$C$10000,2,)</f>
        <v>广州阅来阅美网络科技有限公司</v>
      </c>
      <c r="C2662" s="1" t="str">
        <f>VLOOKUP(A2662,'[3]消费明细-普通账号'!$B$2:$D$10000,3,)</f>
        <v>KA-深</v>
      </c>
      <c r="D2662" s="1" t="str">
        <f>VLOOKUP(A2662,'[3]消费明细-普通账号'!$B$2:$L$10000,11,)</f>
        <v>李申政</v>
      </c>
      <c r="E2662" s="1" t="str">
        <f>VLOOKUP(A2662,'[3]消费明细-普通账号'!$B$2:$P$10000,15,)</f>
        <v>关联</v>
      </c>
      <c r="F2662" s="5">
        <f>VLOOKUP(A2662,'[3]消费明细-普通账号'!$B$2:$O$10000,14,)</f>
        <v>43140.605034722197</v>
      </c>
      <c r="G2662" s="2" t="s">
        <v>8740</v>
      </c>
      <c r="H2662" s="2" t="s">
        <v>17</v>
      </c>
      <c r="I2662" s="2" t="s">
        <v>59</v>
      </c>
      <c r="J2662" s="2" t="s">
        <v>8555</v>
      </c>
      <c r="K2662" s="2" t="s">
        <v>564</v>
      </c>
      <c r="L2662" s="2" t="s">
        <v>8556</v>
      </c>
      <c r="M2662" s="2"/>
      <c r="N2662" s="1">
        <f t="shared" si="41"/>
        <v>709.2</v>
      </c>
      <c r="O2662" s="2" t="s">
        <v>22</v>
      </c>
      <c r="P2662" s="2" t="s">
        <v>8741</v>
      </c>
      <c r="Q2662" s="2" t="s">
        <v>8742</v>
      </c>
      <c r="R2662" s="2" t="s">
        <v>21</v>
      </c>
      <c r="S2662" s="2"/>
      <c r="T2662" s="2" t="s">
        <v>25</v>
      </c>
      <c r="U2662">
        <v>-1</v>
      </c>
    </row>
    <row r="2663" spans="1:21">
      <c r="A2663" s="2" t="s">
        <v>8553</v>
      </c>
      <c r="B2663" s="1" t="str">
        <f>VLOOKUP(A2663,'[3]消费明细-普通账号'!$B$2:$C$10000,2,)</f>
        <v>广州阅来阅美网络科技有限公司</v>
      </c>
      <c r="C2663" s="1" t="str">
        <f>VLOOKUP(A2663,'[3]消费明细-普通账号'!$B$2:$D$10000,3,)</f>
        <v>KA-深</v>
      </c>
      <c r="D2663" s="1" t="str">
        <f>VLOOKUP(A2663,'[3]消费明细-普通账号'!$B$2:$L$10000,11,)</f>
        <v>李申政</v>
      </c>
      <c r="E2663" s="1" t="str">
        <f>VLOOKUP(A2663,'[3]消费明细-普通账号'!$B$2:$P$10000,15,)</f>
        <v>关联</v>
      </c>
      <c r="F2663" s="5">
        <f>VLOOKUP(A2663,'[3]消费明细-普通账号'!$B$2:$O$10000,14,)</f>
        <v>43140.605034722197</v>
      </c>
      <c r="G2663" s="2" t="s">
        <v>8743</v>
      </c>
      <c r="H2663" s="2" t="s">
        <v>17</v>
      </c>
      <c r="I2663" s="2" t="s">
        <v>59</v>
      </c>
      <c r="J2663" s="2" t="s">
        <v>8744</v>
      </c>
      <c r="K2663" s="2" t="s">
        <v>20</v>
      </c>
      <c r="L2663" s="2" t="s">
        <v>8744</v>
      </c>
      <c r="M2663" s="2"/>
      <c r="N2663" s="1">
        <f t="shared" si="41"/>
        <v>710.91</v>
      </c>
      <c r="O2663" s="2" t="s">
        <v>22</v>
      </c>
      <c r="P2663" s="2" t="s">
        <v>8745</v>
      </c>
      <c r="Q2663" s="2" t="s">
        <v>8746</v>
      </c>
      <c r="R2663" s="2" t="s">
        <v>21</v>
      </c>
      <c r="S2663" s="2"/>
      <c r="T2663" s="2" t="s">
        <v>25</v>
      </c>
      <c r="U2663">
        <v>-1</v>
      </c>
    </row>
    <row r="2664" spans="1:21">
      <c r="A2664" s="2" t="s">
        <v>8734</v>
      </c>
      <c r="B2664" s="1" t="str">
        <f>VLOOKUP(A2664,'[3]消费明细-普通账号'!$B$2:$C$10000,2,)</f>
        <v>深圳市本牛科技有限责任公司</v>
      </c>
      <c r="C2664" s="1" t="str">
        <f>VLOOKUP(A2664,'[3]消费明细-普通账号'!$B$2:$D$10000,3,)</f>
        <v>KA-深</v>
      </c>
      <c r="D2664" s="1" t="str">
        <f>VLOOKUP(A2664,'[3]消费明细-普通账号'!$B$2:$L$10000,11,)</f>
        <v>李申政</v>
      </c>
      <c r="E2664" s="1" t="str">
        <f>VLOOKUP(A2664,'[3]消费明细-普通账号'!$B$2:$P$10000,15,)</f>
        <v>关联</v>
      </c>
      <c r="F2664" s="5">
        <f>VLOOKUP(A2664,'[3]消费明细-普通账号'!$B$2:$O$10000,14,)</f>
        <v>42948</v>
      </c>
      <c r="G2664" s="2" t="s">
        <v>8747</v>
      </c>
      <c r="H2664" s="2" t="s">
        <v>166</v>
      </c>
      <c r="I2664" s="2" t="s">
        <v>49</v>
      </c>
      <c r="J2664" s="2" t="s">
        <v>29</v>
      </c>
      <c r="K2664" s="2" t="s">
        <v>20</v>
      </c>
      <c r="L2664" s="2" t="s">
        <v>30</v>
      </c>
      <c r="M2664" s="2"/>
      <c r="N2664" s="1">
        <f t="shared" si="41"/>
        <v>0</v>
      </c>
      <c r="O2664" s="2" t="s">
        <v>31</v>
      </c>
      <c r="P2664" s="2" t="s">
        <v>8748</v>
      </c>
      <c r="Q2664" s="2" t="s">
        <v>8749</v>
      </c>
      <c r="R2664" s="2" t="s">
        <v>21</v>
      </c>
      <c r="S2664" s="2"/>
      <c r="T2664" s="2" t="s">
        <v>25</v>
      </c>
      <c r="U2664" t="e">
        <f>VLOOKUP(H2664,[4]可返佣产品!$A$2:$B$1000,2,)</f>
        <v>#N/A</v>
      </c>
    </row>
    <row r="2665" spans="1:21">
      <c r="A2665" s="2" t="s">
        <v>8532</v>
      </c>
      <c r="B2665" s="1" t="str">
        <f>VLOOKUP(A2665,'[3]消费明细-普通账号'!$B$2:$C$10000,2,)</f>
        <v>健客医药</v>
      </c>
      <c r="C2665" s="1" t="str">
        <f>VLOOKUP(A2665,'[3]消费明细-普通账号'!$B$2:$D$10000,3,)</f>
        <v>KA-深</v>
      </c>
      <c r="D2665" s="1" t="str">
        <f>VLOOKUP(A2665,'[3]消费明细-普通账号'!$B$2:$L$10000,11,)</f>
        <v>李申政</v>
      </c>
      <c r="E2665" s="1" t="str">
        <f>VLOOKUP(A2665,'[3]消费明细-普通账号'!$B$2:$P$10000,15,)</f>
        <v>新建</v>
      </c>
      <c r="F2665" s="5">
        <f>VLOOKUP(A2665,'[3]消费明细-普通账号'!$B$2:$O$10000,14,)</f>
        <v>43300.630833333336</v>
      </c>
      <c r="G2665" s="2" t="s">
        <v>8750</v>
      </c>
      <c r="H2665" s="2" t="s">
        <v>48</v>
      </c>
      <c r="I2665" s="2" t="s">
        <v>18</v>
      </c>
      <c r="J2665" s="2" t="s">
        <v>29</v>
      </c>
      <c r="K2665" s="2" t="s">
        <v>20</v>
      </c>
      <c r="L2665" s="2" t="s">
        <v>30</v>
      </c>
      <c r="M2665" s="2"/>
      <c r="N2665" s="1">
        <f t="shared" si="41"/>
        <v>0</v>
      </c>
      <c r="O2665" s="2" t="s">
        <v>31</v>
      </c>
      <c r="P2665" s="2" t="s">
        <v>8751</v>
      </c>
      <c r="Q2665" s="2" t="s">
        <v>8752</v>
      </c>
      <c r="R2665" s="2" t="s">
        <v>21</v>
      </c>
      <c r="S2665" s="2"/>
      <c r="T2665" s="2" t="s">
        <v>25</v>
      </c>
      <c r="U2665" t="e">
        <f>VLOOKUP(H2665,[4]可返佣产品!$A$2:$B$1000,2,)</f>
        <v>#N/A</v>
      </c>
    </row>
    <row r="2666" spans="1:21">
      <c r="A2666" s="2" t="s">
        <v>8532</v>
      </c>
      <c r="B2666" s="1" t="str">
        <f>VLOOKUP(A2666,'[3]消费明细-普通账号'!$B$2:$C$10000,2,)</f>
        <v>健客医药</v>
      </c>
      <c r="C2666" s="1" t="str">
        <f>VLOOKUP(A2666,'[3]消费明细-普通账号'!$B$2:$D$10000,3,)</f>
        <v>KA-深</v>
      </c>
      <c r="D2666" s="1" t="str">
        <f>VLOOKUP(A2666,'[3]消费明细-普通账号'!$B$2:$L$10000,11,)</f>
        <v>李申政</v>
      </c>
      <c r="E2666" s="1" t="str">
        <f>VLOOKUP(A2666,'[3]消费明细-普通账号'!$B$2:$P$10000,15,)</f>
        <v>新建</v>
      </c>
      <c r="F2666" s="5">
        <f>VLOOKUP(A2666,'[3]消费明细-普通账号'!$B$2:$O$10000,14,)</f>
        <v>43300.630833333336</v>
      </c>
      <c r="G2666" s="2" t="s">
        <v>8753</v>
      </c>
      <c r="H2666" s="2" t="s">
        <v>48</v>
      </c>
      <c r="I2666" s="2" t="s">
        <v>18</v>
      </c>
      <c r="J2666" s="2" t="s">
        <v>29</v>
      </c>
      <c r="K2666" s="2" t="s">
        <v>20</v>
      </c>
      <c r="L2666" s="2" t="s">
        <v>30</v>
      </c>
      <c r="M2666" s="2"/>
      <c r="N2666" s="1">
        <f t="shared" si="41"/>
        <v>0</v>
      </c>
      <c r="O2666" s="2" t="s">
        <v>31</v>
      </c>
      <c r="P2666" s="2" t="s">
        <v>8754</v>
      </c>
      <c r="Q2666" s="2" t="s">
        <v>8754</v>
      </c>
      <c r="R2666" s="2" t="s">
        <v>21</v>
      </c>
      <c r="S2666" s="2"/>
      <c r="T2666" s="2" t="s">
        <v>25</v>
      </c>
      <c r="U2666" t="e">
        <f>VLOOKUP(H2666,[4]可返佣产品!$A$2:$B$1000,2,)</f>
        <v>#N/A</v>
      </c>
    </row>
    <row r="2667" spans="1:21">
      <c r="A2667" s="2" t="s">
        <v>8437</v>
      </c>
      <c r="B2667" s="1" t="str">
        <f>VLOOKUP(A2667,'[3]消费明细-普通账号'!$B$2:$C$10000,2,)</f>
        <v>深圳开思时代科技有限公司</v>
      </c>
      <c r="C2667" s="1" t="str">
        <f>VLOOKUP(A2667,'[3]消费明细-普通账号'!$B$2:$D$10000,3,)</f>
        <v>KA-深</v>
      </c>
      <c r="D2667" s="1" t="str">
        <f>VLOOKUP(A2667,'[3]消费明细-普通账号'!$B$2:$L$10000,11,)</f>
        <v>李申政</v>
      </c>
      <c r="E2667" s="1" t="str">
        <f>VLOOKUP(A2667,'[3]消费明细-普通账号'!$B$2:$P$10000,15,)</f>
        <v>关联</v>
      </c>
      <c r="F2667" s="5">
        <f>VLOOKUP(A2667,'[3]消费明细-普通账号'!$B$2:$O$10000,14,)</f>
        <v>42935</v>
      </c>
      <c r="G2667" s="2" t="s">
        <v>8755</v>
      </c>
      <c r="H2667" s="2" t="s">
        <v>1598</v>
      </c>
      <c r="I2667" s="2" t="s">
        <v>18</v>
      </c>
      <c r="J2667" s="2" t="s">
        <v>29</v>
      </c>
      <c r="K2667" s="2" t="s">
        <v>20</v>
      </c>
      <c r="L2667" s="2" t="s">
        <v>30</v>
      </c>
      <c r="M2667" s="2"/>
      <c r="N2667" s="1">
        <f t="shared" si="41"/>
        <v>0</v>
      </c>
      <c r="O2667" s="2" t="s">
        <v>31</v>
      </c>
      <c r="P2667" s="2" t="s">
        <v>8756</v>
      </c>
      <c r="Q2667" s="2" t="s">
        <v>8756</v>
      </c>
      <c r="R2667" s="2" t="s">
        <v>21</v>
      </c>
      <c r="S2667" s="2"/>
      <c r="T2667" s="2" t="s">
        <v>25</v>
      </c>
      <c r="U2667" t="e">
        <f>VLOOKUP(H2667,[4]可返佣产品!$A$2:$B$1000,2,)</f>
        <v>#N/A</v>
      </c>
    </row>
    <row r="2668" spans="1:21">
      <c r="A2668" s="2" t="s">
        <v>8437</v>
      </c>
      <c r="B2668" s="1" t="str">
        <f>VLOOKUP(A2668,'[3]消费明细-普通账号'!$B$2:$C$10000,2,)</f>
        <v>深圳开思时代科技有限公司</v>
      </c>
      <c r="C2668" s="1" t="str">
        <f>VLOOKUP(A2668,'[3]消费明细-普通账号'!$B$2:$D$10000,3,)</f>
        <v>KA-深</v>
      </c>
      <c r="D2668" s="1" t="str">
        <f>VLOOKUP(A2668,'[3]消费明细-普通账号'!$B$2:$L$10000,11,)</f>
        <v>李申政</v>
      </c>
      <c r="E2668" s="1" t="str">
        <f>VLOOKUP(A2668,'[3]消费明细-普通账号'!$B$2:$P$10000,15,)</f>
        <v>关联</v>
      </c>
      <c r="F2668" s="5">
        <f>VLOOKUP(A2668,'[3]消费明细-普通账号'!$B$2:$O$10000,14,)</f>
        <v>42935</v>
      </c>
      <c r="G2668" s="2" t="s">
        <v>8757</v>
      </c>
      <c r="H2668" s="2" t="s">
        <v>65</v>
      </c>
      <c r="I2668" s="2" t="s">
        <v>49</v>
      </c>
      <c r="J2668" s="2" t="s">
        <v>29</v>
      </c>
      <c r="K2668" s="2" t="s">
        <v>20</v>
      </c>
      <c r="L2668" s="2" t="s">
        <v>30</v>
      </c>
      <c r="M2668" s="2"/>
      <c r="N2668" s="1">
        <f t="shared" si="41"/>
        <v>0</v>
      </c>
      <c r="O2668" s="2" t="s">
        <v>31</v>
      </c>
      <c r="P2668" s="2" t="s">
        <v>8758</v>
      </c>
      <c r="Q2668" s="2" t="s">
        <v>8758</v>
      </c>
      <c r="R2668" s="2" t="s">
        <v>21</v>
      </c>
      <c r="S2668" s="2"/>
      <c r="T2668" s="2" t="s">
        <v>25</v>
      </c>
      <c r="U2668" t="e">
        <f>VLOOKUP(H2668,[4]可返佣产品!$A$2:$B$1000,2,)</f>
        <v>#N/A</v>
      </c>
    </row>
    <row r="2669" spans="1:21">
      <c r="A2669" s="2" t="s">
        <v>8532</v>
      </c>
      <c r="B2669" s="1" t="str">
        <f>VLOOKUP(A2669,'[3]消费明细-普通账号'!$B$2:$C$10000,2,)</f>
        <v>健客医药</v>
      </c>
      <c r="C2669" s="1" t="str">
        <f>VLOOKUP(A2669,'[3]消费明细-普通账号'!$B$2:$D$10000,3,)</f>
        <v>KA-深</v>
      </c>
      <c r="D2669" s="1" t="str">
        <f>VLOOKUP(A2669,'[3]消费明细-普通账号'!$B$2:$L$10000,11,)</f>
        <v>李申政</v>
      </c>
      <c r="E2669" s="1" t="str">
        <f>VLOOKUP(A2669,'[3]消费明细-普通账号'!$B$2:$P$10000,15,)</f>
        <v>新建</v>
      </c>
      <c r="F2669" s="5">
        <f>VLOOKUP(A2669,'[3]消费明细-普通账号'!$B$2:$O$10000,14,)</f>
        <v>43300.630833333336</v>
      </c>
      <c r="G2669" s="2" t="s">
        <v>8759</v>
      </c>
      <c r="H2669" s="2" t="s">
        <v>2547</v>
      </c>
      <c r="I2669" s="2" t="s">
        <v>49</v>
      </c>
      <c r="J2669" s="2" t="s">
        <v>29</v>
      </c>
      <c r="K2669" s="2" t="s">
        <v>20</v>
      </c>
      <c r="L2669" s="2" t="s">
        <v>30</v>
      </c>
      <c r="M2669" s="2"/>
      <c r="N2669" s="1">
        <f t="shared" si="41"/>
        <v>0</v>
      </c>
      <c r="O2669" s="2" t="s">
        <v>31</v>
      </c>
      <c r="P2669" s="2" t="s">
        <v>8760</v>
      </c>
      <c r="Q2669" s="2" t="s">
        <v>8760</v>
      </c>
      <c r="R2669" s="2" t="s">
        <v>21</v>
      </c>
      <c r="S2669" s="2"/>
      <c r="T2669" s="2" t="s">
        <v>25</v>
      </c>
      <c r="U2669" t="b">
        <f>VLOOKUP(H2669,[4]可返佣产品!$A$2:$B$1000,2,)</f>
        <v>0</v>
      </c>
    </row>
    <row r="2670" spans="1:21">
      <c r="A2670" s="2" t="s">
        <v>8437</v>
      </c>
      <c r="B2670" s="1" t="str">
        <f>VLOOKUP(A2670,'[3]消费明细-普通账号'!$B$2:$C$10000,2,)</f>
        <v>深圳开思时代科技有限公司</v>
      </c>
      <c r="C2670" s="1" t="str">
        <f>VLOOKUP(A2670,'[3]消费明细-普通账号'!$B$2:$D$10000,3,)</f>
        <v>KA-深</v>
      </c>
      <c r="D2670" s="1" t="str">
        <f>VLOOKUP(A2670,'[3]消费明细-普通账号'!$B$2:$L$10000,11,)</f>
        <v>李申政</v>
      </c>
      <c r="E2670" s="1" t="str">
        <f>VLOOKUP(A2670,'[3]消费明细-普通账号'!$B$2:$P$10000,15,)</f>
        <v>关联</v>
      </c>
      <c r="F2670" s="5">
        <f>VLOOKUP(A2670,'[3]消费明细-普通账号'!$B$2:$O$10000,14,)</f>
        <v>42935</v>
      </c>
      <c r="G2670" s="2" t="s">
        <v>8761</v>
      </c>
      <c r="H2670" s="2" t="s">
        <v>17</v>
      </c>
      <c r="I2670" s="2" t="s">
        <v>49</v>
      </c>
      <c r="J2670" s="2" t="s">
        <v>8762</v>
      </c>
      <c r="K2670" s="2" t="s">
        <v>84</v>
      </c>
      <c r="L2670" s="2" t="s">
        <v>8763</v>
      </c>
      <c r="M2670" s="2"/>
      <c r="N2670" s="1">
        <f t="shared" si="41"/>
        <v>5569.2</v>
      </c>
      <c r="O2670" s="2" t="s">
        <v>22</v>
      </c>
      <c r="P2670" s="2" t="s">
        <v>8764</v>
      </c>
      <c r="Q2670" s="2" t="s">
        <v>8765</v>
      </c>
      <c r="R2670" s="2" t="s">
        <v>21</v>
      </c>
      <c r="S2670" s="2"/>
      <c r="T2670" s="2" t="s">
        <v>25</v>
      </c>
      <c r="U2670" t="str">
        <f>VLOOKUP(H2670,[4]可返佣产品!$A$2:$B$1000,2,)</f>
        <v>true</v>
      </c>
    </row>
    <row r="2671" spans="1:21">
      <c r="A2671" s="2" t="s">
        <v>8437</v>
      </c>
      <c r="B2671" s="1" t="str">
        <f>VLOOKUP(A2671,'[3]消费明细-普通账号'!$B$2:$C$10000,2,)</f>
        <v>深圳开思时代科技有限公司</v>
      </c>
      <c r="C2671" s="1" t="str">
        <f>VLOOKUP(A2671,'[3]消费明细-普通账号'!$B$2:$D$10000,3,)</f>
        <v>KA-深</v>
      </c>
      <c r="D2671" s="1" t="str">
        <f>VLOOKUP(A2671,'[3]消费明细-普通账号'!$B$2:$L$10000,11,)</f>
        <v>李申政</v>
      </c>
      <c r="E2671" s="1" t="str">
        <f>VLOOKUP(A2671,'[3]消费明细-普通账号'!$B$2:$P$10000,15,)</f>
        <v>关联</v>
      </c>
      <c r="F2671" s="5">
        <f>VLOOKUP(A2671,'[3]消费明细-普通账号'!$B$2:$O$10000,14,)</f>
        <v>42935</v>
      </c>
      <c r="G2671" s="2" t="s">
        <v>8766</v>
      </c>
      <c r="H2671" s="2" t="s">
        <v>1598</v>
      </c>
      <c r="I2671" s="2" t="s">
        <v>49</v>
      </c>
      <c r="J2671" s="2" t="s">
        <v>29</v>
      </c>
      <c r="K2671" s="2" t="s">
        <v>20</v>
      </c>
      <c r="L2671" s="2" t="s">
        <v>30</v>
      </c>
      <c r="M2671" s="2"/>
      <c r="N2671" s="1">
        <f t="shared" si="41"/>
        <v>0</v>
      </c>
      <c r="O2671" s="2" t="s">
        <v>31</v>
      </c>
      <c r="P2671" s="2" t="s">
        <v>8767</v>
      </c>
      <c r="Q2671" s="2" t="s">
        <v>8768</v>
      </c>
      <c r="R2671" s="2" t="s">
        <v>21</v>
      </c>
      <c r="S2671" s="2"/>
      <c r="T2671" s="2" t="s">
        <v>25</v>
      </c>
      <c r="U2671" t="e">
        <f>VLOOKUP(H2671,[4]可返佣产品!$A$2:$B$1000,2,)</f>
        <v>#N/A</v>
      </c>
    </row>
    <row r="2672" spans="1:21">
      <c r="A2672" s="2" t="s">
        <v>8532</v>
      </c>
      <c r="B2672" s="1" t="str">
        <f>VLOOKUP(A2672,'[3]消费明细-普通账号'!$B$2:$C$10000,2,)</f>
        <v>健客医药</v>
      </c>
      <c r="C2672" s="1" t="str">
        <f>VLOOKUP(A2672,'[3]消费明细-普通账号'!$B$2:$D$10000,3,)</f>
        <v>KA-深</v>
      </c>
      <c r="D2672" s="1" t="str">
        <f>VLOOKUP(A2672,'[3]消费明细-普通账号'!$B$2:$L$10000,11,)</f>
        <v>李申政</v>
      </c>
      <c r="E2672" s="1" t="str">
        <f>VLOOKUP(A2672,'[3]消费明细-普通账号'!$B$2:$P$10000,15,)</f>
        <v>新建</v>
      </c>
      <c r="F2672" s="5">
        <f>VLOOKUP(A2672,'[3]消费明细-普通账号'!$B$2:$O$10000,14,)</f>
        <v>43300.630833333336</v>
      </c>
      <c r="G2672" s="2" t="s">
        <v>8769</v>
      </c>
      <c r="H2672" s="2" t="s">
        <v>510</v>
      </c>
      <c r="I2672" s="2" t="s">
        <v>49</v>
      </c>
      <c r="J2672" s="2" t="s">
        <v>29</v>
      </c>
      <c r="K2672" s="2" t="s">
        <v>20</v>
      </c>
      <c r="L2672" s="2" t="s">
        <v>30</v>
      </c>
      <c r="M2672" s="2"/>
      <c r="N2672" s="1">
        <f t="shared" si="41"/>
        <v>0</v>
      </c>
      <c r="O2672" s="2" t="s">
        <v>31</v>
      </c>
      <c r="P2672" s="2" t="s">
        <v>8770</v>
      </c>
      <c r="Q2672" s="2" t="s">
        <v>8770</v>
      </c>
      <c r="R2672" s="2" t="s">
        <v>21</v>
      </c>
      <c r="S2672" s="2"/>
      <c r="T2672" s="2" t="s">
        <v>25</v>
      </c>
      <c r="U2672" t="e">
        <f>VLOOKUP(H2672,[4]可返佣产品!$A$2:$B$1000,2,)</f>
        <v>#N/A</v>
      </c>
    </row>
    <row r="2673" spans="1:21">
      <c r="A2673" s="2" t="s">
        <v>8612</v>
      </c>
      <c r="B2673" s="1" t="str">
        <f>VLOOKUP(A2673,'[3]消费明细-普通账号'!$B$2:$C$10000,2,)</f>
        <v>深圳市米蝶传媒有限公司</v>
      </c>
      <c r="C2673" s="1" t="str">
        <f>VLOOKUP(A2673,'[3]消费明细-普通账号'!$B$2:$D$10000,3,)</f>
        <v>KA-深</v>
      </c>
      <c r="D2673" s="1" t="str">
        <f>VLOOKUP(A2673,'[3]消费明细-普通账号'!$B$2:$L$10000,11,)</f>
        <v>李申政</v>
      </c>
      <c r="E2673" s="1" t="str">
        <f>VLOOKUP(A2673,'[3]消费明细-普通账号'!$B$2:$P$10000,15,)</f>
        <v>关联</v>
      </c>
      <c r="F2673" s="5">
        <f>VLOOKUP(A2673,'[3]消费明细-普通账号'!$B$2:$O$10000,14,)</f>
        <v>43039</v>
      </c>
      <c r="G2673" s="2" t="s">
        <v>8771</v>
      </c>
      <c r="H2673" s="2" t="s">
        <v>17</v>
      </c>
      <c r="I2673" s="2" t="s">
        <v>49</v>
      </c>
      <c r="J2673" s="2" t="s">
        <v>8772</v>
      </c>
      <c r="K2673" s="2" t="s">
        <v>84</v>
      </c>
      <c r="L2673" s="2" t="s">
        <v>8773</v>
      </c>
      <c r="M2673" s="2"/>
      <c r="N2673" s="1">
        <f t="shared" si="41"/>
        <v>6222</v>
      </c>
      <c r="O2673" s="2" t="s">
        <v>22</v>
      </c>
      <c r="P2673" s="2" t="s">
        <v>8774</v>
      </c>
      <c r="Q2673" s="2" t="s">
        <v>8775</v>
      </c>
      <c r="R2673" s="2" t="s">
        <v>21</v>
      </c>
      <c r="S2673" s="2"/>
      <c r="T2673" s="2" t="s">
        <v>25</v>
      </c>
      <c r="U2673" t="str">
        <f>VLOOKUP(H2673,[4]可返佣产品!$A$2:$B$1000,2,)</f>
        <v>true</v>
      </c>
    </row>
    <row r="2674" spans="1:21">
      <c r="A2674" s="2" t="s">
        <v>8776</v>
      </c>
      <c r="B2674" s="1" t="str">
        <f>VLOOKUP(A2674,'[3]消费明细-普通账号'!$B$2:$C$10000,2,)</f>
        <v>深圳市汇尊区块链技术有限公司</v>
      </c>
      <c r="C2674" s="1" t="str">
        <f>VLOOKUP(A2674,'[3]消费明细-普通账号'!$B$2:$D$10000,3,)</f>
        <v>铁军-深</v>
      </c>
      <c r="D2674" s="1" t="str">
        <f>VLOOKUP(A2674,'[3]消费明细-普通账号'!$B$2:$L$10000,11,)</f>
        <v>黄至崇</v>
      </c>
      <c r="E2674" s="1" t="str">
        <f>VLOOKUP(A2674,'[3]消费明细-普通账号'!$B$2:$P$10000,15,)</f>
        <v>新建</v>
      </c>
      <c r="F2674" s="5">
        <f>VLOOKUP(A2674,'[3]消费明细-普通账号'!$B$2:$O$10000,14,)</f>
        <v>43266.711863425924</v>
      </c>
      <c r="G2674" s="2" t="s">
        <v>8777</v>
      </c>
      <c r="H2674" s="2" t="s">
        <v>17</v>
      </c>
      <c r="I2674" s="2" t="s">
        <v>49</v>
      </c>
      <c r="J2674" s="2" t="s">
        <v>5555</v>
      </c>
      <c r="K2674" s="2" t="s">
        <v>20</v>
      </c>
      <c r="L2674" s="2" t="s">
        <v>5555</v>
      </c>
      <c r="M2674" s="2"/>
      <c r="N2674" s="1">
        <f t="shared" si="41"/>
        <v>431</v>
      </c>
      <c r="O2674" s="2" t="s">
        <v>22</v>
      </c>
      <c r="P2674" s="2" t="s">
        <v>8778</v>
      </c>
      <c r="Q2674" s="2" t="s">
        <v>8779</v>
      </c>
      <c r="R2674" s="2" t="s">
        <v>21</v>
      </c>
      <c r="S2674" s="2"/>
      <c r="T2674" s="2" t="s">
        <v>25</v>
      </c>
      <c r="U2674" t="str">
        <f>VLOOKUP(H2674,[4]可返佣产品!$A$2:$B$1000,2,)</f>
        <v>true</v>
      </c>
    </row>
    <row r="2675" spans="1:21">
      <c r="A2675" s="2" t="s">
        <v>8532</v>
      </c>
      <c r="B2675" s="1" t="str">
        <f>VLOOKUP(A2675,'[3]消费明细-普通账号'!$B$2:$C$10000,2,)</f>
        <v>健客医药</v>
      </c>
      <c r="C2675" s="1" t="str">
        <f>VLOOKUP(A2675,'[3]消费明细-普通账号'!$B$2:$D$10000,3,)</f>
        <v>KA-深</v>
      </c>
      <c r="D2675" s="1" t="str">
        <f>VLOOKUP(A2675,'[3]消费明细-普通账号'!$B$2:$L$10000,11,)</f>
        <v>李申政</v>
      </c>
      <c r="E2675" s="1" t="str">
        <f>VLOOKUP(A2675,'[3]消费明细-普通账号'!$B$2:$P$10000,15,)</f>
        <v>新建</v>
      </c>
      <c r="F2675" s="5">
        <f>VLOOKUP(A2675,'[3]消费明细-普通账号'!$B$2:$O$10000,14,)</f>
        <v>43300.630833333336</v>
      </c>
      <c r="G2675" s="2" t="s">
        <v>8780</v>
      </c>
      <c r="H2675" s="2" t="s">
        <v>48</v>
      </c>
      <c r="I2675" s="2" t="s">
        <v>49</v>
      </c>
      <c r="J2675" s="2" t="s">
        <v>29</v>
      </c>
      <c r="K2675" s="2" t="s">
        <v>20</v>
      </c>
      <c r="L2675" s="2" t="s">
        <v>30</v>
      </c>
      <c r="M2675" s="2"/>
      <c r="N2675" s="1">
        <f t="shared" si="41"/>
        <v>0</v>
      </c>
      <c r="O2675" s="2" t="s">
        <v>31</v>
      </c>
      <c r="P2675" s="2" t="s">
        <v>8781</v>
      </c>
      <c r="Q2675" s="2" t="s">
        <v>8781</v>
      </c>
      <c r="R2675" s="2" t="s">
        <v>21</v>
      </c>
      <c r="S2675" s="2"/>
      <c r="T2675" s="2" t="s">
        <v>25</v>
      </c>
      <c r="U2675" t="e">
        <f>VLOOKUP(H2675,[4]可返佣产品!$A$2:$B$1000,2,)</f>
        <v>#N/A</v>
      </c>
    </row>
    <row r="2676" spans="1:21">
      <c r="A2676" s="2" t="s">
        <v>8782</v>
      </c>
      <c r="B2676" s="1">
        <f>VLOOKUP(A2676,'[3]消费明细-普通账号'!$B$2:$C$10000,2,)</f>
        <v>0</v>
      </c>
      <c r="C2676" s="1" t="str">
        <f>VLOOKUP(A2676,'[3]消费明细-普通账号'!$B$2:$D$10000,3,)</f>
        <v>KA-深</v>
      </c>
      <c r="D2676" s="1" t="str">
        <f>VLOOKUP(A2676,'[3]消费明细-普通账号'!$B$2:$L$10000,11,)</f>
        <v>李申政</v>
      </c>
      <c r="E2676" s="1" t="str">
        <f>VLOOKUP(A2676,'[3]消费明细-普通账号'!$B$2:$P$10000,15,)</f>
        <v>新建</v>
      </c>
      <c r="F2676" s="5">
        <f>VLOOKUP(A2676,'[3]消费明细-普通账号'!$B$2:$O$10000,14,)</f>
        <v>43276.643182870372</v>
      </c>
      <c r="G2676" s="2" t="s">
        <v>8783</v>
      </c>
      <c r="H2676" s="2" t="s">
        <v>644</v>
      </c>
      <c r="I2676" s="2" t="s">
        <v>49</v>
      </c>
      <c r="J2676" s="2" t="s">
        <v>1881</v>
      </c>
      <c r="K2676" s="2" t="s">
        <v>20</v>
      </c>
      <c r="L2676" s="2" t="s">
        <v>1881</v>
      </c>
      <c r="M2676" s="2"/>
      <c r="N2676" s="1">
        <f t="shared" si="41"/>
        <v>225</v>
      </c>
      <c r="O2676" s="2" t="s">
        <v>22</v>
      </c>
      <c r="P2676" s="2" t="s">
        <v>8784</v>
      </c>
      <c r="Q2676" s="2" t="s">
        <v>8785</v>
      </c>
      <c r="R2676" s="2" t="s">
        <v>21</v>
      </c>
      <c r="S2676" s="2"/>
      <c r="T2676" s="2" t="s">
        <v>25</v>
      </c>
      <c r="U2676" t="b">
        <f>VLOOKUP(H2676,[4]可返佣产品!$A$2:$B$1000,2,)</f>
        <v>1</v>
      </c>
    </row>
    <row r="2677" spans="1:21">
      <c r="A2677" s="2" t="s">
        <v>8532</v>
      </c>
      <c r="B2677" s="1" t="str">
        <f>VLOOKUP(A2677,'[3]消费明细-普通账号'!$B$2:$C$10000,2,)</f>
        <v>健客医药</v>
      </c>
      <c r="C2677" s="1" t="str">
        <f>VLOOKUP(A2677,'[3]消费明细-普通账号'!$B$2:$D$10000,3,)</f>
        <v>KA-深</v>
      </c>
      <c r="D2677" s="1" t="str">
        <f>VLOOKUP(A2677,'[3]消费明细-普通账号'!$B$2:$L$10000,11,)</f>
        <v>李申政</v>
      </c>
      <c r="E2677" s="1" t="str">
        <f>VLOOKUP(A2677,'[3]消费明细-普通账号'!$B$2:$P$10000,15,)</f>
        <v>新建</v>
      </c>
      <c r="F2677" s="5">
        <f>VLOOKUP(A2677,'[3]消费明细-普通账号'!$B$2:$O$10000,14,)</f>
        <v>43300.630833333336</v>
      </c>
      <c r="G2677" s="2" t="s">
        <v>8786</v>
      </c>
      <c r="H2677" s="2" t="s">
        <v>950</v>
      </c>
      <c r="I2677" s="2" t="s">
        <v>49</v>
      </c>
      <c r="J2677" s="2" t="s">
        <v>29</v>
      </c>
      <c r="K2677" s="2" t="s">
        <v>20</v>
      </c>
      <c r="L2677" s="2" t="s">
        <v>30</v>
      </c>
      <c r="M2677" s="2"/>
      <c r="N2677" s="1">
        <f t="shared" si="41"/>
        <v>0</v>
      </c>
      <c r="O2677" s="2" t="s">
        <v>31</v>
      </c>
      <c r="P2677" s="2" t="s">
        <v>8787</v>
      </c>
      <c r="Q2677" s="2" t="s">
        <v>8787</v>
      </c>
      <c r="R2677" s="2" t="s">
        <v>21</v>
      </c>
      <c r="S2677" s="2"/>
      <c r="T2677" s="2" t="s">
        <v>25</v>
      </c>
      <c r="U2677" t="e">
        <f>VLOOKUP(H2677,[4]可返佣产品!$A$2:$B$1000,2,)</f>
        <v>#N/A</v>
      </c>
    </row>
    <row r="2678" spans="1:21">
      <c r="A2678" s="2" t="s">
        <v>8788</v>
      </c>
      <c r="B2678" s="1" t="str">
        <f>VLOOKUP(A2678,'[3]消费明细-普通账号'!$B$2:$C$10000,2,)</f>
        <v>深圳市嘉德黄金科技有限公司</v>
      </c>
      <c r="C2678" s="1" t="str">
        <f>VLOOKUP(A2678,'[3]消费明细-普通账号'!$B$2:$D$10000,3,)</f>
        <v>铁军-深</v>
      </c>
      <c r="D2678" s="1" t="str">
        <f>VLOOKUP(A2678,'[3]消费明细-普通账号'!$B$2:$L$10000,11,)</f>
        <v>金浩阳</v>
      </c>
      <c r="E2678" s="1" t="str">
        <f>VLOOKUP(A2678,'[3]消费明细-普通账号'!$B$2:$P$10000,15,)</f>
        <v>新建</v>
      </c>
      <c r="F2678" s="5">
        <f>VLOOKUP(A2678,'[3]消费明细-普通账号'!$B$2:$O$10000,14,)</f>
        <v>43264.774907407409</v>
      </c>
      <c r="G2678" s="2" t="s">
        <v>8789</v>
      </c>
      <c r="H2678" s="2" t="s">
        <v>36</v>
      </c>
      <c r="I2678" s="2" t="s">
        <v>131</v>
      </c>
      <c r="J2678" s="2" t="s">
        <v>8790</v>
      </c>
      <c r="K2678" s="2" t="s">
        <v>20</v>
      </c>
      <c r="L2678" s="2" t="s">
        <v>8790</v>
      </c>
      <c r="M2678" s="2"/>
      <c r="N2678" s="1">
        <f t="shared" si="41"/>
        <v>-7300</v>
      </c>
      <c r="O2678" s="2" t="s">
        <v>22</v>
      </c>
      <c r="P2678" s="2" t="s">
        <v>8791</v>
      </c>
      <c r="Q2678" s="2" t="s">
        <v>8791</v>
      </c>
      <c r="R2678" s="2" t="s">
        <v>21</v>
      </c>
      <c r="S2678" s="2"/>
      <c r="T2678" s="2" t="s">
        <v>25</v>
      </c>
      <c r="U2678" t="str">
        <f>VLOOKUP(H2678,[4]可返佣产品!$A$2:$B$1000,2,)</f>
        <v>true</v>
      </c>
    </row>
    <row r="2679" spans="1:21">
      <c r="A2679" s="2" t="s">
        <v>8532</v>
      </c>
      <c r="B2679" s="1" t="str">
        <f>VLOOKUP(A2679,'[3]消费明细-普通账号'!$B$2:$C$10000,2,)</f>
        <v>健客医药</v>
      </c>
      <c r="C2679" s="1" t="str">
        <f>VLOOKUP(A2679,'[3]消费明细-普通账号'!$B$2:$D$10000,3,)</f>
        <v>KA-深</v>
      </c>
      <c r="D2679" s="1" t="str">
        <f>VLOOKUP(A2679,'[3]消费明细-普通账号'!$B$2:$L$10000,11,)</f>
        <v>李申政</v>
      </c>
      <c r="E2679" s="1" t="str">
        <f>VLOOKUP(A2679,'[3]消费明细-普通账号'!$B$2:$P$10000,15,)</f>
        <v>新建</v>
      </c>
      <c r="F2679" s="5">
        <f>VLOOKUP(A2679,'[3]消费明细-普通账号'!$B$2:$O$10000,14,)</f>
        <v>43300.630833333336</v>
      </c>
      <c r="G2679" s="2" t="s">
        <v>8792</v>
      </c>
      <c r="H2679" s="2" t="s">
        <v>48</v>
      </c>
      <c r="I2679" s="2" t="s">
        <v>49</v>
      </c>
      <c r="J2679" s="2" t="s">
        <v>29</v>
      </c>
      <c r="K2679" s="2" t="s">
        <v>20</v>
      </c>
      <c r="L2679" s="2" t="s">
        <v>30</v>
      </c>
      <c r="M2679" s="2"/>
      <c r="N2679" s="1">
        <f t="shared" si="41"/>
        <v>0</v>
      </c>
      <c r="O2679" s="2" t="s">
        <v>31</v>
      </c>
      <c r="P2679" s="2" t="s">
        <v>8793</v>
      </c>
      <c r="Q2679" s="2" t="s">
        <v>8794</v>
      </c>
      <c r="R2679" s="2" t="s">
        <v>21</v>
      </c>
      <c r="S2679" s="2"/>
      <c r="T2679" s="2" t="s">
        <v>25</v>
      </c>
      <c r="U2679" t="e">
        <f>VLOOKUP(H2679,[4]可返佣产品!$A$2:$B$1000,2,)</f>
        <v>#N/A</v>
      </c>
    </row>
    <row r="2680" spans="1:21">
      <c r="A2680" s="2" t="s">
        <v>8795</v>
      </c>
      <c r="B2680" s="1" t="str">
        <f>VLOOKUP(A2680,'[3]消费明细-普通账号'!$B$2:$C$10000,2,)</f>
        <v>深圳知产所科技有限公司</v>
      </c>
      <c r="C2680" s="1" t="str">
        <f>VLOOKUP(A2680,'[3]消费明细-普通账号'!$B$2:$D$10000,3,)</f>
        <v>铁军-深</v>
      </c>
      <c r="D2680" s="1" t="str">
        <f>VLOOKUP(A2680,'[3]消费明细-普通账号'!$B$2:$L$10000,11,)</f>
        <v>黄至崇</v>
      </c>
      <c r="E2680" s="1" t="str">
        <f>VLOOKUP(A2680,'[3]消费明细-普通账号'!$B$2:$P$10000,15,)</f>
        <v>新建</v>
      </c>
      <c r="F2680" s="5">
        <f>VLOOKUP(A2680,'[3]消费明细-普通账号'!$B$2:$O$10000,14,)</f>
        <v>43301.400821759256</v>
      </c>
      <c r="G2680" s="2" t="s">
        <v>8796</v>
      </c>
      <c r="H2680" s="2" t="s">
        <v>1899</v>
      </c>
      <c r="I2680" s="2" t="s">
        <v>49</v>
      </c>
      <c r="J2680" s="2" t="s">
        <v>29</v>
      </c>
      <c r="K2680" s="2" t="s">
        <v>20</v>
      </c>
      <c r="L2680" s="2" t="s">
        <v>30</v>
      </c>
      <c r="M2680" s="2"/>
      <c r="N2680" s="1">
        <f t="shared" si="41"/>
        <v>0</v>
      </c>
      <c r="O2680" s="2" t="s">
        <v>31</v>
      </c>
      <c r="P2680" s="2" t="s">
        <v>8797</v>
      </c>
      <c r="Q2680" s="2" t="s">
        <v>8797</v>
      </c>
      <c r="R2680" s="2" t="s">
        <v>21</v>
      </c>
      <c r="S2680" s="2"/>
      <c r="T2680" s="2" t="s">
        <v>25</v>
      </c>
      <c r="U2680" t="b">
        <f>VLOOKUP(H2680,[4]可返佣产品!$A$2:$B$1000,2,)</f>
        <v>1</v>
      </c>
    </row>
    <row r="2681" spans="1:21">
      <c r="A2681" s="2" t="s">
        <v>8615</v>
      </c>
      <c r="B2681" s="1" t="str">
        <f>VLOOKUP(A2681,'[3]消费明细-普通账号'!$B$2:$C$10000,2,)</f>
        <v>深圳众米网络科技有限公司</v>
      </c>
      <c r="C2681" s="1" t="str">
        <f>VLOOKUP(A2681,'[3]消费明细-普通账号'!$B$2:$D$10000,3,)</f>
        <v>铁军-深</v>
      </c>
      <c r="D2681" s="1" t="str">
        <f>VLOOKUP(A2681,'[3]消费明细-普通账号'!$B$2:$L$10000,11,)</f>
        <v>黄至崇</v>
      </c>
      <c r="E2681" s="1" t="str">
        <f>VLOOKUP(A2681,'[3]消费明细-普通账号'!$B$2:$P$10000,15,)</f>
        <v>关联</v>
      </c>
      <c r="F2681" s="5">
        <f>VLOOKUP(A2681,'[3]消费明细-普通账号'!$B$2:$O$10000,14,)</f>
        <v>43174.780104166668</v>
      </c>
      <c r="G2681" s="2" t="s">
        <v>8798</v>
      </c>
      <c r="H2681" s="2" t="s">
        <v>17</v>
      </c>
      <c r="I2681" s="2" t="s">
        <v>59</v>
      </c>
      <c r="J2681" s="2" t="s">
        <v>8799</v>
      </c>
      <c r="K2681" s="2" t="s">
        <v>20</v>
      </c>
      <c r="L2681" s="2" t="s">
        <v>8799</v>
      </c>
      <c r="M2681" s="2"/>
      <c r="N2681" s="1">
        <f t="shared" si="41"/>
        <v>133.49</v>
      </c>
      <c r="O2681" s="2" t="s">
        <v>22</v>
      </c>
      <c r="P2681" s="2" t="s">
        <v>8800</v>
      </c>
      <c r="Q2681" s="2" t="s">
        <v>8801</v>
      </c>
      <c r="R2681" s="2" t="s">
        <v>21</v>
      </c>
      <c r="S2681" s="2"/>
      <c r="T2681" s="2" t="s">
        <v>25</v>
      </c>
      <c r="U2681">
        <v>-1</v>
      </c>
    </row>
    <row r="2682" spans="1:21">
      <c r="A2682" s="2" t="s">
        <v>8802</v>
      </c>
      <c r="B2682" s="1" t="str">
        <f>VLOOKUP(A2682,'[3]消费明细-普通账号'!$B$2:$C$10000,2,)</f>
        <v>深圳黑谷通讯技术有限公司</v>
      </c>
      <c r="C2682" s="1" t="str">
        <f>VLOOKUP(A2682,'[3]消费明细-普通账号'!$B$2:$D$10000,3,)</f>
        <v>KA-广</v>
      </c>
      <c r="D2682" s="1" t="str">
        <f>VLOOKUP(A2682,'[3]消费明细-普通账号'!$B$2:$L$10000,11,)</f>
        <v>KA-广</v>
      </c>
      <c r="E2682" s="1" t="str">
        <f>VLOOKUP(A2682,'[3]消费明细-普通账号'!$B$2:$P$10000,15,)</f>
        <v>关联</v>
      </c>
      <c r="F2682" s="5">
        <f>VLOOKUP(A2682,'[3]消费明细-普通账号'!$B$2:$O$10000,14,)</f>
        <v>42889</v>
      </c>
      <c r="G2682" s="2" t="s">
        <v>8803</v>
      </c>
      <c r="H2682" s="2" t="s">
        <v>36</v>
      </c>
      <c r="I2682" s="2" t="s">
        <v>59</v>
      </c>
      <c r="J2682" s="2" t="s">
        <v>4181</v>
      </c>
      <c r="K2682" s="2" t="s">
        <v>84</v>
      </c>
      <c r="L2682" s="2" t="s">
        <v>8677</v>
      </c>
      <c r="M2682" s="2"/>
      <c r="N2682" s="1">
        <f t="shared" si="41"/>
        <v>1591.2</v>
      </c>
      <c r="O2682" s="2" t="s">
        <v>22</v>
      </c>
      <c r="P2682" s="2" t="s">
        <v>8804</v>
      </c>
      <c r="Q2682" s="2" t="s">
        <v>8805</v>
      </c>
      <c r="R2682" s="2" t="s">
        <v>21</v>
      </c>
      <c r="S2682" s="2"/>
      <c r="T2682" s="2" t="s">
        <v>25</v>
      </c>
      <c r="U2682">
        <v>-1</v>
      </c>
    </row>
    <row r="2683" spans="1:21">
      <c r="A2683" s="2" t="s">
        <v>8569</v>
      </c>
      <c r="B2683" s="1" t="str">
        <f>VLOOKUP(A2683,'[3]消费明细-普通账号'!$B$2:$C$10000,2,)</f>
        <v>深圳市聚美堂科技有限公司</v>
      </c>
      <c r="C2683" s="1" t="str">
        <f>VLOOKUP(A2683,'[3]消费明细-普通账号'!$B$2:$D$10000,3,)</f>
        <v>铁军-深</v>
      </c>
      <c r="D2683" s="1" t="str">
        <f>VLOOKUP(A2683,'[3]消费明细-普通账号'!$B$2:$L$10000,11,)</f>
        <v>金浩阳</v>
      </c>
      <c r="E2683" s="1" t="str">
        <f>VLOOKUP(A2683,'[3]消费明细-普通账号'!$B$2:$P$10000,15,)</f>
        <v>新建</v>
      </c>
      <c r="F2683" s="5">
        <f>VLOOKUP(A2683,'[3]消费明细-普通账号'!$B$2:$O$10000,14,)</f>
        <v>43236.624583333301</v>
      </c>
      <c r="G2683" s="2" t="s">
        <v>8806</v>
      </c>
      <c r="H2683" s="2" t="s">
        <v>17</v>
      </c>
      <c r="I2683" s="2" t="s">
        <v>59</v>
      </c>
      <c r="J2683" s="2" t="s">
        <v>705</v>
      </c>
      <c r="K2683" s="2" t="s">
        <v>20</v>
      </c>
      <c r="L2683" s="2" t="s">
        <v>705</v>
      </c>
      <c r="M2683" s="2"/>
      <c r="N2683" s="1">
        <f t="shared" si="41"/>
        <v>59</v>
      </c>
      <c r="O2683" s="2" t="s">
        <v>22</v>
      </c>
      <c r="P2683" s="2" t="s">
        <v>8807</v>
      </c>
      <c r="Q2683" s="2" t="s">
        <v>8808</v>
      </c>
      <c r="R2683" s="2" t="s">
        <v>21</v>
      </c>
      <c r="S2683" s="2"/>
      <c r="T2683" s="2" t="s">
        <v>25</v>
      </c>
      <c r="U2683" t="str">
        <f>VLOOKUP(H2683,[4]可返佣产品!$A$2:$B$1000,2,)</f>
        <v>true</v>
      </c>
    </row>
    <row r="2684" spans="1:21">
      <c r="A2684" s="2" t="s">
        <v>8809</v>
      </c>
      <c r="B2684" s="1" t="str">
        <f>VLOOKUP(A2684,'[3]消费明细-普通账号'!$B$2:$C$10000,2,)</f>
        <v>深圳晨北科技有限公司</v>
      </c>
      <c r="C2684" s="1" t="str">
        <f>VLOOKUP(A2684,'[3]消费明细-普通账号'!$B$2:$D$10000,3,)</f>
        <v>KA-广</v>
      </c>
      <c r="D2684" s="1" t="str">
        <f>VLOOKUP(A2684,'[3]消费明细-普通账号'!$B$2:$L$10000,11,)</f>
        <v>谢晓敏</v>
      </c>
      <c r="E2684" s="1" t="str">
        <f>VLOOKUP(A2684,'[3]消费明细-普通账号'!$B$2:$P$10000,15,)</f>
        <v>新建</v>
      </c>
      <c r="F2684" s="5">
        <f>VLOOKUP(A2684,'[3]消费明细-普通账号'!$B$2:$O$10000,14,)</f>
        <v>42992</v>
      </c>
      <c r="G2684" s="2" t="s">
        <v>8810</v>
      </c>
      <c r="H2684" s="2" t="s">
        <v>17</v>
      </c>
      <c r="I2684" s="2" t="s">
        <v>59</v>
      </c>
      <c r="J2684" s="2" t="s">
        <v>8811</v>
      </c>
      <c r="K2684" s="2" t="s">
        <v>20</v>
      </c>
      <c r="L2684" s="2" t="s">
        <v>8811</v>
      </c>
      <c r="M2684" s="2"/>
      <c r="N2684" s="1">
        <f t="shared" si="41"/>
        <v>291.48</v>
      </c>
      <c r="O2684" s="2" t="s">
        <v>22</v>
      </c>
      <c r="P2684" s="2" t="s">
        <v>8812</v>
      </c>
      <c r="Q2684" s="2" t="s">
        <v>8813</v>
      </c>
      <c r="R2684" s="2" t="s">
        <v>21</v>
      </c>
      <c r="S2684" s="2"/>
      <c r="T2684" s="2" t="s">
        <v>25</v>
      </c>
      <c r="U2684" t="str">
        <f>VLOOKUP(H2684,[4]可返佣产品!$A$2:$B$1000,2,)</f>
        <v>true</v>
      </c>
    </row>
    <row r="2685" spans="1:21">
      <c r="A2685" s="2" t="s">
        <v>8532</v>
      </c>
      <c r="B2685" s="1" t="str">
        <f>VLOOKUP(A2685,'[3]消费明细-普通账号'!$B$2:$C$10000,2,)</f>
        <v>健客医药</v>
      </c>
      <c r="C2685" s="1" t="str">
        <f>VLOOKUP(A2685,'[3]消费明细-普通账号'!$B$2:$D$10000,3,)</f>
        <v>KA-深</v>
      </c>
      <c r="D2685" s="1" t="str">
        <f>VLOOKUP(A2685,'[3]消费明细-普通账号'!$B$2:$L$10000,11,)</f>
        <v>李申政</v>
      </c>
      <c r="E2685" s="1" t="str">
        <f>VLOOKUP(A2685,'[3]消费明细-普通账号'!$B$2:$P$10000,15,)</f>
        <v>新建</v>
      </c>
      <c r="F2685" s="5">
        <f>VLOOKUP(A2685,'[3]消费明细-普通账号'!$B$2:$O$10000,14,)</f>
        <v>43300.630833333336</v>
      </c>
      <c r="G2685" s="2" t="s">
        <v>8814</v>
      </c>
      <c r="H2685" s="2" t="s">
        <v>1899</v>
      </c>
      <c r="I2685" s="2" t="s">
        <v>49</v>
      </c>
      <c r="J2685" s="2" t="s">
        <v>29</v>
      </c>
      <c r="K2685" s="2" t="s">
        <v>20</v>
      </c>
      <c r="L2685" s="2" t="s">
        <v>30</v>
      </c>
      <c r="M2685" s="2"/>
      <c r="N2685" s="1">
        <f t="shared" si="41"/>
        <v>0</v>
      </c>
      <c r="O2685" s="2" t="s">
        <v>31</v>
      </c>
      <c r="P2685" s="2" t="s">
        <v>8815</v>
      </c>
      <c r="Q2685" s="2" t="s">
        <v>8816</v>
      </c>
      <c r="R2685" s="2" t="s">
        <v>21</v>
      </c>
      <c r="S2685" s="2"/>
      <c r="T2685" s="2" t="s">
        <v>25</v>
      </c>
      <c r="U2685" t="b">
        <f>VLOOKUP(H2685,[4]可返佣产品!$A$2:$B$1000,2,)</f>
        <v>1</v>
      </c>
    </row>
    <row r="2686" spans="1:21">
      <c r="A2686" s="2" t="s">
        <v>8532</v>
      </c>
      <c r="B2686" s="1" t="str">
        <f>VLOOKUP(A2686,'[3]消费明细-普通账号'!$B$2:$C$10000,2,)</f>
        <v>健客医药</v>
      </c>
      <c r="C2686" s="1" t="str">
        <f>VLOOKUP(A2686,'[3]消费明细-普通账号'!$B$2:$D$10000,3,)</f>
        <v>KA-深</v>
      </c>
      <c r="D2686" s="1" t="str">
        <f>VLOOKUP(A2686,'[3]消费明细-普通账号'!$B$2:$L$10000,11,)</f>
        <v>李申政</v>
      </c>
      <c r="E2686" s="1" t="str">
        <f>VLOOKUP(A2686,'[3]消费明细-普通账号'!$B$2:$P$10000,15,)</f>
        <v>新建</v>
      </c>
      <c r="F2686" s="5">
        <f>VLOOKUP(A2686,'[3]消费明细-普通账号'!$B$2:$O$10000,14,)</f>
        <v>43300.630833333336</v>
      </c>
      <c r="G2686" s="2" t="s">
        <v>8817</v>
      </c>
      <c r="H2686" s="2" t="s">
        <v>48</v>
      </c>
      <c r="I2686" s="2" t="s">
        <v>18</v>
      </c>
      <c r="J2686" s="2" t="s">
        <v>29</v>
      </c>
      <c r="K2686" s="2" t="s">
        <v>20</v>
      </c>
      <c r="L2686" s="2" t="s">
        <v>30</v>
      </c>
      <c r="M2686" s="2"/>
      <c r="N2686" s="1">
        <f t="shared" si="41"/>
        <v>0</v>
      </c>
      <c r="O2686" s="2" t="s">
        <v>31</v>
      </c>
      <c r="P2686" s="2" t="s">
        <v>8818</v>
      </c>
      <c r="Q2686" s="2" t="s">
        <v>8818</v>
      </c>
      <c r="R2686" s="2" t="s">
        <v>21</v>
      </c>
      <c r="S2686" s="2"/>
      <c r="T2686" s="2" t="s">
        <v>25</v>
      </c>
      <c r="U2686" t="e">
        <f>VLOOKUP(H2686,[4]可返佣产品!$A$2:$B$1000,2,)</f>
        <v>#N/A</v>
      </c>
    </row>
    <row r="2687" spans="1:21">
      <c r="A2687" s="2" t="s">
        <v>8532</v>
      </c>
      <c r="B2687" s="1" t="str">
        <f>VLOOKUP(A2687,'[3]消费明细-普通账号'!$B$2:$C$10000,2,)</f>
        <v>健客医药</v>
      </c>
      <c r="C2687" s="1" t="str">
        <f>VLOOKUP(A2687,'[3]消费明细-普通账号'!$B$2:$D$10000,3,)</f>
        <v>KA-深</v>
      </c>
      <c r="D2687" s="1" t="str">
        <f>VLOOKUP(A2687,'[3]消费明细-普通账号'!$B$2:$L$10000,11,)</f>
        <v>李申政</v>
      </c>
      <c r="E2687" s="1" t="str">
        <f>VLOOKUP(A2687,'[3]消费明细-普通账号'!$B$2:$P$10000,15,)</f>
        <v>新建</v>
      </c>
      <c r="F2687" s="5">
        <f>VLOOKUP(A2687,'[3]消费明细-普通账号'!$B$2:$O$10000,14,)</f>
        <v>43300.630833333336</v>
      </c>
      <c r="G2687" s="2" t="s">
        <v>8819</v>
      </c>
      <c r="H2687" s="2" t="s">
        <v>17</v>
      </c>
      <c r="I2687" s="2" t="s">
        <v>18</v>
      </c>
      <c r="J2687" s="2" t="s">
        <v>8820</v>
      </c>
      <c r="K2687" s="2" t="s">
        <v>20</v>
      </c>
      <c r="L2687" s="2" t="s">
        <v>8820</v>
      </c>
      <c r="M2687" s="2">
        <v>17.82</v>
      </c>
      <c r="N2687" s="1">
        <f t="shared" si="41"/>
        <v>0</v>
      </c>
      <c r="O2687" s="2" t="s">
        <v>22</v>
      </c>
      <c r="P2687" s="2" t="s">
        <v>8821</v>
      </c>
      <c r="Q2687" s="2" t="s">
        <v>8822</v>
      </c>
      <c r="R2687" s="2" t="s">
        <v>21</v>
      </c>
      <c r="S2687" s="2"/>
      <c r="T2687" s="2" t="s">
        <v>25</v>
      </c>
      <c r="U2687" t="str">
        <f>VLOOKUP(H2687,[4]可返佣产品!$A$2:$B$1000,2,)</f>
        <v>true</v>
      </c>
    </row>
    <row r="2688" spans="1:21">
      <c r="A2688" s="2" t="s">
        <v>8532</v>
      </c>
      <c r="B2688" s="1" t="str">
        <f>VLOOKUP(A2688,'[3]消费明细-普通账号'!$B$2:$C$10000,2,)</f>
        <v>健客医药</v>
      </c>
      <c r="C2688" s="1" t="str">
        <f>VLOOKUP(A2688,'[3]消费明细-普通账号'!$B$2:$D$10000,3,)</f>
        <v>KA-深</v>
      </c>
      <c r="D2688" s="1" t="str">
        <f>VLOOKUP(A2688,'[3]消费明细-普通账号'!$B$2:$L$10000,11,)</f>
        <v>李申政</v>
      </c>
      <c r="E2688" s="1" t="str">
        <f>VLOOKUP(A2688,'[3]消费明细-普通账号'!$B$2:$P$10000,15,)</f>
        <v>新建</v>
      </c>
      <c r="F2688" s="5">
        <f>VLOOKUP(A2688,'[3]消费明细-普通账号'!$B$2:$O$10000,14,)</f>
        <v>43300.630833333336</v>
      </c>
      <c r="G2688" s="2" t="s">
        <v>8823</v>
      </c>
      <c r="H2688" s="2" t="s">
        <v>166</v>
      </c>
      <c r="I2688" s="2" t="s">
        <v>18</v>
      </c>
      <c r="J2688" s="2" t="s">
        <v>29</v>
      </c>
      <c r="K2688" s="2" t="s">
        <v>20</v>
      </c>
      <c r="L2688" s="2" t="s">
        <v>30</v>
      </c>
      <c r="M2688" s="2"/>
      <c r="N2688" s="1">
        <f t="shared" si="41"/>
        <v>0</v>
      </c>
      <c r="O2688" s="2" t="s">
        <v>31</v>
      </c>
      <c r="P2688" s="2" t="s">
        <v>8824</v>
      </c>
      <c r="Q2688" s="2" t="s">
        <v>8824</v>
      </c>
      <c r="R2688" s="2" t="s">
        <v>21</v>
      </c>
      <c r="S2688" s="2"/>
      <c r="T2688" s="2" t="s">
        <v>25</v>
      </c>
      <c r="U2688" t="e">
        <f>VLOOKUP(H2688,[4]可返佣产品!$A$2:$B$1000,2,)</f>
        <v>#N/A</v>
      </c>
    </row>
    <row r="2689" spans="1:21">
      <c r="A2689" s="2" t="s">
        <v>8532</v>
      </c>
      <c r="B2689" s="1" t="str">
        <f>VLOOKUP(A2689,'[3]消费明细-普通账号'!$B$2:$C$10000,2,)</f>
        <v>健客医药</v>
      </c>
      <c r="C2689" s="1" t="str">
        <f>VLOOKUP(A2689,'[3]消费明细-普通账号'!$B$2:$D$10000,3,)</f>
        <v>KA-深</v>
      </c>
      <c r="D2689" s="1" t="str">
        <f>VLOOKUP(A2689,'[3]消费明细-普通账号'!$B$2:$L$10000,11,)</f>
        <v>李申政</v>
      </c>
      <c r="E2689" s="1" t="str">
        <f>VLOOKUP(A2689,'[3]消费明细-普通账号'!$B$2:$P$10000,15,)</f>
        <v>新建</v>
      </c>
      <c r="F2689" s="5">
        <f>VLOOKUP(A2689,'[3]消费明细-普通账号'!$B$2:$O$10000,14,)</f>
        <v>43300.630833333336</v>
      </c>
      <c r="G2689" s="2" t="s">
        <v>8825</v>
      </c>
      <c r="H2689" s="2" t="s">
        <v>48</v>
      </c>
      <c r="I2689" s="2" t="s">
        <v>18</v>
      </c>
      <c r="J2689" s="2" t="s">
        <v>29</v>
      </c>
      <c r="K2689" s="2" t="s">
        <v>20</v>
      </c>
      <c r="L2689" s="2" t="s">
        <v>30</v>
      </c>
      <c r="M2689" s="2"/>
      <c r="N2689" s="1">
        <f t="shared" si="41"/>
        <v>0</v>
      </c>
      <c r="O2689" s="2" t="s">
        <v>31</v>
      </c>
      <c r="P2689" s="2" t="s">
        <v>8826</v>
      </c>
      <c r="Q2689" s="2" t="s">
        <v>8826</v>
      </c>
      <c r="R2689" s="2" t="s">
        <v>21</v>
      </c>
      <c r="S2689" s="2"/>
      <c r="T2689" s="2" t="s">
        <v>25</v>
      </c>
      <c r="U2689" t="e">
        <f>VLOOKUP(H2689,[4]可返佣产品!$A$2:$B$1000,2,)</f>
        <v>#N/A</v>
      </c>
    </row>
    <row r="2690" spans="1:21">
      <c r="A2690" s="2" t="s">
        <v>8532</v>
      </c>
      <c r="B2690" s="1" t="str">
        <f>VLOOKUP(A2690,'[3]消费明细-普通账号'!$B$2:$C$10000,2,)</f>
        <v>健客医药</v>
      </c>
      <c r="C2690" s="1" t="str">
        <f>VLOOKUP(A2690,'[3]消费明细-普通账号'!$B$2:$D$10000,3,)</f>
        <v>KA-深</v>
      </c>
      <c r="D2690" s="1" t="str">
        <f>VLOOKUP(A2690,'[3]消费明细-普通账号'!$B$2:$L$10000,11,)</f>
        <v>李申政</v>
      </c>
      <c r="E2690" s="1" t="str">
        <f>VLOOKUP(A2690,'[3]消费明细-普通账号'!$B$2:$P$10000,15,)</f>
        <v>新建</v>
      </c>
      <c r="F2690" s="5">
        <f>VLOOKUP(A2690,'[3]消费明细-普通账号'!$B$2:$O$10000,14,)</f>
        <v>43300.630833333336</v>
      </c>
      <c r="G2690" s="2" t="s">
        <v>8827</v>
      </c>
      <c r="H2690" s="2" t="s">
        <v>79</v>
      </c>
      <c r="I2690" s="2" t="s">
        <v>131</v>
      </c>
      <c r="J2690" s="2" t="s">
        <v>29</v>
      </c>
      <c r="K2690" s="2" t="s">
        <v>20</v>
      </c>
      <c r="L2690" s="2" t="s">
        <v>30</v>
      </c>
      <c r="M2690" s="2"/>
      <c r="N2690" s="1">
        <f t="shared" si="41"/>
        <v>0</v>
      </c>
      <c r="O2690" s="2" t="s">
        <v>31</v>
      </c>
      <c r="P2690" s="2" t="s">
        <v>8828</v>
      </c>
      <c r="Q2690" s="2" t="s">
        <v>8828</v>
      </c>
      <c r="R2690" s="2" t="s">
        <v>21</v>
      </c>
      <c r="S2690" s="2"/>
      <c r="T2690" s="2" t="s">
        <v>25</v>
      </c>
      <c r="U2690" t="e">
        <f>VLOOKUP(H2690,[4]可返佣产品!$A$2:$B$1000,2,)</f>
        <v>#N/A</v>
      </c>
    </row>
    <row r="2691" spans="1:21">
      <c r="A2691" s="2" t="s">
        <v>8532</v>
      </c>
      <c r="B2691" s="1" t="str">
        <f>VLOOKUP(A2691,'[3]消费明细-普通账号'!$B$2:$C$10000,2,)</f>
        <v>健客医药</v>
      </c>
      <c r="C2691" s="1" t="str">
        <f>VLOOKUP(A2691,'[3]消费明细-普通账号'!$B$2:$D$10000,3,)</f>
        <v>KA-深</v>
      </c>
      <c r="D2691" s="1" t="str">
        <f>VLOOKUP(A2691,'[3]消费明细-普通账号'!$B$2:$L$10000,11,)</f>
        <v>李申政</v>
      </c>
      <c r="E2691" s="1" t="str">
        <f>VLOOKUP(A2691,'[3]消费明细-普通账号'!$B$2:$P$10000,15,)</f>
        <v>新建</v>
      </c>
      <c r="F2691" s="5">
        <f>VLOOKUP(A2691,'[3]消费明细-普通账号'!$B$2:$O$10000,14,)</f>
        <v>43300.630833333336</v>
      </c>
      <c r="G2691" s="2" t="s">
        <v>8829</v>
      </c>
      <c r="H2691" s="2" t="s">
        <v>17</v>
      </c>
      <c r="I2691" s="2" t="s">
        <v>18</v>
      </c>
      <c r="J2691" s="2" t="s">
        <v>8830</v>
      </c>
      <c r="K2691" s="2" t="s">
        <v>20</v>
      </c>
      <c r="L2691" s="2" t="s">
        <v>8830</v>
      </c>
      <c r="M2691" s="2">
        <v>180.44</v>
      </c>
      <c r="N2691" s="1">
        <f t="shared" ref="N2691:N2754" si="42">L2691-M2691</f>
        <v>0</v>
      </c>
      <c r="O2691" s="2" t="s">
        <v>22</v>
      </c>
      <c r="P2691" s="2" t="s">
        <v>8831</v>
      </c>
      <c r="Q2691" s="2" t="s">
        <v>8832</v>
      </c>
      <c r="R2691" s="2" t="s">
        <v>21</v>
      </c>
      <c r="S2691" s="2"/>
      <c r="T2691" s="2" t="s">
        <v>25</v>
      </c>
      <c r="U2691" t="str">
        <f>VLOOKUP(H2691,[4]可返佣产品!$A$2:$B$1000,2,)</f>
        <v>true</v>
      </c>
    </row>
    <row r="2692" spans="1:21">
      <c r="A2692" s="2" t="s">
        <v>8532</v>
      </c>
      <c r="B2692" s="1" t="str">
        <f>VLOOKUP(A2692,'[3]消费明细-普通账号'!$B$2:$C$10000,2,)</f>
        <v>健客医药</v>
      </c>
      <c r="C2692" s="1" t="str">
        <f>VLOOKUP(A2692,'[3]消费明细-普通账号'!$B$2:$D$10000,3,)</f>
        <v>KA-深</v>
      </c>
      <c r="D2692" s="1" t="str">
        <f>VLOOKUP(A2692,'[3]消费明细-普通账号'!$B$2:$L$10000,11,)</f>
        <v>李申政</v>
      </c>
      <c r="E2692" s="1" t="str">
        <f>VLOOKUP(A2692,'[3]消费明细-普通账号'!$B$2:$P$10000,15,)</f>
        <v>新建</v>
      </c>
      <c r="F2692" s="5">
        <f>VLOOKUP(A2692,'[3]消费明细-普通账号'!$B$2:$O$10000,14,)</f>
        <v>43300.630833333336</v>
      </c>
      <c r="G2692" s="2" t="s">
        <v>8833</v>
      </c>
      <c r="H2692" s="2" t="s">
        <v>48</v>
      </c>
      <c r="I2692" s="2" t="s">
        <v>49</v>
      </c>
      <c r="J2692" s="2" t="s">
        <v>29</v>
      </c>
      <c r="K2692" s="2" t="s">
        <v>20</v>
      </c>
      <c r="L2692" s="2" t="s">
        <v>30</v>
      </c>
      <c r="M2692" s="2"/>
      <c r="N2692" s="1">
        <f t="shared" si="42"/>
        <v>0</v>
      </c>
      <c r="O2692" s="2" t="s">
        <v>31</v>
      </c>
      <c r="P2692" s="2" t="s">
        <v>8834</v>
      </c>
      <c r="Q2692" s="2" t="s">
        <v>8834</v>
      </c>
      <c r="R2692" s="2" t="s">
        <v>21</v>
      </c>
      <c r="S2692" s="2"/>
      <c r="T2692" s="2" t="s">
        <v>25</v>
      </c>
      <c r="U2692" t="e">
        <f>VLOOKUP(H2692,[4]可返佣产品!$A$2:$B$1000,2,)</f>
        <v>#N/A</v>
      </c>
    </row>
    <row r="2693" spans="1:21">
      <c r="A2693" s="2" t="s">
        <v>8835</v>
      </c>
      <c r="B2693" s="1" t="str">
        <f>VLOOKUP(A2693,'[3]消费明细-普通账号'!$B$2:$C$10000,2,)</f>
        <v>力拓宜生技术院</v>
      </c>
      <c r="C2693" s="1" t="str">
        <f>VLOOKUP(A2693,'[3]消费明细-普通账号'!$B$2:$D$10000,3,)</f>
        <v>KA-深</v>
      </c>
      <c r="D2693" s="1" t="str">
        <f>VLOOKUP(A2693,'[3]消费明细-普通账号'!$B$2:$L$10000,11,)</f>
        <v>李申政</v>
      </c>
      <c r="E2693" s="1" t="str">
        <f>VLOOKUP(A2693,'[3]消费明细-普通账号'!$B$2:$P$10000,15,)</f>
        <v>新建</v>
      </c>
      <c r="F2693" s="5">
        <f>VLOOKUP(A2693,'[3]消费明细-普通账号'!$B$2:$O$10000,14,)</f>
        <v>43255.648344907408</v>
      </c>
      <c r="G2693" s="2" t="s">
        <v>8836</v>
      </c>
      <c r="H2693" s="2" t="s">
        <v>1549</v>
      </c>
      <c r="I2693" s="2" t="s">
        <v>49</v>
      </c>
      <c r="J2693" s="2" t="s">
        <v>29</v>
      </c>
      <c r="K2693" s="2" t="s">
        <v>20</v>
      </c>
      <c r="L2693" s="2" t="s">
        <v>30</v>
      </c>
      <c r="M2693" s="2"/>
      <c r="N2693" s="1">
        <f t="shared" si="42"/>
        <v>0</v>
      </c>
      <c r="O2693" s="2" t="s">
        <v>31</v>
      </c>
      <c r="P2693" s="2" t="s">
        <v>8837</v>
      </c>
      <c r="Q2693" s="2" t="s">
        <v>8837</v>
      </c>
      <c r="R2693" s="2" t="s">
        <v>21</v>
      </c>
      <c r="S2693" s="2"/>
      <c r="T2693" s="2" t="s">
        <v>25</v>
      </c>
      <c r="U2693" t="b">
        <f>VLOOKUP(H2693,[4]可返佣产品!$A$2:$B$1000,2,)</f>
        <v>1</v>
      </c>
    </row>
    <row r="2694" spans="1:21">
      <c r="A2694" s="2" t="s">
        <v>8532</v>
      </c>
      <c r="B2694" s="1" t="str">
        <f>VLOOKUP(A2694,'[3]消费明细-普通账号'!$B$2:$C$10000,2,)</f>
        <v>健客医药</v>
      </c>
      <c r="C2694" s="1" t="str">
        <f>VLOOKUP(A2694,'[3]消费明细-普通账号'!$B$2:$D$10000,3,)</f>
        <v>KA-深</v>
      </c>
      <c r="D2694" s="1" t="str">
        <f>VLOOKUP(A2694,'[3]消费明细-普通账号'!$B$2:$L$10000,11,)</f>
        <v>李申政</v>
      </c>
      <c r="E2694" s="1" t="str">
        <f>VLOOKUP(A2694,'[3]消费明细-普通账号'!$B$2:$P$10000,15,)</f>
        <v>新建</v>
      </c>
      <c r="F2694" s="5">
        <f>VLOOKUP(A2694,'[3]消费明细-普通账号'!$B$2:$O$10000,14,)</f>
        <v>43300.630833333336</v>
      </c>
      <c r="G2694" s="2" t="s">
        <v>8838</v>
      </c>
      <c r="H2694" s="2" t="s">
        <v>79</v>
      </c>
      <c r="I2694" s="2" t="s">
        <v>49</v>
      </c>
      <c r="J2694" s="2" t="s">
        <v>29</v>
      </c>
      <c r="K2694" s="2" t="s">
        <v>20</v>
      </c>
      <c r="L2694" s="2" t="s">
        <v>30</v>
      </c>
      <c r="M2694" s="2"/>
      <c r="N2694" s="1">
        <f t="shared" si="42"/>
        <v>0</v>
      </c>
      <c r="O2694" s="2" t="s">
        <v>31</v>
      </c>
      <c r="P2694" s="2" t="s">
        <v>8839</v>
      </c>
      <c r="Q2694" s="2" t="s">
        <v>8839</v>
      </c>
      <c r="R2694" s="2" t="s">
        <v>21</v>
      </c>
      <c r="S2694" s="2"/>
      <c r="T2694" s="2" t="s">
        <v>25</v>
      </c>
      <c r="U2694" t="e">
        <f>VLOOKUP(H2694,[4]可返佣产品!$A$2:$B$1000,2,)</f>
        <v>#N/A</v>
      </c>
    </row>
    <row r="2695" spans="1:21">
      <c r="A2695" s="2" t="s">
        <v>8835</v>
      </c>
      <c r="B2695" s="1" t="str">
        <f>VLOOKUP(A2695,'[3]消费明细-普通账号'!$B$2:$C$10000,2,)</f>
        <v>力拓宜生技术院</v>
      </c>
      <c r="C2695" s="1" t="str">
        <f>VLOOKUP(A2695,'[3]消费明细-普通账号'!$B$2:$D$10000,3,)</f>
        <v>KA-深</v>
      </c>
      <c r="D2695" s="1" t="str">
        <f>VLOOKUP(A2695,'[3]消费明细-普通账号'!$B$2:$L$10000,11,)</f>
        <v>李申政</v>
      </c>
      <c r="E2695" s="1" t="str">
        <f>VLOOKUP(A2695,'[3]消费明细-普通账号'!$B$2:$P$10000,15,)</f>
        <v>新建</v>
      </c>
      <c r="F2695" s="5">
        <f>VLOOKUP(A2695,'[3]消费明细-普通账号'!$B$2:$O$10000,14,)</f>
        <v>43255.648344907408</v>
      </c>
      <c r="G2695" s="2" t="s">
        <v>8840</v>
      </c>
      <c r="H2695" s="2" t="s">
        <v>1877</v>
      </c>
      <c r="I2695" s="2" t="s">
        <v>49</v>
      </c>
      <c r="J2695" s="2" t="s">
        <v>29</v>
      </c>
      <c r="K2695" s="2" t="s">
        <v>20</v>
      </c>
      <c r="L2695" s="2" t="s">
        <v>30</v>
      </c>
      <c r="M2695" s="2"/>
      <c r="N2695" s="1">
        <f t="shared" si="42"/>
        <v>0</v>
      </c>
      <c r="O2695" s="2" t="s">
        <v>31</v>
      </c>
      <c r="P2695" s="2" t="s">
        <v>8841</v>
      </c>
      <c r="Q2695" s="2" t="s">
        <v>8841</v>
      </c>
      <c r="R2695" s="2" t="s">
        <v>21</v>
      </c>
      <c r="S2695" s="2"/>
      <c r="T2695" s="2" t="s">
        <v>25</v>
      </c>
      <c r="U2695" t="b">
        <f>VLOOKUP(H2695,[4]可返佣产品!$A$2:$B$1000,2,)</f>
        <v>1</v>
      </c>
    </row>
    <row r="2696" spans="1:21">
      <c r="A2696" s="2" t="s">
        <v>8532</v>
      </c>
      <c r="B2696" s="1" t="str">
        <f>VLOOKUP(A2696,'[3]消费明细-普通账号'!$B$2:$C$10000,2,)</f>
        <v>健客医药</v>
      </c>
      <c r="C2696" s="1" t="str">
        <f>VLOOKUP(A2696,'[3]消费明细-普通账号'!$B$2:$D$10000,3,)</f>
        <v>KA-深</v>
      </c>
      <c r="D2696" s="1" t="str">
        <f>VLOOKUP(A2696,'[3]消费明细-普通账号'!$B$2:$L$10000,11,)</f>
        <v>李申政</v>
      </c>
      <c r="E2696" s="1" t="str">
        <f>VLOOKUP(A2696,'[3]消费明细-普通账号'!$B$2:$P$10000,15,)</f>
        <v>新建</v>
      </c>
      <c r="F2696" s="5">
        <f>VLOOKUP(A2696,'[3]消费明细-普通账号'!$B$2:$O$10000,14,)</f>
        <v>43300.630833333336</v>
      </c>
      <c r="G2696" s="2" t="s">
        <v>8842</v>
      </c>
      <c r="H2696" s="2" t="s">
        <v>65</v>
      </c>
      <c r="I2696" s="2" t="s">
        <v>49</v>
      </c>
      <c r="J2696" s="2" t="s">
        <v>29</v>
      </c>
      <c r="K2696" s="2" t="s">
        <v>20</v>
      </c>
      <c r="L2696" s="2" t="s">
        <v>30</v>
      </c>
      <c r="M2696" s="2"/>
      <c r="N2696" s="1">
        <f t="shared" si="42"/>
        <v>0</v>
      </c>
      <c r="O2696" s="2" t="s">
        <v>31</v>
      </c>
      <c r="P2696" s="2" t="s">
        <v>8843</v>
      </c>
      <c r="Q2696" s="2" t="s">
        <v>8843</v>
      </c>
      <c r="R2696" s="2" t="s">
        <v>21</v>
      </c>
      <c r="S2696" s="2"/>
      <c r="T2696" s="2" t="s">
        <v>25</v>
      </c>
      <c r="U2696" t="e">
        <f>VLOOKUP(H2696,[4]可返佣产品!$A$2:$B$1000,2,)</f>
        <v>#N/A</v>
      </c>
    </row>
    <row r="2697" spans="1:21">
      <c r="A2697" s="2" t="s">
        <v>8532</v>
      </c>
      <c r="B2697" s="1" t="str">
        <f>VLOOKUP(A2697,'[3]消费明细-普通账号'!$B$2:$C$10000,2,)</f>
        <v>健客医药</v>
      </c>
      <c r="C2697" s="1" t="str">
        <f>VLOOKUP(A2697,'[3]消费明细-普通账号'!$B$2:$D$10000,3,)</f>
        <v>KA-深</v>
      </c>
      <c r="D2697" s="1" t="str">
        <f>VLOOKUP(A2697,'[3]消费明细-普通账号'!$B$2:$L$10000,11,)</f>
        <v>李申政</v>
      </c>
      <c r="E2697" s="1" t="str">
        <f>VLOOKUP(A2697,'[3]消费明细-普通账号'!$B$2:$P$10000,15,)</f>
        <v>新建</v>
      </c>
      <c r="F2697" s="5">
        <f>VLOOKUP(A2697,'[3]消费明细-普通账号'!$B$2:$O$10000,14,)</f>
        <v>43300.630833333336</v>
      </c>
      <c r="G2697" s="2" t="s">
        <v>8844</v>
      </c>
      <c r="H2697" s="2" t="s">
        <v>65</v>
      </c>
      <c r="I2697" s="2" t="s">
        <v>49</v>
      </c>
      <c r="J2697" s="2" t="s">
        <v>29</v>
      </c>
      <c r="K2697" s="2" t="s">
        <v>20</v>
      </c>
      <c r="L2697" s="2" t="s">
        <v>30</v>
      </c>
      <c r="M2697" s="2"/>
      <c r="N2697" s="1">
        <f t="shared" si="42"/>
        <v>0</v>
      </c>
      <c r="O2697" s="2" t="s">
        <v>31</v>
      </c>
      <c r="P2697" s="2" t="s">
        <v>8845</v>
      </c>
      <c r="Q2697" s="2" t="s">
        <v>8845</v>
      </c>
      <c r="R2697" s="2" t="s">
        <v>21</v>
      </c>
      <c r="S2697" s="2"/>
      <c r="T2697" s="2" t="s">
        <v>25</v>
      </c>
      <c r="U2697" t="e">
        <f>VLOOKUP(H2697,[4]可返佣产品!$A$2:$B$1000,2,)</f>
        <v>#N/A</v>
      </c>
    </row>
    <row r="2698" spans="1:21">
      <c r="A2698" s="2" t="s">
        <v>8532</v>
      </c>
      <c r="B2698" s="1" t="str">
        <f>VLOOKUP(A2698,'[3]消费明细-普通账号'!$B$2:$C$10000,2,)</f>
        <v>健客医药</v>
      </c>
      <c r="C2698" s="1" t="str">
        <f>VLOOKUP(A2698,'[3]消费明细-普通账号'!$B$2:$D$10000,3,)</f>
        <v>KA-深</v>
      </c>
      <c r="D2698" s="1" t="str">
        <f>VLOOKUP(A2698,'[3]消费明细-普通账号'!$B$2:$L$10000,11,)</f>
        <v>李申政</v>
      </c>
      <c r="E2698" s="1" t="str">
        <f>VLOOKUP(A2698,'[3]消费明细-普通账号'!$B$2:$P$10000,15,)</f>
        <v>新建</v>
      </c>
      <c r="F2698" s="5">
        <f>VLOOKUP(A2698,'[3]消费明细-普通账号'!$B$2:$O$10000,14,)</f>
        <v>43300.630833333336</v>
      </c>
      <c r="G2698" s="2" t="s">
        <v>8846</v>
      </c>
      <c r="H2698" s="2" t="s">
        <v>166</v>
      </c>
      <c r="I2698" s="2" t="s">
        <v>49</v>
      </c>
      <c r="J2698" s="2" t="s">
        <v>29</v>
      </c>
      <c r="K2698" s="2" t="s">
        <v>20</v>
      </c>
      <c r="L2698" s="2" t="s">
        <v>30</v>
      </c>
      <c r="M2698" s="2"/>
      <c r="N2698" s="1">
        <f t="shared" si="42"/>
        <v>0</v>
      </c>
      <c r="O2698" s="2" t="s">
        <v>31</v>
      </c>
      <c r="P2698" s="2" t="s">
        <v>8847</v>
      </c>
      <c r="Q2698" s="2" t="s">
        <v>8847</v>
      </c>
      <c r="R2698" s="2" t="s">
        <v>21</v>
      </c>
      <c r="S2698" s="2"/>
      <c r="T2698" s="2" t="s">
        <v>25</v>
      </c>
      <c r="U2698" t="e">
        <f>VLOOKUP(H2698,[4]可返佣产品!$A$2:$B$1000,2,)</f>
        <v>#N/A</v>
      </c>
    </row>
    <row r="2699" spans="1:21">
      <c r="A2699" s="2" t="s">
        <v>8532</v>
      </c>
      <c r="B2699" s="1" t="str">
        <f>VLOOKUP(A2699,'[3]消费明细-普通账号'!$B$2:$C$10000,2,)</f>
        <v>健客医药</v>
      </c>
      <c r="C2699" s="1" t="str">
        <f>VLOOKUP(A2699,'[3]消费明细-普通账号'!$B$2:$D$10000,3,)</f>
        <v>KA-深</v>
      </c>
      <c r="D2699" s="1" t="str">
        <f>VLOOKUP(A2699,'[3]消费明细-普通账号'!$B$2:$L$10000,11,)</f>
        <v>李申政</v>
      </c>
      <c r="E2699" s="1" t="str">
        <f>VLOOKUP(A2699,'[3]消费明细-普通账号'!$B$2:$P$10000,15,)</f>
        <v>新建</v>
      </c>
      <c r="F2699" s="5">
        <f>VLOOKUP(A2699,'[3]消费明细-普通账号'!$B$2:$O$10000,14,)</f>
        <v>43300.630833333336</v>
      </c>
      <c r="G2699" s="2" t="s">
        <v>8848</v>
      </c>
      <c r="H2699" s="2" t="s">
        <v>17</v>
      </c>
      <c r="I2699" s="2" t="s">
        <v>49</v>
      </c>
      <c r="J2699" s="2" t="s">
        <v>8849</v>
      </c>
      <c r="K2699" s="2" t="s">
        <v>20</v>
      </c>
      <c r="L2699" s="2" t="s">
        <v>8849</v>
      </c>
      <c r="M2699" s="2">
        <v>59.08</v>
      </c>
      <c r="N2699" s="1">
        <f t="shared" si="42"/>
        <v>0</v>
      </c>
      <c r="O2699" s="2" t="s">
        <v>22</v>
      </c>
      <c r="P2699" s="2" t="s">
        <v>8850</v>
      </c>
      <c r="Q2699" s="2" t="s">
        <v>8851</v>
      </c>
      <c r="R2699" s="2" t="s">
        <v>21</v>
      </c>
      <c r="S2699" s="2"/>
      <c r="T2699" s="2" t="s">
        <v>25</v>
      </c>
      <c r="U2699" t="str">
        <f>VLOOKUP(H2699,[4]可返佣产品!$A$2:$B$1000,2,)</f>
        <v>true</v>
      </c>
    </row>
    <row r="2700" spans="1:21">
      <c r="A2700" s="2" t="s">
        <v>8532</v>
      </c>
      <c r="B2700" s="1" t="str">
        <f>VLOOKUP(A2700,'[3]消费明细-普通账号'!$B$2:$C$10000,2,)</f>
        <v>健客医药</v>
      </c>
      <c r="C2700" s="1" t="str">
        <f>VLOOKUP(A2700,'[3]消费明细-普通账号'!$B$2:$D$10000,3,)</f>
        <v>KA-深</v>
      </c>
      <c r="D2700" s="1" t="str">
        <f>VLOOKUP(A2700,'[3]消费明细-普通账号'!$B$2:$L$10000,11,)</f>
        <v>李申政</v>
      </c>
      <c r="E2700" s="1" t="str">
        <f>VLOOKUP(A2700,'[3]消费明细-普通账号'!$B$2:$P$10000,15,)</f>
        <v>新建</v>
      </c>
      <c r="F2700" s="5">
        <f>VLOOKUP(A2700,'[3]消费明细-普通账号'!$B$2:$O$10000,14,)</f>
        <v>43300.630833333336</v>
      </c>
      <c r="G2700" s="2" t="s">
        <v>8852</v>
      </c>
      <c r="H2700" s="2" t="s">
        <v>65</v>
      </c>
      <c r="I2700" s="2" t="s">
        <v>49</v>
      </c>
      <c r="J2700" s="2" t="s">
        <v>29</v>
      </c>
      <c r="K2700" s="2" t="s">
        <v>20</v>
      </c>
      <c r="L2700" s="2" t="s">
        <v>30</v>
      </c>
      <c r="M2700" s="2"/>
      <c r="N2700" s="1">
        <f t="shared" si="42"/>
        <v>0</v>
      </c>
      <c r="O2700" s="2" t="s">
        <v>31</v>
      </c>
      <c r="P2700" s="2" t="s">
        <v>8853</v>
      </c>
      <c r="Q2700" s="2" t="s">
        <v>8853</v>
      </c>
      <c r="R2700" s="2" t="s">
        <v>21</v>
      </c>
      <c r="S2700" s="2"/>
      <c r="T2700" s="2" t="s">
        <v>25</v>
      </c>
      <c r="U2700" t="e">
        <f>VLOOKUP(H2700,[4]可返佣产品!$A$2:$B$1000,2,)</f>
        <v>#N/A</v>
      </c>
    </row>
    <row r="2701" spans="1:21">
      <c r="A2701" s="2" t="s">
        <v>8532</v>
      </c>
      <c r="B2701" s="1" t="str">
        <f>VLOOKUP(A2701,'[3]消费明细-普通账号'!$B$2:$C$10000,2,)</f>
        <v>健客医药</v>
      </c>
      <c r="C2701" s="1" t="str">
        <f>VLOOKUP(A2701,'[3]消费明细-普通账号'!$B$2:$D$10000,3,)</f>
        <v>KA-深</v>
      </c>
      <c r="D2701" s="1" t="str">
        <f>VLOOKUP(A2701,'[3]消费明细-普通账号'!$B$2:$L$10000,11,)</f>
        <v>李申政</v>
      </c>
      <c r="E2701" s="1" t="str">
        <f>VLOOKUP(A2701,'[3]消费明细-普通账号'!$B$2:$P$10000,15,)</f>
        <v>新建</v>
      </c>
      <c r="F2701" s="5">
        <f>VLOOKUP(A2701,'[3]消费明细-普通账号'!$B$2:$O$10000,14,)</f>
        <v>43300.630833333336</v>
      </c>
      <c r="G2701" s="2" t="s">
        <v>8854</v>
      </c>
      <c r="H2701" s="2" t="s">
        <v>1006</v>
      </c>
      <c r="I2701" s="2" t="s">
        <v>49</v>
      </c>
      <c r="J2701" s="2" t="s">
        <v>29</v>
      </c>
      <c r="K2701" s="2" t="s">
        <v>20</v>
      </c>
      <c r="L2701" s="2" t="s">
        <v>30</v>
      </c>
      <c r="M2701" s="2"/>
      <c r="N2701" s="1">
        <f t="shared" si="42"/>
        <v>0</v>
      </c>
      <c r="O2701" s="2" t="s">
        <v>31</v>
      </c>
      <c r="P2701" s="2" t="s">
        <v>8855</v>
      </c>
      <c r="Q2701" s="2" t="s">
        <v>8855</v>
      </c>
      <c r="R2701" s="2" t="s">
        <v>21</v>
      </c>
      <c r="S2701" s="2"/>
      <c r="T2701" s="2" t="s">
        <v>25</v>
      </c>
      <c r="U2701" t="b">
        <f>VLOOKUP(H2701,[4]可返佣产品!$A$2:$B$1000,2,)</f>
        <v>1</v>
      </c>
    </row>
    <row r="2702" spans="1:21">
      <c r="A2702" s="2" t="s">
        <v>8532</v>
      </c>
      <c r="B2702" s="1" t="str">
        <f>VLOOKUP(A2702,'[3]消费明细-普通账号'!$B$2:$C$10000,2,)</f>
        <v>健客医药</v>
      </c>
      <c r="C2702" s="1" t="str">
        <f>VLOOKUP(A2702,'[3]消费明细-普通账号'!$B$2:$D$10000,3,)</f>
        <v>KA-深</v>
      </c>
      <c r="D2702" s="1" t="str">
        <f>VLOOKUP(A2702,'[3]消费明细-普通账号'!$B$2:$L$10000,11,)</f>
        <v>李申政</v>
      </c>
      <c r="E2702" s="1" t="str">
        <f>VLOOKUP(A2702,'[3]消费明细-普通账号'!$B$2:$P$10000,15,)</f>
        <v>新建</v>
      </c>
      <c r="F2702" s="5">
        <f>VLOOKUP(A2702,'[3]消费明细-普通账号'!$B$2:$O$10000,14,)</f>
        <v>43300.630833333336</v>
      </c>
      <c r="G2702" s="2" t="s">
        <v>8856</v>
      </c>
      <c r="H2702" s="2" t="s">
        <v>17</v>
      </c>
      <c r="I2702" s="2" t="s">
        <v>49</v>
      </c>
      <c r="J2702" s="2" t="s">
        <v>8857</v>
      </c>
      <c r="K2702" s="2" t="s">
        <v>20</v>
      </c>
      <c r="L2702" s="2" t="s">
        <v>8857</v>
      </c>
      <c r="M2702" s="2">
        <v>275.52</v>
      </c>
      <c r="N2702" s="1">
        <f t="shared" si="42"/>
        <v>0</v>
      </c>
      <c r="O2702" s="2" t="s">
        <v>22</v>
      </c>
      <c r="P2702" s="2" t="s">
        <v>8858</v>
      </c>
      <c r="Q2702" s="2" t="s">
        <v>8859</v>
      </c>
      <c r="R2702" s="2" t="s">
        <v>21</v>
      </c>
      <c r="S2702" s="2"/>
      <c r="T2702" s="2" t="s">
        <v>25</v>
      </c>
      <c r="U2702" t="str">
        <f>VLOOKUP(H2702,[4]可返佣产品!$A$2:$B$1000,2,)</f>
        <v>true</v>
      </c>
    </row>
    <row r="2703" spans="1:21">
      <c r="A2703" s="2" t="s">
        <v>8532</v>
      </c>
      <c r="B2703" s="1" t="str">
        <f>VLOOKUP(A2703,'[3]消费明细-普通账号'!$B$2:$C$10000,2,)</f>
        <v>健客医药</v>
      </c>
      <c r="C2703" s="1" t="str">
        <f>VLOOKUP(A2703,'[3]消费明细-普通账号'!$B$2:$D$10000,3,)</f>
        <v>KA-深</v>
      </c>
      <c r="D2703" s="1" t="str">
        <f>VLOOKUP(A2703,'[3]消费明细-普通账号'!$B$2:$L$10000,11,)</f>
        <v>李申政</v>
      </c>
      <c r="E2703" s="1" t="str">
        <f>VLOOKUP(A2703,'[3]消费明细-普通账号'!$B$2:$P$10000,15,)</f>
        <v>新建</v>
      </c>
      <c r="F2703" s="5">
        <f>VLOOKUP(A2703,'[3]消费明细-普通账号'!$B$2:$O$10000,14,)</f>
        <v>43300.630833333336</v>
      </c>
      <c r="G2703" s="2" t="s">
        <v>8860</v>
      </c>
      <c r="H2703" s="2" t="s">
        <v>306</v>
      </c>
      <c r="I2703" s="2" t="s">
        <v>49</v>
      </c>
      <c r="J2703" s="2" t="s">
        <v>2430</v>
      </c>
      <c r="K2703" s="2" t="s">
        <v>20</v>
      </c>
      <c r="L2703" s="2" t="s">
        <v>2430</v>
      </c>
      <c r="M2703" s="2">
        <v>340</v>
      </c>
      <c r="N2703" s="1">
        <f t="shared" si="42"/>
        <v>0</v>
      </c>
      <c r="O2703" s="2" t="s">
        <v>22</v>
      </c>
      <c r="P2703" s="2" t="s">
        <v>8861</v>
      </c>
      <c r="Q2703" s="2" t="s">
        <v>8862</v>
      </c>
      <c r="R2703" s="2" t="s">
        <v>21</v>
      </c>
      <c r="S2703" s="2"/>
      <c r="T2703" s="2" t="s">
        <v>25</v>
      </c>
      <c r="U2703" t="str">
        <f>VLOOKUP(H2703,[4]可返佣产品!$A$2:$B$1000,2,)</f>
        <v>true</v>
      </c>
    </row>
    <row r="2704" spans="1:21">
      <c r="A2704" s="2" t="s">
        <v>8532</v>
      </c>
      <c r="B2704" s="1" t="str">
        <f>VLOOKUP(A2704,'[3]消费明细-普通账号'!$B$2:$C$10000,2,)</f>
        <v>健客医药</v>
      </c>
      <c r="C2704" s="1" t="str">
        <f>VLOOKUP(A2704,'[3]消费明细-普通账号'!$B$2:$D$10000,3,)</f>
        <v>KA-深</v>
      </c>
      <c r="D2704" s="1" t="str">
        <f>VLOOKUP(A2704,'[3]消费明细-普通账号'!$B$2:$L$10000,11,)</f>
        <v>李申政</v>
      </c>
      <c r="E2704" s="1" t="str">
        <f>VLOOKUP(A2704,'[3]消费明细-普通账号'!$B$2:$P$10000,15,)</f>
        <v>新建</v>
      </c>
      <c r="F2704" s="5">
        <f>VLOOKUP(A2704,'[3]消费明细-普通账号'!$B$2:$O$10000,14,)</f>
        <v>43300.630833333336</v>
      </c>
      <c r="G2704" s="2" t="s">
        <v>8863</v>
      </c>
      <c r="H2704" s="2" t="s">
        <v>36</v>
      </c>
      <c r="I2704" s="2" t="s">
        <v>49</v>
      </c>
      <c r="J2704" s="2" t="s">
        <v>1594</v>
      </c>
      <c r="K2704" s="2" t="s">
        <v>20</v>
      </c>
      <c r="L2704" s="2" t="s">
        <v>1594</v>
      </c>
      <c r="M2704" s="2">
        <v>580</v>
      </c>
      <c r="N2704" s="1">
        <f t="shared" si="42"/>
        <v>0</v>
      </c>
      <c r="O2704" s="2" t="s">
        <v>22</v>
      </c>
      <c r="P2704" s="2" t="s">
        <v>8864</v>
      </c>
      <c r="Q2704" s="2" t="s">
        <v>8865</v>
      </c>
      <c r="R2704" s="2" t="s">
        <v>21</v>
      </c>
      <c r="S2704" s="2"/>
      <c r="T2704" s="2" t="s">
        <v>25</v>
      </c>
      <c r="U2704" t="str">
        <f>VLOOKUP(H2704,[4]可返佣产品!$A$2:$B$1000,2,)</f>
        <v>true</v>
      </c>
    </row>
    <row r="2705" spans="1:21">
      <c r="A2705" s="2" t="s">
        <v>8532</v>
      </c>
      <c r="B2705" s="1" t="str">
        <f>VLOOKUP(A2705,'[3]消费明细-普通账号'!$B$2:$C$10000,2,)</f>
        <v>健客医药</v>
      </c>
      <c r="C2705" s="1" t="str">
        <f>VLOOKUP(A2705,'[3]消费明细-普通账号'!$B$2:$D$10000,3,)</f>
        <v>KA-深</v>
      </c>
      <c r="D2705" s="1" t="str">
        <f>VLOOKUP(A2705,'[3]消费明细-普通账号'!$B$2:$L$10000,11,)</f>
        <v>李申政</v>
      </c>
      <c r="E2705" s="1" t="str">
        <f>VLOOKUP(A2705,'[3]消费明细-普通账号'!$B$2:$P$10000,15,)</f>
        <v>新建</v>
      </c>
      <c r="F2705" s="5">
        <f>VLOOKUP(A2705,'[3]消费明细-普通账号'!$B$2:$O$10000,14,)</f>
        <v>43300.630833333336</v>
      </c>
      <c r="G2705" s="2" t="s">
        <v>8866</v>
      </c>
      <c r="H2705" s="2" t="s">
        <v>65</v>
      </c>
      <c r="I2705" s="2" t="s">
        <v>49</v>
      </c>
      <c r="J2705" s="2" t="s">
        <v>29</v>
      </c>
      <c r="K2705" s="2" t="s">
        <v>20</v>
      </c>
      <c r="L2705" s="2" t="s">
        <v>30</v>
      </c>
      <c r="M2705" s="2"/>
      <c r="N2705" s="1">
        <f t="shared" si="42"/>
        <v>0</v>
      </c>
      <c r="O2705" s="2" t="s">
        <v>31</v>
      </c>
      <c r="P2705" s="2" t="s">
        <v>8867</v>
      </c>
      <c r="Q2705" s="2" t="s">
        <v>8867</v>
      </c>
      <c r="R2705" s="2" t="s">
        <v>21</v>
      </c>
      <c r="S2705" s="2"/>
      <c r="T2705" s="2" t="s">
        <v>25</v>
      </c>
      <c r="U2705" t="e">
        <f>VLOOKUP(H2705,[4]可返佣产品!$A$2:$B$1000,2,)</f>
        <v>#N/A</v>
      </c>
    </row>
    <row r="2706" spans="1:21">
      <c r="A2706" s="2" t="s">
        <v>8532</v>
      </c>
      <c r="B2706" s="1" t="str">
        <f>VLOOKUP(A2706,'[3]消费明细-普通账号'!$B$2:$C$10000,2,)</f>
        <v>健客医药</v>
      </c>
      <c r="C2706" s="1" t="str">
        <f>VLOOKUP(A2706,'[3]消费明细-普通账号'!$B$2:$D$10000,3,)</f>
        <v>KA-深</v>
      </c>
      <c r="D2706" s="1" t="str">
        <f>VLOOKUP(A2706,'[3]消费明细-普通账号'!$B$2:$L$10000,11,)</f>
        <v>李申政</v>
      </c>
      <c r="E2706" s="1" t="str">
        <f>VLOOKUP(A2706,'[3]消费明细-普通账号'!$B$2:$P$10000,15,)</f>
        <v>新建</v>
      </c>
      <c r="F2706" s="5">
        <f>VLOOKUP(A2706,'[3]消费明细-普通账号'!$B$2:$O$10000,14,)</f>
        <v>43300.630833333336</v>
      </c>
      <c r="G2706" s="2" t="s">
        <v>8868</v>
      </c>
      <c r="H2706" s="2" t="s">
        <v>65</v>
      </c>
      <c r="I2706" s="2" t="s">
        <v>49</v>
      </c>
      <c r="J2706" s="2" t="s">
        <v>29</v>
      </c>
      <c r="K2706" s="2" t="s">
        <v>20</v>
      </c>
      <c r="L2706" s="2" t="s">
        <v>30</v>
      </c>
      <c r="M2706" s="2"/>
      <c r="N2706" s="1">
        <f t="shared" si="42"/>
        <v>0</v>
      </c>
      <c r="O2706" s="2" t="s">
        <v>31</v>
      </c>
      <c r="P2706" s="2" t="s">
        <v>8869</v>
      </c>
      <c r="Q2706" s="2" t="s">
        <v>8869</v>
      </c>
      <c r="R2706" s="2" t="s">
        <v>21</v>
      </c>
      <c r="S2706" s="2"/>
      <c r="T2706" s="2" t="s">
        <v>25</v>
      </c>
      <c r="U2706" t="e">
        <f>VLOOKUP(H2706,[4]可返佣产品!$A$2:$B$1000,2,)</f>
        <v>#N/A</v>
      </c>
    </row>
    <row r="2707" spans="1:21">
      <c r="A2707" s="2" t="s">
        <v>8532</v>
      </c>
      <c r="B2707" s="1" t="str">
        <f>VLOOKUP(A2707,'[3]消费明细-普通账号'!$B$2:$C$10000,2,)</f>
        <v>健客医药</v>
      </c>
      <c r="C2707" s="1" t="str">
        <f>VLOOKUP(A2707,'[3]消费明细-普通账号'!$B$2:$D$10000,3,)</f>
        <v>KA-深</v>
      </c>
      <c r="D2707" s="1" t="str">
        <f>VLOOKUP(A2707,'[3]消费明细-普通账号'!$B$2:$L$10000,11,)</f>
        <v>李申政</v>
      </c>
      <c r="E2707" s="1" t="str">
        <f>VLOOKUP(A2707,'[3]消费明细-普通账号'!$B$2:$P$10000,15,)</f>
        <v>新建</v>
      </c>
      <c r="F2707" s="5">
        <f>VLOOKUP(A2707,'[3]消费明细-普通账号'!$B$2:$O$10000,14,)</f>
        <v>43300.630833333336</v>
      </c>
      <c r="G2707" s="2" t="s">
        <v>8870</v>
      </c>
      <c r="H2707" s="2" t="s">
        <v>166</v>
      </c>
      <c r="I2707" s="2" t="s">
        <v>49</v>
      </c>
      <c r="J2707" s="2" t="s">
        <v>29</v>
      </c>
      <c r="K2707" s="2" t="s">
        <v>20</v>
      </c>
      <c r="L2707" s="2" t="s">
        <v>30</v>
      </c>
      <c r="M2707" s="2"/>
      <c r="N2707" s="1">
        <f t="shared" si="42"/>
        <v>0</v>
      </c>
      <c r="O2707" s="2" t="s">
        <v>31</v>
      </c>
      <c r="P2707" s="2" t="s">
        <v>8871</v>
      </c>
      <c r="Q2707" s="2" t="s">
        <v>8871</v>
      </c>
      <c r="R2707" s="2" t="s">
        <v>21</v>
      </c>
      <c r="S2707" s="2"/>
      <c r="T2707" s="2" t="s">
        <v>25</v>
      </c>
      <c r="U2707" t="e">
        <f>VLOOKUP(H2707,[4]可返佣产品!$A$2:$B$1000,2,)</f>
        <v>#N/A</v>
      </c>
    </row>
    <row r="2708" spans="1:21">
      <c r="A2708" s="2" t="s">
        <v>8795</v>
      </c>
      <c r="B2708" s="1" t="str">
        <f>VLOOKUP(A2708,'[3]消费明细-普通账号'!$B$2:$C$10000,2,)</f>
        <v>深圳知产所科技有限公司</v>
      </c>
      <c r="C2708" s="1" t="str">
        <f>VLOOKUP(A2708,'[3]消费明细-普通账号'!$B$2:$D$10000,3,)</f>
        <v>铁军-深</v>
      </c>
      <c r="D2708" s="1" t="str">
        <f>VLOOKUP(A2708,'[3]消费明细-普通账号'!$B$2:$L$10000,11,)</f>
        <v>黄至崇</v>
      </c>
      <c r="E2708" s="1" t="str">
        <f>VLOOKUP(A2708,'[3]消费明细-普通账号'!$B$2:$P$10000,15,)</f>
        <v>新建</v>
      </c>
      <c r="F2708" s="5">
        <f>VLOOKUP(A2708,'[3]消费明细-普通账号'!$B$2:$O$10000,14,)</f>
        <v>43301.400821759256</v>
      </c>
      <c r="G2708" s="2" t="s">
        <v>8872</v>
      </c>
      <c r="H2708" s="2" t="s">
        <v>17</v>
      </c>
      <c r="I2708" s="2" t="s">
        <v>49</v>
      </c>
      <c r="J2708" s="2" t="s">
        <v>8873</v>
      </c>
      <c r="K2708" s="2" t="s">
        <v>564</v>
      </c>
      <c r="L2708" s="2" t="s">
        <v>8874</v>
      </c>
      <c r="M2708" s="2">
        <v>354.59</v>
      </c>
      <c r="N2708" s="1">
        <f t="shared" si="42"/>
        <v>0</v>
      </c>
      <c r="O2708" s="2" t="s">
        <v>22</v>
      </c>
      <c r="P2708" s="2" t="s">
        <v>8875</v>
      </c>
      <c r="Q2708" s="2" t="s">
        <v>1566</v>
      </c>
      <c r="R2708" s="2" t="s">
        <v>21</v>
      </c>
      <c r="S2708" s="2"/>
      <c r="T2708" s="2" t="s">
        <v>25</v>
      </c>
      <c r="U2708" t="str">
        <f>VLOOKUP(H2708,[4]可返佣产品!$A$2:$B$1000,2,)</f>
        <v>true</v>
      </c>
    </row>
    <row r="2709" spans="1:21">
      <c r="A2709" s="2" t="s">
        <v>8569</v>
      </c>
      <c r="B2709" s="1" t="str">
        <f>VLOOKUP(A2709,'[3]消费明细-普通账号'!$B$2:$C$10000,2,)</f>
        <v>深圳市聚美堂科技有限公司</v>
      </c>
      <c r="C2709" s="1" t="str">
        <f>VLOOKUP(A2709,'[3]消费明细-普通账号'!$B$2:$D$10000,3,)</f>
        <v>铁军-深</v>
      </c>
      <c r="D2709" s="1" t="str">
        <f>VLOOKUP(A2709,'[3]消费明细-普通账号'!$B$2:$L$10000,11,)</f>
        <v>金浩阳</v>
      </c>
      <c r="E2709" s="1" t="str">
        <f>VLOOKUP(A2709,'[3]消费明细-普通账号'!$B$2:$P$10000,15,)</f>
        <v>新建</v>
      </c>
      <c r="F2709" s="5">
        <f>VLOOKUP(A2709,'[3]消费明细-普通账号'!$B$2:$O$10000,14,)</f>
        <v>43236.624583333301</v>
      </c>
      <c r="G2709" s="2" t="s">
        <v>8876</v>
      </c>
      <c r="H2709" s="2" t="s">
        <v>17</v>
      </c>
      <c r="I2709" s="2" t="s">
        <v>49</v>
      </c>
      <c r="J2709" s="2" t="s">
        <v>5902</v>
      </c>
      <c r="K2709" s="2" t="s">
        <v>371</v>
      </c>
      <c r="L2709" s="2" t="s">
        <v>8877</v>
      </c>
      <c r="M2709" s="2"/>
      <c r="N2709" s="1">
        <f t="shared" si="42"/>
        <v>73.599999999999994</v>
      </c>
      <c r="O2709" s="2" t="s">
        <v>22</v>
      </c>
      <c r="P2709" s="2" t="s">
        <v>8878</v>
      </c>
      <c r="Q2709" s="2" t="s">
        <v>8879</v>
      </c>
      <c r="R2709" s="2" t="s">
        <v>21</v>
      </c>
      <c r="S2709" s="2"/>
      <c r="T2709" s="2" t="s">
        <v>25</v>
      </c>
      <c r="U2709" t="str">
        <f>VLOOKUP(H2709,[4]可返佣产品!$A$2:$B$1000,2,)</f>
        <v>true</v>
      </c>
    </row>
    <row r="2710" spans="1:21">
      <c r="A2710" s="2" t="s">
        <v>8519</v>
      </c>
      <c r="B2710" s="1" t="str">
        <f>VLOOKUP(A2710,'[3]消费明细-普通账号'!$B$2:$C$10000,2,)</f>
        <v>深圳创客区块链技术有限公司</v>
      </c>
      <c r="C2710" s="1" t="str">
        <f>VLOOKUP(A2710,'[3]消费明细-普通账号'!$B$2:$D$10000,3,)</f>
        <v>KA-深</v>
      </c>
      <c r="D2710" s="1" t="str">
        <f>VLOOKUP(A2710,'[3]消费明细-普通账号'!$B$2:$L$10000,11,)</f>
        <v>李申政</v>
      </c>
      <c r="E2710" s="1" t="str">
        <f>VLOOKUP(A2710,'[3]消费明细-普通账号'!$B$2:$P$10000,15,)</f>
        <v>关联</v>
      </c>
      <c r="F2710" s="5">
        <f>VLOOKUP(A2710,'[3]消费明细-普通账号'!$B$2:$O$10000,14,)</f>
        <v>43090</v>
      </c>
      <c r="G2710" s="2" t="s">
        <v>8880</v>
      </c>
      <c r="H2710" s="2" t="s">
        <v>17</v>
      </c>
      <c r="I2710" s="2" t="s">
        <v>428</v>
      </c>
      <c r="J2710" s="2" t="s">
        <v>8881</v>
      </c>
      <c r="K2710" s="2" t="s">
        <v>20</v>
      </c>
      <c r="L2710" s="2" t="s">
        <v>8881</v>
      </c>
      <c r="M2710" s="2"/>
      <c r="N2710" s="1">
        <f t="shared" si="42"/>
        <v>-677.35</v>
      </c>
      <c r="O2710" s="2" t="s">
        <v>22</v>
      </c>
      <c r="P2710" s="2" t="s">
        <v>8882</v>
      </c>
      <c r="Q2710" s="2" t="s">
        <v>8882</v>
      </c>
      <c r="R2710" s="2" t="s">
        <v>21</v>
      </c>
      <c r="S2710" s="2"/>
      <c r="T2710" s="2" t="s">
        <v>25</v>
      </c>
      <c r="U2710" t="str">
        <f>VLOOKUP(H2710,[4]可返佣产品!$A$2:$B$1000,2,)</f>
        <v>true</v>
      </c>
    </row>
    <row r="2711" spans="1:21">
      <c r="A2711" s="2" t="s">
        <v>8532</v>
      </c>
      <c r="B2711" s="1" t="str">
        <f>VLOOKUP(A2711,'[3]消费明细-普通账号'!$B$2:$C$10000,2,)</f>
        <v>健客医药</v>
      </c>
      <c r="C2711" s="1" t="str">
        <f>VLOOKUP(A2711,'[3]消费明细-普通账号'!$B$2:$D$10000,3,)</f>
        <v>KA-深</v>
      </c>
      <c r="D2711" s="1" t="str">
        <f>VLOOKUP(A2711,'[3]消费明细-普通账号'!$B$2:$L$10000,11,)</f>
        <v>李申政</v>
      </c>
      <c r="E2711" s="1" t="str">
        <f>VLOOKUP(A2711,'[3]消费明细-普通账号'!$B$2:$P$10000,15,)</f>
        <v>新建</v>
      </c>
      <c r="F2711" s="5">
        <f>VLOOKUP(A2711,'[3]消费明细-普通账号'!$B$2:$O$10000,14,)</f>
        <v>43300.630833333336</v>
      </c>
      <c r="G2711" s="2" t="s">
        <v>8883</v>
      </c>
      <c r="H2711" s="2" t="s">
        <v>48</v>
      </c>
      <c r="I2711" s="2" t="s">
        <v>49</v>
      </c>
      <c r="J2711" s="2" t="s">
        <v>29</v>
      </c>
      <c r="K2711" s="2" t="s">
        <v>20</v>
      </c>
      <c r="L2711" s="2" t="s">
        <v>30</v>
      </c>
      <c r="M2711" s="2"/>
      <c r="N2711" s="1">
        <f t="shared" si="42"/>
        <v>0</v>
      </c>
      <c r="O2711" s="2" t="s">
        <v>31</v>
      </c>
      <c r="P2711" s="2" t="s">
        <v>8884</v>
      </c>
      <c r="Q2711" s="2" t="s">
        <v>8884</v>
      </c>
      <c r="R2711" s="2" t="s">
        <v>21</v>
      </c>
      <c r="S2711" s="2"/>
      <c r="T2711" s="2" t="s">
        <v>25</v>
      </c>
      <c r="U2711" t="e">
        <f>VLOOKUP(H2711,[4]可返佣产品!$A$2:$B$1000,2,)</f>
        <v>#N/A</v>
      </c>
    </row>
    <row r="2712" spans="1:21">
      <c r="A2712" s="2" t="s">
        <v>8589</v>
      </c>
      <c r="B2712" s="1" t="str">
        <f>VLOOKUP(A2712,'[3]消费明细-普通账号'!$B$2:$C$10000,2,)</f>
        <v>深圳市付宝网络科技有限公司</v>
      </c>
      <c r="C2712" s="1" t="str">
        <f>VLOOKUP(A2712,'[3]消费明细-普通账号'!$B$2:$D$10000,3,)</f>
        <v>铁军-深</v>
      </c>
      <c r="D2712" s="1" t="str">
        <f>VLOOKUP(A2712,'[3]消费明细-普通账号'!$B$2:$L$10000,11,)</f>
        <v>谭仲健</v>
      </c>
      <c r="E2712" s="1" t="str">
        <f>VLOOKUP(A2712,'[3]消费明细-普通账号'!$B$2:$P$10000,15,)</f>
        <v>关联</v>
      </c>
      <c r="F2712" s="5">
        <f>VLOOKUP(A2712,'[3]消费明细-普通账号'!$B$2:$O$10000,14,)</f>
        <v>43155.4707291667</v>
      </c>
      <c r="G2712" s="2" t="s">
        <v>8885</v>
      </c>
      <c r="H2712" s="2" t="s">
        <v>8886</v>
      </c>
      <c r="I2712" s="2" t="s">
        <v>49</v>
      </c>
      <c r="J2712" s="2" t="s">
        <v>8887</v>
      </c>
      <c r="K2712" s="2" t="s">
        <v>20</v>
      </c>
      <c r="L2712" s="2" t="s">
        <v>8887</v>
      </c>
      <c r="M2712" s="2"/>
      <c r="N2712" s="1">
        <f t="shared" si="42"/>
        <v>21</v>
      </c>
      <c r="O2712" s="2" t="s">
        <v>22</v>
      </c>
      <c r="P2712" s="2" t="s">
        <v>8888</v>
      </c>
      <c r="Q2712" s="2" t="s">
        <v>8889</v>
      </c>
      <c r="R2712" s="2" t="s">
        <v>21</v>
      </c>
      <c r="S2712" s="2"/>
      <c r="T2712" s="2" t="s">
        <v>25</v>
      </c>
      <c r="U2712" t="e">
        <f>VLOOKUP(H2712,[4]可返佣产品!$A$2:$B$1000,2,)</f>
        <v>#N/A</v>
      </c>
    </row>
    <row r="2713" spans="1:21">
      <c r="A2713" s="2" t="s">
        <v>8437</v>
      </c>
      <c r="B2713" s="1" t="str">
        <f>VLOOKUP(A2713,'[3]消费明细-普通账号'!$B$2:$C$10000,2,)</f>
        <v>深圳开思时代科技有限公司</v>
      </c>
      <c r="C2713" s="1" t="str">
        <f>VLOOKUP(A2713,'[3]消费明细-普通账号'!$B$2:$D$10000,3,)</f>
        <v>KA-深</v>
      </c>
      <c r="D2713" s="1" t="str">
        <f>VLOOKUP(A2713,'[3]消费明细-普通账号'!$B$2:$L$10000,11,)</f>
        <v>李申政</v>
      </c>
      <c r="E2713" s="1" t="str">
        <f>VLOOKUP(A2713,'[3]消费明细-普通账号'!$B$2:$P$10000,15,)</f>
        <v>关联</v>
      </c>
      <c r="F2713" s="5">
        <f>VLOOKUP(A2713,'[3]消费明细-普通账号'!$B$2:$O$10000,14,)</f>
        <v>42935</v>
      </c>
      <c r="G2713" s="2" t="s">
        <v>8890</v>
      </c>
      <c r="H2713" s="2" t="s">
        <v>17</v>
      </c>
      <c r="I2713" s="2" t="s">
        <v>18</v>
      </c>
      <c r="J2713" s="2" t="s">
        <v>29</v>
      </c>
      <c r="K2713" s="2" t="s">
        <v>20</v>
      </c>
      <c r="L2713" s="2" t="s">
        <v>29</v>
      </c>
      <c r="M2713" s="2"/>
      <c r="N2713" s="1">
        <f t="shared" si="42"/>
        <v>0</v>
      </c>
      <c r="O2713" s="2" t="s">
        <v>22</v>
      </c>
      <c r="P2713" s="2" t="s">
        <v>8891</v>
      </c>
      <c r="Q2713" s="2" t="s">
        <v>8891</v>
      </c>
      <c r="R2713" s="2" t="s">
        <v>21</v>
      </c>
      <c r="S2713" s="2"/>
      <c r="T2713" s="2" t="s">
        <v>25</v>
      </c>
      <c r="U2713" t="str">
        <f>VLOOKUP(H2713,[4]可返佣产品!$A$2:$B$1000,2,)</f>
        <v>true</v>
      </c>
    </row>
    <row r="2714" spans="1:21">
      <c r="A2714" s="2" t="s">
        <v>8437</v>
      </c>
      <c r="B2714" s="1" t="str">
        <f>VLOOKUP(A2714,'[3]消费明细-普通账号'!$B$2:$C$10000,2,)</f>
        <v>深圳开思时代科技有限公司</v>
      </c>
      <c r="C2714" s="1" t="str">
        <f>VLOOKUP(A2714,'[3]消费明细-普通账号'!$B$2:$D$10000,3,)</f>
        <v>KA-深</v>
      </c>
      <c r="D2714" s="1" t="str">
        <f>VLOOKUP(A2714,'[3]消费明细-普通账号'!$B$2:$L$10000,11,)</f>
        <v>李申政</v>
      </c>
      <c r="E2714" s="1" t="str">
        <f>VLOOKUP(A2714,'[3]消费明细-普通账号'!$B$2:$P$10000,15,)</f>
        <v>关联</v>
      </c>
      <c r="F2714" s="5">
        <f>VLOOKUP(A2714,'[3]消费明细-普通账号'!$B$2:$O$10000,14,)</f>
        <v>42935</v>
      </c>
      <c r="G2714" s="2" t="s">
        <v>8892</v>
      </c>
      <c r="H2714" s="2" t="s">
        <v>17</v>
      </c>
      <c r="I2714" s="2" t="s">
        <v>18</v>
      </c>
      <c r="J2714" s="2" t="s">
        <v>29</v>
      </c>
      <c r="K2714" s="2" t="s">
        <v>20</v>
      </c>
      <c r="L2714" s="2" t="s">
        <v>29</v>
      </c>
      <c r="M2714" s="2"/>
      <c r="N2714" s="1">
        <f t="shared" si="42"/>
        <v>0</v>
      </c>
      <c r="O2714" s="2" t="s">
        <v>22</v>
      </c>
      <c r="P2714" s="2" t="s">
        <v>8891</v>
      </c>
      <c r="Q2714" s="2" t="s">
        <v>8893</v>
      </c>
      <c r="R2714" s="2" t="s">
        <v>21</v>
      </c>
      <c r="S2714" s="2"/>
      <c r="T2714" s="2" t="s">
        <v>25</v>
      </c>
      <c r="U2714" t="str">
        <f>VLOOKUP(H2714,[4]可返佣产品!$A$2:$B$1000,2,)</f>
        <v>true</v>
      </c>
    </row>
    <row r="2715" spans="1:21">
      <c r="A2715" s="2" t="s">
        <v>8437</v>
      </c>
      <c r="B2715" s="1" t="str">
        <f>VLOOKUP(A2715,'[3]消费明细-普通账号'!$B$2:$C$10000,2,)</f>
        <v>深圳开思时代科技有限公司</v>
      </c>
      <c r="C2715" s="1" t="str">
        <f>VLOOKUP(A2715,'[3]消费明细-普通账号'!$B$2:$D$10000,3,)</f>
        <v>KA-深</v>
      </c>
      <c r="D2715" s="1" t="str">
        <f>VLOOKUP(A2715,'[3]消费明细-普通账号'!$B$2:$L$10000,11,)</f>
        <v>李申政</v>
      </c>
      <c r="E2715" s="1" t="str">
        <f>VLOOKUP(A2715,'[3]消费明细-普通账号'!$B$2:$P$10000,15,)</f>
        <v>关联</v>
      </c>
      <c r="F2715" s="5">
        <f>VLOOKUP(A2715,'[3]消费明细-普通账号'!$B$2:$O$10000,14,)</f>
        <v>42935</v>
      </c>
      <c r="G2715" s="2" t="s">
        <v>8894</v>
      </c>
      <c r="H2715" s="2" t="s">
        <v>28</v>
      </c>
      <c r="I2715" s="2" t="s">
        <v>18</v>
      </c>
      <c r="J2715" s="2" t="s">
        <v>29</v>
      </c>
      <c r="K2715" s="2" t="s">
        <v>20</v>
      </c>
      <c r="L2715" s="2" t="s">
        <v>30</v>
      </c>
      <c r="M2715" s="2"/>
      <c r="N2715" s="1">
        <f t="shared" si="42"/>
        <v>0</v>
      </c>
      <c r="O2715" s="2" t="s">
        <v>31</v>
      </c>
      <c r="P2715" s="2" t="s">
        <v>8895</v>
      </c>
      <c r="Q2715" s="2" t="s">
        <v>8895</v>
      </c>
      <c r="R2715" s="2" t="s">
        <v>21</v>
      </c>
      <c r="S2715" s="2"/>
      <c r="T2715" s="2" t="s">
        <v>25</v>
      </c>
      <c r="U2715" t="b">
        <f>VLOOKUP(H2715,[4]可返佣产品!$A$2:$B$1000,2,)</f>
        <v>1</v>
      </c>
    </row>
    <row r="2716" spans="1:21">
      <c r="A2716" s="2" t="s">
        <v>8437</v>
      </c>
      <c r="B2716" s="1" t="str">
        <f>VLOOKUP(A2716,'[3]消费明细-普通账号'!$B$2:$C$10000,2,)</f>
        <v>深圳开思时代科技有限公司</v>
      </c>
      <c r="C2716" s="1" t="str">
        <f>VLOOKUP(A2716,'[3]消费明细-普通账号'!$B$2:$D$10000,3,)</f>
        <v>KA-深</v>
      </c>
      <c r="D2716" s="1" t="str">
        <f>VLOOKUP(A2716,'[3]消费明细-普通账号'!$B$2:$L$10000,11,)</f>
        <v>李申政</v>
      </c>
      <c r="E2716" s="1" t="str">
        <f>VLOOKUP(A2716,'[3]消费明细-普通账号'!$B$2:$P$10000,15,)</f>
        <v>关联</v>
      </c>
      <c r="F2716" s="5">
        <f>VLOOKUP(A2716,'[3]消费明细-普通账号'!$B$2:$O$10000,14,)</f>
        <v>42935</v>
      </c>
      <c r="G2716" s="2" t="s">
        <v>8896</v>
      </c>
      <c r="H2716" s="2" t="s">
        <v>36</v>
      </c>
      <c r="I2716" s="2" t="s">
        <v>18</v>
      </c>
      <c r="J2716" s="2" t="s">
        <v>8897</v>
      </c>
      <c r="K2716" s="2" t="s">
        <v>20</v>
      </c>
      <c r="L2716" s="2" t="s">
        <v>8897</v>
      </c>
      <c r="M2716" s="2"/>
      <c r="N2716" s="1">
        <f t="shared" si="42"/>
        <v>280.26</v>
      </c>
      <c r="O2716" s="2" t="s">
        <v>22</v>
      </c>
      <c r="P2716" s="2" t="s">
        <v>8898</v>
      </c>
      <c r="Q2716" s="2" t="s">
        <v>8899</v>
      </c>
      <c r="R2716" s="2" t="s">
        <v>21</v>
      </c>
      <c r="S2716" s="2"/>
      <c r="T2716" s="2" t="s">
        <v>25</v>
      </c>
      <c r="U2716" t="str">
        <f>VLOOKUP(H2716,[4]可返佣产品!$A$2:$B$1000,2,)</f>
        <v>true</v>
      </c>
    </row>
    <row r="2717" spans="1:21">
      <c r="A2717" s="2" t="s">
        <v>8569</v>
      </c>
      <c r="B2717" s="1" t="str">
        <f>VLOOKUP(A2717,'[3]消费明细-普通账号'!$B$2:$C$10000,2,)</f>
        <v>深圳市聚美堂科技有限公司</v>
      </c>
      <c r="C2717" s="1" t="str">
        <f>VLOOKUP(A2717,'[3]消费明细-普通账号'!$B$2:$D$10000,3,)</f>
        <v>铁军-深</v>
      </c>
      <c r="D2717" s="1" t="str">
        <f>VLOOKUP(A2717,'[3]消费明细-普通账号'!$B$2:$L$10000,11,)</f>
        <v>金浩阳</v>
      </c>
      <c r="E2717" s="1" t="str">
        <f>VLOOKUP(A2717,'[3]消费明细-普通账号'!$B$2:$P$10000,15,)</f>
        <v>新建</v>
      </c>
      <c r="F2717" s="5">
        <f>VLOOKUP(A2717,'[3]消费明细-普通账号'!$B$2:$O$10000,14,)</f>
        <v>43236.624583333301</v>
      </c>
      <c r="G2717" s="2" t="s">
        <v>8900</v>
      </c>
      <c r="H2717" s="2" t="s">
        <v>17</v>
      </c>
      <c r="I2717" s="2" t="s">
        <v>59</v>
      </c>
      <c r="J2717" s="2" t="s">
        <v>593</v>
      </c>
      <c r="K2717" s="2" t="s">
        <v>371</v>
      </c>
      <c r="L2717" s="2" t="s">
        <v>594</v>
      </c>
      <c r="M2717" s="2"/>
      <c r="N2717" s="1">
        <f t="shared" si="42"/>
        <v>36.799999999999997</v>
      </c>
      <c r="O2717" s="2" t="s">
        <v>22</v>
      </c>
      <c r="P2717" s="2" t="s">
        <v>8901</v>
      </c>
      <c r="Q2717" s="2" t="s">
        <v>8902</v>
      </c>
      <c r="R2717" s="2" t="s">
        <v>21</v>
      </c>
      <c r="S2717" s="2"/>
      <c r="T2717" s="2" t="s">
        <v>25</v>
      </c>
      <c r="U2717" t="str">
        <f>VLOOKUP(H2717,[4]可返佣产品!$A$2:$B$1000,2,)</f>
        <v>true</v>
      </c>
    </row>
    <row r="2718" spans="1:21">
      <c r="A2718" s="2" t="s">
        <v>8437</v>
      </c>
      <c r="B2718" s="1" t="str">
        <f>VLOOKUP(A2718,'[3]消费明细-普通账号'!$B$2:$C$10000,2,)</f>
        <v>深圳开思时代科技有限公司</v>
      </c>
      <c r="C2718" s="1" t="str">
        <f>VLOOKUP(A2718,'[3]消费明细-普通账号'!$B$2:$D$10000,3,)</f>
        <v>KA-深</v>
      </c>
      <c r="D2718" s="1" t="str">
        <f>VLOOKUP(A2718,'[3]消费明细-普通账号'!$B$2:$L$10000,11,)</f>
        <v>李申政</v>
      </c>
      <c r="E2718" s="1" t="str">
        <f>VLOOKUP(A2718,'[3]消费明细-普通账号'!$B$2:$P$10000,15,)</f>
        <v>关联</v>
      </c>
      <c r="F2718" s="5">
        <f>VLOOKUP(A2718,'[3]消费明细-普通账号'!$B$2:$O$10000,14,)</f>
        <v>42935</v>
      </c>
      <c r="G2718" s="2" t="s">
        <v>8903</v>
      </c>
      <c r="H2718" s="2" t="s">
        <v>130</v>
      </c>
      <c r="I2718" s="2" t="s">
        <v>49</v>
      </c>
      <c r="J2718" s="2" t="s">
        <v>29</v>
      </c>
      <c r="K2718" s="2" t="s">
        <v>20</v>
      </c>
      <c r="L2718" s="2" t="s">
        <v>30</v>
      </c>
      <c r="M2718" s="2"/>
      <c r="N2718" s="1">
        <f t="shared" si="42"/>
        <v>0</v>
      </c>
      <c r="O2718" s="2" t="s">
        <v>31</v>
      </c>
      <c r="P2718" s="2" t="s">
        <v>8904</v>
      </c>
      <c r="Q2718" s="2" t="s">
        <v>8904</v>
      </c>
      <c r="R2718" s="2" t="s">
        <v>21</v>
      </c>
      <c r="S2718" s="2"/>
      <c r="T2718" s="2" t="s">
        <v>25</v>
      </c>
      <c r="U2718" t="b">
        <f>VLOOKUP(H2718,[4]可返佣产品!$A$2:$B$1000,2,)</f>
        <v>1</v>
      </c>
    </row>
    <row r="2719" spans="1:21">
      <c r="A2719" s="2" t="s">
        <v>8532</v>
      </c>
      <c r="B2719" s="1" t="str">
        <f>VLOOKUP(A2719,'[3]消费明细-普通账号'!$B$2:$C$10000,2,)</f>
        <v>健客医药</v>
      </c>
      <c r="C2719" s="1" t="str">
        <f>VLOOKUP(A2719,'[3]消费明细-普通账号'!$B$2:$D$10000,3,)</f>
        <v>KA-深</v>
      </c>
      <c r="D2719" s="1" t="str">
        <f>VLOOKUP(A2719,'[3]消费明细-普通账号'!$B$2:$L$10000,11,)</f>
        <v>李申政</v>
      </c>
      <c r="E2719" s="1" t="str">
        <f>VLOOKUP(A2719,'[3]消费明细-普通账号'!$B$2:$P$10000,15,)</f>
        <v>新建</v>
      </c>
      <c r="F2719" s="5">
        <f>VLOOKUP(A2719,'[3]消费明细-普通账号'!$B$2:$O$10000,14,)</f>
        <v>43300.630833333336</v>
      </c>
      <c r="G2719" s="2" t="s">
        <v>8905</v>
      </c>
      <c r="H2719" s="2" t="s">
        <v>4482</v>
      </c>
      <c r="I2719" s="2" t="s">
        <v>49</v>
      </c>
      <c r="J2719" s="2" t="s">
        <v>29</v>
      </c>
      <c r="K2719" s="2" t="s">
        <v>20</v>
      </c>
      <c r="L2719" s="2" t="s">
        <v>30</v>
      </c>
      <c r="M2719" s="2"/>
      <c r="N2719" s="1">
        <f t="shared" si="42"/>
        <v>0</v>
      </c>
      <c r="O2719" s="2" t="s">
        <v>31</v>
      </c>
      <c r="P2719" s="2" t="s">
        <v>8906</v>
      </c>
      <c r="Q2719" s="2" t="s">
        <v>8906</v>
      </c>
      <c r="R2719" s="2" t="s">
        <v>21</v>
      </c>
      <c r="S2719" s="2"/>
      <c r="T2719" s="2" t="s">
        <v>25</v>
      </c>
      <c r="U2719" t="e">
        <f>VLOOKUP(H2719,[4]可返佣产品!$A$2:$B$1000,2,)</f>
        <v>#N/A</v>
      </c>
    </row>
    <row r="2720" spans="1:21">
      <c r="A2720" s="2" t="s">
        <v>8532</v>
      </c>
      <c r="B2720" s="1" t="str">
        <f>VLOOKUP(A2720,'[3]消费明细-普通账号'!$B$2:$C$10000,2,)</f>
        <v>健客医药</v>
      </c>
      <c r="C2720" s="1" t="str">
        <f>VLOOKUP(A2720,'[3]消费明细-普通账号'!$B$2:$D$10000,3,)</f>
        <v>KA-深</v>
      </c>
      <c r="D2720" s="1" t="str">
        <f>VLOOKUP(A2720,'[3]消费明细-普通账号'!$B$2:$L$10000,11,)</f>
        <v>李申政</v>
      </c>
      <c r="E2720" s="1" t="str">
        <f>VLOOKUP(A2720,'[3]消费明细-普通账号'!$B$2:$P$10000,15,)</f>
        <v>新建</v>
      </c>
      <c r="F2720" s="5">
        <f>VLOOKUP(A2720,'[3]消费明细-普通账号'!$B$2:$O$10000,14,)</f>
        <v>43300.630833333336</v>
      </c>
      <c r="G2720" s="2" t="s">
        <v>8907</v>
      </c>
      <c r="H2720" s="2" t="s">
        <v>8908</v>
      </c>
      <c r="I2720" s="2" t="s">
        <v>49</v>
      </c>
      <c r="J2720" s="2" t="s">
        <v>8909</v>
      </c>
      <c r="K2720" s="2" t="s">
        <v>29</v>
      </c>
      <c r="L2720" s="2" t="s">
        <v>29</v>
      </c>
      <c r="M2720" s="2"/>
      <c r="N2720" s="1">
        <f t="shared" si="42"/>
        <v>0</v>
      </c>
      <c r="O2720" s="2" t="s">
        <v>22</v>
      </c>
      <c r="P2720" s="2" t="s">
        <v>8910</v>
      </c>
      <c r="Q2720" s="2" t="s">
        <v>8911</v>
      </c>
      <c r="R2720" s="2" t="s">
        <v>21</v>
      </c>
      <c r="S2720" s="2"/>
      <c r="T2720" s="2" t="s">
        <v>25</v>
      </c>
      <c r="U2720" t="e">
        <f>VLOOKUP(H2720,[4]可返佣产品!$A$2:$B$1000,2,)</f>
        <v>#N/A</v>
      </c>
    </row>
    <row r="2721" spans="1:21">
      <c r="A2721" s="2" t="s">
        <v>8437</v>
      </c>
      <c r="B2721" s="1" t="str">
        <f>VLOOKUP(A2721,'[3]消费明细-普通账号'!$B$2:$C$10000,2,)</f>
        <v>深圳开思时代科技有限公司</v>
      </c>
      <c r="C2721" s="1" t="str">
        <f>VLOOKUP(A2721,'[3]消费明细-普通账号'!$B$2:$D$10000,3,)</f>
        <v>KA-深</v>
      </c>
      <c r="D2721" s="1" t="str">
        <f>VLOOKUP(A2721,'[3]消费明细-普通账号'!$B$2:$L$10000,11,)</f>
        <v>李申政</v>
      </c>
      <c r="E2721" s="1" t="str">
        <f>VLOOKUP(A2721,'[3]消费明细-普通账号'!$B$2:$P$10000,15,)</f>
        <v>关联</v>
      </c>
      <c r="F2721" s="5">
        <f>VLOOKUP(A2721,'[3]消费明细-普通账号'!$B$2:$O$10000,14,)</f>
        <v>42935</v>
      </c>
      <c r="G2721" s="2" t="s">
        <v>8912</v>
      </c>
      <c r="H2721" s="2" t="s">
        <v>17</v>
      </c>
      <c r="I2721" s="2" t="s">
        <v>49</v>
      </c>
      <c r="J2721" s="2" t="s">
        <v>8913</v>
      </c>
      <c r="K2721" s="2" t="s">
        <v>84</v>
      </c>
      <c r="L2721" s="2" t="s">
        <v>8914</v>
      </c>
      <c r="M2721" s="2"/>
      <c r="N2721" s="1">
        <f t="shared" si="42"/>
        <v>1968.6</v>
      </c>
      <c r="O2721" s="2" t="s">
        <v>22</v>
      </c>
      <c r="P2721" s="2" t="s">
        <v>8915</v>
      </c>
      <c r="Q2721" s="2" t="s">
        <v>8916</v>
      </c>
      <c r="R2721" s="2" t="s">
        <v>21</v>
      </c>
      <c r="S2721" s="2"/>
      <c r="T2721" s="2" t="s">
        <v>25</v>
      </c>
      <c r="U2721" t="str">
        <f>VLOOKUP(H2721,[4]可返佣产品!$A$2:$B$1000,2,)</f>
        <v>true</v>
      </c>
    </row>
    <row r="2722" spans="1:21">
      <c r="A2722" s="2" t="s">
        <v>8589</v>
      </c>
      <c r="B2722" s="1" t="str">
        <f>VLOOKUP(A2722,'[3]消费明细-普通账号'!$B$2:$C$10000,2,)</f>
        <v>深圳市付宝网络科技有限公司</v>
      </c>
      <c r="C2722" s="1" t="str">
        <f>VLOOKUP(A2722,'[3]消费明细-普通账号'!$B$2:$D$10000,3,)</f>
        <v>铁军-深</v>
      </c>
      <c r="D2722" s="1" t="str">
        <f>VLOOKUP(A2722,'[3]消费明细-普通账号'!$B$2:$L$10000,11,)</f>
        <v>谭仲健</v>
      </c>
      <c r="E2722" s="1" t="str">
        <f>VLOOKUP(A2722,'[3]消费明细-普通账号'!$B$2:$P$10000,15,)</f>
        <v>关联</v>
      </c>
      <c r="F2722" s="5">
        <f>VLOOKUP(A2722,'[3]消费明细-普通账号'!$B$2:$O$10000,14,)</f>
        <v>43155.4707291667</v>
      </c>
      <c r="G2722" s="2" t="s">
        <v>8917</v>
      </c>
      <c r="H2722" s="2" t="s">
        <v>8886</v>
      </c>
      <c r="I2722" s="2" t="s">
        <v>49</v>
      </c>
      <c r="J2722" s="2" t="s">
        <v>4458</v>
      </c>
      <c r="K2722" s="2" t="s">
        <v>20</v>
      </c>
      <c r="L2722" s="2" t="s">
        <v>4458</v>
      </c>
      <c r="M2722" s="2"/>
      <c r="N2722" s="1">
        <f t="shared" si="42"/>
        <v>0.01</v>
      </c>
      <c r="O2722" s="2" t="s">
        <v>22</v>
      </c>
      <c r="P2722" s="2" t="s">
        <v>8918</v>
      </c>
      <c r="Q2722" s="2" t="s">
        <v>8919</v>
      </c>
      <c r="R2722" s="2" t="s">
        <v>21</v>
      </c>
      <c r="S2722" s="2"/>
      <c r="T2722" s="2" t="s">
        <v>25</v>
      </c>
      <c r="U2722" t="e">
        <f>VLOOKUP(H2722,[4]可返佣产品!$A$2:$B$1000,2,)</f>
        <v>#N/A</v>
      </c>
    </row>
    <row r="2723" spans="1:21">
      <c r="A2723" s="2" t="s">
        <v>8920</v>
      </c>
      <c r="B2723" s="1" t="str">
        <f>VLOOKUP(A2723,'[3]消费明细-普通账号'!$B$2:$C$10000,2,)</f>
        <v>深圳前海惠德金融信息服务有限公司</v>
      </c>
      <c r="C2723" s="1" t="str">
        <f>VLOOKUP(A2723,'[3]消费明细-普通账号'!$B$2:$D$10000,3,)</f>
        <v>KA-深</v>
      </c>
      <c r="D2723" s="1" t="str">
        <f>VLOOKUP(A2723,'[3]消费明细-普通账号'!$B$2:$L$10000,11,)</f>
        <v>李申政</v>
      </c>
      <c r="E2723" s="1" t="str">
        <f>VLOOKUP(A2723,'[3]消费明细-普通账号'!$B$2:$P$10000,15,)</f>
        <v>关联</v>
      </c>
      <c r="F2723" s="5">
        <f>VLOOKUP(A2723,'[3]消费明细-普通账号'!$B$2:$O$10000,14,)</f>
        <v>43042</v>
      </c>
      <c r="G2723" s="2" t="s">
        <v>8921</v>
      </c>
      <c r="H2723" s="2" t="s">
        <v>417</v>
      </c>
      <c r="I2723" s="2" t="s">
        <v>49</v>
      </c>
      <c r="J2723" s="2" t="s">
        <v>1594</v>
      </c>
      <c r="K2723" s="2" t="s">
        <v>20</v>
      </c>
      <c r="L2723" s="2" t="s">
        <v>1594</v>
      </c>
      <c r="M2723" s="2"/>
      <c r="N2723" s="1">
        <f t="shared" si="42"/>
        <v>580</v>
      </c>
      <c r="O2723" s="2" t="s">
        <v>22</v>
      </c>
      <c r="P2723" s="2" t="s">
        <v>8922</v>
      </c>
      <c r="Q2723" s="2" t="s">
        <v>8923</v>
      </c>
      <c r="R2723" s="2" t="s">
        <v>21</v>
      </c>
      <c r="S2723" s="2"/>
      <c r="T2723" s="2" t="s">
        <v>25</v>
      </c>
      <c r="U2723" t="str">
        <f>VLOOKUP(H2723,[4]可返佣产品!$A$2:$B$1000,2,)</f>
        <v>true</v>
      </c>
    </row>
    <row r="2724" spans="1:21">
      <c r="A2724" s="2" t="s">
        <v>8920</v>
      </c>
      <c r="B2724" s="1" t="str">
        <f>VLOOKUP(A2724,'[3]消费明细-普通账号'!$B$2:$C$10000,2,)</f>
        <v>深圳前海惠德金融信息服务有限公司</v>
      </c>
      <c r="C2724" s="1" t="str">
        <f>VLOOKUP(A2724,'[3]消费明细-普通账号'!$B$2:$D$10000,3,)</f>
        <v>KA-深</v>
      </c>
      <c r="D2724" s="1" t="str">
        <f>VLOOKUP(A2724,'[3]消费明细-普通账号'!$B$2:$L$10000,11,)</f>
        <v>李申政</v>
      </c>
      <c r="E2724" s="1" t="str">
        <f>VLOOKUP(A2724,'[3]消费明细-普通账号'!$B$2:$P$10000,15,)</f>
        <v>关联</v>
      </c>
      <c r="F2724" s="5">
        <f>VLOOKUP(A2724,'[3]消费明细-普通账号'!$B$2:$O$10000,14,)</f>
        <v>43042</v>
      </c>
      <c r="G2724" s="2" t="s">
        <v>8924</v>
      </c>
      <c r="H2724" s="2" t="s">
        <v>89</v>
      </c>
      <c r="I2724" s="2" t="s">
        <v>49</v>
      </c>
      <c r="J2724" s="2" t="s">
        <v>2283</v>
      </c>
      <c r="K2724" s="2" t="s">
        <v>773</v>
      </c>
      <c r="L2724" s="2" t="s">
        <v>3839</v>
      </c>
      <c r="M2724" s="2"/>
      <c r="N2724" s="1">
        <f t="shared" si="42"/>
        <v>55</v>
      </c>
      <c r="O2724" s="2" t="s">
        <v>22</v>
      </c>
      <c r="P2724" s="2" t="s">
        <v>8925</v>
      </c>
      <c r="Q2724" s="2" t="s">
        <v>8926</v>
      </c>
      <c r="R2724" s="2" t="s">
        <v>21</v>
      </c>
      <c r="S2724" s="2"/>
      <c r="T2724" s="2" t="s">
        <v>25</v>
      </c>
      <c r="U2724" t="str">
        <f>VLOOKUP(H2724,[4]可返佣产品!$A$2:$B$1000,2,)</f>
        <v>true</v>
      </c>
    </row>
    <row r="2725" spans="1:21">
      <c r="A2725" s="2" t="s">
        <v>8569</v>
      </c>
      <c r="B2725" s="1" t="str">
        <f>VLOOKUP(A2725,'[3]消费明细-普通账号'!$B$2:$C$10000,2,)</f>
        <v>深圳市聚美堂科技有限公司</v>
      </c>
      <c r="C2725" s="1" t="str">
        <f>VLOOKUP(A2725,'[3]消费明细-普通账号'!$B$2:$D$10000,3,)</f>
        <v>铁军-深</v>
      </c>
      <c r="D2725" s="1" t="str">
        <f>VLOOKUP(A2725,'[3]消费明细-普通账号'!$B$2:$L$10000,11,)</f>
        <v>金浩阳</v>
      </c>
      <c r="E2725" s="1" t="str">
        <f>VLOOKUP(A2725,'[3]消费明细-普通账号'!$B$2:$P$10000,15,)</f>
        <v>新建</v>
      </c>
      <c r="F2725" s="5">
        <f>VLOOKUP(A2725,'[3]消费明细-普通账号'!$B$2:$O$10000,14,)</f>
        <v>43236.624583333301</v>
      </c>
      <c r="G2725" s="2" t="s">
        <v>8927</v>
      </c>
      <c r="H2725" s="2" t="s">
        <v>17</v>
      </c>
      <c r="I2725" s="2" t="s">
        <v>59</v>
      </c>
      <c r="J2725" s="2" t="s">
        <v>705</v>
      </c>
      <c r="K2725" s="2" t="s">
        <v>20</v>
      </c>
      <c r="L2725" s="2" t="s">
        <v>705</v>
      </c>
      <c r="M2725" s="2"/>
      <c r="N2725" s="1">
        <f t="shared" si="42"/>
        <v>59</v>
      </c>
      <c r="O2725" s="2" t="s">
        <v>22</v>
      </c>
      <c r="P2725" s="2" t="s">
        <v>8928</v>
      </c>
      <c r="Q2725" s="2" t="s">
        <v>8929</v>
      </c>
      <c r="R2725" s="2" t="s">
        <v>21</v>
      </c>
      <c r="S2725" s="2"/>
      <c r="T2725" s="2" t="s">
        <v>25</v>
      </c>
      <c r="U2725" t="str">
        <f>VLOOKUP(H2725,[4]可返佣产品!$A$2:$B$1000,2,)</f>
        <v>true</v>
      </c>
    </row>
    <row r="2726" spans="1:21">
      <c r="A2726" s="2" t="s">
        <v>8675</v>
      </c>
      <c r="B2726" s="1" t="str">
        <f>VLOOKUP(A2726,'[3]消费明细-普通账号'!$B$2:$C$10000,2,)</f>
        <v>深圳中天精装股份有限公司</v>
      </c>
      <c r="C2726" s="1" t="str">
        <f>VLOOKUP(A2726,'[3]消费明细-普通账号'!$B$2:$D$10000,3,)</f>
        <v>KA-广</v>
      </c>
      <c r="D2726" s="1" t="str">
        <f>VLOOKUP(A2726,'[3]消费明细-普通账号'!$B$2:$L$10000,11,)</f>
        <v>谢晓敏</v>
      </c>
      <c r="E2726" s="1" t="str">
        <f>VLOOKUP(A2726,'[3]消费明细-普通账号'!$B$2:$P$10000,15,)</f>
        <v>关联</v>
      </c>
      <c r="F2726" s="5">
        <f>VLOOKUP(A2726,'[3]消费明细-普通账号'!$B$2:$O$10000,14,)</f>
        <v>42889</v>
      </c>
      <c r="G2726" s="2" t="s">
        <v>8930</v>
      </c>
      <c r="H2726" s="2" t="s">
        <v>36</v>
      </c>
      <c r="I2726" s="2" t="s">
        <v>59</v>
      </c>
      <c r="J2726" s="2" t="s">
        <v>906</v>
      </c>
      <c r="K2726" s="2" t="s">
        <v>20</v>
      </c>
      <c r="L2726" s="2" t="s">
        <v>906</v>
      </c>
      <c r="M2726" s="2"/>
      <c r="N2726" s="1">
        <f t="shared" si="42"/>
        <v>156</v>
      </c>
      <c r="O2726" s="2" t="s">
        <v>22</v>
      </c>
      <c r="P2726" s="2" t="s">
        <v>8931</v>
      </c>
      <c r="Q2726" s="2" t="s">
        <v>8932</v>
      </c>
      <c r="R2726" s="2" t="s">
        <v>21</v>
      </c>
      <c r="S2726" s="2"/>
      <c r="T2726" s="2" t="s">
        <v>25</v>
      </c>
      <c r="U2726">
        <v>-1</v>
      </c>
    </row>
    <row r="2727" spans="1:21">
      <c r="A2727" s="2" t="s">
        <v>8589</v>
      </c>
      <c r="B2727" s="1" t="str">
        <f>VLOOKUP(A2727,'[3]消费明细-普通账号'!$B$2:$C$10000,2,)</f>
        <v>深圳市付宝网络科技有限公司</v>
      </c>
      <c r="C2727" s="1" t="str">
        <f>VLOOKUP(A2727,'[3]消费明细-普通账号'!$B$2:$D$10000,3,)</f>
        <v>铁军-深</v>
      </c>
      <c r="D2727" s="1" t="str">
        <f>VLOOKUP(A2727,'[3]消费明细-普通账号'!$B$2:$L$10000,11,)</f>
        <v>谭仲健</v>
      </c>
      <c r="E2727" s="1" t="str">
        <f>VLOOKUP(A2727,'[3]消费明细-普通账号'!$B$2:$P$10000,15,)</f>
        <v>关联</v>
      </c>
      <c r="F2727" s="5">
        <f>VLOOKUP(A2727,'[3]消费明细-普通账号'!$B$2:$O$10000,14,)</f>
        <v>43155.4707291667</v>
      </c>
      <c r="G2727" s="2" t="s">
        <v>8933</v>
      </c>
      <c r="H2727" s="2" t="s">
        <v>17</v>
      </c>
      <c r="I2727" s="2" t="s">
        <v>59</v>
      </c>
      <c r="J2727" s="2" t="s">
        <v>8934</v>
      </c>
      <c r="K2727" s="2" t="s">
        <v>20</v>
      </c>
      <c r="L2727" s="2" t="s">
        <v>8934</v>
      </c>
      <c r="M2727" s="2"/>
      <c r="N2727" s="1">
        <f t="shared" si="42"/>
        <v>482</v>
      </c>
      <c r="O2727" s="2" t="s">
        <v>22</v>
      </c>
      <c r="P2727" s="2" t="s">
        <v>8935</v>
      </c>
      <c r="Q2727" s="2" t="s">
        <v>8936</v>
      </c>
      <c r="R2727" s="2" t="s">
        <v>21</v>
      </c>
      <c r="S2727" s="2"/>
      <c r="T2727" s="2" t="s">
        <v>25</v>
      </c>
      <c r="U2727">
        <v>-1</v>
      </c>
    </row>
    <row r="2728" spans="1:21">
      <c r="A2728" s="2" t="s">
        <v>8589</v>
      </c>
      <c r="B2728" s="1" t="str">
        <f>VLOOKUP(A2728,'[3]消费明细-普通账号'!$B$2:$C$10000,2,)</f>
        <v>深圳市付宝网络科技有限公司</v>
      </c>
      <c r="C2728" s="1" t="str">
        <f>VLOOKUP(A2728,'[3]消费明细-普通账号'!$B$2:$D$10000,3,)</f>
        <v>铁军-深</v>
      </c>
      <c r="D2728" s="1" t="str">
        <f>VLOOKUP(A2728,'[3]消费明细-普通账号'!$B$2:$L$10000,11,)</f>
        <v>谭仲健</v>
      </c>
      <c r="E2728" s="1" t="str">
        <f>VLOOKUP(A2728,'[3]消费明细-普通账号'!$B$2:$P$10000,15,)</f>
        <v>关联</v>
      </c>
      <c r="F2728" s="5">
        <f>VLOOKUP(A2728,'[3]消费明细-普通账号'!$B$2:$O$10000,14,)</f>
        <v>43155.4707291667</v>
      </c>
      <c r="G2728" s="2" t="s">
        <v>8937</v>
      </c>
      <c r="H2728" s="2" t="s">
        <v>17</v>
      </c>
      <c r="I2728" s="2" t="s">
        <v>59</v>
      </c>
      <c r="J2728" s="2" t="s">
        <v>2440</v>
      </c>
      <c r="K2728" s="2" t="s">
        <v>20</v>
      </c>
      <c r="L2728" s="2" t="s">
        <v>2440</v>
      </c>
      <c r="M2728" s="2"/>
      <c r="N2728" s="1">
        <f t="shared" si="42"/>
        <v>422</v>
      </c>
      <c r="O2728" s="2" t="s">
        <v>22</v>
      </c>
      <c r="P2728" s="2" t="s">
        <v>8938</v>
      </c>
      <c r="Q2728" s="2" t="s">
        <v>8939</v>
      </c>
      <c r="R2728" s="2" t="s">
        <v>21</v>
      </c>
      <c r="S2728" s="2"/>
      <c r="T2728" s="2" t="s">
        <v>25</v>
      </c>
      <c r="U2728">
        <v>-1</v>
      </c>
    </row>
    <row r="2729" spans="1:21">
      <c r="A2729" s="2" t="s">
        <v>8589</v>
      </c>
      <c r="B2729" s="1" t="str">
        <f>VLOOKUP(A2729,'[3]消费明细-普通账号'!$B$2:$C$10000,2,)</f>
        <v>深圳市付宝网络科技有限公司</v>
      </c>
      <c r="C2729" s="1" t="str">
        <f>VLOOKUP(A2729,'[3]消费明细-普通账号'!$B$2:$D$10000,3,)</f>
        <v>铁军-深</v>
      </c>
      <c r="D2729" s="1" t="str">
        <f>VLOOKUP(A2729,'[3]消费明细-普通账号'!$B$2:$L$10000,11,)</f>
        <v>谭仲健</v>
      </c>
      <c r="E2729" s="1" t="str">
        <f>VLOOKUP(A2729,'[3]消费明细-普通账号'!$B$2:$P$10000,15,)</f>
        <v>关联</v>
      </c>
      <c r="F2729" s="5">
        <f>VLOOKUP(A2729,'[3]消费明细-普通账号'!$B$2:$O$10000,14,)</f>
        <v>43155.4707291667</v>
      </c>
      <c r="G2729" s="2" t="s">
        <v>8940</v>
      </c>
      <c r="H2729" s="2" t="s">
        <v>17</v>
      </c>
      <c r="I2729" s="2" t="s">
        <v>59</v>
      </c>
      <c r="J2729" s="2" t="s">
        <v>8941</v>
      </c>
      <c r="K2729" s="2" t="s">
        <v>20</v>
      </c>
      <c r="L2729" s="2" t="s">
        <v>8941</v>
      </c>
      <c r="M2729" s="2"/>
      <c r="N2729" s="1">
        <f t="shared" si="42"/>
        <v>796</v>
      </c>
      <c r="O2729" s="2" t="s">
        <v>22</v>
      </c>
      <c r="P2729" s="2" t="s">
        <v>8942</v>
      </c>
      <c r="Q2729" s="2" t="s">
        <v>8943</v>
      </c>
      <c r="R2729" s="2" t="s">
        <v>21</v>
      </c>
      <c r="S2729" s="2"/>
      <c r="T2729" s="2" t="s">
        <v>25</v>
      </c>
      <c r="U2729">
        <v>-1</v>
      </c>
    </row>
    <row r="2730" spans="1:21">
      <c r="A2730" s="2" t="s">
        <v>8675</v>
      </c>
      <c r="B2730" s="1" t="str">
        <f>VLOOKUP(A2730,'[3]消费明细-普通账号'!$B$2:$C$10000,2,)</f>
        <v>深圳中天精装股份有限公司</v>
      </c>
      <c r="C2730" s="1" t="str">
        <f>VLOOKUP(A2730,'[3]消费明细-普通账号'!$B$2:$D$10000,3,)</f>
        <v>KA-广</v>
      </c>
      <c r="D2730" s="1" t="str">
        <f>VLOOKUP(A2730,'[3]消费明细-普通账号'!$B$2:$L$10000,11,)</f>
        <v>谢晓敏</v>
      </c>
      <c r="E2730" s="1" t="str">
        <f>VLOOKUP(A2730,'[3]消费明细-普通账号'!$B$2:$P$10000,15,)</f>
        <v>关联</v>
      </c>
      <c r="F2730" s="5">
        <f>VLOOKUP(A2730,'[3]消费明细-普通账号'!$B$2:$O$10000,14,)</f>
        <v>42889</v>
      </c>
      <c r="G2730" s="2" t="s">
        <v>8944</v>
      </c>
      <c r="H2730" s="2" t="s">
        <v>17</v>
      </c>
      <c r="I2730" s="2" t="s">
        <v>18</v>
      </c>
      <c r="J2730" s="2" t="s">
        <v>29</v>
      </c>
      <c r="K2730" s="2" t="s">
        <v>20</v>
      </c>
      <c r="L2730" s="2" t="s">
        <v>29</v>
      </c>
      <c r="M2730" s="2"/>
      <c r="N2730" s="1">
        <f t="shared" si="42"/>
        <v>0</v>
      </c>
      <c r="O2730" s="2" t="s">
        <v>22</v>
      </c>
      <c r="P2730" s="2" t="s">
        <v>8945</v>
      </c>
      <c r="Q2730" s="2" t="s">
        <v>8946</v>
      </c>
      <c r="R2730" s="2" t="s">
        <v>21</v>
      </c>
      <c r="S2730" s="2"/>
      <c r="T2730" s="2" t="s">
        <v>25</v>
      </c>
      <c r="U2730" t="str">
        <f>VLOOKUP(H2730,[4]可返佣产品!$A$2:$B$1000,2,)</f>
        <v>true</v>
      </c>
    </row>
    <row r="2731" spans="1:21">
      <c r="A2731" s="2" t="s">
        <v>8532</v>
      </c>
      <c r="B2731" s="1" t="str">
        <f>VLOOKUP(A2731,'[3]消费明细-普通账号'!$B$2:$C$10000,2,)</f>
        <v>健客医药</v>
      </c>
      <c r="C2731" s="1" t="str">
        <f>VLOOKUP(A2731,'[3]消费明细-普通账号'!$B$2:$D$10000,3,)</f>
        <v>KA-深</v>
      </c>
      <c r="D2731" s="1" t="str">
        <f>VLOOKUP(A2731,'[3]消费明细-普通账号'!$B$2:$L$10000,11,)</f>
        <v>李申政</v>
      </c>
      <c r="E2731" s="1" t="str">
        <f>VLOOKUP(A2731,'[3]消费明细-普通账号'!$B$2:$P$10000,15,)</f>
        <v>新建</v>
      </c>
      <c r="F2731" s="5">
        <f>VLOOKUP(A2731,'[3]消费明细-普通账号'!$B$2:$O$10000,14,)</f>
        <v>43300.630833333336</v>
      </c>
      <c r="G2731" s="2" t="s">
        <v>8947</v>
      </c>
      <c r="H2731" s="2" t="s">
        <v>48</v>
      </c>
      <c r="I2731" s="2" t="s">
        <v>49</v>
      </c>
      <c r="J2731" s="2" t="s">
        <v>29</v>
      </c>
      <c r="K2731" s="2" t="s">
        <v>20</v>
      </c>
      <c r="L2731" s="2" t="s">
        <v>30</v>
      </c>
      <c r="M2731" s="2"/>
      <c r="N2731" s="1">
        <f t="shared" si="42"/>
        <v>0</v>
      </c>
      <c r="O2731" s="2" t="s">
        <v>31</v>
      </c>
      <c r="P2731" s="2" t="s">
        <v>8948</v>
      </c>
      <c r="Q2731" s="2" t="s">
        <v>8948</v>
      </c>
      <c r="R2731" s="2" t="s">
        <v>21</v>
      </c>
      <c r="S2731" s="2"/>
      <c r="T2731" s="2" t="s">
        <v>25</v>
      </c>
      <c r="U2731" t="e">
        <f>VLOOKUP(H2731,[4]可返佣产品!$A$2:$B$1000,2,)</f>
        <v>#N/A</v>
      </c>
    </row>
    <row r="2732" spans="1:21">
      <c r="A2732" s="2" t="s">
        <v>8949</v>
      </c>
      <c r="B2732" s="1" t="str">
        <f>VLOOKUP(A2732,'[3]消费明细-普通账号'!$B$2:$C$10000,2,)</f>
        <v>深圳市优讯通信息技术有限公司</v>
      </c>
      <c r="C2732" s="1" t="str">
        <f>VLOOKUP(A2732,'[3]消费明细-普通账号'!$B$2:$D$10000,3,)</f>
        <v>铁军-深</v>
      </c>
      <c r="D2732" s="1" t="str">
        <f>VLOOKUP(A2732,'[3]消费明细-普通账号'!$B$2:$L$10000,11,)</f>
        <v>谭仲健</v>
      </c>
      <c r="E2732" s="1" t="str">
        <f>VLOOKUP(A2732,'[3]消费明细-普通账号'!$B$2:$P$10000,15,)</f>
        <v>关联</v>
      </c>
      <c r="F2732" s="5">
        <f>VLOOKUP(A2732,'[3]消费明细-普通账号'!$B$2:$O$10000,14,)</f>
        <v>43109.448287036997</v>
      </c>
      <c r="G2732" s="2" t="s">
        <v>8950</v>
      </c>
      <c r="H2732" s="2" t="s">
        <v>17</v>
      </c>
      <c r="I2732" s="2" t="s">
        <v>59</v>
      </c>
      <c r="J2732" s="2" t="s">
        <v>8951</v>
      </c>
      <c r="K2732" s="2" t="s">
        <v>8952</v>
      </c>
      <c r="L2732" s="2" t="s">
        <v>8953</v>
      </c>
      <c r="M2732" s="2"/>
      <c r="N2732" s="1">
        <f t="shared" si="42"/>
        <v>8967.6</v>
      </c>
      <c r="O2732" s="2" t="s">
        <v>22</v>
      </c>
      <c r="P2732" s="2" t="s">
        <v>8954</v>
      </c>
      <c r="Q2732" s="2" t="s">
        <v>8955</v>
      </c>
      <c r="R2732" s="2" t="s">
        <v>21</v>
      </c>
      <c r="S2732" s="2"/>
      <c r="T2732" s="2" t="s">
        <v>25</v>
      </c>
      <c r="U2732">
        <v>-1</v>
      </c>
    </row>
    <row r="2733" spans="1:21">
      <c r="A2733" s="2" t="s">
        <v>8956</v>
      </c>
      <c r="B2733" s="1" t="str">
        <f>VLOOKUP(A2733,'[3]消费明细-普通账号'!$B$2:$C$10000,2,)</f>
        <v>深圳市中投华睿商业保理有公司</v>
      </c>
      <c r="C2733" s="1" t="str">
        <f>VLOOKUP(A2733,'[3]消费明细-普通账号'!$B$2:$D$10000,3,)</f>
        <v>铁军-深</v>
      </c>
      <c r="D2733" s="1" t="str">
        <f>VLOOKUP(A2733,'[3]消费明细-普通账号'!$B$2:$L$10000,11,)</f>
        <v>谭仲健</v>
      </c>
      <c r="E2733" s="1" t="str">
        <f>VLOOKUP(A2733,'[3]消费明细-普通账号'!$B$2:$P$10000,15,)</f>
        <v>新建</v>
      </c>
      <c r="F2733" s="5">
        <f>VLOOKUP(A2733,'[3]消费明细-普通账号'!$B$2:$O$10000,14,)</f>
        <v>43304.468993055554</v>
      </c>
      <c r="G2733" s="2" t="s">
        <v>8957</v>
      </c>
      <c r="H2733" s="2" t="s">
        <v>2551</v>
      </c>
      <c r="I2733" s="2" t="s">
        <v>49</v>
      </c>
      <c r="J2733" s="2" t="s">
        <v>29</v>
      </c>
      <c r="K2733" s="2" t="s">
        <v>20</v>
      </c>
      <c r="L2733" s="2" t="s">
        <v>30</v>
      </c>
      <c r="M2733" s="2"/>
      <c r="N2733" s="1">
        <f t="shared" si="42"/>
        <v>0</v>
      </c>
      <c r="O2733" s="2" t="s">
        <v>31</v>
      </c>
      <c r="P2733" s="2" t="s">
        <v>8958</v>
      </c>
      <c r="Q2733" s="2" t="s">
        <v>8958</v>
      </c>
      <c r="R2733" s="2" t="s">
        <v>21</v>
      </c>
      <c r="S2733" s="2"/>
      <c r="T2733" s="2" t="s">
        <v>25</v>
      </c>
      <c r="U2733" t="b">
        <f>VLOOKUP(H2733,[4]可返佣产品!$A$2:$B$1000,2,)</f>
        <v>1</v>
      </c>
    </row>
    <row r="2734" spans="1:21">
      <c r="A2734" s="2" t="s">
        <v>8795</v>
      </c>
      <c r="B2734" s="1" t="str">
        <f>VLOOKUP(A2734,'[3]消费明细-普通账号'!$B$2:$C$10000,2,)</f>
        <v>深圳知产所科技有限公司</v>
      </c>
      <c r="C2734" s="1" t="str">
        <f>VLOOKUP(A2734,'[3]消费明细-普通账号'!$B$2:$D$10000,3,)</f>
        <v>铁军-深</v>
      </c>
      <c r="D2734" s="1" t="str">
        <f>VLOOKUP(A2734,'[3]消费明细-普通账号'!$B$2:$L$10000,11,)</f>
        <v>黄至崇</v>
      </c>
      <c r="E2734" s="1" t="str">
        <f>VLOOKUP(A2734,'[3]消费明细-普通账号'!$B$2:$P$10000,15,)</f>
        <v>新建</v>
      </c>
      <c r="F2734" s="5">
        <f>VLOOKUP(A2734,'[3]消费明细-普通账号'!$B$2:$O$10000,14,)</f>
        <v>43301.400821759256</v>
      </c>
      <c r="G2734" s="2" t="s">
        <v>8959</v>
      </c>
      <c r="H2734" s="2" t="s">
        <v>1549</v>
      </c>
      <c r="I2734" s="2" t="s">
        <v>49</v>
      </c>
      <c r="J2734" s="2" t="s">
        <v>29</v>
      </c>
      <c r="K2734" s="2" t="s">
        <v>20</v>
      </c>
      <c r="L2734" s="2" t="s">
        <v>30</v>
      </c>
      <c r="M2734" s="2"/>
      <c r="N2734" s="1">
        <f t="shared" si="42"/>
        <v>0</v>
      </c>
      <c r="O2734" s="2" t="s">
        <v>31</v>
      </c>
      <c r="P2734" s="2" t="s">
        <v>8960</v>
      </c>
      <c r="Q2734" s="2" t="s">
        <v>8960</v>
      </c>
      <c r="R2734" s="2" t="s">
        <v>21</v>
      </c>
      <c r="S2734" s="2"/>
      <c r="T2734" s="2" t="s">
        <v>25</v>
      </c>
      <c r="U2734" t="b">
        <f>VLOOKUP(H2734,[4]可返佣产品!$A$2:$B$1000,2,)</f>
        <v>1</v>
      </c>
    </row>
    <row r="2735" spans="1:21">
      <c r="A2735" s="2" t="s">
        <v>8961</v>
      </c>
      <c r="B2735" s="1" t="str">
        <f>VLOOKUP(A2735,'[3]消费明细-普通账号'!$B$2:$C$10000,2,)</f>
        <v>深圳双猴科技有限公司</v>
      </c>
      <c r="C2735" s="1" t="str">
        <f>VLOOKUP(A2735,'[3]消费明细-普通账号'!$B$2:$D$10000,3,)</f>
        <v>铁军-深</v>
      </c>
      <c r="D2735" s="1" t="str">
        <f>VLOOKUP(A2735,'[3]消费明细-普通账号'!$B$2:$L$10000,11,)</f>
        <v>黄至崇</v>
      </c>
      <c r="E2735" s="1" t="str">
        <f>VLOOKUP(A2735,'[3]消费明细-普通账号'!$B$2:$P$10000,15,)</f>
        <v>关联</v>
      </c>
      <c r="F2735" s="5">
        <f>VLOOKUP(A2735,'[3]消费明细-普通账号'!$B$2:$O$10000,14,)</f>
        <v>43172.850138888898</v>
      </c>
      <c r="G2735" s="2" t="s">
        <v>8962</v>
      </c>
      <c r="H2735" s="2" t="s">
        <v>250</v>
      </c>
      <c r="I2735" s="2" t="s">
        <v>59</v>
      </c>
      <c r="J2735" s="2" t="s">
        <v>29</v>
      </c>
      <c r="K2735" s="2" t="s">
        <v>20</v>
      </c>
      <c r="L2735" s="2" t="s">
        <v>29</v>
      </c>
      <c r="M2735" s="2"/>
      <c r="N2735" s="1">
        <f t="shared" si="42"/>
        <v>0</v>
      </c>
      <c r="O2735" s="2" t="s">
        <v>22</v>
      </c>
      <c r="P2735" s="2" t="s">
        <v>8963</v>
      </c>
      <c r="Q2735" s="2" t="s">
        <v>8963</v>
      </c>
      <c r="R2735" s="2" t="s">
        <v>21</v>
      </c>
      <c r="S2735" s="2"/>
      <c r="T2735" s="2" t="s">
        <v>25</v>
      </c>
      <c r="U2735">
        <v>-1</v>
      </c>
    </row>
    <row r="2736" spans="1:21">
      <c r="A2736" s="2" t="s">
        <v>8532</v>
      </c>
      <c r="B2736" s="1" t="str">
        <f>VLOOKUP(A2736,'[3]消费明细-普通账号'!$B$2:$C$10000,2,)</f>
        <v>健客医药</v>
      </c>
      <c r="C2736" s="1" t="str">
        <f>VLOOKUP(A2736,'[3]消费明细-普通账号'!$B$2:$D$10000,3,)</f>
        <v>KA-深</v>
      </c>
      <c r="D2736" s="1" t="str">
        <f>VLOOKUP(A2736,'[3]消费明细-普通账号'!$B$2:$L$10000,11,)</f>
        <v>李申政</v>
      </c>
      <c r="E2736" s="1" t="str">
        <f>VLOOKUP(A2736,'[3]消费明细-普通账号'!$B$2:$P$10000,15,)</f>
        <v>新建</v>
      </c>
      <c r="F2736" s="5">
        <f>VLOOKUP(A2736,'[3]消费明细-普通账号'!$B$2:$O$10000,14,)</f>
        <v>43300.630833333336</v>
      </c>
      <c r="G2736" s="2" t="s">
        <v>8964</v>
      </c>
      <c r="H2736" s="2" t="s">
        <v>79</v>
      </c>
      <c r="I2736" s="2" t="s">
        <v>49</v>
      </c>
      <c r="J2736" s="2" t="s">
        <v>29</v>
      </c>
      <c r="K2736" s="2" t="s">
        <v>20</v>
      </c>
      <c r="L2736" s="2" t="s">
        <v>30</v>
      </c>
      <c r="M2736" s="2"/>
      <c r="N2736" s="1">
        <f t="shared" si="42"/>
        <v>0</v>
      </c>
      <c r="O2736" s="2" t="s">
        <v>31</v>
      </c>
      <c r="P2736" s="2" t="s">
        <v>8965</v>
      </c>
      <c r="Q2736" s="2" t="s">
        <v>8965</v>
      </c>
      <c r="R2736" s="2" t="s">
        <v>21</v>
      </c>
      <c r="S2736" s="2"/>
      <c r="T2736" s="2" t="s">
        <v>25</v>
      </c>
      <c r="U2736" t="e">
        <f>VLOOKUP(H2736,[4]可返佣产品!$A$2:$B$1000,2,)</f>
        <v>#N/A</v>
      </c>
    </row>
    <row r="2737" spans="1:21">
      <c r="A2737" s="2" t="s">
        <v>8532</v>
      </c>
      <c r="B2737" s="1" t="str">
        <f>VLOOKUP(A2737,'[3]消费明细-普通账号'!$B$2:$C$10000,2,)</f>
        <v>健客医药</v>
      </c>
      <c r="C2737" s="1" t="str">
        <f>VLOOKUP(A2737,'[3]消费明细-普通账号'!$B$2:$D$10000,3,)</f>
        <v>KA-深</v>
      </c>
      <c r="D2737" s="1" t="str">
        <f>VLOOKUP(A2737,'[3]消费明细-普通账号'!$B$2:$L$10000,11,)</f>
        <v>李申政</v>
      </c>
      <c r="E2737" s="1" t="str">
        <f>VLOOKUP(A2737,'[3]消费明细-普通账号'!$B$2:$P$10000,15,)</f>
        <v>新建</v>
      </c>
      <c r="F2737" s="5">
        <f>VLOOKUP(A2737,'[3]消费明细-普通账号'!$B$2:$O$10000,14,)</f>
        <v>43300.630833333336</v>
      </c>
      <c r="G2737" s="2" t="s">
        <v>8966</v>
      </c>
      <c r="H2737" s="2" t="s">
        <v>48</v>
      </c>
      <c r="I2737" s="2" t="s">
        <v>49</v>
      </c>
      <c r="J2737" s="2" t="s">
        <v>29</v>
      </c>
      <c r="K2737" s="2" t="s">
        <v>20</v>
      </c>
      <c r="L2737" s="2" t="s">
        <v>30</v>
      </c>
      <c r="M2737" s="2"/>
      <c r="N2737" s="1">
        <f t="shared" si="42"/>
        <v>0</v>
      </c>
      <c r="O2737" s="2" t="s">
        <v>31</v>
      </c>
      <c r="P2737" s="2" t="s">
        <v>8967</v>
      </c>
      <c r="Q2737" s="2" t="s">
        <v>8967</v>
      </c>
      <c r="R2737" s="2" t="s">
        <v>21</v>
      </c>
      <c r="S2737" s="2"/>
      <c r="T2737" s="2" t="s">
        <v>25</v>
      </c>
      <c r="U2737" t="e">
        <f>VLOOKUP(H2737,[4]可返佣产品!$A$2:$B$1000,2,)</f>
        <v>#N/A</v>
      </c>
    </row>
    <row r="2738" spans="1:21">
      <c r="A2738" s="2" t="s">
        <v>8532</v>
      </c>
      <c r="B2738" s="1" t="str">
        <f>VLOOKUP(A2738,'[3]消费明细-普通账号'!$B$2:$C$10000,2,)</f>
        <v>健客医药</v>
      </c>
      <c r="C2738" s="1" t="str">
        <f>VLOOKUP(A2738,'[3]消费明细-普通账号'!$B$2:$D$10000,3,)</f>
        <v>KA-深</v>
      </c>
      <c r="D2738" s="1" t="str">
        <f>VLOOKUP(A2738,'[3]消费明细-普通账号'!$B$2:$L$10000,11,)</f>
        <v>李申政</v>
      </c>
      <c r="E2738" s="1" t="str">
        <f>VLOOKUP(A2738,'[3]消费明细-普通账号'!$B$2:$P$10000,15,)</f>
        <v>新建</v>
      </c>
      <c r="F2738" s="5">
        <f>VLOOKUP(A2738,'[3]消费明细-普通账号'!$B$2:$O$10000,14,)</f>
        <v>43300.630833333336</v>
      </c>
      <c r="G2738" s="2" t="s">
        <v>8968</v>
      </c>
      <c r="H2738" s="2" t="s">
        <v>48</v>
      </c>
      <c r="I2738" s="2" t="s">
        <v>49</v>
      </c>
      <c r="J2738" s="2" t="s">
        <v>29</v>
      </c>
      <c r="K2738" s="2" t="s">
        <v>20</v>
      </c>
      <c r="L2738" s="2" t="s">
        <v>30</v>
      </c>
      <c r="M2738" s="2"/>
      <c r="N2738" s="1">
        <f t="shared" si="42"/>
        <v>0</v>
      </c>
      <c r="O2738" s="2" t="s">
        <v>31</v>
      </c>
      <c r="P2738" s="2" t="s">
        <v>8969</v>
      </c>
      <c r="Q2738" s="2" t="s">
        <v>8969</v>
      </c>
      <c r="R2738" s="2" t="s">
        <v>21</v>
      </c>
      <c r="S2738" s="2"/>
      <c r="T2738" s="2" t="s">
        <v>25</v>
      </c>
      <c r="U2738" t="e">
        <f>VLOOKUP(H2738,[4]可返佣产品!$A$2:$B$1000,2,)</f>
        <v>#N/A</v>
      </c>
    </row>
    <row r="2739" spans="1:21">
      <c r="A2739" s="2" t="s">
        <v>8532</v>
      </c>
      <c r="B2739" s="1" t="str">
        <f>VLOOKUP(A2739,'[3]消费明细-普通账号'!$B$2:$C$10000,2,)</f>
        <v>健客医药</v>
      </c>
      <c r="C2739" s="1" t="str">
        <f>VLOOKUP(A2739,'[3]消费明细-普通账号'!$B$2:$D$10000,3,)</f>
        <v>KA-深</v>
      </c>
      <c r="D2739" s="1" t="str">
        <f>VLOOKUP(A2739,'[3]消费明细-普通账号'!$B$2:$L$10000,11,)</f>
        <v>李申政</v>
      </c>
      <c r="E2739" s="1" t="str">
        <f>VLOOKUP(A2739,'[3]消费明细-普通账号'!$B$2:$P$10000,15,)</f>
        <v>新建</v>
      </c>
      <c r="F2739" s="5">
        <f>VLOOKUP(A2739,'[3]消费明细-普通账号'!$B$2:$O$10000,14,)</f>
        <v>43300.630833333336</v>
      </c>
      <c r="G2739" s="2" t="s">
        <v>8970</v>
      </c>
      <c r="H2739" s="2" t="s">
        <v>48</v>
      </c>
      <c r="I2739" s="2" t="s">
        <v>49</v>
      </c>
      <c r="J2739" s="2" t="s">
        <v>29</v>
      </c>
      <c r="K2739" s="2" t="s">
        <v>20</v>
      </c>
      <c r="L2739" s="2" t="s">
        <v>30</v>
      </c>
      <c r="M2739" s="2"/>
      <c r="N2739" s="1">
        <f t="shared" si="42"/>
        <v>0</v>
      </c>
      <c r="O2739" s="2" t="s">
        <v>31</v>
      </c>
      <c r="P2739" s="2" t="s">
        <v>8971</v>
      </c>
      <c r="Q2739" s="2" t="s">
        <v>8971</v>
      </c>
      <c r="R2739" s="2" t="s">
        <v>21</v>
      </c>
      <c r="S2739" s="2"/>
      <c r="T2739" s="2" t="s">
        <v>25</v>
      </c>
      <c r="U2739" t="e">
        <f>VLOOKUP(H2739,[4]可返佣产品!$A$2:$B$1000,2,)</f>
        <v>#N/A</v>
      </c>
    </row>
    <row r="2740" spans="1:21">
      <c r="A2740" s="2" t="s">
        <v>8532</v>
      </c>
      <c r="B2740" s="1" t="str">
        <f>VLOOKUP(A2740,'[3]消费明细-普通账号'!$B$2:$C$10000,2,)</f>
        <v>健客医药</v>
      </c>
      <c r="C2740" s="1" t="str">
        <f>VLOOKUP(A2740,'[3]消费明细-普通账号'!$B$2:$D$10000,3,)</f>
        <v>KA-深</v>
      </c>
      <c r="D2740" s="1" t="str">
        <f>VLOOKUP(A2740,'[3]消费明细-普通账号'!$B$2:$L$10000,11,)</f>
        <v>李申政</v>
      </c>
      <c r="E2740" s="1" t="str">
        <f>VLOOKUP(A2740,'[3]消费明细-普通账号'!$B$2:$P$10000,15,)</f>
        <v>新建</v>
      </c>
      <c r="F2740" s="5">
        <f>VLOOKUP(A2740,'[3]消费明细-普通账号'!$B$2:$O$10000,14,)</f>
        <v>43300.630833333336</v>
      </c>
      <c r="G2740" s="2" t="s">
        <v>8972</v>
      </c>
      <c r="H2740" s="2" t="s">
        <v>48</v>
      </c>
      <c r="I2740" s="2" t="s">
        <v>49</v>
      </c>
      <c r="J2740" s="2" t="s">
        <v>29</v>
      </c>
      <c r="K2740" s="2" t="s">
        <v>20</v>
      </c>
      <c r="L2740" s="2" t="s">
        <v>30</v>
      </c>
      <c r="M2740" s="2"/>
      <c r="N2740" s="1">
        <f t="shared" si="42"/>
        <v>0</v>
      </c>
      <c r="O2740" s="2" t="s">
        <v>31</v>
      </c>
      <c r="P2740" s="2" t="s">
        <v>8973</v>
      </c>
      <c r="Q2740" s="2" t="s">
        <v>8973</v>
      </c>
      <c r="R2740" s="2" t="s">
        <v>21</v>
      </c>
      <c r="S2740" s="2"/>
      <c r="T2740" s="2" t="s">
        <v>25</v>
      </c>
      <c r="U2740" t="e">
        <f>VLOOKUP(H2740,[4]可返佣产品!$A$2:$B$1000,2,)</f>
        <v>#N/A</v>
      </c>
    </row>
    <row r="2741" spans="1:21">
      <c r="A2741" s="2" t="s">
        <v>8532</v>
      </c>
      <c r="B2741" s="1" t="str">
        <f>VLOOKUP(A2741,'[3]消费明细-普通账号'!$B$2:$C$10000,2,)</f>
        <v>健客医药</v>
      </c>
      <c r="C2741" s="1" t="str">
        <f>VLOOKUP(A2741,'[3]消费明细-普通账号'!$B$2:$D$10000,3,)</f>
        <v>KA-深</v>
      </c>
      <c r="D2741" s="1" t="str">
        <f>VLOOKUP(A2741,'[3]消费明细-普通账号'!$B$2:$L$10000,11,)</f>
        <v>李申政</v>
      </c>
      <c r="E2741" s="1" t="str">
        <f>VLOOKUP(A2741,'[3]消费明细-普通账号'!$B$2:$P$10000,15,)</f>
        <v>新建</v>
      </c>
      <c r="F2741" s="5">
        <f>VLOOKUP(A2741,'[3]消费明细-普通账号'!$B$2:$O$10000,14,)</f>
        <v>43300.630833333336</v>
      </c>
      <c r="G2741" s="2" t="s">
        <v>8974</v>
      </c>
      <c r="H2741" s="2" t="s">
        <v>130</v>
      </c>
      <c r="I2741" s="2" t="s">
        <v>49</v>
      </c>
      <c r="J2741" s="2" t="s">
        <v>29</v>
      </c>
      <c r="K2741" s="2" t="s">
        <v>20</v>
      </c>
      <c r="L2741" s="2" t="s">
        <v>30</v>
      </c>
      <c r="M2741" s="2"/>
      <c r="N2741" s="1">
        <f t="shared" si="42"/>
        <v>0</v>
      </c>
      <c r="O2741" s="2" t="s">
        <v>31</v>
      </c>
      <c r="P2741" s="2" t="s">
        <v>8975</v>
      </c>
      <c r="Q2741" s="2" t="s">
        <v>8975</v>
      </c>
      <c r="R2741" s="2" t="s">
        <v>21</v>
      </c>
      <c r="S2741" s="2"/>
      <c r="T2741" s="2" t="s">
        <v>25</v>
      </c>
      <c r="U2741" t="b">
        <f>VLOOKUP(H2741,[4]可返佣产品!$A$2:$B$1000,2,)</f>
        <v>1</v>
      </c>
    </row>
    <row r="2742" spans="1:21">
      <c r="A2742" s="2" t="s">
        <v>8532</v>
      </c>
      <c r="B2742" s="1" t="str">
        <f>VLOOKUP(A2742,'[3]消费明细-普通账号'!$B$2:$C$10000,2,)</f>
        <v>健客医药</v>
      </c>
      <c r="C2742" s="1" t="str">
        <f>VLOOKUP(A2742,'[3]消费明细-普通账号'!$B$2:$D$10000,3,)</f>
        <v>KA-深</v>
      </c>
      <c r="D2742" s="1" t="str">
        <f>VLOOKUP(A2742,'[3]消费明细-普通账号'!$B$2:$L$10000,11,)</f>
        <v>李申政</v>
      </c>
      <c r="E2742" s="1" t="str">
        <f>VLOOKUP(A2742,'[3]消费明细-普通账号'!$B$2:$P$10000,15,)</f>
        <v>新建</v>
      </c>
      <c r="F2742" s="5">
        <f>VLOOKUP(A2742,'[3]消费明细-普通账号'!$B$2:$O$10000,14,)</f>
        <v>43300.630833333336</v>
      </c>
      <c r="G2742" s="2" t="s">
        <v>8976</v>
      </c>
      <c r="H2742" s="2" t="s">
        <v>48</v>
      </c>
      <c r="I2742" s="2" t="s">
        <v>49</v>
      </c>
      <c r="J2742" s="2" t="s">
        <v>29</v>
      </c>
      <c r="K2742" s="2" t="s">
        <v>20</v>
      </c>
      <c r="L2742" s="2" t="s">
        <v>30</v>
      </c>
      <c r="M2742" s="2"/>
      <c r="N2742" s="1">
        <f t="shared" si="42"/>
        <v>0</v>
      </c>
      <c r="O2742" s="2" t="s">
        <v>31</v>
      </c>
      <c r="P2742" s="2" t="s">
        <v>8977</v>
      </c>
      <c r="Q2742" s="2" t="s">
        <v>8977</v>
      </c>
      <c r="R2742" s="2" t="s">
        <v>21</v>
      </c>
      <c r="S2742" s="2"/>
      <c r="T2742" s="2" t="s">
        <v>25</v>
      </c>
      <c r="U2742" t="e">
        <f>VLOOKUP(H2742,[4]可返佣产品!$A$2:$B$1000,2,)</f>
        <v>#N/A</v>
      </c>
    </row>
    <row r="2743" spans="1:21">
      <c r="A2743" s="2" t="s">
        <v>8532</v>
      </c>
      <c r="B2743" s="1" t="str">
        <f>VLOOKUP(A2743,'[3]消费明细-普通账号'!$B$2:$C$10000,2,)</f>
        <v>健客医药</v>
      </c>
      <c r="C2743" s="1" t="str">
        <f>VLOOKUP(A2743,'[3]消费明细-普通账号'!$B$2:$D$10000,3,)</f>
        <v>KA-深</v>
      </c>
      <c r="D2743" s="1" t="str">
        <f>VLOOKUP(A2743,'[3]消费明细-普通账号'!$B$2:$L$10000,11,)</f>
        <v>李申政</v>
      </c>
      <c r="E2743" s="1" t="str">
        <f>VLOOKUP(A2743,'[3]消费明细-普通账号'!$B$2:$P$10000,15,)</f>
        <v>新建</v>
      </c>
      <c r="F2743" s="5">
        <f>VLOOKUP(A2743,'[3]消费明细-普通账号'!$B$2:$O$10000,14,)</f>
        <v>43300.630833333336</v>
      </c>
      <c r="G2743" s="2" t="s">
        <v>8978</v>
      </c>
      <c r="H2743" s="2" t="s">
        <v>130</v>
      </c>
      <c r="I2743" s="2" t="s">
        <v>49</v>
      </c>
      <c r="J2743" s="2" t="s">
        <v>29</v>
      </c>
      <c r="K2743" s="2" t="s">
        <v>20</v>
      </c>
      <c r="L2743" s="2" t="s">
        <v>30</v>
      </c>
      <c r="M2743" s="2"/>
      <c r="N2743" s="1">
        <f t="shared" si="42"/>
        <v>0</v>
      </c>
      <c r="O2743" s="2" t="s">
        <v>31</v>
      </c>
      <c r="P2743" s="2" t="s">
        <v>8979</v>
      </c>
      <c r="Q2743" s="2" t="s">
        <v>8979</v>
      </c>
      <c r="R2743" s="2" t="s">
        <v>21</v>
      </c>
      <c r="S2743" s="2"/>
      <c r="T2743" s="2" t="s">
        <v>25</v>
      </c>
      <c r="U2743" t="b">
        <f>VLOOKUP(H2743,[4]可返佣产品!$A$2:$B$1000,2,)</f>
        <v>1</v>
      </c>
    </row>
    <row r="2744" spans="1:21">
      <c r="A2744" s="2" t="s">
        <v>8532</v>
      </c>
      <c r="B2744" s="1" t="str">
        <f>VLOOKUP(A2744,'[3]消费明细-普通账号'!$B$2:$C$10000,2,)</f>
        <v>健客医药</v>
      </c>
      <c r="C2744" s="1" t="str">
        <f>VLOOKUP(A2744,'[3]消费明细-普通账号'!$B$2:$D$10000,3,)</f>
        <v>KA-深</v>
      </c>
      <c r="D2744" s="1" t="str">
        <f>VLOOKUP(A2744,'[3]消费明细-普通账号'!$B$2:$L$10000,11,)</f>
        <v>李申政</v>
      </c>
      <c r="E2744" s="1" t="str">
        <f>VLOOKUP(A2744,'[3]消费明细-普通账号'!$B$2:$P$10000,15,)</f>
        <v>新建</v>
      </c>
      <c r="F2744" s="5">
        <f>VLOOKUP(A2744,'[3]消费明细-普通账号'!$B$2:$O$10000,14,)</f>
        <v>43300.630833333336</v>
      </c>
      <c r="G2744" s="2" t="s">
        <v>8980</v>
      </c>
      <c r="H2744" s="2" t="s">
        <v>130</v>
      </c>
      <c r="I2744" s="2" t="s">
        <v>49</v>
      </c>
      <c r="J2744" s="2" t="s">
        <v>29</v>
      </c>
      <c r="K2744" s="2" t="s">
        <v>20</v>
      </c>
      <c r="L2744" s="2" t="s">
        <v>30</v>
      </c>
      <c r="M2744" s="2"/>
      <c r="N2744" s="1">
        <f t="shared" si="42"/>
        <v>0</v>
      </c>
      <c r="O2744" s="2" t="s">
        <v>31</v>
      </c>
      <c r="P2744" s="2" t="s">
        <v>8981</v>
      </c>
      <c r="Q2744" s="2" t="s">
        <v>8981</v>
      </c>
      <c r="R2744" s="2" t="s">
        <v>21</v>
      </c>
      <c r="S2744" s="2"/>
      <c r="T2744" s="2" t="s">
        <v>25</v>
      </c>
      <c r="U2744" t="b">
        <f>VLOOKUP(H2744,[4]可返佣产品!$A$2:$B$1000,2,)</f>
        <v>1</v>
      </c>
    </row>
    <row r="2745" spans="1:21">
      <c r="A2745" s="2" t="s">
        <v>8532</v>
      </c>
      <c r="B2745" s="1" t="str">
        <f>VLOOKUP(A2745,'[3]消费明细-普通账号'!$B$2:$C$10000,2,)</f>
        <v>健客医药</v>
      </c>
      <c r="C2745" s="1" t="str">
        <f>VLOOKUP(A2745,'[3]消费明细-普通账号'!$B$2:$D$10000,3,)</f>
        <v>KA-深</v>
      </c>
      <c r="D2745" s="1" t="str">
        <f>VLOOKUP(A2745,'[3]消费明细-普通账号'!$B$2:$L$10000,11,)</f>
        <v>李申政</v>
      </c>
      <c r="E2745" s="1" t="str">
        <f>VLOOKUP(A2745,'[3]消费明细-普通账号'!$B$2:$P$10000,15,)</f>
        <v>新建</v>
      </c>
      <c r="F2745" s="5">
        <f>VLOOKUP(A2745,'[3]消费明细-普通账号'!$B$2:$O$10000,14,)</f>
        <v>43300.630833333336</v>
      </c>
      <c r="G2745" s="2" t="s">
        <v>8982</v>
      </c>
      <c r="H2745" s="2" t="s">
        <v>130</v>
      </c>
      <c r="I2745" s="2" t="s">
        <v>49</v>
      </c>
      <c r="J2745" s="2" t="s">
        <v>29</v>
      </c>
      <c r="K2745" s="2" t="s">
        <v>20</v>
      </c>
      <c r="L2745" s="2" t="s">
        <v>30</v>
      </c>
      <c r="M2745" s="2"/>
      <c r="N2745" s="1">
        <f t="shared" si="42"/>
        <v>0</v>
      </c>
      <c r="O2745" s="2" t="s">
        <v>31</v>
      </c>
      <c r="P2745" s="2" t="s">
        <v>8983</v>
      </c>
      <c r="Q2745" s="2" t="s">
        <v>8984</v>
      </c>
      <c r="R2745" s="2" t="s">
        <v>21</v>
      </c>
      <c r="S2745" s="2"/>
      <c r="T2745" s="2" t="s">
        <v>25</v>
      </c>
      <c r="U2745" t="b">
        <f>VLOOKUP(H2745,[4]可返佣产品!$A$2:$B$1000,2,)</f>
        <v>1</v>
      </c>
    </row>
    <row r="2746" spans="1:21">
      <c r="A2746" s="2" t="s">
        <v>8532</v>
      </c>
      <c r="B2746" s="1" t="str">
        <f>VLOOKUP(A2746,'[3]消费明细-普通账号'!$B$2:$C$10000,2,)</f>
        <v>健客医药</v>
      </c>
      <c r="C2746" s="1" t="str">
        <f>VLOOKUP(A2746,'[3]消费明细-普通账号'!$B$2:$D$10000,3,)</f>
        <v>KA-深</v>
      </c>
      <c r="D2746" s="1" t="str">
        <f>VLOOKUP(A2746,'[3]消费明细-普通账号'!$B$2:$L$10000,11,)</f>
        <v>李申政</v>
      </c>
      <c r="E2746" s="1" t="str">
        <f>VLOOKUP(A2746,'[3]消费明细-普通账号'!$B$2:$P$10000,15,)</f>
        <v>新建</v>
      </c>
      <c r="F2746" s="5">
        <f>VLOOKUP(A2746,'[3]消费明细-普通账号'!$B$2:$O$10000,14,)</f>
        <v>43300.630833333336</v>
      </c>
      <c r="G2746" s="2" t="s">
        <v>8985</v>
      </c>
      <c r="H2746" s="2" t="s">
        <v>48</v>
      </c>
      <c r="I2746" s="2" t="s">
        <v>49</v>
      </c>
      <c r="J2746" s="2" t="s">
        <v>29</v>
      </c>
      <c r="K2746" s="2" t="s">
        <v>20</v>
      </c>
      <c r="L2746" s="2" t="s">
        <v>30</v>
      </c>
      <c r="M2746" s="2"/>
      <c r="N2746" s="1">
        <f t="shared" si="42"/>
        <v>0</v>
      </c>
      <c r="O2746" s="2" t="s">
        <v>31</v>
      </c>
      <c r="P2746" s="2" t="s">
        <v>8986</v>
      </c>
      <c r="Q2746" s="2" t="s">
        <v>8986</v>
      </c>
      <c r="R2746" s="2" t="s">
        <v>21</v>
      </c>
      <c r="S2746" s="2"/>
      <c r="T2746" s="2" t="s">
        <v>25</v>
      </c>
      <c r="U2746" t="e">
        <f>VLOOKUP(H2746,[4]可返佣产品!$A$2:$B$1000,2,)</f>
        <v>#N/A</v>
      </c>
    </row>
    <row r="2747" spans="1:21">
      <c r="A2747" s="2" t="s">
        <v>8532</v>
      </c>
      <c r="B2747" s="1" t="str">
        <f>VLOOKUP(A2747,'[3]消费明细-普通账号'!$B$2:$C$10000,2,)</f>
        <v>健客医药</v>
      </c>
      <c r="C2747" s="1" t="str">
        <f>VLOOKUP(A2747,'[3]消费明细-普通账号'!$B$2:$D$10000,3,)</f>
        <v>KA-深</v>
      </c>
      <c r="D2747" s="1" t="str">
        <f>VLOOKUP(A2747,'[3]消费明细-普通账号'!$B$2:$L$10000,11,)</f>
        <v>李申政</v>
      </c>
      <c r="E2747" s="1" t="str">
        <f>VLOOKUP(A2747,'[3]消费明细-普通账号'!$B$2:$P$10000,15,)</f>
        <v>新建</v>
      </c>
      <c r="F2747" s="5">
        <f>VLOOKUP(A2747,'[3]消费明细-普通账号'!$B$2:$O$10000,14,)</f>
        <v>43300.630833333336</v>
      </c>
      <c r="G2747" s="2" t="s">
        <v>8987</v>
      </c>
      <c r="H2747" s="2" t="s">
        <v>48</v>
      </c>
      <c r="I2747" s="2" t="s">
        <v>49</v>
      </c>
      <c r="J2747" s="2" t="s">
        <v>29</v>
      </c>
      <c r="K2747" s="2" t="s">
        <v>20</v>
      </c>
      <c r="L2747" s="2" t="s">
        <v>30</v>
      </c>
      <c r="M2747" s="2"/>
      <c r="N2747" s="1">
        <f t="shared" si="42"/>
        <v>0</v>
      </c>
      <c r="O2747" s="2" t="s">
        <v>31</v>
      </c>
      <c r="P2747" s="2" t="s">
        <v>8988</v>
      </c>
      <c r="Q2747" s="2" t="s">
        <v>8988</v>
      </c>
      <c r="R2747" s="2" t="s">
        <v>21</v>
      </c>
      <c r="S2747" s="2"/>
      <c r="T2747" s="2" t="s">
        <v>25</v>
      </c>
      <c r="U2747" t="e">
        <f>VLOOKUP(H2747,[4]可返佣产品!$A$2:$B$1000,2,)</f>
        <v>#N/A</v>
      </c>
    </row>
    <row r="2748" spans="1:21">
      <c r="A2748" s="2" t="s">
        <v>8532</v>
      </c>
      <c r="B2748" s="1" t="str">
        <f>VLOOKUP(A2748,'[3]消费明细-普通账号'!$B$2:$C$10000,2,)</f>
        <v>健客医药</v>
      </c>
      <c r="C2748" s="1" t="str">
        <f>VLOOKUP(A2748,'[3]消费明细-普通账号'!$B$2:$D$10000,3,)</f>
        <v>KA-深</v>
      </c>
      <c r="D2748" s="1" t="str">
        <f>VLOOKUP(A2748,'[3]消费明细-普通账号'!$B$2:$L$10000,11,)</f>
        <v>李申政</v>
      </c>
      <c r="E2748" s="1" t="str">
        <f>VLOOKUP(A2748,'[3]消费明细-普通账号'!$B$2:$P$10000,15,)</f>
        <v>新建</v>
      </c>
      <c r="F2748" s="5">
        <f>VLOOKUP(A2748,'[3]消费明细-普通账号'!$B$2:$O$10000,14,)</f>
        <v>43300.630833333336</v>
      </c>
      <c r="G2748" s="2" t="s">
        <v>8989</v>
      </c>
      <c r="H2748" s="2" t="s">
        <v>48</v>
      </c>
      <c r="I2748" s="2" t="s">
        <v>49</v>
      </c>
      <c r="J2748" s="2" t="s">
        <v>29</v>
      </c>
      <c r="K2748" s="2" t="s">
        <v>20</v>
      </c>
      <c r="L2748" s="2" t="s">
        <v>30</v>
      </c>
      <c r="M2748" s="2"/>
      <c r="N2748" s="1">
        <f t="shared" si="42"/>
        <v>0</v>
      </c>
      <c r="O2748" s="2" t="s">
        <v>31</v>
      </c>
      <c r="P2748" s="2" t="s">
        <v>8990</v>
      </c>
      <c r="Q2748" s="2" t="s">
        <v>8990</v>
      </c>
      <c r="R2748" s="2" t="s">
        <v>21</v>
      </c>
      <c r="S2748" s="2"/>
      <c r="T2748" s="2" t="s">
        <v>25</v>
      </c>
      <c r="U2748" t="e">
        <f>VLOOKUP(H2748,[4]可返佣产品!$A$2:$B$1000,2,)</f>
        <v>#N/A</v>
      </c>
    </row>
    <row r="2749" spans="1:21">
      <c r="A2749" s="2" t="s">
        <v>8532</v>
      </c>
      <c r="B2749" s="1" t="str">
        <f>VLOOKUP(A2749,'[3]消费明细-普通账号'!$B$2:$C$10000,2,)</f>
        <v>健客医药</v>
      </c>
      <c r="C2749" s="1" t="str">
        <f>VLOOKUP(A2749,'[3]消费明细-普通账号'!$B$2:$D$10000,3,)</f>
        <v>KA-深</v>
      </c>
      <c r="D2749" s="1" t="str">
        <f>VLOOKUP(A2749,'[3]消费明细-普通账号'!$B$2:$L$10000,11,)</f>
        <v>李申政</v>
      </c>
      <c r="E2749" s="1" t="str">
        <f>VLOOKUP(A2749,'[3]消费明细-普通账号'!$B$2:$P$10000,15,)</f>
        <v>新建</v>
      </c>
      <c r="F2749" s="5">
        <f>VLOOKUP(A2749,'[3]消费明细-普通账号'!$B$2:$O$10000,14,)</f>
        <v>43300.630833333336</v>
      </c>
      <c r="G2749" s="2" t="s">
        <v>8991</v>
      </c>
      <c r="H2749" s="2" t="s">
        <v>130</v>
      </c>
      <c r="I2749" s="2" t="s">
        <v>49</v>
      </c>
      <c r="J2749" s="2" t="s">
        <v>29</v>
      </c>
      <c r="K2749" s="2" t="s">
        <v>20</v>
      </c>
      <c r="L2749" s="2" t="s">
        <v>30</v>
      </c>
      <c r="M2749" s="2"/>
      <c r="N2749" s="1">
        <f t="shared" si="42"/>
        <v>0</v>
      </c>
      <c r="O2749" s="2" t="s">
        <v>31</v>
      </c>
      <c r="P2749" s="2" t="s">
        <v>8992</v>
      </c>
      <c r="Q2749" s="2" t="s">
        <v>8992</v>
      </c>
      <c r="R2749" s="2" t="s">
        <v>21</v>
      </c>
      <c r="S2749" s="2"/>
      <c r="T2749" s="2" t="s">
        <v>25</v>
      </c>
      <c r="U2749" t="b">
        <f>VLOOKUP(H2749,[4]可返佣产品!$A$2:$B$1000,2,)</f>
        <v>1</v>
      </c>
    </row>
    <row r="2750" spans="1:21">
      <c r="A2750" s="2" t="s">
        <v>8532</v>
      </c>
      <c r="B2750" s="1" t="str">
        <f>VLOOKUP(A2750,'[3]消费明细-普通账号'!$B$2:$C$10000,2,)</f>
        <v>健客医药</v>
      </c>
      <c r="C2750" s="1" t="str">
        <f>VLOOKUP(A2750,'[3]消费明细-普通账号'!$B$2:$D$10000,3,)</f>
        <v>KA-深</v>
      </c>
      <c r="D2750" s="1" t="str">
        <f>VLOOKUP(A2750,'[3]消费明细-普通账号'!$B$2:$L$10000,11,)</f>
        <v>李申政</v>
      </c>
      <c r="E2750" s="1" t="str">
        <f>VLOOKUP(A2750,'[3]消费明细-普通账号'!$B$2:$P$10000,15,)</f>
        <v>新建</v>
      </c>
      <c r="F2750" s="5">
        <f>VLOOKUP(A2750,'[3]消费明细-普通账号'!$B$2:$O$10000,14,)</f>
        <v>43300.630833333336</v>
      </c>
      <c r="G2750" s="2" t="s">
        <v>8993</v>
      </c>
      <c r="H2750" s="2" t="s">
        <v>130</v>
      </c>
      <c r="I2750" s="2" t="s">
        <v>49</v>
      </c>
      <c r="J2750" s="2" t="s">
        <v>29</v>
      </c>
      <c r="K2750" s="2" t="s">
        <v>20</v>
      </c>
      <c r="L2750" s="2" t="s">
        <v>30</v>
      </c>
      <c r="M2750" s="2"/>
      <c r="N2750" s="1">
        <f t="shared" si="42"/>
        <v>0</v>
      </c>
      <c r="O2750" s="2" t="s">
        <v>31</v>
      </c>
      <c r="P2750" s="2" t="s">
        <v>8994</v>
      </c>
      <c r="Q2750" s="2" t="s">
        <v>8994</v>
      </c>
      <c r="R2750" s="2" t="s">
        <v>21</v>
      </c>
      <c r="S2750" s="2"/>
      <c r="T2750" s="2" t="s">
        <v>25</v>
      </c>
      <c r="U2750" t="b">
        <f>VLOOKUP(H2750,[4]可返佣产品!$A$2:$B$1000,2,)</f>
        <v>1</v>
      </c>
    </row>
    <row r="2751" spans="1:21">
      <c r="A2751" s="2" t="s">
        <v>8532</v>
      </c>
      <c r="B2751" s="1" t="str">
        <f>VLOOKUP(A2751,'[3]消费明细-普通账号'!$B$2:$C$10000,2,)</f>
        <v>健客医药</v>
      </c>
      <c r="C2751" s="1" t="str">
        <f>VLOOKUP(A2751,'[3]消费明细-普通账号'!$B$2:$D$10000,3,)</f>
        <v>KA-深</v>
      </c>
      <c r="D2751" s="1" t="str">
        <f>VLOOKUP(A2751,'[3]消费明细-普通账号'!$B$2:$L$10000,11,)</f>
        <v>李申政</v>
      </c>
      <c r="E2751" s="1" t="str">
        <f>VLOOKUP(A2751,'[3]消费明细-普通账号'!$B$2:$P$10000,15,)</f>
        <v>新建</v>
      </c>
      <c r="F2751" s="5">
        <f>VLOOKUP(A2751,'[3]消费明细-普通账号'!$B$2:$O$10000,14,)</f>
        <v>43300.630833333336</v>
      </c>
      <c r="G2751" s="2" t="s">
        <v>8995</v>
      </c>
      <c r="H2751" s="2" t="s">
        <v>130</v>
      </c>
      <c r="I2751" s="2" t="s">
        <v>49</v>
      </c>
      <c r="J2751" s="2" t="s">
        <v>29</v>
      </c>
      <c r="K2751" s="2" t="s">
        <v>20</v>
      </c>
      <c r="L2751" s="2" t="s">
        <v>30</v>
      </c>
      <c r="M2751" s="2"/>
      <c r="N2751" s="1">
        <f t="shared" si="42"/>
        <v>0</v>
      </c>
      <c r="O2751" s="2" t="s">
        <v>31</v>
      </c>
      <c r="P2751" s="2" t="s">
        <v>8996</v>
      </c>
      <c r="Q2751" s="2" t="s">
        <v>8996</v>
      </c>
      <c r="R2751" s="2" t="s">
        <v>21</v>
      </c>
      <c r="S2751" s="2"/>
      <c r="T2751" s="2" t="s">
        <v>25</v>
      </c>
      <c r="U2751" t="b">
        <f>VLOOKUP(H2751,[4]可返佣产品!$A$2:$B$1000,2,)</f>
        <v>1</v>
      </c>
    </row>
    <row r="2752" spans="1:21">
      <c r="A2752" s="2" t="s">
        <v>8532</v>
      </c>
      <c r="B2752" s="1" t="str">
        <f>VLOOKUP(A2752,'[3]消费明细-普通账号'!$B$2:$C$10000,2,)</f>
        <v>健客医药</v>
      </c>
      <c r="C2752" s="1" t="str">
        <f>VLOOKUP(A2752,'[3]消费明细-普通账号'!$B$2:$D$10000,3,)</f>
        <v>KA-深</v>
      </c>
      <c r="D2752" s="1" t="str">
        <f>VLOOKUP(A2752,'[3]消费明细-普通账号'!$B$2:$L$10000,11,)</f>
        <v>李申政</v>
      </c>
      <c r="E2752" s="1" t="str">
        <f>VLOOKUP(A2752,'[3]消费明细-普通账号'!$B$2:$P$10000,15,)</f>
        <v>新建</v>
      </c>
      <c r="F2752" s="5">
        <f>VLOOKUP(A2752,'[3]消费明细-普通账号'!$B$2:$O$10000,14,)</f>
        <v>43300.630833333336</v>
      </c>
      <c r="G2752" s="2" t="s">
        <v>8997</v>
      </c>
      <c r="H2752" s="2" t="s">
        <v>48</v>
      </c>
      <c r="I2752" s="2" t="s">
        <v>49</v>
      </c>
      <c r="J2752" s="2" t="s">
        <v>29</v>
      </c>
      <c r="K2752" s="2" t="s">
        <v>20</v>
      </c>
      <c r="L2752" s="2" t="s">
        <v>30</v>
      </c>
      <c r="M2752" s="2"/>
      <c r="N2752" s="1">
        <f t="shared" si="42"/>
        <v>0</v>
      </c>
      <c r="O2752" s="2" t="s">
        <v>31</v>
      </c>
      <c r="P2752" s="2" t="s">
        <v>8998</v>
      </c>
      <c r="Q2752" s="2" t="s">
        <v>8998</v>
      </c>
      <c r="R2752" s="2" t="s">
        <v>21</v>
      </c>
      <c r="S2752" s="2"/>
      <c r="T2752" s="2" t="s">
        <v>25</v>
      </c>
      <c r="U2752" t="e">
        <f>VLOOKUP(H2752,[4]可返佣产品!$A$2:$B$1000,2,)</f>
        <v>#N/A</v>
      </c>
    </row>
    <row r="2753" spans="1:21">
      <c r="A2753" s="2" t="s">
        <v>8532</v>
      </c>
      <c r="B2753" s="1" t="str">
        <f>VLOOKUP(A2753,'[3]消费明细-普通账号'!$B$2:$C$10000,2,)</f>
        <v>健客医药</v>
      </c>
      <c r="C2753" s="1" t="str">
        <f>VLOOKUP(A2753,'[3]消费明细-普通账号'!$B$2:$D$10000,3,)</f>
        <v>KA-深</v>
      </c>
      <c r="D2753" s="1" t="str">
        <f>VLOOKUP(A2753,'[3]消费明细-普通账号'!$B$2:$L$10000,11,)</f>
        <v>李申政</v>
      </c>
      <c r="E2753" s="1" t="str">
        <f>VLOOKUP(A2753,'[3]消费明细-普通账号'!$B$2:$P$10000,15,)</f>
        <v>新建</v>
      </c>
      <c r="F2753" s="5">
        <f>VLOOKUP(A2753,'[3]消费明细-普通账号'!$B$2:$O$10000,14,)</f>
        <v>43300.630833333336</v>
      </c>
      <c r="G2753" s="2" t="s">
        <v>8999</v>
      </c>
      <c r="H2753" s="2" t="s">
        <v>48</v>
      </c>
      <c r="I2753" s="2" t="s">
        <v>49</v>
      </c>
      <c r="J2753" s="2" t="s">
        <v>29</v>
      </c>
      <c r="K2753" s="2" t="s">
        <v>20</v>
      </c>
      <c r="L2753" s="2" t="s">
        <v>30</v>
      </c>
      <c r="M2753" s="2"/>
      <c r="N2753" s="1">
        <f t="shared" si="42"/>
        <v>0</v>
      </c>
      <c r="O2753" s="2" t="s">
        <v>31</v>
      </c>
      <c r="P2753" s="2" t="s">
        <v>9000</v>
      </c>
      <c r="Q2753" s="2" t="s">
        <v>9000</v>
      </c>
      <c r="R2753" s="2" t="s">
        <v>21</v>
      </c>
      <c r="S2753" s="2"/>
      <c r="T2753" s="2" t="s">
        <v>25</v>
      </c>
      <c r="U2753" t="e">
        <f>VLOOKUP(H2753,[4]可返佣产品!$A$2:$B$1000,2,)</f>
        <v>#N/A</v>
      </c>
    </row>
    <row r="2754" spans="1:21">
      <c r="A2754" s="2" t="s">
        <v>8532</v>
      </c>
      <c r="B2754" s="1" t="str">
        <f>VLOOKUP(A2754,'[3]消费明细-普通账号'!$B$2:$C$10000,2,)</f>
        <v>健客医药</v>
      </c>
      <c r="C2754" s="1" t="str">
        <f>VLOOKUP(A2754,'[3]消费明细-普通账号'!$B$2:$D$10000,3,)</f>
        <v>KA-深</v>
      </c>
      <c r="D2754" s="1" t="str">
        <f>VLOOKUP(A2754,'[3]消费明细-普通账号'!$B$2:$L$10000,11,)</f>
        <v>李申政</v>
      </c>
      <c r="E2754" s="1" t="str">
        <f>VLOOKUP(A2754,'[3]消费明细-普通账号'!$B$2:$P$10000,15,)</f>
        <v>新建</v>
      </c>
      <c r="F2754" s="5">
        <f>VLOOKUP(A2754,'[3]消费明细-普通账号'!$B$2:$O$10000,14,)</f>
        <v>43300.630833333336</v>
      </c>
      <c r="G2754" s="2" t="s">
        <v>9001</v>
      </c>
      <c r="H2754" s="2" t="s">
        <v>413</v>
      </c>
      <c r="I2754" s="2" t="s">
        <v>18</v>
      </c>
      <c r="J2754" s="2" t="s">
        <v>29</v>
      </c>
      <c r="K2754" s="2" t="s">
        <v>20</v>
      </c>
      <c r="L2754" s="2" t="s">
        <v>30</v>
      </c>
      <c r="M2754" s="2"/>
      <c r="N2754" s="1">
        <f t="shared" si="42"/>
        <v>0</v>
      </c>
      <c r="O2754" s="2" t="s">
        <v>31</v>
      </c>
      <c r="P2754" s="2" t="s">
        <v>9002</v>
      </c>
      <c r="Q2754" s="2" t="s">
        <v>9002</v>
      </c>
      <c r="R2754" s="2" t="s">
        <v>21</v>
      </c>
      <c r="S2754" s="2"/>
      <c r="T2754" s="2" t="s">
        <v>25</v>
      </c>
      <c r="U2754" t="e">
        <f>VLOOKUP(H2754,[4]可返佣产品!$A$2:$B$1000,2,)</f>
        <v>#N/A</v>
      </c>
    </row>
    <row r="2755" spans="1:21">
      <c r="A2755" s="2" t="s">
        <v>8532</v>
      </c>
      <c r="B2755" s="1" t="str">
        <f>VLOOKUP(A2755,'[3]消费明细-普通账号'!$B$2:$C$10000,2,)</f>
        <v>健客医药</v>
      </c>
      <c r="C2755" s="1" t="str">
        <f>VLOOKUP(A2755,'[3]消费明细-普通账号'!$B$2:$D$10000,3,)</f>
        <v>KA-深</v>
      </c>
      <c r="D2755" s="1" t="str">
        <f>VLOOKUP(A2755,'[3]消费明细-普通账号'!$B$2:$L$10000,11,)</f>
        <v>李申政</v>
      </c>
      <c r="E2755" s="1" t="str">
        <f>VLOOKUP(A2755,'[3]消费明细-普通账号'!$B$2:$P$10000,15,)</f>
        <v>新建</v>
      </c>
      <c r="F2755" s="5">
        <f>VLOOKUP(A2755,'[3]消费明细-普通账号'!$B$2:$O$10000,14,)</f>
        <v>43300.630833333336</v>
      </c>
      <c r="G2755" s="2" t="s">
        <v>9003</v>
      </c>
      <c r="H2755" s="2" t="s">
        <v>48</v>
      </c>
      <c r="I2755" s="2" t="s">
        <v>49</v>
      </c>
      <c r="J2755" s="2" t="s">
        <v>29</v>
      </c>
      <c r="K2755" s="2" t="s">
        <v>20</v>
      </c>
      <c r="L2755" s="2" t="s">
        <v>30</v>
      </c>
      <c r="M2755" s="2"/>
      <c r="N2755" s="1">
        <f t="shared" ref="N2755:N2818" si="43">L2755-M2755</f>
        <v>0</v>
      </c>
      <c r="O2755" s="2" t="s">
        <v>31</v>
      </c>
      <c r="P2755" s="2" t="s">
        <v>9004</v>
      </c>
      <c r="Q2755" s="2" t="s">
        <v>9005</v>
      </c>
      <c r="R2755" s="2" t="s">
        <v>21</v>
      </c>
      <c r="S2755" s="2"/>
      <c r="T2755" s="2" t="s">
        <v>25</v>
      </c>
      <c r="U2755" t="e">
        <f>VLOOKUP(H2755,[4]可返佣产品!$A$2:$B$1000,2,)</f>
        <v>#N/A</v>
      </c>
    </row>
    <row r="2756" spans="1:21">
      <c r="A2756" s="2" t="s">
        <v>8532</v>
      </c>
      <c r="B2756" s="1" t="str">
        <f>VLOOKUP(A2756,'[3]消费明细-普通账号'!$B$2:$C$10000,2,)</f>
        <v>健客医药</v>
      </c>
      <c r="C2756" s="1" t="str">
        <f>VLOOKUP(A2756,'[3]消费明细-普通账号'!$B$2:$D$10000,3,)</f>
        <v>KA-深</v>
      </c>
      <c r="D2756" s="1" t="str">
        <f>VLOOKUP(A2756,'[3]消费明细-普通账号'!$B$2:$L$10000,11,)</f>
        <v>李申政</v>
      </c>
      <c r="E2756" s="1" t="str">
        <f>VLOOKUP(A2756,'[3]消费明细-普通账号'!$B$2:$P$10000,15,)</f>
        <v>新建</v>
      </c>
      <c r="F2756" s="5">
        <f>VLOOKUP(A2756,'[3]消费明细-普通账号'!$B$2:$O$10000,14,)</f>
        <v>43300.630833333336</v>
      </c>
      <c r="G2756" s="2" t="s">
        <v>9006</v>
      </c>
      <c r="H2756" s="2" t="s">
        <v>130</v>
      </c>
      <c r="I2756" s="2" t="s">
        <v>49</v>
      </c>
      <c r="J2756" s="2" t="s">
        <v>29</v>
      </c>
      <c r="K2756" s="2" t="s">
        <v>20</v>
      </c>
      <c r="L2756" s="2" t="s">
        <v>30</v>
      </c>
      <c r="M2756" s="2"/>
      <c r="N2756" s="1">
        <f t="shared" si="43"/>
        <v>0</v>
      </c>
      <c r="O2756" s="2" t="s">
        <v>31</v>
      </c>
      <c r="P2756" s="2" t="s">
        <v>9007</v>
      </c>
      <c r="Q2756" s="2" t="s">
        <v>9007</v>
      </c>
      <c r="R2756" s="2" t="s">
        <v>21</v>
      </c>
      <c r="S2756" s="2"/>
      <c r="T2756" s="2" t="s">
        <v>25</v>
      </c>
      <c r="U2756" t="b">
        <f>VLOOKUP(H2756,[4]可返佣产品!$A$2:$B$1000,2,)</f>
        <v>1</v>
      </c>
    </row>
    <row r="2757" spans="1:21">
      <c r="A2757" s="2" t="s">
        <v>8532</v>
      </c>
      <c r="B2757" s="1" t="str">
        <f>VLOOKUP(A2757,'[3]消费明细-普通账号'!$B$2:$C$10000,2,)</f>
        <v>健客医药</v>
      </c>
      <c r="C2757" s="1" t="str">
        <f>VLOOKUP(A2757,'[3]消费明细-普通账号'!$B$2:$D$10000,3,)</f>
        <v>KA-深</v>
      </c>
      <c r="D2757" s="1" t="str">
        <f>VLOOKUP(A2757,'[3]消费明细-普通账号'!$B$2:$L$10000,11,)</f>
        <v>李申政</v>
      </c>
      <c r="E2757" s="1" t="str">
        <f>VLOOKUP(A2757,'[3]消费明细-普通账号'!$B$2:$P$10000,15,)</f>
        <v>新建</v>
      </c>
      <c r="F2757" s="5">
        <f>VLOOKUP(A2757,'[3]消费明细-普通账号'!$B$2:$O$10000,14,)</f>
        <v>43300.630833333336</v>
      </c>
      <c r="G2757" s="2" t="s">
        <v>9008</v>
      </c>
      <c r="H2757" s="2" t="s">
        <v>130</v>
      </c>
      <c r="I2757" s="2" t="s">
        <v>49</v>
      </c>
      <c r="J2757" s="2" t="s">
        <v>29</v>
      </c>
      <c r="K2757" s="2" t="s">
        <v>20</v>
      </c>
      <c r="L2757" s="2" t="s">
        <v>30</v>
      </c>
      <c r="M2757" s="2"/>
      <c r="N2757" s="1">
        <f t="shared" si="43"/>
        <v>0</v>
      </c>
      <c r="O2757" s="2" t="s">
        <v>31</v>
      </c>
      <c r="P2757" s="2" t="s">
        <v>9009</v>
      </c>
      <c r="Q2757" s="2" t="s">
        <v>9009</v>
      </c>
      <c r="R2757" s="2" t="s">
        <v>21</v>
      </c>
      <c r="S2757" s="2"/>
      <c r="T2757" s="2" t="s">
        <v>25</v>
      </c>
      <c r="U2757" t="b">
        <f>VLOOKUP(H2757,[4]可返佣产品!$A$2:$B$1000,2,)</f>
        <v>1</v>
      </c>
    </row>
    <row r="2758" spans="1:21">
      <c r="A2758" s="2" t="s">
        <v>8532</v>
      </c>
      <c r="B2758" s="1" t="str">
        <f>VLOOKUP(A2758,'[3]消费明细-普通账号'!$B$2:$C$10000,2,)</f>
        <v>健客医药</v>
      </c>
      <c r="C2758" s="1" t="str">
        <f>VLOOKUP(A2758,'[3]消费明细-普通账号'!$B$2:$D$10000,3,)</f>
        <v>KA-深</v>
      </c>
      <c r="D2758" s="1" t="str">
        <f>VLOOKUP(A2758,'[3]消费明细-普通账号'!$B$2:$L$10000,11,)</f>
        <v>李申政</v>
      </c>
      <c r="E2758" s="1" t="str">
        <f>VLOOKUP(A2758,'[3]消费明细-普通账号'!$B$2:$P$10000,15,)</f>
        <v>新建</v>
      </c>
      <c r="F2758" s="5">
        <f>VLOOKUP(A2758,'[3]消费明细-普通账号'!$B$2:$O$10000,14,)</f>
        <v>43300.630833333336</v>
      </c>
      <c r="G2758" s="2" t="s">
        <v>9010</v>
      </c>
      <c r="H2758" s="2" t="s">
        <v>130</v>
      </c>
      <c r="I2758" s="2" t="s">
        <v>49</v>
      </c>
      <c r="J2758" s="2" t="s">
        <v>29</v>
      </c>
      <c r="K2758" s="2" t="s">
        <v>20</v>
      </c>
      <c r="L2758" s="2" t="s">
        <v>30</v>
      </c>
      <c r="M2758" s="2"/>
      <c r="N2758" s="1">
        <f t="shared" si="43"/>
        <v>0</v>
      </c>
      <c r="O2758" s="2" t="s">
        <v>31</v>
      </c>
      <c r="P2758" s="2" t="s">
        <v>9011</v>
      </c>
      <c r="Q2758" s="2" t="s">
        <v>9011</v>
      </c>
      <c r="R2758" s="2" t="s">
        <v>21</v>
      </c>
      <c r="S2758" s="2"/>
      <c r="T2758" s="2" t="s">
        <v>25</v>
      </c>
      <c r="U2758" t="b">
        <f>VLOOKUP(H2758,[4]可返佣产品!$A$2:$B$1000,2,)</f>
        <v>1</v>
      </c>
    </row>
    <row r="2759" spans="1:21">
      <c r="A2759" s="2" t="s">
        <v>8532</v>
      </c>
      <c r="B2759" s="1" t="str">
        <f>VLOOKUP(A2759,'[3]消费明细-普通账号'!$B$2:$C$10000,2,)</f>
        <v>健客医药</v>
      </c>
      <c r="C2759" s="1" t="str">
        <f>VLOOKUP(A2759,'[3]消费明细-普通账号'!$B$2:$D$10000,3,)</f>
        <v>KA-深</v>
      </c>
      <c r="D2759" s="1" t="str">
        <f>VLOOKUP(A2759,'[3]消费明细-普通账号'!$B$2:$L$10000,11,)</f>
        <v>李申政</v>
      </c>
      <c r="E2759" s="1" t="str">
        <f>VLOOKUP(A2759,'[3]消费明细-普通账号'!$B$2:$P$10000,15,)</f>
        <v>新建</v>
      </c>
      <c r="F2759" s="5">
        <f>VLOOKUP(A2759,'[3]消费明细-普通账号'!$B$2:$O$10000,14,)</f>
        <v>43300.630833333336</v>
      </c>
      <c r="G2759" s="2" t="s">
        <v>9012</v>
      </c>
      <c r="H2759" s="2" t="s">
        <v>48</v>
      </c>
      <c r="I2759" s="2" t="s">
        <v>49</v>
      </c>
      <c r="J2759" s="2" t="s">
        <v>29</v>
      </c>
      <c r="K2759" s="2" t="s">
        <v>20</v>
      </c>
      <c r="L2759" s="2" t="s">
        <v>30</v>
      </c>
      <c r="M2759" s="2"/>
      <c r="N2759" s="1">
        <f t="shared" si="43"/>
        <v>0</v>
      </c>
      <c r="O2759" s="2" t="s">
        <v>31</v>
      </c>
      <c r="P2759" s="2" t="s">
        <v>9013</v>
      </c>
      <c r="Q2759" s="2" t="s">
        <v>9014</v>
      </c>
      <c r="R2759" s="2" t="s">
        <v>21</v>
      </c>
      <c r="S2759" s="2"/>
      <c r="T2759" s="2" t="s">
        <v>25</v>
      </c>
      <c r="U2759" t="e">
        <f>VLOOKUP(H2759,[4]可返佣产品!$A$2:$B$1000,2,)</f>
        <v>#N/A</v>
      </c>
    </row>
    <row r="2760" spans="1:21">
      <c r="A2760" s="2" t="s">
        <v>8532</v>
      </c>
      <c r="B2760" s="1" t="str">
        <f>VLOOKUP(A2760,'[3]消费明细-普通账号'!$B$2:$C$10000,2,)</f>
        <v>健客医药</v>
      </c>
      <c r="C2760" s="1" t="str">
        <f>VLOOKUP(A2760,'[3]消费明细-普通账号'!$B$2:$D$10000,3,)</f>
        <v>KA-深</v>
      </c>
      <c r="D2760" s="1" t="str">
        <f>VLOOKUP(A2760,'[3]消费明细-普通账号'!$B$2:$L$10000,11,)</f>
        <v>李申政</v>
      </c>
      <c r="E2760" s="1" t="str">
        <f>VLOOKUP(A2760,'[3]消费明细-普通账号'!$B$2:$P$10000,15,)</f>
        <v>新建</v>
      </c>
      <c r="F2760" s="5">
        <f>VLOOKUP(A2760,'[3]消费明细-普通账号'!$B$2:$O$10000,14,)</f>
        <v>43300.630833333336</v>
      </c>
      <c r="G2760" s="2" t="s">
        <v>9015</v>
      </c>
      <c r="H2760" s="2" t="s">
        <v>48</v>
      </c>
      <c r="I2760" s="2" t="s">
        <v>49</v>
      </c>
      <c r="J2760" s="2" t="s">
        <v>29</v>
      </c>
      <c r="K2760" s="2" t="s">
        <v>20</v>
      </c>
      <c r="L2760" s="2" t="s">
        <v>30</v>
      </c>
      <c r="M2760" s="2"/>
      <c r="N2760" s="1">
        <f t="shared" si="43"/>
        <v>0</v>
      </c>
      <c r="O2760" s="2" t="s">
        <v>31</v>
      </c>
      <c r="P2760" s="2" t="s">
        <v>9016</v>
      </c>
      <c r="Q2760" s="2" t="s">
        <v>9016</v>
      </c>
      <c r="R2760" s="2" t="s">
        <v>21</v>
      </c>
      <c r="S2760" s="2"/>
      <c r="T2760" s="2" t="s">
        <v>25</v>
      </c>
      <c r="U2760" t="e">
        <f>VLOOKUP(H2760,[4]可返佣产品!$A$2:$B$1000,2,)</f>
        <v>#N/A</v>
      </c>
    </row>
    <row r="2761" spans="1:21">
      <c r="A2761" s="2" t="s">
        <v>8532</v>
      </c>
      <c r="B2761" s="1" t="str">
        <f>VLOOKUP(A2761,'[3]消费明细-普通账号'!$B$2:$C$10000,2,)</f>
        <v>健客医药</v>
      </c>
      <c r="C2761" s="1" t="str">
        <f>VLOOKUP(A2761,'[3]消费明细-普通账号'!$B$2:$D$10000,3,)</f>
        <v>KA-深</v>
      </c>
      <c r="D2761" s="1" t="str">
        <f>VLOOKUP(A2761,'[3]消费明细-普通账号'!$B$2:$L$10000,11,)</f>
        <v>李申政</v>
      </c>
      <c r="E2761" s="1" t="str">
        <f>VLOOKUP(A2761,'[3]消费明细-普通账号'!$B$2:$P$10000,15,)</f>
        <v>新建</v>
      </c>
      <c r="F2761" s="5">
        <f>VLOOKUP(A2761,'[3]消费明细-普通账号'!$B$2:$O$10000,14,)</f>
        <v>43300.630833333336</v>
      </c>
      <c r="G2761" s="2" t="s">
        <v>9017</v>
      </c>
      <c r="H2761" s="2" t="s">
        <v>48</v>
      </c>
      <c r="I2761" s="2" t="s">
        <v>49</v>
      </c>
      <c r="J2761" s="2" t="s">
        <v>29</v>
      </c>
      <c r="K2761" s="2" t="s">
        <v>20</v>
      </c>
      <c r="L2761" s="2" t="s">
        <v>30</v>
      </c>
      <c r="M2761" s="2"/>
      <c r="N2761" s="1">
        <f t="shared" si="43"/>
        <v>0</v>
      </c>
      <c r="O2761" s="2" t="s">
        <v>31</v>
      </c>
      <c r="P2761" s="2" t="s">
        <v>9018</v>
      </c>
      <c r="Q2761" s="2" t="s">
        <v>9018</v>
      </c>
      <c r="R2761" s="2" t="s">
        <v>21</v>
      </c>
      <c r="S2761" s="2"/>
      <c r="T2761" s="2" t="s">
        <v>25</v>
      </c>
      <c r="U2761" t="e">
        <f>VLOOKUP(H2761,[4]可返佣产品!$A$2:$B$1000,2,)</f>
        <v>#N/A</v>
      </c>
    </row>
    <row r="2762" spans="1:21">
      <c r="A2762" s="2" t="s">
        <v>8437</v>
      </c>
      <c r="B2762" s="1" t="str">
        <f>VLOOKUP(A2762,'[3]消费明细-普通账号'!$B$2:$C$10000,2,)</f>
        <v>深圳开思时代科技有限公司</v>
      </c>
      <c r="C2762" s="1" t="str">
        <f>VLOOKUP(A2762,'[3]消费明细-普通账号'!$B$2:$D$10000,3,)</f>
        <v>KA-深</v>
      </c>
      <c r="D2762" s="1" t="str">
        <f>VLOOKUP(A2762,'[3]消费明细-普通账号'!$B$2:$L$10000,11,)</f>
        <v>李申政</v>
      </c>
      <c r="E2762" s="1" t="str">
        <f>VLOOKUP(A2762,'[3]消费明细-普通账号'!$B$2:$P$10000,15,)</f>
        <v>关联</v>
      </c>
      <c r="F2762" s="5">
        <f>VLOOKUP(A2762,'[3]消费明细-普通账号'!$B$2:$O$10000,14,)</f>
        <v>42935</v>
      </c>
      <c r="G2762" s="2" t="s">
        <v>9019</v>
      </c>
      <c r="H2762" s="2" t="s">
        <v>130</v>
      </c>
      <c r="I2762" s="2" t="s">
        <v>49</v>
      </c>
      <c r="J2762" s="2" t="s">
        <v>29</v>
      </c>
      <c r="K2762" s="2" t="s">
        <v>20</v>
      </c>
      <c r="L2762" s="2" t="s">
        <v>30</v>
      </c>
      <c r="M2762" s="2"/>
      <c r="N2762" s="1">
        <f t="shared" si="43"/>
        <v>0</v>
      </c>
      <c r="O2762" s="2" t="s">
        <v>31</v>
      </c>
      <c r="P2762" s="2" t="s">
        <v>9020</v>
      </c>
      <c r="Q2762" s="2" t="s">
        <v>9021</v>
      </c>
      <c r="R2762" s="2" t="s">
        <v>21</v>
      </c>
      <c r="S2762" s="2"/>
      <c r="T2762" s="2" t="s">
        <v>25</v>
      </c>
      <c r="U2762" t="b">
        <f>VLOOKUP(H2762,[4]可返佣产品!$A$2:$B$1000,2,)</f>
        <v>1</v>
      </c>
    </row>
    <row r="2763" spans="1:21">
      <c r="A2763" s="2" t="s">
        <v>8437</v>
      </c>
      <c r="B2763" s="1" t="str">
        <f>VLOOKUP(A2763,'[3]消费明细-普通账号'!$B$2:$C$10000,2,)</f>
        <v>深圳开思时代科技有限公司</v>
      </c>
      <c r="C2763" s="1" t="str">
        <f>VLOOKUP(A2763,'[3]消费明细-普通账号'!$B$2:$D$10000,3,)</f>
        <v>KA-深</v>
      </c>
      <c r="D2763" s="1" t="str">
        <f>VLOOKUP(A2763,'[3]消费明细-普通账号'!$B$2:$L$10000,11,)</f>
        <v>李申政</v>
      </c>
      <c r="E2763" s="1" t="str">
        <f>VLOOKUP(A2763,'[3]消费明细-普通账号'!$B$2:$P$10000,15,)</f>
        <v>关联</v>
      </c>
      <c r="F2763" s="5">
        <f>VLOOKUP(A2763,'[3]消费明细-普通账号'!$B$2:$O$10000,14,)</f>
        <v>42935</v>
      </c>
      <c r="G2763" s="2" t="s">
        <v>9022</v>
      </c>
      <c r="H2763" s="2" t="s">
        <v>269</v>
      </c>
      <c r="I2763" s="2" t="s">
        <v>18</v>
      </c>
      <c r="J2763" s="2" t="s">
        <v>9023</v>
      </c>
      <c r="K2763" s="2" t="s">
        <v>20</v>
      </c>
      <c r="L2763" s="2" t="s">
        <v>9023</v>
      </c>
      <c r="M2763" s="2"/>
      <c r="N2763" s="1">
        <f t="shared" si="43"/>
        <v>238.49</v>
      </c>
      <c r="O2763" s="2" t="s">
        <v>22</v>
      </c>
      <c r="P2763" s="2" t="s">
        <v>9024</v>
      </c>
      <c r="Q2763" s="2" t="s">
        <v>9025</v>
      </c>
      <c r="R2763" s="2" t="s">
        <v>21</v>
      </c>
      <c r="S2763" s="2"/>
      <c r="T2763" s="2" t="s">
        <v>25</v>
      </c>
      <c r="U2763" t="str">
        <f>VLOOKUP(H2763,[4]可返佣产品!$A$2:$B$1000,2,)</f>
        <v>true</v>
      </c>
    </row>
    <row r="2764" spans="1:21">
      <c r="A2764" s="2" t="s">
        <v>8532</v>
      </c>
      <c r="B2764" s="1" t="str">
        <f>VLOOKUP(A2764,'[3]消费明细-普通账号'!$B$2:$C$10000,2,)</f>
        <v>健客医药</v>
      </c>
      <c r="C2764" s="1" t="str">
        <f>VLOOKUP(A2764,'[3]消费明细-普通账号'!$B$2:$D$10000,3,)</f>
        <v>KA-深</v>
      </c>
      <c r="D2764" s="1" t="str">
        <f>VLOOKUP(A2764,'[3]消费明细-普通账号'!$B$2:$L$10000,11,)</f>
        <v>李申政</v>
      </c>
      <c r="E2764" s="1" t="str">
        <f>VLOOKUP(A2764,'[3]消费明细-普通账号'!$B$2:$P$10000,15,)</f>
        <v>新建</v>
      </c>
      <c r="F2764" s="5">
        <f>VLOOKUP(A2764,'[3]消费明细-普通账号'!$B$2:$O$10000,14,)</f>
        <v>43300.630833333336</v>
      </c>
      <c r="G2764" s="2" t="s">
        <v>9026</v>
      </c>
      <c r="H2764" s="2" t="s">
        <v>48</v>
      </c>
      <c r="I2764" s="2" t="s">
        <v>49</v>
      </c>
      <c r="J2764" s="2" t="s">
        <v>29</v>
      </c>
      <c r="K2764" s="2" t="s">
        <v>20</v>
      </c>
      <c r="L2764" s="2" t="s">
        <v>30</v>
      </c>
      <c r="M2764" s="2"/>
      <c r="N2764" s="1">
        <f t="shared" si="43"/>
        <v>0</v>
      </c>
      <c r="O2764" s="2" t="s">
        <v>31</v>
      </c>
      <c r="P2764" s="2" t="s">
        <v>9027</v>
      </c>
      <c r="Q2764" s="2" t="s">
        <v>9027</v>
      </c>
      <c r="R2764" s="2" t="s">
        <v>21</v>
      </c>
      <c r="S2764" s="2"/>
      <c r="T2764" s="2" t="s">
        <v>25</v>
      </c>
      <c r="U2764" t="e">
        <f>VLOOKUP(H2764,[4]可返佣产品!$A$2:$B$1000,2,)</f>
        <v>#N/A</v>
      </c>
    </row>
    <row r="2765" spans="1:21">
      <c r="A2765" s="2" t="s">
        <v>8507</v>
      </c>
      <c r="B2765" s="1" t="str">
        <f>VLOOKUP(A2765,'[3]消费明细-普通账号'!$B$2:$C$10000,2,)</f>
        <v>上海分蛋信息科技有限公司（陈双双）</v>
      </c>
      <c r="C2765" s="1" t="str">
        <f>VLOOKUP(A2765,'[3]消费明细-普通账号'!$B$2:$D$10000,3,)</f>
        <v>KA-广</v>
      </c>
      <c r="D2765" s="1" t="str">
        <f>VLOOKUP(A2765,'[3]消费明细-普通账号'!$B$2:$L$10000,11,)</f>
        <v>谢晓敏</v>
      </c>
      <c r="E2765" s="1" t="str">
        <f>VLOOKUP(A2765,'[3]消费明细-普通账号'!$B$2:$P$10000,15,)</f>
        <v>关联</v>
      </c>
      <c r="F2765" s="5">
        <f>VLOOKUP(A2765,'[3]消费明细-普通账号'!$B$2:$O$10000,14,)</f>
        <v>42915</v>
      </c>
      <c r="G2765" s="2" t="s">
        <v>9028</v>
      </c>
      <c r="H2765" s="2" t="s">
        <v>17</v>
      </c>
      <c r="I2765" s="2" t="s">
        <v>44</v>
      </c>
      <c r="J2765" s="2" t="s">
        <v>29</v>
      </c>
      <c r="K2765" s="2" t="s">
        <v>20</v>
      </c>
      <c r="L2765" s="2" t="s">
        <v>29</v>
      </c>
      <c r="M2765" s="2">
        <v>0</v>
      </c>
      <c r="N2765" s="1">
        <f t="shared" si="43"/>
        <v>0</v>
      </c>
      <c r="O2765" s="2" t="s">
        <v>22</v>
      </c>
      <c r="P2765" s="2" t="s">
        <v>9029</v>
      </c>
      <c r="Q2765" s="2" t="s">
        <v>9029</v>
      </c>
      <c r="R2765" s="2" t="s">
        <v>21</v>
      </c>
      <c r="S2765" s="2"/>
      <c r="T2765" s="2" t="s">
        <v>25</v>
      </c>
      <c r="U2765">
        <v>-1</v>
      </c>
    </row>
    <row r="2766" spans="1:21">
      <c r="A2766" s="2" t="s">
        <v>9030</v>
      </c>
      <c r="B2766" s="1" t="str">
        <f>VLOOKUP(A2766,'[3]消费明细-普通账号'!$B$2:$C$10000,2,)</f>
        <v>雷迪时代</v>
      </c>
      <c r="C2766" s="1" t="str">
        <f>VLOOKUP(A2766,'[3]消费明细-普通账号'!$B$2:$D$10000,3,)</f>
        <v>KA-深</v>
      </c>
      <c r="D2766" s="1" t="str">
        <f>VLOOKUP(A2766,'[3]消费明细-普通账号'!$B$2:$L$10000,11,)</f>
        <v>李申政</v>
      </c>
      <c r="E2766" s="1" t="str">
        <f>VLOOKUP(A2766,'[3]消费明细-普通账号'!$B$2:$P$10000,15,)</f>
        <v>新建</v>
      </c>
      <c r="F2766" s="5">
        <f>VLOOKUP(A2766,'[3]消费明细-普通账号'!$B$2:$O$10000,14,)</f>
        <v>43294.729004629633</v>
      </c>
      <c r="G2766" s="2" t="s">
        <v>9031</v>
      </c>
      <c r="H2766" s="2" t="s">
        <v>1877</v>
      </c>
      <c r="I2766" s="2" t="s">
        <v>49</v>
      </c>
      <c r="J2766" s="2" t="s">
        <v>29</v>
      </c>
      <c r="K2766" s="2" t="s">
        <v>20</v>
      </c>
      <c r="L2766" s="2" t="s">
        <v>30</v>
      </c>
      <c r="M2766" s="2"/>
      <c r="N2766" s="1">
        <f t="shared" si="43"/>
        <v>0</v>
      </c>
      <c r="O2766" s="2" t="s">
        <v>31</v>
      </c>
      <c r="P2766" s="2" t="s">
        <v>9032</v>
      </c>
      <c r="Q2766" s="2" t="s">
        <v>9032</v>
      </c>
      <c r="R2766" s="2" t="s">
        <v>21</v>
      </c>
      <c r="S2766" s="2"/>
      <c r="T2766" s="2" t="s">
        <v>25</v>
      </c>
      <c r="U2766" t="b">
        <f>VLOOKUP(H2766,[4]可返佣产品!$A$2:$B$1000,2,)</f>
        <v>1</v>
      </c>
    </row>
    <row r="2767" spans="1:21">
      <c r="A2767" s="2" t="s">
        <v>8569</v>
      </c>
      <c r="B2767" s="1" t="str">
        <f>VLOOKUP(A2767,'[3]消费明细-普通账号'!$B$2:$C$10000,2,)</f>
        <v>深圳市聚美堂科技有限公司</v>
      </c>
      <c r="C2767" s="1" t="str">
        <f>VLOOKUP(A2767,'[3]消费明细-普通账号'!$B$2:$D$10000,3,)</f>
        <v>铁军-深</v>
      </c>
      <c r="D2767" s="1" t="str">
        <f>VLOOKUP(A2767,'[3]消费明细-普通账号'!$B$2:$L$10000,11,)</f>
        <v>金浩阳</v>
      </c>
      <c r="E2767" s="1" t="str">
        <f>VLOOKUP(A2767,'[3]消费明细-普通账号'!$B$2:$P$10000,15,)</f>
        <v>新建</v>
      </c>
      <c r="F2767" s="5">
        <f>VLOOKUP(A2767,'[3]消费明细-普通账号'!$B$2:$O$10000,14,)</f>
        <v>43236.624583333301</v>
      </c>
      <c r="G2767" s="2" t="s">
        <v>9033</v>
      </c>
      <c r="H2767" s="2" t="s">
        <v>17</v>
      </c>
      <c r="I2767" s="2" t="s">
        <v>59</v>
      </c>
      <c r="J2767" s="2" t="s">
        <v>705</v>
      </c>
      <c r="K2767" s="2" t="s">
        <v>20</v>
      </c>
      <c r="L2767" s="2" t="s">
        <v>705</v>
      </c>
      <c r="M2767" s="2"/>
      <c r="N2767" s="1">
        <f t="shared" si="43"/>
        <v>59</v>
      </c>
      <c r="O2767" s="2" t="s">
        <v>22</v>
      </c>
      <c r="P2767" s="2" t="s">
        <v>9034</v>
      </c>
      <c r="Q2767" s="2" t="s">
        <v>9035</v>
      </c>
      <c r="R2767" s="2" t="s">
        <v>21</v>
      </c>
      <c r="S2767" s="2"/>
      <c r="T2767" s="2" t="s">
        <v>25</v>
      </c>
      <c r="U2767" t="str">
        <f>VLOOKUP(H2767,[4]可返佣产品!$A$2:$B$1000,2,)</f>
        <v>true</v>
      </c>
    </row>
    <row r="2768" spans="1:21">
      <c r="A2768" s="2" t="s">
        <v>8532</v>
      </c>
      <c r="B2768" s="1" t="str">
        <f>VLOOKUP(A2768,'[3]消费明细-普通账号'!$B$2:$C$10000,2,)</f>
        <v>健客医药</v>
      </c>
      <c r="C2768" s="1" t="str">
        <f>VLOOKUP(A2768,'[3]消费明细-普通账号'!$B$2:$D$10000,3,)</f>
        <v>KA-深</v>
      </c>
      <c r="D2768" s="1" t="str">
        <f>VLOOKUP(A2768,'[3]消费明细-普通账号'!$B$2:$L$10000,11,)</f>
        <v>李申政</v>
      </c>
      <c r="E2768" s="1" t="str">
        <f>VLOOKUP(A2768,'[3]消费明细-普通账号'!$B$2:$P$10000,15,)</f>
        <v>新建</v>
      </c>
      <c r="F2768" s="5">
        <f>VLOOKUP(A2768,'[3]消费明细-普通账号'!$B$2:$O$10000,14,)</f>
        <v>43300.630833333336</v>
      </c>
      <c r="G2768" s="2" t="s">
        <v>9036</v>
      </c>
      <c r="H2768" s="2" t="s">
        <v>413</v>
      </c>
      <c r="I2768" s="2" t="s">
        <v>18</v>
      </c>
      <c r="J2768" s="2" t="s">
        <v>29</v>
      </c>
      <c r="K2768" s="2" t="s">
        <v>20</v>
      </c>
      <c r="L2768" s="2" t="s">
        <v>30</v>
      </c>
      <c r="M2768" s="2"/>
      <c r="N2768" s="1">
        <f t="shared" si="43"/>
        <v>0</v>
      </c>
      <c r="O2768" s="2" t="s">
        <v>31</v>
      </c>
      <c r="P2768" s="2" t="s">
        <v>9037</v>
      </c>
      <c r="Q2768" s="2" t="s">
        <v>9037</v>
      </c>
      <c r="R2768" s="2" t="s">
        <v>21</v>
      </c>
      <c r="S2768" s="2"/>
      <c r="T2768" s="2" t="s">
        <v>25</v>
      </c>
      <c r="U2768" t="e">
        <f>VLOOKUP(H2768,[4]可返佣产品!$A$2:$B$1000,2,)</f>
        <v>#N/A</v>
      </c>
    </row>
    <row r="2769" spans="1:21">
      <c r="A2769" s="2" t="s">
        <v>9038</v>
      </c>
      <c r="B2769" s="1" t="str">
        <f>VLOOKUP(A2769,'[3]消费明细-普通账号'!$B$2:$C$10000,2,)</f>
        <v>上古上医网络科技（深圳）有限公司</v>
      </c>
      <c r="C2769" s="1" t="str">
        <f>VLOOKUP(A2769,'[3]消费明细-普通账号'!$B$2:$D$10000,3,)</f>
        <v>BD伙伴</v>
      </c>
      <c r="D2769" s="1" t="str">
        <f>VLOOKUP(A2769,'[3]消费明细-普通账号'!$B$2:$L$10000,11,)</f>
        <v>BD团队-刘银树</v>
      </c>
      <c r="E2769" s="1" t="str">
        <f>VLOOKUP(A2769,'[3]消费明细-普通账号'!$B$2:$P$10000,15,)</f>
        <v>关联</v>
      </c>
      <c r="F2769" s="5">
        <f>VLOOKUP(A2769,'[3]消费明细-普通账号'!$B$2:$O$10000,14,)</f>
        <v>43034</v>
      </c>
      <c r="G2769" s="2" t="s">
        <v>9039</v>
      </c>
      <c r="H2769" s="2" t="s">
        <v>17</v>
      </c>
      <c r="I2769" s="2" t="s">
        <v>59</v>
      </c>
      <c r="J2769" s="2" t="s">
        <v>9040</v>
      </c>
      <c r="K2769" s="2" t="s">
        <v>20</v>
      </c>
      <c r="L2769" s="2" t="s">
        <v>9040</v>
      </c>
      <c r="M2769" s="2"/>
      <c r="N2769" s="1">
        <f t="shared" si="43"/>
        <v>264.39999999999998</v>
      </c>
      <c r="O2769" s="2" t="s">
        <v>22</v>
      </c>
      <c r="P2769" s="2" t="s">
        <v>9041</v>
      </c>
      <c r="Q2769" s="2" t="s">
        <v>9042</v>
      </c>
      <c r="R2769" s="2" t="s">
        <v>21</v>
      </c>
      <c r="S2769" s="2"/>
      <c r="T2769" s="2" t="s">
        <v>25</v>
      </c>
      <c r="U2769">
        <v>-1</v>
      </c>
    </row>
    <row r="2770" spans="1:21">
      <c r="A2770" s="2" t="s">
        <v>9038</v>
      </c>
      <c r="B2770" s="1" t="str">
        <f>VLOOKUP(A2770,'[3]消费明细-普通账号'!$B$2:$C$10000,2,)</f>
        <v>上古上医网络科技（深圳）有限公司</v>
      </c>
      <c r="C2770" s="1" t="str">
        <f>VLOOKUP(A2770,'[3]消费明细-普通账号'!$B$2:$D$10000,3,)</f>
        <v>BD伙伴</v>
      </c>
      <c r="D2770" s="1" t="str">
        <f>VLOOKUP(A2770,'[3]消费明细-普通账号'!$B$2:$L$10000,11,)</f>
        <v>BD团队-刘银树</v>
      </c>
      <c r="E2770" s="1" t="str">
        <f>VLOOKUP(A2770,'[3]消费明细-普通账号'!$B$2:$P$10000,15,)</f>
        <v>关联</v>
      </c>
      <c r="F2770" s="5">
        <f>VLOOKUP(A2770,'[3]消费明细-普通账号'!$B$2:$O$10000,14,)</f>
        <v>43034</v>
      </c>
      <c r="G2770" s="2" t="s">
        <v>9043</v>
      </c>
      <c r="H2770" s="2" t="s">
        <v>17</v>
      </c>
      <c r="I2770" s="2" t="s">
        <v>59</v>
      </c>
      <c r="J2770" s="2" t="s">
        <v>9044</v>
      </c>
      <c r="K2770" s="2" t="s">
        <v>20</v>
      </c>
      <c r="L2770" s="2" t="s">
        <v>9044</v>
      </c>
      <c r="M2770" s="2"/>
      <c r="N2770" s="1">
        <f t="shared" si="43"/>
        <v>488</v>
      </c>
      <c r="O2770" s="2" t="s">
        <v>22</v>
      </c>
      <c r="P2770" s="2" t="s">
        <v>9045</v>
      </c>
      <c r="Q2770" s="2" t="s">
        <v>9046</v>
      </c>
      <c r="R2770" s="2" t="s">
        <v>21</v>
      </c>
      <c r="S2770" s="2"/>
      <c r="T2770" s="2" t="s">
        <v>25</v>
      </c>
      <c r="U2770">
        <v>-1</v>
      </c>
    </row>
    <row r="2771" spans="1:21">
      <c r="A2771" s="2" t="s">
        <v>9038</v>
      </c>
      <c r="B2771" s="1" t="str">
        <f>VLOOKUP(A2771,'[3]消费明细-普通账号'!$B$2:$C$10000,2,)</f>
        <v>上古上医网络科技（深圳）有限公司</v>
      </c>
      <c r="C2771" s="1" t="str">
        <f>VLOOKUP(A2771,'[3]消费明细-普通账号'!$B$2:$D$10000,3,)</f>
        <v>BD伙伴</v>
      </c>
      <c r="D2771" s="1" t="str">
        <f>VLOOKUP(A2771,'[3]消费明细-普通账号'!$B$2:$L$10000,11,)</f>
        <v>BD团队-刘银树</v>
      </c>
      <c r="E2771" s="1" t="str">
        <f>VLOOKUP(A2771,'[3]消费明细-普通账号'!$B$2:$P$10000,15,)</f>
        <v>关联</v>
      </c>
      <c r="F2771" s="5">
        <f>VLOOKUP(A2771,'[3]消费明细-普通账号'!$B$2:$O$10000,14,)</f>
        <v>43034</v>
      </c>
      <c r="G2771" s="2" t="s">
        <v>9047</v>
      </c>
      <c r="H2771" s="2" t="s">
        <v>17</v>
      </c>
      <c r="I2771" s="2" t="s">
        <v>59</v>
      </c>
      <c r="J2771" s="2" t="s">
        <v>9044</v>
      </c>
      <c r="K2771" s="2" t="s">
        <v>20</v>
      </c>
      <c r="L2771" s="2" t="s">
        <v>9044</v>
      </c>
      <c r="M2771" s="2"/>
      <c r="N2771" s="1">
        <f t="shared" si="43"/>
        <v>488</v>
      </c>
      <c r="O2771" s="2" t="s">
        <v>22</v>
      </c>
      <c r="P2771" s="2" t="s">
        <v>9048</v>
      </c>
      <c r="Q2771" s="2" t="s">
        <v>9049</v>
      </c>
      <c r="R2771" s="2" t="s">
        <v>21</v>
      </c>
      <c r="S2771" s="2"/>
      <c r="T2771" s="2" t="s">
        <v>25</v>
      </c>
      <c r="U2771">
        <v>-1</v>
      </c>
    </row>
    <row r="2772" spans="1:21">
      <c r="A2772" s="2" t="s">
        <v>9038</v>
      </c>
      <c r="B2772" s="1" t="str">
        <f>VLOOKUP(A2772,'[3]消费明细-普通账号'!$B$2:$C$10000,2,)</f>
        <v>上古上医网络科技（深圳）有限公司</v>
      </c>
      <c r="C2772" s="1" t="str">
        <f>VLOOKUP(A2772,'[3]消费明细-普通账号'!$B$2:$D$10000,3,)</f>
        <v>BD伙伴</v>
      </c>
      <c r="D2772" s="1" t="str">
        <f>VLOOKUP(A2772,'[3]消费明细-普通账号'!$B$2:$L$10000,11,)</f>
        <v>BD团队-刘银树</v>
      </c>
      <c r="E2772" s="1" t="str">
        <f>VLOOKUP(A2772,'[3]消费明细-普通账号'!$B$2:$P$10000,15,)</f>
        <v>关联</v>
      </c>
      <c r="F2772" s="5">
        <f>VLOOKUP(A2772,'[3]消费明细-普通账号'!$B$2:$O$10000,14,)</f>
        <v>43034</v>
      </c>
      <c r="G2772" s="2" t="s">
        <v>9050</v>
      </c>
      <c r="H2772" s="2" t="s">
        <v>17</v>
      </c>
      <c r="I2772" s="2" t="s">
        <v>59</v>
      </c>
      <c r="J2772" s="2" t="s">
        <v>9051</v>
      </c>
      <c r="K2772" s="2" t="s">
        <v>20</v>
      </c>
      <c r="L2772" s="2" t="s">
        <v>9051</v>
      </c>
      <c r="M2772" s="2"/>
      <c r="N2772" s="1">
        <f t="shared" si="43"/>
        <v>538</v>
      </c>
      <c r="O2772" s="2" t="s">
        <v>22</v>
      </c>
      <c r="P2772" s="2" t="s">
        <v>9052</v>
      </c>
      <c r="Q2772" s="2" t="s">
        <v>9053</v>
      </c>
      <c r="R2772" s="2" t="s">
        <v>21</v>
      </c>
      <c r="S2772" s="2"/>
      <c r="T2772" s="2" t="s">
        <v>25</v>
      </c>
      <c r="U2772">
        <v>-1</v>
      </c>
    </row>
    <row r="2773" spans="1:21">
      <c r="A2773" s="2" t="s">
        <v>9038</v>
      </c>
      <c r="B2773" s="1" t="str">
        <f>VLOOKUP(A2773,'[3]消费明细-普通账号'!$B$2:$C$10000,2,)</f>
        <v>上古上医网络科技（深圳）有限公司</v>
      </c>
      <c r="C2773" s="1" t="str">
        <f>VLOOKUP(A2773,'[3]消费明细-普通账号'!$B$2:$D$10000,3,)</f>
        <v>BD伙伴</v>
      </c>
      <c r="D2773" s="1" t="str">
        <f>VLOOKUP(A2773,'[3]消费明细-普通账号'!$B$2:$L$10000,11,)</f>
        <v>BD团队-刘银树</v>
      </c>
      <c r="E2773" s="1" t="str">
        <f>VLOOKUP(A2773,'[3]消费明细-普通账号'!$B$2:$P$10000,15,)</f>
        <v>关联</v>
      </c>
      <c r="F2773" s="5">
        <f>VLOOKUP(A2773,'[3]消费明细-普通账号'!$B$2:$O$10000,14,)</f>
        <v>43034</v>
      </c>
      <c r="G2773" s="2" t="s">
        <v>9054</v>
      </c>
      <c r="H2773" s="2" t="s">
        <v>17</v>
      </c>
      <c r="I2773" s="2" t="s">
        <v>59</v>
      </c>
      <c r="J2773" s="2" t="s">
        <v>9055</v>
      </c>
      <c r="K2773" s="2" t="s">
        <v>20</v>
      </c>
      <c r="L2773" s="2" t="s">
        <v>9055</v>
      </c>
      <c r="M2773" s="2"/>
      <c r="N2773" s="1">
        <f t="shared" si="43"/>
        <v>471.2</v>
      </c>
      <c r="O2773" s="2" t="s">
        <v>22</v>
      </c>
      <c r="P2773" s="2" t="s">
        <v>9056</v>
      </c>
      <c r="Q2773" s="2" t="s">
        <v>9057</v>
      </c>
      <c r="R2773" s="2" t="s">
        <v>21</v>
      </c>
      <c r="S2773" s="2"/>
      <c r="T2773" s="2" t="s">
        <v>25</v>
      </c>
      <c r="U2773">
        <v>-1</v>
      </c>
    </row>
    <row r="2774" spans="1:21">
      <c r="A2774" s="2" t="s">
        <v>9038</v>
      </c>
      <c r="B2774" s="1" t="str">
        <f>VLOOKUP(A2774,'[3]消费明细-普通账号'!$B$2:$C$10000,2,)</f>
        <v>上古上医网络科技（深圳）有限公司</v>
      </c>
      <c r="C2774" s="1" t="str">
        <f>VLOOKUP(A2774,'[3]消费明细-普通账号'!$B$2:$D$10000,3,)</f>
        <v>BD伙伴</v>
      </c>
      <c r="D2774" s="1" t="str">
        <f>VLOOKUP(A2774,'[3]消费明细-普通账号'!$B$2:$L$10000,11,)</f>
        <v>BD团队-刘银树</v>
      </c>
      <c r="E2774" s="1" t="str">
        <f>VLOOKUP(A2774,'[3]消费明细-普通账号'!$B$2:$P$10000,15,)</f>
        <v>关联</v>
      </c>
      <c r="F2774" s="5">
        <f>VLOOKUP(A2774,'[3]消费明细-普通账号'!$B$2:$O$10000,14,)</f>
        <v>43034</v>
      </c>
      <c r="G2774" s="2" t="s">
        <v>9058</v>
      </c>
      <c r="H2774" s="2" t="s">
        <v>17</v>
      </c>
      <c r="I2774" s="2" t="s">
        <v>59</v>
      </c>
      <c r="J2774" s="2" t="s">
        <v>9044</v>
      </c>
      <c r="K2774" s="2" t="s">
        <v>20</v>
      </c>
      <c r="L2774" s="2" t="s">
        <v>9044</v>
      </c>
      <c r="M2774" s="2"/>
      <c r="N2774" s="1">
        <f t="shared" si="43"/>
        <v>488</v>
      </c>
      <c r="O2774" s="2" t="s">
        <v>22</v>
      </c>
      <c r="P2774" s="2" t="s">
        <v>9059</v>
      </c>
      <c r="Q2774" s="2" t="s">
        <v>9060</v>
      </c>
      <c r="R2774" s="2" t="s">
        <v>21</v>
      </c>
      <c r="S2774" s="2"/>
      <c r="T2774" s="2" t="s">
        <v>25</v>
      </c>
      <c r="U2774">
        <v>-1</v>
      </c>
    </row>
    <row r="2775" spans="1:21">
      <c r="A2775" s="2" t="s">
        <v>8532</v>
      </c>
      <c r="B2775" s="1" t="str">
        <f>VLOOKUP(A2775,'[3]消费明细-普通账号'!$B$2:$C$10000,2,)</f>
        <v>健客医药</v>
      </c>
      <c r="C2775" s="1" t="str">
        <f>VLOOKUP(A2775,'[3]消费明细-普通账号'!$B$2:$D$10000,3,)</f>
        <v>KA-深</v>
      </c>
      <c r="D2775" s="1" t="str">
        <f>VLOOKUP(A2775,'[3]消费明细-普通账号'!$B$2:$L$10000,11,)</f>
        <v>李申政</v>
      </c>
      <c r="E2775" s="1" t="str">
        <f>VLOOKUP(A2775,'[3]消费明细-普通账号'!$B$2:$P$10000,15,)</f>
        <v>新建</v>
      </c>
      <c r="F2775" s="5">
        <f>VLOOKUP(A2775,'[3]消费明细-普通账号'!$B$2:$O$10000,14,)</f>
        <v>43300.630833333336</v>
      </c>
      <c r="G2775" s="2" t="s">
        <v>9061</v>
      </c>
      <c r="H2775" s="2" t="s">
        <v>17</v>
      </c>
      <c r="I2775" s="2" t="s">
        <v>59</v>
      </c>
      <c r="J2775" s="2" t="s">
        <v>8695</v>
      </c>
      <c r="K2775" s="2" t="s">
        <v>20</v>
      </c>
      <c r="L2775" s="2" t="s">
        <v>8695</v>
      </c>
      <c r="M2775" s="2">
        <v>133.84</v>
      </c>
      <c r="N2775" s="1">
        <f t="shared" si="43"/>
        <v>0</v>
      </c>
      <c r="O2775" s="2" t="s">
        <v>22</v>
      </c>
      <c r="P2775" s="2" t="s">
        <v>9062</v>
      </c>
      <c r="Q2775" s="2" t="s">
        <v>9063</v>
      </c>
      <c r="R2775" s="2" t="s">
        <v>21</v>
      </c>
      <c r="S2775" s="2"/>
      <c r="T2775" s="2" t="s">
        <v>25</v>
      </c>
      <c r="U2775" t="str">
        <f>VLOOKUP(H2775,[4]可返佣产品!$A$2:$B$1000,2,)</f>
        <v>true</v>
      </c>
    </row>
    <row r="2776" spans="1:21">
      <c r="A2776" s="2" t="s">
        <v>8576</v>
      </c>
      <c r="B2776" s="1" t="str">
        <f>VLOOKUP(A2776,'[3]消费明细-普通账号'!$B$2:$C$10000,2,)</f>
        <v>陈健华</v>
      </c>
      <c r="C2776" s="1" t="str">
        <f>VLOOKUP(A2776,'[3]消费明细-普通账号'!$B$2:$D$10000,3,)</f>
        <v>KA-深</v>
      </c>
      <c r="D2776" s="1" t="str">
        <f>VLOOKUP(A2776,'[3]消费明细-普通账号'!$B$2:$L$10000,11,)</f>
        <v>李申政</v>
      </c>
      <c r="E2776" s="1" t="str">
        <f>VLOOKUP(A2776,'[3]消费明细-普通账号'!$B$2:$P$10000,15,)</f>
        <v>新建</v>
      </c>
      <c r="F2776" s="5">
        <f>VLOOKUP(A2776,'[3]消费明细-普通账号'!$B$2:$O$10000,14,)</f>
        <v>42936</v>
      </c>
      <c r="G2776" s="2" t="s">
        <v>9064</v>
      </c>
      <c r="H2776" s="2" t="s">
        <v>17</v>
      </c>
      <c r="I2776" s="2" t="s">
        <v>49</v>
      </c>
      <c r="J2776" s="2" t="s">
        <v>9065</v>
      </c>
      <c r="K2776" s="2" t="s">
        <v>1964</v>
      </c>
      <c r="L2776" s="2" t="s">
        <v>9066</v>
      </c>
      <c r="M2776" s="2"/>
      <c r="N2776" s="1">
        <f t="shared" si="43"/>
        <v>3264</v>
      </c>
      <c r="O2776" s="2" t="s">
        <v>22</v>
      </c>
      <c r="P2776" s="2" t="s">
        <v>9067</v>
      </c>
      <c r="Q2776" s="2" t="s">
        <v>9068</v>
      </c>
      <c r="R2776" s="2" t="s">
        <v>21</v>
      </c>
      <c r="S2776" s="2"/>
      <c r="T2776" s="2" t="s">
        <v>25</v>
      </c>
      <c r="U2776" t="str">
        <f>VLOOKUP(H2776,[4]可返佣产品!$A$2:$B$1000,2,)</f>
        <v>true</v>
      </c>
    </row>
    <row r="2777" spans="1:21">
      <c r="A2777" s="2" t="s">
        <v>8569</v>
      </c>
      <c r="B2777" s="1" t="str">
        <f>VLOOKUP(A2777,'[3]消费明细-普通账号'!$B$2:$C$10000,2,)</f>
        <v>深圳市聚美堂科技有限公司</v>
      </c>
      <c r="C2777" s="1" t="str">
        <f>VLOOKUP(A2777,'[3]消费明细-普通账号'!$B$2:$D$10000,3,)</f>
        <v>铁军-深</v>
      </c>
      <c r="D2777" s="1" t="str">
        <f>VLOOKUP(A2777,'[3]消费明细-普通账号'!$B$2:$L$10000,11,)</f>
        <v>金浩阳</v>
      </c>
      <c r="E2777" s="1" t="str">
        <f>VLOOKUP(A2777,'[3]消费明细-普通账号'!$B$2:$P$10000,15,)</f>
        <v>新建</v>
      </c>
      <c r="F2777" s="5">
        <f>VLOOKUP(A2777,'[3]消费明细-普通账号'!$B$2:$O$10000,14,)</f>
        <v>43236.624583333301</v>
      </c>
      <c r="G2777" s="2" t="s">
        <v>9069</v>
      </c>
      <c r="H2777" s="2" t="s">
        <v>17</v>
      </c>
      <c r="I2777" s="2" t="s">
        <v>59</v>
      </c>
      <c r="J2777" s="2" t="s">
        <v>705</v>
      </c>
      <c r="K2777" s="2" t="s">
        <v>20</v>
      </c>
      <c r="L2777" s="2" t="s">
        <v>705</v>
      </c>
      <c r="M2777" s="2"/>
      <c r="N2777" s="1">
        <f t="shared" si="43"/>
        <v>59</v>
      </c>
      <c r="O2777" s="2" t="s">
        <v>22</v>
      </c>
      <c r="P2777" s="2" t="s">
        <v>9070</v>
      </c>
      <c r="Q2777" s="2" t="s">
        <v>9071</v>
      </c>
      <c r="R2777" s="2" t="s">
        <v>21</v>
      </c>
      <c r="S2777" s="2"/>
      <c r="T2777" s="2" t="s">
        <v>25</v>
      </c>
      <c r="U2777" t="str">
        <f>VLOOKUP(H2777,[4]可返佣产品!$A$2:$B$1000,2,)</f>
        <v>true</v>
      </c>
    </row>
    <row r="2778" spans="1:21">
      <c r="A2778" s="2" t="s">
        <v>8569</v>
      </c>
      <c r="B2778" s="1" t="str">
        <f>VLOOKUP(A2778,'[3]消费明细-普通账号'!$B$2:$C$10000,2,)</f>
        <v>深圳市聚美堂科技有限公司</v>
      </c>
      <c r="C2778" s="1" t="str">
        <f>VLOOKUP(A2778,'[3]消费明细-普通账号'!$B$2:$D$10000,3,)</f>
        <v>铁军-深</v>
      </c>
      <c r="D2778" s="1" t="str">
        <f>VLOOKUP(A2778,'[3]消费明细-普通账号'!$B$2:$L$10000,11,)</f>
        <v>金浩阳</v>
      </c>
      <c r="E2778" s="1" t="str">
        <f>VLOOKUP(A2778,'[3]消费明细-普通账号'!$B$2:$P$10000,15,)</f>
        <v>新建</v>
      </c>
      <c r="F2778" s="5">
        <f>VLOOKUP(A2778,'[3]消费明细-普通账号'!$B$2:$O$10000,14,)</f>
        <v>43236.624583333301</v>
      </c>
      <c r="G2778" s="2" t="s">
        <v>9072</v>
      </c>
      <c r="H2778" s="2" t="s">
        <v>17</v>
      </c>
      <c r="I2778" s="2" t="s">
        <v>59</v>
      </c>
      <c r="J2778" s="2" t="s">
        <v>705</v>
      </c>
      <c r="K2778" s="2" t="s">
        <v>20</v>
      </c>
      <c r="L2778" s="2" t="s">
        <v>705</v>
      </c>
      <c r="M2778" s="2"/>
      <c r="N2778" s="1">
        <f t="shared" si="43"/>
        <v>59</v>
      </c>
      <c r="O2778" s="2" t="s">
        <v>22</v>
      </c>
      <c r="P2778" s="2" t="s">
        <v>9073</v>
      </c>
      <c r="Q2778" s="2" t="s">
        <v>9074</v>
      </c>
      <c r="R2778" s="2" t="s">
        <v>21</v>
      </c>
      <c r="S2778" s="2"/>
      <c r="T2778" s="2" t="s">
        <v>25</v>
      </c>
      <c r="U2778" t="str">
        <f>VLOOKUP(H2778,[4]可返佣产品!$A$2:$B$1000,2,)</f>
        <v>true</v>
      </c>
    </row>
    <row r="2779" spans="1:21">
      <c r="A2779" s="2" t="s">
        <v>8569</v>
      </c>
      <c r="B2779" s="1" t="str">
        <f>VLOOKUP(A2779,'[3]消费明细-普通账号'!$B$2:$C$10000,2,)</f>
        <v>深圳市聚美堂科技有限公司</v>
      </c>
      <c r="C2779" s="1" t="str">
        <f>VLOOKUP(A2779,'[3]消费明细-普通账号'!$B$2:$D$10000,3,)</f>
        <v>铁军-深</v>
      </c>
      <c r="D2779" s="1" t="str">
        <f>VLOOKUP(A2779,'[3]消费明细-普通账号'!$B$2:$L$10000,11,)</f>
        <v>金浩阳</v>
      </c>
      <c r="E2779" s="1" t="str">
        <f>VLOOKUP(A2779,'[3]消费明细-普通账号'!$B$2:$P$10000,15,)</f>
        <v>新建</v>
      </c>
      <c r="F2779" s="5">
        <f>VLOOKUP(A2779,'[3]消费明细-普通账号'!$B$2:$O$10000,14,)</f>
        <v>43236.624583333301</v>
      </c>
      <c r="G2779" s="2" t="s">
        <v>9075</v>
      </c>
      <c r="H2779" s="2" t="s">
        <v>17</v>
      </c>
      <c r="I2779" s="2" t="s">
        <v>59</v>
      </c>
      <c r="J2779" s="2" t="s">
        <v>705</v>
      </c>
      <c r="K2779" s="2" t="s">
        <v>20</v>
      </c>
      <c r="L2779" s="2" t="s">
        <v>705</v>
      </c>
      <c r="M2779" s="2"/>
      <c r="N2779" s="1">
        <f t="shared" si="43"/>
        <v>59</v>
      </c>
      <c r="O2779" s="2" t="s">
        <v>22</v>
      </c>
      <c r="P2779" s="2" t="s">
        <v>9076</v>
      </c>
      <c r="Q2779" s="2" t="s">
        <v>9077</v>
      </c>
      <c r="R2779" s="2" t="s">
        <v>21</v>
      </c>
      <c r="S2779" s="2"/>
      <c r="T2779" s="2" t="s">
        <v>25</v>
      </c>
      <c r="U2779" t="str">
        <f>VLOOKUP(H2779,[4]可返佣产品!$A$2:$B$1000,2,)</f>
        <v>true</v>
      </c>
    </row>
    <row r="2780" spans="1:21">
      <c r="A2780" s="2" t="s">
        <v>8569</v>
      </c>
      <c r="B2780" s="1" t="str">
        <f>VLOOKUP(A2780,'[3]消费明细-普通账号'!$B$2:$C$10000,2,)</f>
        <v>深圳市聚美堂科技有限公司</v>
      </c>
      <c r="C2780" s="1" t="str">
        <f>VLOOKUP(A2780,'[3]消费明细-普通账号'!$B$2:$D$10000,3,)</f>
        <v>铁军-深</v>
      </c>
      <c r="D2780" s="1" t="str">
        <f>VLOOKUP(A2780,'[3]消费明细-普通账号'!$B$2:$L$10000,11,)</f>
        <v>金浩阳</v>
      </c>
      <c r="E2780" s="1" t="str">
        <f>VLOOKUP(A2780,'[3]消费明细-普通账号'!$B$2:$P$10000,15,)</f>
        <v>新建</v>
      </c>
      <c r="F2780" s="5">
        <f>VLOOKUP(A2780,'[3]消费明细-普通账号'!$B$2:$O$10000,14,)</f>
        <v>43236.624583333301</v>
      </c>
      <c r="G2780" s="2" t="s">
        <v>9078</v>
      </c>
      <c r="H2780" s="2" t="s">
        <v>17</v>
      </c>
      <c r="I2780" s="2" t="s">
        <v>59</v>
      </c>
      <c r="J2780" s="2" t="s">
        <v>705</v>
      </c>
      <c r="K2780" s="2" t="s">
        <v>20</v>
      </c>
      <c r="L2780" s="2" t="s">
        <v>705</v>
      </c>
      <c r="M2780" s="2"/>
      <c r="N2780" s="1">
        <f t="shared" si="43"/>
        <v>59</v>
      </c>
      <c r="O2780" s="2" t="s">
        <v>22</v>
      </c>
      <c r="P2780" s="2" t="s">
        <v>9079</v>
      </c>
      <c r="Q2780" s="2" t="s">
        <v>9080</v>
      </c>
      <c r="R2780" s="2" t="s">
        <v>21</v>
      </c>
      <c r="S2780" s="2"/>
      <c r="T2780" s="2" t="s">
        <v>25</v>
      </c>
      <c r="U2780" t="str">
        <f>VLOOKUP(H2780,[4]可返佣产品!$A$2:$B$1000,2,)</f>
        <v>true</v>
      </c>
    </row>
    <row r="2781" spans="1:21">
      <c r="A2781" s="2" t="s">
        <v>8569</v>
      </c>
      <c r="B2781" s="1" t="str">
        <f>VLOOKUP(A2781,'[3]消费明细-普通账号'!$B$2:$C$10000,2,)</f>
        <v>深圳市聚美堂科技有限公司</v>
      </c>
      <c r="C2781" s="1" t="str">
        <f>VLOOKUP(A2781,'[3]消费明细-普通账号'!$B$2:$D$10000,3,)</f>
        <v>铁军-深</v>
      </c>
      <c r="D2781" s="1" t="str">
        <f>VLOOKUP(A2781,'[3]消费明细-普通账号'!$B$2:$L$10000,11,)</f>
        <v>金浩阳</v>
      </c>
      <c r="E2781" s="1" t="str">
        <f>VLOOKUP(A2781,'[3]消费明细-普通账号'!$B$2:$P$10000,15,)</f>
        <v>新建</v>
      </c>
      <c r="F2781" s="5">
        <f>VLOOKUP(A2781,'[3]消费明细-普通账号'!$B$2:$O$10000,14,)</f>
        <v>43236.624583333301</v>
      </c>
      <c r="G2781" s="2" t="s">
        <v>9081</v>
      </c>
      <c r="H2781" s="2" t="s">
        <v>17</v>
      </c>
      <c r="I2781" s="2" t="s">
        <v>59</v>
      </c>
      <c r="J2781" s="2" t="s">
        <v>705</v>
      </c>
      <c r="K2781" s="2" t="s">
        <v>20</v>
      </c>
      <c r="L2781" s="2" t="s">
        <v>705</v>
      </c>
      <c r="M2781" s="2"/>
      <c r="N2781" s="1">
        <f t="shared" si="43"/>
        <v>59</v>
      </c>
      <c r="O2781" s="2" t="s">
        <v>22</v>
      </c>
      <c r="P2781" s="2" t="s">
        <v>9082</v>
      </c>
      <c r="Q2781" s="2" t="s">
        <v>9083</v>
      </c>
      <c r="R2781" s="2" t="s">
        <v>21</v>
      </c>
      <c r="S2781" s="2"/>
      <c r="T2781" s="2" t="s">
        <v>25</v>
      </c>
      <c r="U2781" t="str">
        <f>VLOOKUP(H2781,[4]可返佣产品!$A$2:$B$1000,2,)</f>
        <v>true</v>
      </c>
    </row>
    <row r="2782" spans="1:21">
      <c r="A2782" s="2" t="s">
        <v>8569</v>
      </c>
      <c r="B2782" s="1" t="str">
        <f>VLOOKUP(A2782,'[3]消费明细-普通账号'!$B$2:$C$10000,2,)</f>
        <v>深圳市聚美堂科技有限公司</v>
      </c>
      <c r="C2782" s="1" t="str">
        <f>VLOOKUP(A2782,'[3]消费明细-普通账号'!$B$2:$D$10000,3,)</f>
        <v>铁军-深</v>
      </c>
      <c r="D2782" s="1" t="str">
        <f>VLOOKUP(A2782,'[3]消费明细-普通账号'!$B$2:$L$10000,11,)</f>
        <v>金浩阳</v>
      </c>
      <c r="E2782" s="1" t="str">
        <f>VLOOKUP(A2782,'[3]消费明细-普通账号'!$B$2:$P$10000,15,)</f>
        <v>新建</v>
      </c>
      <c r="F2782" s="5">
        <f>VLOOKUP(A2782,'[3]消费明细-普通账号'!$B$2:$O$10000,14,)</f>
        <v>43236.624583333301</v>
      </c>
      <c r="G2782" s="2" t="s">
        <v>9084</v>
      </c>
      <c r="H2782" s="2" t="s">
        <v>17</v>
      </c>
      <c r="I2782" s="2" t="s">
        <v>59</v>
      </c>
      <c r="J2782" s="2" t="s">
        <v>705</v>
      </c>
      <c r="K2782" s="2" t="s">
        <v>20</v>
      </c>
      <c r="L2782" s="2" t="s">
        <v>705</v>
      </c>
      <c r="M2782" s="2"/>
      <c r="N2782" s="1">
        <f t="shared" si="43"/>
        <v>59</v>
      </c>
      <c r="O2782" s="2" t="s">
        <v>22</v>
      </c>
      <c r="P2782" s="2" t="s">
        <v>9085</v>
      </c>
      <c r="Q2782" s="2" t="s">
        <v>9086</v>
      </c>
      <c r="R2782" s="2" t="s">
        <v>21</v>
      </c>
      <c r="S2782" s="2"/>
      <c r="T2782" s="2" t="s">
        <v>25</v>
      </c>
      <c r="U2782" t="str">
        <f>VLOOKUP(H2782,[4]可返佣产品!$A$2:$B$1000,2,)</f>
        <v>true</v>
      </c>
    </row>
    <row r="2783" spans="1:21">
      <c r="A2783" s="2" t="s">
        <v>8569</v>
      </c>
      <c r="B2783" s="1" t="str">
        <f>VLOOKUP(A2783,'[3]消费明细-普通账号'!$B$2:$C$10000,2,)</f>
        <v>深圳市聚美堂科技有限公司</v>
      </c>
      <c r="C2783" s="1" t="str">
        <f>VLOOKUP(A2783,'[3]消费明细-普通账号'!$B$2:$D$10000,3,)</f>
        <v>铁军-深</v>
      </c>
      <c r="D2783" s="1" t="str">
        <f>VLOOKUP(A2783,'[3]消费明细-普通账号'!$B$2:$L$10000,11,)</f>
        <v>金浩阳</v>
      </c>
      <c r="E2783" s="1" t="str">
        <f>VLOOKUP(A2783,'[3]消费明细-普通账号'!$B$2:$P$10000,15,)</f>
        <v>新建</v>
      </c>
      <c r="F2783" s="5">
        <f>VLOOKUP(A2783,'[3]消费明细-普通账号'!$B$2:$O$10000,14,)</f>
        <v>43236.624583333301</v>
      </c>
      <c r="G2783" s="2" t="s">
        <v>9087</v>
      </c>
      <c r="H2783" s="2" t="s">
        <v>17</v>
      </c>
      <c r="I2783" s="2" t="s">
        <v>59</v>
      </c>
      <c r="J2783" s="2" t="s">
        <v>705</v>
      </c>
      <c r="K2783" s="2" t="s">
        <v>20</v>
      </c>
      <c r="L2783" s="2" t="s">
        <v>705</v>
      </c>
      <c r="M2783" s="2"/>
      <c r="N2783" s="1">
        <f t="shared" si="43"/>
        <v>59</v>
      </c>
      <c r="O2783" s="2" t="s">
        <v>22</v>
      </c>
      <c r="P2783" s="2" t="s">
        <v>9088</v>
      </c>
      <c r="Q2783" s="2" t="s">
        <v>9089</v>
      </c>
      <c r="R2783" s="2" t="s">
        <v>21</v>
      </c>
      <c r="S2783" s="2"/>
      <c r="T2783" s="2" t="s">
        <v>25</v>
      </c>
      <c r="U2783" t="str">
        <f>VLOOKUP(H2783,[4]可返佣产品!$A$2:$B$1000,2,)</f>
        <v>true</v>
      </c>
    </row>
    <row r="2784" spans="1:21">
      <c r="A2784" s="2" t="s">
        <v>9090</v>
      </c>
      <c r="B2784" s="1" t="str">
        <f>VLOOKUP(A2784,'[3]消费明细-普通账号'!$B$2:$C$10000,2,)</f>
        <v>深圳市前海堃元智慧有限公司</v>
      </c>
      <c r="C2784" s="1" t="str">
        <f>VLOOKUP(A2784,'[3]消费明细-普通账号'!$B$2:$D$10000,3,)</f>
        <v>KA-深</v>
      </c>
      <c r="D2784" s="1" t="str">
        <f>VLOOKUP(A2784,'[3]消费明细-普通账号'!$B$2:$L$10000,11,)</f>
        <v>李申政</v>
      </c>
      <c r="E2784" s="1" t="str">
        <f>VLOOKUP(A2784,'[3]消费明细-普通账号'!$B$2:$P$10000,15,)</f>
        <v>关联</v>
      </c>
      <c r="F2784" s="5">
        <f>VLOOKUP(A2784,'[3]消费明细-普通账号'!$B$2:$O$10000,14,)</f>
        <v>42956</v>
      </c>
      <c r="G2784" s="2" t="s">
        <v>9091</v>
      </c>
      <c r="H2784" s="2" t="s">
        <v>250</v>
      </c>
      <c r="I2784" s="2" t="s">
        <v>59</v>
      </c>
      <c r="J2784" s="2" t="s">
        <v>29</v>
      </c>
      <c r="K2784" s="2" t="s">
        <v>20</v>
      </c>
      <c r="L2784" s="2" t="s">
        <v>29</v>
      </c>
      <c r="M2784" s="2"/>
      <c r="N2784" s="1">
        <f t="shared" si="43"/>
        <v>0</v>
      </c>
      <c r="O2784" s="2" t="s">
        <v>22</v>
      </c>
      <c r="P2784" s="2" t="s">
        <v>9092</v>
      </c>
      <c r="Q2784" s="2" t="s">
        <v>9092</v>
      </c>
      <c r="R2784" s="2" t="s">
        <v>21</v>
      </c>
      <c r="S2784" s="2"/>
      <c r="T2784" s="2" t="s">
        <v>25</v>
      </c>
      <c r="U2784">
        <v>-1</v>
      </c>
    </row>
    <row r="2785" spans="1:21">
      <c r="A2785" s="2" t="s">
        <v>8532</v>
      </c>
      <c r="B2785" s="1" t="str">
        <f>VLOOKUP(A2785,'[3]消费明细-普通账号'!$B$2:$C$10000,2,)</f>
        <v>健客医药</v>
      </c>
      <c r="C2785" s="1" t="str">
        <f>VLOOKUP(A2785,'[3]消费明细-普通账号'!$B$2:$D$10000,3,)</f>
        <v>KA-深</v>
      </c>
      <c r="D2785" s="1" t="str">
        <f>VLOOKUP(A2785,'[3]消费明细-普通账号'!$B$2:$L$10000,11,)</f>
        <v>李申政</v>
      </c>
      <c r="E2785" s="1" t="str">
        <f>VLOOKUP(A2785,'[3]消费明细-普通账号'!$B$2:$P$10000,15,)</f>
        <v>新建</v>
      </c>
      <c r="F2785" s="5">
        <f>VLOOKUP(A2785,'[3]消费明细-普通账号'!$B$2:$O$10000,14,)</f>
        <v>43300.630833333336</v>
      </c>
      <c r="G2785" s="2" t="s">
        <v>9093</v>
      </c>
      <c r="H2785" s="2" t="s">
        <v>166</v>
      </c>
      <c r="I2785" s="2" t="s">
        <v>49</v>
      </c>
      <c r="J2785" s="2" t="s">
        <v>29</v>
      </c>
      <c r="K2785" s="2" t="s">
        <v>20</v>
      </c>
      <c r="L2785" s="2" t="s">
        <v>30</v>
      </c>
      <c r="M2785" s="2"/>
      <c r="N2785" s="1">
        <f t="shared" si="43"/>
        <v>0</v>
      </c>
      <c r="O2785" s="2" t="s">
        <v>31</v>
      </c>
      <c r="P2785" s="2" t="s">
        <v>9094</v>
      </c>
      <c r="Q2785" s="2" t="s">
        <v>9094</v>
      </c>
      <c r="R2785" s="2" t="s">
        <v>21</v>
      </c>
      <c r="S2785" s="2"/>
      <c r="T2785" s="2" t="s">
        <v>25</v>
      </c>
      <c r="U2785" t="e">
        <f>VLOOKUP(H2785,[4]可返佣产品!$A$2:$B$1000,2,)</f>
        <v>#N/A</v>
      </c>
    </row>
    <row r="2786" spans="1:21">
      <c r="A2786" s="2" t="s">
        <v>8437</v>
      </c>
      <c r="B2786" s="1" t="str">
        <f>VLOOKUP(A2786,'[3]消费明细-普通账号'!$B$2:$C$10000,2,)</f>
        <v>深圳开思时代科技有限公司</v>
      </c>
      <c r="C2786" s="1" t="str">
        <f>VLOOKUP(A2786,'[3]消费明细-普通账号'!$B$2:$D$10000,3,)</f>
        <v>KA-深</v>
      </c>
      <c r="D2786" s="1" t="str">
        <f>VLOOKUP(A2786,'[3]消费明细-普通账号'!$B$2:$L$10000,11,)</f>
        <v>李申政</v>
      </c>
      <c r="E2786" s="1" t="str">
        <f>VLOOKUP(A2786,'[3]消费明细-普通账号'!$B$2:$P$10000,15,)</f>
        <v>关联</v>
      </c>
      <c r="F2786" s="5">
        <f>VLOOKUP(A2786,'[3]消费明细-普通账号'!$B$2:$O$10000,14,)</f>
        <v>42935</v>
      </c>
      <c r="G2786" s="2" t="s">
        <v>9095</v>
      </c>
      <c r="H2786" s="2" t="s">
        <v>28</v>
      </c>
      <c r="I2786" s="2" t="s">
        <v>18</v>
      </c>
      <c r="J2786" s="2" t="s">
        <v>29</v>
      </c>
      <c r="K2786" s="2" t="s">
        <v>20</v>
      </c>
      <c r="L2786" s="2" t="s">
        <v>30</v>
      </c>
      <c r="M2786" s="2"/>
      <c r="N2786" s="1">
        <f t="shared" si="43"/>
        <v>0</v>
      </c>
      <c r="O2786" s="2" t="s">
        <v>31</v>
      </c>
      <c r="P2786" s="2" t="s">
        <v>9096</v>
      </c>
      <c r="Q2786" s="2" t="s">
        <v>9096</v>
      </c>
      <c r="R2786" s="2" t="s">
        <v>21</v>
      </c>
      <c r="S2786" s="2"/>
      <c r="T2786" s="2" t="s">
        <v>25</v>
      </c>
      <c r="U2786" t="b">
        <f>VLOOKUP(H2786,[4]可返佣产品!$A$2:$B$1000,2,)</f>
        <v>1</v>
      </c>
    </row>
    <row r="2787" spans="1:21">
      <c r="A2787" s="2" t="s">
        <v>8532</v>
      </c>
      <c r="B2787" s="1" t="str">
        <f>VLOOKUP(A2787,'[3]消费明细-普通账号'!$B$2:$C$10000,2,)</f>
        <v>健客医药</v>
      </c>
      <c r="C2787" s="1" t="str">
        <f>VLOOKUP(A2787,'[3]消费明细-普通账号'!$B$2:$D$10000,3,)</f>
        <v>KA-深</v>
      </c>
      <c r="D2787" s="1" t="str">
        <f>VLOOKUP(A2787,'[3]消费明细-普通账号'!$B$2:$L$10000,11,)</f>
        <v>李申政</v>
      </c>
      <c r="E2787" s="1" t="str">
        <f>VLOOKUP(A2787,'[3]消费明细-普通账号'!$B$2:$P$10000,15,)</f>
        <v>新建</v>
      </c>
      <c r="F2787" s="5">
        <f>VLOOKUP(A2787,'[3]消费明细-普通账号'!$B$2:$O$10000,14,)</f>
        <v>43300.630833333336</v>
      </c>
      <c r="G2787" s="2" t="s">
        <v>9097</v>
      </c>
      <c r="H2787" s="2" t="s">
        <v>166</v>
      </c>
      <c r="I2787" s="2" t="s">
        <v>49</v>
      </c>
      <c r="J2787" s="2" t="s">
        <v>29</v>
      </c>
      <c r="K2787" s="2" t="s">
        <v>20</v>
      </c>
      <c r="L2787" s="2" t="s">
        <v>30</v>
      </c>
      <c r="M2787" s="2"/>
      <c r="N2787" s="1">
        <f t="shared" si="43"/>
        <v>0</v>
      </c>
      <c r="O2787" s="2" t="s">
        <v>31</v>
      </c>
      <c r="P2787" s="2" t="s">
        <v>9098</v>
      </c>
      <c r="Q2787" s="2" t="s">
        <v>9099</v>
      </c>
      <c r="R2787" s="2" t="s">
        <v>21</v>
      </c>
      <c r="S2787" s="2"/>
      <c r="T2787" s="2" t="s">
        <v>25</v>
      </c>
      <c r="U2787" t="e">
        <f>VLOOKUP(H2787,[4]可返佣产品!$A$2:$B$1000,2,)</f>
        <v>#N/A</v>
      </c>
    </row>
    <row r="2788" spans="1:21">
      <c r="A2788" s="2" t="s">
        <v>8532</v>
      </c>
      <c r="B2788" s="1" t="str">
        <f>VLOOKUP(A2788,'[3]消费明细-普通账号'!$B$2:$C$10000,2,)</f>
        <v>健客医药</v>
      </c>
      <c r="C2788" s="1" t="str">
        <f>VLOOKUP(A2788,'[3]消费明细-普通账号'!$B$2:$D$10000,3,)</f>
        <v>KA-深</v>
      </c>
      <c r="D2788" s="1" t="str">
        <f>VLOOKUP(A2788,'[3]消费明细-普通账号'!$B$2:$L$10000,11,)</f>
        <v>李申政</v>
      </c>
      <c r="E2788" s="1" t="str">
        <f>VLOOKUP(A2788,'[3]消费明细-普通账号'!$B$2:$P$10000,15,)</f>
        <v>新建</v>
      </c>
      <c r="F2788" s="5">
        <f>VLOOKUP(A2788,'[3]消费明细-普通账号'!$B$2:$O$10000,14,)</f>
        <v>43300.630833333336</v>
      </c>
      <c r="G2788" s="2" t="s">
        <v>9100</v>
      </c>
      <c r="H2788" s="2" t="s">
        <v>17</v>
      </c>
      <c r="I2788" s="2" t="s">
        <v>49</v>
      </c>
      <c r="J2788" s="2" t="s">
        <v>8695</v>
      </c>
      <c r="K2788" s="2" t="s">
        <v>20</v>
      </c>
      <c r="L2788" s="2" t="s">
        <v>8695</v>
      </c>
      <c r="M2788" s="2">
        <v>133.84</v>
      </c>
      <c r="N2788" s="1">
        <f t="shared" si="43"/>
        <v>0</v>
      </c>
      <c r="O2788" s="2" t="s">
        <v>22</v>
      </c>
      <c r="P2788" s="2" t="s">
        <v>9101</v>
      </c>
      <c r="Q2788" s="2" t="s">
        <v>9102</v>
      </c>
      <c r="R2788" s="2" t="s">
        <v>21</v>
      </c>
      <c r="S2788" s="2"/>
      <c r="T2788" s="2" t="s">
        <v>25</v>
      </c>
      <c r="U2788" t="str">
        <f>VLOOKUP(H2788,[4]可返佣产品!$A$2:$B$1000,2,)</f>
        <v>true</v>
      </c>
    </row>
    <row r="2789" spans="1:21">
      <c r="A2789" s="2" t="s">
        <v>8532</v>
      </c>
      <c r="B2789" s="1" t="str">
        <f>VLOOKUP(A2789,'[3]消费明细-普通账号'!$B$2:$C$10000,2,)</f>
        <v>健客医药</v>
      </c>
      <c r="C2789" s="1" t="str">
        <f>VLOOKUP(A2789,'[3]消费明细-普通账号'!$B$2:$D$10000,3,)</f>
        <v>KA-深</v>
      </c>
      <c r="D2789" s="1" t="str">
        <f>VLOOKUP(A2789,'[3]消费明细-普通账号'!$B$2:$L$10000,11,)</f>
        <v>李申政</v>
      </c>
      <c r="E2789" s="1" t="str">
        <f>VLOOKUP(A2789,'[3]消费明细-普通账号'!$B$2:$P$10000,15,)</f>
        <v>新建</v>
      </c>
      <c r="F2789" s="5">
        <f>VLOOKUP(A2789,'[3]消费明细-普通账号'!$B$2:$O$10000,14,)</f>
        <v>43300.630833333336</v>
      </c>
      <c r="G2789" s="2" t="s">
        <v>9103</v>
      </c>
      <c r="H2789" s="2" t="s">
        <v>17</v>
      </c>
      <c r="I2789" s="2" t="s">
        <v>49</v>
      </c>
      <c r="J2789" s="2" t="s">
        <v>9104</v>
      </c>
      <c r="K2789" s="2" t="s">
        <v>20</v>
      </c>
      <c r="L2789" s="2" t="s">
        <v>9104</v>
      </c>
      <c r="M2789" s="2">
        <v>78.680000000000007</v>
      </c>
      <c r="N2789" s="1">
        <f t="shared" si="43"/>
        <v>0</v>
      </c>
      <c r="O2789" s="2" t="s">
        <v>22</v>
      </c>
      <c r="P2789" s="2" t="s">
        <v>9105</v>
      </c>
      <c r="Q2789" s="2" t="s">
        <v>9106</v>
      </c>
      <c r="R2789" s="2" t="s">
        <v>21</v>
      </c>
      <c r="S2789" s="2"/>
      <c r="T2789" s="2" t="s">
        <v>25</v>
      </c>
      <c r="U2789" t="str">
        <f>VLOOKUP(H2789,[4]可返佣产品!$A$2:$B$1000,2,)</f>
        <v>true</v>
      </c>
    </row>
    <row r="2790" spans="1:21">
      <c r="A2790" s="2" t="s">
        <v>8532</v>
      </c>
      <c r="B2790" s="1" t="str">
        <f>VLOOKUP(A2790,'[3]消费明细-普通账号'!$B$2:$C$10000,2,)</f>
        <v>健客医药</v>
      </c>
      <c r="C2790" s="1" t="str">
        <f>VLOOKUP(A2790,'[3]消费明细-普通账号'!$B$2:$D$10000,3,)</f>
        <v>KA-深</v>
      </c>
      <c r="D2790" s="1" t="str">
        <f>VLOOKUP(A2790,'[3]消费明细-普通账号'!$B$2:$L$10000,11,)</f>
        <v>李申政</v>
      </c>
      <c r="E2790" s="1" t="str">
        <f>VLOOKUP(A2790,'[3]消费明细-普通账号'!$B$2:$P$10000,15,)</f>
        <v>新建</v>
      </c>
      <c r="F2790" s="5">
        <f>VLOOKUP(A2790,'[3]消费明细-普通账号'!$B$2:$O$10000,14,)</f>
        <v>43300.630833333336</v>
      </c>
      <c r="G2790" s="2" t="s">
        <v>9107</v>
      </c>
      <c r="H2790" s="2" t="s">
        <v>17</v>
      </c>
      <c r="I2790" s="2" t="s">
        <v>49</v>
      </c>
      <c r="J2790" s="2" t="s">
        <v>9108</v>
      </c>
      <c r="K2790" s="2" t="s">
        <v>20</v>
      </c>
      <c r="L2790" s="2" t="s">
        <v>9108</v>
      </c>
      <c r="M2790" s="2">
        <v>206.64</v>
      </c>
      <c r="N2790" s="1">
        <f t="shared" si="43"/>
        <v>0</v>
      </c>
      <c r="O2790" s="2" t="s">
        <v>22</v>
      </c>
      <c r="P2790" s="2" t="s">
        <v>9109</v>
      </c>
      <c r="Q2790" s="2" t="s">
        <v>9110</v>
      </c>
      <c r="R2790" s="2" t="s">
        <v>21</v>
      </c>
      <c r="S2790" s="2"/>
      <c r="T2790" s="2" t="s">
        <v>25</v>
      </c>
      <c r="U2790" t="str">
        <f>VLOOKUP(H2790,[4]可返佣产品!$A$2:$B$1000,2,)</f>
        <v>true</v>
      </c>
    </row>
    <row r="2791" spans="1:21">
      <c r="A2791" s="2" t="s">
        <v>8532</v>
      </c>
      <c r="B2791" s="1" t="str">
        <f>VLOOKUP(A2791,'[3]消费明细-普通账号'!$B$2:$C$10000,2,)</f>
        <v>健客医药</v>
      </c>
      <c r="C2791" s="1" t="str">
        <f>VLOOKUP(A2791,'[3]消费明细-普通账号'!$B$2:$D$10000,3,)</f>
        <v>KA-深</v>
      </c>
      <c r="D2791" s="1" t="str">
        <f>VLOOKUP(A2791,'[3]消费明细-普通账号'!$B$2:$L$10000,11,)</f>
        <v>李申政</v>
      </c>
      <c r="E2791" s="1" t="str">
        <f>VLOOKUP(A2791,'[3]消费明细-普通账号'!$B$2:$P$10000,15,)</f>
        <v>新建</v>
      </c>
      <c r="F2791" s="5">
        <f>VLOOKUP(A2791,'[3]消费明细-普通账号'!$B$2:$O$10000,14,)</f>
        <v>43300.630833333336</v>
      </c>
      <c r="G2791" s="2" t="s">
        <v>9111</v>
      </c>
      <c r="H2791" s="2" t="s">
        <v>17</v>
      </c>
      <c r="I2791" s="2" t="s">
        <v>49</v>
      </c>
      <c r="J2791" s="2" t="s">
        <v>9112</v>
      </c>
      <c r="K2791" s="2" t="s">
        <v>20</v>
      </c>
      <c r="L2791" s="2" t="s">
        <v>9112</v>
      </c>
      <c r="M2791" s="2">
        <v>437.36</v>
      </c>
      <c r="N2791" s="1">
        <f t="shared" si="43"/>
        <v>0</v>
      </c>
      <c r="O2791" s="2" t="s">
        <v>22</v>
      </c>
      <c r="P2791" s="2" t="s">
        <v>9113</v>
      </c>
      <c r="Q2791" s="2" t="s">
        <v>9114</v>
      </c>
      <c r="R2791" s="2" t="s">
        <v>21</v>
      </c>
      <c r="S2791" s="2"/>
      <c r="T2791" s="2" t="s">
        <v>25</v>
      </c>
      <c r="U2791" t="str">
        <f>VLOOKUP(H2791,[4]可返佣产品!$A$2:$B$1000,2,)</f>
        <v>true</v>
      </c>
    </row>
    <row r="2792" spans="1:21">
      <c r="A2792" s="2" t="s">
        <v>9115</v>
      </c>
      <c r="B2792" s="1" t="str">
        <f>VLOOKUP(A2792,'[3]消费明细-普通账号'!$B$2:$C$10000,2,)</f>
        <v>微信-凡</v>
      </c>
      <c r="C2792" s="1" t="str">
        <f>VLOOKUP(A2792,'[3]消费明细-普通账号'!$B$2:$D$10000,3,)</f>
        <v>铁军-深</v>
      </c>
      <c r="D2792" s="1" t="str">
        <f>VLOOKUP(A2792,'[3]消费明细-普通账号'!$B$2:$L$10000,11,)</f>
        <v>谭仲健</v>
      </c>
      <c r="E2792" s="1" t="str">
        <f>VLOOKUP(A2792,'[3]消费明细-普通账号'!$B$2:$P$10000,15,)</f>
        <v>新建</v>
      </c>
      <c r="F2792" s="5">
        <f>VLOOKUP(A2792,'[3]消费明细-普通账号'!$B$2:$O$10000,14,)</f>
        <v>43303.764166666668</v>
      </c>
      <c r="G2792" s="2" t="s">
        <v>9116</v>
      </c>
      <c r="H2792" s="2" t="s">
        <v>17</v>
      </c>
      <c r="I2792" s="2" t="s">
        <v>49</v>
      </c>
      <c r="J2792" s="2" t="s">
        <v>9117</v>
      </c>
      <c r="K2792" s="2" t="s">
        <v>84</v>
      </c>
      <c r="L2792" s="2" t="s">
        <v>9118</v>
      </c>
      <c r="M2792" s="2"/>
      <c r="N2792" s="1">
        <f t="shared" si="43"/>
        <v>812.94</v>
      </c>
      <c r="O2792" s="2" t="s">
        <v>22</v>
      </c>
      <c r="P2792" s="2" t="s">
        <v>9119</v>
      </c>
      <c r="Q2792" s="2" t="s">
        <v>9120</v>
      </c>
      <c r="R2792" s="2" t="s">
        <v>21</v>
      </c>
      <c r="S2792" s="2"/>
      <c r="T2792" s="2" t="s">
        <v>25</v>
      </c>
      <c r="U2792" t="str">
        <f>VLOOKUP(H2792,[4]可返佣产品!$A$2:$B$1000,2,)</f>
        <v>true</v>
      </c>
    </row>
    <row r="2793" spans="1:21">
      <c r="A2793" s="2" t="s">
        <v>8532</v>
      </c>
      <c r="B2793" s="1" t="str">
        <f>VLOOKUP(A2793,'[3]消费明细-普通账号'!$B$2:$C$10000,2,)</f>
        <v>健客医药</v>
      </c>
      <c r="C2793" s="1" t="str">
        <f>VLOOKUP(A2793,'[3]消费明细-普通账号'!$B$2:$D$10000,3,)</f>
        <v>KA-深</v>
      </c>
      <c r="D2793" s="1" t="str">
        <f>VLOOKUP(A2793,'[3]消费明细-普通账号'!$B$2:$L$10000,11,)</f>
        <v>李申政</v>
      </c>
      <c r="E2793" s="1" t="str">
        <f>VLOOKUP(A2793,'[3]消费明细-普通账号'!$B$2:$P$10000,15,)</f>
        <v>新建</v>
      </c>
      <c r="F2793" s="5">
        <f>VLOOKUP(A2793,'[3]消费明细-普通账号'!$B$2:$O$10000,14,)</f>
        <v>43300.630833333336</v>
      </c>
      <c r="G2793" s="2" t="s">
        <v>9121</v>
      </c>
      <c r="H2793" s="2" t="s">
        <v>130</v>
      </c>
      <c r="I2793" s="2" t="s">
        <v>49</v>
      </c>
      <c r="J2793" s="2" t="s">
        <v>29</v>
      </c>
      <c r="K2793" s="2" t="s">
        <v>20</v>
      </c>
      <c r="L2793" s="2" t="s">
        <v>30</v>
      </c>
      <c r="M2793" s="2"/>
      <c r="N2793" s="1">
        <f t="shared" si="43"/>
        <v>0</v>
      </c>
      <c r="O2793" s="2" t="s">
        <v>31</v>
      </c>
      <c r="P2793" s="2" t="s">
        <v>9122</v>
      </c>
      <c r="Q2793" s="2" t="s">
        <v>9123</v>
      </c>
      <c r="R2793" s="2" t="s">
        <v>21</v>
      </c>
      <c r="S2793" s="2"/>
      <c r="T2793" s="2" t="s">
        <v>25</v>
      </c>
      <c r="U2793" t="b">
        <f>VLOOKUP(H2793,[4]可返佣产品!$A$2:$B$1000,2,)</f>
        <v>1</v>
      </c>
    </row>
    <row r="2794" spans="1:21">
      <c r="A2794" s="2" t="s">
        <v>8532</v>
      </c>
      <c r="B2794" s="1" t="str">
        <f>VLOOKUP(A2794,'[3]消费明细-普通账号'!$B$2:$C$10000,2,)</f>
        <v>健客医药</v>
      </c>
      <c r="C2794" s="1" t="str">
        <f>VLOOKUP(A2794,'[3]消费明细-普通账号'!$B$2:$D$10000,3,)</f>
        <v>KA-深</v>
      </c>
      <c r="D2794" s="1" t="str">
        <f>VLOOKUP(A2794,'[3]消费明细-普通账号'!$B$2:$L$10000,11,)</f>
        <v>李申政</v>
      </c>
      <c r="E2794" s="1" t="str">
        <f>VLOOKUP(A2794,'[3]消费明细-普通账号'!$B$2:$P$10000,15,)</f>
        <v>新建</v>
      </c>
      <c r="F2794" s="5">
        <f>VLOOKUP(A2794,'[3]消费明细-普通账号'!$B$2:$O$10000,14,)</f>
        <v>43300.630833333336</v>
      </c>
      <c r="G2794" s="2" t="s">
        <v>9124</v>
      </c>
      <c r="H2794" s="2" t="s">
        <v>130</v>
      </c>
      <c r="I2794" s="2" t="s">
        <v>49</v>
      </c>
      <c r="J2794" s="2" t="s">
        <v>29</v>
      </c>
      <c r="K2794" s="2" t="s">
        <v>20</v>
      </c>
      <c r="L2794" s="2" t="s">
        <v>30</v>
      </c>
      <c r="M2794" s="2"/>
      <c r="N2794" s="1">
        <f t="shared" si="43"/>
        <v>0</v>
      </c>
      <c r="O2794" s="2" t="s">
        <v>31</v>
      </c>
      <c r="P2794" s="2" t="s">
        <v>9125</v>
      </c>
      <c r="Q2794" s="2" t="s">
        <v>9126</v>
      </c>
      <c r="R2794" s="2" t="s">
        <v>21</v>
      </c>
      <c r="S2794" s="2"/>
      <c r="T2794" s="2" t="s">
        <v>25</v>
      </c>
      <c r="U2794" t="b">
        <f>VLOOKUP(H2794,[4]可返佣产品!$A$2:$B$1000,2,)</f>
        <v>1</v>
      </c>
    </row>
    <row r="2795" spans="1:21">
      <c r="A2795" s="2" t="s">
        <v>8532</v>
      </c>
      <c r="B2795" s="1" t="str">
        <f>VLOOKUP(A2795,'[3]消费明细-普通账号'!$B$2:$C$10000,2,)</f>
        <v>健客医药</v>
      </c>
      <c r="C2795" s="1" t="str">
        <f>VLOOKUP(A2795,'[3]消费明细-普通账号'!$B$2:$D$10000,3,)</f>
        <v>KA-深</v>
      </c>
      <c r="D2795" s="1" t="str">
        <f>VLOOKUP(A2795,'[3]消费明细-普通账号'!$B$2:$L$10000,11,)</f>
        <v>李申政</v>
      </c>
      <c r="E2795" s="1" t="str">
        <f>VLOOKUP(A2795,'[3]消费明细-普通账号'!$B$2:$P$10000,15,)</f>
        <v>新建</v>
      </c>
      <c r="F2795" s="5">
        <f>VLOOKUP(A2795,'[3]消费明细-普通账号'!$B$2:$O$10000,14,)</f>
        <v>43300.630833333336</v>
      </c>
      <c r="G2795" s="2" t="s">
        <v>9127</v>
      </c>
      <c r="H2795" s="2" t="s">
        <v>130</v>
      </c>
      <c r="I2795" s="2" t="s">
        <v>49</v>
      </c>
      <c r="J2795" s="2" t="s">
        <v>29</v>
      </c>
      <c r="K2795" s="2" t="s">
        <v>20</v>
      </c>
      <c r="L2795" s="2" t="s">
        <v>30</v>
      </c>
      <c r="M2795" s="2"/>
      <c r="N2795" s="1">
        <f t="shared" si="43"/>
        <v>0</v>
      </c>
      <c r="O2795" s="2" t="s">
        <v>31</v>
      </c>
      <c r="P2795" s="2" t="s">
        <v>9128</v>
      </c>
      <c r="Q2795" s="2" t="s">
        <v>9128</v>
      </c>
      <c r="R2795" s="2" t="s">
        <v>21</v>
      </c>
      <c r="S2795" s="2"/>
      <c r="T2795" s="2" t="s">
        <v>25</v>
      </c>
      <c r="U2795" t="b">
        <f>VLOOKUP(H2795,[4]可返佣产品!$A$2:$B$1000,2,)</f>
        <v>1</v>
      </c>
    </row>
    <row r="2796" spans="1:21">
      <c r="A2796" s="2" t="s">
        <v>8532</v>
      </c>
      <c r="B2796" s="1" t="str">
        <f>VLOOKUP(A2796,'[3]消费明细-普通账号'!$B$2:$C$10000,2,)</f>
        <v>健客医药</v>
      </c>
      <c r="C2796" s="1" t="str">
        <f>VLOOKUP(A2796,'[3]消费明细-普通账号'!$B$2:$D$10000,3,)</f>
        <v>KA-深</v>
      </c>
      <c r="D2796" s="1" t="str">
        <f>VLOOKUP(A2796,'[3]消费明细-普通账号'!$B$2:$L$10000,11,)</f>
        <v>李申政</v>
      </c>
      <c r="E2796" s="1" t="str">
        <f>VLOOKUP(A2796,'[3]消费明细-普通账号'!$B$2:$P$10000,15,)</f>
        <v>新建</v>
      </c>
      <c r="F2796" s="5">
        <f>VLOOKUP(A2796,'[3]消费明细-普通账号'!$B$2:$O$10000,14,)</f>
        <v>43300.630833333336</v>
      </c>
      <c r="G2796" s="2" t="s">
        <v>9129</v>
      </c>
      <c r="H2796" s="2" t="s">
        <v>48</v>
      </c>
      <c r="I2796" s="2" t="s">
        <v>49</v>
      </c>
      <c r="J2796" s="2" t="s">
        <v>29</v>
      </c>
      <c r="K2796" s="2" t="s">
        <v>20</v>
      </c>
      <c r="L2796" s="2" t="s">
        <v>30</v>
      </c>
      <c r="M2796" s="2"/>
      <c r="N2796" s="1">
        <f t="shared" si="43"/>
        <v>0</v>
      </c>
      <c r="O2796" s="2" t="s">
        <v>31</v>
      </c>
      <c r="P2796" s="2" t="s">
        <v>9130</v>
      </c>
      <c r="Q2796" s="2" t="s">
        <v>9130</v>
      </c>
      <c r="R2796" s="2" t="s">
        <v>21</v>
      </c>
      <c r="S2796" s="2"/>
      <c r="T2796" s="2" t="s">
        <v>25</v>
      </c>
      <c r="U2796" t="e">
        <f>VLOOKUP(H2796,[4]可返佣产品!$A$2:$B$1000,2,)</f>
        <v>#N/A</v>
      </c>
    </row>
    <row r="2797" spans="1:21">
      <c r="A2797" s="2" t="s">
        <v>8532</v>
      </c>
      <c r="B2797" s="1" t="str">
        <f>VLOOKUP(A2797,'[3]消费明细-普通账号'!$B$2:$C$10000,2,)</f>
        <v>健客医药</v>
      </c>
      <c r="C2797" s="1" t="str">
        <f>VLOOKUP(A2797,'[3]消费明细-普通账号'!$B$2:$D$10000,3,)</f>
        <v>KA-深</v>
      </c>
      <c r="D2797" s="1" t="str">
        <f>VLOOKUP(A2797,'[3]消费明细-普通账号'!$B$2:$L$10000,11,)</f>
        <v>李申政</v>
      </c>
      <c r="E2797" s="1" t="str">
        <f>VLOOKUP(A2797,'[3]消费明细-普通账号'!$B$2:$P$10000,15,)</f>
        <v>新建</v>
      </c>
      <c r="F2797" s="5">
        <f>VLOOKUP(A2797,'[3]消费明细-普通账号'!$B$2:$O$10000,14,)</f>
        <v>43300.630833333336</v>
      </c>
      <c r="G2797" s="2" t="s">
        <v>9131</v>
      </c>
      <c r="H2797" s="2" t="s">
        <v>130</v>
      </c>
      <c r="I2797" s="2" t="s">
        <v>49</v>
      </c>
      <c r="J2797" s="2" t="s">
        <v>29</v>
      </c>
      <c r="K2797" s="2" t="s">
        <v>20</v>
      </c>
      <c r="L2797" s="2" t="s">
        <v>30</v>
      </c>
      <c r="M2797" s="2"/>
      <c r="N2797" s="1">
        <f t="shared" si="43"/>
        <v>0</v>
      </c>
      <c r="O2797" s="2" t="s">
        <v>31</v>
      </c>
      <c r="P2797" s="2" t="s">
        <v>9132</v>
      </c>
      <c r="Q2797" s="2" t="s">
        <v>9133</v>
      </c>
      <c r="R2797" s="2" t="s">
        <v>21</v>
      </c>
      <c r="S2797" s="2"/>
      <c r="T2797" s="2" t="s">
        <v>25</v>
      </c>
      <c r="U2797" t="b">
        <f>VLOOKUP(H2797,[4]可返佣产品!$A$2:$B$1000,2,)</f>
        <v>1</v>
      </c>
    </row>
    <row r="2798" spans="1:21">
      <c r="A2798" s="2" t="s">
        <v>8532</v>
      </c>
      <c r="B2798" s="1" t="str">
        <f>VLOOKUP(A2798,'[3]消费明细-普通账号'!$B$2:$C$10000,2,)</f>
        <v>健客医药</v>
      </c>
      <c r="C2798" s="1" t="str">
        <f>VLOOKUP(A2798,'[3]消费明细-普通账号'!$B$2:$D$10000,3,)</f>
        <v>KA-深</v>
      </c>
      <c r="D2798" s="1" t="str">
        <f>VLOOKUP(A2798,'[3]消费明细-普通账号'!$B$2:$L$10000,11,)</f>
        <v>李申政</v>
      </c>
      <c r="E2798" s="1" t="str">
        <f>VLOOKUP(A2798,'[3]消费明细-普通账号'!$B$2:$P$10000,15,)</f>
        <v>新建</v>
      </c>
      <c r="F2798" s="5">
        <f>VLOOKUP(A2798,'[3]消费明细-普通账号'!$B$2:$O$10000,14,)</f>
        <v>43300.630833333336</v>
      </c>
      <c r="G2798" s="2" t="s">
        <v>9134</v>
      </c>
      <c r="H2798" s="2" t="s">
        <v>130</v>
      </c>
      <c r="I2798" s="2" t="s">
        <v>49</v>
      </c>
      <c r="J2798" s="2" t="s">
        <v>29</v>
      </c>
      <c r="K2798" s="2" t="s">
        <v>20</v>
      </c>
      <c r="L2798" s="2" t="s">
        <v>30</v>
      </c>
      <c r="M2798" s="2"/>
      <c r="N2798" s="1">
        <f t="shared" si="43"/>
        <v>0</v>
      </c>
      <c r="O2798" s="2" t="s">
        <v>31</v>
      </c>
      <c r="P2798" s="2" t="s">
        <v>9135</v>
      </c>
      <c r="Q2798" s="2" t="s">
        <v>9135</v>
      </c>
      <c r="R2798" s="2" t="s">
        <v>21</v>
      </c>
      <c r="S2798" s="2"/>
      <c r="T2798" s="2" t="s">
        <v>25</v>
      </c>
      <c r="U2798" t="b">
        <f>VLOOKUP(H2798,[4]可返佣产品!$A$2:$B$1000,2,)</f>
        <v>1</v>
      </c>
    </row>
    <row r="2799" spans="1:21">
      <c r="A2799" s="2" t="s">
        <v>8532</v>
      </c>
      <c r="B2799" s="1" t="str">
        <f>VLOOKUP(A2799,'[3]消费明细-普通账号'!$B$2:$C$10000,2,)</f>
        <v>健客医药</v>
      </c>
      <c r="C2799" s="1" t="str">
        <f>VLOOKUP(A2799,'[3]消费明细-普通账号'!$B$2:$D$10000,3,)</f>
        <v>KA-深</v>
      </c>
      <c r="D2799" s="1" t="str">
        <f>VLOOKUP(A2799,'[3]消费明细-普通账号'!$B$2:$L$10000,11,)</f>
        <v>李申政</v>
      </c>
      <c r="E2799" s="1" t="str">
        <f>VLOOKUP(A2799,'[3]消费明细-普通账号'!$B$2:$P$10000,15,)</f>
        <v>新建</v>
      </c>
      <c r="F2799" s="5">
        <f>VLOOKUP(A2799,'[3]消费明细-普通账号'!$B$2:$O$10000,14,)</f>
        <v>43300.630833333336</v>
      </c>
      <c r="G2799" s="2" t="s">
        <v>9136</v>
      </c>
      <c r="H2799" s="2" t="s">
        <v>130</v>
      </c>
      <c r="I2799" s="2" t="s">
        <v>49</v>
      </c>
      <c r="J2799" s="2" t="s">
        <v>29</v>
      </c>
      <c r="K2799" s="2" t="s">
        <v>20</v>
      </c>
      <c r="L2799" s="2" t="s">
        <v>30</v>
      </c>
      <c r="M2799" s="2"/>
      <c r="N2799" s="1">
        <f t="shared" si="43"/>
        <v>0</v>
      </c>
      <c r="O2799" s="2" t="s">
        <v>31</v>
      </c>
      <c r="P2799" s="2" t="s">
        <v>9137</v>
      </c>
      <c r="Q2799" s="2" t="s">
        <v>9138</v>
      </c>
      <c r="R2799" s="2" t="s">
        <v>21</v>
      </c>
      <c r="S2799" s="2"/>
      <c r="T2799" s="2" t="s">
        <v>25</v>
      </c>
      <c r="U2799" t="b">
        <f>VLOOKUP(H2799,[4]可返佣产品!$A$2:$B$1000,2,)</f>
        <v>1</v>
      </c>
    </row>
    <row r="2800" spans="1:21">
      <c r="A2800" s="2" t="s">
        <v>8532</v>
      </c>
      <c r="B2800" s="1" t="str">
        <f>VLOOKUP(A2800,'[3]消费明细-普通账号'!$B$2:$C$10000,2,)</f>
        <v>健客医药</v>
      </c>
      <c r="C2800" s="1" t="str">
        <f>VLOOKUP(A2800,'[3]消费明细-普通账号'!$B$2:$D$10000,3,)</f>
        <v>KA-深</v>
      </c>
      <c r="D2800" s="1" t="str">
        <f>VLOOKUP(A2800,'[3]消费明细-普通账号'!$B$2:$L$10000,11,)</f>
        <v>李申政</v>
      </c>
      <c r="E2800" s="1" t="str">
        <f>VLOOKUP(A2800,'[3]消费明细-普通账号'!$B$2:$P$10000,15,)</f>
        <v>新建</v>
      </c>
      <c r="F2800" s="5">
        <f>VLOOKUP(A2800,'[3]消费明细-普通账号'!$B$2:$O$10000,14,)</f>
        <v>43300.630833333336</v>
      </c>
      <c r="G2800" s="2" t="s">
        <v>9139</v>
      </c>
      <c r="H2800" s="2" t="s">
        <v>48</v>
      </c>
      <c r="I2800" s="2" t="s">
        <v>49</v>
      </c>
      <c r="J2800" s="2" t="s">
        <v>29</v>
      </c>
      <c r="K2800" s="2" t="s">
        <v>20</v>
      </c>
      <c r="L2800" s="2" t="s">
        <v>30</v>
      </c>
      <c r="M2800" s="2"/>
      <c r="N2800" s="1">
        <f t="shared" si="43"/>
        <v>0</v>
      </c>
      <c r="O2800" s="2" t="s">
        <v>31</v>
      </c>
      <c r="P2800" s="2" t="s">
        <v>9140</v>
      </c>
      <c r="Q2800" s="2" t="s">
        <v>9140</v>
      </c>
      <c r="R2800" s="2" t="s">
        <v>21</v>
      </c>
      <c r="S2800" s="2"/>
      <c r="T2800" s="2" t="s">
        <v>25</v>
      </c>
      <c r="U2800" t="e">
        <f>VLOOKUP(H2800,[4]可返佣产品!$A$2:$B$1000,2,)</f>
        <v>#N/A</v>
      </c>
    </row>
    <row r="2801" spans="1:21">
      <c r="A2801" s="2" t="s">
        <v>8532</v>
      </c>
      <c r="B2801" s="1" t="str">
        <f>VLOOKUP(A2801,'[3]消费明细-普通账号'!$B$2:$C$10000,2,)</f>
        <v>健客医药</v>
      </c>
      <c r="C2801" s="1" t="str">
        <f>VLOOKUP(A2801,'[3]消费明细-普通账号'!$B$2:$D$10000,3,)</f>
        <v>KA-深</v>
      </c>
      <c r="D2801" s="1" t="str">
        <f>VLOOKUP(A2801,'[3]消费明细-普通账号'!$B$2:$L$10000,11,)</f>
        <v>李申政</v>
      </c>
      <c r="E2801" s="1" t="str">
        <f>VLOOKUP(A2801,'[3]消费明细-普通账号'!$B$2:$P$10000,15,)</f>
        <v>新建</v>
      </c>
      <c r="F2801" s="5">
        <f>VLOOKUP(A2801,'[3]消费明细-普通账号'!$B$2:$O$10000,14,)</f>
        <v>43300.630833333336</v>
      </c>
      <c r="G2801" s="2" t="s">
        <v>9141</v>
      </c>
      <c r="H2801" s="2" t="s">
        <v>48</v>
      </c>
      <c r="I2801" s="2" t="s">
        <v>49</v>
      </c>
      <c r="J2801" s="2" t="s">
        <v>29</v>
      </c>
      <c r="K2801" s="2" t="s">
        <v>20</v>
      </c>
      <c r="L2801" s="2" t="s">
        <v>30</v>
      </c>
      <c r="M2801" s="2"/>
      <c r="N2801" s="1">
        <f t="shared" si="43"/>
        <v>0</v>
      </c>
      <c r="O2801" s="2" t="s">
        <v>31</v>
      </c>
      <c r="P2801" s="2" t="s">
        <v>9142</v>
      </c>
      <c r="Q2801" s="2" t="s">
        <v>9142</v>
      </c>
      <c r="R2801" s="2" t="s">
        <v>21</v>
      </c>
      <c r="S2801" s="2"/>
      <c r="T2801" s="2" t="s">
        <v>25</v>
      </c>
      <c r="U2801" t="e">
        <f>VLOOKUP(H2801,[4]可返佣产品!$A$2:$B$1000,2,)</f>
        <v>#N/A</v>
      </c>
    </row>
    <row r="2802" spans="1:21">
      <c r="A2802" s="2" t="s">
        <v>8532</v>
      </c>
      <c r="B2802" s="1" t="str">
        <f>VLOOKUP(A2802,'[3]消费明细-普通账号'!$B$2:$C$10000,2,)</f>
        <v>健客医药</v>
      </c>
      <c r="C2802" s="1" t="str">
        <f>VLOOKUP(A2802,'[3]消费明细-普通账号'!$B$2:$D$10000,3,)</f>
        <v>KA-深</v>
      </c>
      <c r="D2802" s="1" t="str">
        <f>VLOOKUP(A2802,'[3]消费明细-普通账号'!$B$2:$L$10000,11,)</f>
        <v>李申政</v>
      </c>
      <c r="E2802" s="1" t="str">
        <f>VLOOKUP(A2802,'[3]消费明细-普通账号'!$B$2:$P$10000,15,)</f>
        <v>新建</v>
      </c>
      <c r="F2802" s="5">
        <f>VLOOKUP(A2802,'[3]消费明细-普通账号'!$B$2:$O$10000,14,)</f>
        <v>43300.630833333336</v>
      </c>
      <c r="G2802" s="2" t="s">
        <v>9143</v>
      </c>
      <c r="H2802" s="2" t="s">
        <v>2968</v>
      </c>
      <c r="I2802" s="2" t="s">
        <v>49</v>
      </c>
      <c r="J2802" s="2" t="s">
        <v>29</v>
      </c>
      <c r="K2802" s="2" t="s">
        <v>20</v>
      </c>
      <c r="L2802" s="2" t="s">
        <v>30</v>
      </c>
      <c r="M2802" s="2"/>
      <c r="N2802" s="1">
        <f t="shared" si="43"/>
        <v>0</v>
      </c>
      <c r="O2802" s="2" t="s">
        <v>31</v>
      </c>
      <c r="P2802" s="2" t="s">
        <v>9144</v>
      </c>
      <c r="Q2802" s="2" t="s">
        <v>9144</v>
      </c>
      <c r="R2802" s="2" t="s">
        <v>21</v>
      </c>
      <c r="S2802" s="2"/>
      <c r="T2802" s="2" t="s">
        <v>25</v>
      </c>
      <c r="U2802" t="e">
        <f>VLOOKUP(H2802,[4]可返佣产品!$A$2:$B$1000,2,)</f>
        <v>#N/A</v>
      </c>
    </row>
    <row r="2803" spans="1:21">
      <c r="A2803" s="2" t="s">
        <v>8532</v>
      </c>
      <c r="B2803" s="1" t="str">
        <f>VLOOKUP(A2803,'[3]消费明细-普通账号'!$B$2:$C$10000,2,)</f>
        <v>健客医药</v>
      </c>
      <c r="C2803" s="1" t="str">
        <f>VLOOKUP(A2803,'[3]消费明细-普通账号'!$B$2:$D$10000,3,)</f>
        <v>KA-深</v>
      </c>
      <c r="D2803" s="1" t="str">
        <f>VLOOKUP(A2803,'[3]消费明细-普通账号'!$B$2:$L$10000,11,)</f>
        <v>李申政</v>
      </c>
      <c r="E2803" s="1" t="str">
        <f>VLOOKUP(A2803,'[3]消费明细-普通账号'!$B$2:$P$10000,15,)</f>
        <v>新建</v>
      </c>
      <c r="F2803" s="5">
        <f>VLOOKUP(A2803,'[3]消费明细-普通账号'!$B$2:$O$10000,14,)</f>
        <v>43300.630833333336</v>
      </c>
      <c r="G2803" s="2" t="s">
        <v>9145</v>
      </c>
      <c r="H2803" s="2" t="s">
        <v>166</v>
      </c>
      <c r="I2803" s="2" t="s">
        <v>49</v>
      </c>
      <c r="J2803" s="2" t="s">
        <v>29</v>
      </c>
      <c r="K2803" s="2" t="s">
        <v>20</v>
      </c>
      <c r="L2803" s="2" t="s">
        <v>30</v>
      </c>
      <c r="M2803" s="2"/>
      <c r="N2803" s="1">
        <f t="shared" si="43"/>
        <v>0</v>
      </c>
      <c r="O2803" s="2" t="s">
        <v>31</v>
      </c>
      <c r="P2803" s="2" t="s">
        <v>9146</v>
      </c>
      <c r="Q2803" s="2" t="s">
        <v>9146</v>
      </c>
      <c r="R2803" s="2" t="s">
        <v>21</v>
      </c>
      <c r="S2803" s="2"/>
      <c r="T2803" s="2" t="s">
        <v>25</v>
      </c>
      <c r="U2803" t="e">
        <f>VLOOKUP(H2803,[4]可返佣产品!$A$2:$B$1000,2,)</f>
        <v>#N/A</v>
      </c>
    </row>
    <row r="2804" spans="1:21">
      <c r="A2804" s="2" t="s">
        <v>8532</v>
      </c>
      <c r="B2804" s="1" t="str">
        <f>VLOOKUP(A2804,'[3]消费明细-普通账号'!$B$2:$C$10000,2,)</f>
        <v>健客医药</v>
      </c>
      <c r="C2804" s="1" t="str">
        <f>VLOOKUP(A2804,'[3]消费明细-普通账号'!$B$2:$D$10000,3,)</f>
        <v>KA-深</v>
      </c>
      <c r="D2804" s="1" t="str">
        <f>VLOOKUP(A2804,'[3]消费明细-普通账号'!$B$2:$L$10000,11,)</f>
        <v>李申政</v>
      </c>
      <c r="E2804" s="1" t="str">
        <f>VLOOKUP(A2804,'[3]消费明细-普通账号'!$B$2:$P$10000,15,)</f>
        <v>新建</v>
      </c>
      <c r="F2804" s="5">
        <f>VLOOKUP(A2804,'[3]消费明细-普通账号'!$B$2:$O$10000,14,)</f>
        <v>43300.630833333336</v>
      </c>
      <c r="G2804" s="2" t="s">
        <v>9147</v>
      </c>
      <c r="H2804" s="2" t="s">
        <v>413</v>
      </c>
      <c r="I2804" s="2" t="s">
        <v>49</v>
      </c>
      <c r="J2804" s="2" t="s">
        <v>29</v>
      </c>
      <c r="K2804" s="2" t="s">
        <v>20</v>
      </c>
      <c r="L2804" s="2" t="s">
        <v>30</v>
      </c>
      <c r="M2804" s="2"/>
      <c r="N2804" s="1">
        <f t="shared" si="43"/>
        <v>0</v>
      </c>
      <c r="O2804" s="2" t="s">
        <v>31</v>
      </c>
      <c r="P2804" s="2" t="s">
        <v>9148</v>
      </c>
      <c r="Q2804" s="2" t="s">
        <v>9148</v>
      </c>
      <c r="R2804" s="2" t="s">
        <v>21</v>
      </c>
      <c r="S2804" s="2"/>
      <c r="T2804" s="2" t="s">
        <v>25</v>
      </c>
      <c r="U2804" t="e">
        <f>VLOOKUP(H2804,[4]可返佣产品!$A$2:$B$1000,2,)</f>
        <v>#N/A</v>
      </c>
    </row>
    <row r="2805" spans="1:21">
      <c r="A2805" s="2" t="s">
        <v>8532</v>
      </c>
      <c r="B2805" s="1" t="str">
        <f>VLOOKUP(A2805,'[3]消费明细-普通账号'!$B$2:$C$10000,2,)</f>
        <v>健客医药</v>
      </c>
      <c r="C2805" s="1" t="str">
        <f>VLOOKUP(A2805,'[3]消费明细-普通账号'!$B$2:$D$10000,3,)</f>
        <v>KA-深</v>
      </c>
      <c r="D2805" s="1" t="str">
        <f>VLOOKUP(A2805,'[3]消费明细-普通账号'!$B$2:$L$10000,11,)</f>
        <v>李申政</v>
      </c>
      <c r="E2805" s="1" t="str">
        <f>VLOOKUP(A2805,'[3]消费明细-普通账号'!$B$2:$P$10000,15,)</f>
        <v>新建</v>
      </c>
      <c r="F2805" s="5">
        <f>VLOOKUP(A2805,'[3]消费明细-普通账号'!$B$2:$O$10000,14,)</f>
        <v>43300.630833333336</v>
      </c>
      <c r="G2805" s="2" t="s">
        <v>9149</v>
      </c>
      <c r="H2805" s="2" t="s">
        <v>1557</v>
      </c>
      <c r="I2805" s="2" t="s">
        <v>49</v>
      </c>
      <c r="J2805" s="2" t="s">
        <v>29</v>
      </c>
      <c r="K2805" s="2" t="s">
        <v>20</v>
      </c>
      <c r="L2805" s="2" t="s">
        <v>30</v>
      </c>
      <c r="M2805" s="2"/>
      <c r="N2805" s="1">
        <f t="shared" si="43"/>
        <v>0</v>
      </c>
      <c r="O2805" s="2" t="s">
        <v>31</v>
      </c>
      <c r="P2805" s="2" t="s">
        <v>9150</v>
      </c>
      <c r="Q2805" s="2" t="s">
        <v>9150</v>
      </c>
      <c r="R2805" s="2" t="s">
        <v>21</v>
      </c>
      <c r="S2805" s="2"/>
      <c r="T2805" s="2" t="s">
        <v>25</v>
      </c>
      <c r="U2805" t="b">
        <f>VLOOKUP(H2805,[4]可返佣产品!$A$2:$B$1000,2,)</f>
        <v>1</v>
      </c>
    </row>
    <row r="2806" spans="1:21">
      <c r="A2806" s="2" t="s">
        <v>8615</v>
      </c>
      <c r="B2806" s="1" t="str">
        <f>VLOOKUP(A2806,'[3]消费明细-普通账号'!$B$2:$C$10000,2,)</f>
        <v>深圳众米网络科技有限公司</v>
      </c>
      <c r="C2806" s="1" t="str">
        <f>VLOOKUP(A2806,'[3]消费明细-普通账号'!$B$2:$D$10000,3,)</f>
        <v>铁军-深</v>
      </c>
      <c r="D2806" s="1" t="str">
        <f>VLOOKUP(A2806,'[3]消费明细-普通账号'!$B$2:$L$10000,11,)</f>
        <v>黄至崇</v>
      </c>
      <c r="E2806" s="1" t="str">
        <f>VLOOKUP(A2806,'[3]消费明细-普通账号'!$B$2:$P$10000,15,)</f>
        <v>关联</v>
      </c>
      <c r="F2806" s="5">
        <f>VLOOKUP(A2806,'[3]消费明细-普通账号'!$B$2:$O$10000,14,)</f>
        <v>43174.780104166668</v>
      </c>
      <c r="G2806" s="2" t="s">
        <v>9151</v>
      </c>
      <c r="H2806" s="2" t="s">
        <v>17</v>
      </c>
      <c r="I2806" s="2" t="s">
        <v>59</v>
      </c>
      <c r="J2806" s="2" t="s">
        <v>9152</v>
      </c>
      <c r="K2806" s="2" t="s">
        <v>360</v>
      </c>
      <c r="L2806" s="2" t="s">
        <v>9153</v>
      </c>
      <c r="M2806" s="2">
        <v>620.64</v>
      </c>
      <c r="N2806" s="1">
        <f t="shared" si="43"/>
        <v>2155.98</v>
      </c>
      <c r="O2806" s="2" t="s">
        <v>22</v>
      </c>
      <c r="P2806" s="2" t="s">
        <v>9154</v>
      </c>
      <c r="Q2806" s="2" t="s">
        <v>9155</v>
      </c>
      <c r="R2806" s="2" t="s">
        <v>21</v>
      </c>
      <c r="S2806" s="2"/>
      <c r="T2806" s="2" t="s">
        <v>25</v>
      </c>
      <c r="U2806">
        <v>-1</v>
      </c>
    </row>
    <row r="2807" spans="1:21">
      <c r="A2807" s="2" t="s">
        <v>8569</v>
      </c>
      <c r="B2807" s="1" t="str">
        <f>VLOOKUP(A2807,'[3]消费明细-普通账号'!$B$2:$C$10000,2,)</f>
        <v>深圳市聚美堂科技有限公司</v>
      </c>
      <c r="C2807" s="1" t="str">
        <f>VLOOKUP(A2807,'[3]消费明细-普通账号'!$B$2:$D$10000,3,)</f>
        <v>铁军-深</v>
      </c>
      <c r="D2807" s="1" t="str">
        <f>VLOOKUP(A2807,'[3]消费明细-普通账号'!$B$2:$L$10000,11,)</f>
        <v>金浩阳</v>
      </c>
      <c r="E2807" s="1" t="str">
        <f>VLOOKUP(A2807,'[3]消费明细-普通账号'!$B$2:$P$10000,15,)</f>
        <v>新建</v>
      </c>
      <c r="F2807" s="5">
        <f>VLOOKUP(A2807,'[3]消费明细-普通账号'!$B$2:$O$10000,14,)</f>
        <v>43236.624583333301</v>
      </c>
      <c r="G2807" s="2" t="s">
        <v>9156</v>
      </c>
      <c r="H2807" s="2" t="s">
        <v>17</v>
      </c>
      <c r="I2807" s="2" t="s">
        <v>59</v>
      </c>
      <c r="J2807" s="2" t="s">
        <v>705</v>
      </c>
      <c r="K2807" s="2" t="s">
        <v>20</v>
      </c>
      <c r="L2807" s="2" t="s">
        <v>705</v>
      </c>
      <c r="M2807" s="2"/>
      <c r="N2807" s="1">
        <f t="shared" si="43"/>
        <v>59</v>
      </c>
      <c r="O2807" s="2" t="s">
        <v>22</v>
      </c>
      <c r="P2807" s="2" t="s">
        <v>9157</v>
      </c>
      <c r="Q2807" s="2" t="s">
        <v>9158</v>
      </c>
      <c r="R2807" s="2" t="s">
        <v>21</v>
      </c>
      <c r="S2807" s="2"/>
      <c r="T2807" s="2" t="s">
        <v>25</v>
      </c>
      <c r="U2807" t="str">
        <f>VLOOKUP(H2807,[4]可返佣产品!$A$2:$B$1000,2,)</f>
        <v>true</v>
      </c>
    </row>
    <row r="2808" spans="1:21">
      <c r="A2808" s="2" t="s">
        <v>8569</v>
      </c>
      <c r="B2808" s="1" t="str">
        <f>VLOOKUP(A2808,'[3]消费明细-普通账号'!$B$2:$C$10000,2,)</f>
        <v>深圳市聚美堂科技有限公司</v>
      </c>
      <c r="C2808" s="1" t="str">
        <f>VLOOKUP(A2808,'[3]消费明细-普通账号'!$B$2:$D$10000,3,)</f>
        <v>铁军-深</v>
      </c>
      <c r="D2808" s="1" t="str">
        <f>VLOOKUP(A2808,'[3]消费明细-普通账号'!$B$2:$L$10000,11,)</f>
        <v>金浩阳</v>
      </c>
      <c r="E2808" s="1" t="str">
        <f>VLOOKUP(A2808,'[3]消费明细-普通账号'!$B$2:$P$10000,15,)</f>
        <v>新建</v>
      </c>
      <c r="F2808" s="5">
        <f>VLOOKUP(A2808,'[3]消费明细-普通账号'!$B$2:$O$10000,14,)</f>
        <v>43236.624583333301</v>
      </c>
      <c r="G2808" s="2" t="s">
        <v>9159</v>
      </c>
      <c r="H2808" s="2" t="s">
        <v>17</v>
      </c>
      <c r="I2808" s="2" t="s">
        <v>59</v>
      </c>
      <c r="J2808" s="2" t="s">
        <v>705</v>
      </c>
      <c r="K2808" s="2" t="s">
        <v>20</v>
      </c>
      <c r="L2808" s="2" t="s">
        <v>705</v>
      </c>
      <c r="M2808" s="2"/>
      <c r="N2808" s="1">
        <f t="shared" si="43"/>
        <v>59</v>
      </c>
      <c r="O2808" s="2" t="s">
        <v>22</v>
      </c>
      <c r="P2808" s="2" t="s">
        <v>9160</v>
      </c>
      <c r="Q2808" s="2" t="s">
        <v>9161</v>
      </c>
      <c r="R2808" s="2" t="s">
        <v>21</v>
      </c>
      <c r="S2808" s="2"/>
      <c r="T2808" s="2" t="s">
        <v>25</v>
      </c>
      <c r="U2808" t="str">
        <f>VLOOKUP(H2808,[4]可返佣产品!$A$2:$B$1000,2,)</f>
        <v>true</v>
      </c>
    </row>
    <row r="2809" spans="1:21">
      <c r="A2809" s="2" t="s">
        <v>9162</v>
      </c>
      <c r="B2809" s="1" t="str">
        <f>VLOOKUP(A2809,'[3]消费明细-普通账号'!$B$2:$C$10000,2,)</f>
        <v>广盈供应链</v>
      </c>
      <c r="C2809" s="1" t="str">
        <f>VLOOKUP(A2809,'[3]消费明细-普通账号'!$B$2:$D$10000,3,)</f>
        <v>KA-深</v>
      </c>
      <c r="D2809" s="1" t="str">
        <f>VLOOKUP(A2809,'[3]消费明细-普通账号'!$B$2:$L$10000,11,)</f>
        <v>李申政</v>
      </c>
      <c r="E2809" s="1" t="str">
        <f>VLOOKUP(A2809,'[3]消费明细-普通账号'!$B$2:$P$10000,15,)</f>
        <v>新建</v>
      </c>
      <c r="F2809" s="5">
        <f>VLOOKUP(A2809,'[3]消费明细-普通账号'!$B$2:$O$10000,14,)</f>
        <v>43276.626215277778</v>
      </c>
      <c r="G2809" s="2" t="s">
        <v>9163</v>
      </c>
      <c r="H2809" s="2" t="s">
        <v>17</v>
      </c>
      <c r="I2809" s="2" t="s">
        <v>49</v>
      </c>
      <c r="J2809" s="2" t="s">
        <v>9164</v>
      </c>
      <c r="K2809" s="2" t="s">
        <v>84</v>
      </c>
      <c r="L2809" s="2" t="s">
        <v>9165</v>
      </c>
      <c r="M2809" s="2"/>
      <c r="N2809" s="1">
        <f t="shared" si="43"/>
        <v>6307.68</v>
      </c>
      <c r="O2809" s="2" t="s">
        <v>22</v>
      </c>
      <c r="P2809" s="2" t="s">
        <v>9166</v>
      </c>
      <c r="Q2809" s="2" t="s">
        <v>9167</v>
      </c>
      <c r="R2809" s="2" t="s">
        <v>21</v>
      </c>
      <c r="S2809" s="2"/>
      <c r="T2809" s="2" t="s">
        <v>25</v>
      </c>
      <c r="U2809" t="str">
        <f>VLOOKUP(H2809,[4]可返佣产品!$A$2:$B$1000,2,)</f>
        <v>true</v>
      </c>
    </row>
    <row r="2810" spans="1:21">
      <c r="A2810" s="2" t="s">
        <v>8609</v>
      </c>
      <c r="B2810" s="1" t="str">
        <f>VLOOKUP(A2810,'[3]消费明细-普通账号'!$B$2:$C$10000,2,)</f>
        <v>深圳智慧药师科技股份有限公司</v>
      </c>
      <c r="C2810" s="1" t="str">
        <f>VLOOKUP(A2810,'[3]消费明细-普通账号'!$B$2:$D$10000,3,)</f>
        <v>KA-深</v>
      </c>
      <c r="D2810" s="1" t="str">
        <f>VLOOKUP(A2810,'[3]消费明细-普通账号'!$B$2:$L$10000,11,)</f>
        <v>李申政</v>
      </c>
      <c r="E2810" s="1" t="str">
        <f>VLOOKUP(A2810,'[3]消费明细-普通账号'!$B$2:$P$10000,15,)</f>
        <v>关联</v>
      </c>
      <c r="F2810" s="5">
        <f>VLOOKUP(A2810,'[3]消费明细-普通账号'!$B$2:$O$10000,14,)</f>
        <v>42986</v>
      </c>
      <c r="G2810" s="2" t="s">
        <v>9168</v>
      </c>
      <c r="H2810" s="2" t="s">
        <v>17</v>
      </c>
      <c r="I2810" s="2" t="s">
        <v>49</v>
      </c>
      <c r="J2810" s="2" t="s">
        <v>9169</v>
      </c>
      <c r="K2810" s="2" t="s">
        <v>4182</v>
      </c>
      <c r="L2810" s="2" t="s">
        <v>9170</v>
      </c>
      <c r="M2810" s="2"/>
      <c r="N2810" s="1">
        <f t="shared" si="43"/>
        <v>8386.5</v>
      </c>
      <c r="O2810" s="2" t="s">
        <v>22</v>
      </c>
      <c r="P2810" s="2" t="s">
        <v>9171</v>
      </c>
      <c r="Q2810" s="2" t="s">
        <v>9172</v>
      </c>
      <c r="R2810" s="2" t="s">
        <v>21</v>
      </c>
      <c r="S2810" s="2"/>
      <c r="T2810" s="2" t="s">
        <v>25</v>
      </c>
      <c r="U2810" t="str">
        <f>VLOOKUP(H2810,[4]可返佣产品!$A$2:$B$1000,2,)</f>
        <v>true</v>
      </c>
    </row>
    <row r="2811" spans="1:21">
      <c r="A2811" s="2" t="s">
        <v>8609</v>
      </c>
      <c r="B2811" s="1" t="str">
        <f>VLOOKUP(A2811,'[3]消费明细-普通账号'!$B$2:$C$10000,2,)</f>
        <v>深圳智慧药师科技股份有限公司</v>
      </c>
      <c r="C2811" s="1" t="str">
        <f>VLOOKUP(A2811,'[3]消费明细-普通账号'!$B$2:$D$10000,3,)</f>
        <v>KA-深</v>
      </c>
      <c r="D2811" s="1" t="str">
        <f>VLOOKUP(A2811,'[3]消费明细-普通账号'!$B$2:$L$10000,11,)</f>
        <v>李申政</v>
      </c>
      <c r="E2811" s="1" t="str">
        <f>VLOOKUP(A2811,'[3]消费明细-普通账号'!$B$2:$P$10000,15,)</f>
        <v>关联</v>
      </c>
      <c r="F2811" s="5">
        <f>VLOOKUP(A2811,'[3]消费明细-普通账号'!$B$2:$O$10000,14,)</f>
        <v>42986</v>
      </c>
      <c r="G2811" s="2" t="s">
        <v>9173</v>
      </c>
      <c r="H2811" s="2" t="s">
        <v>17</v>
      </c>
      <c r="I2811" s="2" t="s">
        <v>49</v>
      </c>
      <c r="J2811" s="2" t="s">
        <v>9169</v>
      </c>
      <c r="K2811" s="2" t="s">
        <v>4182</v>
      </c>
      <c r="L2811" s="2" t="s">
        <v>9170</v>
      </c>
      <c r="M2811" s="2"/>
      <c r="N2811" s="1">
        <f t="shared" si="43"/>
        <v>8386.5</v>
      </c>
      <c r="O2811" s="2" t="s">
        <v>22</v>
      </c>
      <c r="P2811" s="2" t="s">
        <v>9171</v>
      </c>
      <c r="Q2811" s="2" t="s">
        <v>9174</v>
      </c>
      <c r="R2811" s="2" t="s">
        <v>21</v>
      </c>
      <c r="S2811" s="2"/>
      <c r="T2811" s="2" t="s">
        <v>25</v>
      </c>
      <c r="U2811" t="str">
        <f>VLOOKUP(H2811,[4]可返佣产品!$A$2:$B$1000,2,)</f>
        <v>true</v>
      </c>
    </row>
    <row r="2812" spans="1:21">
      <c r="A2812" s="2" t="s">
        <v>8553</v>
      </c>
      <c r="B2812" s="1" t="str">
        <f>VLOOKUP(A2812,'[3]消费明细-普通账号'!$B$2:$C$10000,2,)</f>
        <v>广州阅来阅美网络科技有限公司</v>
      </c>
      <c r="C2812" s="1" t="str">
        <f>VLOOKUP(A2812,'[3]消费明细-普通账号'!$B$2:$D$10000,3,)</f>
        <v>KA-深</v>
      </c>
      <c r="D2812" s="1" t="str">
        <f>VLOOKUP(A2812,'[3]消费明细-普通账号'!$B$2:$L$10000,11,)</f>
        <v>李申政</v>
      </c>
      <c r="E2812" s="1" t="str">
        <f>VLOOKUP(A2812,'[3]消费明细-普通账号'!$B$2:$P$10000,15,)</f>
        <v>关联</v>
      </c>
      <c r="F2812" s="5">
        <f>VLOOKUP(A2812,'[3]消费明细-普通账号'!$B$2:$O$10000,14,)</f>
        <v>43140.605034722197</v>
      </c>
      <c r="G2812" s="2" t="s">
        <v>9175</v>
      </c>
      <c r="H2812" s="2" t="s">
        <v>17</v>
      </c>
      <c r="I2812" s="2" t="s">
        <v>59</v>
      </c>
      <c r="J2812" s="2" t="s">
        <v>8744</v>
      </c>
      <c r="K2812" s="2" t="s">
        <v>20</v>
      </c>
      <c r="L2812" s="2" t="s">
        <v>8744</v>
      </c>
      <c r="M2812" s="2"/>
      <c r="N2812" s="1">
        <f t="shared" si="43"/>
        <v>710.91</v>
      </c>
      <c r="O2812" s="2" t="s">
        <v>22</v>
      </c>
      <c r="P2812" s="2" t="s">
        <v>9176</v>
      </c>
      <c r="Q2812" s="2" t="s">
        <v>9177</v>
      </c>
      <c r="R2812" s="2" t="s">
        <v>21</v>
      </c>
      <c r="S2812" s="2"/>
      <c r="T2812" s="2" t="s">
        <v>25</v>
      </c>
      <c r="U2812">
        <v>-1</v>
      </c>
    </row>
    <row r="2813" spans="1:21">
      <c r="A2813" s="2" t="s">
        <v>8507</v>
      </c>
      <c r="B2813" s="1" t="str">
        <f>VLOOKUP(A2813,'[3]消费明细-普通账号'!$B$2:$C$10000,2,)</f>
        <v>上海分蛋信息科技有限公司（陈双双）</v>
      </c>
      <c r="C2813" s="1" t="str">
        <f>VLOOKUP(A2813,'[3]消费明细-普通账号'!$B$2:$D$10000,3,)</f>
        <v>KA-广</v>
      </c>
      <c r="D2813" s="1" t="str">
        <f>VLOOKUP(A2813,'[3]消费明细-普通账号'!$B$2:$L$10000,11,)</f>
        <v>谢晓敏</v>
      </c>
      <c r="E2813" s="1" t="str">
        <f>VLOOKUP(A2813,'[3]消费明细-普通账号'!$B$2:$P$10000,15,)</f>
        <v>关联</v>
      </c>
      <c r="F2813" s="5">
        <f>VLOOKUP(A2813,'[3]消费明细-普通账号'!$B$2:$O$10000,14,)</f>
        <v>42915</v>
      </c>
      <c r="G2813" s="2" t="s">
        <v>9178</v>
      </c>
      <c r="H2813" s="2" t="s">
        <v>54</v>
      </c>
      <c r="I2813" s="2" t="s">
        <v>49</v>
      </c>
      <c r="J2813" s="2" t="s">
        <v>29</v>
      </c>
      <c r="K2813" s="2" t="s">
        <v>20</v>
      </c>
      <c r="L2813" s="2" t="s">
        <v>29</v>
      </c>
      <c r="M2813" s="2"/>
      <c r="N2813" s="1">
        <f t="shared" si="43"/>
        <v>0</v>
      </c>
      <c r="O2813" s="2" t="s">
        <v>22</v>
      </c>
      <c r="P2813" s="2" t="s">
        <v>9179</v>
      </c>
      <c r="Q2813" s="2" t="s">
        <v>9180</v>
      </c>
      <c r="R2813" s="2" t="s">
        <v>21</v>
      </c>
      <c r="S2813" s="2"/>
      <c r="T2813" s="2" t="s">
        <v>25</v>
      </c>
      <c r="U2813" t="str">
        <f>VLOOKUP(H2813,[4]可返佣产品!$A$2:$B$1000,2,)</f>
        <v>true</v>
      </c>
    </row>
    <row r="2814" spans="1:21">
      <c r="A2814" s="2" t="s">
        <v>8734</v>
      </c>
      <c r="B2814" s="1" t="str">
        <f>VLOOKUP(A2814,'[3]消费明细-普通账号'!$B$2:$C$10000,2,)</f>
        <v>深圳市本牛科技有限责任公司</v>
      </c>
      <c r="C2814" s="1" t="str">
        <f>VLOOKUP(A2814,'[3]消费明细-普通账号'!$B$2:$D$10000,3,)</f>
        <v>KA-深</v>
      </c>
      <c r="D2814" s="1" t="str">
        <f>VLOOKUP(A2814,'[3]消费明细-普通账号'!$B$2:$L$10000,11,)</f>
        <v>李申政</v>
      </c>
      <c r="E2814" s="1" t="str">
        <f>VLOOKUP(A2814,'[3]消费明细-普通账号'!$B$2:$P$10000,15,)</f>
        <v>关联</v>
      </c>
      <c r="F2814" s="5">
        <f>VLOOKUP(A2814,'[3]消费明细-普通账号'!$B$2:$O$10000,14,)</f>
        <v>42948</v>
      </c>
      <c r="G2814" s="2" t="s">
        <v>9181</v>
      </c>
      <c r="H2814" s="2" t="s">
        <v>17</v>
      </c>
      <c r="I2814" s="2" t="s">
        <v>49</v>
      </c>
      <c r="J2814" s="2" t="s">
        <v>9182</v>
      </c>
      <c r="K2814" s="2" t="s">
        <v>84</v>
      </c>
      <c r="L2814" s="2" t="s">
        <v>9183</v>
      </c>
      <c r="M2814" s="2"/>
      <c r="N2814" s="1">
        <f t="shared" si="43"/>
        <v>15646.8</v>
      </c>
      <c r="O2814" s="2" t="s">
        <v>22</v>
      </c>
      <c r="P2814" s="2" t="s">
        <v>9184</v>
      </c>
      <c r="Q2814" s="2" t="s">
        <v>9185</v>
      </c>
      <c r="R2814" s="2" t="s">
        <v>21</v>
      </c>
      <c r="S2814" s="2"/>
      <c r="T2814" s="2" t="s">
        <v>25</v>
      </c>
      <c r="U2814" t="str">
        <f>VLOOKUP(H2814,[4]可返佣产品!$A$2:$B$1000,2,)</f>
        <v>true</v>
      </c>
    </row>
    <row r="2815" spans="1:21">
      <c r="A2815" s="2" t="s">
        <v>8734</v>
      </c>
      <c r="B2815" s="1" t="str">
        <f>VLOOKUP(A2815,'[3]消费明细-普通账号'!$B$2:$C$10000,2,)</f>
        <v>深圳市本牛科技有限责任公司</v>
      </c>
      <c r="C2815" s="1" t="str">
        <f>VLOOKUP(A2815,'[3]消费明细-普通账号'!$B$2:$D$10000,3,)</f>
        <v>KA-深</v>
      </c>
      <c r="D2815" s="1" t="str">
        <f>VLOOKUP(A2815,'[3]消费明细-普通账号'!$B$2:$L$10000,11,)</f>
        <v>李申政</v>
      </c>
      <c r="E2815" s="1" t="str">
        <f>VLOOKUP(A2815,'[3]消费明细-普通账号'!$B$2:$P$10000,15,)</f>
        <v>关联</v>
      </c>
      <c r="F2815" s="5">
        <f>VLOOKUP(A2815,'[3]消费明细-普通账号'!$B$2:$O$10000,14,)</f>
        <v>42948</v>
      </c>
      <c r="G2815" s="2" t="s">
        <v>9186</v>
      </c>
      <c r="H2815" s="2" t="s">
        <v>17</v>
      </c>
      <c r="I2815" s="2" t="s">
        <v>49</v>
      </c>
      <c r="J2815" s="2" t="s">
        <v>9182</v>
      </c>
      <c r="K2815" s="2" t="s">
        <v>84</v>
      </c>
      <c r="L2815" s="2" t="s">
        <v>9183</v>
      </c>
      <c r="M2815" s="2"/>
      <c r="N2815" s="1">
        <f t="shared" si="43"/>
        <v>15646.8</v>
      </c>
      <c r="O2815" s="2" t="s">
        <v>22</v>
      </c>
      <c r="P2815" s="2" t="s">
        <v>9187</v>
      </c>
      <c r="Q2815" s="2" t="s">
        <v>9188</v>
      </c>
      <c r="R2815" s="2" t="s">
        <v>21</v>
      </c>
      <c r="S2815" s="2"/>
      <c r="T2815" s="2" t="s">
        <v>25</v>
      </c>
      <c r="U2815" t="str">
        <f>VLOOKUP(H2815,[4]可返佣产品!$A$2:$B$1000,2,)</f>
        <v>true</v>
      </c>
    </row>
    <row r="2816" spans="1:21">
      <c r="A2816" s="2" t="s">
        <v>8576</v>
      </c>
      <c r="B2816" s="1" t="str">
        <f>VLOOKUP(A2816,'[3]消费明细-普通账号'!$B$2:$C$10000,2,)</f>
        <v>陈健华</v>
      </c>
      <c r="C2816" s="1" t="str">
        <f>VLOOKUP(A2816,'[3]消费明细-普通账号'!$B$2:$D$10000,3,)</f>
        <v>KA-深</v>
      </c>
      <c r="D2816" s="1" t="str">
        <f>VLOOKUP(A2816,'[3]消费明细-普通账号'!$B$2:$L$10000,11,)</f>
        <v>李申政</v>
      </c>
      <c r="E2816" s="1" t="str">
        <f>VLOOKUP(A2816,'[3]消费明细-普通账号'!$B$2:$P$10000,15,)</f>
        <v>新建</v>
      </c>
      <c r="F2816" s="5">
        <f>VLOOKUP(A2816,'[3]消费明细-普通账号'!$B$2:$O$10000,14,)</f>
        <v>42936</v>
      </c>
      <c r="G2816" s="2" t="s">
        <v>9189</v>
      </c>
      <c r="H2816" s="2" t="s">
        <v>17</v>
      </c>
      <c r="I2816" s="2" t="s">
        <v>49</v>
      </c>
      <c r="J2816" s="2" t="s">
        <v>9190</v>
      </c>
      <c r="K2816" s="2" t="s">
        <v>84</v>
      </c>
      <c r="L2816" s="2" t="s">
        <v>9191</v>
      </c>
      <c r="M2816" s="2"/>
      <c r="N2816" s="1">
        <f t="shared" si="43"/>
        <v>2794.8</v>
      </c>
      <c r="O2816" s="2" t="s">
        <v>22</v>
      </c>
      <c r="P2816" s="2" t="s">
        <v>9192</v>
      </c>
      <c r="Q2816" s="2" t="s">
        <v>9193</v>
      </c>
      <c r="R2816" s="2" t="s">
        <v>21</v>
      </c>
      <c r="S2816" s="2"/>
      <c r="T2816" s="2" t="s">
        <v>25</v>
      </c>
      <c r="U2816" t="str">
        <f>VLOOKUP(H2816,[4]可返佣产品!$A$2:$B$1000,2,)</f>
        <v>true</v>
      </c>
    </row>
    <row r="2817" spans="1:21">
      <c r="A2817" s="2" t="s">
        <v>8576</v>
      </c>
      <c r="B2817" s="1" t="str">
        <f>VLOOKUP(A2817,'[3]消费明细-普通账号'!$B$2:$C$10000,2,)</f>
        <v>陈健华</v>
      </c>
      <c r="C2817" s="1" t="str">
        <f>VLOOKUP(A2817,'[3]消费明细-普通账号'!$B$2:$D$10000,3,)</f>
        <v>KA-深</v>
      </c>
      <c r="D2817" s="1" t="str">
        <f>VLOOKUP(A2817,'[3]消费明细-普通账号'!$B$2:$L$10000,11,)</f>
        <v>李申政</v>
      </c>
      <c r="E2817" s="1" t="str">
        <f>VLOOKUP(A2817,'[3]消费明细-普通账号'!$B$2:$P$10000,15,)</f>
        <v>新建</v>
      </c>
      <c r="F2817" s="5">
        <f>VLOOKUP(A2817,'[3]消费明细-普通账号'!$B$2:$O$10000,14,)</f>
        <v>42936</v>
      </c>
      <c r="G2817" s="2" t="s">
        <v>9194</v>
      </c>
      <c r="H2817" s="2" t="s">
        <v>17</v>
      </c>
      <c r="I2817" s="2" t="s">
        <v>59</v>
      </c>
      <c r="J2817" s="2" t="s">
        <v>9195</v>
      </c>
      <c r="K2817" s="2" t="s">
        <v>20</v>
      </c>
      <c r="L2817" s="2" t="s">
        <v>9195</v>
      </c>
      <c r="M2817" s="2"/>
      <c r="N2817" s="1">
        <f t="shared" si="43"/>
        <v>3150</v>
      </c>
      <c r="O2817" s="2" t="s">
        <v>22</v>
      </c>
      <c r="P2817" s="2" t="s">
        <v>9196</v>
      </c>
      <c r="Q2817" s="2" t="s">
        <v>9197</v>
      </c>
      <c r="R2817" s="2" t="s">
        <v>21</v>
      </c>
      <c r="S2817" s="2"/>
      <c r="T2817" s="2" t="s">
        <v>25</v>
      </c>
      <c r="U2817" t="str">
        <f>VLOOKUP(H2817,[4]可返佣产品!$A$2:$B$1000,2,)</f>
        <v>true</v>
      </c>
    </row>
    <row r="2818" spans="1:21">
      <c r="A2818" s="2" t="s">
        <v>8576</v>
      </c>
      <c r="B2818" s="1" t="str">
        <f>VLOOKUP(A2818,'[3]消费明细-普通账号'!$B$2:$C$10000,2,)</f>
        <v>陈健华</v>
      </c>
      <c r="C2818" s="1" t="str">
        <f>VLOOKUP(A2818,'[3]消费明细-普通账号'!$B$2:$D$10000,3,)</f>
        <v>KA-深</v>
      </c>
      <c r="D2818" s="1" t="str">
        <f>VLOOKUP(A2818,'[3]消费明细-普通账号'!$B$2:$L$10000,11,)</f>
        <v>李申政</v>
      </c>
      <c r="E2818" s="1" t="str">
        <f>VLOOKUP(A2818,'[3]消费明细-普通账号'!$B$2:$P$10000,15,)</f>
        <v>新建</v>
      </c>
      <c r="F2818" s="5">
        <f>VLOOKUP(A2818,'[3]消费明细-普通账号'!$B$2:$O$10000,14,)</f>
        <v>42936</v>
      </c>
      <c r="G2818" s="2" t="s">
        <v>9198</v>
      </c>
      <c r="H2818" s="2" t="s">
        <v>17</v>
      </c>
      <c r="I2818" s="2" t="s">
        <v>59</v>
      </c>
      <c r="J2818" s="2" t="s">
        <v>9199</v>
      </c>
      <c r="K2818" s="2" t="s">
        <v>84</v>
      </c>
      <c r="L2818" s="2" t="s">
        <v>9200</v>
      </c>
      <c r="M2818" s="2"/>
      <c r="N2818" s="1">
        <f t="shared" si="43"/>
        <v>7395</v>
      </c>
      <c r="O2818" s="2" t="s">
        <v>22</v>
      </c>
      <c r="P2818" s="2" t="s">
        <v>9201</v>
      </c>
      <c r="Q2818" s="2" t="s">
        <v>9202</v>
      </c>
      <c r="R2818" s="2" t="s">
        <v>21</v>
      </c>
      <c r="S2818" s="2"/>
      <c r="T2818" s="2" t="s">
        <v>25</v>
      </c>
      <c r="U2818" t="str">
        <f>VLOOKUP(H2818,[4]可返佣产品!$A$2:$B$1000,2,)</f>
        <v>true</v>
      </c>
    </row>
    <row r="2819" spans="1:21">
      <c r="A2819" s="2" t="s">
        <v>8576</v>
      </c>
      <c r="B2819" s="1" t="str">
        <f>VLOOKUP(A2819,'[3]消费明细-普通账号'!$B$2:$C$10000,2,)</f>
        <v>陈健华</v>
      </c>
      <c r="C2819" s="1" t="str">
        <f>VLOOKUP(A2819,'[3]消费明细-普通账号'!$B$2:$D$10000,3,)</f>
        <v>KA-深</v>
      </c>
      <c r="D2819" s="1" t="str">
        <f>VLOOKUP(A2819,'[3]消费明细-普通账号'!$B$2:$L$10000,11,)</f>
        <v>李申政</v>
      </c>
      <c r="E2819" s="1" t="str">
        <f>VLOOKUP(A2819,'[3]消费明细-普通账号'!$B$2:$P$10000,15,)</f>
        <v>新建</v>
      </c>
      <c r="F2819" s="5">
        <f>VLOOKUP(A2819,'[3]消费明细-普通账号'!$B$2:$O$10000,14,)</f>
        <v>42936</v>
      </c>
      <c r="G2819" s="2" t="s">
        <v>9203</v>
      </c>
      <c r="H2819" s="2" t="s">
        <v>17</v>
      </c>
      <c r="I2819" s="2" t="s">
        <v>59</v>
      </c>
      <c r="J2819" s="2" t="s">
        <v>9204</v>
      </c>
      <c r="K2819" s="2" t="s">
        <v>20</v>
      </c>
      <c r="L2819" s="2" t="s">
        <v>9204</v>
      </c>
      <c r="M2819" s="2"/>
      <c r="N2819" s="1">
        <f t="shared" ref="N2819:N2882" si="44">L2819-M2819</f>
        <v>2094</v>
      </c>
      <c r="O2819" s="2" t="s">
        <v>22</v>
      </c>
      <c r="P2819" s="2" t="s">
        <v>9205</v>
      </c>
      <c r="Q2819" s="2" t="s">
        <v>9206</v>
      </c>
      <c r="R2819" s="2" t="s">
        <v>21</v>
      </c>
      <c r="S2819" s="2"/>
      <c r="T2819" s="2" t="s">
        <v>25</v>
      </c>
      <c r="U2819" t="str">
        <f>VLOOKUP(H2819,[4]可返佣产品!$A$2:$B$1000,2,)</f>
        <v>true</v>
      </c>
    </row>
    <row r="2820" spans="1:21">
      <c r="A2820" s="2" t="s">
        <v>8576</v>
      </c>
      <c r="B2820" s="1" t="str">
        <f>VLOOKUP(A2820,'[3]消费明细-普通账号'!$B$2:$C$10000,2,)</f>
        <v>陈健华</v>
      </c>
      <c r="C2820" s="1" t="str">
        <f>VLOOKUP(A2820,'[3]消费明细-普通账号'!$B$2:$D$10000,3,)</f>
        <v>KA-深</v>
      </c>
      <c r="D2820" s="1" t="str">
        <f>VLOOKUP(A2820,'[3]消费明细-普通账号'!$B$2:$L$10000,11,)</f>
        <v>李申政</v>
      </c>
      <c r="E2820" s="1" t="str">
        <f>VLOOKUP(A2820,'[3]消费明细-普通账号'!$B$2:$P$10000,15,)</f>
        <v>新建</v>
      </c>
      <c r="F2820" s="5">
        <f>VLOOKUP(A2820,'[3]消费明细-普通账号'!$B$2:$O$10000,14,)</f>
        <v>42936</v>
      </c>
      <c r="G2820" s="2" t="s">
        <v>9207</v>
      </c>
      <c r="H2820" s="2" t="s">
        <v>17</v>
      </c>
      <c r="I2820" s="2" t="s">
        <v>59</v>
      </c>
      <c r="J2820" s="2" t="s">
        <v>9208</v>
      </c>
      <c r="K2820" s="2" t="s">
        <v>84</v>
      </c>
      <c r="L2820" s="2" t="s">
        <v>9209</v>
      </c>
      <c r="M2820" s="2"/>
      <c r="N2820" s="1">
        <f t="shared" si="44"/>
        <v>5079.6000000000004</v>
      </c>
      <c r="O2820" s="2" t="s">
        <v>22</v>
      </c>
      <c r="P2820" s="2" t="s">
        <v>9210</v>
      </c>
      <c r="Q2820" s="2" t="s">
        <v>9211</v>
      </c>
      <c r="R2820" s="2" t="s">
        <v>21</v>
      </c>
      <c r="S2820" s="2"/>
      <c r="T2820" s="2" t="s">
        <v>25</v>
      </c>
      <c r="U2820" t="str">
        <f>VLOOKUP(H2820,[4]可返佣产品!$A$2:$B$1000,2,)</f>
        <v>true</v>
      </c>
    </row>
    <row r="2821" spans="1:21">
      <c r="A2821" s="2" t="s">
        <v>8734</v>
      </c>
      <c r="B2821" s="1" t="str">
        <f>VLOOKUP(A2821,'[3]消费明细-普通账号'!$B$2:$C$10000,2,)</f>
        <v>深圳市本牛科技有限责任公司</v>
      </c>
      <c r="C2821" s="1" t="str">
        <f>VLOOKUP(A2821,'[3]消费明细-普通账号'!$B$2:$D$10000,3,)</f>
        <v>KA-深</v>
      </c>
      <c r="D2821" s="1" t="str">
        <f>VLOOKUP(A2821,'[3]消费明细-普通账号'!$B$2:$L$10000,11,)</f>
        <v>李申政</v>
      </c>
      <c r="E2821" s="1" t="str">
        <f>VLOOKUP(A2821,'[3]消费明细-普通账号'!$B$2:$P$10000,15,)</f>
        <v>关联</v>
      </c>
      <c r="F2821" s="5">
        <f>VLOOKUP(A2821,'[3]消费明细-普通账号'!$B$2:$O$10000,14,)</f>
        <v>42948</v>
      </c>
      <c r="G2821" s="2" t="s">
        <v>9212</v>
      </c>
      <c r="H2821" s="2" t="s">
        <v>17</v>
      </c>
      <c r="I2821" s="2" t="s">
        <v>49</v>
      </c>
      <c r="J2821" s="2" t="s">
        <v>9182</v>
      </c>
      <c r="K2821" s="2" t="s">
        <v>84</v>
      </c>
      <c r="L2821" s="2" t="s">
        <v>9183</v>
      </c>
      <c r="M2821" s="2"/>
      <c r="N2821" s="1">
        <f t="shared" si="44"/>
        <v>15646.8</v>
      </c>
      <c r="O2821" s="2" t="s">
        <v>22</v>
      </c>
      <c r="P2821" s="2" t="s">
        <v>9213</v>
      </c>
      <c r="Q2821" s="2" t="s">
        <v>9214</v>
      </c>
      <c r="R2821" s="2" t="s">
        <v>21</v>
      </c>
      <c r="S2821" s="2"/>
      <c r="T2821" s="2" t="s">
        <v>25</v>
      </c>
      <c r="U2821" t="str">
        <f>VLOOKUP(H2821,[4]可返佣产品!$A$2:$B$1000,2,)</f>
        <v>true</v>
      </c>
    </row>
    <row r="2822" spans="1:21">
      <c r="A2822" s="2" t="s">
        <v>8532</v>
      </c>
      <c r="B2822" s="1" t="str">
        <f>VLOOKUP(A2822,'[3]消费明细-普通账号'!$B$2:$C$10000,2,)</f>
        <v>健客医药</v>
      </c>
      <c r="C2822" s="1" t="str">
        <f>VLOOKUP(A2822,'[3]消费明细-普通账号'!$B$2:$D$10000,3,)</f>
        <v>KA-深</v>
      </c>
      <c r="D2822" s="1" t="str">
        <f>VLOOKUP(A2822,'[3]消费明细-普通账号'!$B$2:$L$10000,11,)</f>
        <v>李申政</v>
      </c>
      <c r="E2822" s="1" t="str">
        <f>VLOOKUP(A2822,'[3]消费明细-普通账号'!$B$2:$P$10000,15,)</f>
        <v>新建</v>
      </c>
      <c r="F2822" s="5">
        <f>VLOOKUP(A2822,'[3]消费明细-普通账号'!$B$2:$O$10000,14,)</f>
        <v>43300.630833333336</v>
      </c>
      <c r="G2822" s="2" t="s">
        <v>9215</v>
      </c>
      <c r="H2822" s="2" t="s">
        <v>1549</v>
      </c>
      <c r="I2822" s="2" t="s">
        <v>49</v>
      </c>
      <c r="J2822" s="2" t="s">
        <v>29</v>
      </c>
      <c r="K2822" s="2" t="s">
        <v>20</v>
      </c>
      <c r="L2822" s="2" t="s">
        <v>30</v>
      </c>
      <c r="M2822" s="2"/>
      <c r="N2822" s="1">
        <f t="shared" si="44"/>
        <v>0</v>
      </c>
      <c r="O2822" s="2" t="s">
        <v>31</v>
      </c>
      <c r="P2822" s="2" t="s">
        <v>9216</v>
      </c>
      <c r="Q2822" s="2" t="s">
        <v>9216</v>
      </c>
      <c r="R2822" s="2" t="s">
        <v>21</v>
      </c>
      <c r="S2822" s="2"/>
      <c r="T2822" s="2" t="s">
        <v>25</v>
      </c>
      <c r="U2822" t="b">
        <f>VLOOKUP(H2822,[4]可返佣产品!$A$2:$B$1000,2,)</f>
        <v>1</v>
      </c>
    </row>
    <row r="2823" spans="1:21">
      <c r="A2823" s="2" t="s">
        <v>8782</v>
      </c>
      <c r="B2823" s="1">
        <f>VLOOKUP(A2823,'[3]消费明细-普通账号'!$B$2:$C$10000,2,)</f>
        <v>0</v>
      </c>
      <c r="C2823" s="1" t="str">
        <f>VLOOKUP(A2823,'[3]消费明细-普通账号'!$B$2:$D$10000,3,)</f>
        <v>KA-深</v>
      </c>
      <c r="D2823" s="1" t="str">
        <f>VLOOKUP(A2823,'[3]消费明细-普通账号'!$B$2:$L$10000,11,)</f>
        <v>李申政</v>
      </c>
      <c r="E2823" s="1" t="str">
        <f>VLOOKUP(A2823,'[3]消费明细-普通账号'!$B$2:$P$10000,15,)</f>
        <v>新建</v>
      </c>
      <c r="F2823" s="5">
        <f>VLOOKUP(A2823,'[3]消费明细-普通账号'!$B$2:$O$10000,14,)</f>
        <v>43276.643182870372</v>
      </c>
      <c r="G2823" s="2" t="s">
        <v>9217</v>
      </c>
      <c r="H2823" s="2" t="s">
        <v>1549</v>
      </c>
      <c r="I2823" s="2" t="s">
        <v>49</v>
      </c>
      <c r="J2823" s="2" t="s">
        <v>29</v>
      </c>
      <c r="K2823" s="2" t="s">
        <v>20</v>
      </c>
      <c r="L2823" s="2" t="s">
        <v>30</v>
      </c>
      <c r="M2823" s="2"/>
      <c r="N2823" s="1">
        <f t="shared" si="44"/>
        <v>0</v>
      </c>
      <c r="O2823" s="2" t="s">
        <v>31</v>
      </c>
      <c r="P2823" s="2" t="s">
        <v>9218</v>
      </c>
      <c r="Q2823" s="2" t="s">
        <v>9218</v>
      </c>
      <c r="R2823" s="2" t="s">
        <v>21</v>
      </c>
      <c r="S2823" s="2"/>
      <c r="T2823" s="2" t="s">
        <v>25</v>
      </c>
      <c r="U2823" t="b">
        <f>VLOOKUP(H2823,[4]可返佣产品!$A$2:$B$1000,2,)</f>
        <v>1</v>
      </c>
    </row>
    <row r="2824" spans="1:21">
      <c r="A2824" s="2" t="s">
        <v>8782</v>
      </c>
      <c r="B2824" s="1">
        <f>VLOOKUP(A2824,'[3]消费明细-普通账号'!$B$2:$C$10000,2,)</f>
        <v>0</v>
      </c>
      <c r="C2824" s="1" t="str">
        <f>VLOOKUP(A2824,'[3]消费明细-普通账号'!$B$2:$D$10000,3,)</f>
        <v>KA-深</v>
      </c>
      <c r="D2824" s="1" t="str">
        <f>VLOOKUP(A2824,'[3]消费明细-普通账号'!$B$2:$L$10000,11,)</f>
        <v>李申政</v>
      </c>
      <c r="E2824" s="1" t="str">
        <f>VLOOKUP(A2824,'[3]消费明细-普通账号'!$B$2:$P$10000,15,)</f>
        <v>新建</v>
      </c>
      <c r="F2824" s="5">
        <f>VLOOKUP(A2824,'[3]消费明细-普通账号'!$B$2:$O$10000,14,)</f>
        <v>43276.643182870372</v>
      </c>
      <c r="G2824" s="2" t="s">
        <v>9219</v>
      </c>
      <c r="H2824" s="2" t="s">
        <v>1877</v>
      </c>
      <c r="I2824" s="2" t="s">
        <v>49</v>
      </c>
      <c r="J2824" s="2" t="s">
        <v>29</v>
      </c>
      <c r="K2824" s="2" t="s">
        <v>20</v>
      </c>
      <c r="L2824" s="2" t="s">
        <v>30</v>
      </c>
      <c r="M2824" s="2"/>
      <c r="N2824" s="1">
        <f t="shared" si="44"/>
        <v>0</v>
      </c>
      <c r="O2824" s="2" t="s">
        <v>31</v>
      </c>
      <c r="P2824" s="2" t="s">
        <v>9220</v>
      </c>
      <c r="Q2824" s="2" t="s">
        <v>9220</v>
      </c>
      <c r="R2824" s="2" t="s">
        <v>21</v>
      </c>
      <c r="S2824" s="2"/>
      <c r="T2824" s="2" t="s">
        <v>25</v>
      </c>
      <c r="U2824" t="b">
        <f>VLOOKUP(H2824,[4]可返佣产品!$A$2:$B$1000,2,)</f>
        <v>1</v>
      </c>
    </row>
    <row r="2825" spans="1:21">
      <c r="A2825" s="2" t="s">
        <v>8632</v>
      </c>
      <c r="B2825" s="1" t="str">
        <f>VLOOKUP(A2825,'[3]消费明细-普通账号'!$B$2:$C$10000,2,)</f>
        <v>鼎道科技有限公司</v>
      </c>
      <c r="C2825" s="1" t="str">
        <f>VLOOKUP(A2825,'[3]消费明细-普通账号'!$B$2:$D$10000,3,)</f>
        <v>铁军-深</v>
      </c>
      <c r="D2825" s="1" t="str">
        <f>VLOOKUP(A2825,'[3]消费明细-普通账号'!$B$2:$L$10000,11,)</f>
        <v>金浩阳</v>
      </c>
      <c r="E2825" s="1" t="str">
        <f>VLOOKUP(A2825,'[3]消费明细-普通账号'!$B$2:$P$10000,15,)</f>
        <v>新建</v>
      </c>
      <c r="F2825" s="5">
        <f>VLOOKUP(A2825,'[3]消费明细-普通账号'!$B$2:$O$10000,14,)</f>
        <v>43297.431967592594</v>
      </c>
      <c r="G2825" s="2" t="s">
        <v>9221</v>
      </c>
      <c r="H2825" s="2" t="s">
        <v>89</v>
      </c>
      <c r="I2825" s="2" t="s">
        <v>49</v>
      </c>
      <c r="J2825" s="2" t="s">
        <v>693</v>
      </c>
      <c r="K2825" s="2" t="s">
        <v>203</v>
      </c>
      <c r="L2825" s="2" t="s">
        <v>694</v>
      </c>
      <c r="M2825" s="2">
        <v>9</v>
      </c>
      <c r="N2825" s="1">
        <f t="shared" si="44"/>
        <v>0</v>
      </c>
      <c r="O2825" s="2" t="s">
        <v>22</v>
      </c>
      <c r="P2825" s="2" t="s">
        <v>9222</v>
      </c>
      <c r="Q2825" s="2" t="s">
        <v>9223</v>
      </c>
      <c r="R2825" s="2" t="s">
        <v>21</v>
      </c>
      <c r="S2825" s="2"/>
      <c r="T2825" s="2" t="s">
        <v>25</v>
      </c>
      <c r="U2825" t="str">
        <f>VLOOKUP(H2825,[4]可返佣产品!$A$2:$B$1000,2,)</f>
        <v>true</v>
      </c>
    </row>
    <row r="2826" spans="1:21">
      <c r="A2826" s="2" t="s">
        <v>8553</v>
      </c>
      <c r="B2826" s="1" t="str">
        <f>VLOOKUP(A2826,'[3]消费明细-普通账号'!$B$2:$C$10000,2,)</f>
        <v>广州阅来阅美网络科技有限公司</v>
      </c>
      <c r="C2826" s="1" t="str">
        <f>VLOOKUP(A2826,'[3]消费明细-普通账号'!$B$2:$D$10000,3,)</f>
        <v>KA-深</v>
      </c>
      <c r="D2826" s="1" t="str">
        <f>VLOOKUP(A2826,'[3]消费明细-普通账号'!$B$2:$L$10000,11,)</f>
        <v>李申政</v>
      </c>
      <c r="E2826" s="1" t="str">
        <f>VLOOKUP(A2826,'[3]消费明细-普通账号'!$B$2:$P$10000,15,)</f>
        <v>关联</v>
      </c>
      <c r="F2826" s="5">
        <f>VLOOKUP(A2826,'[3]消费明细-普通账号'!$B$2:$O$10000,14,)</f>
        <v>43140.605034722197</v>
      </c>
      <c r="G2826" s="2" t="s">
        <v>9224</v>
      </c>
      <c r="H2826" s="2" t="s">
        <v>17</v>
      </c>
      <c r="I2826" s="2" t="s">
        <v>59</v>
      </c>
      <c r="J2826" s="2" t="s">
        <v>8555</v>
      </c>
      <c r="K2826" s="2" t="s">
        <v>564</v>
      </c>
      <c r="L2826" s="2" t="s">
        <v>8556</v>
      </c>
      <c r="M2826" s="2"/>
      <c r="N2826" s="1">
        <f t="shared" si="44"/>
        <v>709.2</v>
      </c>
      <c r="O2826" s="2" t="s">
        <v>22</v>
      </c>
      <c r="P2826" s="2" t="s">
        <v>9225</v>
      </c>
      <c r="Q2826" s="2" t="s">
        <v>9226</v>
      </c>
      <c r="R2826" s="2" t="s">
        <v>21</v>
      </c>
      <c r="S2826" s="2"/>
      <c r="T2826" s="2" t="s">
        <v>25</v>
      </c>
      <c r="U2826">
        <v>-1</v>
      </c>
    </row>
    <row r="2827" spans="1:21">
      <c r="A2827" s="2" t="s">
        <v>8553</v>
      </c>
      <c r="B2827" s="1" t="str">
        <f>VLOOKUP(A2827,'[3]消费明细-普通账号'!$B$2:$C$10000,2,)</f>
        <v>广州阅来阅美网络科技有限公司</v>
      </c>
      <c r="C2827" s="1" t="str">
        <f>VLOOKUP(A2827,'[3]消费明细-普通账号'!$B$2:$D$10000,3,)</f>
        <v>KA-深</v>
      </c>
      <c r="D2827" s="1" t="str">
        <f>VLOOKUP(A2827,'[3]消费明细-普通账号'!$B$2:$L$10000,11,)</f>
        <v>李申政</v>
      </c>
      <c r="E2827" s="1" t="str">
        <f>VLOOKUP(A2827,'[3]消费明细-普通账号'!$B$2:$P$10000,15,)</f>
        <v>关联</v>
      </c>
      <c r="F2827" s="5">
        <f>VLOOKUP(A2827,'[3]消费明细-普通账号'!$B$2:$O$10000,14,)</f>
        <v>43140.605034722197</v>
      </c>
      <c r="G2827" s="2" t="s">
        <v>9227</v>
      </c>
      <c r="H2827" s="2" t="s">
        <v>17</v>
      </c>
      <c r="I2827" s="2" t="s">
        <v>59</v>
      </c>
      <c r="J2827" s="2" t="s">
        <v>8555</v>
      </c>
      <c r="K2827" s="2" t="s">
        <v>564</v>
      </c>
      <c r="L2827" s="2" t="s">
        <v>8556</v>
      </c>
      <c r="M2827" s="2"/>
      <c r="N2827" s="1">
        <f t="shared" si="44"/>
        <v>709.2</v>
      </c>
      <c r="O2827" s="2" t="s">
        <v>22</v>
      </c>
      <c r="P2827" s="2" t="s">
        <v>9228</v>
      </c>
      <c r="Q2827" s="2" t="s">
        <v>9229</v>
      </c>
      <c r="R2827" s="2" t="s">
        <v>21</v>
      </c>
      <c r="S2827" s="2"/>
      <c r="T2827" s="2" t="s">
        <v>25</v>
      </c>
      <c r="U2827">
        <v>-1</v>
      </c>
    </row>
    <row r="2828" spans="1:21">
      <c r="A2828" s="2" t="s">
        <v>8553</v>
      </c>
      <c r="B2828" s="1" t="str">
        <f>VLOOKUP(A2828,'[3]消费明细-普通账号'!$B$2:$C$10000,2,)</f>
        <v>广州阅来阅美网络科技有限公司</v>
      </c>
      <c r="C2828" s="1" t="str">
        <f>VLOOKUP(A2828,'[3]消费明细-普通账号'!$B$2:$D$10000,3,)</f>
        <v>KA-深</v>
      </c>
      <c r="D2828" s="1" t="str">
        <f>VLOOKUP(A2828,'[3]消费明细-普通账号'!$B$2:$L$10000,11,)</f>
        <v>李申政</v>
      </c>
      <c r="E2828" s="1" t="str">
        <f>VLOOKUP(A2828,'[3]消费明细-普通账号'!$B$2:$P$10000,15,)</f>
        <v>关联</v>
      </c>
      <c r="F2828" s="5">
        <f>VLOOKUP(A2828,'[3]消费明细-普通账号'!$B$2:$O$10000,14,)</f>
        <v>43140.605034722197</v>
      </c>
      <c r="G2828" s="2" t="s">
        <v>9230</v>
      </c>
      <c r="H2828" s="2" t="s">
        <v>17</v>
      </c>
      <c r="I2828" s="2" t="s">
        <v>59</v>
      </c>
      <c r="J2828" s="2" t="s">
        <v>8555</v>
      </c>
      <c r="K2828" s="2" t="s">
        <v>564</v>
      </c>
      <c r="L2828" s="2" t="s">
        <v>8556</v>
      </c>
      <c r="M2828" s="2"/>
      <c r="N2828" s="1">
        <f t="shared" si="44"/>
        <v>709.2</v>
      </c>
      <c r="O2828" s="2" t="s">
        <v>22</v>
      </c>
      <c r="P2828" s="2" t="s">
        <v>9231</v>
      </c>
      <c r="Q2828" s="2" t="s">
        <v>9232</v>
      </c>
      <c r="R2828" s="2" t="s">
        <v>21</v>
      </c>
      <c r="S2828" s="2"/>
      <c r="T2828" s="2" t="s">
        <v>25</v>
      </c>
      <c r="U2828">
        <v>-1</v>
      </c>
    </row>
    <row r="2829" spans="1:21">
      <c r="A2829" s="2" t="s">
        <v>8553</v>
      </c>
      <c r="B2829" s="1" t="str">
        <f>VLOOKUP(A2829,'[3]消费明细-普通账号'!$B$2:$C$10000,2,)</f>
        <v>广州阅来阅美网络科技有限公司</v>
      </c>
      <c r="C2829" s="1" t="str">
        <f>VLOOKUP(A2829,'[3]消费明细-普通账号'!$B$2:$D$10000,3,)</f>
        <v>KA-深</v>
      </c>
      <c r="D2829" s="1" t="str">
        <f>VLOOKUP(A2829,'[3]消费明细-普通账号'!$B$2:$L$10000,11,)</f>
        <v>李申政</v>
      </c>
      <c r="E2829" s="1" t="str">
        <f>VLOOKUP(A2829,'[3]消费明细-普通账号'!$B$2:$P$10000,15,)</f>
        <v>关联</v>
      </c>
      <c r="F2829" s="5">
        <f>VLOOKUP(A2829,'[3]消费明细-普通账号'!$B$2:$O$10000,14,)</f>
        <v>43140.605034722197</v>
      </c>
      <c r="G2829" s="2" t="s">
        <v>9233</v>
      </c>
      <c r="H2829" s="2" t="s">
        <v>17</v>
      </c>
      <c r="I2829" s="2" t="s">
        <v>59</v>
      </c>
      <c r="J2829" s="2" t="s">
        <v>8555</v>
      </c>
      <c r="K2829" s="2" t="s">
        <v>564</v>
      </c>
      <c r="L2829" s="2" t="s">
        <v>8556</v>
      </c>
      <c r="M2829" s="2"/>
      <c r="N2829" s="1">
        <f t="shared" si="44"/>
        <v>709.2</v>
      </c>
      <c r="O2829" s="2" t="s">
        <v>22</v>
      </c>
      <c r="P2829" s="2" t="s">
        <v>9234</v>
      </c>
      <c r="Q2829" s="2" t="s">
        <v>9235</v>
      </c>
      <c r="R2829" s="2" t="s">
        <v>21</v>
      </c>
      <c r="S2829" s="2"/>
      <c r="T2829" s="2" t="s">
        <v>25</v>
      </c>
      <c r="U2829">
        <v>-1</v>
      </c>
    </row>
    <row r="2830" spans="1:21">
      <c r="A2830" s="2" t="s">
        <v>8553</v>
      </c>
      <c r="B2830" s="1" t="str">
        <f>VLOOKUP(A2830,'[3]消费明细-普通账号'!$B$2:$C$10000,2,)</f>
        <v>广州阅来阅美网络科技有限公司</v>
      </c>
      <c r="C2830" s="1" t="str">
        <f>VLOOKUP(A2830,'[3]消费明细-普通账号'!$B$2:$D$10000,3,)</f>
        <v>KA-深</v>
      </c>
      <c r="D2830" s="1" t="str">
        <f>VLOOKUP(A2830,'[3]消费明细-普通账号'!$B$2:$L$10000,11,)</f>
        <v>李申政</v>
      </c>
      <c r="E2830" s="1" t="str">
        <f>VLOOKUP(A2830,'[3]消费明细-普通账号'!$B$2:$P$10000,15,)</f>
        <v>关联</v>
      </c>
      <c r="F2830" s="5">
        <f>VLOOKUP(A2830,'[3]消费明细-普通账号'!$B$2:$O$10000,14,)</f>
        <v>43140.605034722197</v>
      </c>
      <c r="G2830" s="2" t="s">
        <v>9236</v>
      </c>
      <c r="H2830" s="2" t="s">
        <v>17</v>
      </c>
      <c r="I2830" s="2" t="s">
        <v>59</v>
      </c>
      <c r="J2830" s="2" t="s">
        <v>8555</v>
      </c>
      <c r="K2830" s="2" t="s">
        <v>564</v>
      </c>
      <c r="L2830" s="2" t="s">
        <v>8556</v>
      </c>
      <c r="M2830" s="2"/>
      <c r="N2830" s="1">
        <f t="shared" si="44"/>
        <v>709.2</v>
      </c>
      <c r="O2830" s="2" t="s">
        <v>22</v>
      </c>
      <c r="P2830" s="2" t="s">
        <v>9237</v>
      </c>
      <c r="Q2830" s="2" t="s">
        <v>9238</v>
      </c>
      <c r="R2830" s="2" t="s">
        <v>21</v>
      </c>
      <c r="S2830" s="2"/>
      <c r="T2830" s="2" t="s">
        <v>25</v>
      </c>
      <c r="U2830">
        <v>-1</v>
      </c>
    </row>
    <row r="2831" spans="1:21">
      <c r="A2831" s="2" t="s">
        <v>9239</v>
      </c>
      <c r="B2831" s="1" t="str">
        <f>VLOOKUP(A2831,'[3]消费明细-普通账号'!$B$2:$C$10000,2,)</f>
        <v>淘贝（深圳）网络信息科技有限公司</v>
      </c>
      <c r="C2831" s="1" t="str">
        <f>VLOOKUP(A2831,'[3]消费明细-普通账号'!$B$2:$D$10000,3,)</f>
        <v>BD伙伴</v>
      </c>
      <c r="D2831" s="1" t="str">
        <f>VLOOKUP(A2831,'[3]消费明细-普通账号'!$B$2:$L$10000,11,)</f>
        <v>BD团队-刘银树</v>
      </c>
      <c r="E2831" s="1" t="str">
        <f>VLOOKUP(A2831,'[3]消费明细-普通账号'!$B$2:$P$10000,15,)</f>
        <v>新建</v>
      </c>
      <c r="F2831" s="5">
        <f>VLOOKUP(A2831,'[3]消费明细-普通账号'!$B$2:$O$10000,14,)</f>
        <v>43026</v>
      </c>
      <c r="G2831" s="2" t="s">
        <v>9240</v>
      </c>
      <c r="H2831" s="2" t="s">
        <v>306</v>
      </c>
      <c r="I2831" s="2" t="s">
        <v>59</v>
      </c>
      <c r="J2831" s="2" t="s">
        <v>8565</v>
      </c>
      <c r="K2831" s="2" t="s">
        <v>20</v>
      </c>
      <c r="L2831" s="2" t="s">
        <v>8565</v>
      </c>
      <c r="M2831" s="2"/>
      <c r="N2831" s="1">
        <f t="shared" si="44"/>
        <v>106</v>
      </c>
      <c r="O2831" s="2" t="s">
        <v>22</v>
      </c>
      <c r="P2831" s="2" t="s">
        <v>9241</v>
      </c>
      <c r="Q2831" s="2" t="s">
        <v>9242</v>
      </c>
      <c r="R2831" s="2" t="s">
        <v>21</v>
      </c>
      <c r="S2831" s="2"/>
      <c r="T2831" s="2" t="s">
        <v>25</v>
      </c>
      <c r="U2831" t="str">
        <f>VLOOKUP(H2831,[4]可返佣产品!$A$2:$B$1000,2,)</f>
        <v>true</v>
      </c>
    </row>
    <row r="2832" spans="1:21">
      <c r="A2832" s="2" t="s">
        <v>8632</v>
      </c>
      <c r="B2832" s="1" t="str">
        <f>VLOOKUP(A2832,'[3]消费明细-普通账号'!$B$2:$C$10000,2,)</f>
        <v>鼎道科技有限公司</v>
      </c>
      <c r="C2832" s="1" t="str">
        <f>VLOOKUP(A2832,'[3]消费明细-普通账号'!$B$2:$D$10000,3,)</f>
        <v>铁军-深</v>
      </c>
      <c r="D2832" s="1" t="str">
        <f>VLOOKUP(A2832,'[3]消费明细-普通账号'!$B$2:$L$10000,11,)</f>
        <v>金浩阳</v>
      </c>
      <c r="E2832" s="1" t="str">
        <f>VLOOKUP(A2832,'[3]消费明细-普通账号'!$B$2:$P$10000,15,)</f>
        <v>新建</v>
      </c>
      <c r="F2832" s="5">
        <f>VLOOKUP(A2832,'[3]消费明细-普通账号'!$B$2:$O$10000,14,)</f>
        <v>43297.431967592594</v>
      </c>
      <c r="G2832" s="2" t="s">
        <v>9243</v>
      </c>
      <c r="H2832" s="2" t="s">
        <v>17</v>
      </c>
      <c r="I2832" s="2" t="s">
        <v>49</v>
      </c>
      <c r="J2832" s="2" t="s">
        <v>6211</v>
      </c>
      <c r="K2832" s="2" t="s">
        <v>20</v>
      </c>
      <c r="L2832" s="2" t="s">
        <v>6211</v>
      </c>
      <c r="M2832" s="2">
        <v>114.24</v>
      </c>
      <c r="N2832" s="1">
        <f t="shared" si="44"/>
        <v>0</v>
      </c>
      <c r="O2832" s="2" t="s">
        <v>22</v>
      </c>
      <c r="P2832" s="2" t="s">
        <v>9244</v>
      </c>
      <c r="Q2832" s="2" t="s">
        <v>9245</v>
      </c>
      <c r="R2832" s="2" t="s">
        <v>21</v>
      </c>
      <c r="S2832" s="2"/>
      <c r="T2832" s="2" t="s">
        <v>25</v>
      </c>
      <c r="U2832" t="str">
        <f>VLOOKUP(H2832,[4]可返佣产品!$A$2:$B$1000,2,)</f>
        <v>true</v>
      </c>
    </row>
    <row r="2833" spans="1:21">
      <c r="A2833" s="2" t="s">
        <v>9239</v>
      </c>
      <c r="B2833" s="1" t="str">
        <f>VLOOKUP(A2833,'[3]消费明细-普通账号'!$B$2:$C$10000,2,)</f>
        <v>淘贝（深圳）网络信息科技有限公司</v>
      </c>
      <c r="C2833" s="1" t="str">
        <f>VLOOKUP(A2833,'[3]消费明细-普通账号'!$B$2:$D$10000,3,)</f>
        <v>BD伙伴</v>
      </c>
      <c r="D2833" s="1" t="str">
        <f>VLOOKUP(A2833,'[3]消费明细-普通账号'!$B$2:$L$10000,11,)</f>
        <v>BD团队-刘银树</v>
      </c>
      <c r="E2833" s="1" t="str">
        <f>VLOOKUP(A2833,'[3]消费明细-普通账号'!$B$2:$P$10000,15,)</f>
        <v>新建</v>
      </c>
      <c r="F2833" s="5">
        <f>VLOOKUP(A2833,'[3]消费明细-普通账号'!$B$2:$O$10000,14,)</f>
        <v>43026</v>
      </c>
      <c r="G2833" s="2" t="s">
        <v>9246</v>
      </c>
      <c r="H2833" s="2" t="s">
        <v>17</v>
      </c>
      <c r="I2833" s="2" t="s">
        <v>59</v>
      </c>
      <c r="J2833" s="2" t="s">
        <v>9247</v>
      </c>
      <c r="K2833" s="2" t="s">
        <v>20</v>
      </c>
      <c r="L2833" s="2" t="s">
        <v>9247</v>
      </c>
      <c r="M2833" s="2"/>
      <c r="N2833" s="1">
        <f t="shared" si="44"/>
        <v>529.4</v>
      </c>
      <c r="O2833" s="2" t="s">
        <v>22</v>
      </c>
      <c r="P2833" s="2" t="s">
        <v>9248</v>
      </c>
      <c r="Q2833" s="2" t="s">
        <v>9249</v>
      </c>
      <c r="R2833" s="2" t="s">
        <v>21</v>
      </c>
      <c r="S2833" s="2"/>
      <c r="T2833" s="2" t="s">
        <v>25</v>
      </c>
      <c r="U2833" t="str">
        <f>VLOOKUP(H2833,[4]可返佣产品!$A$2:$B$1000,2,)</f>
        <v>true</v>
      </c>
    </row>
    <row r="2834" spans="1:21">
      <c r="A2834" s="2" t="s">
        <v>9250</v>
      </c>
      <c r="B2834" s="1" t="str">
        <f>VLOOKUP(A2834,'[3]消费明细-普通账号'!$B$2:$C$10000,2,)</f>
        <v>深圳港鑫中外区快链网络科技有限公司</v>
      </c>
      <c r="C2834" s="1" t="str">
        <f>VLOOKUP(A2834,'[3]消费明细-普通账号'!$B$2:$D$10000,3,)</f>
        <v>中台-广</v>
      </c>
      <c r="D2834" s="1" t="str">
        <f>VLOOKUP(A2834,'[3]消费明细-普通账号'!$B$2:$L$10000,11,)</f>
        <v>雷馥萍</v>
      </c>
      <c r="E2834" s="1" t="str">
        <f>VLOOKUP(A2834,'[3]消费明细-普通账号'!$B$2:$P$10000,15,)</f>
        <v>新建</v>
      </c>
      <c r="F2834" s="5">
        <f>VLOOKUP(A2834,'[3]消费明细-普通账号'!$B$2:$O$10000,14,)</f>
        <v>42944</v>
      </c>
      <c r="G2834" s="2" t="s">
        <v>9251</v>
      </c>
      <c r="H2834" s="2" t="s">
        <v>250</v>
      </c>
      <c r="I2834" s="2" t="s">
        <v>59</v>
      </c>
      <c r="J2834" s="2" t="s">
        <v>29</v>
      </c>
      <c r="K2834" s="2" t="s">
        <v>20</v>
      </c>
      <c r="L2834" s="2" t="s">
        <v>29</v>
      </c>
      <c r="M2834" s="2"/>
      <c r="N2834" s="1">
        <f t="shared" si="44"/>
        <v>0</v>
      </c>
      <c r="O2834" s="2" t="s">
        <v>22</v>
      </c>
      <c r="P2834" s="2" t="s">
        <v>9252</v>
      </c>
      <c r="Q2834" s="2" t="s">
        <v>9252</v>
      </c>
      <c r="R2834" s="2" t="s">
        <v>21</v>
      </c>
      <c r="S2834" s="2"/>
      <c r="T2834" s="2" t="s">
        <v>25</v>
      </c>
      <c r="U2834" t="str">
        <f>VLOOKUP(H2834,[4]可返佣产品!$A$2:$B$1000,2,)</f>
        <v>true</v>
      </c>
    </row>
    <row r="2835" spans="1:21">
      <c r="A2835" s="2" t="s">
        <v>8651</v>
      </c>
      <c r="B2835" s="1" t="str">
        <f>VLOOKUP(A2835,'[3]消费明细-普通账号'!$B$2:$C$10000,2,)</f>
        <v>深圳小安时代信息服务有限责任公司</v>
      </c>
      <c r="C2835" s="1" t="str">
        <f>VLOOKUP(A2835,'[3]消费明细-普通账号'!$B$2:$D$10000,3,)</f>
        <v>铁军-深</v>
      </c>
      <c r="D2835" s="1" t="str">
        <f>VLOOKUP(A2835,'[3]消费明细-普通账号'!$B$2:$L$10000,11,)</f>
        <v>黄至崇</v>
      </c>
      <c r="E2835" s="1" t="str">
        <f>VLOOKUP(A2835,'[3]消费明细-普通账号'!$B$2:$P$10000,15,)</f>
        <v>关联</v>
      </c>
      <c r="F2835" s="5">
        <f>VLOOKUP(A2835,'[3]消费明细-普通账号'!$B$2:$O$10000,14,)</f>
        <v>43132.0387962963</v>
      </c>
      <c r="G2835" s="2" t="s">
        <v>9253</v>
      </c>
      <c r="H2835" s="2" t="s">
        <v>250</v>
      </c>
      <c r="I2835" s="2" t="s">
        <v>49</v>
      </c>
      <c r="J2835" s="2" t="s">
        <v>29</v>
      </c>
      <c r="K2835" s="2" t="s">
        <v>20</v>
      </c>
      <c r="L2835" s="2" t="s">
        <v>29</v>
      </c>
      <c r="M2835" s="2"/>
      <c r="N2835" s="1">
        <f t="shared" si="44"/>
        <v>0</v>
      </c>
      <c r="O2835" s="2" t="s">
        <v>22</v>
      </c>
      <c r="P2835" s="2" t="s">
        <v>9254</v>
      </c>
      <c r="Q2835" s="2" t="s">
        <v>9255</v>
      </c>
      <c r="R2835" s="2" t="s">
        <v>21</v>
      </c>
      <c r="S2835" s="2"/>
      <c r="T2835" s="2" t="s">
        <v>25</v>
      </c>
      <c r="U2835" t="str">
        <f>VLOOKUP(H2835,[4]可返佣产品!$A$2:$B$1000,2,)</f>
        <v>true</v>
      </c>
    </row>
    <row r="2836" spans="1:21">
      <c r="A2836" s="2" t="s">
        <v>9256</v>
      </c>
      <c r="B2836" s="1" t="str">
        <f>VLOOKUP(A2836,'[3]消费明细-普通账号'!$B$2:$C$10000,2,)</f>
        <v>深圳花果山科技有限公司</v>
      </c>
      <c r="C2836" s="1" t="str">
        <f>VLOOKUP(A2836,'[3]消费明细-普通账号'!$B$2:$D$10000,3,)</f>
        <v>铁军-深</v>
      </c>
      <c r="D2836" s="1" t="str">
        <f>VLOOKUP(A2836,'[3]消费明细-普通账号'!$B$2:$L$10000,11,)</f>
        <v>黄至崇</v>
      </c>
      <c r="E2836" s="1" t="str">
        <f>VLOOKUP(A2836,'[3]消费明细-普通账号'!$B$2:$P$10000,15,)</f>
        <v>关联</v>
      </c>
      <c r="F2836" s="5">
        <f>VLOOKUP(A2836,'[3]消费明细-普通账号'!$B$2:$O$10000,14,)</f>
        <v>43176.737326388902</v>
      </c>
      <c r="G2836" s="2" t="s">
        <v>9257</v>
      </c>
      <c r="H2836" s="2" t="s">
        <v>17</v>
      </c>
      <c r="I2836" s="2" t="s">
        <v>49</v>
      </c>
      <c r="J2836" s="2" t="s">
        <v>9258</v>
      </c>
      <c r="K2836" s="2" t="s">
        <v>20</v>
      </c>
      <c r="L2836" s="2" t="s">
        <v>9258</v>
      </c>
      <c r="M2836" s="2"/>
      <c r="N2836" s="1">
        <f t="shared" si="44"/>
        <v>379</v>
      </c>
      <c r="O2836" s="2" t="s">
        <v>22</v>
      </c>
      <c r="P2836" s="2" t="s">
        <v>9259</v>
      </c>
      <c r="Q2836" s="2" t="s">
        <v>9260</v>
      </c>
      <c r="R2836" s="2" t="s">
        <v>21</v>
      </c>
      <c r="S2836" s="2"/>
      <c r="T2836" s="2" t="s">
        <v>25</v>
      </c>
      <c r="U2836" t="str">
        <f>VLOOKUP(H2836,[4]可返佣产品!$A$2:$B$1000,2,)</f>
        <v>true</v>
      </c>
    </row>
    <row r="2837" spans="1:21">
      <c r="A2837" s="2" t="s">
        <v>9256</v>
      </c>
      <c r="B2837" s="1" t="str">
        <f>VLOOKUP(A2837,'[3]消费明细-普通账号'!$B$2:$C$10000,2,)</f>
        <v>深圳花果山科技有限公司</v>
      </c>
      <c r="C2837" s="1" t="str">
        <f>VLOOKUP(A2837,'[3]消费明细-普通账号'!$B$2:$D$10000,3,)</f>
        <v>铁军-深</v>
      </c>
      <c r="D2837" s="1" t="str">
        <f>VLOOKUP(A2837,'[3]消费明细-普通账号'!$B$2:$L$10000,11,)</f>
        <v>黄至崇</v>
      </c>
      <c r="E2837" s="1" t="str">
        <f>VLOOKUP(A2837,'[3]消费明细-普通账号'!$B$2:$P$10000,15,)</f>
        <v>关联</v>
      </c>
      <c r="F2837" s="5">
        <f>VLOOKUP(A2837,'[3]消费明细-普通账号'!$B$2:$O$10000,14,)</f>
        <v>43176.737326388902</v>
      </c>
      <c r="G2837" s="2" t="s">
        <v>9261</v>
      </c>
      <c r="H2837" s="2" t="s">
        <v>36</v>
      </c>
      <c r="I2837" s="2" t="s">
        <v>49</v>
      </c>
      <c r="J2837" s="2" t="s">
        <v>9262</v>
      </c>
      <c r="K2837" s="2" t="s">
        <v>20</v>
      </c>
      <c r="L2837" s="2" t="s">
        <v>9262</v>
      </c>
      <c r="M2837" s="2"/>
      <c r="N2837" s="1">
        <f t="shared" si="44"/>
        <v>172</v>
      </c>
      <c r="O2837" s="2" t="s">
        <v>22</v>
      </c>
      <c r="P2837" s="2" t="s">
        <v>9259</v>
      </c>
      <c r="Q2837" s="2" t="s">
        <v>9260</v>
      </c>
      <c r="R2837" s="2" t="s">
        <v>21</v>
      </c>
      <c r="S2837" s="2"/>
      <c r="T2837" s="2" t="s">
        <v>25</v>
      </c>
      <c r="U2837" t="str">
        <f>VLOOKUP(H2837,[4]可返佣产品!$A$2:$B$1000,2,)</f>
        <v>true</v>
      </c>
    </row>
    <row r="2838" spans="1:21">
      <c r="A2838" s="2" t="s">
        <v>8920</v>
      </c>
      <c r="B2838" s="1" t="str">
        <f>VLOOKUP(A2838,'[3]消费明细-普通账号'!$B$2:$C$10000,2,)</f>
        <v>深圳前海惠德金融信息服务有限公司</v>
      </c>
      <c r="C2838" s="1" t="str">
        <f>VLOOKUP(A2838,'[3]消费明细-普通账号'!$B$2:$D$10000,3,)</f>
        <v>KA-深</v>
      </c>
      <c r="D2838" s="1" t="str">
        <f>VLOOKUP(A2838,'[3]消费明细-普通账号'!$B$2:$L$10000,11,)</f>
        <v>李申政</v>
      </c>
      <c r="E2838" s="1" t="str">
        <f>VLOOKUP(A2838,'[3]消费明细-普通账号'!$B$2:$P$10000,15,)</f>
        <v>关联</v>
      </c>
      <c r="F2838" s="5">
        <f>VLOOKUP(A2838,'[3]消费明细-普通账号'!$B$2:$O$10000,14,)</f>
        <v>43042</v>
      </c>
      <c r="G2838" s="2" t="s">
        <v>9263</v>
      </c>
      <c r="H2838" s="2" t="s">
        <v>1257</v>
      </c>
      <c r="I2838" s="2" t="s">
        <v>59</v>
      </c>
      <c r="J2838" s="2" t="s">
        <v>9264</v>
      </c>
      <c r="K2838" s="2" t="s">
        <v>20</v>
      </c>
      <c r="L2838" s="2" t="s">
        <v>9264</v>
      </c>
      <c r="M2838" s="2"/>
      <c r="N2838" s="1">
        <f t="shared" si="44"/>
        <v>3880</v>
      </c>
      <c r="O2838" s="2" t="s">
        <v>22</v>
      </c>
      <c r="P2838" s="2" t="s">
        <v>9265</v>
      </c>
      <c r="Q2838" s="2" t="s">
        <v>9266</v>
      </c>
      <c r="R2838" s="2" t="s">
        <v>21</v>
      </c>
      <c r="S2838" s="2"/>
      <c r="T2838" s="2" t="s">
        <v>25</v>
      </c>
      <c r="U2838">
        <v>-1</v>
      </c>
    </row>
    <row r="2839" spans="1:21">
      <c r="A2839" s="2" t="s">
        <v>8437</v>
      </c>
      <c r="B2839" s="1" t="str">
        <f>VLOOKUP(A2839,'[3]消费明细-普通账号'!$B$2:$C$10000,2,)</f>
        <v>深圳开思时代科技有限公司</v>
      </c>
      <c r="C2839" s="1" t="str">
        <f>VLOOKUP(A2839,'[3]消费明细-普通账号'!$B$2:$D$10000,3,)</f>
        <v>KA-深</v>
      </c>
      <c r="D2839" s="1" t="str">
        <f>VLOOKUP(A2839,'[3]消费明细-普通账号'!$B$2:$L$10000,11,)</f>
        <v>李申政</v>
      </c>
      <c r="E2839" s="1" t="str">
        <f>VLOOKUP(A2839,'[3]消费明细-普通账号'!$B$2:$P$10000,15,)</f>
        <v>关联</v>
      </c>
      <c r="F2839" s="5">
        <f>VLOOKUP(A2839,'[3]消费明细-普通账号'!$B$2:$O$10000,14,)</f>
        <v>42935</v>
      </c>
      <c r="G2839" s="2" t="s">
        <v>9267</v>
      </c>
      <c r="H2839" s="2" t="s">
        <v>1598</v>
      </c>
      <c r="I2839" s="2" t="s">
        <v>131</v>
      </c>
      <c r="J2839" s="2" t="s">
        <v>29</v>
      </c>
      <c r="K2839" s="2" t="s">
        <v>20</v>
      </c>
      <c r="L2839" s="2" t="s">
        <v>30</v>
      </c>
      <c r="M2839" s="2"/>
      <c r="N2839" s="1">
        <f t="shared" si="44"/>
        <v>0</v>
      </c>
      <c r="O2839" s="2" t="s">
        <v>31</v>
      </c>
      <c r="P2839" s="2" t="s">
        <v>9268</v>
      </c>
      <c r="Q2839" s="2" t="s">
        <v>9268</v>
      </c>
      <c r="R2839" s="2" t="s">
        <v>21</v>
      </c>
      <c r="S2839" s="2"/>
      <c r="T2839" s="2" t="s">
        <v>25</v>
      </c>
      <c r="U2839" t="e">
        <f>VLOOKUP(H2839,[4]可返佣产品!$A$2:$B$1000,2,)</f>
        <v>#N/A</v>
      </c>
    </row>
    <row r="2840" spans="1:21">
      <c r="A2840" s="2" t="s">
        <v>8437</v>
      </c>
      <c r="B2840" s="1" t="str">
        <f>VLOOKUP(A2840,'[3]消费明细-普通账号'!$B$2:$C$10000,2,)</f>
        <v>深圳开思时代科技有限公司</v>
      </c>
      <c r="C2840" s="1" t="str">
        <f>VLOOKUP(A2840,'[3]消费明细-普通账号'!$B$2:$D$10000,3,)</f>
        <v>KA-深</v>
      </c>
      <c r="D2840" s="1" t="str">
        <f>VLOOKUP(A2840,'[3]消费明细-普通账号'!$B$2:$L$10000,11,)</f>
        <v>李申政</v>
      </c>
      <c r="E2840" s="1" t="str">
        <f>VLOOKUP(A2840,'[3]消费明细-普通账号'!$B$2:$P$10000,15,)</f>
        <v>关联</v>
      </c>
      <c r="F2840" s="5">
        <f>VLOOKUP(A2840,'[3]消费明细-普通账号'!$B$2:$O$10000,14,)</f>
        <v>42935</v>
      </c>
      <c r="G2840" s="2" t="s">
        <v>9269</v>
      </c>
      <c r="H2840" s="2" t="s">
        <v>1598</v>
      </c>
      <c r="I2840" s="2" t="s">
        <v>18</v>
      </c>
      <c r="J2840" s="2" t="s">
        <v>29</v>
      </c>
      <c r="K2840" s="2" t="s">
        <v>20</v>
      </c>
      <c r="L2840" s="2" t="s">
        <v>30</v>
      </c>
      <c r="M2840" s="2"/>
      <c r="N2840" s="1">
        <f t="shared" si="44"/>
        <v>0</v>
      </c>
      <c r="O2840" s="2" t="s">
        <v>31</v>
      </c>
      <c r="P2840" s="2" t="s">
        <v>9270</v>
      </c>
      <c r="Q2840" s="2" t="s">
        <v>9271</v>
      </c>
      <c r="R2840" s="2" t="s">
        <v>21</v>
      </c>
      <c r="S2840" s="2"/>
      <c r="T2840" s="2" t="s">
        <v>25</v>
      </c>
      <c r="U2840" t="e">
        <f>VLOOKUP(H2840,[4]可返佣产品!$A$2:$B$1000,2,)</f>
        <v>#N/A</v>
      </c>
    </row>
    <row r="2841" spans="1:21">
      <c r="A2841" s="2" t="s">
        <v>8437</v>
      </c>
      <c r="B2841" s="1" t="str">
        <f>VLOOKUP(A2841,'[3]消费明细-普通账号'!$B$2:$C$10000,2,)</f>
        <v>深圳开思时代科技有限公司</v>
      </c>
      <c r="C2841" s="1" t="str">
        <f>VLOOKUP(A2841,'[3]消费明细-普通账号'!$B$2:$D$10000,3,)</f>
        <v>KA-深</v>
      </c>
      <c r="D2841" s="1" t="str">
        <f>VLOOKUP(A2841,'[3]消费明细-普通账号'!$B$2:$L$10000,11,)</f>
        <v>李申政</v>
      </c>
      <c r="E2841" s="1" t="str">
        <f>VLOOKUP(A2841,'[3]消费明细-普通账号'!$B$2:$P$10000,15,)</f>
        <v>关联</v>
      </c>
      <c r="F2841" s="5">
        <f>VLOOKUP(A2841,'[3]消费明细-普通账号'!$B$2:$O$10000,14,)</f>
        <v>42935</v>
      </c>
      <c r="G2841" s="2" t="s">
        <v>9272</v>
      </c>
      <c r="H2841" s="2" t="s">
        <v>9273</v>
      </c>
      <c r="I2841" s="2" t="s">
        <v>49</v>
      </c>
      <c r="J2841" s="2" t="s">
        <v>9274</v>
      </c>
      <c r="K2841" s="2" t="s">
        <v>104</v>
      </c>
      <c r="L2841" s="2" t="s">
        <v>9275</v>
      </c>
      <c r="M2841" s="2"/>
      <c r="N2841" s="1">
        <f t="shared" si="44"/>
        <v>15201.6</v>
      </c>
      <c r="O2841" s="2" t="s">
        <v>22</v>
      </c>
      <c r="P2841" s="2" t="s">
        <v>9276</v>
      </c>
      <c r="Q2841" s="2" t="s">
        <v>9277</v>
      </c>
      <c r="R2841" s="2" t="s">
        <v>21</v>
      </c>
      <c r="S2841" s="2"/>
      <c r="T2841" s="2" t="s">
        <v>25</v>
      </c>
      <c r="U2841" t="b">
        <f>VLOOKUP(H2841,[4]可返佣产品!$A$2:$B$1000,2,)</f>
        <v>1</v>
      </c>
    </row>
    <row r="2842" spans="1:21">
      <c r="A2842" s="2" t="s">
        <v>8437</v>
      </c>
      <c r="B2842" s="1" t="str">
        <f>VLOOKUP(A2842,'[3]消费明细-普通账号'!$B$2:$C$10000,2,)</f>
        <v>深圳开思时代科技有限公司</v>
      </c>
      <c r="C2842" s="1" t="str">
        <f>VLOOKUP(A2842,'[3]消费明细-普通账号'!$B$2:$D$10000,3,)</f>
        <v>KA-深</v>
      </c>
      <c r="D2842" s="1" t="str">
        <f>VLOOKUP(A2842,'[3]消费明细-普通账号'!$B$2:$L$10000,11,)</f>
        <v>李申政</v>
      </c>
      <c r="E2842" s="1" t="str">
        <f>VLOOKUP(A2842,'[3]消费明细-普通账号'!$B$2:$P$10000,15,)</f>
        <v>关联</v>
      </c>
      <c r="F2842" s="5">
        <f>VLOOKUP(A2842,'[3]消费明细-普通账号'!$B$2:$O$10000,14,)</f>
        <v>42935</v>
      </c>
      <c r="G2842" s="2" t="s">
        <v>9278</v>
      </c>
      <c r="H2842" s="2" t="s">
        <v>1598</v>
      </c>
      <c r="I2842" s="2" t="s">
        <v>49</v>
      </c>
      <c r="J2842" s="2" t="s">
        <v>29</v>
      </c>
      <c r="K2842" s="2" t="s">
        <v>20</v>
      </c>
      <c r="L2842" s="2" t="s">
        <v>30</v>
      </c>
      <c r="M2842" s="2"/>
      <c r="N2842" s="1">
        <f t="shared" si="44"/>
        <v>0</v>
      </c>
      <c r="O2842" s="2" t="s">
        <v>31</v>
      </c>
      <c r="P2842" s="2" t="s">
        <v>9279</v>
      </c>
      <c r="Q2842" s="2" t="s">
        <v>9279</v>
      </c>
      <c r="R2842" s="2" t="s">
        <v>21</v>
      </c>
      <c r="S2842" s="2"/>
      <c r="T2842" s="2" t="s">
        <v>25</v>
      </c>
      <c r="U2842" t="e">
        <f>VLOOKUP(H2842,[4]可返佣产品!$A$2:$B$1000,2,)</f>
        <v>#N/A</v>
      </c>
    </row>
    <row r="2843" spans="1:21">
      <c r="A2843" s="2" t="s">
        <v>8519</v>
      </c>
      <c r="B2843" s="1" t="str">
        <f>VLOOKUP(A2843,'[3]消费明细-普通账号'!$B$2:$C$10000,2,)</f>
        <v>深圳创客区块链技术有限公司</v>
      </c>
      <c r="C2843" s="1" t="str">
        <f>VLOOKUP(A2843,'[3]消费明细-普通账号'!$B$2:$D$10000,3,)</f>
        <v>KA-深</v>
      </c>
      <c r="D2843" s="1" t="str">
        <f>VLOOKUP(A2843,'[3]消费明细-普通账号'!$B$2:$L$10000,11,)</f>
        <v>李申政</v>
      </c>
      <c r="E2843" s="1" t="str">
        <f>VLOOKUP(A2843,'[3]消费明细-普通账号'!$B$2:$P$10000,15,)</f>
        <v>关联</v>
      </c>
      <c r="F2843" s="5">
        <f>VLOOKUP(A2843,'[3]消费明细-普通账号'!$B$2:$O$10000,14,)</f>
        <v>43090</v>
      </c>
      <c r="G2843" s="2" t="s">
        <v>9280</v>
      </c>
      <c r="H2843" s="2" t="s">
        <v>531</v>
      </c>
      <c r="I2843" s="2" t="s">
        <v>18</v>
      </c>
      <c r="J2843" s="2" t="s">
        <v>9281</v>
      </c>
      <c r="K2843" s="2" t="s">
        <v>20</v>
      </c>
      <c r="L2843" s="2" t="s">
        <v>9281</v>
      </c>
      <c r="M2843" s="2"/>
      <c r="N2843" s="1">
        <f t="shared" si="44"/>
        <v>16.5</v>
      </c>
      <c r="O2843" s="2" t="s">
        <v>22</v>
      </c>
      <c r="P2843" s="2" t="s">
        <v>9282</v>
      </c>
      <c r="Q2843" s="2" t="s">
        <v>9283</v>
      </c>
      <c r="R2843" s="2" t="s">
        <v>21</v>
      </c>
      <c r="S2843" s="2"/>
      <c r="T2843" s="2" t="s">
        <v>25</v>
      </c>
      <c r="U2843" t="str">
        <f>VLOOKUP(H2843,[4]可返佣产品!$A$2:$B$1000,2,)</f>
        <v>true</v>
      </c>
    </row>
    <row r="2844" spans="1:21">
      <c r="A2844" s="2" t="s">
        <v>8920</v>
      </c>
      <c r="B2844" s="1" t="str">
        <f>VLOOKUP(A2844,'[3]消费明细-普通账号'!$B$2:$C$10000,2,)</f>
        <v>深圳前海惠德金融信息服务有限公司</v>
      </c>
      <c r="C2844" s="1" t="str">
        <f>VLOOKUP(A2844,'[3]消费明细-普通账号'!$B$2:$D$10000,3,)</f>
        <v>KA-深</v>
      </c>
      <c r="D2844" s="1" t="str">
        <f>VLOOKUP(A2844,'[3]消费明细-普通账号'!$B$2:$L$10000,11,)</f>
        <v>李申政</v>
      </c>
      <c r="E2844" s="1" t="str">
        <f>VLOOKUP(A2844,'[3]消费明细-普通账号'!$B$2:$P$10000,15,)</f>
        <v>关联</v>
      </c>
      <c r="F2844" s="5">
        <f>VLOOKUP(A2844,'[3]消费明细-普通账号'!$B$2:$O$10000,14,)</f>
        <v>43042</v>
      </c>
      <c r="G2844" s="2" t="s">
        <v>9284</v>
      </c>
      <c r="H2844" s="2" t="s">
        <v>1549</v>
      </c>
      <c r="I2844" s="2" t="s">
        <v>49</v>
      </c>
      <c r="J2844" s="2" t="s">
        <v>29</v>
      </c>
      <c r="K2844" s="2" t="s">
        <v>20</v>
      </c>
      <c r="L2844" s="2" t="s">
        <v>30</v>
      </c>
      <c r="M2844" s="2"/>
      <c r="N2844" s="1">
        <f t="shared" si="44"/>
        <v>0</v>
      </c>
      <c r="O2844" s="2" t="s">
        <v>31</v>
      </c>
      <c r="P2844" s="2" t="s">
        <v>9285</v>
      </c>
      <c r="Q2844" s="2" t="s">
        <v>9285</v>
      </c>
      <c r="R2844" s="2" t="s">
        <v>21</v>
      </c>
      <c r="S2844" s="2"/>
      <c r="T2844" s="2" t="s">
        <v>25</v>
      </c>
      <c r="U2844" t="b">
        <f>VLOOKUP(H2844,[4]可返佣产品!$A$2:$B$1000,2,)</f>
        <v>1</v>
      </c>
    </row>
    <row r="2845" spans="1:21">
      <c r="A2845" s="2" t="s">
        <v>8920</v>
      </c>
      <c r="B2845" s="1" t="str">
        <f>VLOOKUP(A2845,'[3]消费明细-普通账号'!$B$2:$C$10000,2,)</f>
        <v>深圳前海惠德金融信息服务有限公司</v>
      </c>
      <c r="C2845" s="1" t="str">
        <f>VLOOKUP(A2845,'[3]消费明细-普通账号'!$B$2:$D$10000,3,)</f>
        <v>KA-深</v>
      </c>
      <c r="D2845" s="1" t="str">
        <f>VLOOKUP(A2845,'[3]消费明细-普通账号'!$B$2:$L$10000,11,)</f>
        <v>李申政</v>
      </c>
      <c r="E2845" s="1" t="str">
        <f>VLOOKUP(A2845,'[3]消费明细-普通账号'!$B$2:$P$10000,15,)</f>
        <v>关联</v>
      </c>
      <c r="F2845" s="5">
        <f>VLOOKUP(A2845,'[3]消费明细-普通账号'!$B$2:$O$10000,14,)</f>
        <v>43042</v>
      </c>
      <c r="G2845" s="2" t="s">
        <v>9286</v>
      </c>
      <c r="H2845" s="2" t="s">
        <v>9287</v>
      </c>
      <c r="I2845" s="2" t="s">
        <v>49</v>
      </c>
      <c r="J2845" s="2" t="s">
        <v>29</v>
      </c>
      <c r="K2845" s="2" t="s">
        <v>20</v>
      </c>
      <c r="L2845" s="2" t="s">
        <v>30</v>
      </c>
      <c r="M2845" s="2"/>
      <c r="N2845" s="1">
        <f t="shared" si="44"/>
        <v>0</v>
      </c>
      <c r="O2845" s="2" t="s">
        <v>31</v>
      </c>
      <c r="P2845" s="2" t="s">
        <v>9288</v>
      </c>
      <c r="Q2845" s="2" t="s">
        <v>9288</v>
      </c>
      <c r="R2845" s="2" t="s">
        <v>21</v>
      </c>
      <c r="S2845" s="2"/>
      <c r="T2845" s="2" t="s">
        <v>25</v>
      </c>
      <c r="U2845" t="e">
        <f>VLOOKUP(H2845,[4]可返佣产品!$A$2:$B$1000,2,)</f>
        <v>#N/A</v>
      </c>
    </row>
    <row r="2846" spans="1:21">
      <c r="A2846" s="2" t="s">
        <v>8553</v>
      </c>
      <c r="B2846" s="1" t="str">
        <f>VLOOKUP(A2846,'[3]消费明细-普通账号'!$B$2:$C$10000,2,)</f>
        <v>广州阅来阅美网络科技有限公司</v>
      </c>
      <c r="C2846" s="1" t="str">
        <f>VLOOKUP(A2846,'[3]消费明细-普通账号'!$B$2:$D$10000,3,)</f>
        <v>KA-深</v>
      </c>
      <c r="D2846" s="1" t="str">
        <f>VLOOKUP(A2846,'[3]消费明细-普通账号'!$B$2:$L$10000,11,)</f>
        <v>李申政</v>
      </c>
      <c r="E2846" s="1" t="str">
        <f>VLOOKUP(A2846,'[3]消费明细-普通账号'!$B$2:$P$10000,15,)</f>
        <v>关联</v>
      </c>
      <c r="F2846" s="5">
        <f>VLOOKUP(A2846,'[3]消费明细-普通账号'!$B$2:$O$10000,14,)</f>
        <v>43140.605034722197</v>
      </c>
      <c r="G2846" s="2" t="s">
        <v>9289</v>
      </c>
      <c r="H2846" s="2" t="s">
        <v>17</v>
      </c>
      <c r="I2846" s="2" t="s">
        <v>59</v>
      </c>
      <c r="J2846" s="2" t="s">
        <v>9290</v>
      </c>
      <c r="K2846" s="2" t="s">
        <v>564</v>
      </c>
      <c r="L2846" s="2" t="s">
        <v>9291</v>
      </c>
      <c r="M2846" s="2"/>
      <c r="N2846" s="1">
        <f t="shared" si="44"/>
        <v>716.2</v>
      </c>
      <c r="O2846" s="2" t="s">
        <v>22</v>
      </c>
      <c r="P2846" s="2" t="s">
        <v>9292</v>
      </c>
      <c r="Q2846" s="2" t="s">
        <v>9292</v>
      </c>
      <c r="R2846" s="2" t="s">
        <v>21</v>
      </c>
      <c r="S2846" s="2"/>
      <c r="T2846" s="2" t="s">
        <v>25</v>
      </c>
      <c r="U2846">
        <v>-1</v>
      </c>
    </row>
    <row r="2847" spans="1:21">
      <c r="A2847" s="2" t="s">
        <v>8553</v>
      </c>
      <c r="B2847" s="1" t="str">
        <f>VLOOKUP(A2847,'[3]消费明细-普通账号'!$B$2:$C$10000,2,)</f>
        <v>广州阅来阅美网络科技有限公司</v>
      </c>
      <c r="C2847" s="1" t="str">
        <f>VLOOKUP(A2847,'[3]消费明细-普通账号'!$B$2:$D$10000,3,)</f>
        <v>KA-深</v>
      </c>
      <c r="D2847" s="1" t="str">
        <f>VLOOKUP(A2847,'[3]消费明细-普通账号'!$B$2:$L$10000,11,)</f>
        <v>李申政</v>
      </c>
      <c r="E2847" s="1" t="str">
        <f>VLOOKUP(A2847,'[3]消费明细-普通账号'!$B$2:$P$10000,15,)</f>
        <v>关联</v>
      </c>
      <c r="F2847" s="5">
        <f>VLOOKUP(A2847,'[3]消费明细-普通账号'!$B$2:$O$10000,14,)</f>
        <v>43140.605034722197</v>
      </c>
      <c r="G2847" s="2" t="s">
        <v>9293</v>
      </c>
      <c r="H2847" s="2" t="s">
        <v>17</v>
      </c>
      <c r="I2847" s="2" t="s">
        <v>59</v>
      </c>
      <c r="J2847" s="2" t="s">
        <v>8744</v>
      </c>
      <c r="K2847" s="2" t="s">
        <v>20</v>
      </c>
      <c r="L2847" s="2" t="s">
        <v>8744</v>
      </c>
      <c r="M2847" s="2"/>
      <c r="N2847" s="1">
        <f t="shared" si="44"/>
        <v>710.91</v>
      </c>
      <c r="O2847" s="2" t="s">
        <v>22</v>
      </c>
      <c r="P2847" s="2" t="s">
        <v>9294</v>
      </c>
      <c r="Q2847" s="2" t="s">
        <v>9295</v>
      </c>
      <c r="R2847" s="2" t="s">
        <v>21</v>
      </c>
      <c r="S2847" s="2"/>
      <c r="T2847" s="2" t="s">
        <v>25</v>
      </c>
      <c r="U2847">
        <v>-1</v>
      </c>
    </row>
    <row r="2848" spans="1:21">
      <c r="A2848" s="2" t="s">
        <v>8553</v>
      </c>
      <c r="B2848" s="1" t="str">
        <f>VLOOKUP(A2848,'[3]消费明细-普通账号'!$B$2:$C$10000,2,)</f>
        <v>广州阅来阅美网络科技有限公司</v>
      </c>
      <c r="C2848" s="1" t="str">
        <f>VLOOKUP(A2848,'[3]消费明细-普通账号'!$B$2:$D$10000,3,)</f>
        <v>KA-深</v>
      </c>
      <c r="D2848" s="1" t="str">
        <f>VLOOKUP(A2848,'[3]消费明细-普通账号'!$B$2:$L$10000,11,)</f>
        <v>李申政</v>
      </c>
      <c r="E2848" s="1" t="str">
        <f>VLOOKUP(A2848,'[3]消费明细-普通账号'!$B$2:$P$10000,15,)</f>
        <v>关联</v>
      </c>
      <c r="F2848" s="5">
        <f>VLOOKUP(A2848,'[3]消费明细-普通账号'!$B$2:$O$10000,14,)</f>
        <v>43140.605034722197</v>
      </c>
      <c r="G2848" s="2" t="s">
        <v>9296</v>
      </c>
      <c r="H2848" s="2" t="s">
        <v>17</v>
      </c>
      <c r="I2848" s="2" t="s">
        <v>59</v>
      </c>
      <c r="J2848" s="2" t="s">
        <v>8744</v>
      </c>
      <c r="K2848" s="2" t="s">
        <v>20</v>
      </c>
      <c r="L2848" s="2" t="s">
        <v>8744</v>
      </c>
      <c r="M2848" s="2"/>
      <c r="N2848" s="1">
        <f t="shared" si="44"/>
        <v>710.91</v>
      </c>
      <c r="O2848" s="2" t="s">
        <v>22</v>
      </c>
      <c r="P2848" s="2" t="s">
        <v>9297</v>
      </c>
      <c r="Q2848" s="2" t="s">
        <v>9298</v>
      </c>
      <c r="R2848" s="2" t="s">
        <v>21</v>
      </c>
      <c r="S2848" s="2"/>
      <c r="T2848" s="2" t="s">
        <v>25</v>
      </c>
      <c r="U2848">
        <v>-1</v>
      </c>
    </row>
    <row r="2849" spans="1:21">
      <c r="A2849" s="2" t="s">
        <v>8553</v>
      </c>
      <c r="B2849" s="1" t="str">
        <f>VLOOKUP(A2849,'[3]消费明细-普通账号'!$B$2:$C$10000,2,)</f>
        <v>广州阅来阅美网络科技有限公司</v>
      </c>
      <c r="C2849" s="1" t="str">
        <f>VLOOKUP(A2849,'[3]消费明细-普通账号'!$B$2:$D$10000,3,)</f>
        <v>KA-深</v>
      </c>
      <c r="D2849" s="1" t="str">
        <f>VLOOKUP(A2849,'[3]消费明细-普通账号'!$B$2:$L$10000,11,)</f>
        <v>李申政</v>
      </c>
      <c r="E2849" s="1" t="str">
        <f>VLOOKUP(A2849,'[3]消费明细-普通账号'!$B$2:$P$10000,15,)</f>
        <v>关联</v>
      </c>
      <c r="F2849" s="5">
        <f>VLOOKUP(A2849,'[3]消费明细-普通账号'!$B$2:$O$10000,14,)</f>
        <v>43140.605034722197</v>
      </c>
      <c r="G2849" s="2" t="s">
        <v>9299</v>
      </c>
      <c r="H2849" s="2" t="s">
        <v>17</v>
      </c>
      <c r="I2849" s="2" t="s">
        <v>59</v>
      </c>
      <c r="J2849" s="2" t="s">
        <v>9300</v>
      </c>
      <c r="K2849" s="2" t="s">
        <v>20</v>
      </c>
      <c r="L2849" s="2" t="s">
        <v>9300</v>
      </c>
      <c r="M2849" s="2"/>
      <c r="N2849" s="1">
        <f t="shared" si="44"/>
        <v>277</v>
      </c>
      <c r="O2849" s="2" t="s">
        <v>22</v>
      </c>
      <c r="P2849" s="2" t="s">
        <v>9301</v>
      </c>
      <c r="Q2849" s="2" t="s">
        <v>9302</v>
      </c>
      <c r="R2849" s="2" t="s">
        <v>21</v>
      </c>
      <c r="S2849" s="2"/>
      <c r="T2849" s="2" t="s">
        <v>25</v>
      </c>
      <c r="U2849">
        <v>-1</v>
      </c>
    </row>
    <row r="2850" spans="1:21">
      <c r="A2850" s="2" t="s">
        <v>8553</v>
      </c>
      <c r="B2850" s="1" t="str">
        <f>VLOOKUP(A2850,'[3]消费明细-普通账号'!$B$2:$C$10000,2,)</f>
        <v>广州阅来阅美网络科技有限公司</v>
      </c>
      <c r="C2850" s="1" t="str">
        <f>VLOOKUP(A2850,'[3]消费明细-普通账号'!$B$2:$D$10000,3,)</f>
        <v>KA-深</v>
      </c>
      <c r="D2850" s="1" t="str">
        <f>VLOOKUP(A2850,'[3]消费明细-普通账号'!$B$2:$L$10000,11,)</f>
        <v>李申政</v>
      </c>
      <c r="E2850" s="1" t="str">
        <f>VLOOKUP(A2850,'[3]消费明细-普通账号'!$B$2:$P$10000,15,)</f>
        <v>关联</v>
      </c>
      <c r="F2850" s="5">
        <f>VLOOKUP(A2850,'[3]消费明细-普通账号'!$B$2:$O$10000,14,)</f>
        <v>43140.605034722197</v>
      </c>
      <c r="G2850" s="2" t="s">
        <v>9303</v>
      </c>
      <c r="H2850" s="2" t="s">
        <v>36</v>
      </c>
      <c r="I2850" s="2" t="s">
        <v>59</v>
      </c>
      <c r="J2850" s="2" t="s">
        <v>1594</v>
      </c>
      <c r="K2850" s="2" t="s">
        <v>20</v>
      </c>
      <c r="L2850" s="2" t="s">
        <v>1594</v>
      </c>
      <c r="M2850" s="2"/>
      <c r="N2850" s="1">
        <f t="shared" si="44"/>
        <v>580</v>
      </c>
      <c r="O2850" s="2" t="s">
        <v>22</v>
      </c>
      <c r="P2850" s="2" t="s">
        <v>9304</v>
      </c>
      <c r="Q2850" s="2" t="s">
        <v>9305</v>
      </c>
      <c r="R2850" s="2" t="s">
        <v>21</v>
      </c>
      <c r="S2850" s="2"/>
      <c r="T2850" s="2" t="s">
        <v>25</v>
      </c>
      <c r="U2850">
        <v>-1</v>
      </c>
    </row>
    <row r="2851" spans="1:21">
      <c r="A2851" s="2" t="s">
        <v>8553</v>
      </c>
      <c r="B2851" s="1" t="str">
        <f>VLOOKUP(A2851,'[3]消费明细-普通账号'!$B$2:$C$10000,2,)</f>
        <v>广州阅来阅美网络科技有限公司</v>
      </c>
      <c r="C2851" s="1" t="str">
        <f>VLOOKUP(A2851,'[3]消费明细-普通账号'!$B$2:$D$10000,3,)</f>
        <v>KA-深</v>
      </c>
      <c r="D2851" s="1" t="str">
        <f>VLOOKUP(A2851,'[3]消费明细-普通账号'!$B$2:$L$10000,11,)</f>
        <v>李申政</v>
      </c>
      <c r="E2851" s="1" t="str">
        <f>VLOOKUP(A2851,'[3]消费明细-普通账号'!$B$2:$P$10000,15,)</f>
        <v>关联</v>
      </c>
      <c r="F2851" s="5">
        <f>VLOOKUP(A2851,'[3]消费明细-普通账号'!$B$2:$O$10000,14,)</f>
        <v>43140.605034722197</v>
      </c>
      <c r="G2851" s="2" t="s">
        <v>9306</v>
      </c>
      <c r="H2851" s="2" t="s">
        <v>17</v>
      </c>
      <c r="I2851" s="2" t="s">
        <v>59</v>
      </c>
      <c r="J2851" s="2" t="s">
        <v>3780</v>
      </c>
      <c r="K2851" s="2" t="s">
        <v>20</v>
      </c>
      <c r="L2851" s="2" t="s">
        <v>3780</v>
      </c>
      <c r="M2851" s="2"/>
      <c r="N2851" s="1">
        <f t="shared" si="44"/>
        <v>112</v>
      </c>
      <c r="O2851" s="2" t="s">
        <v>22</v>
      </c>
      <c r="P2851" s="2" t="s">
        <v>9307</v>
      </c>
      <c r="Q2851" s="2" t="s">
        <v>9304</v>
      </c>
      <c r="R2851" s="2" t="s">
        <v>21</v>
      </c>
      <c r="S2851" s="2"/>
      <c r="T2851" s="2" t="s">
        <v>25</v>
      </c>
      <c r="U2851">
        <v>-1</v>
      </c>
    </row>
    <row r="2852" spans="1:21">
      <c r="A2852" s="2" t="s">
        <v>8553</v>
      </c>
      <c r="B2852" s="1" t="str">
        <f>VLOOKUP(A2852,'[3]消费明细-普通账号'!$B$2:$C$10000,2,)</f>
        <v>广州阅来阅美网络科技有限公司</v>
      </c>
      <c r="C2852" s="1" t="str">
        <f>VLOOKUP(A2852,'[3]消费明细-普通账号'!$B$2:$D$10000,3,)</f>
        <v>KA-深</v>
      </c>
      <c r="D2852" s="1" t="str">
        <f>VLOOKUP(A2852,'[3]消费明细-普通账号'!$B$2:$L$10000,11,)</f>
        <v>李申政</v>
      </c>
      <c r="E2852" s="1" t="str">
        <f>VLOOKUP(A2852,'[3]消费明细-普通账号'!$B$2:$P$10000,15,)</f>
        <v>关联</v>
      </c>
      <c r="F2852" s="5">
        <f>VLOOKUP(A2852,'[3]消费明细-普通账号'!$B$2:$O$10000,14,)</f>
        <v>43140.605034722197</v>
      </c>
      <c r="G2852" s="2" t="s">
        <v>9308</v>
      </c>
      <c r="H2852" s="2" t="s">
        <v>36</v>
      </c>
      <c r="I2852" s="2" t="s">
        <v>59</v>
      </c>
      <c r="J2852" s="2" t="s">
        <v>9309</v>
      </c>
      <c r="K2852" s="2" t="s">
        <v>20</v>
      </c>
      <c r="L2852" s="2" t="s">
        <v>9309</v>
      </c>
      <c r="M2852" s="2"/>
      <c r="N2852" s="1">
        <f t="shared" si="44"/>
        <v>4483</v>
      </c>
      <c r="O2852" s="2" t="s">
        <v>22</v>
      </c>
      <c r="P2852" s="2" t="s">
        <v>9310</v>
      </c>
      <c r="Q2852" s="2" t="s">
        <v>9311</v>
      </c>
      <c r="R2852" s="2" t="s">
        <v>21</v>
      </c>
      <c r="S2852" s="2"/>
      <c r="T2852" s="2" t="s">
        <v>25</v>
      </c>
      <c r="U2852">
        <v>-1</v>
      </c>
    </row>
    <row r="2853" spans="1:21">
      <c r="A2853" s="2" t="s">
        <v>8553</v>
      </c>
      <c r="B2853" s="1" t="str">
        <f>VLOOKUP(A2853,'[3]消费明细-普通账号'!$B$2:$C$10000,2,)</f>
        <v>广州阅来阅美网络科技有限公司</v>
      </c>
      <c r="C2853" s="1" t="str">
        <f>VLOOKUP(A2853,'[3]消费明细-普通账号'!$B$2:$D$10000,3,)</f>
        <v>KA-深</v>
      </c>
      <c r="D2853" s="1" t="str">
        <f>VLOOKUP(A2853,'[3]消费明细-普通账号'!$B$2:$L$10000,11,)</f>
        <v>李申政</v>
      </c>
      <c r="E2853" s="1" t="str">
        <f>VLOOKUP(A2853,'[3]消费明细-普通账号'!$B$2:$P$10000,15,)</f>
        <v>关联</v>
      </c>
      <c r="F2853" s="5">
        <f>VLOOKUP(A2853,'[3]消费明细-普通账号'!$B$2:$O$10000,14,)</f>
        <v>43140.605034722197</v>
      </c>
      <c r="G2853" s="2" t="s">
        <v>9312</v>
      </c>
      <c r="H2853" s="2" t="s">
        <v>17</v>
      </c>
      <c r="I2853" s="2" t="s">
        <v>59</v>
      </c>
      <c r="J2853" s="2" t="s">
        <v>8744</v>
      </c>
      <c r="K2853" s="2" t="s">
        <v>20</v>
      </c>
      <c r="L2853" s="2" t="s">
        <v>8744</v>
      </c>
      <c r="M2853" s="2"/>
      <c r="N2853" s="1">
        <f t="shared" si="44"/>
        <v>710.91</v>
      </c>
      <c r="O2853" s="2" t="s">
        <v>22</v>
      </c>
      <c r="P2853" s="2" t="s">
        <v>9313</v>
      </c>
      <c r="Q2853" s="2" t="s">
        <v>9313</v>
      </c>
      <c r="R2853" s="2" t="s">
        <v>21</v>
      </c>
      <c r="S2853" s="2"/>
      <c r="T2853" s="2" t="s">
        <v>25</v>
      </c>
      <c r="U2853">
        <v>-1</v>
      </c>
    </row>
    <row r="2854" spans="1:21">
      <c r="A2854" s="2" t="s">
        <v>8949</v>
      </c>
      <c r="B2854" s="1" t="str">
        <f>VLOOKUP(A2854,'[3]消费明细-普通账号'!$B$2:$C$10000,2,)</f>
        <v>深圳市优讯通信息技术有限公司</v>
      </c>
      <c r="C2854" s="1" t="str">
        <f>VLOOKUP(A2854,'[3]消费明细-普通账号'!$B$2:$D$10000,3,)</f>
        <v>铁军-深</v>
      </c>
      <c r="D2854" s="1" t="str">
        <f>VLOOKUP(A2854,'[3]消费明细-普通账号'!$B$2:$L$10000,11,)</f>
        <v>谭仲健</v>
      </c>
      <c r="E2854" s="1" t="str">
        <f>VLOOKUP(A2854,'[3]消费明细-普通账号'!$B$2:$P$10000,15,)</f>
        <v>关联</v>
      </c>
      <c r="F2854" s="5">
        <f>VLOOKUP(A2854,'[3]消费明细-普通账号'!$B$2:$O$10000,14,)</f>
        <v>43109.448287036997</v>
      </c>
      <c r="G2854" s="2" t="s">
        <v>9314</v>
      </c>
      <c r="H2854" s="2" t="s">
        <v>250</v>
      </c>
      <c r="I2854" s="2" t="s">
        <v>59</v>
      </c>
      <c r="J2854" s="2" t="s">
        <v>29</v>
      </c>
      <c r="K2854" s="2" t="s">
        <v>20</v>
      </c>
      <c r="L2854" s="2" t="s">
        <v>29</v>
      </c>
      <c r="M2854" s="2"/>
      <c r="N2854" s="1">
        <f t="shared" si="44"/>
        <v>0</v>
      </c>
      <c r="O2854" s="2" t="s">
        <v>22</v>
      </c>
      <c r="P2854" s="2" t="s">
        <v>9315</v>
      </c>
      <c r="Q2854" s="2" t="s">
        <v>9316</v>
      </c>
      <c r="R2854" s="2" t="s">
        <v>21</v>
      </c>
      <c r="S2854" s="2"/>
      <c r="T2854" s="2" t="s">
        <v>25</v>
      </c>
      <c r="U2854">
        <v>-1</v>
      </c>
    </row>
    <row r="2855" spans="1:21">
      <c r="A2855" s="2" t="s">
        <v>9038</v>
      </c>
      <c r="B2855" s="1" t="str">
        <f>VLOOKUP(A2855,'[3]消费明细-普通账号'!$B$2:$C$10000,2,)</f>
        <v>上古上医网络科技（深圳）有限公司</v>
      </c>
      <c r="C2855" s="1" t="str">
        <f>VLOOKUP(A2855,'[3]消费明细-普通账号'!$B$2:$D$10000,3,)</f>
        <v>BD伙伴</v>
      </c>
      <c r="D2855" s="1" t="str">
        <f>VLOOKUP(A2855,'[3]消费明细-普通账号'!$B$2:$L$10000,11,)</f>
        <v>BD团队-刘银树</v>
      </c>
      <c r="E2855" s="1" t="str">
        <f>VLOOKUP(A2855,'[3]消费明细-普通账号'!$B$2:$P$10000,15,)</f>
        <v>关联</v>
      </c>
      <c r="F2855" s="5">
        <f>VLOOKUP(A2855,'[3]消费明细-普通账号'!$B$2:$O$10000,14,)</f>
        <v>43034</v>
      </c>
      <c r="G2855" s="2" t="s">
        <v>9317</v>
      </c>
      <c r="H2855" s="2" t="s">
        <v>36</v>
      </c>
      <c r="I2855" s="2" t="s">
        <v>59</v>
      </c>
      <c r="J2855" s="2" t="s">
        <v>9318</v>
      </c>
      <c r="K2855" s="2" t="s">
        <v>20</v>
      </c>
      <c r="L2855" s="2" t="s">
        <v>9318</v>
      </c>
      <c r="M2855" s="2"/>
      <c r="N2855" s="1">
        <f t="shared" si="44"/>
        <v>532</v>
      </c>
      <c r="O2855" s="2" t="s">
        <v>22</v>
      </c>
      <c r="P2855" s="2" t="s">
        <v>9319</v>
      </c>
      <c r="Q2855" s="2" t="s">
        <v>9320</v>
      </c>
      <c r="R2855" s="2" t="s">
        <v>21</v>
      </c>
      <c r="S2855" s="2"/>
      <c r="T2855" s="2" t="s">
        <v>25</v>
      </c>
      <c r="U2855">
        <v>-1</v>
      </c>
    </row>
    <row r="2856" spans="1:21">
      <c r="A2856" s="2" t="s">
        <v>9321</v>
      </c>
      <c r="B2856" s="1" t="str">
        <f>VLOOKUP(A2856,'[3]消费明细-普通账号'!$B$2:$C$10000,2,)</f>
        <v>深圳云吉网络科技有限公司</v>
      </c>
      <c r="C2856" s="1" t="str">
        <f>VLOOKUP(A2856,'[3]消费明细-普通账号'!$B$2:$D$10000,3,)</f>
        <v>中台-深</v>
      </c>
      <c r="D2856" s="1" t="str">
        <f>VLOOKUP(A2856,'[3]消费明细-普通账号'!$B$2:$L$10000,11,)</f>
        <v>林海菊</v>
      </c>
      <c r="E2856" s="1" t="str">
        <f>VLOOKUP(A2856,'[3]消费明细-普通账号'!$B$2:$P$10000,15,)</f>
        <v>关联</v>
      </c>
      <c r="F2856" s="5">
        <f>VLOOKUP(A2856,'[3]消费明细-普通账号'!$B$2:$O$10000,14,)</f>
        <v>42961</v>
      </c>
      <c r="G2856" s="2" t="s">
        <v>9322</v>
      </c>
      <c r="H2856" s="2" t="s">
        <v>17</v>
      </c>
      <c r="I2856" s="2" t="s">
        <v>59</v>
      </c>
      <c r="J2856" s="2" t="s">
        <v>9323</v>
      </c>
      <c r="K2856" s="2" t="s">
        <v>20</v>
      </c>
      <c r="L2856" s="2" t="s">
        <v>9323</v>
      </c>
      <c r="M2856" s="2"/>
      <c r="N2856" s="1">
        <f t="shared" si="44"/>
        <v>49</v>
      </c>
      <c r="O2856" s="2" t="s">
        <v>22</v>
      </c>
      <c r="P2856" s="2" t="s">
        <v>9324</v>
      </c>
      <c r="Q2856" s="2" t="s">
        <v>9325</v>
      </c>
      <c r="R2856" s="2" t="s">
        <v>21</v>
      </c>
      <c r="S2856" s="2"/>
      <c r="T2856" s="2" t="s">
        <v>25</v>
      </c>
      <c r="U2856">
        <v>-1</v>
      </c>
    </row>
    <row r="2857" spans="1:21">
      <c r="A2857" s="2" t="s">
        <v>9239</v>
      </c>
      <c r="B2857" s="1" t="str">
        <f>VLOOKUP(A2857,'[3]消费明细-普通账号'!$B$2:$C$10000,2,)</f>
        <v>淘贝（深圳）网络信息科技有限公司</v>
      </c>
      <c r="C2857" s="1" t="str">
        <f>VLOOKUP(A2857,'[3]消费明细-普通账号'!$B$2:$D$10000,3,)</f>
        <v>BD伙伴</v>
      </c>
      <c r="D2857" s="1" t="str">
        <f>VLOOKUP(A2857,'[3]消费明细-普通账号'!$B$2:$L$10000,11,)</f>
        <v>BD团队-刘银树</v>
      </c>
      <c r="E2857" s="1" t="str">
        <f>VLOOKUP(A2857,'[3]消费明细-普通账号'!$B$2:$P$10000,15,)</f>
        <v>新建</v>
      </c>
      <c r="F2857" s="5">
        <f>VLOOKUP(A2857,'[3]消费明细-普通账号'!$B$2:$O$10000,14,)</f>
        <v>43026</v>
      </c>
      <c r="G2857" s="2" t="s">
        <v>9326</v>
      </c>
      <c r="H2857" s="2" t="s">
        <v>36</v>
      </c>
      <c r="I2857" s="2" t="s">
        <v>59</v>
      </c>
      <c r="J2857" s="2" t="s">
        <v>422</v>
      </c>
      <c r="K2857" s="2" t="s">
        <v>20</v>
      </c>
      <c r="L2857" s="2" t="s">
        <v>422</v>
      </c>
      <c r="M2857" s="2"/>
      <c r="N2857" s="1">
        <f t="shared" si="44"/>
        <v>276</v>
      </c>
      <c r="O2857" s="2" t="s">
        <v>22</v>
      </c>
      <c r="P2857" s="2" t="s">
        <v>9327</v>
      </c>
      <c r="Q2857" s="2" t="s">
        <v>9328</v>
      </c>
      <c r="R2857" s="2" t="s">
        <v>21</v>
      </c>
      <c r="S2857" s="2"/>
      <c r="T2857" s="2" t="s">
        <v>25</v>
      </c>
      <c r="U2857" t="str">
        <f>VLOOKUP(H2857,[4]可返佣产品!$A$2:$B$1000,2,)</f>
        <v>true</v>
      </c>
    </row>
    <row r="2858" spans="1:21">
      <c r="A2858" s="2" t="s">
        <v>9239</v>
      </c>
      <c r="B2858" s="1" t="str">
        <f>VLOOKUP(A2858,'[3]消费明细-普通账号'!$B$2:$C$10000,2,)</f>
        <v>淘贝（深圳）网络信息科技有限公司</v>
      </c>
      <c r="C2858" s="1" t="str">
        <f>VLOOKUP(A2858,'[3]消费明细-普通账号'!$B$2:$D$10000,3,)</f>
        <v>BD伙伴</v>
      </c>
      <c r="D2858" s="1" t="str">
        <f>VLOOKUP(A2858,'[3]消费明细-普通账号'!$B$2:$L$10000,11,)</f>
        <v>BD团队-刘银树</v>
      </c>
      <c r="E2858" s="1" t="str">
        <f>VLOOKUP(A2858,'[3]消费明细-普通账号'!$B$2:$P$10000,15,)</f>
        <v>新建</v>
      </c>
      <c r="F2858" s="5">
        <f>VLOOKUP(A2858,'[3]消费明细-普通账号'!$B$2:$O$10000,14,)</f>
        <v>43026</v>
      </c>
      <c r="G2858" s="2" t="s">
        <v>9329</v>
      </c>
      <c r="H2858" s="2" t="s">
        <v>36</v>
      </c>
      <c r="I2858" s="2" t="s">
        <v>59</v>
      </c>
      <c r="J2858" s="2" t="s">
        <v>422</v>
      </c>
      <c r="K2858" s="2" t="s">
        <v>20</v>
      </c>
      <c r="L2858" s="2" t="s">
        <v>422</v>
      </c>
      <c r="M2858" s="2"/>
      <c r="N2858" s="1">
        <f t="shared" si="44"/>
        <v>276</v>
      </c>
      <c r="O2858" s="2" t="s">
        <v>22</v>
      </c>
      <c r="P2858" s="2" t="s">
        <v>9330</v>
      </c>
      <c r="Q2858" s="2" t="s">
        <v>9331</v>
      </c>
      <c r="R2858" s="2" t="s">
        <v>21</v>
      </c>
      <c r="S2858" s="2"/>
      <c r="T2858" s="2" t="s">
        <v>25</v>
      </c>
      <c r="U2858" t="str">
        <f>VLOOKUP(H2858,[4]可返佣产品!$A$2:$B$1000,2,)</f>
        <v>true</v>
      </c>
    </row>
    <row r="2859" spans="1:21">
      <c r="A2859" s="2" t="s">
        <v>8553</v>
      </c>
      <c r="B2859" s="1" t="str">
        <f>VLOOKUP(A2859,'[3]消费明细-普通账号'!$B$2:$C$10000,2,)</f>
        <v>广州阅来阅美网络科技有限公司</v>
      </c>
      <c r="C2859" s="1" t="str">
        <f>VLOOKUP(A2859,'[3]消费明细-普通账号'!$B$2:$D$10000,3,)</f>
        <v>KA-深</v>
      </c>
      <c r="D2859" s="1" t="str">
        <f>VLOOKUP(A2859,'[3]消费明细-普通账号'!$B$2:$L$10000,11,)</f>
        <v>李申政</v>
      </c>
      <c r="E2859" s="1" t="str">
        <f>VLOOKUP(A2859,'[3]消费明细-普通账号'!$B$2:$P$10000,15,)</f>
        <v>关联</v>
      </c>
      <c r="F2859" s="5">
        <f>VLOOKUP(A2859,'[3]消费明细-普通账号'!$B$2:$O$10000,14,)</f>
        <v>43140.605034722197</v>
      </c>
      <c r="G2859" s="2" t="s">
        <v>9332</v>
      </c>
      <c r="H2859" s="2" t="s">
        <v>130</v>
      </c>
      <c r="I2859" s="2" t="s">
        <v>49</v>
      </c>
      <c r="J2859" s="2" t="s">
        <v>29</v>
      </c>
      <c r="K2859" s="2" t="s">
        <v>20</v>
      </c>
      <c r="L2859" s="2" t="s">
        <v>30</v>
      </c>
      <c r="M2859" s="2"/>
      <c r="N2859" s="1">
        <f t="shared" si="44"/>
        <v>0</v>
      </c>
      <c r="O2859" s="2" t="s">
        <v>31</v>
      </c>
      <c r="P2859" s="2" t="s">
        <v>9333</v>
      </c>
      <c r="Q2859" s="2" t="s">
        <v>9333</v>
      </c>
      <c r="R2859" s="2" t="s">
        <v>21</v>
      </c>
      <c r="S2859" s="2"/>
      <c r="T2859" s="2" t="s">
        <v>25</v>
      </c>
      <c r="U2859" t="b">
        <f>VLOOKUP(H2859,[4]可返佣产品!$A$2:$B$1000,2,)</f>
        <v>1</v>
      </c>
    </row>
    <row r="2860" spans="1:21">
      <c r="A2860" s="2" t="s">
        <v>9321</v>
      </c>
      <c r="B2860" s="1" t="str">
        <f>VLOOKUP(A2860,'[3]消费明细-普通账号'!$B$2:$C$10000,2,)</f>
        <v>深圳云吉网络科技有限公司</v>
      </c>
      <c r="C2860" s="1" t="str">
        <f>VLOOKUP(A2860,'[3]消费明细-普通账号'!$B$2:$D$10000,3,)</f>
        <v>中台-深</v>
      </c>
      <c r="D2860" s="1" t="str">
        <f>VLOOKUP(A2860,'[3]消费明细-普通账号'!$B$2:$L$10000,11,)</f>
        <v>林海菊</v>
      </c>
      <c r="E2860" s="1" t="str">
        <f>VLOOKUP(A2860,'[3]消费明细-普通账号'!$B$2:$P$10000,15,)</f>
        <v>关联</v>
      </c>
      <c r="F2860" s="5">
        <f>VLOOKUP(A2860,'[3]消费明细-普通账号'!$B$2:$O$10000,14,)</f>
        <v>42961</v>
      </c>
      <c r="G2860" s="2" t="s">
        <v>9334</v>
      </c>
      <c r="H2860" s="2" t="s">
        <v>17</v>
      </c>
      <c r="I2860" s="2" t="s">
        <v>59</v>
      </c>
      <c r="J2860" s="2" t="s">
        <v>1996</v>
      </c>
      <c r="K2860" s="2" t="s">
        <v>20</v>
      </c>
      <c r="L2860" s="2" t="s">
        <v>1996</v>
      </c>
      <c r="M2860" s="2"/>
      <c r="N2860" s="1">
        <f t="shared" si="44"/>
        <v>190</v>
      </c>
      <c r="O2860" s="2" t="s">
        <v>22</v>
      </c>
      <c r="P2860" s="2" t="s">
        <v>9335</v>
      </c>
      <c r="Q2860" s="2" t="s">
        <v>9336</v>
      </c>
      <c r="R2860" s="2" t="s">
        <v>21</v>
      </c>
      <c r="S2860" s="2"/>
      <c r="T2860" s="2" t="s">
        <v>25</v>
      </c>
      <c r="U2860">
        <v>-1</v>
      </c>
    </row>
    <row r="2861" spans="1:21">
      <c r="A2861" s="2" t="s">
        <v>9321</v>
      </c>
      <c r="B2861" s="1" t="str">
        <f>VLOOKUP(A2861,'[3]消费明细-普通账号'!$B$2:$C$10000,2,)</f>
        <v>深圳云吉网络科技有限公司</v>
      </c>
      <c r="C2861" s="1" t="str">
        <f>VLOOKUP(A2861,'[3]消费明细-普通账号'!$B$2:$D$10000,3,)</f>
        <v>中台-深</v>
      </c>
      <c r="D2861" s="1" t="str">
        <f>VLOOKUP(A2861,'[3]消费明细-普通账号'!$B$2:$L$10000,11,)</f>
        <v>林海菊</v>
      </c>
      <c r="E2861" s="1" t="str">
        <f>VLOOKUP(A2861,'[3]消费明细-普通账号'!$B$2:$P$10000,15,)</f>
        <v>关联</v>
      </c>
      <c r="F2861" s="5">
        <f>VLOOKUP(A2861,'[3]消费明细-普通账号'!$B$2:$O$10000,14,)</f>
        <v>42961</v>
      </c>
      <c r="G2861" s="2" t="s">
        <v>9337</v>
      </c>
      <c r="H2861" s="2" t="s">
        <v>17</v>
      </c>
      <c r="I2861" s="2" t="s">
        <v>59</v>
      </c>
      <c r="J2861" s="2" t="s">
        <v>9338</v>
      </c>
      <c r="K2861" s="2" t="s">
        <v>20</v>
      </c>
      <c r="L2861" s="2" t="s">
        <v>9338</v>
      </c>
      <c r="M2861" s="2"/>
      <c r="N2861" s="1">
        <f t="shared" si="44"/>
        <v>193.97</v>
      </c>
      <c r="O2861" s="2" t="s">
        <v>22</v>
      </c>
      <c r="P2861" s="2" t="s">
        <v>9339</v>
      </c>
      <c r="Q2861" s="2" t="s">
        <v>9340</v>
      </c>
      <c r="R2861" s="2" t="s">
        <v>21</v>
      </c>
      <c r="S2861" s="2"/>
      <c r="T2861" s="2" t="s">
        <v>25</v>
      </c>
      <c r="U2861">
        <v>-1</v>
      </c>
    </row>
    <row r="2862" spans="1:21">
      <c r="A2862" s="2" t="s">
        <v>8559</v>
      </c>
      <c r="B2862" s="1" t="str">
        <f>VLOOKUP(A2862,'[3]消费明细-普通账号'!$B$2:$C$10000,2,)</f>
        <v>深圳泽汇科技有限公司</v>
      </c>
      <c r="C2862" s="1" t="str">
        <f>VLOOKUP(A2862,'[3]消费明细-普通账号'!$B$2:$D$10000,3,)</f>
        <v>铁军-深</v>
      </c>
      <c r="D2862" s="1" t="str">
        <f>VLOOKUP(A2862,'[3]消费明细-普通账号'!$B$2:$L$10000,11,)</f>
        <v>黄至崇</v>
      </c>
      <c r="E2862" s="1" t="str">
        <f>VLOOKUP(A2862,'[3]消费明细-普通账号'!$B$2:$P$10000,15,)</f>
        <v>新建</v>
      </c>
      <c r="F2862" s="5">
        <f>VLOOKUP(A2862,'[3]消费明细-普通账号'!$B$2:$O$10000,14,)</f>
        <v>43194.591597222199</v>
      </c>
      <c r="G2862" s="2" t="s">
        <v>9341</v>
      </c>
      <c r="H2862" s="2" t="s">
        <v>17</v>
      </c>
      <c r="I2862" s="2" t="s">
        <v>59</v>
      </c>
      <c r="J2862" s="2" t="s">
        <v>9342</v>
      </c>
      <c r="K2862" s="2" t="s">
        <v>371</v>
      </c>
      <c r="L2862" s="2" t="s">
        <v>9343</v>
      </c>
      <c r="M2862" s="2"/>
      <c r="N2862" s="1">
        <f t="shared" si="44"/>
        <v>115.85</v>
      </c>
      <c r="O2862" s="2" t="s">
        <v>22</v>
      </c>
      <c r="P2862" s="2" t="s">
        <v>9344</v>
      </c>
      <c r="Q2862" s="2" t="s">
        <v>9345</v>
      </c>
      <c r="R2862" s="2" t="s">
        <v>21</v>
      </c>
      <c r="S2862" s="2"/>
      <c r="T2862" s="2" t="s">
        <v>25</v>
      </c>
      <c r="U2862" t="str">
        <f>VLOOKUP(H2862,[4]可返佣产品!$A$2:$B$1000,2,)</f>
        <v>true</v>
      </c>
    </row>
    <row r="2863" spans="1:21">
      <c r="A2863" s="2" t="s">
        <v>8559</v>
      </c>
      <c r="B2863" s="1" t="str">
        <f>VLOOKUP(A2863,'[3]消费明细-普通账号'!$B$2:$C$10000,2,)</f>
        <v>深圳泽汇科技有限公司</v>
      </c>
      <c r="C2863" s="1" t="str">
        <f>VLOOKUP(A2863,'[3]消费明细-普通账号'!$B$2:$D$10000,3,)</f>
        <v>铁军-深</v>
      </c>
      <c r="D2863" s="1" t="str">
        <f>VLOOKUP(A2863,'[3]消费明细-普通账号'!$B$2:$L$10000,11,)</f>
        <v>黄至崇</v>
      </c>
      <c r="E2863" s="1" t="str">
        <f>VLOOKUP(A2863,'[3]消费明细-普通账号'!$B$2:$P$10000,15,)</f>
        <v>新建</v>
      </c>
      <c r="F2863" s="5">
        <f>VLOOKUP(A2863,'[3]消费明细-普通账号'!$B$2:$O$10000,14,)</f>
        <v>43194.591597222199</v>
      </c>
      <c r="G2863" s="2" t="s">
        <v>9346</v>
      </c>
      <c r="H2863" s="2" t="s">
        <v>17</v>
      </c>
      <c r="I2863" s="2" t="s">
        <v>59</v>
      </c>
      <c r="J2863" s="2" t="s">
        <v>8565</v>
      </c>
      <c r="K2863" s="2" t="s">
        <v>371</v>
      </c>
      <c r="L2863" s="2" t="s">
        <v>8566</v>
      </c>
      <c r="M2863" s="2"/>
      <c r="N2863" s="1">
        <f t="shared" si="44"/>
        <v>102.9</v>
      </c>
      <c r="O2863" s="2" t="s">
        <v>22</v>
      </c>
      <c r="P2863" s="2" t="s">
        <v>9347</v>
      </c>
      <c r="Q2863" s="2" t="s">
        <v>9348</v>
      </c>
      <c r="R2863" s="2" t="s">
        <v>21</v>
      </c>
      <c r="S2863" s="2"/>
      <c r="T2863" s="2" t="s">
        <v>25</v>
      </c>
      <c r="U2863" t="str">
        <f>VLOOKUP(H2863,[4]可返佣产品!$A$2:$B$1000,2,)</f>
        <v>true</v>
      </c>
    </row>
    <row r="2864" spans="1:21">
      <c r="A2864" s="2" t="s">
        <v>8559</v>
      </c>
      <c r="B2864" s="1" t="str">
        <f>VLOOKUP(A2864,'[3]消费明细-普通账号'!$B$2:$C$10000,2,)</f>
        <v>深圳泽汇科技有限公司</v>
      </c>
      <c r="C2864" s="1" t="str">
        <f>VLOOKUP(A2864,'[3]消费明细-普通账号'!$B$2:$D$10000,3,)</f>
        <v>铁军-深</v>
      </c>
      <c r="D2864" s="1" t="str">
        <f>VLOOKUP(A2864,'[3]消费明细-普通账号'!$B$2:$L$10000,11,)</f>
        <v>黄至崇</v>
      </c>
      <c r="E2864" s="1" t="str">
        <f>VLOOKUP(A2864,'[3]消费明细-普通账号'!$B$2:$P$10000,15,)</f>
        <v>新建</v>
      </c>
      <c r="F2864" s="5">
        <f>VLOOKUP(A2864,'[3]消费明细-普通账号'!$B$2:$O$10000,14,)</f>
        <v>43194.591597222199</v>
      </c>
      <c r="G2864" s="2" t="s">
        <v>9349</v>
      </c>
      <c r="H2864" s="2" t="s">
        <v>17</v>
      </c>
      <c r="I2864" s="2" t="s">
        <v>59</v>
      </c>
      <c r="J2864" s="2" t="s">
        <v>9342</v>
      </c>
      <c r="K2864" s="2" t="s">
        <v>371</v>
      </c>
      <c r="L2864" s="2" t="s">
        <v>9343</v>
      </c>
      <c r="M2864" s="2"/>
      <c r="N2864" s="1">
        <f t="shared" si="44"/>
        <v>115.85</v>
      </c>
      <c r="O2864" s="2" t="s">
        <v>22</v>
      </c>
      <c r="P2864" s="2" t="s">
        <v>9350</v>
      </c>
      <c r="Q2864" s="2" t="s">
        <v>9351</v>
      </c>
      <c r="R2864" s="2" t="s">
        <v>21</v>
      </c>
      <c r="S2864" s="2"/>
      <c r="T2864" s="2" t="s">
        <v>25</v>
      </c>
      <c r="U2864" t="str">
        <f>VLOOKUP(H2864,[4]可返佣产品!$A$2:$B$1000,2,)</f>
        <v>true</v>
      </c>
    </row>
    <row r="2865" spans="1:21">
      <c r="A2865" s="2" t="s">
        <v>8559</v>
      </c>
      <c r="B2865" s="1" t="str">
        <f>VLOOKUP(A2865,'[3]消费明细-普通账号'!$B$2:$C$10000,2,)</f>
        <v>深圳泽汇科技有限公司</v>
      </c>
      <c r="C2865" s="1" t="str">
        <f>VLOOKUP(A2865,'[3]消费明细-普通账号'!$B$2:$D$10000,3,)</f>
        <v>铁军-深</v>
      </c>
      <c r="D2865" s="1" t="str">
        <f>VLOOKUP(A2865,'[3]消费明细-普通账号'!$B$2:$L$10000,11,)</f>
        <v>黄至崇</v>
      </c>
      <c r="E2865" s="1" t="str">
        <f>VLOOKUP(A2865,'[3]消费明细-普通账号'!$B$2:$P$10000,15,)</f>
        <v>新建</v>
      </c>
      <c r="F2865" s="5">
        <f>VLOOKUP(A2865,'[3]消费明细-普通账号'!$B$2:$O$10000,14,)</f>
        <v>43194.591597222199</v>
      </c>
      <c r="G2865" s="2" t="s">
        <v>9352</v>
      </c>
      <c r="H2865" s="2" t="s">
        <v>17</v>
      </c>
      <c r="I2865" s="2" t="s">
        <v>59</v>
      </c>
      <c r="J2865" s="2" t="s">
        <v>9342</v>
      </c>
      <c r="K2865" s="2" t="s">
        <v>371</v>
      </c>
      <c r="L2865" s="2" t="s">
        <v>9343</v>
      </c>
      <c r="M2865" s="2"/>
      <c r="N2865" s="1">
        <f t="shared" si="44"/>
        <v>115.85</v>
      </c>
      <c r="O2865" s="2" t="s">
        <v>22</v>
      </c>
      <c r="P2865" s="2" t="s">
        <v>9353</v>
      </c>
      <c r="Q2865" s="2" t="s">
        <v>9354</v>
      </c>
      <c r="R2865" s="2" t="s">
        <v>21</v>
      </c>
      <c r="S2865" s="2"/>
      <c r="T2865" s="2" t="s">
        <v>25</v>
      </c>
      <c r="U2865" t="str">
        <f>VLOOKUP(H2865,[4]可返佣产品!$A$2:$B$1000,2,)</f>
        <v>true</v>
      </c>
    </row>
    <row r="2866" spans="1:21">
      <c r="A2866" s="2" t="s">
        <v>8559</v>
      </c>
      <c r="B2866" s="1" t="str">
        <f>VLOOKUP(A2866,'[3]消费明细-普通账号'!$B$2:$C$10000,2,)</f>
        <v>深圳泽汇科技有限公司</v>
      </c>
      <c r="C2866" s="1" t="str">
        <f>VLOOKUP(A2866,'[3]消费明细-普通账号'!$B$2:$D$10000,3,)</f>
        <v>铁军-深</v>
      </c>
      <c r="D2866" s="1" t="str">
        <f>VLOOKUP(A2866,'[3]消费明细-普通账号'!$B$2:$L$10000,11,)</f>
        <v>黄至崇</v>
      </c>
      <c r="E2866" s="1" t="str">
        <f>VLOOKUP(A2866,'[3]消费明细-普通账号'!$B$2:$P$10000,15,)</f>
        <v>新建</v>
      </c>
      <c r="F2866" s="5">
        <f>VLOOKUP(A2866,'[3]消费明细-普通账号'!$B$2:$O$10000,14,)</f>
        <v>43194.591597222199</v>
      </c>
      <c r="G2866" s="2" t="s">
        <v>9355</v>
      </c>
      <c r="H2866" s="2" t="s">
        <v>17</v>
      </c>
      <c r="I2866" s="2" t="s">
        <v>59</v>
      </c>
      <c r="J2866" s="2" t="s">
        <v>9342</v>
      </c>
      <c r="K2866" s="2" t="s">
        <v>371</v>
      </c>
      <c r="L2866" s="2" t="s">
        <v>9343</v>
      </c>
      <c r="M2866" s="2"/>
      <c r="N2866" s="1">
        <f t="shared" si="44"/>
        <v>115.85</v>
      </c>
      <c r="O2866" s="2" t="s">
        <v>22</v>
      </c>
      <c r="P2866" s="2" t="s">
        <v>9356</v>
      </c>
      <c r="Q2866" s="2" t="s">
        <v>9357</v>
      </c>
      <c r="R2866" s="2" t="s">
        <v>21</v>
      </c>
      <c r="S2866" s="2"/>
      <c r="T2866" s="2" t="s">
        <v>25</v>
      </c>
      <c r="U2866" t="str">
        <f>VLOOKUP(H2866,[4]可返佣产品!$A$2:$B$1000,2,)</f>
        <v>true</v>
      </c>
    </row>
    <row r="2867" spans="1:21">
      <c r="A2867" s="2" t="s">
        <v>8559</v>
      </c>
      <c r="B2867" s="1" t="str">
        <f>VLOOKUP(A2867,'[3]消费明细-普通账号'!$B$2:$C$10000,2,)</f>
        <v>深圳泽汇科技有限公司</v>
      </c>
      <c r="C2867" s="1" t="str">
        <f>VLOOKUP(A2867,'[3]消费明细-普通账号'!$B$2:$D$10000,3,)</f>
        <v>铁军-深</v>
      </c>
      <c r="D2867" s="1" t="str">
        <f>VLOOKUP(A2867,'[3]消费明细-普通账号'!$B$2:$L$10000,11,)</f>
        <v>黄至崇</v>
      </c>
      <c r="E2867" s="1" t="str">
        <f>VLOOKUP(A2867,'[3]消费明细-普通账号'!$B$2:$P$10000,15,)</f>
        <v>新建</v>
      </c>
      <c r="F2867" s="5">
        <f>VLOOKUP(A2867,'[3]消费明细-普通账号'!$B$2:$O$10000,14,)</f>
        <v>43194.591597222199</v>
      </c>
      <c r="G2867" s="2" t="s">
        <v>9358</v>
      </c>
      <c r="H2867" s="2" t="s">
        <v>17</v>
      </c>
      <c r="I2867" s="2" t="s">
        <v>59</v>
      </c>
      <c r="J2867" s="2" t="s">
        <v>9342</v>
      </c>
      <c r="K2867" s="2" t="s">
        <v>371</v>
      </c>
      <c r="L2867" s="2" t="s">
        <v>9343</v>
      </c>
      <c r="M2867" s="2"/>
      <c r="N2867" s="1">
        <f t="shared" si="44"/>
        <v>115.85</v>
      </c>
      <c r="O2867" s="2" t="s">
        <v>22</v>
      </c>
      <c r="P2867" s="2" t="s">
        <v>9359</v>
      </c>
      <c r="Q2867" s="2" t="s">
        <v>9360</v>
      </c>
      <c r="R2867" s="2" t="s">
        <v>21</v>
      </c>
      <c r="S2867" s="2"/>
      <c r="T2867" s="2" t="s">
        <v>25</v>
      </c>
      <c r="U2867" t="str">
        <f>VLOOKUP(H2867,[4]可返佣产品!$A$2:$B$1000,2,)</f>
        <v>true</v>
      </c>
    </row>
    <row r="2868" spans="1:21">
      <c r="A2868" s="2" t="s">
        <v>8559</v>
      </c>
      <c r="B2868" s="1" t="str">
        <f>VLOOKUP(A2868,'[3]消费明细-普通账号'!$B$2:$C$10000,2,)</f>
        <v>深圳泽汇科技有限公司</v>
      </c>
      <c r="C2868" s="1" t="str">
        <f>VLOOKUP(A2868,'[3]消费明细-普通账号'!$B$2:$D$10000,3,)</f>
        <v>铁军-深</v>
      </c>
      <c r="D2868" s="1" t="str">
        <f>VLOOKUP(A2868,'[3]消费明细-普通账号'!$B$2:$L$10000,11,)</f>
        <v>黄至崇</v>
      </c>
      <c r="E2868" s="1" t="str">
        <f>VLOOKUP(A2868,'[3]消费明细-普通账号'!$B$2:$P$10000,15,)</f>
        <v>新建</v>
      </c>
      <c r="F2868" s="5">
        <f>VLOOKUP(A2868,'[3]消费明细-普通账号'!$B$2:$O$10000,14,)</f>
        <v>43194.591597222199</v>
      </c>
      <c r="G2868" s="2" t="s">
        <v>9361</v>
      </c>
      <c r="H2868" s="2" t="s">
        <v>17</v>
      </c>
      <c r="I2868" s="2" t="s">
        <v>59</v>
      </c>
      <c r="J2868" s="2" t="s">
        <v>9342</v>
      </c>
      <c r="K2868" s="2" t="s">
        <v>371</v>
      </c>
      <c r="L2868" s="2" t="s">
        <v>9343</v>
      </c>
      <c r="M2868" s="2"/>
      <c r="N2868" s="1">
        <f t="shared" si="44"/>
        <v>115.85</v>
      </c>
      <c r="O2868" s="2" t="s">
        <v>22</v>
      </c>
      <c r="P2868" s="2" t="s">
        <v>9362</v>
      </c>
      <c r="Q2868" s="2" t="s">
        <v>9363</v>
      </c>
      <c r="R2868" s="2" t="s">
        <v>21</v>
      </c>
      <c r="S2868" s="2"/>
      <c r="T2868" s="2" t="s">
        <v>25</v>
      </c>
      <c r="U2868" t="str">
        <f>VLOOKUP(H2868,[4]可返佣产品!$A$2:$B$1000,2,)</f>
        <v>true</v>
      </c>
    </row>
    <row r="2869" spans="1:21">
      <c r="A2869" s="2" t="s">
        <v>8559</v>
      </c>
      <c r="B2869" s="1" t="str">
        <f>VLOOKUP(A2869,'[3]消费明细-普通账号'!$B$2:$C$10000,2,)</f>
        <v>深圳泽汇科技有限公司</v>
      </c>
      <c r="C2869" s="1" t="str">
        <f>VLOOKUP(A2869,'[3]消费明细-普通账号'!$B$2:$D$10000,3,)</f>
        <v>铁军-深</v>
      </c>
      <c r="D2869" s="1" t="str">
        <f>VLOOKUP(A2869,'[3]消费明细-普通账号'!$B$2:$L$10000,11,)</f>
        <v>黄至崇</v>
      </c>
      <c r="E2869" s="1" t="str">
        <f>VLOOKUP(A2869,'[3]消费明细-普通账号'!$B$2:$P$10000,15,)</f>
        <v>新建</v>
      </c>
      <c r="F2869" s="5">
        <f>VLOOKUP(A2869,'[3]消费明细-普通账号'!$B$2:$O$10000,14,)</f>
        <v>43194.591597222199</v>
      </c>
      <c r="G2869" s="2" t="s">
        <v>9364</v>
      </c>
      <c r="H2869" s="2" t="s">
        <v>17</v>
      </c>
      <c r="I2869" s="2" t="s">
        <v>59</v>
      </c>
      <c r="J2869" s="2" t="s">
        <v>9342</v>
      </c>
      <c r="K2869" s="2" t="s">
        <v>371</v>
      </c>
      <c r="L2869" s="2" t="s">
        <v>9343</v>
      </c>
      <c r="M2869" s="2"/>
      <c r="N2869" s="1">
        <f t="shared" si="44"/>
        <v>115.85</v>
      </c>
      <c r="O2869" s="2" t="s">
        <v>22</v>
      </c>
      <c r="P2869" s="2" t="s">
        <v>9365</v>
      </c>
      <c r="Q2869" s="2" t="s">
        <v>9366</v>
      </c>
      <c r="R2869" s="2" t="s">
        <v>21</v>
      </c>
      <c r="S2869" s="2"/>
      <c r="T2869" s="2" t="s">
        <v>25</v>
      </c>
      <c r="U2869" t="str">
        <f>VLOOKUP(H2869,[4]可返佣产品!$A$2:$B$1000,2,)</f>
        <v>true</v>
      </c>
    </row>
    <row r="2870" spans="1:21">
      <c r="A2870" s="2" t="s">
        <v>8559</v>
      </c>
      <c r="B2870" s="1" t="str">
        <f>VLOOKUP(A2870,'[3]消费明细-普通账号'!$B$2:$C$10000,2,)</f>
        <v>深圳泽汇科技有限公司</v>
      </c>
      <c r="C2870" s="1" t="str">
        <f>VLOOKUP(A2870,'[3]消费明细-普通账号'!$B$2:$D$10000,3,)</f>
        <v>铁军-深</v>
      </c>
      <c r="D2870" s="1" t="str">
        <f>VLOOKUP(A2870,'[3]消费明细-普通账号'!$B$2:$L$10000,11,)</f>
        <v>黄至崇</v>
      </c>
      <c r="E2870" s="1" t="str">
        <f>VLOOKUP(A2870,'[3]消费明细-普通账号'!$B$2:$P$10000,15,)</f>
        <v>新建</v>
      </c>
      <c r="F2870" s="5">
        <f>VLOOKUP(A2870,'[3]消费明细-普通账号'!$B$2:$O$10000,14,)</f>
        <v>43194.591597222199</v>
      </c>
      <c r="G2870" s="2" t="s">
        <v>9367</v>
      </c>
      <c r="H2870" s="2" t="s">
        <v>17</v>
      </c>
      <c r="I2870" s="2" t="s">
        <v>59</v>
      </c>
      <c r="J2870" s="2" t="s">
        <v>9342</v>
      </c>
      <c r="K2870" s="2" t="s">
        <v>371</v>
      </c>
      <c r="L2870" s="2" t="s">
        <v>9343</v>
      </c>
      <c r="M2870" s="2"/>
      <c r="N2870" s="1">
        <f t="shared" si="44"/>
        <v>115.85</v>
      </c>
      <c r="O2870" s="2" t="s">
        <v>22</v>
      </c>
      <c r="P2870" s="2" t="s">
        <v>9368</v>
      </c>
      <c r="Q2870" s="2" t="s">
        <v>9369</v>
      </c>
      <c r="R2870" s="2" t="s">
        <v>21</v>
      </c>
      <c r="S2870" s="2"/>
      <c r="T2870" s="2" t="s">
        <v>25</v>
      </c>
      <c r="U2870" t="str">
        <f>VLOOKUP(H2870,[4]可返佣产品!$A$2:$B$1000,2,)</f>
        <v>true</v>
      </c>
    </row>
    <row r="2871" spans="1:21">
      <c r="A2871" s="2" t="s">
        <v>8559</v>
      </c>
      <c r="B2871" s="1" t="str">
        <f>VLOOKUP(A2871,'[3]消费明细-普通账号'!$B$2:$C$10000,2,)</f>
        <v>深圳泽汇科技有限公司</v>
      </c>
      <c r="C2871" s="1" t="str">
        <f>VLOOKUP(A2871,'[3]消费明细-普通账号'!$B$2:$D$10000,3,)</f>
        <v>铁军-深</v>
      </c>
      <c r="D2871" s="1" t="str">
        <f>VLOOKUP(A2871,'[3]消费明细-普通账号'!$B$2:$L$10000,11,)</f>
        <v>黄至崇</v>
      </c>
      <c r="E2871" s="1" t="str">
        <f>VLOOKUP(A2871,'[3]消费明细-普通账号'!$B$2:$P$10000,15,)</f>
        <v>新建</v>
      </c>
      <c r="F2871" s="5">
        <f>VLOOKUP(A2871,'[3]消费明细-普通账号'!$B$2:$O$10000,14,)</f>
        <v>43194.591597222199</v>
      </c>
      <c r="G2871" s="2" t="s">
        <v>9370</v>
      </c>
      <c r="H2871" s="2" t="s">
        <v>17</v>
      </c>
      <c r="I2871" s="2" t="s">
        <v>59</v>
      </c>
      <c r="J2871" s="2" t="s">
        <v>9342</v>
      </c>
      <c r="K2871" s="2" t="s">
        <v>371</v>
      </c>
      <c r="L2871" s="2" t="s">
        <v>9343</v>
      </c>
      <c r="M2871" s="2"/>
      <c r="N2871" s="1">
        <f t="shared" si="44"/>
        <v>115.85</v>
      </c>
      <c r="O2871" s="2" t="s">
        <v>22</v>
      </c>
      <c r="P2871" s="2" t="s">
        <v>9371</v>
      </c>
      <c r="Q2871" s="2" t="s">
        <v>9372</v>
      </c>
      <c r="R2871" s="2" t="s">
        <v>21</v>
      </c>
      <c r="S2871" s="2"/>
      <c r="T2871" s="2" t="s">
        <v>25</v>
      </c>
      <c r="U2871" t="str">
        <f>VLOOKUP(H2871,[4]可返佣产品!$A$2:$B$1000,2,)</f>
        <v>true</v>
      </c>
    </row>
    <row r="2872" spans="1:21">
      <c r="A2872" s="2" t="s">
        <v>8559</v>
      </c>
      <c r="B2872" s="1" t="str">
        <f>VLOOKUP(A2872,'[3]消费明细-普通账号'!$B$2:$C$10000,2,)</f>
        <v>深圳泽汇科技有限公司</v>
      </c>
      <c r="C2872" s="1" t="str">
        <f>VLOOKUP(A2872,'[3]消费明细-普通账号'!$B$2:$D$10000,3,)</f>
        <v>铁军-深</v>
      </c>
      <c r="D2872" s="1" t="str">
        <f>VLOOKUP(A2872,'[3]消费明细-普通账号'!$B$2:$L$10000,11,)</f>
        <v>黄至崇</v>
      </c>
      <c r="E2872" s="1" t="str">
        <f>VLOOKUP(A2872,'[3]消费明细-普通账号'!$B$2:$P$10000,15,)</f>
        <v>新建</v>
      </c>
      <c r="F2872" s="5">
        <f>VLOOKUP(A2872,'[3]消费明细-普通账号'!$B$2:$O$10000,14,)</f>
        <v>43194.591597222199</v>
      </c>
      <c r="G2872" s="2" t="s">
        <v>9373</v>
      </c>
      <c r="H2872" s="2" t="s">
        <v>17</v>
      </c>
      <c r="I2872" s="2" t="s">
        <v>59</v>
      </c>
      <c r="J2872" s="2" t="s">
        <v>9342</v>
      </c>
      <c r="K2872" s="2" t="s">
        <v>371</v>
      </c>
      <c r="L2872" s="2" t="s">
        <v>9343</v>
      </c>
      <c r="M2872" s="2"/>
      <c r="N2872" s="1">
        <f t="shared" si="44"/>
        <v>115.85</v>
      </c>
      <c r="O2872" s="2" t="s">
        <v>22</v>
      </c>
      <c r="P2872" s="2" t="s">
        <v>9374</v>
      </c>
      <c r="Q2872" s="2" t="s">
        <v>9375</v>
      </c>
      <c r="R2872" s="2" t="s">
        <v>21</v>
      </c>
      <c r="S2872" s="2"/>
      <c r="T2872" s="2" t="s">
        <v>25</v>
      </c>
      <c r="U2872" t="str">
        <f>VLOOKUP(H2872,[4]可返佣产品!$A$2:$B$1000,2,)</f>
        <v>true</v>
      </c>
    </row>
    <row r="2873" spans="1:21">
      <c r="A2873" s="2" t="s">
        <v>8559</v>
      </c>
      <c r="B2873" s="1" t="str">
        <f>VLOOKUP(A2873,'[3]消费明细-普通账号'!$B$2:$C$10000,2,)</f>
        <v>深圳泽汇科技有限公司</v>
      </c>
      <c r="C2873" s="1" t="str">
        <f>VLOOKUP(A2873,'[3]消费明细-普通账号'!$B$2:$D$10000,3,)</f>
        <v>铁军-深</v>
      </c>
      <c r="D2873" s="1" t="str">
        <f>VLOOKUP(A2873,'[3]消费明细-普通账号'!$B$2:$L$10000,11,)</f>
        <v>黄至崇</v>
      </c>
      <c r="E2873" s="1" t="str">
        <f>VLOOKUP(A2873,'[3]消费明细-普通账号'!$B$2:$P$10000,15,)</f>
        <v>新建</v>
      </c>
      <c r="F2873" s="5">
        <f>VLOOKUP(A2873,'[3]消费明细-普通账号'!$B$2:$O$10000,14,)</f>
        <v>43194.591597222199</v>
      </c>
      <c r="G2873" s="2" t="s">
        <v>9376</v>
      </c>
      <c r="H2873" s="2" t="s">
        <v>17</v>
      </c>
      <c r="I2873" s="2" t="s">
        <v>59</v>
      </c>
      <c r="J2873" s="2" t="s">
        <v>8565</v>
      </c>
      <c r="K2873" s="2" t="s">
        <v>371</v>
      </c>
      <c r="L2873" s="2" t="s">
        <v>8566</v>
      </c>
      <c r="M2873" s="2"/>
      <c r="N2873" s="1">
        <f t="shared" si="44"/>
        <v>102.9</v>
      </c>
      <c r="O2873" s="2" t="s">
        <v>22</v>
      </c>
      <c r="P2873" s="2" t="s">
        <v>9377</v>
      </c>
      <c r="Q2873" s="2" t="s">
        <v>9378</v>
      </c>
      <c r="R2873" s="2" t="s">
        <v>21</v>
      </c>
      <c r="S2873" s="2"/>
      <c r="T2873" s="2" t="s">
        <v>25</v>
      </c>
      <c r="U2873" t="str">
        <f>VLOOKUP(H2873,[4]可返佣产品!$A$2:$B$1000,2,)</f>
        <v>true</v>
      </c>
    </row>
    <row r="2874" spans="1:21">
      <c r="A2874" s="2" t="s">
        <v>8559</v>
      </c>
      <c r="B2874" s="1" t="str">
        <f>VLOOKUP(A2874,'[3]消费明细-普通账号'!$B$2:$C$10000,2,)</f>
        <v>深圳泽汇科技有限公司</v>
      </c>
      <c r="C2874" s="1" t="str">
        <f>VLOOKUP(A2874,'[3]消费明细-普通账号'!$B$2:$D$10000,3,)</f>
        <v>铁军-深</v>
      </c>
      <c r="D2874" s="1" t="str">
        <f>VLOOKUP(A2874,'[3]消费明细-普通账号'!$B$2:$L$10000,11,)</f>
        <v>黄至崇</v>
      </c>
      <c r="E2874" s="1" t="str">
        <f>VLOOKUP(A2874,'[3]消费明细-普通账号'!$B$2:$P$10000,15,)</f>
        <v>新建</v>
      </c>
      <c r="F2874" s="5">
        <f>VLOOKUP(A2874,'[3]消费明细-普通账号'!$B$2:$O$10000,14,)</f>
        <v>43194.591597222199</v>
      </c>
      <c r="G2874" s="2" t="s">
        <v>9379</v>
      </c>
      <c r="H2874" s="2" t="s">
        <v>17</v>
      </c>
      <c r="I2874" s="2" t="s">
        <v>59</v>
      </c>
      <c r="J2874" s="2" t="s">
        <v>9342</v>
      </c>
      <c r="K2874" s="2" t="s">
        <v>371</v>
      </c>
      <c r="L2874" s="2" t="s">
        <v>9343</v>
      </c>
      <c r="M2874" s="2"/>
      <c r="N2874" s="1">
        <f t="shared" si="44"/>
        <v>115.85</v>
      </c>
      <c r="O2874" s="2" t="s">
        <v>22</v>
      </c>
      <c r="P2874" s="2" t="s">
        <v>9380</v>
      </c>
      <c r="Q2874" s="2" t="s">
        <v>9381</v>
      </c>
      <c r="R2874" s="2" t="s">
        <v>21</v>
      </c>
      <c r="S2874" s="2"/>
      <c r="T2874" s="2" t="s">
        <v>25</v>
      </c>
      <c r="U2874" t="str">
        <f>VLOOKUP(H2874,[4]可返佣产品!$A$2:$B$1000,2,)</f>
        <v>true</v>
      </c>
    </row>
    <row r="2875" spans="1:21">
      <c r="A2875" s="2" t="s">
        <v>8559</v>
      </c>
      <c r="B2875" s="1" t="str">
        <f>VLOOKUP(A2875,'[3]消费明细-普通账号'!$B$2:$C$10000,2,)</f>
        <v>深圳泽汇科技有限公司</v>
      </c>
      <c r="C2875" s="1" t="str">
        <f>VLOOKUP(A2875,'[3]消费明细-普通账号'!$B$2:$D$10000,3,)</f>
        <v>铁军-深</v>
      </c>
      <c r="D2875" s="1" t="str">
        <f>VLOOKUP(A2875,'[3]消费明细-普通账号'!$B$2:$L$10000,11,)</f>
        <v>黄至崇</v>
      </c>
      <c r="E2875" s="1" t="str">
        <f>VLOOKUP(A2875,'[3]消费明细-普通账号'!$B$2:$P$10000,15,)</f>
        <v>新建</v>
      </c>
      <c r="F2875" s="5">
        <f>VLOOKUP(A2875,'[3]消费明细-普通账号'!$B$2:$O$10000,14,)</f>
        <v>43194.591597222199</v>
      </c>
      <c r="G2875" s="2" t="s">
        <v>9382</v>
      </c>
      <c r="H2875" s="2" t="s">
        <v>17</v>
      </c>
      <c r="I2875" s="2" t="s">
        <v>59</v>
      </c>
      <c r="J2875" s="2" t="s">
        <v>9342</v>
      </c>
      <c r="K2875" s="2" t="s">
        <v>371</v>
      </c>
      <c r="L2875" s="2" t="s">
        <v>9343</v>
      </c>
      <c r="M2875" s="2"/>
      <c r="N2875" s="1">
        <f t="shared" si="44"/>
        <v>115.85</v>
      </c>
      <c r="O2875" s="2" t="s">
        <v>22</v>
      </c>
      <c r="P2875" s="2" t="s">
        <v>9383</v>
      </c>
      <c r="Q2875" s="2" t="s">
        <v>9384</v>
      </c>
      <c r="R2875" s="2" t="s">
        <v>21</v>
      </c>
      <c r="S2875" s="2"/>
      <c r="T2875" s="2" t="s">
        <v>25</v>
      </c>
      <c r="U2875" t="str">
        <f>VLOOKUP(H2875,[4]可返佣产品!$A$2:$B$1000,2,)</f>
        <v>true</v>
      </c>
    </row>
    <row r="2876" spans="1:21">
      <c r="A2876" s="2" t="s">
        <v>8559</v>
      </c>
      <c r="B2876" s="1" t="str">
        <f>VLOOKUP(A2876,'[3]消费明细-普通账号'!$B$2:$C$10000,2,)</f>
        <v>深圳泽汇科技有限公司</v>
      </c>
      <c r="C2876" s="1" t="str">
        <f>VLOOKUP(A2876,'[3]消费明细-普通账号'!$B$2:$D$10000,3,)</f>
        <v>铁军-深</v>
      </c>
      <c r="D2876" s="1" t="str">
        <f>VLOOKUP(A2876,'[3]消费明细-普通账号'!$B$2:$L$10000,11,)</f>
        <v>黄至崇</v>
      </c>
      <c r="E2876" s="1" t="str">
        <f>VLOOKUP(A2876,'[3]消费明细-普通账号'!$B$2:$P$10000,15,)</f>
        <v>新建</v>
      </c>
      <c r="F2876" s="5">
        <f>VLOOKUP(A2876,'[3]消费明细-普通账号'!$B$2:$O$10000,14,)</f>
        <v>43194.591597222199</v>
      </c>
      <c r="G2876" s="2" t="s">
        <v>9385</v>
      </c>
      <c r="H2876" s="2" t="s">
        <v>17</v>
      </c>
      <c r="I2876" s="2" t="s">
        <v>59</v>
      </c>
      <c r="J2876" s="2" t="s">
        <v>9342</v>
      </c>
      <c r="K2876" s="2" t="s">
        <v>371</v>
      </c>
      <c r="L2876" s="2" t="s">
        <v>9343</v>
      </c>
      <c r="M2876" s="2"/>
      <c r="N2876" s="1">
        <f t="shared" si="44"/>
        <v>115.85</v>
      </c>
      <c r="O2876" s="2" t="s">
        <v>22</v>
      </c>
      <c r="P2876" s="2" t="s">
        <v>9386</v>
      </c>
      <c r="Q2876" s="2" t="s">
        <v>9387</v>
      </c>
      <c r="R2876" s="2" t="s">
        <v>21</v>
      </c>
      <c r="S2876" s="2"/>
      <c r="T2876" s="2" t="s">
        <v>25</v>
      </c>
      <c r="U2876" t="str">
        <f>VLOOKUP(H2876,[4]可返佣产品!$A$2:$B$1000,2,)</f>
        <v>true</v>
      </c>
    </row>
    <row r="2877" spans="1:21">
      <c r="A2877" s="2" t="s">
        <v>8559</v>
      </c>
      <c r="B2877" s="1" t="str">
        <f>VLOOKUP(A2877,'[3]消费明细-普通账号'!$B$2:$C$10000,2,)</f>
        <v>深圳泽汇科技有限公司</v>
      </c>
      <c r="C2877" s="1" t="str">
        <f>VLOOKUP(A2877,'[3]消费明细-普通账号'!$B$2:$D$10000,3,)</f>
        <v>铁军-深</v>
      </c>
      <c r="D2877" s="1" t="str">
        <f>VLOOKUP(A2877,'[3]消费明细-普通账号'!$B$2:$L$10000,11,)</f>
        <v>黄至崇</v>
      </c>
      <c r="E2877" s="1" t="str">
        <f>VLOOKUP(A2877,'[3]消费明细-普通账号'!$B$2:$P$10000,15,)</f>
        <v>新建</v>
      </c>
      <c r="F2877" s="5">
        <f>VLOOKUP(A2877,'[3]消费明细-普通账号'!$B$2:$O$10000,14,)</f>
        <v>43194.591597222199</v>
      </c>
      <c r="G2877" s="2" t="s">
        <v>9388</v>
      </c>
      <c r="H2877" s="2" t="s">
        <v>17</v>
      </c>
      <c r="I2877" s="2" t="s">
        <v>59</v>
      </c>
      <c r="J2877" s="2" t="s">
        <v>9342</v>
      </c>
      <c r="K2877" s="2" t="s">
        <v>371</v>
      </c>
      <c r="L2877" s="2" t="s">
        <v>9343</v>
      </c>
      <c r="M2877" s="2"/>
      <c r="N2877" s="1">
        <f t="shared" si="44"/>
        <v>115.85</v>
      </c>
      <c r="O2877" s="2" t="s">
        <v>22</v>
      </c>
      <c r="P2877" s="2" t="s">
        <v>9389</v>
      </c>
      <c r="Q2877" s="2" t="s">
        <v>9390</v>
      </c>
      <c r="R2877" s="2" t="s">
        <v>21</v>
      </c>
      <c r="S2877" s="2"/>
      <c r="T2877" s="2" t="s">
        <v>25</v>
      </c>
      <c r="U2877" t="str">
        <f>VLOOKUP(H2877,[4]可返佣产品!$A$2:$B$1000,2,)</f>
        <v>true</v>
      </c>
    </row>
    <row r="2878" spans="1:21">
      <c r="A2878" s="2" t="s">
        <v>8559</v>
      </c>
      <c r="B2878" s="1" t="str">
        <f>VLOOKUP(A2878,'[3]消费明细-普通账号'!$B$2:$C$10000,2,)</f>
        <v>深圳泽汇科技有限公司</v>
      </c>
      <c r="C2878" s="1" t="str">
        <f>VLOOKUP(A2878,'[3]消费明细-普通账号'!$B$2:$D$10000,3,)</f>
        <v>铁军-深</v>
      </c>
      <c r="D2878" s="1" t="str">
        <f>VLOOKUP(A2878,'[3]消费明细-普通账号'!$B$2:$L$10000,11,)</f>
        <v>黄至崇</v>
      </c>
      <c r="E2878" s="1" t="str">
        <f>VLOOKUP(A2878,'[3]消费明细-普通账号'!$B$2:$P$10000,15,)</f>
        <v>新建</v>
      </c>
      <c r="F2878" s="5">
        <f>VLOOKUP(A2878,'[3]消费明细-普通账号'!$B$2:$O$10000,14,)</f>
        <v>43194.591597222199</v>
      </c>
      <c r="G2878" s="2" t="s">
        <v>9391</v>
      </c>
      <c r="H2878" s="2" t="s">
        <v>17</v>
      </c>
      <c r="I2878" s="2" t="s">
        <v>59</v>
      </c>
      <c r="J2878" s="2" t="s">
        <v>9342</v>
      </c>
      <c r="K2878" s="2" t="s">
        <v>371</v>
      </c>
      <c r="L2878" s="2" t="s">
        <v>9343</v>
      </c>
      <c r="M2878" s="2"/>
      <c r="N2878" s="1">
        <f t="shared" si="44"/>
        <v>115.85</v>
      </c>
      <c r="O2878" s="2" t="s">
        <v>22</v>
      </c>
      <c r="P2878" s="2" t="s">
        <v>9392</v>
      </c>
      <c r="Q2878" s="2" t="s">
        <v>9393</v>
      </c>
      <c r="R2878" s="2" t="s">
        <v>21</v>
      </c>
      <c r="S2878" s="2"/>
      <c r="T2878" s="2" t="s">
        <v>25</v>
      </c>
      <c r="U2878" t="str">
        <f>VLOOKUP(H2878,[4]可返佣产品!$A$2:$B$1000,2,)</f>
        <v>true</v>
      </c>
    </row>
    <row r="2879" spans="1:21">
      <c r="A2879" s="2" t="s">
        <v>8559</v>
      </c>
      <c r="B2879" s="1" t="str">
        <f>VLOOKUP(A2879,'[3]消费明细-普通账号'!$B$2:$C$10000,2,)</f>
        <v>深圳泽汇科技有限公司</v>
      </c>
      <c r="C2879" s="1" t="str">
        <f>VLOOKUP(A2879,'[3]消费明细-普通账号'!$B$2:$D$10000,3,)</f>
        <v>铁军-深</v>
      </c>
      <c r="D2879" s="1" t="str">
        <f>VLOOKUP(A2879,'[3]消费明细-普通账号'!$B$2:$L$10000,11,)</f>
        <v>黄至崇</v>
      </c>
      <c r="E2879" s="1" t="str">
        <f>VLOOKUP(A2879,'[3]消费明细-普通账号'!$B$2:$P$10000,15,)</f>
        <v>新建</v>
      </c>
      <c r="F2879" s="5">
        <f>VLOOKUP(A2879,'[3]消费明细-普通账号'!$B$2:$O$10000,14,)</f>
        <v>43194.591597222199</v>
      </c>
      <c r="G2879" s="2" t="s">
        <v>9394</v>
      </c>
      <c r="H2879" s="2" t="s">
        <v>17</v>
      </c>
      <c r="I2879" s="2" t="s">
        <v>59</v>
      </c>
      <c r="J2879" s="2" t="s">
        <v>9342</v>
      </c>
      <c r="K2879" s="2" t="s">
        <v>371</v>
      </c>
      <c r="L2879" s="2" t="s">
        <v>9343</v>
      </c>
      <c r="M2879" s="2"/>
      <c r="N2879" s="1">
        <f t="shared" si="44"/>
        <v>115.85</v>
      </c>
      <c r="O2879" s="2" t="s">
        <v>22</v>
      </c>
      <c r="P2879" s="2" t="s">
        <v>9395</v>
      </c>
      <c r="Q2879" s="2" t="s">
        <v>9396</v>
      </c>
      <c r="R2879" s="2" t="s">
        <v>21</v>
      </c>
      <c r="S2879" s="2"/>
      <c r="T2879" s="2" t="s">
        <v>25</v>
      </c>
      <c r="U2879" t="str">
        <f>VLOOKUP(H2879,[4]可返佣产品!$A$2:$B$1000,2,)</f>
        <v>true</v>
      </c>
    </row>
    <row r="2880" spans="1:21">
      <c r="A2880" s="2" t="s">
        <v>8559</v>
      </c>
      <c r="B2880" s="1" t="str">
        <f>VLOOKUP(A2880,'[3]消费明细-普通账号'!$B$2:$C$10000,2,)</f>
        <v>深圳泽汇科技有限公司</v>
      </c>
      <c r="C2880" s="1" t="str">
        <f>VLOOKUP(A2880,'[3]消费明细-普通账号'!$B$2:$D$10000,3,)</f>
        <v>铁军-深</v>
      </c>
      <c r="D2880" s="1" t="str">
        <f>VLOOKUP(A2880,'[3]消费明细-普通账号'!$B$2:$L$10000,11,)</f>
        <v>黄至崇</v>
      </c>
      <c r="E2880" s="1" t="str">
        <f>VLOOKUP(A2880,'[3]消费明细-普通账号'!$B$2:$P$10000,15,)</f>
        <v>新建</v>
      </c>
      <c r="F2880" s="5">
        <f>VLOOKUP(A2880,'[3]消费明细-普通账号'!$B$2:$O$10000,14,)</f>
        <v>43194.591597222199</v>
      </c>
      <c r="G2880" s="2" t="s">
        <v>9397</v>
      </c>
      <c r="H2880" s="2" t="s">
        <v>17</v>
      </c>
      <c r="I2880" s="2" t="s">
        <v>59</v>
      </c>
      <c r="J2880" s="2" t="s">
        <v>9342</v>
      </c>
      <c r="K2880" s="2" t="s">
        <v>371</v>
      </c>
      <c r="L2880" s="2" t="s">
        <v>9343</v>
      </c>
      <c r="M2880" s="2"/>
      <c r="N2880" s="1">
        <f t="shared" si="44"/>
        <v>115.85</v>
      </c>
      <c r="O2880" s="2" t="s">
        <v>22</v>
      </c>
      <c r="P2880" s="2" t="s">
        <v>9398</v>
      </c>
      <c r="Q2880" s="2" t="s">
        <v>9399</v>
      </c>
      <c r="R2880" s="2" t="s">
        <v>21</v>
      </c>
      <c r="S2880" s="2"/>
      <c r="T2880" s="2" t="s">
        <v>25</v>
      </c>
      <c r="U2880" t="str">
        <f>VLOOKUP(H2880,[4]可返佣产品!$A$2:$B$1000,2,)</f>
        <v>true</v>
      </c>
    </row>
    <row r="2881" spans="1:21">
      <c r="A2881" s="2" t="s">
        <v>8559</v>
      </c>
      <c r="B2881" s="1" t="str">
        <f>VLOOKUP(A2881,'[3]消费明细-普通账号'!$B$2:$C$10000,2,)</f>
        <v>深圳泽汇科技有限公司</v>
      </c>
      <c r="C2881" s="1" t="str">
        <f>VLOOKUP(A2881,'[3]消费明细-普通账号'!$B$2:$D$10000,3,)</f>
        <v>铁军-深</v>
      </c>
      <c r="D2881" s="1" t="str">
        <f>VLOOKUP(A2881,'[3]消费明细-普通账号'!$B$2:$L$10000,11,)</f>
        <v>黄至崇</v>
      </c>
      <c r="E2881" s="1" t="str">
        <f>VLOOKUP(A2881,'[3]消费明细-普通账号'!$B$2:$P$10000,15,)</f>
        <v>新建</v>
      </c>
      <c r="F2881" s="5">
        <f>VLOOKUP(A2881,'[3]消费明细-普通账号'!$B$2:$O$10000,14,)</f>
        <v>43194.591597222199</v>
      </c>
      <c r="G2881" s="2" t="s">
        <v>9400</v>
      </c>
      <c r="H2881" s="2" t="s">
        <v>17</v>
      </c>
      <c r="I2881" s="2" t="s">
        <v>59</v>
      </c>
      <c r="J2881" s="2" t="s">
        <v>9342</v>
      </c>
      <c r="K2881" s="2" t="s">
        <v>371</v>
      </c>
      <c r="L2881" s="2" t="s">
        <v>9343</v>
      </c>
      <c r="M2881" s="2"/>
      <c r="N2881" s="1">
        <f t="shared" si="44"/>
        <v>115.85</v>
      </c>
      <c r="O2881" s="2" t="s">
        <v>22</v>
      </c>
      <c r="P2881" s="2" t="s">
        <v>9401</v>
      </c>
      <c r="Q2881" s="2" t="s">
        <v>9402</v>
      </c>
      <c r="R2881" s="2" t="s">
        <v>21</v>
      </c>
      <c r="S2881" s="2"/>
      <c r="T2881" s="2" t="s">
        <v>25</v>
      </c>
      <c r="U2881" t="str">
        <f>VLOOKUP(H2881,[4]可返佣产品!$A$2:$B$1000,2,)</f>
        <v>true</v>
      </c>
    </row>
    <row r="2882" spans="1:21">
      <c r="A2882" s="2" t="s">
        <v>8559</v>
      </c>
      <c r="B2882" s="1" t="str">
        <f>VLOOKUP(A2882,'[3]消费明细-普通账号'!$B$2:$C$10000,2,)</f>
        <v>深圳泽汇科技有限公司</v>
      </c>
      <c r="C2882" s="1" t="str">
        <f>VLOOKUP(A2882,'[3]消费明细-普通账号'!$B$2:$D$10000,3,)</f>
        <v>铁军-深</v>
      </c>
      <c r="D2882" s="1" t="str">
        <f>VLOOKUP(A2882,'[3]消费明细-普通账号'!$B$2:$L$10000,11,)</f>
        <v>黄至崇</v>
      </c>
      <c r="E2882" s="1" t="str">
        <f>VLOOKUP(A2882,'[3]消费明细-普通账号'!$B$2:$P$10000,15,)</f>
        <v>新建</v>
      </c>
      <c r="F2882" s="5">
        <f>VLOOKUP(A2882,'[3]消费明细-普通账号'!$B$2:$O$10000,14,)</f>
        <v>43194.591597222199</v>
      </c>
      <c r="G2882" s="2" t="s">
        <v>9403</v>
      </c>
      <c r="H2882" s="2" t="s">
        <v>17</v>
      </c>
      <c r="I2882" s="2" t="s">
        <v>59</v>
      </c>
      <c r="J2882" s="2" t="s">
        <v>8565</v>
      </c>
      <c r="K2882" s="2" t="s">
        <v>371</v>
      </c>
      <c r="L2882" s="2" t="s">
        <v>8566</v>
      </c>
      <c r="M2882" s="2"/>
      <c r="N2882" s="1">
        <f t="shared" si="44"/>
        <v>102.9</v>
      </c>
      <c r="O2882" s="2" t="s">
        <v>22</v>
      </c>
      <c r="P2882" s="2" t="s">
        <v>9404</v>
      </c>
      <c r="Q2882" s="2" t="s">
        <v>9405</v>
      </c>
      <c r="R2882" s="2" t="s">
        <v>21</v>
      </c>
      <c r="S2882" s="2"/>
      <c r="T2882" s="2" t="s">
        <v>25</v>
      </c>
      <c r="U2882" t="str">
        <f>VLOOKUP(H2882,[4]可返佣产品!$A$2:$B$1000,2,)</f>
        <v>true</v>
      </c>
    </row>
    <row r="2883" spans="1:21">
      <c r="A2883" s="2" t="s">
        <v>8559</v>
      </c>
      <c r="B2883" s="1" t="str">
        <f>VLOOKUP(A2883,'[3]消费明细-普通账号'!$B$2:$C$10000,2,)</f>
        <v>深圳泽汇科技有限公司</v>
      </c>
      <c r="C2883" s="1" t="str">
        <f>VLOOKUP(A2883,'[3]消费明细-普通账号'!$B$2:$D$10000,3,)</f>
        <v>铁军-深</v>
      </c>
      <c r="D2883" s="1" t="str">
        <f>VLOOKUP(A2883,'[3]消费明细-普通账号'!$B$2:$L$10000,11,)</f>
        <v>黄至崇</v>
      </c>
      <c r="E2883" s="1" t="str">
        <f>VLOOKUP(A2883,'[3]消费明细-普通账号'!$B$2:$P$10000,15,)</f>
        <v>新建</v>
      </c>
      <c r="F2883" s="5">
        <f>VLOOKUP(A2883,'[3]消费明细-普通账号'!$B$2:$O$10000,14,)</f>
        <v>43194.591597222199</v>
      </c>
      <c r="G2883" s="2" t="s">
        <v>9406</v>
      </c>
      <c r="H2883" s="2" t="s">
        <v>17</v>
      </c>
      <c r="I2883" s="2" t="s">
        <v>59</v>
      </c>
      <c r="J2883" s="2" t="s">
        <v>8565</v>
      </c>
      <c r="K2883" s="2" t="s">
        <v>371</v>
      </c>
      <c r="L2883" s="2" t="s">
        <v>8566</v>
      </c>
      <c r="M2883" s="2"/>
      <c r="N2883" s="1">
        <f t="shared" ref="N2883:N2946" si="45">L2883-M2883</f>
        <v>102.9</v>
      </c>
      <c r="O2883" s="2" t="s">
        <v>22</v>
      </c>
      <c r="P2883" s="2" t="s">
        <v>9407</v>
      </c>
      <c r="Q2883" s="2" t="s">
        <v>9408</v>
      </c>
      <c r="R2883" s="2" t="s">
        <v>21</v>
      </c>
      <c r="S2883" s="2"/>
      <c r="T2883" s="2" t="s">
        <v>25</v>
      </c>
      <c r="U2883" t="str">
        <f>VLOOKUP(H2883,[4]可返佣产品!$A$2:$B$1000,2,)</f>
        <v>true</v>
      </c>
    </row>
    <row r="2884" spans="1:21">
      <c r="A2884" s="2" t="s">
        <v>8559</v>
      </c>
      <c r="B2884" s="1" t="str">
        <f>VLOOKUP(A2884,'[3]消费明细-普通账号'!$B$2:$C$10000,2,)</f>
        <v>深圳泽汇科技有限公司</v>
      </c>
      <c r="C2884" s="1" t="str">
        <f>VLOOKUP(A2884,'[3]消费明细-普通账号'!$B$2:$D$10000,3,)</f>
        <v>铁军-深</v>
      </c>
      <c r="D2884" s="1" t="str">
        <f>VLOOKUP(A2884,'[3]消费明细-普通账号'!$B$2:$L$10000,11,)</f>
        <v>黄至崇</v>
      </c>
      <c r="E2884" s="1" t="str">
        <f>VLOOKUP(A2884,'[3]消费明细-普通账号'!$B$2:$P$10000,15,)</f>
        <v>新建</v>
      </c>
      <c r="F2884" s="5">
        <f>VLOOKUP(A2884,'[3]消费明细-普通账号'!$B$2:$O$10000,14,)</f>
        <v>43194.591597222199</v>
      </c>
      <c r="G2884" s="2" t="s">
        <v>9409</v>
      </c>
      <c r="H2884" s="2" t="s">
        <v>17</v>
      </c>
      <c r="I2884" s="2" t="s">
        <v>59</v>
      </c>
      <c r="J2884" s="2" t="s">
        <v>8565</v>
      </c>
      <c r="K2884" s="2" t="s">
        <v>371</v>
      </c>
      <c r="L2884" s="2" t="s">
        <v>8566</v>
      </c>
      <c r="M2884" s="2"/>
      <c r="N2884" s="1">
        <f t="shared" si="45"/>
        <v>102.9</v>
      </c>
      <c r="O2884" s="2" t="s">
        <v>22</v>
      </c>
      <c r="P2884" s="2" t="s">
        <v>9410</v>
      </c>
      <c r="Q2884" s="2" t="s">
        <v>9411</v>
      </c>
      <c r="R2884" s="2" t="s">
        <v>21</v>
      </c>
      <c r="S2884" s="2"/>
      <c r="T2884" s="2" t="s">
        <v>25</v>
      </c>
      <c r="U2884" t="str">
        <f>VLOOKUP(H2884,[4]可返佣产品!$A$2:$B$1000,2,)</f>
        <v>true</v>
      </c>
    </row>
    <row r="2885" spans="1:21">
      <c r="A2885" s="2" t="s">
        <v>8559</v>
      </c>
      <c r="B2885" s="1" t="str">
        <f>VLOOKUP(A2885,'[3]消费明细-普通账号'!$B$2:$C$10000,2,)</f>
        <v>深圳泽汇科技有限公司</v>
      </c>
      <c r="C2885" s="1" t="str">
        <f>VLOOKUP(A2885,'[3]消费明细-普通账号'!$B$2:$D$10000,3,)</f>
        <v>铁军-深</v>
      </c>
      <c r="D2885" s="1" t="str">
        <f>VLOOKUP(A2885,'[3]消费明细-普通账号'!$B$2:$L$10000,11,)</f>
        <v>黄至崇</v>
      </c>
      <c r="E2885" s="1" t="str">
        <f>VLOOKUP(A2885,'[3]消费明细-普通账号'!$B$2:$P$10000,15,)</f>
        <v>新建</v>
      </c>
      <c r="F2885" s="5">
        <f>VLOOKUP(A2885,'[3]消费明细-普通账号'!$B$2:$O$10000,14,)</f>
        <v>43194.591597222199</v>
      </c>
      <c r="G2885" s="2" t="s">
        <v>9412</v>
      </c>
      <c r="H2885" s="2" t="s">
        <v>17</v>
      </c>
      <c r="I2885" s="2" t="s">
        <v>59</v>
      </c>
      <c r="J2885" s="2" t="s">
        <v>8565</v>
      </c>
      <c r="K2885" s="2" t="s">
        <v>371</v>
      </c>
      <c r="L2885" s="2" t="s">
        <v>8566</v>
      </c>
      <c r="M2885" s="2"/>
      <c r="N2885" s="1">
        <f t="shared" si="45"/>
        <v>102.9</v>
      </c>
      <c r="O2885" s="2" t="s">
        <v>22</v>
      </c>
      <c r="P2885" s="2" t="s">
        <v>9413</v>
      </c>
      <c r="Q2885" s="2" t="s">
        <v>9414</v>
      </c>
      <c r="R2885" s="2" t="s">
        <v>21</v>
      </c>
      <c r="S2885" s="2"/>
      <c r="T2885" s="2" t="s">
        <v>25</v>
      </c>
      <c r="U2885" t="str">
        <f>VLOOKUP(H2885,[4]可返佣产品!$A$2:$B$1000,2,)</f>
        <v>true</v>
      </c>
    </row>
    <row r="2886" spans="1:21">
      <c r="A2886" s="2" t="s">
        <v>8559</v>
      </c>
      <c r="B2886" s="1" t="str">
        <f>VLOOKUP(A2886,'[3]消费明细-普通账号'!$B$2:$C$10000,2,)</f>
        <v>深圳泽汇科技有限公司</v>
      </c>
      <c r="C2886" s="1" t="str">
        <f>VLOOKUP(A2886,'[3]消费明细-普通账号'!$B$2:$D$10000,3,)</f>
        <v>铁军-深</v>
      </c>
      <c r="D2886" s="1" t="str">
        <f>VLOOKUP(A2886,'[3]消费明细-普通账号'!$B$2:$L$10000,11,)</f>
        <v>黄至崇</v>
      </c>
      <c r="E2886" s="1" t="str">
        <f>VLOOKUP(A2886,'[3]消费明细-普通账号'!$B$2:$P$10000,15,)</f>
        <v>新建</v>
      </c>
      <c r="F2886" s="5">
        <f>VLOOKUP(A2886,'[3]消费明细-普通账号'!$B$2:$O$10000,14,)</f>
        <v>43194.591597222199</v>
      </c>
      <c r="G2886" s="2" t="s">
        <v>9415</v>
      </c>
      <c r="H2886" s="2" t="s">
        <v>17</v>
      </c>
      <c r="I2886" s="2" t="s">
        <v>59</v>
      </c>
      <c r="J2886" s="2" t="s">
        <v>1776</v>
      </c>
      <c r="K2886" s="2" t="s">
        <v>360</v>
      </c>
      <c r="L2886" s="2" t="s">
        <v>9416</v>
      </c>
      <c r="M2886" s="2"/>
      <c r="N2886" s="1">
        <f t="shared" si="45"/>
        <v>184.25</v>
      </c>
      <c r="O2886" s="2" t="s">
        <v>22</v>
      </c>
      <c r="P2886" s="2" t="s">
        <v>9417</v>
      </c>
      <c r="Q2886" s="2" t="s">
        <v>9418</v>
      </c>
      <c r="R2886" s="2" t="s">
        <v>21</v>
      </c>
      <c r="S2886" s="2"/>
      <c r="T2886" s="2" t="s">
        <v>25</v>
      </c>
      <c r="U2886" t="str">
        <f>VLOOKUP(H2886,[4]可返佣产品!$A$2:$B$1000,2,)</f>
        <v>true</v>
      </c>
    </row>
    <row r="2887" spans="1:21">
      <c r="A2887" s="2" t="s">
        <v>8559</v>
      </c>
      <c r="B2887" s="1" t="str">
        <f>VLOOKUP(A2887,'[3]消费明细-普通账号'!$B$2:$C$10000,2,)</f>
        <v>深圳泽汇科技有限公司</v>
      </c>
      <c r="C2887" s="1" t="str">
        <f>VLOOKUP(A2887,'[3]消费明细-普通账号'!$B$2:$D$10000,3,)</f>
        <v>铁军-深</v>
      </c>
      <c r="D2887" s="1" t="str">
        <f>VLOOKUP(A2887,'[3]消费明细-普通账号'!$B$2:$L$10000,11,)</f>
        <v>黄至崇</v>
      </c>
      <c r="E2887" s="1" t="str">
        <f>VLOOKUP(A2887,'[3]消费明细-普通账号'!$B$2:$P$10000,15,)</f>
        <v>新建</v>
      </c>
      <c r="F2887" s="5">
        <f>VLOOKUP(A2887,'[3]消费明细-普通账号'!$B$2:$O$10000,14,)</f>
        <v>43194.591597222199</v>
      </c>
      <c r="G2887" s="2" t="s">
        <v>9419</v>
      </c>
      <c r="H2887" s="2" t="s">
        <v>17</v>
      </c>
      <c r="I2887" s="2" t="s">
        <v>59</v>
      </c>
      <c r="J2887" s="2" t="s">
        <v>9342</v>
      </c>
      <c r="K2887" s="2" t="s">
        <v>371</v>
      </c>
      <c r="L2887" s="2" t="s">
        <v>9343</v>
      </c>
      <c r="M2887" s="2"/>
      <c r="N2887" s="1">
        <f t="shared" si="45"/>
        <v>115.85</v>
      </c>
      <c r="O2887" s="2" t="s">
        <v>22</v>
      </c>
      <c r="P2887" s="2" t="s">
        <v>9420</v>
      </c>
      <c r="Q2887" s="2" t="s">
        <v>9421</v>
      </c>
      <c r="R2887" s="2" t="s">
        <v>21</v>
      </c>
      <c r="S2887" s="2"/>
      <c r="T2887" s="2" t="s">
        <v>25</v>
      </c>
      <c r="U2887" t="str">
        <f>VLOOKUP(H2887,[4]可返佣产品!$A$2:$B$1000,2,)</f>
        <v>true</v>
      </c>
    </row>
    <row r="2888" spans="1:21">
      <c r="A2888" s="2" t="s">
        <v>8559</v>
      </c>
      <c r="B2888" s="1" t="str">
        <f>VLOOKUP(A2888,'[3]消费明细-普通账号'!$B$2:$C$10000,2,)</f>
        <v>深圳泽汇科技有限公司</v>
      </c>
      <c r="C2888" s="1" t="str">
        <f>VLOOKUP(A2888,'[3]消费明细-普通账号'!$B$2:$D$10000,3,)</f>
        <v>铁军-深</v>
      </c>
      <c r="D2888" s="1" t="str">
        <f>VLOOKUP(A2888,'[3]消费明细-普通账号'!$B$2:$L$10000,11,)</f>
        <v>黄至崇</v>
      </c>
      <c r="E2888" s="1" t="str">
        <f>VLOOKUP(A2888,'[3]消费明细-普通账号'!$B$2:$P$10000,15,)</f>
        <v>新建</v>
      </c>
      <c r="F2888" s="5">
        <f>VLOOKUP(A2888,'[3]消费明细-普通账号'!$B$2:$O$10000,14,)</f>
        <v>43194.591597222199</v>
      </c>
      <c r="G2888" s="2" t="s">
        <v>9422</v>
      </c>
      <c r="H2888" s="2" t="s">
        <v>17</v>
      </c>
      <c r="I2888" s="2" t="s">
        <v>59</v>
      </c>
      <c r="J2888" s="2" t="s">
        <v>9342</v>
      </c>
      <c r="K2888" s="2" t="s">
        <v>371</v>
      </c>
      <c r="L2888" s="2" t="s">
        <v>9343</v>
      </c>
      <c r="M2888" s="2"/>
      <c r="N2888" s="1">
        <f t="shared" si="45"/>
        <v>115.85</v>
      </c>
      <c r="O2888" s="2" t="s">
        <v>22</v>
      </c>
      <c r="P2888" s="2" t="s">
        <v>9423</v>
      </c>
      <c r="Q2888" s="2" t="s">
        <v>9424</v>
      </c>
      <c r="R2888" s="2" t="s">
        <v>21</v>
      </c>
      <c r="S2888" s="2"/>
      <c r="T2888" s="2" t="s">
        <v>25</v>
      </c>
      <c r="U2888" t="str">
        <f>VLOOKUP(H2888,[4]可返佣产品!$A$2:$B$1000,2,)</f>
        <v>true</v>
      </c>
    </row>
    <row r="2889" spans="1:21">
      <c r="A2889" s="2" t="s">
        <v>8559</v>
      </c>
      <c r="B2889" s="1" t="str">
        <f>VLOOKUP(A2889,'[3]消费明细-普通账号'!$B$2:$C$10000,2,)</f>
        <v>深圳泽汇科技有限公司</v>
      </c>
      <c r="C2889" s="1" t="str">
        <f>VLOOKUP(A2889,'[3]消费明细-普通账号'!$B$2:$D$10000,3,)</f>
        <v>铁军-深</v>
      </c>
      <c r="D2889" s="1" t="str">
        <f>VLOOKUP(A2889,'[3]消费明细-普通账号'!$B$2:$L$10000,11,)</f>
        <v>黄至崇</v>
      </c>
      <c r="E2889" s="1" t="str">
        <f>VLOOKUP(A2889,'[3]消费明细-普通账号'!$B$2:$P$10000,15,)</f>
        <v>新建</v>
      </c>
      <c r="F2889" s="5">
        <f>VLOOKUP(A2889,'[3]消费明细-普通账号'!$B$2:$O$10000,14,)</f>
        <v>43194.591597222199</v>
      </c>
      <c r="G2889" s="2" t="s">
        <v>9425</v>
      </c>
      <c r="H2889" s="2" t="s">
        <v>17</v>
      </c>
      <c r="I2889" s="2" t="s">
        <v>59</v>
      </c>
      <c r="J2889" s="2" t="s">
        <v>9342</v>
      </c>
      <c r="K2889" s="2" t="s">
        <v>371</v>
      </c>
      <c r="L2889" s="2" t="s">
        <v>9343</v>
      </c>
      <c r="M2889" s="2"/>
      <c r="N2889" s="1">
        <f t="shared" si="45"/>
        <v>115.85</v>
      </c>
      <c r="O2889" s="2" t="s">
        <v>22</v>
      </c>
      <c r="P2889" s="2" t="s">
        <v>9426</v>
      </c>
      <c r="Q2889" s="2" t="s">
        <v>9427</v>
      </c>
      <c r="R2889" s="2" t="s">
        <v>21</v>
      </c>
      <c r="S2889" s="2"/>
      <c r="T2889" s="2" t="s">
        <v>25</v>
      </c>
      <c r="U2889" t="str">
        <f>VLOOKUP(H2889,[4]可返佣产品!$A$2:$B$1000,2,)</f>
        <v>true</v>
      </c>
    </row>
    <row r="2890" spans="1:21">
      <c r="A2890" s="2" t="s">
        <v>8507</v>
      </c>
      <c r="B2890" s="1" t="str">
        <f>VLOOKUP(A2890,'[3]消费明细-普通账号'!$B$2:$C$10000,2,)</f>
        <v>上海分蛋信息科技有限公司（陈双双）</v>
      </c>
      <c r="C2890" s="1" t="str">
        <f>VLOOKUP(A2890,'[3]消费明细-普通账号'!$B$2:$D$10000,3,)</f>
        <v>KA-广</v>
      </c>
      <c r="D2890" s="1" t="str">
        <f>VLOOKUP(A2890,'[3]消费明细-普通账号'!$B$2:$L$10000,11,)</f>
        <v>谢晓敏</v>
      </c>
      <c r="E2890" s="1" t="str">
        <f>VLOOKUP(A2890,'[3]消费明细-普通账号'!$B$2:$P$10000,15,)</f>
        <v>关联</v>
      </c>
      <c r="F2890" s="5">
        <f>VLOOKUP(A2890,'[3]消费明细-普通账号'!$B$2:$O$10000,14,)</f>
        <v>42915</v>
      </c>
      <c r="G2890" s="2" t="s">
        <v>9428</v>
      </c>
      <c r="H2890" s="2" t="s">
        <v>54</v>
      </c>
      <c r="I2890" s="2" t="s">
        <v>49</v>
      </c>
      <c r="J2890" s="2" t="s">
        <v>29</v>
      </c>
      <c r="K2890" s="2" t="s">
        <v>20</v>
      </c>
      <c r="L2890" s="2" t="s">
        <v>29</v>
      </c>
      <c r="M2890" s="2"/>
      <c r="N2890" s="1">
        <f t="shared" si="45"/>
        <v>0</v>
      </c>
      <c r="O2890" s="2" t="s">
        <v>22</v>
      </c>
      <c r="P2890" s="2" t="s">
        <v>9429</v>
      </c>
      <c r="Q2890" s="2" t="s">
        <v>9430</v>
      </c>
      <c r="R2890" s="2" t="s">
        <v>21</v>
      </c>
      <c r="S2890" s="2"/>
      <c r="T2890" s="2" t="s">
        <v>25</v>
      </c>
      <c r="U2890" t="str">
        <f>VLOOKUP(H2890,[4]可返佣产品!$A$2:$B$1000,2,)</f>
        <v>true</v>
      </c>
    </row>
    <row r="2891" spans="1:21">
      <c r="A2891" s="2" t="s">
        <v>8559</v>
      </c>
      <c r="B2891" s="1" t="str">
        <f>VLOOKUP(A2891,'[3]消费明细-普通账号'!$B$2:$C$10000,2,)</f>
        <v>深圳泽汇科技有限公司</v>
      </c>
      <c r="C2891" s="1" t="str">
        <f>VLOOKUP(A2891,'[3]消费明细-普通账号'!$B$2:$D$10000,3,)</f>
        <v>铁军-深</v>
      </c>
      <c r="D2891" s="1" t="str">
        <f>VLOOKUP(A2891,'[3]消费明细-普通账号'!$B$2:$L$10000,11,)</f>
        <v>黄至崇</v>
      </c>
      <c r="E2891" s="1" t="str">
        <f>VLOOKUP(A2891,'[3]消费明细-普通账号'!$B$2:$P$10000,15,)</f>
        <v>新建</v>
      </c>
      <c r="F2891" s="5">
        <f>VLOOKUP(A2891,'[3]消费明细-普通账号'!$B$2:$O$10000,14,)</f>
        <v>43194.591597222199</v>
      </c>
      <c r="G2891" s="2" t="s">
        <v>9431</v>
      </c>
      <c r="H2891" s="2" t="s">
        <v>17</v>
      </c>
      <c r="I2891" s="2" t="s">
        <v>59</v>
      </c>
      <c r="J2891" s="2" t="s">
        <v>9342</v>
      </c>
      <c r="K2891" s="2" t="s">
        <v>371</v>
      </c>
      <c r="L2891" s="2" t="s">
        <v>9343</v>
      </c>
      <c r="M2891" s="2"/>
      <c r="N2891" s="1">
        <f t="shared" si="45"/>
        <v>115.85</v>
      </c>
      <c r="O2891" s="2" t="s">
        <v>22</v>
      </c>
      <c r="P2891" s="2" t="s">
        <v>9432</v>
      </c>
      <c r="Q2891" s="2" t="s">
        <v>9433</v>
      </c>
      <c r="R2891" s="2" t="s">
        <v>21</v>
      </c>
      <c r="S2891" s="2"/>
      <c r="T2891" s="2" t="s">
        <v>25</v>
      </c>
      <c r="U2891" t="str">
        <f>VLOOKUP(H2891,[4]可返佣产品!$A$2:$B$1000,2,)</f>
        <v>true</v>
      </c>
    </row>
    <row r="2892" spans="1:21">
      <c r="A2892" s="2" t="s">
        <v>8559</v>
      </c>
      <c r="B2892" s="1" t="str">
        <f>VLOOKUP(A2892,'[3]消费明细-普通账号'!$B$2:$C$10000,2,)</f>
        <v>深圳泽汇科技有限公司</v>
      </c>
      <c r="C2892" s="1" t="str">
        <f>VLOOKUP(A2892,'[3]消费明细-普通账号'!$B$2:$D$10000,3,)</f>
        <v>铁军-深</v>
      </c>
      <c r="D2892" s="1" t="str">
        <f>VLOOKUP(A2892,'[3]消费明细-普通账号'!$B$2:$L$10000,11,)</f>
        <v>黄至崇</v>
      </c>
      <c r="E2892" s="1" t="str">
        <f>VLOOKUP(A2892,'[3]消费明细-普通账号'!$B$2:$P$10000,15,)</f>
        <v>新建</v>
      </c>
      <c r="F2892" s="5">
        <f>VLOOKUP(A2892,'[3]消费明细-普通账号'!$B$2:$O$10000,14,)</f>
        <v>43194.591597222199</v>
      </c>
      <c r="G2892" s="2" t="s">
        <v>9434</v>
      </c>
      <c r="H2892" s="2" t="s">
        <v>17</v>
      </c>
      <c r="I2892" s="2" t="s">
        <v>59</v>
      </c>
      <c r="J2892" s="2" t="s">
        <v>9342</v>
      </c>
      <c r="K2892" s="2" t="s">
        <v>371</v>
      </c>
      <c r="L2892" s="2" t="s">
        <v>9343</v>
      </c>
      <c r="M2892" s="2"/>
      <c r="N2892" s="1">
        <f t="shared" si="45"/>
        <v>115.85</v>
      </c>
      <c r="O2892" s="2" t="s">
        <v>22</v>
      </c>
      <c r="P2892" s="2" t="s">
        <v>9435</v>
      </c>
      <c r="Q2892" s="2" t="s">
        <v>9436</v>
      </c>
      <c r="R2892" s="2" t="s">
        <v>21</v>
      </c>
      <c r="S2892" s="2"/>
      <c r="T2892" s="2" t="s">
        <v>25</v>
      </c>
      <c r="U2892" t="str">
        <f>VLOOKUP(H2892,[4]可返佣产品!$A$2:$B$1000,2,)</f>
        <v>true</v>
      </c>
    </row>
    <row r="2893" spans="1:21">
      <c r="A2893" s="2" t="s">
        <v>8559</v>
      </c>
      <c r="B2893" s="1" t="str">
        <f>VLOOKUP(A2893,'[3]消费明细-普通账号'!$B$2:$C$10000,2,)</f>
        <v>深圳泽汇科技有限公司</v>
      </c>
      <c r="C2893" s="1" t="str">
        <f>VLOOKUP(A2893,'[3]消费明细-普通账号'!$B$2:$D$10000,3,)</f>
        <v>铁军-深</v>
      </c>
      <c r="D2893" s="1" t="str">
        <f>VLOOKUP(A2893,'[3]消费明细-普通账号'!$B$2:$L$10000,11,)</f>
        <v>黄至崇</v>
      </c>
      <c r="E2893" s="1" t="str">
        <f>VLOOKUP(A2893,'[3]消费明细-普通账号'!$B$2:$P$10000,15,)</f>
        <v>新建</v>
      </c>
      <c r="F2893" s="5">
        <f>VLOOKUP(A2893,'[3]消费明细-普通账号'!$B$2:$O$10000,14,)</f>
        <v>43194.591597222199</v>
      </c>
      <c r="G2893" s="2" t="s">
        <v>9437</v>
      </c>
      <c r="H2893" s="2" t="s">
        <v>17</v>
      </c>
      <c r="I2893" s="2" t="s">
        <v>59</v>
      </c>
      <c r="J2893" s="2" t="s">
        <v>9342</v>
      </c>
      <c r="K2893" s="2" t="s">
        <v>371</v>
      </c>
      <c r="L2893" s="2" t="s">
        <v>9343</v>
      </c>
      <c r="M2893" s="2"/>
      <c r="N2893" s="1">
        <f t="shared" si="45"/>
        <v>115.85</v>
      </c>
      <c r="O2893" s="2" t="s">
        <v>22</v>
      </c>
      <c r="P2893" s="2" t="s">
        <v>9438</v>
      </c>
      <c r="Q2893" s="2" t="s">
        <v>9439</v>
      </c>
      <c r="R2893" s="2" t="s">
        <v>21</v>
      </c>
      <c r="S2893" s="2"/>
      <c r="T2893" s="2" t="s">
        <v>25</v>
      </c>
      <c r="U2893" t="str">
        <f>VLOOKUP(H2893,[4]可返佣产品!$A$2:$B$1000,2,)</f>
        <v>true</v>
      </c>
    </row>
    <row r="2894" spans="1:21">
      <c r="A2894" s="2" t="s">
        <v>8559</v>
      </c>
      <c r="B2894" s="1" t="str">
        <f>VLOOKUP(A2894,'[3]消费明细-普通账号'!$B$2:$C$10000,2,)</f>
        <v>深圳泽汇科技有限公司</v>
      </c>
      <c r="C2894" s="1" t="str">
        <f>VLOOKUP(A2894,'[3]消费明细-普通账号'!$B$2:$D$10000,3,)</f>
        <v>铁军-深</v>
      </c>
      <c r="D2894" s="1" t="str">
        <f>VLOOKUP(A2894,'[3]消费明细-普通账号'!$B$2:$L$10000,11,)</f>
        <v>黄至崇</v>
      </c>
      <c r="E2894" s="1" t="str">
        <f>VLOOKUP(A2894,'[3]消费明细-普通账号'!$B$2:$P$10000,15,)</f>
        <v>新建</v>
      </c>
      <c r="F2894" s="5">
        <f>VLOOKUP(A2894,'[3]消费明细-普通账号'!$B$2:$O$10000,14,)</f>
        <v>43194.591597222199</v>
      </c>
      <c r="G2894" s="2" t="s">
        <v>9440</v>
      </c>
      <c r="H2894" s="2" t="s">
        <v>17</v>
      </c>
      <c r="I2894" s="2" t="s">
        <v>59</v>
      </c>
      <c r="J2894" s="2" t="s">
        <v>9342</v>
      </c>
      <c r="K2894" s="2" t="s">
        <v>371</v>
      </c>
      <c r="L2894" s="2" t="s">
        <v>9343</v>
      </c>
      <c r="M2894" s="2"/>
      <c r="N2894" s="1">
        <f t="shared" si="45"/>
        <v>115.85</v>
      </c>
      <c r="O2894" s="2" t="s">
        <v>22</v>
      </c>
      <c r="P2894" s="2" t="s">
        <v>9441</v>
      </c>
      <c r="Q2894" s="2" t="s">
        <v>9442</v>
      </c>
      <c r="R2894" s="2" t="s">
        <v>21</v>
      </c>
      <c r="S2894" s="2"/>
      <c r="T2894" s="2" t="s">
        <v>25</v>
      </c>
      <c r="U2894" t="str">
        <f>VLOOKUP(H2894,[4]可返佣产品!$A$2:$B$1000,2,)</f>
        <v>true</v>
      </c>
    </row>
    <row r="2895" spans="1:21">
      <c r="A2895" s="2" t="s">
        <v>8559</v>
      </c>
      <c r="B2895" s="1" t="str">
        <f>VLOOKUP(A2895,'[3]消费明细-普通账号'!$B$2:$C$10000,2,)</f>
        <v>深圳泽汇科技有限公司</v>
      </c>
      <c r="C2895" s="1" t="str">
        <f>VLOOKUP(A2895,'[3]消费明细-普通账号'!$B$2:$D$10000,3,)</f>
        <v>铁军-深</v>
      </c>
      <c r="D2895" s="1" t="str">
        <f>VLOOKUP(A2895,'[3]消费明细-普通账号'!$B$2:$L$10000,11,)</f>
        <v>黄至崇</v>
      </c>
      <c r="E2895" s="1" t="str">
        <f>VLOOKUP(A2895,'[3]消费明细-普通账号'!$B$2:$P$10000,15,)</f>
        <v>新建</v>
      </c>
      <c r="F2895" s="5">
        <f>VLOOKUP(A2895,'[3]消费明细-普通账号'!$B$2:$O$10000,14,)</f>
        <v>43194.591597222199</v>
      </c>
      <c r="G2895" s="2" t="s">
        <v>9443</v>
      </c>
      <c r="H2895" s="2" t="s">
        <v>17</v>
      </c>
      <c r="I2895" s="2" t="s">
        <v>59</v>
      </c>
      <c r="J2895" s="2" t="s">
        <v>9342</v>
      </c>
      <c r="K2895" s="2" t="s">
        <v>371</v>
      </c>
      <c r="L2895" s="2" t="s">
        <v>9343</v>
      </c>
      <c r="M2895" s="2"/>
      <c r="N2895" s="1">
        <f t="shared" si="45"/>
        <v>115.85</v>
      </c>
      <c r="O2895" s="2" t="s">
        <v>22</v>
      </c>
      <c r="P2895" s="2" t="s">
        <v>9444</v>
      </c>
      <c r="Q2895" s="2" t="s">
        <v>9445</v>
      </c>
      <c r="R2895" s="2" t="s">
        <v>21</v>
      </c>
      <c r="S2895" s="2"/>
      <c r="T2895" s="2" t="s">
        <v>25</v>
      </c>
      <c r="U2895" t="str">
        <f>VLOOKUP(H2895,[4]可返佣产品!$A$2:$B$1000,2,)</f>
        <v>true</v>
      </c>
    </row>
    <row r="2896" spans="1:21">
      <c r="A2896" s="2" t="s">
        <v>8559</v>
      </c>
      <c r="B2896" s="1" t="str">
        <f>VLOOKUP(A2896,'[3]消费明细-普通账号'!$B$2:$C$10000,2,)</f>
        <v>深圳泽汇科技有限公司</v>
      </c>
      <c r="C2896" s="1" t="str">
        <f>VLOOKUP(A2896,'[3]消费明细-普通账号'!$B$2:$D$10000,3,)</f>
        <v>铁军-深</v>
      </c>
      <c r="D2896" s="1" t="str">
        <f>VLOOKUP(A2896,'[3]消费明细-普通账号'!$B$2:$L$10000,11,)</f>
        <v>黄至崇</v>
      </c>
      <c r="E2896" s="1" t="str">
        <f>VLOOKUP(A2896,'[3]消费明细-普通账号'!$B$2:$P$10000,15,)</f>
        <v>新建</v>
      </c>
      <c r="F2896" s="5">
        <f>VLOOKUP(A2896,'[3]消费明细-普通账号'!$B$2:$O$10000,14,)</f>
        <v>43194.591597222199</v>
      </c>
      <c r="G2896" s="2" t="s">
        <v>9446</v>
      </c>
      <c r="H2896" s="2" t="s">
        <v>17</v>
      </c>
      <c r="I2896" s="2" t="s">
        <v>59</v>
      </c>
      <c r="J2896" s="2" t="s">
        <v>9342</v>
      </c>
      <c r="K2896" s="2" t="s">
        <v>371</v>
      </c>
      <c r="L2896" s="2" t="s">
        <v>9343</v>
      </c>
      <c r="M2896" s="2"/>
      <c r="N2896" s="1">
        <f t="shared" si="45"/>
        <v>115.85</v>
      </c>
      <c r="O2896" s="2" t="s">
        <v>22</v>
      </c>
      <c r="P2896" s="2" t="s">
        <v>9447</v>
      </c>
      <c r="Q2896" s="2" t="s">
        <v>9448</v>
      </c>
      <c r="R2896" s="2" t="s">
        <v>21</v>
      </c>
      <c r="S2896" s="2"/>
      <c r="T2896" s="2" t="s">
        <v>25</v>
      </c>
      <c r="U2896" t="str">
        <f>VLOOKUP(H2896,[4]可返佣产品!$A$2:$B$1000,2,)</f>
        <v>true</v>
      </c>
    </row>
    <row r="2897" spans="1:21">
      <c r="A2897" s="2" t="s">
        <v>8559</v>
      </c>
      <c r="B2897" s="1" t="str">
        <f>VLOOKUP(A2897,'[3]消费明细-普通账号'!$B$2:$C$10000,2,)</f>
        <v>深圳泽汇科技有限公司</v>
      </c>
      <c r="C2897" s="1" t="str">
        <f>VLOOKUP(A2897,'[3]消费明细-普通账号'!$B$2:$D$10000,3,)</f>
        <v>铁军-深</v>
      </c>
      <c r="D2897" s="1" t="str">
        <f>VLOOKUP(A2897,'[3]消费明细-普通账号'!$B$2:$L$10000,11,)</f>
        <v>黄至崇</v>
      </c>
      <c r="E2897" s="1" t="str">
        <f>VLOOKUP(A2897,'[3]消费明细-普通账号'!$B$2:$P$10000,15,)</f>
        <v>新建</v>
      </c>
      <c r="F2897" s="5">
        <f>VLOOKUP(A2897,'[3]消费明细-普通账号'!$B$2:$O$10000,14,)</f>
        <v>43194.591597222199</v>
      </c>
      <c r="G2897" s="2" t="s">
        <v>9449</v>
      </c>
      <c r="H2897" s="2" t="s">
        <v>17</v>
      </c>
      <c r="I2897" s="2" t="s">
        <v>59</v>
      </c>
      <c r="J2897" s="2" t="s">
        <v>9342</v>
      </c>
      <c r="K2897" s="2" t="s">
        <v>371</v>
      </c>
      <c r="L2897" s="2" t="s">
        <v>9343</v>
      </c>
      <c r="M2897" s="2"/>
      <c r="N2897" s="1">
        <f t="shared" si="45"/>
        <v>115.85</v>
      </c>
      <c r="O2897" s="2" t="s">
        <v>22</v>
      </c>
      <c r="P2897" s="2" t="s">
        <v>9450</v>
      </c>
      <c r="Q2897" s="2" t="s">
        <v>9451</v>
      </c>
      <c r="R2897" s="2" t="s">
        <v>21</v>
      </c>
      <c r="S2897" s="2"/>
      <c r="T2897" s="2" t="s">
        <v>25</v>
      </c>
      <c r="U2897" t="str">
        <f>VLOOKUP(H2897,[4]可返佣产品!$A$2:$B$1000,2,)</f>
        <v>true</v>
      </c>
    </row>
    <row r="2898" spans="1:21">
      <c r="A2898" s="2" t="s">
        <v>8559</v>
      </c>
      <c r="B2898" s="1" t="str">
        <f>VLOOKUP(A2898,'[3]消费明细-普通账号'!$B$2:$C$10000,2,)</f>
        <v>深圳泽汇科技有限公司</v>
      </c>
      <c r="C2898" s="1" t="str">
        <f>VLOOKUP(A2898,'[3]消费明细-普通账号'!$B$2:$D$10000,3,)</f>
        <v>铁军-深</v>
      </c>
      <c r="D2898" s="1" t="str">
        <f>VLOOKUP(A2898,'[3]消费明细-普通账号'!$B$2:$L$10000,11,)</f>
        <v>黄至崇</v>
      </c>
      <c r="E2898" s="1" t="str">
        <f>VLOOKUP(A2898,'[3]消费明细-普通账号'!$B$2:$P$10000,15,)</f>
        <v>新建</v>
      </c>
      <c r="F2898" s="5">
        <f>VLOOKUP(A2898,'[3]消费明细-普通账号'!$B$2:$O$10000,14,)</f>
        <v>43194.591597222199</v>
      </c>
      <c r="G2898" s="2" t="s">
        <v>9452</v>
      </c>
      <c r="H2898" s="2" t="s">
        <v>17</v>
      </c>
      <c r="I2898" s="2" t="s">
        <v>59</v>
      </c>
      <c r="J2898" s="2" t="s">
        <v>9342</v>
      </c>
      <c r="K2898" s="2" t="s">
        <v>371</v>
      </c>
      <c r="L2898" s="2" t="s">
        <v>9343</v>
      </c>
      <c r="M2898" s="2"/>
      <c r="N2898" s="1">
        <f t="shared" si="45"/>
        <v>115.85</v>
      </c>
      <c r="O2898" s="2" t="s">
        <v>22</v>
      </c>
      <c r="P2898" s="2" t="s">
        <v>9453</v>
      </c>
      <c r="Q2898" s="2" t="s">
        <v>9454</v>
      </c>
      <c r="R2898" s="2" t="s">
        <v>21</v>
      </c>
      <c r="S2898" s="2"/>
      <c r="T2898" s="2" t="s">
        <v>25</v>
      </c>
      <c r="U2898" t="str">
        <f>VLOOKUP(H2898,[4]可返佣产品!$A$2:$B$1000,2,)</f>
        <v>true</v>
      </c>
    </row>
    <row r="2899" spans="1:21">
      <c r="A2899" s="2" t="s">
        <v>8559</v>
      </c>
      <c r="B2899" s="1" t="str">
        <f>VLOOKUP(A2899,'[3]消费明细-普通账号'!$B$2:$C$10000,2,)</f>
        <v>深圳泽汇科技有限公司</v>
      </c>
      <c r="C2899" s="1" t="str">
        <f>VLOOKUP(A2899,'[3]消费明细-普通账号'!$B$2:$D$10000,3,)</f>
        <v>铁军-深</v>
      </c>
      <c r="D2899" s="1" t="str">
        <f>VLOOKUP(A2899,'[3]消费明细-普通账号'!$B$2:$L$10000,11,)</f>
        <v>黄至崇</v>
      </c>
      <c r="E2899" s="1" t="str">
        <f>VLOOKUP(A2899,'[3]消费明细-普通账号'!$B$2:$P$10000,15,)</f>
        <v>新建</v>
      </c>
      <c r="F2899" s="5">
        <f>VLOOKUP(A2899,'[3]消费明细-普通账号'!$B$2:$O$10000,14,)</f>
        <v>43194.591597222199</v>
      </c>
      <c r="G2899" s="2" t="s">
        <v>9455</v>
      </c>
      <c r="H2899" s="2" t="s">
        <v>17</v>
      </c>
      <c r="I2899" s="2" t="s">
        <v>59</v>
      </c>
      <c r="J2899" s="2" t="s">
        <v>9342</v>
      </c>
      <c r="K2899" s="2" t="s">
        <v>371</v>
      </c>
      <c r="L2899" s="2" t="s">
        <v>9343</v>
      </c>
      <c r="M2899" s="2"/>
      <c r="N2899" s="1">
        <f t="shared" si="45"/>
        <v>115.85</v>
      </c>
      <c r="O2899" s="2" t="s">
        <v>22</v>
      </c>
      <c r="P2899" s="2" t="s">
        <v>9456</v>
      </c>
      <c r="Q2899" s="2" t="s">
        <v>9457</v>
      </c>
      <c r="R2899" s="2" t="s">
        <v>21</v>
      </c>
      <c r="S2899" s="2"/>
      <c r="T2899" s="2" t="s">
        <v>25</v>
      </c>
      <c r="U2899" t="str">
        <f>VLOOKUP(H2899,[4]可返佣产品!$A$2:$B$1000,2,)</f>
        <v>true</v>
      </c>
    </row>
    <row r="2900" spans="1:21">
      <c r="A2900" s="2" t="s">
        <v>8559</v>
      </c>
      <c r="B2900" s="1" t="str">
        <f>VLOOKUP(A2900,'[3]消费明细-普通账号'!$B$2:$C$10000,2,)</f>
        <v>深圳泽汇科技有限公司</v>
      </c>
      <c r="C2900" s="1" t="str">
        <f>VLOOKUP(A2900,'[3]消费明细-普通账号'!$B$2:$D$10000,3,)</f>
        <v>铁军-深</v>
      </c>
      <c r="D2900" s="1" t="str">
        <f>VLOOKUP(A2900,'[3]消费明细-普通账号'!$B$2:$L$10000,11,)</f>
        <v>黄至崇</v>
      </c>
      <c r="E2900" s="1" t="str">
        <f>VLOOKUP(A2900,'[3]消费明细-普通账号'!$B$2:$P$10000,15,)</f>
        <v>新建</v>
      </c>
      <c r="F2900" s="5">
        <f>VLOOKUP(A2900,'[3]消费明细-普通账号'!$B$2:$O$10000,14,)</f>
        <v>43194.591597222199</v>
      </c>
      <c r="G2900" s="2" t="s">
        <v>9458</v>
      </c>
      <c r="H2900" s="2" t="s">
        <v>17</v>
      </c>
      <c r="I2900" s="2" t="s">
        <v>59</v>
      </c>
      <c r="J2900" s="2" t="s">
        <v>9342</v>
      </c>
      <c r="K2900" s="2" t="s">
        <v>371</v>
      </c>
      <c r="L2900" s="2" t="s">
        <v>9343</v>
      </c>
      <c r="M2900" s="2"/>
      <c r="N2900" s="1">
        <f t="shared" si="45"/>
        <v>115.85</v>
      </c>
      <c r="O2900" s="2" t="s">
        <v>22</v>
      </c>
      <c r="P2900" s="2" t="s">
        <v>9459</v>
      </c>
      <c r="Q2900" s="2" t="s">
        <v>9460</v>
      </c>
      <c r="R2900" s="2" t="s">
        <v>21</v>
      </c>
      <c r="S2900" s="2"/>
      <c r="T2900" s="2" t="s">
        <v>25</v>
      </c>
      <c r="U2900" t="str">
        <f>VLOOKUP(H2900,[4]可返佣产品!$A$2:$B$1000,2,)</f>
        <v>true</v>
      </c>
    </row>
    <row r="2901" spans="1:21">
      <c r="A2901" s="2" t="s">
        <v>8559</v>
      </c>
      <c r="B2901" s="1" t="str">
        <f>VLOOKUP(A2901,'[3]消费明细-普通账号'!$B$2:$C$10000,2,)</f>
        <v>深圳泽汇科技有限公司</v>
      </c>
      <c r="C2901" s="1" t="str">
        <f>VLOOKUP(A2901,'[3]消费明细-普通账号'!$B$2:$D$10000,3,)</f>
        <v>铁军-深</v>
      </c>
      <c r="D2901" s="1" t="str">
        <f>VLOOKUP(A2901,'[3]消费明细-普通账号'!$B$2:$L$10000,11,)</f>
        <v>黄至崇</v>
      </c>
      <c r="E2901" s="1" t="str">
        <f>VLOOKUP(A2901,'[3]消费明细-普通账号'!$B$2:$P$10000,15,)</f>
        <v>新建</v>
      </c>
      <c r="F2901" s="5">
        <f>VLOOKUP(A2901,'[3]消费明细-普通账号'!$B$2:$O$10000,14,)</f>
        <v>43194.591597222199</v>
      </c>
      <c r="G2901" s="2" t="s">
        <v>9461</v>
      </c>
      <c r="H2901" s="2" t="s">
        <v>17</v>
      </c>
      <c r="I2901" s="2" t="s">
        <v>59</v>
      </c>
      <c r="J2901" s="2" t="s">
        <v>9342</v>
      </c>
      <c r="K2901" s="2" t="s">
        <v>371</v>
      </c>
      <c r="L2901" s="2" t="s">
        <v>9343</v>
      </c>
      <c r="M2901" s="2"/>
      <c r="N2901" s="1">
        <f t="shared" si="45"/>
        <v>115.85</v>
      </c>
      <c r="O2901" s="2" t="s">
        <v>22</v>
      </c>
      <c r="P2901" s="2" t="s">
        <v>9462</v>
      </c>
      <c r="Q2901" s="2" t="s">
        <v>9463</v>
      </c>
      <c r="R2901" s="2" t="s">
        <v>21</v>
      </c>
      <c r="S2901" s="2"/>
      <c r="T2901" s="2" t="s">
        <v>25</v>
      </c>
      <c r="U2901" t="str">
        <f>VLOOKUP(H2901,[4]可返佣产品!$A$2:$B$1000,2,)</f>
        <v>true</v>
      </c>
    </row>
    <row r="2902" spans="1:21">
      <c r="A2902" s="2" t="s">
        <v>8559</v>
      </c>
      <c r="B2902" s="1" t="str">
        <f>VLOOKUP(A2902,'[3]消费明细-普通账号'!$B$2:$C$10000,2,)</f>
        <v>深圳泽汇科技有限公司</v>
      </c>
      <c r="C2902" s="1" t="str">
        <f>VLOOKUP(A2902,'[3]消费明细-普通账号'!$B$2:$D$10000,3,)</f>
        <v>铁军-深</v>
      </c>
      <c r="D2902" s="1" t="str">
        <f>VLOOKUP(A2902,'[3]消费明细-普通账号'!$B$2:$L$10000,11,)</f>
        <v>黄至崇</v>
      </c>
      <c r="E2902" s="1" t="str">
        <f>VLOOKUP(A2902,'[3]消费明细-普通账号'!$B$2:$P$10000,15,)</f>
        <v>新建</v>
      </c>
      <c r="F2902" s="5">
        <f>VLOOKUP(A2902,'[3]消费明细-普通账号'!$B$2:$O$10000,14,)</f>
        <v>43194.591597222199</v>
      </c>
      <c r="G2902" s="2" t="s">
        <v>9464</v>
      </c>
      <c r="H2902" s="2" t="s">
        <v>17</v>
      </c>
      <c r="I2902" s="2" t="s">
        <v>59</v>
      </c>
      <c r="J2902" s="2" t="s">
        <v>9342</v>
      </c>
      <c r="K2902" s="2" t="s">
        <v>371</v>
      </c>
      <c r="L2902" s="2" t="s">
        <v>9343</v>
      </c>
      <c r="M2902" s="2"/>
      <c r="N2902" s="1">
        <f t="shared" si="45"/>
        <v>115.85</v>
      </c>
      <c r="O2902" s="2" t="s">
        <v>22</v>
      </c>
      <c r="P2902" s="2" t="s">
        <v>9465</v>
      </c>
      <c r="Q2902" s="2" t="s">
        <v>9466</v>
      </c>
      <c r="R2902" s="2" t="s">
        <v>21</v>
      </c>
      <c r="S2902" s="2"/>
      <c r="T2902" s="2" t="s">
        <v>25</v>
      </c>
      <c r="U2902" t="str">
        <f>VLOOKUP(H2902,[4]可返佣产品!$A$2:$B$1000,2,)</f>
        <v>true</v>
      </c>
    </row>
    <row r="2903" spans="1:21">
      <c r="A2903" s="2" t="s">
        <v>8559</v>
      </c>
      <c r="B2903" s="1" t="str">
        <f>VLOOKUP(A2903,'[3]消费明细-普通账号'!$B$2:$C$10000,2,)</f>
        <v>深圳泽汇科技有限公司</v>
      </c>
      <c r="C2903" s="1" t="str">
        <f>VLOOKUP(A2903,'[3]消费明细-普通账号'!$B$2:$D$10000,3,)</f>
        <v>铁军-深</v>
      </c>
      <c r="D2903" s="1" t="str">
        <f>VLOOKUP(A2903,'[3]消费明细-普通账号'!$B$2:$L$10000,11,)</f>
        <v>黄至崇</v>
      </c>
      <c r="E2903" s="1" t="str">
        <f>VLOOKUP(A2903,'[3]消费明细-普通账号'!$B$2:$P$10000,15,)</f>
        <v>新建</v>
      </c>
      <c r="F2903" s="5">
        <f>VLOOKUP(A2903,'[3]消费明细-普通账号'!$B$2:$O$10000,14,)</f>
        <v>43194.591597222199</v>
      </c>
      <c r="G2903" s="2" t="s">
        <v>9467</v>
      </c>
      <c r="H2903" s="2" t="s">
        <v>17</v>
      </c>
      <c r="I2903" s="2" t="s">
        <v>59</v>
      </c>
      <c r="J2903" s="2" t="s">
        <v>9342</v>
      </c>
      <c r="K2903" s="2" t="s">
        <v>371</v>
      </c>
      <c r="L2903" s="2" t="s">
        <v>9343</v>
      </c>
      <c r="M2903" s="2"/>
      <c r="N2903" s="1">
        <f t="shared" si="45"/>
        <v>115.85</v>
      </c>
      <c r="O2903" s="2" t="s">
        <v>22</v>
      </c>
      <c r="P2903" s="2" t="s">
        <v>9468</v>
      </c>
      <c r="Q2903" s="2" t="s">
        <v>9469</v>
      </c>
      <c r="R2903" s="2" t="s">
        <v>21</v>
      </c>
      <c r="S2903" s="2"/>
      <c r="T2903" s="2" t="s">
        <v>25</v>
      </c>
      <c r="U2903" t="str">
        <f>VLOOKUP(H2903,[4]可返佣产品!$A$2:$B$1000,2,)</f>
        <v>true</v>
      </c>
    </row>
    <row r="2904" spans="1:21">
      <c r="A2904" s="2" t="s">
        <v>8559</v>
      </c>
      <c r="B2904" s="1" t="str">
        <f>VLOOKUP(A2904,'[3]消费明细-普通账号'!$B$2:$C$10000,2,)</f>
        <v>深圳泽汇科技有限公司</v>
      </c>
      <c r="C2904" s="1" t="str">
        <f>VLOOKUP(A2904,'[3]消费明细-普通账号'!$B$2:$D$10000,3,)</f>
        <v>铁军-深</v>
      </c>
      <c r="D2904" s="1" t="str">
        <f>VLOOKUP(A2904,'[3]消费明细-普通账号'!$B$2:$L$10000,11,)</f>
        <v>黄至崇</v>
      </c>
      <c r="E2904" s="1" t="str">
        <f>VLOOKUP(A2904,'[3]消费明细-普通账号'!$B$2:$P$10000,15,)</f>
        <v>新建</v>
      </c>
      <c r="F2904" s="5">
        <f>VLOOKUP(A2904,'[3]消费明细-普通账号'!$B$2:$O$10000,14,)</f>
        <v>43194.591597222199</v>
      </c>
      <c r="G2904" s="2" t="s">
        <v>9470</v>
      </c>
      <c r="H2904" s="2" t="s">
        <v>17</v>
      </c>
      <c r="I2904" s="2" t="s">
        <v>59</v>
      </c>
      <c r="J2904" s="2" t="s">
        <v>9342</v>
      </c>
      <c r="K2904" s="2" t="s">
        <v>371</v>
      </c>
      <c r="L2904" s="2" t="s">
        <v>9343</v>
      </c>
      <c r="M2904" s="2"/>
      <c r="N2904" s="1">
        <f t="shared" si="45"/>
        <v>115.85</v>
      </c>
      <c r="O2904" s="2" t="s">
        <v>22</v>
      </c>
      <c r="P2904" s="2" t="s">
        <v>9471</v>
      </c>
      <c r="Q2904" s="2" t="s">
        <v>9472</v>
      </c>
      <c r="R2904" s="2" t="s">
        <v>21</v>
      </c>
      <c r="S2904" s="2"/>
      <c r="T2904" s="2" t="s">
        <v>25</v>
      </c>
      <c r="U2904" t="str">
        <f>VLOOKUP(H2904,[4]可返佣产品!$A$2:$B$1000,2,)</f>
        <v>true</v>
      </c>
    </row>
    <row r="2905" spans="1:21">
      <c r="A2905" s="2" t="s">
        <v>8559</v>
      </c>
      <c r="B2905" s="1" t="str">
        <f>VLOOKUP(A2905,'[3]消费明细-普通账号'!$B$2:$C$10000,2,)</f>
        <v>深圳泽汇科技有限公司</v>
      </c>
      <c r="C2905" s="1" t="str">
        <f>VLOOKUP(A2905,'[3]消费明细-普通账号'!$B$2:$D$10000,3,)</f>
        <v>铁军-深</v>
      </c>
      <c r="D2905" s="1" t="str">
        <f>VLOOKUP(A2905,'[3]消费明细-普通账号'!$B$2:$L$10000,11,)</f>
        <v>黄至崇</v>
      </c>
      <c r="E2905" s="1" t="str">
        <f>VLOOKUP(A2905,'[3]消费明细-普通账号'!$B$2:$P$10000,15,)</f>
        <v>新建</v>
      </c>
      <c r="F2905" s="5">
        <f>VLOOKUP(A2905,'[3]消费明细-普通账号'!$B$2:$O$10000,14,)</f>
        <v>43194.591597222199</v>
      </c>
      <c r="G2905" s="2" t="s">
        <v>9473</v>
      </c>
      <c r="H2905" s="2" t="s">
        <v>17</v>
      </c>
      <c r="I2905" s="2" t="s">
        <v>59</v>
      </c>
      <c r="J2905" s="2" t="s">
        <v>9342</v>
      </c>
      <c r="K2905" s="2" t="s">
        <v>371</v>
      </c>
      <c r="L2905" s="2" t="s">
        <v>9343</v>
      </c>
      <c r="M2905" s="2"/>
      <c r="N2905" s="1">
        <f t="shared" si="45"/>
        <v>115.85</v>
      </c>
      <c r="O2905" s="2" t="s">
        <v>22</v>
      </c>
      <c r="P2905" s="2" t="s">
        <v>9474</v>
      </c>
      <c r="Q2905" s="2" t="s">
        <v>9475</v>
      </c>
      <c r="R2905" s="2" t="s">
        <v>21</v>
      </c>
      <c r="S2905" s="2"/>
      <c r="T2905" s="2" t="s">
        <v>25</v>
      </c>
      <c r="U2905" t="str">
        <f>VLOOKUP(H2905,[4]可返佣产品!$A$2:$B$1000,2,)</f>
        <v>true</v>
      </c>
    </row>
    <row r="2906" spans="1:21">
      <c r="A2906" s="2" t="s">
        <v>8559</v>
      </c>
      <c r="B2906" s="1" t="str">
        <f>VLOOKUP(A2906,'[3]消费明细-普通账号'!$B$2:$C$10000,2,)</f>
        <v>深圳泽汇科技有限公司</v>
      </c>
      <c r="C2906" s="1" t="str">
        <f>VLOOKUP(A2906,'[3]消费明细-普通账号'!$B$2:$D$10000,3,)</f>
        <v>铁军-深</v>
      </c>
      <c r="D2906" s="1" t="str">
        <f>VLOOKUP(A2906,'[3]消费明细-普通账号'!$B$2:$L$10000,11,)</f>
        <v>黄至崇</v>
      </c>
      <c r="E2906" s="1" t="str">
        <f>VLOOKUP(A2906,'[3]消费明细-普通账号'!$B$2:$P$10000,15,)</f>
        <v>新建</v>
      </c>
      <c r="F2906" s="5">
        <f>VLOOKUP(A2906,'[3]消费明细-普通账号'!$B$2:$O$10000,14,)</f>
        <v>43194.591597222199</v>
      </c>
      <c r="G2906" s="2" t="s">
        <v>9476</v>
      </c>
      <c r="H2906" s="2" t="s">
        <v>17</v>
      </c>
      <c r="I2906" s="2" t="s">
        <v>59</v>
      </c>
      <c r="J2906" s="2" t="s">
        <v>9342</v>
      </c>
      <c r="K2906" s="2" t="s">
        <v>371</v>
      </c>
      <c r="L2906" s="2" t="s">
        <v>9343</v>
      </c>
      <c r="M2906" s="2"/>
      <c r="N2906" s="1">
        <f t="shared" si="45"/>
        <v>115.85</v>
      </c>
      <c r="O2906" s="2" t="s">
        <v>22</v>
      </c>
      <c r="P2906" s="2" t="s">
        <v>9477</v>
      </c>
      <c r="Q2906" s="2" t="s">
        <v>9478</v>
      </c>
      <c r="R2906" s="2" t="s">
        <v>21</v>
      </c>
      <c r="S2906" s="2"/>
      <c r="T2906" s="2" t="s">
        <v>25</v>
      </c>
      <c r="U2906" t="str">
        <f>VLOOKUP(H2906,[4]可返佣产品!$A$2:$B$1000,2,)</f>
        <v>true</v>
      </c>
    </row>
    <row r="2907" spans="1:21">
      <c r="A2907" s="2" t="s">
        <v>8559</v>
      </c>
      <c r="B2907" s="1" t="str">
        <f>VLOOKUP(A2907,'[3]消费明细-普通账号'!$B$2:$C$10000,2,)</f>
        <v>深圳泽汇科技有限公司</v>
      </c>
      <c r="C2907" s="1" t="str">
        <f>VLOOKUP(A2907,'[3]消费明细-普通账号'!$B$2:$D$10000,3,)</f>
        <v>铁军-深</v>
      </c>
      <c r="D2907" s="1" t="str">
        <f>VLOOKUP(A2907,'[3]消费明细-普通账号'!$B$2:$L$10000,11,)</f>
        <v>黄至崇</v>
      </c>
      <c r="E2907" s="1" t="str">
        <f>VLOOKUP(A2907,'[3]消费明细-普通账号'!$B$2:$P$10000,15,)</f>
        <v>新建</v>
      </c>
      <c r="F2907" s="5">
        <f>VLOOKUP(A2907,'[3]消费明细-普通账号'!$B$2:$O$10000,14,)</f>
        <v>43194.591597222199</v>
      </c>
      <c r="G2907" s="2" t="s">
        <v>9479</v>
      </c>
      <c r="H2907" s="2" t="s">
        <v>17</v>
      </c>
      <c r="I2907" s="2" t="s">
        <v>59</v>
      </c>
      <c r="J2907" s="2" t="s">
        <v>9342</v>
      </c>
      <c r="K2907" s="2" t="s">
        <v>371</v>
      </c>
      <c r="L2907" s="2" t="s">
        <v>9343</v>
      </c>
      <c r="M2907" s="2"/>
      <c r="N2907" s="1">
        <f t="shared" si="45"/>
        <v>115.85</v>
      </c>
      <c r="O2907" s="2" t="s">
        <v>22</v>
      </c>
      <c r="P2907" s="2" t="s">
        <v>9480</v>
      </c>
      <c r="Q2907" s="2" t="s">
        <v>9481</v>
      </c>
      <c r="R2907" s="2" t="s">
        <v>21</v>
      </c>
      <c r="S2907" s="2"/>
      <c r="T2907" s="2" t="s">
        <v>25</v>
      </c>
      <c r="U2907" t="str">
        <f>VLOOKUP(H2907,[4]可返佣产品!$A$2:$B$1000,2,)</f>
        <v>true</v>
      </c>
    </row>
    <row r="2908" spans="1:21">
      <c r="A2908" s="2" t="s">
        <v>8559</v>
      </c>
      <c r="B2908" s="1" t="str">
        <f>VLOOKUP(A2908,'[3]消费明细-普通账号'!$B$2:$C$10000,2,)</f>
        <v>深圳泽汇科技有限公司</v>
      </c>
      <c r="C2908" s="1" t="str">
        <f>VLOOKUP(A2908,'[3]消费明细-普通账号'!$B$2:$D$10000,3,)</f>
        <v>铁军-深</v>
      </c>
      <c r="D2908" s="1" t="str">
        <f>VLOOKUP(A2908,'[3]消费明细-普通账号'!$B$2:$L$10000,11,)</f>
        <v>黄至崇</v>
      </c>
      <c r="E2908" s="1" t="str">
        <f>VLOOKUP(A2908,'[3]消费明细-普通账号'!$B$2:$P$10000,15,)</f>
        <v>新建</v>
      </c>
      <c r="F2908" s="5">
        <f>VLOOKUP(A2908,'[3]消费明细-普通账号'!$B$2:$O$10000,14,)</f>
        <v>43194.591597222199</v>
      </c>
      <c r="G2908" s="2" t="s">
        <v>9482</v>
      </c>
      <c r="H2908" s="2" t="s">
        <v>17</v>
      </c>
      <c r="I2908" s="2" t="s">
        <v>59</v>
      </c>
      <c r="J2908" s="2" t="s">
        <v>9342</v>
      </c>
      <c r="K2908" s="2" t="s">
        <v>371</v>
      </c>
      <c r="L2908" s="2" t="s">
        <v>9343</v>
      </c>
      <c r="M2908" s="2"/>
      <c r="N2908" s="1">
        <f t="shared" si="45"/>
        <v>115.85</v>
      </c>
      <c r="O2908" s="2" t="s">
        <v>22</v>
      </c>
      <c r="P2908" s="2" t="s">
        <v>9483</v>
      </c>
      <c r="Q2908" s="2" t="s">
        <v>9484</v>
      </c>
      <c r="R2908" s="2" t="s">
        <v>21</v>
      </c>
      <c r="S2908" s="2"/>
      <c r="T2908" s="2" t="s">
        <v>25</v>
      </c>
      <c r="U2908" t="str">
        <f>VLOOKUP(H2908,[4]可返佣产品!$A$2:$B$1000,2,)</f>
        <v>true</v>
      </c>
    </row>
    <row r="2909" spans="1:21">
      <c r="A2909" s="2" t="s">
        <v>8559</v>
      </c>
      <c r="B2909" s="1" t="str">
        <f>VLOOKUP(A2909,'[3]消费明细-普通账号'!$B$2:$C$10000,2,)</f>
        <v>深圳泽汇科技有限公司</v>
      </c>
      <c r="C2909" s="1" t="str">
        <f>VLOOKUP(A2909,'[3]消费明细-普通账号'!$B$2:$D$10000,3,)</f>
        <v>铁军-深</v>
      </c>
      <c r="D2909" s="1" t="str">
        <f>VLOOKUP(A2909,'[3]消费明细-普通账号'!$B$2:$L$10000,11,)</f>
        <v>黄至崇</v>
      </c>
      <c r="E2909" s="1" t="str">
        <f>VLOOKUP(A2909,'[3]消费明细-普通账号'!$B$2:$P$10000,15,)</f>
        <v>新建</v>
      </c>
      <c r="F2909" s="5">
        <f>VLOOKUP(A2909,'[3]消费明细-普通账号'!$B$2:$O$10000,14,)</f>
        <v>43194.591597222199</v>
      </c>
      <c r="G2909" s="2" t="s">
        <v>9485</v>
      </c>
      <c r="H2909" s="2" t="s">
        <v>17</v>
      </c>
      <c r="I2909" s="2" t="s">
        <v>59</v>
      </c>
      <c r="J2909" s="2" t="s">
        <v>9342</v>
      </c>
      <c r="K2909" s="2" t="s">
        <v>371</v>
      </c>
      <c r="L2909" s="2" t="s">
        <v>9343</v>
      </c>
      <c r="M2909" s="2"/>
      <c r="N2909" s="1">
        <f t="shared" si="45"/>
        <v>115.85</v>
      </c>
      <c r="O2909" s="2" t="s">
        <v>22</v>
      </c>
      <c r="P2909" s="2" t="s">
        <v>9486</v>
      </c>
      <c r="Q2909" s="2" t="s">
        <v>9487</v>
      </c>
      <c r="R2909" s="2" t="s">
        <v>21</v>
      </c>
      <c r="S2909" s="2"/>
      <c r="T2909" s="2" t="s">
        <v>25</v>
      </c>
      <c r="U2909" t="str">
        <f>VLOOKUP(H2909,[4]可返佣产品!$A$2:$B$1000,2,)</f>
        <v>true</v>
      </c>
    </row>
    <row r="2910" spans="1:21">
      <c r="A2910" s="2" t="s">
        <v>8559</v>
      </c>
      <c r="B2910" s="1" t="str">
        <f>VLOOKUP(A2910,'[3]消费明细-普通账号'!$B$2:$C$10000,2,)</f>
        <v>深圳泽汇科技有限公司</v>
      </c>
      <c r="C2910" s="1" t="str">
        <f>VLOOKUP(A2910,'[3]消费明细-普通账号'!$B$2:$D$10000,3,)</f>
        <v>铁军-深</v>
      </c>
      <c r="D2910" s="1" t="str">
        <f>VLOOKUP(A2910,'[3]消费明细-普通账号'!$B$2:$L$10000,11,)</f>
        <v>黄至崇</v>
      </c>
      <c r="E2910" s="1" t="str">
        <f>VLOOKUP(A2910,'[3]消费明细-普通账号'!$B$2:$P$10000,15,)</f>
        <v>新建</v>
      </c>
      <c r="F2910" s="5">
        <f>VLOOKUP(A2910,'[3]消费明细-普通账号'!$B$2:$O$10000,14,)</f>
        <v>43194.591597222199</v>
      </c>
      <c r="G2910" s="2" t="s">
        <v>9488</v>
      </c>
      <c r="H2910" s="2" t="s">
        <v>17</v>
      </c>
      <c r="I2910" s="2" t="s">
        <v>59</v>
      </c>
      <c r="J2910" s="2" t="s">
        <v>9342</v>
      </c>
      <c r="K2910" s="2" t="s">
        <v>371</v>
      </c>
      <c r="L2910" s="2" t="s">
        <v>9343</v>
      </c>
      <c r="M2910" s="2"/>
      <c r="N2910" s="1">
        <f t="shared" si="45"/>
        <v>115.85</v>
      </c>
      <c r="O2910" s="2" t="s">
        <v>22</v>
      </c>
      <c r="P2910" s="2" t="s">
        <v>9489</v>
      </c>
      <c r="Q2910" s="2" t="s">
        <v>9490</v>
      </c>
      <c r="R2910" s="2" t="s">
        <v>21</v>
      </c>
      <c r="S2910" s="2"/>
      <c r="T2910" s="2" t="s">
        <v>25</v>
      </c>
      <c r="U2910" t="str">
        <f>VLOOKUP(H2910,[4]可返佣产品!$A$2:$B$1000,2,)</f>
        <v>true</v>
      </c>
    </row>
    <row r="2911" spans="1:21">
      <c r="A2911" s="2" t="s">
        <v>8559</v>
      </c>
      <c r="B2911" s="1" t="str">
        <f>VLOOKUP(A2911,'[3]消费明细-普通账号'!$B$2:$C$10000,2,)</f>
        <v>深圳泽汇科技有限公司</v>
      </c>
      <c r="C2911" s="1" t="str">
        <f>VLOOKUP(A2911,'[3]消费明细-普通账号'!$B$2:$D$10000,3,)</f>
        <v>铁军-深</v>
      </c>
      <c r="D2911" s="1" t="str">
        <f>VLOOKUP(A2911,'[3]消费明细-普通账号'!$B$2:$L$10000,11,)</f>
        <v>黄至崇</v>
      </c>
      <c r="E2911" s="1" t="str">
        <f>VLOOKUP(A2911,'[3]消费明细-普通账号'!$B$2:$P$10000,15,)</f>
        <v>新建</v>
      </c>
      <c r="F2911" s="5">
        <f>VLOOKUP(A2911,'[3]消费明细-普通账号'!$B$2:$O$10000,14,)</f>
        <v>43194.591597222199</v>
      </c>
      <c r="G2911" s="2" t="s">
        <v>9491</v>
      </c>
      <c r="H2911" s="2" t="s">
        <v>17</v>
      </c>
      <c r="I2911" s="2" t="s">
        <v>59</v>
      </c>
      <c r="J2911" s="2" t="s">
        <v>9342</v>
      </c>
      <c r="K2911" s="2" t="s">
        <v>371</v>
      </c>
      <c r="L2911" s="2" t="s">
        <v>9343</v>
      </c>
      <c r="M2911" s="2"/>
      <c r="N2911" s="1">
        <f t="shared" si="45"/>
        <v>115.85</v>
      </c>
      <c r="O2911" s="2" t="s">
        <v>22</v>
      </c>
      <c r="P2911" s="2" t="s">
        <v>9492</v>
      </c>
      <c r="Q2911" s="2" t="s">
        <v>9493</v>
      </c>
      <c r="R2911" s="2" t="s">
        <v>21</v>
      </c>
      <c r="S2911" s="2"/>
      <c r="T2911" s="2" t="s">
        <v>25</v>
      </c>
      <c r="U2911" t="str">
        <f>VLOOKUP(H2911,[4]可返佣产品!$A$2:$B$1000,2,)</f>
        <v>true</v>
      </c>
    </row>
    <row r="2912" spans="1:21">
      <c r="A2912" s="2" t="s">
        <v>8559</v>
      </c>
      <c r="B2912" s="1" t="str">
        <f>VLOOKUP(A2912,'[3]消费明细-普通账号'!$B$2:$C$10000,2,)</f>
        <v>深圳泽汇科技有限公司</v>
      </c>
      <c r="C2912" s="1" t="str">
        <f>VLOOKUP(A2912,'[3]消费明细-普通账号'!$B$2:$D$10000,3,)</f>
        <v>铁军-深</v>
      </c>
      <c r="D2912" s="1" t="str">
        <f>VLOOKUP(A2912,'[3]消费明细-普通账号'!$B$2:$L$10000,11,)</f>
        <v>黄至崇</v>
      </c>
      <c r="E2912" s="1" t="str">
        <f>VLOOKUP(A2912,'[3]消费明细-普通账号'!$B$2:$P$10000,15,)</f>
        <v>新建</v>
      </c>
      <c r="F2912" s="5">
        <f>VLOOKUP(A2912,'[3]消费明细-普通账号'!$B$2:$O$10000,14,)</f>
        <v>43194.591597222199</v>
      </c>
      <c r="G2912" s="2" t="s">
        <v>9494</v>
      </c>
      <c r="H2912" s="2" t="s">
        <v>17</v>
      </c>
      <c r="I2912" s="2" t="s">
        <v>59</v>
      </c>
      <c r="J2912" s="2" t="s">
        <v>9342</v>
      </c>
      <c r="K2912" s="2" t="s">
        <v>371</v>
      </c>
      <c r="L2912" s="2" t="s">
        <v>9343</v>
      </c>
      <c r="M2912" s="2"/>
      <c r="N2912" s="1">
        <f t="shared" si="45"/>
        <v>115.85</v>
      </c>
      <c r="O2912" s="2" t="s">
        <v>22</v>
      </c>
      <c r="P2912" s="2" t="s">
        <v>9495</v>
      </c>
      <c r="Q2912" s="2" t="s">
        <v>9496</v>
      </c>
      <c r="R2912" s="2" t="s">
        <v>21</v>
      </c>
      <c r="S2912" s="2"/>
      <c r="T2912" s="2" t="s">
        <v>25</v>
      </c>
      <c r="U2912" t="str">
        <f>VLOOKUP(H2912,[4]可返佣产品!$A$2:$B$1000,2,)</f>
        <v>true</v>
      </c>
    </row>
    <row r="2913" spans="1:21">
      <c r="A2913" s="2" t="s">
        <v>8559</v>
      </c>
      <c r="B2913" s="1" t="str">
        <f>VLOOKUP(A2913,'[3]消费明细-普通账号'!$B$2:$C$10000,2,)</f>
        <v>深圳泽汇科技有限公司</v>
      </c>
      <c r="C2913" s="1" t="str">
        <f>VLOOKUP(A2913,'[3]消费明细-普通账号'!$B$2:$D$10000,3,)</f>
        <v>铁军-深</v>
      </c>
      <c r="D2913" s="1" t="str">
        <f>VLOOKUP(A2913,'[3]消费明细-普通账号'!$B$2:$L$10000,11,)</f>
        <v>黄至崇</v>
      </c>
      <c r="E2913" s="1" t="str">
        <f>VLOOKUP(A2913,'[3]消费明细-普通账号'!$B$2:$P$10000,15,)</f>
        <v>新建</v>
      </c>
      <c r="F2913" s="5">
        <f>VLOOKUP(A2913,'[3]消费明细-普通账号'!$B$2:$O$10000,14,)</f>
        <v>43194.591597222199</v>
      </c>
      <c r="G2913" s="2" t="s">
        <v>9497</v>
      </c>
      <c r="H2913" s="2" t="s">
        <v>17</v>
      </c>
      <c r="I2913" s="2" t="s">
        <v>59</v>
      </c>
      <c r="J2913" s="2" t="s">
        <v>9342</v>
      </c>
      <c r="K2913" s="2" t="s">
        <v>371</v>
      </c>
      <c r="L2913" s="2" t="s">
        <v>9343</v>
      </c>
      <c r="M2913" s="2"/>
      <c r="N2913" s="1">
        <f t="shared" si="45"/>
        <v>115.85</v>
      </c>
      <c r="O2913" s="2" t="s">
        <v>22</v>
      </c>
      <c r="P2913" s="2" t="s">
        <v>9498</v>
      </c>
      <c r="Q2913" s="2" t="s">
        <v>9499</v>
      </c>
      <c r="R2913" s="2" t="s">
        <v>21</v>
      </c>
      <c r="S2913" s="2"/>
      <c r="T2913" s="2" t="s">
        <v>25</v>
      </c>
      <c r="U2913" t="str">
        <f>VLOOKUP(H2913,[4]可返佣产品!$A$2:$B$1000,2,)</f>
        <v>true</v>
      </c>
    </row>
    <row r="2914" spans="1:21">
      <c r="A2914" s="2" t="s">
        <v>8559</v>
      </c>
      <c r="B2914" s="1" t="str">
        <f>VLOOKUP(A2914,'[3]消费明细-普通账号'!$B$2:$C$10000,2,)</f>
        <v>深圳泽汇科技有限公司</v>
      </c>
      <c r="C2914" s="1" t="str">
        <f>VLOOKUP(A2914,'[3]消费明细-普通账号'!$B$2:$D$10000,3,)</f>
        <v>铁军-深</v>
      </c>
      <c r="D2914" s="1" t="str">
        <f>VLOOKUP(A2914,'[3]消费明细-普通账号'!$B$2:$L$10000,11,)</f>
        <v>黄至崇</v>
      </c>
      <c r="E2914" s="1" t="str">
        <f>VLOOKUP(A2914,'[3]消费明细-普通账号'!$B$2:$P$10000,15,)</f>
        <v>新建</v>
      </c>
      <c r="F2914" s="5">
        <f>VLOOKUP(A2914,'[3]消费明细-普通账号'!$B$2:$O$10000,14,)</f>
        <v>43194.591597222199</v>
      </c>
      <c r="G2914" s="2" t="s">
        <v>9500</v>
      </c>
      <c r="H2914" s="2" t="s">
        <v>17</v>
      </c>
      <c r="I2914" s="2" t="s">
        <v>59</v>
      </c>
      <c r="J2914" s="2" t="s">
        <v>9342</v>
      </c>
      <c r="K2914" s="2" t="s">
        <v>371</v>
      </c>
      <c r="L2914" s="2" t="s">
        <v>9343</v>
      </c>
      <c r="M2914" s="2"/>
      <c r="N2914" s="1">
        <f t="shared" si="45"/>
        <v>115.85</v>
      </c>
      <c r="O2914" s="2" t="s">
        <v>22</v>
      </c>
      <c r="P2914" s="2" t="s">
        <v>9501</v>
      </c>
      <c r="Q2914" s="2" t="s">
        <v>9502</v>
      </c>
      <c r="R2914" s="2" t="s">
        <v>21</v>
      </c>
      <c r="S2914" s="2"/>
      <c r="T2914" s="2" t="s">
        <v>25</v>
      </c>
      <c r="U2914" t="str">
        <f>VLOOKUP(H2914,[4]可返佣产品!$A$2:$B$1000,2,)</f>
        <v>true</v>
      </c>
    </row>
    <row r="2915" spans="1:21">
      <c r="A2915" s="2" t="s">
        <v>8559</v>
      </c>
      <c r="B2915" s="1" t="str">
        <f>VLOOKUP(A2915,'[3]消费明细-普通账号'!$B$2:$C$10000,2,)</f>
        <v>深圳泽汇科技有限公司</v>
      </c>
      <c r="C2915" s="1" t="str">
        <f>VLOOKUP(A2915,'[3]消费明细-普通账号'!$B$2:$D$10000,3,)</f>
        <v>铁军-深</v>
      </c>
      <c r="D2915" s="1" t="str">
        <f>VLOOKUP(A2915,'[3]消费明细-普通账号'!$B$2:$L$10000,11,)</f>
        <v>黄至崇</v>
      </c>
      <c r="E2915" s="1" t="str">
        <f>VLOOKUP(A2915,'[3]消费明细-普通账号'!$B$2:$P$10000,15,)</f>
        <v>新建</v>
      </c>
      <c r="F2915" s="5">
        <f>VLOOKUP(A2915,'[3]消费明细-普通账号'!$B$2:$O$10000,14,)</f>
        <v>43194.591597222199</v>
      </c>
      <c r="G2915" s="2" t="s">
        <v>9503</v>
      </c>
      <c r="H2915" s="2" t="s">
        <v>17</v>
      </c>
      <c r="I2915" s="2" t="s">
        <v>59</v>
      </c>
      <c r="J2915" s="2" t="s">
        <v>9342</v>
      </c>
      <c r="K2915" s="2" t="s">
        <v>371</v>
      </c>
      <c r="L2915" s="2" t="s">
        <v>9343</v>
      </c>
      <c r="M2915" s="2"/>
      <c r="N2915" s="1">
        <f t="shared" si="45"/>
        <v>115.85</v>
      </c>
      <c r="O2915" s="2" t="s">
        <v>22</v>
      </c>
      <c r="P2915" s="2" t="s">
        <v>9504</v>
      </c>
      <c r="Q2915" s="2" t="s">
        <v>9505</v>
      </c>
      <c r="R2915" s="2" t="s">
        <v>21</v>
      </c>
      <c r="S2915" s="2"/>
      <c r="T2915" s="2" t="s">
        <v>25</v>
      </c>
      <c r="U2915" t="str">
        <f>VLOOKUP(H2915,[4]可返佣产品!$A$2:$B$1000,2,)</f>
        <v>true</v>
      </c>
    </row>
    <row r="2916" spans="1:21">
      <c r="A2916" s="2" t="s">
        <v>8559</v>
      </c>
      <c r="B2916" s="1" t="str">
        <f>VLOOKUP(A2916,'[3]消费明细-普通账号'!$B$2:$C$10000,2,)</f>
        <v>深圳泽汇科技有限公司</v>
      </c>
      <c r="C2916" s="1" t="str">
        <f>VLOOKUP(A2916,'[3]消费明细-普通账号'!$B$2:$D$10000,3,)</f>
        <v>铁军-深</v>
      </c>
      <c r="D2916" s="1" t="str">
        <f>VLOOKUP(A2916,'[3]消费明细-普通账号'!$B$2:$L$10000,11,)</f>
        <v>黄至崇</v>
      </c>
      <c r="E2916" s="1" t="str">
        <f>VLOOKUP(A2916,'[3]消费明细-普通账号'!$B$2:$P$10000,15,)</f>
        <v>新建</v>
      </c>
      <c r="F2916" s="5">
        <f>VLOOKUP(A2916,'[3]消费明细-普通账号'!$B$2:$O$10000,14,)</f>
        <v>43194.591597222199</v>
      </c>
      <c r="G2916" s="2" t="s">
        <v>9506</v>
      </c>
      <c r="H2916" s="2" t="s">
        <v>17</v>
      </c>
      <c r="I2916" s="2" t="s">
        <v>59</v>
      </c>
      <c r="J2916" s="2" t="s">
        <v>9342</v>
      </c>
      <c r="K2916" s="2" t="s">
        <v>371</v>
      </c>
      <c r="L2916" s="2" t="s">
        <v>9343</v>
      </c>
      <c r="M2916" s="2"/>
      <c r="N2916" s="1">
        <f t="shared" si="45"/>
        <v>115.85</v>
      </c>
      <c r="O2916" s="2" t="s">
        <v>22</v>
      </c>
      <c r="P2916" s="2" t="s">
        <v>9507</v>
      </c>
      <c r="Q2916" s="2" t="s">
        <v>9508</v>
      </c>
      <c r="R2916" s="2" t="s">
        <v>21</v>
      </c>
      <c r="S2916" s="2"/>
      <c r="T2916" s="2" t="s">
        <v>25</v>
      </c>
      <c r="U2916" t="str">
        <f>VLOOKUP(H2916,[4]可返佣产品!$A$2:$B$1000,2,)</f>
        <v>true</v>
      </c>
    </row>
    <row r="2917" spans="1:21">
      <c r="A2917" s="2" t="s">
        <v>8559</v>
      </c>
      <c r="B2917" s="1" t="str">
        <f>VLOOKUP(A2917,'[3]消费明细-普通账号'!$B$2:$C$10000,2,)</f>
        <v>深圳泽汇科技有限公司</v>
      </c>
      <c r="C2917" s="1" t="str">
        <f>VLOOKUP(A2917,'[3]消费明细-普通账号'!$B$2:$D$10000,3,)</f>
        <v>铁军-深</v>
      </c>
      <c r="D2917" s="1" t="str">
        <f>VLOOKUP(A2917,'[3]消费明细-普通账号'!$B$2:$L$10000,11,)</f>
        <v>黄至崇</v>
      </c>
      <c r="E2917" s="1" t="str">
        <f>VLOOKUP(A2917,'[3]消费明细-普通账号'!$B$2:$P$10000,15,)</f>
        <v>新建</v>
      </c>
      <c r="F2917" s="5">
        <f>VLOOKUP(A2917,'[3]消费明细-普通账号'!$B$2:$O$10000,14,)</f>
        <v>43194.591597222199</v>
      </c>
      <c r="G2917" s="2" t="s">
        <v>9509</v>
      </c>
      <c r="H2917" s="2" t="s">
        <v>17</v>
      </c>
      <c r="I2917" s="2" t="s">
        <v>59</v>
      </c>
      <c r="J2917" s="2" t="s">
        <v>9342</v>
      </c>
      <c r="K2917" s="2" t="s">
        <v>371</v>
      </c>
      <c r="L2917" s="2" t="s">
        <v>9343</v>
      </c>
      <c r="M2917" s="2"/>
      <c r="N2917" s="1">
        <f t="shared" si="45"/>
        <v>115.85</v>
      </c>
      <c r="O2917" s="2" t="s">
        <v>22</v>
      </c>
      <c r="P2917" s="2" t="s">
        <v>9510</v>
      </c>
      <c r="Q2917" s="2" t="s">
        <v>9511</v>
      </c>
      <c r="R2917" s="2" t="s">
        <v>21</v>
      </c>
      <c r="S2917" s="2"/>
      <c r="T2917" s="2" t="s">
        <v>25</v>
      </c>
      <c r="U2917" t="str">
        <f>VLOOKUP(H2917,[4]可返佣产品!$A$2:$B$1000,2,)</f>
        <v>true</v>
      </c>
    </row>
    <row r="2918" spans="1:21">
      <c r="A2918" s="2" t="s">
        <v>8559</v>
      </c>
      <c r="B2918" s="1" t="str">
        <f>VLOOKUP(A2918,'[3]消费明细-普通账号'!$B$2:$C$10000,2,)</f>
        <v>深圳泽汇科技有限公司</v>
      </c>
      <c r="C2918" s="1" t="str">
        <f>VLOOKUP(A2918,'[3]消费明细-普通账号'!$B$2:$D$10000,3,)</f>
        <v>铁军-深</v>
      </c>
      <c r="D2918" s="1" t="str">
        <f>VLOOKUP(A2918,'[3]消费明细-普通账号'!$B$2:$L$10000,11,)</f>
        <v>黄至崇</v>
      </c>
      <c r="E2918" s="1" t="str">
        <f>VLOOKUP(A2918,'[3]消费明细-普通账号'!$B$2:$P$10000,15,)</f>
        <v>新建</v>
      </c>
      <c r="F2918" s="5">
        <f>VLOOKUP(A2918,'[3]消费明细-普通账号'!$B$2:$O$10000,14,)</f>
        <v>43194.591597222199</v>
      </c>
      <c r="G2918" s="2" t="s">
        <v>9512</v>
      </c>
      <c r="H2918" s="2" t="s">
        <v>17</v>
      </c>
      <c r="I2918" s="2" t="s">
        <v>59</v>
      </c>
      <c r="J2918" s="2" t="s">
        <v>9513</v>
      </c>
      <c r="K2918" s="2" t="s">
        <v>20</v>
      </c>
      <c r="L2918" s="2" t="s">
        <v>9513</v>
      </c>
      <c r="M2918" s="2"/>
      <c r="N2918" s="1">
        <f t="shared" si="45"/>
        <v>547</v>
      </c>
      <c r="O2918" s="2" t="s">
        <v>22</v>
      </c>
      <c r="P2918" s="2" t="s">
        <v>9514</v>
      </c>
      <c r="Q2918" s="2" t="s">
        <v>9515</v>
      </c>
      <c r="R2918" s="2" t="s">
        <v>21</v>
      </c>
      <c r="S2918" s="2"/>
      <c r="T2918" s="2" t="s">
        <v>25</v>
      </c>
      <c r="U2918" t="str">
        <f>VLOOKUP(H2918,[4]可返佣产品!$A$2:$B$1000,2,)</f>
        <v>true</v>
      </c>
    </row>
    <row r="2919" spans="1:21">
      <c r="A2919" s="2" t="s">
        <v>8809</v>
      </c>
      <c r="B2919" s="1" t="str">
        <f>VLOOKUP(A2919,'[3]消费明细-普通账号'!$B$2:$C$10000,2,)</f>
        <v>深圳晨北科技有限公司</v>
      </c>
      <c r="C2919" s="1" t="str">
        <f>VLOOKUP(A2919,'[3]消费明细-普通账号'!$B$2:$D$10000,3,)</f>
        <v>KA-广</v>
      </c>
      <c r="D2919" s="1" t="str">
        <f>VLOOKUP(A2919,'[3]消费明细-普通账号'!$B$2:$L$10000,11,)</f>
        <v>谢晓敏</v>
      </c>
      <c r="E2919" s="1" t="str">
        <f>VLOOKUP(A2919,'[3]消费明细-普通账号'!$B$2:$P$10000,15,)</f>
        <v>新建</v>
      </c>
      <c r="F2919" s="5">
        <f>VLOOKUP(A2919,'[3]消费明细-普通账号'!$B$2:$O$10000,14,)</f>
        <v>42992</v>
      </c>
      <c r="G2919" s="2" t="s">
        <v>9516</v>
      </c>
      <c r="H2919" s="2" t="s">
        <v>17</v>
      </c>
      <c r="I2919" s="2" t="s">
        <v>59</v>
      </c>
      <c r="J2919" s="2" t="s">
        <v>8811</v>
      </c>
      <c r="K2919" s="2" t="s">
        <v>20</v>
      </c>
      <c r="L2919" s="2" t="s">
        <v>8811</v>
      </c>
      <c r="M2919" s="2"/>
      <c r="N2919" s="1">
        <f t="shared" si="45"/>
        <v>291.48</v>
      </c>
      <c r="O2919" s="2" t="s">
        <v>22</v>
      </c>
      <c r="P2919" s="2" t="s">
        <v>9517</v>
      </c>
      <c r="Q2919" s="2" t="s">
        <v>9518</v>
      </c>
      <c r="R2919" s="2" t="s">
        <v>21</v>
      </c>
      <c r="S2919" s="2"/>
      <c r="T2919" s="2" t="s">
        <v>25</v>
      </c>
      <c r="U2919" t="str">
        <f>VLOOKUP(H2919,[4]可返佣产品!$A$2:$B$1000,2,)</f>
        <v>true</v>
      </c>
    </row>
    <row r="2920" spans="1:21">
      <c r="A2920" s="2" t="s">
        <v>8802</v>
      </c>
      <c r="B2920" s="1" t="str">
        <f>VLOOKUP(A2920,'[3]消费明细-普通账号'!$B$2:$C$10000,2,)</f>
        <v>深圳黑谷通讯技术有限公司</v>
      </c>
      <c r="C2920" s="1" t="str">
        <f>VLOOKUP(A2920,'[3]消费明细-普通账号'!$B$2:$D$10000,3,)</f>
        <v>KA-广</v>
      </c>
      <c r="D2920" s="1" t="str">
        <f>VLOOKUP(A2920,'[3]消费明细-普通账号'!$B$2:$L$10000,11,)</f>
        <v>KA-广</v>
      </c>
      <c r="E2920" s="1" t="str">
        <f>VLOOKUP(A2920,'[3]消费明细-普通账号'!$B$2:$P$10000,15,)</f>
        <v>关联</v>
      </c>
      <c r="F2920" s="5">
        <f>VLOOKUP(A2920,'[3]消费明细-普通账号'!$B$2:$O$10000,14,)</f>
        <v>42889</v>
      </c>
      <c r="G2920" s="2" t="s">
        <v>9519</v>
      </c>
      <c r="H2920" s="2" t="s">
        <v>36</v>
      </c>
      <c r="I2920" s="2" t="s">
        <v>59</v>
      </c>
      <c r="J2920" s="2" t="s">
        <v>6967</v>
      </c>
      <c r="K2920" s="2" t="s">
        <v>20</v>
      </c>
      <c r="L2920" s="2" t="s">
        <v>6967</v>
      </c>
      <c r="M2920" s="2"/>
      <c r="N2920" s="1">
        <f t="shared" si="45"/>
        <v>78</v>
      </c>
      <c r="O2920" s="2" t="s">
        <v>22</v>
      </c>
      <c r="P2920" s="2" t="s">
        <v>9520</v>
      </c>
      <c r="Q2920" s="2" t="s">
        <v>9520</v>
      </c>
      <c r="R2920" s="2" t="s">
        <v>21</v>
      </c>
      <c r="S2920" s="2"/>
      <c r="T2920" s="2" t="s">
        <v>25</v>
      </c>
      <c r="U2920">
        <v>-1</v>
      </c>
    </row>
    <row r="2921" spans="1:21">
      <c r="A2921" s="2" t="s">
        <v>8632</v>
      </c>
      <c r="B2921" s="1" t="str">
        <f>VLOOKUP(A2921,'[3]消费明细-普通账号'!$B$2:$C$10000,2,)</f>
        <v>鼎道科技有限公司</v>
      </c>
      <c r="C2921" s="1" t="str">
        <f>VLOOKUP(A2921,'[3]消费明细-普通账号'!$B$2:$D$10000,3,)</f>
        <v>铁军-深</v>
      </c>
      <c r="D2921" s="1" t="str">
        <f>VLOOKUP(A2921,'[3]消费明细-普通账号'!$B$2:$L$10000,11,)</f>
        <v>金浩阳</v>
      </c>
      <c r="E2921" s="1" t="str">
        <f>VLOOKUP(A2921,'[3]消费明细-普通账号'!$B$2:$P$10000,15,)</f>
        <v>新建</v>
      </c>
      <c r="F2921" s="5">
        <f>VLOOKUP(A2921,'[3]消费明细-普通账号'!$B$2:$O$10000,14,)</f>
        <v>43297.431967592594</v>
      </c>
      <c r="G2921" s="2" t="s">
        <v>9521</v>
      </c>
      <c r="H2921" s="2" t="s">
        <v>1899</v>
      </c>
      <c r="I2921" s="2" t="s">
        <v>49</v>
      </c>
      <c r="J2921" s="2" t="s">
        <v>29</v>
      </c>
      <c r="K2921" s="2" t="s">
        <v>20</v>
      </c>
      <c r="L2921" s="2" t="s">
        <v>30</v>
      </c>
      <c r="M2921" s="2"/>
      <c r="N2921" s="1">
        <f t="shared" si="45"/>
        <v>0</v>
      </c>
      <c r="O2921" s="2" t="s">
        <v>31</v>
      </c>
      <c r="P2921" s="2" t="s">
        <v>9522</v>
      </c>
      <c r="Q2921" s="2" t="s">
        <v>9522</v>
      </c>
      <c r="R2921" s="2" t="s">
        <v>21</v>
      </c>
      <c r="S2921" s="2"/>
      <c r="T2921" s="2" t="s">
        <v>25</v>
      </c>
      <c r="U2921" t="b">
        <f>VLOOKUP(H2921,[4]可返佣产品!$A$2:$B$1000,2,)</f>
        <v>1</v>
      </c>
    </row>
    <row r="2922" spans="1:21">
      <c r="A2922" s="2" t="s">
        <v>9523</v>
      </c>
      <c r="B2922" s="1" t="str">
        <f>VLOOKUP(A2922,'[3]消费明细-普通账号'!$B$2:$C$10000,2,)</f>
        <v>深圳市鹏泰联盛互联网金融服务有限公司</v>
      </c>
      <c r="C2922" s="1" t="str">
        <f>VLOOKUP(A2922,'[3]消费明细-普通账号'!$B$2:$D$10000,3,)</f>
        <v>KA-深</v>
      </c>
      <c r="D2922" s="1" t="str">
        <f>VLOOKUP(A2922,'[3]消费明细-普通账号'!$B$2:$L$10000,11,)</f>
        <v>李申政</v>
      </c>
      <c r="E2922" s="1" t="str">
        <f>VLOOKUP(A2922,'[3]消费明细-普通账号'!$B$2:$P$10000,15,)</f>
        <v>关联</v>
      </c>
      <c r="F2922" s="5">
        <f>VLOOKUP(A2922,'[3]消费明细-普通账号'!$B$2:$O$10000,14,)</f>
        <v>43111.590775463003</v>
      </c>
      <c r="G2922" s="2" t="s">
        <v>9524</v>
      </c>
      <c r="H2922" s="2" t="s">
        <v>48</v>
      </c>
      <c r="I2922" s="2" t="s">
        <v>49</v>
      </c>
      <c r="J2922" s="2" t="s">
        <v>29</v>
      </c>
      <c r="K2922" s="2" t="s">
        <v>20</v>
      </c>
      <c r="L2922" s="2" t="s">
        <v>30</v>
      </c>
      <c r="M2922" s="2"/>
      <c r="N2922" s="1">
        <f t="shared" si="45"/>
        <v>0</v>
      </c>
      <c r="O2922" s="2" t="s">
        <v>31</v>
      </c>
      <c r="P2922" s="2" t="s">
        <v>9525</v>
      </c>
      <c r="Q2922" s="2" t="s">
        <v>9525</v>
      </c>
      <c r="R2922" s="2" t="s">
        <v>21</v>
      </c>
      <c r="S2922" s="2"/>
      <c r="T2922" s="2" t="s">
        <v>25</v>
      </c>
      <c r="U2922" t="e">
        <f>VLOOKUP(H2922,[4]可返佣产品!$A$2:$B$1000,2,)</f>
        <v>#N/A</v>
      </c>
    </row>
    <row r="2923" spans="1:21">
      <c r="A2923" s="2" t="s">
        <v>8559</v>
      </c>
      <c r="B2923" s="1" t="str">
        <f>VLOOKUP(A2923,'[3]消费明细-普通账号'!$B$2:$C$10000,2,)</f>
        <v>深圳泽汇科技有限公司</v>
      </c>
      <c r="C2923" s="1" t="str">
        <f>VLOOKUP(A2923,'[3]消费明细-普通账号'!$B$2:$D$10000,3,)</f>
        <v>铁军-深</v>
      </c>
      <c r="D2923" s="1" t="str">
        <f>VLOOKUP(A2923,'[3]消费明细-普通账号'!$B$2:$L$10000,11,)</f>
        <v>黄至崇</v>
      </c>
      <c r="E2923" s="1" t="str">
        <f>VLOOKUP(A2923,'[3]消费明细-普通账号'!$B$2:$P$10000,15,)</f>
        <v>新建</v>
      </c>
      <c r="F2923" s="5">
        <f>VLOOKUP(A2923,'[3]消费明细-普通账号'!$B$2:$O$10000,14,)</f>
        <v>43194.591597222199</v>
      </c>
      <c r="G2923" s="2" t="s">
        <v>9526</v>
      </c>
      <c r="H2923" s="2" t="s">
        <v>17</v>
      </c>
      <c r="I2923" s="2" t="s">
        <v>59</v>
      </c>
      <c r="J2923" s="2" t="s">
        <v>9342</v>
      </c>
      <c r="K2923" s="2" t="s">
        <v>371</v>
      </c>
      <c r="L2923" s="2" t="s">
        <v>9343</v>
      </c>
      <c r="M2923" s="2"/>
      <c r="N2923" s="1">
        <f t="shared" si="45"/>
        <v>115.85</v>
      </c>
      <c r="O2923" s="2" t="s">
        <v>22</v>
      </c>
      <c r="P2923" s="2" t="s">
        <v>9527</v>
      </c>
      <c r="Q2923" s="2" t="s">
        <v>9528</v>
      </c>
      <c r="R2923" s="2" t="s">
        <v>21</v>
      </c>
      <c r="S2923" s="2"/>
      <c r="T2923" s="2" t="s">
        <v>25</v>
      </c>
      <c r="U2923" t="str">
        <f>VLOOKUP(H2923,[4]可返佣产品!$A$2:$B$1000,2,)</f>
        <v>true</v>
      </c>
    </row>
    <row r="2924" spans="1:21">
      <c r="A2924" s="2" t="s">
        <v>9523</v>
      </c>
      <c r="B2924" s="1" t="str">
        <f>VLOOKUP(A2924,'[3]消费明细-普通账号'!$B$2:$C$10000,2,)</f>
        <v>深圳市鹏泰联盛互联网金融服务有限公司</v>
      </c>
      <c r="C2924" s="1" t="str">
        <f>VLOOKUP(A2924,'[3]消费明细-普通账号'!$B$2:$D$10000,3,)</f>
        <v>KA-深</v>
      </c>
      <c r="D2924" s="1" t="str">
        <f>VLOOKUP(A2924,'[3]消费明细-普通账号'!$B$2:$L$10000,11,)</f>
        <v>李申政</v>
      </c>
      <c r="E2924" s="1" t="str">
        <f>VLOOKUP(A2924,'[3]消费明细-普通账号'!$B$2:$P$10000,15,)</f>
        <v>关联</v>
      </c>
      <c r="F2924" s="5">
        <f>VLOOKUP(A2924,'[3]消费明细-普通账号'!$B$2:$O$10000,14,)</f>
        <v>43111.590775463003</v>
      </c>
      <c r="G2924" s="2" t="s">
        <v>9529</v>
      </c>
      <c r="H2924" s="2" t="s">
        <v>48</v>
      </c>
      <c r="I2924" s="2" t="s">
        <v>49</v>
      </c>
      <c r="J2924" s="2" t="s">
        <v>29</v>
      </c>
      <c r="K2924" s="2" t="s">
        <v>20</v>
      </c>
      <c r="L2924" s="2" t="s">
        <v>30</v>
      </c>
      <c r="M2924" s="2"/>
      <c r="N2924" s="1">
        <f t="shared" si="45"/>
        <v>0</v>
      </c>
      <c r="O2924" s="2" t="s">
        <v>31</v>
      </c>
      <c r="P2924" s="2" t="s">
        <v>9530</v>
      </c>
      <c r="Q2924" s="2" t="s">
        <v>9530</v>
      </c>
      <c r="R2924" s="2" t="s">
        <v>21</v>
      </c>
      <c r="S2924" s="2"/>
      <c r="T2924" s="2" t="s">
        <v>25</v>
      </c>
      <c r="U2924" t="e">
        <f>VLOOKUP(H2924,[4]可返佣产品!$A$2:$B$1000,2,)</f>
        <v>#N/A</v>
      </c>
    </row>
    <row r="2925" spans="1:21">
      <c r="A2925" s="2" t="s">
        <v>9523</v>
      </c>
      <c r="B2925" s="1" t="str">
        <f>VLOOKUP(A2925,'[3]消费明细-普通账号'!$B$2:$C$10000,2,)</f>
        <v>深圳市鹏泰联盛互联网金融服务有限公司</v>
      </c>
      <c r="C2925" s="1" t="str">
        <f>VLOOKUP(A2925,'[3]消费明细-普通账号'!$B$2:$D$10000,3,)</f>
        <v>KA-深</v>
      </c>
      <c r="D2925" s="1" t="str">
        <f>VLOOKUP(A2925,'[3]消费明细-普通账号'!$B$2:$L$10000,11,)</f>
        <v>李申政</v>
      </c>
      <c r="E2925" s="1" t="str">
        <f>VLOOKUP(A2925,'[3]消费明细-普通账号'!$B$2:$P$10000,15,)</f>
        <v>关联</v>
      </c>
      <c r="F2925" s="5">
        <f>VLOOKUP(A2925,'[3]消费明细-普通账号'!$B$2:$O$10000,14,)</f>
        <v>43111.590775463003</v>
      </c>
      <c r="G2925" s="2" t="s">
        <v>9531</v>
      </c>
      <c r="H2925" s="2" t="s">
        <v>48</v>
      </c>
      <c r="I2925" s="2" t="s">
        <v>18</v>
      </c>
      <c r="J2925" s="2" t="s">
        <v>29</v>
      </c>
      <c r="K2925" s="2" t="s">
        <v>20</v>
      </c>
      <c r="L2925" s="2" t="s">
        <v>30</v>
      </c>
      <c r="M2925" s="2"/>
      <c r="N2925" s="1">
        <f t="shared" si="45"/>
        <v>0</v>
      </c>
      <c r="O2925" s="2" t="s">
        <v>31</v>
      </c>
      <c r="P2925" s="2" t="s">
        <v>9532</v>
      </c>
      <c r="Q2925" s="2" t="s">
        <v>9532</v>
      </c>
      <c r="R2925" s="2" t="s">
        <v>21</v>
      </c>
      <c r="S2925" s="2"/>
      <c r="T2925" s="2" t="s">
        <v>25</v>
      </c>
      <c r="U2925" t="e">
        <f>VLOOKUP(H2925,[4]可返佣产品!$A$2:$B$1000,2,)</f>
        <v>#N/A</v>
      </c>
    </row>
    <row r="2926" spans="1:21">
      <c r="A2926" s="2" t="s">
        <v>9523</v>
      </c>
      <c r="B2926" s="1" t="str">
        <f>VLOOKUP(A2926,'[3]消费明细-普通账号'!$B$2:$C$10000,2,)</f>
        <v>深圳市鹏泰联盛互联网金融服务有限公司</v>
      </c>
      <c r="C2926" s="1" t="str">
        <f>VLOOKUP(A2926,'[3]消费明细-普通账号'!$B$2:$D$10000,3,)</f>
        <v>KA-深</v>
      </c>
      <c r="D2926" s="1" t="str">
        <f>VLOOKUP(A2926,'[3]消费明细-普通账号'!$B$2:$L$10000,11,)</f>
        <v>李申政</v>
      </c>
      <c r="E2926" s="1" t="str">
        <f>VLOOKUP(A2926,'[3]消费明细-普通账号'!$B$2:$P$10000,15,)</f>
        <v>关联</v>
      </c>
      <c r="F2926" s="5">
        <f>VLOOKUP(A2926,'[3]消费明细-普通账号'!$B$2:$O$10000,14,)</f>
        <v>43111.590775463003</v>
      </c>
      <c r="G2926" s="2" t="s">
        <v>9533</v>
      </c>
      <c r="H2926" s="2" t="s">
        <v>354</v>
      </c>
      <c r="I2926" s="2" t="s">
        <v>49</v>
      </c>
      <c r="J2926" s="2" t="s">
        <v>9534</v>
      </c>
      <c r="K2926" s="2" t="s">
        <v>29</v>
      </c>
      <c r="L2926" s="2" t="s">
        <v>29</v>
      </c>
      <c r="M2926" s="2"/>
      <c r="N2926" s="1">
        <f t="shared" si="45"/>
        <v>0</v>
      </c>
      <c r="O2926" s="2" t="s">
        <v>22</v>
      </c>
      <c r="P2926" s="2" t="s">
        <v>9535</v>
      </c>
      <c r="Q2926" s="2" t="s">
        <v>9536</v>
      </c>
      <c r="R2926" s="2" t="s">
        <v>21</v>
      </c>
      <c r="S2926" s="2"/>
      <c r="T2926" s="2" t="s">
        <v>25</v>
      </c>
      <c r="U2926" t="e">
        <f>VLOOKUP(H2926,[4]可返佣产品!$A$2:$B$1000,2,)</f>
        <v>#N/A</v>
      </c>
    </row>
    <row r="2927" spans="1:21">
      <c r="A2927" s="2" t="s">
        <v>8788</v>
      </c>
      <c r="B2927" s="1" t="str">
        <f>VLOOKUP(A2927,'[3]消费明细-普通账号'!$B$2:$C$10000,2,)</f>
        <v>深圳市嘉德黄金科技有限公司</v>
      </c>
      <c r="C2927" s="1" t="str">
        <f>VLOOKUP(A2927,'[3]消费明细-普通账号'!$B$2:$D$10000,3,)</f>
        <v>铁军-深</v>
      </c>
      <c r="D2927" s="1" t="str">
        <f>VLOOKUP(A2927,'[3]消费明细-普通账号'!$B$2:$L$10000,11,)</f>
        <v>金浩阳</v>
      </c>
      <c r="E2927" s="1" t="str">
        <f>VLOOKUP(A2927,'[3]消费明细-普通账号'!$B$2:$P$10000,15,)</f>
        <v>新建</v>
      </c>
      <c r="F2927" s="5">
        <f>VLOOKUP(A2927,'[3]消费明细-普通账号'!$B$2:$O$10000,14,)</f>
        <v>43264.774907407409</v>
      </c>
      <c r="G2927" s="2" t="s">
        <v>9537</v>
      </c>
      <c r="H2927" s="2" t="s">
        <v>17</v>
      </c>
      <c r="I2927" s="2" t="s">
        <v>59</v>
      </c>
      <c r="J2927" s="2" t="s">
        <v>6991</v>
      </c>
      <c r="K2927" s="2" t="s">
        <v>20</v>
      </c>
      <c r="L2927" s="2" t="s">
        <v>6991</v>
      </c>
      <c r="M2927" s="2"/>
      <c r="N2927" s="1">
        <f t="shared" si="45"/>
        <v>1632</v>
      </c>
      <c r="O2927" s="2" t="s">
        <v>22</v>
      </c>
      <c r="P2927" s="2" t="s">
        <v>9538</v>
      </c>
      <c r="Q2927" s="2" t="s">
        <v>9539</v>
      </c>
      <c r="R2927" s="2" t="s">
        <v>21</v>
      </c>
      <c r="S2927" s="2"/>
      <c r="T2927" s="2" t="s">
        <v>25</v>
      </c>
      <c r="U2927" t="str">
        <f>VLOOKUP(H2927,[4]可返佣产品!$A$2:$B$1000,2,)</f>
        <v>true</v>
      </c>
    </row>
    <row r="2928" spans="1:21">
      <c r="A2928" s="2" t="s">
        <v>8559</v>
      </c>
      <c r="B2928" s="1" t="str">
        <f>VLOOKUP(A2928,'[3]消费明细-普通账号'!$B$2:$C$10000,2,)</f>
        <v>深圳泽汇科技有限公司</v>
      </c>
      <c r="C2928" s="1" t="str">
        <f>VLOOKUP(A2928,'[3]消费明细-普通账号'!$B$2:$D$10000,3,)</f>
        <v>铁军-深</v>
      </c>
      <c r="D2928" s="1" t="str">
        <f>VLOOKUP(A2928,'[3]消费明细-普通账号'!$B$2:$L$10000,11,)</f>
        <v>黄至崇</v>
      </c>
      <c r="E2928" s="1" t="str">
        <f>VLOOKUP(A2928,'[3]消费明细-普通账号'!$B$2:$P$10000,15,)</f>
        <v>新建</v>
      </c>
      <c r="F2928" s="5">
        <f>VLOOKUP(A2928,'[3]消费明细-普通账号'!$B$2:$O$10000,14,)</f>
        <v>43194.591597222199</v>
      </c>
      <c r="G2928" s="2" t="s">
        <v>9540</v>
      </c>
      <c r="H2928" s="2" t="s">
        <v>17</v>
      </c>
      <c r="I2928" s="2" t="s">
        <v>59</v>
      </c>
      <c r="J2928" s="2" t="s">
        <v>9342</v>
      </c>
      <c r="K2928" s="2" t="s">
        <v>371</v>
      </c>
      <c r="L2928" s="2" t="s">
        <v>9343</v>
      </c>
      <c r="M2928" s="2"/>
      <c r="N2928" s="1">
        <f t="shared" si="45"/>
        <v>115.85</v>
      </c>
      <c r="O2928" s="2" t="s">
        <v>22</v>
      </c>
      <c r="P2928" s="2" t="s">
        <v>9541</v>
      </c>
      <c r="Q2928" s="2" t="s">
        <v>9542</v>
      </c>
      <c r="R2928" s="2" t="s">
        <v>21</v>
      </c>
      <c r="S2928" s="2"/>
      <c r="T2928" s="2" t="s">
        <v>25</v>
      </c>
      <c r="U2928" t="str">
        <f>VLOOKUP(H2928,[4]可返佣产品!$A$2:$B$1000,2,)</f>
        <v>true</v>
      </c>
    </row>
    <row r="2929" spans="1:21">
      <c r="A2929" s="2" t="s">
        <v>8559</v>
      </c>
      <c r="B2929" s="1" t="str">
        <f>VLOOKUP(A2929,'[3]消费明细-普通账号'!$B$2:$C$10000,2,)</f>
        <v>深圳泽汇科技有限公司</v>
      </c>
      <c r="C2929" s="1" t="str">
        <f>VLOOKUP(A2929,'[3]消费明细-普通账号'!$B$2:$D$10000,3,)</f>
        <v>铁军-深</v>
      </c>
      <c r="D2929" s="1" t="str">
        <f>VLOOKUP(A2929,'[3]消费明细-普通账号'!$B$2:$L$10000,11,)</f>
        <v>黄至崇</v>
      </c>
      <c r="E2929" s="1" t="str">
        <f>VLOOKUP(A2929,'[3]消费明细-普通账号'!$B$2:$P$10000,15,)</f>
        <v>新建</v>
      </c>
      <c r="F2929" s="5">
        <f>VLOOKUP(A2929,'[3]消费明细-普通账号'!$B$2:$O$10000,14,)</f>
        <v>43194.591597222199</v>
      </c>
      <c r="G2929" s="2" t="s">
        <v>9543</v>
      </c>
      <c r="H2929" s="2" t="s">
        <v>17</v>
      </c>
      <c r="I2929" s="2" t="s">
        <v>59</v>
      </c>
      <c r="J2929" s="2" t="s">
        <v>9342</v>
      </c>
      <c r="K2929" s="2" t="s">
        <v>371</v>
      </c>
      <c r="L2929" s="2" t="s">
        <v>9343</v>
      </c>
      <c r="M2929" s="2"/>
      <c r="N2929" s="1">
        <f t="shared" si="45"/>
        <v>115.85</v>
      </c>
      <c r="O2929" s="2" t="s">
        <v>22</v>
      </c>
      <c r="P2929" s="2" t="s">
        <v>9544</v>
      </c>
      <c r="Q2929" s="2" t="s">
        <v>9545</v>
      </c>
      <c r="R2929" s="2" t="s">
        <v>21</v>
      </c>
      <c r="S2929" s="2"/>
      <c r="T2929" s="2" t="s">
        <v>25</v>
      </c>
      <c r="U2929" t="str">
        <f>VLOOKUP(H2929,[4]可返佣产品!$A$2:$B$1000,2,)</f>
        <v>true</v>
      </c>
    </row>
    <row r="2930" spans="1:21">
      <c r="A2930" s="2" t="s">
        <v>8559</v>
      </c>
      <c r="B2930" s="1" t="str">
        <f>VLOOKUP(A2930,'[3]消费明细-普通账号'!$B$2:$C$10000,2,)</f>
        <v>深圳泽汇科技有限公司</v>
      </c>
      <c r="C2930" s="1" t="str">
        <f>VLOOKUP(A2930,'[3]消费明细-普通账号'!$B$2:$D$10000,3,)</f>
        <v>铁军-深</v>
      </c>
      <c r="D2930" s="1" t="str">
        <f>VLOOKUP(A2930,'[3]消费明细-普通账号'!$B$2:$L$10000,11,)</f>
        <v>黄至崇</v>
      </c>
      <c r="E2930" s="1" t="str">
        <f>VLOOKUP(A2930,'[3]消费明细-普通账号'!$B$2:$P$10000,15,)</f>
        <v>新建</v>
      </c>
      <c r="F2930" s="5">
        <f>VLOOKUP(A2930,'[3]消费明细-普通账号'!$B$2:$O$10000,14,)</f>
        <v>43194.591597222199</v>
      </c>
      <c r="G2930" s="2" t="s">
        <v>9546</v>
      </c>
      <c r="H2930" s="2" t="s">
        <v>17</v>
      </c>
      <c r="I2930" s="2" t="s">
        <v>59</v>
      </c>
      <c r="J2930" s="2" t="s">
        <v>9342</v>
      </c>
      <c r="K2930" s="2" t="s">
        <v>371</v>
      </c>
      <c r="L2930" s="2" t="s">
        <v>9343</v>
      </c>
      <c r="M2930" s="2"/>
      <c r="N2930" s="1">
        <f t="shared" si="45"/>
        <v>115.85</v>
      </c>
      <c r="O2930" s="2" t="s">
        <v>22</v>
      </c>
      <c r="P2930" s="2" t="s">
        <v>9547</v>
      </c>
      <c r="Q2930" s="2" t="s">
        <v>9548</v>
      </c>
      <c r="R2930" s="2" t="s">
        <v>21</v>
      </c>
      <c r="S2930" s="2"/>
      <c r="T2930" s="2" t="s">
        <v>25</v>
      </c>
      <c r="U2930" t="str">
        <f>VLOOKUP(H2930,[4]可返佣产品!$A$2:$B$1000,2,)</f>
        <v>true</v>
      </c>
    </row>
    <row r="2931" spans="1:21">
      <c r="A2931" s="2" t="s">
        <v>8559</v>
      </c>
      <c r="B2931" s="1" t="str">
        <f>VLOOKUP(A2931,'[3]消费明细-普通账号'!$B$2:$C$10000,2,)</f>
        <v>深圳泽汇科技有限公司</v>
      </c>
      <c r="C2931" s="1" t="str">
        <f>VLOOKUP(A2931,'[3]消费明细-普通账号'!$B$2:$D$10000,3,)</f>
        <v>铁军-深</v>
      </c>
      <c r="D2931" s="1" t="str">
        <f>VLOOKUP(A2931,'[3]消费明细-普通账号'!$B$2:$L$10000,11,)</f>
        <v>黄至崇</v>
      </c>
      <c r="E2931" s="1" t="str">
        <f>VLOOKUP(A2931,'[3]消费明细-普通账号'!$B$2:$P$10000,15,)</f>
        <v>新建</v>
      </c>
      <c r="F2931" s="5">
        <f>VLOOKUP(A2931,'[3]消费明细-普通账号'!$B$2:$O$10000,14,)</f>
        <v>43194.591597222199</v>
      </c>
      <c r="G2931" s="2" t="s">
        <v>9549</v>
      </c>
      <c r="H2931" s="2" t="s">
        <v>17</v>
      </c>
      <c r="I2931" s="2" t="s">
        <v>59</v>
      </c>
      <c r="J2931" s="2" t="s">
        <v>9342</v>
      </c>
      <c r="K2931" s="2" t="s">
        <v>371</v>
      </c>
      <c r="L2931" s="2" t="s">
        <v>9343</v>
      </c>
      <c r="M2931" s="2"/>
      <c r="N2931" s="1">
        <f t="shared" si="45"/>
        <v>115.85</v>
      </c>
      <c r="O2931" s="2" t="s">
        <v>22</v>
      </c>
      <c r="P2931" s="2" t="s">
        <v>9550</v>
      </c>
      <c r="Q2931" s="2" t="s">
        <v>9551</v>
      </c>
      <c r="R2931" s="2" t="s">
        <v>21</v>
      </c>
      <c r="S2931" s="2"/>
      <c r="T2931" s="2" t="s">
        <v>25</v>
      </c>
      <c r="U2931" t="str">
        <f>VLOOKUP(H2931,[4]可返佣产品!$A$2:$B$1000,2,)</f>
        <v>true</v>
      </c>
    </row>
    <row r="2932" spans="1:21">
      <c r="A2932" s="2" t="s">
        <v>8559</v>
      </c>
      <c r="B2932" s="1" t="str">
        <f>VLOOKUP(A2932,'[3]消费明细-普通账号'!$B$2:$C$10000,2,)</f>
        <v>深圳泽汇科技有限公司</v>
      </c>
      <c r="C2932" s="1" t="str">
        <f>VLOOKUP(A2932,'[3]消费明细-普通账号'!$B$2:$D$10000,3,)</f>
        <v>铁军-深</v>
      </c>
      <c r="D2932" s="1" t="str">
        <f>VLOOKUP(A2932,'[3]消费明细-普通账号'!$B$2:$L$10000,11,)</f>
        <v>黄至崇</v>
      </c>
      <c r="E2932" s="1" t="str">
        <f>VLOOKUP(A2932,'[3]消费明细-普通账号'!$B$2:$P$10000,15,)</f>
        <v>新建</v>
      </c>
      <c r="F2932" s="5">
        <f>VLOOKUP(A2932,'[3]消费明细-普通账号'!$B$2:$O$10000,14,)</f>
        <v>43194.591597222199</v>
      </c>
      <c r="G2932" s="2" t="s">
        <v>9552</v>
      </c>
      <c r="H2932" s="2" t="s">
        <v>17</v>
      </c>
      <c r="I2932" s="2" t="s">
        <v>59</v>
      </c>
      <c r="J2932" s="2" t="s">
        <v>9342</v>
      </c>
      <c r="K2932" s="2" t="s">
        <v>371</v>
      </c>
      <c r="L2932" s="2" t="s">
        <v>9343</v>
      </c>
      <c r="M2932" s="2"/>
      <c r="N2932" s="1">
        <f t="shared" si="45"/>
        <v>115.85</v>
      </c>
      <c r="O2932" s="2" t="s">
        <v>22</v>
      </c>
      <c r="P2932" s="2" t="s">
        <v>9553</v>
      </c>
      <c r="Q2932" s="2" t="s">
        <v>9554</v>
      </c>
      <c r="R2932" s="2" t="s">
        <v>21</v>
      </c>
      <c r="S2932" s="2"/>
      <c r="T2932" s="2" t="s">
        <v>25</v>
      </c>
      <c r="U2932" t="str">
        <f>VLOOKUP(H2932,[4]可返佣产品!$A$2:$B$1000,2,)</f>
        <v>true</v>
      </c>
    </row>
    <row r="2933" spans="1:21">
      <c r="A2933" s="2" t="s">
        <v>8559</v>
      </c>
      <c r="B2933" s="1" t="str">
        <f>VLOOKUP(A2933,'[3]消费明细-普通账号'!$B$2:$C$10000,2,)</f>
        <v>深圳泽汇科技有限公司</v>
      </c>
      <c r="C2933" s="1" t="str">
        <f>VLOOKUP(A2933,'[3]消费明细-普通账号'!$B$2:$D$10000,3,)</f>
        <v>铁军-深</v>
      </c>
      <c r="D2933" s="1" t="str">
        <f>VLOOKUP(A2933,'[3]消费明细-普通账号'!$B$2:$L$10000,11,)</f>
        <v>黄至崇</v>
      </c>
      <c r="E2933" s="1" t="str">
        <f>VLOOKUP(A2933,'[3]消费明细-普通账号'!$B$2:$P$10000,15,)</f>
        <v>新建</v>
      </c>
      <c r="F2933" s="5">
        <f>VLOOKUP(A2933,'[3]消费明细-普通账号'!$B$2:$O$10000,14,)</f>
        <v>43194.591597222199</v>
      </c>
      <c r="G2933" s="2" t="s">
        <v>9555</v>
      </c>
      <c r="H2933" s="2" t="s">
        <v>17</v>
      </c>
      <c r="I2933" s="2" t="s">
        <v>59</v>
      </c>
      <c r="J2933" s="2" t="s">
        <v>9342</v>
      </c>
      <c r="K2933" s="2" t="s">
        <v>371</v>
      </c>
      <c r="L2933" s="2" t="s">
        <v>9343</v>
      </c>
      <c r="M2933" s="2"/>
      <c r="N2933" s="1">
        <f t="shared" si="45"/>
        <v>115.85</v>
      </c>
      <c r="O2933" s="2" t="s">
        <v>22</v>
      </c>
      <c r="P2933" s="2" t="s">
        <v>9556</v>
      </c>
      <c r="Q2933" s="2" t="s">
        <v>9557</v>
      </c>
      <c r="R2933" s="2" t="s">
        <v>21</v>
      </c>
      <c r="S2933" s="2"/>
      <c r="T2933" s="2" t="s">
        <v>25</v>
      </c>
      <c r="U2933" t="str">
        <f>VLOOKUP(H2933,[4]可返佣产品!$A$2:$B$1000,2,)</f>
        <v>true</v>
      </c>
    </row>
    <row r="2934" spans="1:21">
      <c r="A2934" s="2" t="s">
        <v>8559</v>
      </c>
      <c r="B2934" s="1" t="str">
        <f>VLOOKUP(A2934,'[3]消费明细-普通账号'!$B$2:$C$10000,2,)</f>
        <v>深圳泽汇科技有限公司</v>
      </c>
      <c r="C2934" s="1" t="str">
        <f>VLOOKUP(A2934,'[3]消费明细-普通账号'!$B$2:$D$10000,3,)</f>
        <v>铁军-深</v>
      </c>
      <c r="D2934" s="1" t="str">
        <f>VLOOKUP(A2934,'[3]消费明细-普通账号'!$B$2:$L$10000,11,)</f>
        <v>黄至崇</v>
      </c>
      <c r="E2934" s="1" t="str">
        <f>VLOOKUP(A2934,'[3]消费明细-普通账号'!$B$2:$P$10000,15,)</f>
        <v>新建</v>
      </c>
      <c r="F2934" s="5">
        <f>VLOOKUP(A2934,'[3]消费明细-普通账号'!$B$2:$O$10000,14,)</f>
        <v>43194.591597222199</v>
      </c>
      <c r="G2934" s="2" t="s">
        <v>9558</v>
      </c>
      <c r="H2934" s="2" t="s">
        <v>17</v>
      </c>
      <c r="I2934" s="2" t="s">
        <v>59</v>
      </c>
      <c r="J2934" s="2" t="s">
        <v>9342</v>
      </c>
      <c r="K2934" s="2" t="s">
        <v>371</v>
      </c>
      <c r="L2934" s="2" t="s">
        <v>9343</v>
      </c>
      <c r="M2934" s="2"/>
      <c r="N2934" s="1">
        <f t="shared" si="45"/>
        <v>115.85</v>
      </c>
      <c r="O2934" s="2" t="s">
        <v>22</v>
      </c>
      <c r="P2934" s="2" t="s">
        <v>9559</v>
      </c>
      <c r="Q2934" s="2" t="s">
        <v>9560</v>
      </c>
      <c r="R2934" s="2" t="s">
        <v>21</v>
      </c>
      <c r="S2934" s="2"/>
      <c r="T2934" s="2" t="s">
        <v>25</v>
      </c>
      <c r="U2934" t="str">
        <f>VLOOKUP(H2934,[4]可返佣产品!$A$2:$B$1000,2,)</f>
        <v>true</v>
      </c>
    </row>
    <row r="2935" spans="1:21">
      <c r="A2935" s="2" t="s">
        <v>8559</v>
      </c>
      <c r="B2935" s="1" t="str">
        <f>VLOOKUP(A2935,'[3]消费明细-普通账号'!$B$2:$C$10000,2,)</f>
        <v>深圳泽汇科技有限公司</v>
      </c>
      <c r="C2935" s="1" t="str">
        <f>VLOOKUP(A2935,'[3]消费明细-普通账号'!$B$2:$D$10000,3,)</f>
        <v>铁军-深</v>
      </c>
      <c r="D2935" s="1" t="str">
        <f>VLOOKUP(A2935,'[3]消费明细-普通账号'!$B$2:$L$10000,11,)</f>
        <v>黄至崇</v>
      </c>
      <c r="E2935" s="1" t="str">
        <f>VLOOKUP(A2935,'[3]消费明细-普通账号'!$B$2:$P$10000,15,)</f>
        <v>新建</v>
      </c>
      <c r="F2935" s="5">
        <f>VLOOKUP(A2935,'[3]消费明细-普通账号'!$B$2:$O$10000,14,)</f>
        <v>43194.591597222199</v>
      </c>
      <c r="G2935" s="2" t="s">
        <v>9561</v>
      </c>
      <c r="H2935" s="2" t="s">
        <v>17</v>
      </c>
      <c r="I2935" s="2" t="s">
        <v>59</v>
      </c>
      <c r="J2935" s="2" t="s">
        <v>9342</v>
      </c>
      <c r="K2935" s="2" t="s">
        <v>371</v>
      </c>
      <c r="L2935" s="2" t="s">
        <v>9343</v>
      </c>
      <c r="M2935" s="2"/>
      <c r="N2935" s="1">
        <f t="shared" si="45"/>
        <v>115.85</v>
      </c>
      <c r="O2935" s="2" t="s">
        <v>22</v>
      </c>
      <c r="P2935" s="2" t="s">
        <v>9562</v>
      </c>
      <c r="Q2935" s="2" t="s">
        <v>9563</v>
      </c>
      <c r="R2935" s="2" t="s">
        <v>21</v>
      </c>
      <c r="S2935" s="2"/>
      <c r="T2935" s="2" t="s">
        <v>25</v>
      </c>
      <c r="U2935" t="str">
        <f>VLOOKUP(H2935,[4]可返佣产品!$A$2:$B$1000,2,)</f>
        <v>true</v>
      </c>
    </row>
    <row r="2936" spans="1:21">
      <c r="A2936" s="2" t="s">
        <v>8559</v>
      </c>
      <c r="B2936" s="1" t="str">
        <f>VLOOKUP(A2936,'[3]消费明细-普通账号'!$B$2:$C$10000,2,)</f>
        <v>深圳泽汇科技有限公司</v>
      </c>
      <c r="C2936" s="1" t="str">
        <f>VLOOKUP(A2936,'[3]消费明细-普通账号'!$B$2:$D$10000,3,)</f>
        <v>铁军-深</v>
      </c>
      <c r="D2936" s="1" t="str">
        <f>VLOOKUP(A2936,'[3]消费明细-普通账号'!$B$2:$L$10000,11,)</f>
        <v>黄至崇</v>
      </c>
      <c r="E2936" s="1" t="str">
        <f>VLOOKUP(A2936,'[3]消费明细-普通账号'!$B$2:$P$10000,15,)</f>
        <v>新建</v>
      </c>
      <c r="F2936" s="5">
        <f>VLOOKUP(A2936,'[3]消费明细-普通账号'!$B$2:$O$10000,14,)</f>
        <v>43194.591597222199</v>
      </c>
      <c r="G2936" s="2" t="s">
        <v>9564</v>
      </c>
      <c r="H2936" s="2" t="s">
        <v>17</v>
      </c>
      <c r="I2936" s="2" t="s">
        <v>59</v>
      </c>
      <c r="J2936" s="2" t="s">
        <v>9342</v>
      </c>
      <c r="K2936" s="2" t="s">
        <v>371</v>
      </c>
      <c r="L2936" s="2" t="s">
        <v>9343</v>
      </c>
      <c r="M2936" s="2"/>
      <c r="N2936" s="1">
        <f t="shared" si="45"/>
        <v>115.85</v>
      </c>
      <c r="O2936" s="2" t="s">
        <v>22</v>
      </c>
      <c r="P2936" s="2" t="s">
        <v>9565</v>
      </c>
      <c r="Q2936" s="2" t="s">
        <v>9566</v>
      </c>
      <c r="R2936" s="2" t="s">
        <v>21</v>
      </c>
      <c r="S2936" s="2"/>
      <c r="T2936" s="2" t="s">
        <v>25</v>
      </c>
      <c r="U2936" t="str">
        <f>VLOOKUP(H2936,[4]可返佣产品!$A$2:$B$1000,2,)</f>
        <v>true</v>
      </c>
    </row>
    <row r="2937" spans="1:21">
      <c r="A2937" s="2" t="s">
        <v>8559</v>
      </c>
      <c r="B2937" s="1" t="str">
        <f>VLOOKUP(A2937,'[3]消费明细-普通账号'!$B$2:$C$10000,2,)</f>
        <v>深圳泽汇科技有限公司</v>
      </c>
      <c r="C2937" s="1" t="str">
        <f>VLOOKUP(A2937,'[3]消费明细-普通账号'!$B$2:$D$10000,3,)</f>
        <v>铁军-深</v>
      </c>
      <c r="D2937" s="1" t="str">
        <f>VLOOKUP(A2937,'[3]消费明细-普通账号'!$B$2:$L$10000,11,)</f>
        <v>黄至崇</v>
      </c>
      <c r="E2937" s="1" t="str">
        <f>VLOOKUP(A2937,'[3]消费明细-普通账号'!$B$2:$P$10000,15,)</f>
        <v>新建</v>
      </c>
      <c r="F2937" s="5">
        <f>VLOOKUP(A2937,'[3]消费明细-普通账号'!$B$2:$O$10000,14,)</f>
        <v>43194.591597222199</v>
      </c>
      <c r="G2937" s="2" t="s">
        <v>9567</v>
      </c>
      <c r="H2937" s="2" t="s">
        <v>17</v>
      </c>
      <c r="I2937" s="2" t="s">
        <v>59</v>
      </c>
      <c r="J2937" s="2" t="s">
        <v>9342</v>
      </c>
      <c r="K2937" s="2" t="s">
        <v>371</v>
      </c>
      <c r="L2937" s="2" t="s">
        <v>9343</v>
      </c>
      <c r="M2937" s="2"/>
      <c r="N2937" s="1">
        <f t="shared" si="45"/>
        <v>115.85</v>
      </c>
      <c r="O2937" s="2" t="s">
        <v>22</v>
      </c>
      <c r="P2937" s="2" t="s">
        <v>9568</v>
      </c>
      <c r="Q2937" s="2" t="s">
        <v>9569</v>
      </c>
      <c r="R2937" s="2" t="s">
        <v>21</v>
      </c>
      <c r="S2937" s="2"/>
      <c r="T2937" s="2" t="s">
        <v>25</v>
      </c>
      <c r="U2937" t="str">
        <f>VLOOKUP(H2937,[4]可返佣产品!$A$2:$B$1000,2,)</f>
        <v>true</v>
      </c>
    </row>
    <row r="2938" spans="1:21">
      <c r="A2938" s="2" t="s">
        <v>8559</v>
      </c>
      <c r="B2938" s="1" t="str">
        <f>VLOOKUP(A2938,'[3]消费明细-普通账号'!$B$2:$C$10000,2,)</f>
        <v>深圳泽汇科技有限公司</v>
      </c>
      <c r="C2938" s="1" t="str">
        <f>VLOOKUP(A2938,'[3]消费明细-普通账号'!$B$2:$D$10000,3,)</f>
        <v>铁军-深</v>
      </c>
      <c r="D2938" s="1" t="str">
        <f>VLOOKUP(A2938,'[3]消费明细-普通账号'!$B$2:$L$10000,11,)</f>
        <v>黄至崇</v>
      </c>
      <c r="E2938" s="1" t="str">
        <f>VLOOKUP(A2938,'[3]消费明细-普通账号'!$B$2:$P$10000,15,)</f>
        <v>新建</v>
      </c>
      <c r="F2938" s="5">
        <f>VLOOKUP(A2938,'[3]消费明细-普通账号'!$B$2:$O$10000,14,)</f>
        <v>43194.591597222199</v>
      </c>
      <c r="G2938" s="2" t="s">
        <v>9570</v>
      </c>
      <c r="H2938" s="2" t="s">
        <v>17</v>
      </c>
      <c r="I2938" s="2" t="s">
        <v>59</v>
      </c>
      <c r="J2938" s="2" t="s">
        <v>9342</v>
      </c>
      <c r="K2938" s="2" t="s">
        <v>371</v>
      </c>
      <c r="L2938" s="2" t="s">
        <v>9343</v>
      </c>
      <c r="M2938" s="2"/>
      <c r="N2938" s="1">
        <f t="shared" si="45"/>
        <v>115.85</v>
      </c>
      <c r="O2938" s="2" t="s">
        <v>22</v>
      </c>
      <c r="P2938" s="2" t="s">
        <v>9571</v>
      </c>
      <c r="Q2938" s="2" t="s">
        <v>9572</v>
      </c>
      <c r="R2938" s="2" t="s">
        <v>21</v>
      </c>
      <c r="S2938" s="2"/>
      <c r="T2938" s="2" t="s">
        <v>25</v>
      </c>
      <c r="U2938" t="str">
        <f>VLOOKUP(H2938,[4]可返佣产品!$A$2:$B$1000,2,)</f>
        <v>true</v>
      </c>
    </row>
    <row r="2939" spans="1:21">
      <c r="A2939" s="2" t="s">
        <v>8559</v>
      </c>
      <c r="B2939" s="1" t="str">
        <f>VLOOKUP(A2939,'[3]消费明细-普通账号'!$B$2:$C$10000,2,)</f>
        <v>深圳泽汇科技有限公司</v>
      </c>
      <c r="C2939" s="1" t="str">
        <f>VLOOKUP(A2939,'[3]消费明细-普通账号'!$B$2:$D$10000,3,)</f>
        <v>铁军-深</v>
      </c>
      <c r="D2939" s="1" t="str">
        <f>VLOOKUP(A2939,'[3]消费明细-普通账号'!$B$2:$L$10000,11,)</f>
        <v>黄至崇</v>
      </c>
      <c r="E2939" s="1" t="str">
        <f>VLOOKUP(A2939,'[3]消费明细-普通账号'!$B$2:$P$10000,15,)</f>
        <v>新建</v>
      </c>
      <c r="F2939" s="5">
        <f>VLOOKUP(A2939,'[3]消费明细-普通账号'!$B$2:$O$10000,14,)</f>
        <v>43194.591597222199</v>
      </c>
      <c r="G2939" s="2" t="s">
        <v>9573</v>
      </c>
      <c r="H2939" s="2" t="s">
        <v>17</v>
      </c>
      <c r="I2939" s="2" t="s">
        <v>59</v>
      </c>
      <c r="J2939" s="2" t="s">
        <v>9342</v>
      </c>
      <c r="K2939" s="2" t="s">
        <v>371</v>
      </c>
      <c r="L2939" s="2" t="s">
        <v>9343</v>
      </c>
      <c r="M2939" s="2"/>
      <c r="N2939" s="1">
        <f t="shared" si="45"/>
        <v>115.85</v>
      </c>
      <c r="O2939" s="2" t="s">
        <v>22</v>
      </c>
      <c r="P2939" s="2" t="s">
        <v>9574</v>
      </c>
      <c r="Q2939" s="2" t="s">
        <v>9575</v>
      </c>
      <c r="R2939" s="2" t="s">
        <v>21</v>
      </c>
      <c r="S2939" s="2"/>
      <c r="T2939" s="2" t="s">
        <v>25</v>
      </c>
      <c r="U2939" t="str">
        <f>VLOOKUP(H2939,[4]可返佣产品!$A$2:$B$1000,2,)</f>
        <v>true</v>
      </c>
    </row>
    <row r="2940" spans="1:21">
      <c r="A2940" s="2" t="s">
        <v>8559</v>
      </c>
      <c r="B2940" s="1" t="str">
        <f>VLOOKUP(A2940,'[3]消费明细-普通账号'!$B$2:$C$10000,2,)</f>
        <v>深圳泽汇科技有限公司</v>
      </c>
      <c r="C2940" s="1" t="str">
        <f>VLOOKUP(A2940,'[3]消费明细-普通账号'!$B$2:$D$10000,3,)</f>
        <v>铁军-深</v>
      </c>
      <c r="D2940" s="1" t="str">
        <f>VLOOKUP(A2940,'[3]消费明细-普通账号'!$B$2:$L$10000,11,)</f>
        <v>黄至崇</v>
      </c>
      <c r="E2940" s="1" t="str">
        <f>VLOOKUP(A2940,'[3]消费明细-普通账号'!$B$2:$P$10000,15,)</f>
        <v>新建</v>
      </c>
      <c r="F2940" s="5">
        <f>VLOOKUP(A2940,'[3]消费明细-普通账号'!$B$2:$O$10000,14,)</f>
        <v>43194.591597222199</v>
      </c>
      <c r="G2940" s="2" t="s">
        <v>9576</v>
      </c>
      <c r="H2940" s="2" t="s">
        <v>17</v>
      </c>
      <c r="I2940" s="2" t="s">
        <v>59</v>
      </c>
      <c r="J2940" s="2" t="s">
        <v>9342</v>
      </c>
      <c r="K2940" s="2" t="s">
        <v>371</v>
      </c>
      <c r="L2940" s="2" t="s">
        <v>9343</v>
      </c>
      <c r="M2940" s="2"/>
      <c r="N2940" s="1">
        <f t="shared" si="45"/>
        <v>115.85</v>
      </c>
      <c r="O2940" s="2" t="s">
        <v>22</v>
      </c>
      <c r="P2940" s="2" t="s">
        <v>9577</v>
      </c>
      <c r="Q2940" s="2" t="s">
        <v>9578</v>
      </c>
      <c r="R2940" s="2" t="s">
        <v>21</v>
      </c>
      <c r="S2940" s="2"/>
      <c r="T2940" s="2" t="s">
        <v>25</v>
      </c>
      <c r="U2940" t="str">
        <f>VLOOKUP(H2940,[4]可返佣产品!$A$2:$B$1000,2,)</f>
        <v>true</v>
      </c>
    </row>
    <row r="2941" spans="1:21">
      <c r="A2941" s="2" t="s">
        <v>8559</v>
      </c>
      <c r="B2941" s="1" t="str">
        <f>VLOOKUP(A2941,'[3]消费明细-普通账号'!$B$2:$C$10000,2,)</f>
        <v>深圳泽汇科技有限公司</v>
      </c>
      <c r="C2941" s="1" t="str">
        <f>VLOOKUP(A2941,'[3]消费明细-普通账号'!$B$2:$D$10000,3,)</f>
        <v>铁军-深</v>
      </c>
      <c r="D2941" s="1" t="str">
        <f>VLOOKUP(A2941,'[3]消费明细-普通账号'!$B$2:$L$10000,11,)</f>
        <v>黄至崇</v>
      </c>
      <c r="E2941" s="1" t="str">
        <f>VLOOKUP(A2941,'[3]消费明细-普通账号'!$B$2:$P$10000,15,)</f>
        <v>新建</v>
      </c>
      <c r="F2941" s="5">
        <f>VLOOKUP(A2941,'[3]消费明细-普通账号'!$B$2:$O$10000,14,)</f>
        <v>43194.591597222199</v>
      </c>
      <c r="G2941" s="2" t="s">
        <v>9579</v>
      </c>
      <c r="H2941" s="2" t="s">
        <v>17</v>
      </c>
      <c r="I2941" s="2" t="s">
        <v>59</v>
      </c>
      <c r="J2941" s="2" t="s">
        <v>9342</v>
      </c>
      <c r="K2941" s="2" t="s">
        <v>371</v>
      </c>
      <c r="L2941" s="2" t="s">
        <v>9343</v>
      </c>
      <c r="M2941" s="2"/>
      <c r="N2941" s="1">
        <f t="shared" si="45"/>
        <v>115.85</v>
      </c>
      <c r="O2941" s="2" t="s">
        <v>22</v>
      </c>
      <c r="P2941" s="2" t="s">
        <v>9580</v>
      </c>
      <c r="Q2941" s="2" t="s">
        <v>9581</v>
      </c>
      <c r="R2941" s="2" t="s">
        <v>21</v>
      </c>
      <c r="S2941" s="2"/>
      <c r="T2941" s="2" t="s">
        <v>25</v>
      </c>
      <c r="U2941" t="str">
        <f>VLOOKUP(H2941,[4]可返佣产品!$A$2:$B$1000,2,)</f>
        <v>true</v>
      </c>
    </row>
    <row r="2942" spans="1:21">
      <c r="A2942" s="2" t="s">
        <v>8559</v>
      </c>
      <c r="B2942" s="1" t="str">
        <f>VLOOKUP(A2942,'[3]消费明细-普通账号'!$B$2:$C$10000,2,)</f>
        <v>深圳泽汇科技有限公司</v>
      </c>
      <c r="C2942" s="1" t="str">
        <f>VLOOKUP(A2942,'[3]消费明细-普通账号'!$B$2:$D$10000,3,)</f>
        <v>铁军-深</v>
      </c>
      <c r="D2942" s="1" t="str">
        <f>VLOOKUP(A2942,'[3]消费明细-普通账号'!$B$2:$L$10000,11,)</f>
        <v>黄至崇</v>
      </c>
      <c r="E2942" s="1" t="str">
        <f>VLOOKUP(A2942,'[3]消费明细-普通账号'!$B$2:$P$10000,15,)</f>
        <v>新建</v>
      </c>
      <c r="F2942" s="5">
        <f>VLOOKUP(A2942,'[3]消费明细-普通账号'!$B$2:$O$10000,14,)</f>
        <v>43194.591597222199</v>
      </c>
      <c r="G2942" s="2" t="s">
        <v>9582</v>
      </c>
      <c r="H2942" s="2" t="s">
        <v>17</v>
      </c>
      <c r="I2942" s="2" t="s">
        <v>59</v>
      </c>
      <c r="J2942" s="2" t="s">
        <v>9342</v>
      </c>
      <c r="K2942" s="2" t="s">
        <v>371</v>
      </c>
      <c r="L2942" s="2" t="s">
        <v>9343</v>
      </c>
      <c r="M2942" s="2"/>
      <c r="N2942" s="1">
        <f t="shared" si="45"/>
        <v>115.85</v>
      </c>
      <c r="O2942" s="2" t="s">
        <v>22</v>
      </c>
      <c r="P2942" s="2" t="s">
        <v>9583</v>
      </c>
      <c r="Q2942" s="2" t="s">
        <v>9584</v>
      </c>
      <c r="R2942" s="2" t="s">
        <v>21</v>
      </c>
      <c r="S2942" s="2"/>
      <c r="T2942" s="2" t="s">
        <v>25</v>
      </c>
      <c r="U2942" t="str">
        <f>VLOOKUP(H2942,[4]可返佣产品!$A$2:$B$1000,2,)</f>
        <v>true</v>
      </c>
    </row>
    <row r="2943" spans="1:21">
      <c r="A2943" s="2" t="s">
        <v>8559</v>
      </c>
      <c r="B2943" s="1" t="str">
        <f>VLOOKUP(A2943,'[3]消费明细-普通账号'!$B$2:$C$10000,2,)</f>
        <v>深圳泽汇科技有限公司</v>
      </c>
      <c r="C2943" s="1" t="str">
        <f>VLOOKUP(A2943,'[3]消费明细-普通账号'!$B$2:$D$10000,3,)</f>
        <v>铁军-深</v>
      </c>
      <c r="D2943" s="1" t="str">
        <f>VLOOKUP(A2943,'[3]消费明细-普通账号'!$B$2:$L$10000,11,)</f>
        <v>黄至崇</v>
      </c>
      <c r="E2943" s="1" t="str">
        <f>VLOOKUP(A2943,'[3]消费明细-普通账号'!$B$2:$P$10000,15,)</f>
        <v>新建</v>
      </c>
      <c r="F2943" s="5">
        <f>VLOOKUP(A2943,'[3]消费明细-普通账号'!$B$2:$O$10000,14,)</f>
        <v>43194.591597222199</v>
      </c>
      <c r="G2943" s="2" t="s">
        <v>9585</v>
      </c>
      <c r="H2943" s="2" t="s">
        <v>17</v>
      </c>
      <c r="I2943" s="2" t="s">
        <v>59</v>
      </c>
      <c r="J2943" s="2" t="s">
        <v>9342</v>
      </c>
      <c r="K2943" s="2" t="s">
        <v>371</v>
      </c>
      <c r="L2943" s="2" t="s">
        <v>9343</v>
      </c>
      <c r="M2943" s="2"/>
      <c r="N2943" s="1">
        <f t="shared" si="45"/>
        <v>115.85</v>
      </c>
      <c r="O2943" s="2" t="s">
        <v>22</v>
      </c>
      <c r="P2943" s="2" t="s">
        <v>9586</v>
      </c>
      <c r="Q2943" s="2" t="s">
        <v>9587</v>
      </c>
      <c r="R2943" s="2" t="s">
        <v>21</v>
      </c>
      <c r="S2943" s="2"/>
      <c r="T2943" s="2" t="s">
        <v>25</v>
      </c>
      <c r="U2943" t="str">
        <f>VLOOKUP(H2943,[4]可返佣产品!$A$2:$B$1000,2,)</f>
        <v>true</v>
      </c>
    </row>
    <row r="2944" spans="1:21">
      <c r="A2944" s="2" t="s">
        <v>8559</v>
      </c>
      <c r="B2944" s="1" t="str">
        <f>VLOOKUP(A2944,'[3]消费明细-普通账号'!$B$2:$C$10000,2,)</f>
        <v>深圳泽汇科技有限公司</v>
      </c>
      <c r="C2944" s="1" t="str">
        <f>VLOOKUP(A2944,'[3]消费明细-普通账号'!$B$2:$D$10000,3,)</f>
        <v>铁军-深</v>
      </c>
      <c r="D2944" s="1" t="str">
        <f>VLOOKUP(A2944,'[3]消费明细-普通账号'!$B$2:$L$10000,11,)</f>
        <v>黄至崇</v>
      </c>
      <c r="E2944" s="1" t="str">
        <f>VLOOKUP(A2944,'[3]消费明细-普通账号'!$B$2:$P$10000,15,)</f>
        <v>新建</v>
      </c>
      <c r="F2944" s="5">
        <f>VLOOKUP(A2944,'[3]消费明细-普通账号'!$B$2:$O$10000,14,)</f>
        <v>43194.591597222199</v>
      </c>
      <c r="G2944" s="2" t="s">
        <v>9588</v>
      </c>
      <c r="H2944" s="2" t="s">
        <v>17</v>
      </c>
      <c r="I2944" s="2" t="s">
        <v>59</v>
      </c>
      <c r="J2944" s="2" t="s">
        <v>9342</v>
      </c>
      <c r="K2944" s="2" t="s">
        <v>371</v>
      </c>
      <c r="L2944" s="2" t="s">
        <v>9343</v>
      </c>
      <c r="M2944" s="2"/>
      <c r="N2944" s="1">
        <f t="shared" si="45"/>
        <v>115.85</v>
      </c>
      <c r="O2944" s="2" t="s">
        <v>22</v>
      </c>
      <c r="P2944" s="2" t="s">
        <v>9589</v>
      </c>
      <c r="Q2944" s="2" t="s">
        <v>9590</v>
      </c>
      <c r="R2944" s="2" t="s">
        <v>21</v>
      </c>
      <c r="S2944" s="2"/>
      <c r="T2944" s="2" t="s">
        <v>25</v>
      </c>
      <c r="U2944" t="str">
        <f>VLOOKUP(H2944,[4]可返佣产品!$A$2:$B$1000,2,)</f>
        <v>true</v>
      </c>
    </row>
    <row r="2945" spans="1:21">
      <c r="A2945" s="2" t="s">
        <v>8559</v>
      </c>
      <c r="B2945" s="1" t="str">
        <f>VLOOKUP(A2945,'[3]消费明细-普通账号'!$B$2:$C$10000,2,)</f>
        <v>深圳泽汇科技有限公司</v>
      </c>
      <c r="C2945" s="1" t="str">
        <f>VLOOKUP(A2945,'[3]消费明细-普通账号'!$B$2:$D$10000,3,)</f>
        <v>铁军-深</v>
      </c>
      <c r="D2945" s="1" t="str">
        <f>VLOOKUP(A2945,'[3]消费明细-普通账号'!$B$2:$L$10000,11,)</f>
        <v>黄至崇</v>
      </c>
      <c r="E2945" s="1" t="str">
        <f>VLOOKUP(A2945,'[3]消费明细-普通账号'!$B$2:$P$10000,15,)</f>
        <v>新建</v>
      </c>
      <c r="F2945" s="5">
        <f>VLOOKUP(A2945,'[3]消费明细-普通账号'!$B$2:$O$10000,14,)</f>
        <v>43194.591597222199</v>
      </c>
      <c r="G2945" s="2" t="s">
        <v>9591</v>
      </c>
      <c r="H2945" s="2" t="s">
        <v>17</v>
      </c>
      <c r="I2945" s="2" t="s">
        <v>59</v>
      </c>
      <c r="J2945" s="2" t="s">
        <v>9342</v>
      </c>
      <c r="K2945" s="2" t="s">
        <v>371</v>
      </c>
      <c r="L2945" s="2" t="s">
        <v>9343</v>
      </c>
      <c r="M2945" s="2"/>
      <c r="N2945" s="1">
        <f t="shared" si="45"/>
        <v>115.85</v>
      </c>
      <c r="O2945" s="2" t="s">
        <v>22</v>
      </c>
      <c r="P2945" s="2" t="s">
        <v>9592</v>
      </c>
      <c r="Q2945" s="2" t="s">
        <v>9593</v>
      </c>
      <c r="R2945" s="2" t="s">
        <v>21</v>
      </c>
      <c r="S2945" s="2"/>
      <c r="T2945" s="2" t="s">
        <v>25</v>
      </c>
      <c r="U2945" t="str">
        <f>VLOOKUP(H2945,[4]可返佣产品!$A$2:$B$1000,2,)</f>
        <v>true</v>
      </c>
    </row>
    <row r="2946" spans="1:21">
      <c r="A2946" s="2" t="s">
        <v>8559</v>
      </c>
      <c r="B2946" s="1" t="str">
        <f>VLOOKUP(A2946,'[3]消费明细-普通账号'!$B$2:$C$10000,2,)</f>
        <v>深圳泽汇科技有限公司</v>
      </c>
      <c r="C2946" s="1" t="str">
        <f>VLOOKUP(A2946,'[3]消费明细-普通账号'!$B$2:$D$10000,3,)</f>
        <v>铁军-深</v>
      </c>
      <c r="D2946" s="1" t="str">
        <f>VLOOKUP(A2946,'[3]消费明细-普通账号'!$B$2:$L$10000,11,)</f>
        <v>黄至崇</v>
      </c>
      <c r="E2946" s="1" t="str">
        <f>VLOOKUP(A2946,'[3]消费明细-普通账号'!$B$2:$P$10000,15,)</f>
        <v>新建</v>
      </c>
      <c r="F2946" s="5">
        <f>VLOOKUP(A2946,'[3]消费明细-普通账号'!$B$2:$O$10000,14,)</f>
        <v>43194.591597222199</v>
      </c>
      <c r="G2946" s="2" t="s">
        <v>9594</v>
      </c>
      <c r="H2946" s="2" t="s">
        <v>17</v>
      </c>
      <c r="I2946" s="2" t="s">
        <v>59</v>
      </c>
      <c r="J2946" s="2" t="s">
        <v>9342</v>
      </c>
      <c r="K2946" s="2" t="s">
        <v>371</v>
      </c>
      <c r="L2946" s="2" t="s">
        <v>9343</v>
      </c>
      <c r="M2946" s="2"/>
      <c r="N2946" s="1">
        <f t="shared" si="45"/>
        <v>115.85</v>
      </c>
      <c r="O2946" s="2" t="s">
        <v>22</v>
      </c>
      <c r="P2946" s="2" t="s">
        <v>9595</v>
      </c>
      <c r="Q2946" s="2" t="s">
        <v>9596</v>
      </c>
      <c r="R2946" s="2" t="s">
        <v>21</v>
      </c>
      <c r="S2946" s="2"/>
      <c r="T2946" s="2" t="s">
        <v>25</v>
      </c>
      <c r="U2946" t="str">
        <f>VLOOKUP(H2946,[4]可返佣产品!$A$2:$B$1000,2,)</f>
        <v>true</v>
      </c>
    </row>
    <row r="2947" spans="1:21">
      <c r="A2947" s="2" t="s">
        <v>8559</v>
      </c>
      <c r="B2947" s="1" t="str">
        <f>VLOOKUP(A2947,'[3]消费明细-普通账号'!$B$2:$C$10000,2,)</f>
        <v>深圳泽汇科技有限公司</v>
      </c>
      <c r="C2947" s="1" t="str">
        <f>VLOOKUP(A2947,'[3]消费明细-普通账号'!$B$2:$D$10000,3,)</f>
        <v>铁军-深</v>
      </c>
      <c r="D2947" s="1" t="str">
        <f>VLOOKUP(A2947,'[3]消费明细-普通账号'!$B$2:$L$10000,11,)</f>
        <v>黄至崇</v>
      </c>
      <c r="E2947" s="1" t="str">
        <f>VLOOKUP(A2947,'[3]消费明细-普通账号'!$B$2:$P$10000,15,)</f>
        <v>新建</v>
      </c>
      <c r="F2947" s="5">
        <f>VLOOKUP(A2947,'[3]消费明细-普通账号'!$B$2:$O$10000,14,)</f>
        <v>43194.591597222199</v>
      </c>
      <c r="G2947" s="2" t="s">
        <v>9597</v>
      </c>
      <c r="H2947" s="2" t="s">
        <v>17</v>
      </c>
      <c r="I2947" s="2" t="s">
        <v>59</v>
      </c>
      <c r="J2947" s="2" t="s">
        <v>9342</v>
      </c>
      <c r="K2947" s="2" t="s">
        <v>371</v>
      </c>
      <c r="L2947" s="2" t="s">
        <v>9343</v>
      </c>
      <c r="M2947" s="2"/>
      <c r="N2947" s="1">
        <f t="shared" ref="N2947:N3010" si="46">L2947-M2947</f>
        <v>115.85</v>
      </c>
      <c r="O2947" s="2" t="s">
        <v>22</v>
      </c>
      <c r="P2947" s="2" t="s">
        <v>9598</v>
      </c>
      <c r="Q2947" s="2" t="s">
        <v>9599</v>
      </c>
      <c r="R2947" s="2" t="s">
        <v>21</v>
      </c>
      <c r="S2947" s="2"/>
      <c r="T2947" s="2" t="s">
        <v>25</v>
      </c>
      <c r="U2947" t="str">
        <f>VLOOKUP(H2947,[4]可返佣产品!$A$2:$B$1000,2,)</f>
        <v>true</v>
      </c>
    </row>
    <row r="2948" spans="1:21">
      <c r="A2948" s="2" t="s">
        <v>8559</v>
      </c>
      <c r="B2948" s="1" t="str">
        <f>VLOOKUP(A2948,'[3]消费明细-普通账号'!$B$2:$C$10000,2,)</f>
        <v>深圳泽汇科技有限公司</v>
      </c>
      <c r="C2948" s="1" t="str">
        <f>VLOOKUP(A2948,'[3]消费明细-普通账号'!$B$2:$D$10000,3,)</f>
        <v>铁军-深</v>
      </c>
      <c r="D2948" s="1" t="str">
        <f>VLOOKUP(A2948,'[3]消费明细-普通账号'!$B$2:$L$10000,11,)</f>
        <v>黄至崇</v>
      </c>
      <c r="E2948" s="1" t="str">
        <f>VLOOKUP(A2948,'[3]消费明细-普通账号'!$B$2:$P$10000,15,)</f>
        <v>新建</v>
      </c>
      <c r="F2948" s="5">
        <f>VLOOKUP(A2948,'[3]消费明细-普通账号'!$B$2:$O$10000,14,)</f>
        <v>43194.591597222199</v>
      </c>
      <c r="G2948" s="2" t="s">
        <v>9600</v>
      </c>
      <c r="H2948" s="2" t="s">
        <v>17</v>
      </c>
      <c r="I2948" s="2" t="s">
        <v>59</v>
      </c>
      <c r="J2948" s="2" t="s">
        <v>9342</v>
      </c>
      <c r="K2948" s="2" t="s">
        <v>371</v>
      </c>
      <c r="L2948" s="2" t="s">
        <v>9343</v>
      </c>
      <c r="M2948" s="2"/>
      <c r="N2948" s="1">
        <f t="shared" si="46"/>
        <v>115.85</v>
      </c>
      <c r="O2948" s="2" t="s">
        <v>22</v>
      </c>
      <c r="P2948" s="2" t="s">
        <v>9601</v>
      </c>
      <c r="Q2948" s="2" t="s">
        <v>9602</v>
      </c>
      <c r="R2948" s="2" t="s">
        <v>21</v>
      </c>
      <c r="S2948" s="2"/>
      <c r="T2948" s="2" t="s">
        <v>25</v>
      </c>
      <c r="U2948" t="str">
        <f>VLOOKUP(H2948,[4]可返佣产品!$A$2:$B$1000,2,)</f>
        <v>true</v>
      </c>
    </row>
    <row r="2949" spans="1:21">
      <c r="A2949" s="2" t="s">
        <v>8559</v>
      </c>
      <c r="B2949" s="1" t="str">
        <f>VLOOKUP(A2949,'[3]消费明细-普通账号'!$B$2:$C$10000,2,)</f>
        <v>深圳泽汇科技有限公司</v>
      </c>
      <c r="C2949" s="1" t="str">
        <f>VLOOKUP(A2949,'[3]消费明细-普通账号'!$B$2:$D$10000,3,)</f>
        <v>铁军-深</v>
      </c>
      <c r="D2949" s="1" t="str">
        <f>VLOOKUP(A2949,'[3]消费明细-普通账号'!$B$2:$L$10000,11,)</f>
        <v>黄至崇</v>
      </c>
      <c r="E2949" s="1" t="str">
        <f>VLOOKUP(A2949,'[3]消费明细-普通账号'!$B$2:$P$10000,15,)</f>
        <v>新建</v>
      </c>
      <c r="F2949" s="5">
        <f>VLOOKUP(A2949,'[3]消费明细-普通账号'!$B$2:$O$10000,14,)</f>
        <v>43194.591597222199</v>
      </c>
      <c r="G2949" s="2" t="s">
        <v>9603</v>
      </c>
      <c r="H2949" s="2" t="s">
        <v>17</v>
      </c>
      <c r="I2949" s="2" t="s">
        <v>59</v>
      </c>
      <c r="J2949" s="2" t="s">
        <v>9342</v>
      </c>
      <c r="K2949" s="2" t="s">
        <v>371</v>
      </c>
      <c r="L2949" s="2" t="s">
        <v>9343</v>
      </c>
      <c r="M2949" s="2"/>
      <c r="N2949" s="1">
        <f t="shared" si="46"/>
        <v>115.85</v>
      </c>
      <c r="O2949" s="2" t="s">
        <v>22</v>
      </c>
      <c r="P2949" s="2" t="s">
        <v>9604</v>
      </c>
      <c r="Q2949" s="2" t="s">
        <v>9605</v>
      </c>
      <c r="R2949" s="2" t="s">
        <v>21</v>
      </c>
      <c r="S2949" s="2"/>
      <c r="T2949" s="2" t="s">
        <v>25</v>
      </c>
      <c r="U2949" t="str">
        <f>VLOOKUP(H2949,[4]可返佣产品!$A$2:$B$1000,2,)</f>
        <v>true</v>
      </c>
    </row>
    <row r="2950" spans="1:21">
      <c r="A2950" s="2" t="s">
        <v>8559</v>
      </c>
      <c r="B2950" s="1" t="str">
        <f>VLOOKUP(A2950,'[3]消费明细-普通账号'!$B$2:$C$10000,2,)</f>
        <v>深圳泽汇科技有限公司</v>
      </c>
      <c r="C2950" s="1" t="str">
        <f>VLOOKUP(A2950,'[3]消费明细-普通账号'!$B$2:$D$10000,3,)</f>
        <v>铁军-深</v>
      </c>
      <c r="D2950" s="1" t="str">
        <f>VLOOKUP(A2950,'[3]消费明细-普通账号'!$B$2:$L$10000,11,)</f>
        <v>黄至崇</v>
      </c>
      <c r="E2950" s="1" t="str">
        <f>VLOOKUP(A2950,'[3]消费明细-普通账号'!$B$2:$P$10000,15,)</f>
        <v>新建</v>
      </c>
      <c r="F2950" s="5">
        <f>VLOOKUP(A2950,'[3]消费明细-普通账号'!$B$2:$O$10000,14,)</f>
        <v>43194.591597222199</v>
      </c>
      <c r="G2950" s="2" t="s">
        <v>9606</v>
      </c>
      <c r="H2950" s="2" t="s">
        <v>17</v>
      </c>
      <c r="I2950" s="2" t="s">
        <v>59</v>
      </c>
      <c r="J2950" s="2" t="s">
        <v>9342</v>
      </c>
      <c r="K2950" s="2" t="s">
        <v>371</v>
      </c>
      <c r="L2950" s="2" t="s">
        <v>9343</v>
      </c>
      <c r="M2950" s="2"/>
      <c r="N2950" s="1">
        <f t="shared" si="46"/>
        <v>115.85</v>
      </c>
      <c r="O2950" s="2" t="s">
        <v>22</v>
      </c>
      <c r="P2950" s="2" t="s">
        <v>9607</v>
      </c>
      <c r="Q2950" s="2" t="s">
        <v>9608</v>
      </c>
      <c r="R2950" s="2" t="s">
        <v>21</v>
      </c>
      <c r="S2950" s="2"/>
      <c r="T2950" s="2" t="s">
        <v>25</v>
      </c>
      <c r="U2950" t="str">
        <f>VLOOKUP(H2950,[4]可返佣产品!$A$2:$B$1000,2,)</f>
        <v>true</v>
      </c>
    </row>
    <row r="2951" spans="1:21">
      <c r="A2951" s="2" t="s">
        <v>8559</v>
      </c>
      <c r="B2951" s="1" t="str">
        <f>VLOOKUP(A2951,'[3]消费明细-普通账号'!$B$2:$C$10000,2,)</f>
        <v>深圳泽汇科技有限公司</v>
      </c>
      <c r="C2951" s="1" t="str">
        <f>VLOOKUP(A2951,'[3]消费明细-普通账号'!$B$2:$D$10000,3,)</f>
        <v>铁军-深</v>
      </c>
      <c r="D2951" s="1" t="str">
        <f>VLOOKUP(A2951,'[3]消费明细-普通账号'!$B$2:$L$10000,11,)</f>
        <v>黄至崇</v>
      </c>
      <c r="E2951" s="1" t="str">
        <f>VLOOKUP(A2951,'[3]消费明细-普通账号'!$B$2:$P$10000,15,)</f>
        <v>新建</v>
      </c>
      <c r="F2951" s="5">
        <f>VLOOKUP(A2951,'[3]消费明细-普通账号'!$B$2:$O$10000,14,)</f>
        <v>43194.591597222199</v>
      </c>
      <c r="G2951" s="2" t="s">
        <v>9609</v>
      </c>
      <c r="H2951" s="2" t="s">
        <v>17</v>
      </c>
      <c r="I2951" s="2" t="s">
        <v>59</v>
      </c>
      <c r="J2951" s="2" t="s">
        <v>9342</v>
      </c>
      <c r="K2951" s="2" t="s">
        <v>371</v>
      </c>
      <c r="L2951" s="2" t="s">
        <v>9343</v>
      </c>
      <c r="M2951" s="2"/>
      <c r="N2951" s="1">
        <f t="shared" si="46"/>
        <v>115.85</v>
      </c>
      <c r="O2951" s="2" t="s">
        <v>22</v>
      </c>
      <c r="P2951" s="2" t="s">
        <v>9610</v>
      </c>
      <c r="Q2951" s="2" t="s">
        <v>9611</v>
      </c>
      <c r="R2951" s="2" t="s">
        <v>21</v>
      </c>
      <c r="S2951" s="2"/>
      <c r="T2951" s="2" t="s">
        <v>25</v>
      </c>
      <c r="U2951" t="str">
        <f>VLOOKUP(H2951,[4]可返佣产品!$A$2:$B$1000,2,)</f>
        <v>true</v>
      </c>
    </row>
    <row r="2952" spans="1:21">
      <c r="A2952" s="2" t="s">
        <v>8559</v>
      </c>
      <c r="B2952" s="1" t="str">
        <f>VLOOKUP(A2952,'[3]消费明细-普通账号'!$B$2:$C$10000,2,)</f>
        <v>深圳泽汇科技有限公司</v>
      </c>
      <c r="C2952" s="1" t="str">
        <f>VLOOKUP(A2952,'[3]消费明细-普通账号'!$B$2:$D$10000,3,)</f>
        <v>铁军-深</v>
      </c>
      <c r="D2952" s="1" t="str">
        <f>VLOOKUP(A2952,'[3]消费明细-普通账号'!$B$2:$L$10000,11,)</f>
        <v>黄至崇</v>
      </c>
      <c r="E2952" s="1" t="str">
        <f>VLOOKUP(A2952,'[3]消费明细-普通账号'!$B$2:$P$10000,15,)</f>
        <v>新建</v>
      </c>
      <c r="F2952" s="5">
        <f>VLOOKUP(A2952,'[3]消费明细-普通账号'!$B$2:$O$10000,14,)</f>
        <v>43194.591597222199</v>
      </c>
      <c r="G2952" s="2" t="s">
        <v>9612</v>
      </c>
      <c r="H2952" s="2" t="s">
        <v>17</v>
      </c>
      <c r="I2952" s="2" t="s">
        <v>59</v>
      </c>
      <c r="J2952" s="2" t="s">
        <v>9342</v>
      </c>
      <c r="K2952" s="2" t="s">
        <v>371</v>
      </c>
      <c r="L2952" s="2" t="s">
        <v>9343</v>
      </c>
      <c r="M2952" s="2"/>
      <c r="N2952" s="1">
        <f t="shared" si="46"/>
        <v>115.85</v>
      </c>
      <c r="O2952" s="2" t="s">
        <v>22</v>
      </c>
      <c r="P2952" s="2" t="s">
        <v>9613</v>
      </c>
      <c r="Q2952" s="2" t="s">
        <v>9614</v>
      </c>
      <c r="R2952" s="2" t="s">
        <v>21</v>
      </c>
      <c r="S2952" s="2"/>
      <c r="T2952" s="2" t="s">
        <v>25</v>
      </c>
      <c r="U2952" t="str">
        <f>VLOOKUP(H2952,[4]可返佣产品!$A$2:$B$1000,2,)</f>
        <v>true</v>
      </c>
    </row>
    <row r="2953" spans="1:21">
      <c r="A2953" s="2" t="s">
        <v>8559</v>
      </c>
      <c r="B2953" s="1" t="str">
        <f>VLOOKUP(A2953,'[3]消费明细-普通账号'!$B$2:$C$10000,2,)</f>
        <v>深圳泽汇科技有限公司</v>
      </c>
      <c r="C2953" s="1" t="str">
        <f>VLOOKUP(A2953,'[3]消费明细-普通账号'!$B$2:$D$10000,3,)</f>
        <v>铁军-深</v>
      </c>
      <c r="D2953" s="1" t="str">
        <f>VLOOKUP(A2953,'[3]消费明细-普通账号'!$B$2:$L$10000,11,)</f>
        <v>黄至崇</v>
      </c>
      <c r="E2953" s="1" t="str">
        <f>VLOOKUP(A2953,'[3]消费明细-普通账号'!$B$2:$P$10000,15,)</f>
        <v>新建</v>
      </c>
      <c r="F2953" s="5">
        <f>VLOOKUP(A2953,'[3]消费明细-普通账号'!$B$2:$O$10000,14,)</f>
        <v>43194.591597222199</v>
      </c>
      <c r="G2953" s="2" t="s">
        <v>9615</v>
      </c>
      <c r="H2953" s="2" t="s">
        <v>17</v>
      </c>
      <c r="I2953" s="2" t="s">
        <v>59</v>
      </c>
      <c r="J2953" s="2" t="s">
        <v>9342</v>
      </c>
      <c r="K2953" s="2" t="s">
        <v>371</v>
      </c>
      <c r="L2953" s="2" t="s">
        <v>9343</v>
      </c>
      <c r="M2953" s="2"/>
      <c r="N2953" s="1">
        <f t="shared" si="46"/>
        <v>115.85</v>
      </c>
      <c r="O2953" s="2" t="s">
        <v>22</v>
      </c>
      <c r="P2953" s="2" t="s">
        <v>9616</v>
      </c>
      <c r="Q2953" s="2" t="s">
        <v>9617</v>
      </c>
      <c r="R2953" s="2" t="s">
        <v>21</v>
      </c>
      <c r="S2953" s="2"/>
      <c r="T2953" s="2" t="s">
        <v>25</v>
      </c>
      <c r="U2953" t="str">
        <f>VLOOKUP(H2953,[4]可返佣产品!$A$2:$B$1000,2,)</f>
        <v>true</v>
      </c>
    </row>
    <row r="2954" spans="1:21">
      <c r="A2954" s="2" t="s">
        <v>8559</v>
      </c>
      <c r="B2954" s="1" t="str">
        <f>VLOOKUP(A2954,'[3]消费明细-普通账号'!$B$2:$C$10000,2,)</f>
        <v>深圳泽汇科技有限公司</v>
      </c>
      <c r="C2954" s="1" t="str">
        <f>VLOOKUP(A2954,'[3]消费明细-普通账号'!$B$2:$D$10000,3,)</f>
        <v>铁军-深</v>
      </c>
      <c r="D2954" s="1" t="str">
        <f>VLOOKUP(A2954,'[3]消费明细-普通账号'!$B$2:$L$10000,11,)</f>
        <v>黄至崇</v>
      </c>
      <c r="E2954" s="1" t="str">
        <f>VLOOKUP(A2954,'[3]消费明细-普通账号'!$B$2:$P$10000,15,)</f>
        <v>新建</v>
      </c>
      <c r="F2954" s="5">
        <f>VLOOKUP(A2954,'[3]消费明细-普通账号'!$B$2:$O$10000,14,)</f>
        <v>43194.591597222199</v>
      </c>
      <c r="G2954" s="2" t="s">
        <v>9618</v>
      </c>
      <c r="H2954" s="2" t="s">
        <v>17</v>
      </c>
      <c r="I2954" s="2" t="s">
        <v>59</v>
      </c>
      <c r="J2954" s="2" t="s">
        <v>9342</v>
      </c>
      <c r="K2954" s="2" t="s">
        <v>371</v>
      </c>
      <c r="L2954" s="2" t="s">
        <v>9343</v>
      </c>
      <c r="M2954" s="2"/>
      <c r="N2954" s="1">
        <f t="shared" si="46"/>
        <v>115.85</v>
      </c>
      <c r="O2954" s="2" t="s">
        <v>22</v>
      </c>
      <c r="P2954" s="2" t="s">
        <v>9619</v>
      </c>
      <c r="Q2954" s="2" t="s">
        <v>9620</v>
      </c>
      <c r="R2954" s="2" t="s">
        <v>21</v>
      </c>
      <c r="S2954" s="2"/>
      <c r="T2954" s="2" t="s">
        <v>25</v>
      </c>
      <c r="U2954" t="str">
        <f>VLOOKUP(H2954,[4]可返佣产品!$A$2:$B$1000,2,)</f>
        <v>true</v>
      </c>
    </row>
    <row r="2955" spans="1:21">
      <c r="A2955" s="2" t="s">
        <v>8559</v>
      </c>
      <c r="B2955" s="1" t="str">
        <f>VLOOKUP(A2955,'[3]消费明细-普通账号'!$B$2:$C$10000,2,)</f>
        <v>深圳泽汇科技有限公司</v>
      </c>
      <c r="C2955" s="1" t="str">
        <f>VLOOKUP(A2955,'[3]消费明细-普通账号'!$B$2:$D$10000,3,)</f>
        <v>铁军-深</v>
      </c>
      <c r="D2955" s="1" t="str">
        <f>VLOOKUP(A2955,'[3]消费明细-普通账号'!$B$2:$L$10000,11,)</f>
        <v>黄至崇</v>
      </c>
      <c r="E2955" s="1" t="str">
        <f>VLOOKUP(A2955,'[3]消费明细-普通账号'!$B$2:$P$10000,15,)</f>
        <v>新建</v>
      </c>
      <c r="F2955" s="5">
        <f>VLOOKUP(A2955,'[3]消费明细-普通账号'!$B$2:$O$10000,14,)</f>
        <v>43194.591597222199</v>
      </c>
      <c r="G2955" s="2" t="s">
        <v>9621</v>
      </c>
      <c r="H2955" s="2" t="s">
        <v>17</v>
      </c>
      <c r="I2955" s="2" t="s">
        <v>59</v>
      </c>
      <c r="J2955" s="2" t="s">
        <v>9342</v>
      </c>
      <c r="K2955" s="2" t="s">
        <v>371</v>
      </c>
      <c r="L2955" s="2" t="s">
        <v>9343</v>
      </c>
      <c r="M2955" s="2"/>
      <c r="N2955" s="1">
        <f t="shared" si="46"/>
        <v>115.85</v>
      </c>
      <c r="O2955" s="2" t="s">
        <v>22</v>
      </c>
      <c r="P2955" s="2" t="s">
        <v>9622</v>
      </c>
      <c r="Q2955" s="2" t="s">
        <v>9623</v>
      </c>
      <c r="R2955" s="2" t="s">
        <v>21</v>
      </c>
      <c r="S2955" s="2"/>
      <c r="T2955" s="2" t="s">
        <v>25</v>
      </c>
      <c r="U2955" t="str">
        <f>VLOOKUP(H2955,[4]可返佣产品!$A$2:$B$1000,2,)</f>
        <v>true</v>
      </c>
    </row>
    <row r="2956" spans="1:21">
      <c r="A2956" s="2" t="s">
        <v>8559</v>
      </c>
      <c r="B2956" s="1" t="str">
        <f>VLOOKUP(A2956,'[3]消费明细-普通账号'!$B$2:$C$10000,2,)</f>
        <v>深圳泽汇科技有限公司</v>
      </c>
      <c r="C2956" s="1" t="str">
        <f>VLOOKUP(A2956,'[3]消费明细-普通账号'!$B$2:$D$10000,3,)</f>
        <v>铁军-深</v>
      </c>
      <c r="D2956" s="1" t="str">
        <f>VLOOKUP(A2956,'[3]消费明细-普通账号'!$B$2:$L$10000,11,)</f>
        <v>黄至崇</v>
      </c>
      <c r="E2956" s="1" t="str">
        <f>VLOOKUP(A2956,'[3]消费明细-普通账号'!$B$2:$P$10000,15,)</f>
        <v>新建</v>
      </c>
      <c r="F2956" s="5">
        <f>VLOOKUP(A2956,'[3]消费明细-普通账号'!$B$2:$O$10000,14,)</f>
        <v>43194.591597222199</v>
      </c>
      <c r="G2956" s="2" t="s">
        <v>9624</v>
      </c>
      <c r="H2956" s="2" t="s">
        <v>17</v>
      </c>
      <c r="I2956" s="2" t="s">
        <v>59</v>
      </c>
      <c r="J2956" s="2" t="s">
        <v>9342</v>
      </c>
      <c r="K2956" s="2" t="s">
        <v>371</v>
      </c>
      <c r="L2956" s="2" t="s">
        <v>9343</v>
      </c>
      <c r="M2956" s="2"/>
      <c r="N2956" s="1">
        <f t="shared" si="46"/>
        <v>115.85</v>
      </c>
      <c r="O2956" s="2" t="s">
        <v>22</v>
      </c>
      <c r="P2956" s="2" t="s">
        <v>9625</v>
      </c>
      <c r="Q2956" s="2" t="s">
        <v>3280</v>
      </c>
      <c r="R2956" s="2" t="s">
        <v>21</v>
      </c>
      <c r="S2956" s="2"/>
      <c r="T2956" s="2" t="s">
        <v>25</v>
      </c>
      <c r="U2956" t="str">
        <f>VLOOKUP(H2956,[4]可返佣产品!$A$2:$B$1000,2,)</f>
        <v>true</v>
      </c>
    </row>
    <row r="2957" spans="1:21">
      <c r="A2957" s="2" t="s">
        <v>8559</v>
      </c>
      <c r="B2957" s="1" t="str">
        <f>VLOOKUP(A2957,'[3]消费明细-普通账号'!$B$2:$C$10000,2,)</f>
        <v>深圳泽汇科技有限公司</v>
      </c>
      <c r="C2957" s="1" t="str">
        <f>VLOOKUP(A2957,'[3]消费明细-普通账号'!$B$2:$D$10000,3,)</f>
        <v>铁军-深</v>
      </c>
      <c r="D2957" s="1" t="str">
        <f>VLOOKUP(A2957,'[3]消费明细-普通账号'!$B$2:$L$10000,11,)</f>
        <v>黄至崇</v>
      </c>
      <c r="E2957" s="1" t="str">
        <f>VLOOKUP(A2957,'[3]消费明细-普通账号'!$B$2:$P$10000,15,)</f>
        <v>新建</v>
      </c>
      <c r="F2957" s="5">
        <f>VLOOKUP(A2957,'[3]消费明细-普通账号'!$B$2:$O$10000,14,)</f>
        <v>43194.591597222199</v>
      </c>
      <c r="G2957" s="2" t="s">
        <v>9626</v>
      </c>
      <c r="H2957" s="2" t="s">
        <v>17</v>
      </c>
      <c r="I2957" s="2" t="s">
        <v>59</v>
      </c>
      <c r="J2957" s="2" t="s">
        <v>9342</v>
      </c>
      <c r="K2957" s="2" t="s">
        <v>371</v>
      </c>
      <c r="L2957" s="2" t="s">
        <v>9343</v>
      </c>
      <c r="M2957" s="2"/>
      <c r="N2957" s="1">
        <f t="shared" si="46"/>
        <v>115.85</v>
      </c>
      <c r="O2957" s="2" t="s">
        <v>22</v>
      </c>
      <c r="P2957" s="2" t="s">
        <v>9627</v>
      </c>
      <c r="Q2957" s="2" t="s">
        <v>9628</v>
      </c>
      <c r="R2957" s="2" t="s">
        <v>21</v>
      </c>
      <c r="S2957" s="2"/>
      <c r="T2957" s="2" t="s">
        <v>25</v>
      </c>
      <c r="U2957" t="str">
        <f>VLOOKUP(H2957,[4]可返佣产品!$A$2:$B$1000,2,)</f>
        <v>true</v>
      </c>
    </row>
    <row r="2958" spans="1:21">
      <c r="A2958" s="2" t="s">
        <v>8559</v>
      </c>
      <c r="B2958" s="1" t="str">
        <f>VLOOKUP(A2958,'[3]消费明细-普通账号'!$B$2:$C$10000,2,)</f>
        <v>深圳泽汇科技有限公司</v>
      </c>
      <c r="C2958" s="1" t="str">
        <f>VLOOKUP(A2958,'[3]消费明细-普通账号'!$B$2:$D$10000,3,)</f>
        <v>铁军-深</v>
      </c>
      <c r="D2958" s="1" t="str">
        <f>VLOOKUP(A2958,'[3]消费明细-普通账号'!$B$2:$L$10000,11,)</f>
        <v>黄至崇</v>
      </c>
      <c r="E2958" s="1" t="str">
        <f>VLOOKUP(A2958,'[3]消费明细-普通账号'!$B$2:$P$10000,15,)</f>
        <v>新建</v>
      </c>
      <c r="F2958" s="5">
        <f>VLOOKUP(A2958,'[3]消费明细-普通账号'!$B$2:$O$10000,14,)</f>
        <v>43194.591597222199</v>
      </c>
      <c r="G2958" s="2" t="s">
        <v>9629</v>
      </c>
      <c r="H2958" s="2" t="s">
        <v>17</v>
      </c>
      <c r="I2958" s="2" t="s">
        <v>59</v>
      </c>
      <c r="J2958" s="2" t="s">
        <v>9342</v>
      </c>
      <c r="K2958" s="2" t="s">
        <v>371</v>
      </c>
      <c r="L2958" s="2" t="s">
        <v>9343</v>
      </c>
      <c r="M2958" s="2"/>
      <c r="N2958" s="1">
        <f t="shared" si="46"/>
        <v>115.85</v>
      </c>
      <c r="O2958" s="2" t="s">
        <v>22</v>
      </c>
      <c r="P2958" s="2" t="s">
        <v>9630</v>
      </c>
      <c r="Q2958" s="2" t="s">
        <v>9631</v>
      </c>
      <c r="R2958" s="2" t="s">
        <v>21</v>
      </c>
      <c r="S2958" s="2"/>
      <c r="T2958" s="2" t="s">
        <v>25</v>
      </c>
      <c r="U2958" t="str">
        <f>VLOOKUP(H2958,[4]可返佣产品!$A$2:$B$1000,2,)</f>
        <v>true</v>
      </c>
    </row>
    <row r="2959" spans="1:21">
      <c r="A2959" s="2" t="s">
        <v>8559</v>
      </c>
      <c r="B2959" s="1" t="str">
        <f>VLOOKUP(A2959,'[3]消费明细-普通账号'!$B$2:$C$10000,2,)</f>
        <v>深圳泽汇科技有限公司</v>
      </c>
      <c r="C2959" s="1" t="str">
        <f>VLOOKUP(A2959,'[3]消费明细-普通账号'!$B$2:$D$10000,3,)</f>
        <v>铁军-深</v>
      </c>
      <c r="D2959" s="1" t="str">
        <f>VLOOKUP(A2959,'[3]消费明细-普通账号'!$B$2:$L$10000,11,)</f>
        <v>黄至崇</v>
      </c>
      <c r="E2959" s="1" t="str">
        <f>VLOOKUP(A2959,'[3]消费明细-普通账号'!$B$2:$P$10000,15,)</f>
        <v>新建</v>
      </c>
      <c r="F2959" s="5">
        <f>VLOOKUP(A2959,'[3]消费明细-普通账号'!$B$2:$O$10000,14,)</f>
        <v>43194.591597222199</v>
      </c>
      <c r="G2959" s="2" t="s">
        <v>9632</v>
      </c>
      <c r="H2959" s="2" t="s">
        <v>17</v>
      </c>
      <c r="I2959" s="2" t="s">
        <v>59</v>
      </c>
      <c r="J2959" s="2" t="s">
        <v>9342</v>
      </c>
      <c r="K2959" s="2" t="s">
        <v>371</v>
      </c>
      <c r="L2959" s="2" t="s">
        <v>9343</v>
      </c>
      <c r="M2959" s="2"/>
      <c r="N2959" s="1">
        <f t="shared" si="46"/>
        <v>115.85</v>
      </c>
      <c r="O2959" s="2" t="s">
        <v>22</v>
      </c>
      <c r="P2959" s="2" t="s">
        <v>9633</v>
      </c>
      <c r="Q2959" s="2" t="s">
        <v>9634</v>
      </c>
      <c r="R2959" s="2" t="s">
        <v>21</v>
      </c>
      <c r="S2959" s="2"/>
      <c r="T2959" s="2" t="s">
        <v>25</v>
      </c>
      <c r="U2959" t="str">
        <f>VLOOKUP(H2959,[4]可返佣产品!$A$2:$B$1000,2,)</f>
        <v>true</v>
      </c>
    </row>
    <row r="2960" spans="1:21">
      <c r="A2960" s="2" t="s">
        <v>8559</v>
      </c>
      <c r="B2960" s="1" t="str">
        <f>VLOOKUP(A2960,'[3]消费明细-普通账号'!$B$2:$C$10000,2,)</f>
        <v>深圳泽汇科技有限公司</v>
      </c>
      <c r="C2960" s="1" t="str">
        <f>VLOOKUP(A2960,'[3]消费明细-普通账号'!$B$2:$D$10000,3,)</f>
        <v>铁军-深</v>
      </c>
      <c r="D2960" s="1" t="str">
        <f>VLOOKUP(A2960,'[3]消费明细-普通账号'!$B$2:$L$10000,11,)</f>
        <v>黄至崇</v>
      </c>
      <c r="E2960" s="1" t="str">
        <f>VLOOKUP(A2960,'[3]消费明细-普通账号'!$B$2:$P$10000,15,)</f>
        <v>新建</v>
      </c>
      <c r="F2960" s="5">
        <f>VLOOKUP(A2960,'[3]消费明细-普通账号'!$B$2:$O$10000,14,)</f>
        <v>43194.591597222199</v>
      </c>
      <c r="G2960" s="2" t="s">
        <v>9635</v>
      </c>
      <c r="H2960" s="2" t="s">
        <v>17</v>
      </c>
      <c r="I2960" s="2" t="s">
        <v>59</v>
      </c>
      <c r="J2960" s="2" t="s">
        <v>9342</v>
      </c>
      <c r="K2960" s="2" t="s">
        <v>371</v>
      </c>
      <c r="L2960" s="2" t="s">
        <v>9343</v>
      </c>
      <c r="M2960" s="2"/>
      <c r="N2960" s="1">
        <f t="shared" si="46"/>
        <v>115.85</v>
      </c>
      <c r="O2960" s="2" t="s">
        <v>22</v>
      </c>
      <c r="P2960" s="2" t="s">
        <v>9636</v>
      </c>
      <c r="Q2960" s="2" t="s">
        <v>9637</v>
      </c>
      <c r="R2960" s="2" t="s">
        <v>21</v>
      </c>
      <c r="S2960" s="2"/>
      <c r="T2960" s="2" t="s">
        <v>25</v>
      </c>
      <c r="U2960" t="str">
        <f>VLOOKUP(H2960,[4]可返佣产品!$A$2:$B$1000,2,)</f>
        <v>true</v>
      </c>
    </row>
    <row r="2961" spans="1:21">
      <c r="A2961" s="2" t="s">
        <v>8559</v>
      </c>
      <c r="B2961" s="1" t="str">
        <f>VLOOKUP(A2961,'[3]消费明细-普通账号'!$B$2:$C$10000,2,)</f>
        <v>深圳泽汇科技有限公司</v>
      </c>
      <c r="C2961" s="1" t="str">
        <f>VLOOKUP(A2961,'[3]消费明细-普通账号'!$B$2:$D$10000,3,)</f>
        <v>铁军-深</v>
      </c>
      <c r="D2961" s="1" t="str">
        <f>VLOOKUP(A2961,'[3]消费明细-普通账号'!$B$2:$L$10000,11,)</f>
        <v>黄至崇</v>
      </c>
      <c r="E2961" s="1" t="str">
        <f>VLOOKUP(A2961,'[3]消费明细-普通账号'!$B$2:$P$10000,15,)</f>
        <v>新建</v>
      </c>
      <c r="F2961" s="5">
        <f>VLOOKUP(A2961,'[3]消费明细-普通账号'!$B$2:$O$10000,14,)</f>
        <v>43194.591597222199</v>
      </c>
      <c r="G2961" s="2" t="s">
        <v>9638</v>
      </c>
      <c r="H2961" s="2" t="s">
        <v>17</v>
      </c>
      <c r="I2961" s="2" t="s">
        <v>59</v>
      </c>
      <c r="J2961" s="2" t="s">
        <v>9342</v>
      </c>
      <c r="K2961" s="2" t="s">
        <v>371</v>
      </c>
      <c r="L2961" s="2" t="s">
        <v>9343</v>
      </c>
      <c r="M2961" s="2"/>
      <c r="N2961" s="1">
        <f t="shared" si="46"/>
        <v>115.85</v>
      </c>
      <c r="O2961" s="2" t="s">
        <v>22</v>
      </c>
      <c r="P2961" s="2" t="s">
        <v>9639</v>
      </c>
      <c r="Q2961" s="2" t="s">
        <v>9640</v>
      </c>
      <c r="R2961" s="2" t="s">
        <v>21</v>
      </c>
      <c r="S2961" s="2"/>
      <c r="T2961" s="2" t="s">
        <v>25</v>
      </c>
      <c r="U2961" t="str">
        <f>VLOOKUP(H2961,[4]可返佣产品!$A$2:$B$1000,2,)</f>
        <v>true</v>
      </c>
    </row>
    <row r="2962" spans="1:21">
      <c r="A2962" s="2" t="s">
        <v>8559</v>
      </c>
      <c r="B2962" s="1" t="str">
        <f>VLOOKUP(A2962,'[3]消费明细-普通账号'!$B$2:$C$10000,2,)</f>
        <v>深圳泽汇科技有限公司</v>
      </c>
      <c r="C2962" s="1" t="str">
        <f>VLOOKUP(A2962,'[3]消费明细-普通账号'!$B$2:$D$10000,3,)</f>
        <v>铁军-深</v>
      </c>
      <c r="D2962" s="1" t="str">
        <f>VLOOKUP(A2962,'[3]消费明细-普通账号'!$B$2:$L$10000,11,)</f>
        <v>黄至崇</v>
      </c>
      <c r="E2962" s="1" t="str">
        <f>VLOOKUP(A2962,'[3]消费明细-普通账号'!$B$2:$P$10000,15,)</f>
        <v>新建</v>
      </c>
      <c r="F2962" s="5">
        <f>VLOOKUP(A2962,'[3]消费明细-普通账号'!$B$2:$O$10000,14,)</f>
        <v>43194.591597222199</v>
      </c>
      <c r="G2962" s="2" t="s">
        <v>9641</v>
      </c>
      <c r="H2962" s="2" t="s">
        <v>17</v>
      </c>
      <c r="I2962" s="2" t="s">
        <v>59</v>
      </c>
      <c r="J2962" s="2" t="s">
        <v>9342</v>
      </c>
      <c r="K2962" s="2" t="s">
        <v>371</v>
      </c>
      <c r="L2962" s="2" t="s">
        <v>9343</v>
      </c>
      <c r="M2962" s="2"/>
      <c r="N2962" s="1">
        <f t="shared" si="46"/>
        <v>115.85</v>
      </c>
      <c r="O2962" s="2" t="s">
        <v>22</v>
      </c>
      <c r="P2962" s="2" t="s">
        <v>9642</v>
      </c>
      <c r="Q2962" s="2" t="s">
        <v>9643</v>
      </c>
      <c r="R2962" s="2" t="s">
        <v>21</v>
      </c>
      <c r="S2962" s="2"/>
      <c r="T2962" s="2" t="s">
        <v>25</v>
      </c>
      <c r="U2962" t="str">
        <f>VLOOKUP(H2962,[4]可返佣产品!$A$2:$B$1000,2,)</f>
        <v>true</v>
      </c>
    </row>
    <row r="2963" spans="1:21">
      <c r="A2963" s="2" t="s">
        <v>8559</v>
      </c>
      <c r="B2963" s="1" t="str">
        <f>VLOOKUP(A2963,'[3]消费明细-普通账号'!$B$2:$C$10000,2,)</f>
        <v>深圳泽汇科技有限公司</v>
      </c>
      <c r="C2963" s="1" t="str">
        <f>VLOOKUP(A2963,'[3]消费明细-普通账号'!$B$2:$D$10000,3,)</f>
        <v>铁军-深</v>
      </c>
      <c r="D2963" s="1" t="str">
        <f>VLOOKUP(A2963,'[3]消费明细-普通账号'!$B$2:$L$10000,11,)</f>
        <v>黄至崇</v>
      </c>
      <c r="E2963" s="1" t="str">
        <f>VLOOKUP(A2963,'[3]消费明细-普通账号'!$B$2:$P$10000,15,)</f>
        <v>新建</v>
      </c>
      <c r="F2963" s="5">
        <f>VLOOKUP(A2963,'[3]消费明细-普通账号'!$B$2:$O$10000,14,)</f>
        <v>43194.591597222199</v>
      </c>
      <c r="G2963" s="2" t="s">
        <v>9644</v>
      </c>
      <c r="H2963" s="2" t="s">
        <v>17</v>
      </c>
      <c r="I2963" s="2" t="s">
        <v>59</v>
      </c>
      <c r="J2963" s="2" t="s">
        <v>9342</v>
      </c>
      <c r="K2963" s="2" t="s">
        <v>371</v>
      </c>
      <c r="L2963" s="2" t="s">
        <v>9343</v>
      </c>
      <c r="M2963" s="2"/>
      <c r="N2963" s="1">
        <f t="shared" si="46"/>
        <v>115.85</v>
      </c>
      <c r="O2963" s="2" t="s">
        <v>22</v>
      </c>
      <c r="P2963" s="2" t="s">
        <v>9645</v>
      </c>
      <c r="Q2963" s="2" t="s">
        <v>9646</v>
      </c>
      <c r="R2963" s="2" t="s">
        <v>21</v>
      </c>
      <c r="S2963" s="2"/>
      <c r="T2963" s="2" t="s">
        <v>25</v>
      </c>
      <c r="U2963" t="str">
        <f>VLOOKUP(H2963,[4]可返佣产品!$A$2:$B$1000,2,)</f>
        <v>true</v>
      </c>
    </row>
    <row r="2964" spans="1:21">
      <c r="A2964" s="2" t="s">
        <v>8559</v>
      </c>
      <c r="B2964" s="1" t="str">
        <f>VLOOKUP(A2964,'[3]消费明细-普通账号'!$B$2:$C$10000,2,)</f>
        <v>深圳泽汇科技有限公司</v>
      </c>
      <c r="C2964" s="1" t="str">
        <f>VLOOKUP(A2964,'[3]消费明细-普通账号'!$B$2:$D$10000,3,)</f>
        <v>铁军-深</v>
      </c>
      <c r="D2964" s="1" t="str">
        <f>VLOOKUP(A2964,'[3]消费明细-普通账号'!$B$2:$L$10000,11,)</f>
        <v>黄至崇</v>
      </c>
      <c r="E2964" s="1" t="str">
        <f>VLOOKUP(A2964,'[3]消费明细-普通账号'!$B$2:$P$10000,15,)</f>
        <v>新建</v>
      </c>
      <c r="F2964" s="5">
        <f>VLOOKUP(A2964,'[3]消费明细-普通账号'!$B$2:$O$10000,14,)</f>
        <v>43194.591597222199</v>
      </c>
      <c r="G2964" s="2" t="s">
        <v>9647</v>
      </c>
      <c r="H2964" s="2" t="s">
        <v>17</v>
      </c>
      <c r="I2964" s="2" t="s">
        <v>59</v>
      </c>
      <c r="J2964" s="2" t="s">
        <v>9342</v>
      </c>
      <c r="K2964" s="2" t="s">
        <v>371</v>
      </c>
      <c r="L2964" s="2" t="s">
        <v>9343</v>
      </c>
      <c r="M2964" s="2"/>
      <c r="N2964" s="1">
        <f t="shared" si="46"/>
        <v>115.85</v>
      </c>
      <c r="O2964" s="2" t="s">
        <v>22</v>
      </c>
      <c r="P2964" s="2" t="s">
        <v>9648</v>
      </c>
      <c r="Q2964" s="2" t="s">
        <v>9649</v>
      </c>
      <c r="R2964" s="2" t="s">
        <v>21</v>
      </c>
      <c r="S2964" s="2"/>
      <c r="T2964" s="2" t="s">
        <v>25</v>
      </c>
      <c r="U2964" t="str">
        <f>VLOOKUP(H2964,[4]可返佣产品!$A$2:$B$1000,2,)</f>
        <v>true</v>
      </c>
    </row>
    <row r="2965" spans="1:21">
      <c r="A2965" s="2" t="s">
        <v>8559</v>
      </c>
      <c r="B2965" s="1" t="str">
        <f>VLOOKUP(A2965,'[3]消费明细-普通账号'!$B$2:$C$10000,2,)</f>
        <v>深圳泽汇科技有限公司</v>
      </c>
      <c r="C2965" s="1" t="str">
        <f>VLOOKUP(A2965,'[3]消费明细-普通账号'!$B$2:$D$10000,3,)</f>
        <v>铁军-深</v>
      </c>
      <c r="D2965" s="1" t="str">
        <f>VLOOKUP(A2965,'[3]消费明细-普通账号'!$B$2:$L$10000,11,)</f>
        <v>黄至崇</v>
      </c>
      <c r="E2965" s="1" t="str">
        <f>VLOOKUP(A2965,'[3]消费明细-普通账号'!$B$2:$P$10000,15,)</f>
        <v>新建</v>
      </c>
      <c r="F2965" s="5">
        <f>VLOOKUP(A2965,'[3]消费明细-普通账号'!$B$2:$O$10000,14,)</f>
        <v>43194.591597222199</v>
      </c>
      <c r="G2965" s="2" t="s">
        <v>9650</v>
      </c>
      <c r="H2965" s="2" t="s">
        <v>17</v>
      </c>
      <c r="I2965" s="2" t="s">
        <v>59</v>
      </c>
      <c r="J2965" s="2" t="s">
        <v>9342</v>
      </c>
      <c r="K2965" s="2" t="s">
        <v>371</v>
      </c>
      <c r="L2965" s="2" t="s">
        <v>9343</v>
      </c>
      <c r="M2965" s="2"/>
      <c r="N2965" s="1">
        <f t="shared" si="46"/>
        <v>115.85</v>
      </c>
      <c r="O2965" s="2" t="s">
        <v>22</v>
      </c>
      <c r="P2965" s="2" t="s">
        <v>9651</v>
      </c>
      <c r="Q2965" s="2" t="s">
        <v>9652</v>
      </c>
      <c r="R2965" s="2" t="s">
        <v>21</v>
      </c>
      <c r="S2965" s="2"/>
      <c r="T2965" s="2" t="s">
        <v>25</v>
      </c>
      <c r="U2965" t="str">
        <f>VLOOKUP(H2965,[4]可返佣产品!$A$2:$B$1000,2,)</f>
        <v>true</v>
      </c>
    </row>
    <row r="2966" spans="1:21">
      <c r="A2966" s="2" t="s">
        <v>8559</v>
      </c>
      <c r="B2966" s="1" t="str">
        <f>VLOOKUP(A2966,'[3]消费明细-普通账号'!$B$2:$C$10000,2,)</f>
        <v>深圳泽汇科技有限公司</v>
      </c>
      <c r="C2966" s="1" t="str">
        <f>VLOOKUP(A2966,'[3]消费明细-普通账号'!$B$2:$D$10000,3,)</f>
        <v>铁军-深</v>
      </c>
      <c r="D2966" s="1" t="str">
        <f>VLOOKUP(A2966,'[3]消费明细-普通账号'!$B$2:$L$10000,11,)</f>
        <v>黄至崇</v>
      </c>
      <c r="E2966" s="1" t="str">
        <f>VLOOKUP(A2966,'[3]消费明细-普通账号'!$B$2:$P$10000,15,)</f>
        <v>新建</v>
      </c>
      <c r="F2966" s="5">
        <f>VLOOKUP(A2966,'[3]消费明细-普通账号'!$B$2:$O$10000,14,)</f>
        <v>43194.591597222199</v>
      </c>
      <c r="G2966" s="2" t="s">
        <v>9653</v>
      </c>
      <c r="H2966" s="2" t="s">
        <v>17</v>
      </c>
      <c r="I2966" s="2" t="s">
        <v>59</v>
      </c>
      <c r="J2966" s="2" t="s">
        <v>9342</v>
      </c>
      <c r="K2966" s="2" t="s">
        <v>371</v>
      </c>
      <c r="L2966" s="2" t="s">
        <v>9343</v>
      </c>
      <c r="M2966" s="2"/>
      <c r="N2966" s="1">
        <f t="shared" si="46"/>
        <v>115.85</v>
      </c>
      <c r="O2966" s="2" t="s">
        <v>22</v>
      </c>
      <c r="P2966" s="2" t="s">
        <v>9654</v>
      </c>
      <c r="Q2966" s="2" t="s">
        <v>9655</v>
      </c>
      <c r="R2966" s="2" t="s">
        <v>21</v>
      </c>
      <c r="S2966" s="2"/>
      <c r="T2966" s="2" t="s">
        <v>25</v>
      </c>
      <c r="U2966" t="str">
        <f>VLOOKUP(H2966,[4]可返佣产品!$A$2:$B$1000,2,)</f>
        <v>true</v>
      </c>
    </row>
    <row r="2967" spans="1:21">
      <c r="A2967" s="2" t="s">
        <v>8559</v>
      </c>
      <c r="B2967" s="1" t="str">
        <f>VLOOKUP(A2967,'[3]消费明细-普通账号'!$B$2:$C$10000,2,)</f>
        <v>深圳泽汇科技有限公司</v>
      </c>
      <c r="C2967" s="1" t="str">
        <f>VLOOKUP(A2967,'[3]消费明细-普通账号'!$B$2:$D$10000,3,)</f>
        <v>铁军-深</v>
      </c>
      <c r="D2967" s="1" t="str">
        <f>VLOOKUP(A2967,'[3]消费明细-普通账号'!$B$2:$L$10000,11,)</f>
        <v>黄至崇</v>
      </c>
      <c r="E2967" s="1" t="str">
        <f>VLOOKUP(A2967,'[3]消费明细-普通账号'!$B$2:$P$10000,15,)</f>
        <v>新建</v>
      </c>
      <c r="F2967" s="5">
        <f>VLOOKUP(A2967,'[3]消费明细-普通账号'!$B$2:$O$10000,14,)</f>
        <v>43194.591597222199</v>
      </c>
      <c r="G2967" s="2" t="s">
        <v>9656</v>
      </c>
      <c r="H2967" s="2" t="s">
        <v>17</v>
      </c>
      <c r="I2967" s="2" t="s">
        <v>59</v>
      </c>
      <c r="J2967" s="2" t="s">
        <v>9342</v>
      </c>
      <c r="K2967" s="2" t="s">
        <v>371</v>
      </c>
      <c r="L2967" s="2" t="s">
        <v>9343</v>
      </c>
      <c r="M2967" s="2"/>
      <c r="N2967" s="1">
        <f t="shared" si="46"/>
        <v>115.85</v>
      </c>
      <c r="O2967" s="2" t="s">
        <v>22</v>
      </c>
      <c r="P2967" s="2" t="s">
        <v>9657</v>
      </c>
      <c r="Q2967" s="2" t="s">
        <v>9658</v>
      </c>
      <c r="R2967" s="2" t="s">
        <v>21</v>
      </c>
      <c r="S2967" s="2"/>
      <c r="T2967" s="2" t="s">
        <v>25</v>
      </c>
      <c r="U2967" t="str">
        <f>VLOOKUP(H2967,[4]可返佣产品!$A$2:$B$1000,2,)</f>
        <v>true</v>
      </c>
    </row>
    <row r="2968" spans="1:21">
      <c r="A2968" s="2" t="s">
        <v>8559</v>
      </c>
      <c r="B2968" s="1" t="str">
        <f>VLOOKUP(A2968,'[3]消费明细-普通账号'!$B$2:$C$10000,2,)</f>
        <v>深圳泽汇科技有限公司</v>
      </c>
      <c r="C2968" s="1" t="str">
        <f>VLOOKUP(A2968,'[3]消费明细-普通账号'!$B$2:$D$10000,3,)</f>
        <v>铁军-深</v>
      </c>
      <c r="D2968" s="1" t="str">
        <f>VLOOKUP(A2968,'[3]消费明细-普通账号'!$B$2:$L$10000,11,)</f>
        <v>黄至崇</v>
      </c>
      <c r="E2968" s="1" t="str">
        <f>VLOOKUP(A2968,'[3]消费明细-普通账号'!$B$2:$P$10000,15,)</f>
        <v>新建</v>
      </c>
      <c r="F2968" s="5">
        <f>VLOOKUP(A2968,'[3]消费明细-普通账号'!$B$2:$O$10000,14,)</f>
        <v>43194.591597222199</v>
      </c>
      <c r="G2968" s="2" t="s">
        <v>9659</v>
      </c>
      <c r="H2968" s="2" t="s">
        <v>17</v>
      </c>
      <c r="I2968" s="2" t="s">
        <v>59</v>
      </c>
      <c r="J2968" s="2" t="s">
        <v>9342</v>
      </c>
      <c r="K2968" s="2" t="s">
        <v>371</v>
      </c>
      <c r="L2968" s="2" t="s">
        <v>9343</v>
      </c>
      <c r="M2968" s="2"/>
      <c r="N2968" s="1">
        <f t="shared" si="46"/>
        <v>115.85</v>
      </c>
      <c r="O2968" s="2" t="s">
        <v>22</v>
      </c>
      <c r="P2968" s="2" t="s">
        <v>9660</v>
      </c>
      <c r="Q2968" s="2" t="s">
        <v>9661</v>
      </c>
      <c r="R2968" s="2" t="s">
        <v>21</v>
      </c>
      <c r="S2968" s="2"/>
      <c r="T2968" s="2" t="s">
        <v>25</v>
      </c>
      <c r="U2968" t="str">
        <f>VLOOKUP(H2968,[4]可返佣产品!$A$2:$B$1000,2,)</f>
        <v>true</v>
      </c>
    </row>
    <row r="2969" spans="1:21">
      <c r="A2969" s="2" t="s">
        <v>9523</v>
      </c>
      <c r="B2969" s="1" t="str">
        <f>VLOOKUP(A2969,'[3]消费明细-普通账号'!$B$2:$C$10000,2,)</f>
        <v>深圳市鹏泰联盛互联网金融服务有限公司</v>
      </c>
      <c r="C2969" s="1" t="str">
        <f>VLOOKUP(A2969,'[3]消费明细-普通账号'!$B$2:$D$10000,3,)</f>
        <v>KA-深</v>
      </c>
      <c r="D2969" s="1" t="str">
        <f>VLOOKUP(A2969,'[3]消费明细-普通账号'!$B$2:$L$10000,11,)</f>
        <v>李申政</v>
      </c>
      <c r="E2969" s="1" t="str">
        <f>VLOOKUP(A2969,'[3]消费明细-普通账号'!$B$2:$P$10000,15,)</f>
        <v>关联</v>
      </c>
      <c r="F2969" s="5">
        <f>VLOOKUP(A2969,'[3]消费明细-普通账号'!$B$2:$O$10000,14,)</f>
        <v>43111.590775463003</v>
      </c>
      <c r="G2969" s="2" t="s">
        <v>9662</v>
      </c>
      <c r="H2969" s="2" t="s">
        <v>48</v>
      </c>
      <c r="I2969" s="2" t="s">
        <v>49</v>
      </c>
      <c r="J2969" s="2" t="s">
        <v>29</v>
      </c>
      <c r="K2969" s="2" t="s">
        <v>20</v>
      </c>
      <c r="L2969" s="2" t="s">
        <v>30</v>
      </c>
      <c r="M2969" s="2"/>
      <c r="N2969" s="1">
        <f t="shared" si="46"/>
        <v>0</v>
      </c>
      <c r="O2969" s="2" t="s">
        <v>31</v>
      </c>
      <c r="P2969" s="2" t="s">
        <v>9663</v>
      </c>
      <c r="Q2969" s="2" t="s">
        <v>9663</v>
      </c>
      <c r="R2969" s="2" t="s">
        <v>21</v>
      </c>
      <c r="S2969" s="2"/>
      <c r="T2969" s="2" t="s">
        <v>25</v>
      </c>
      <c r="U2969" t="e">
        <f>VLOOKUP(H2969,[4]可返佣产品!$A$2:$B$1000,2,)</f>
        <v>#N/A</v>
      </c>
    </row>
    <row r="2970" spans="1:21">
      <c r="A2970" s="2" t="s">
        <v>8559</v>
      </c>
      <c r="B2970" s="1" t="str">
        <f>VLOOKUP(A2970,'[3]消费明细-普通账号'!$B$2:$C$10000,2,)</f>
        <v>深圳泽汇科技有限公司</v>
      </c>
      <c r="C2970" s="1" t="str">
        <f>VLOOKUP(A2970,'[3]消费明细-普通账号'!$B$2:$D$10000,3,)</f>
        <v>铁军-深</v>
      </c>
      <c r="D2970" s="1" t="str">
        <f>VLOOKUP(A2970,'[3]消费明细-普通账号'!$B$2:$L$10000,11,)</f>
        <v>黄至崇</v>
      </c>
      <c r="E2970" s="1" t="str">
        <f>VLOOKUP(A2970,'[3]消费明细-普通账号'!$B$2:$P$10000,15,)</f>
        <v>新建</v>
      </c>
      <c r="F2970" s="5">
        <f>VLOOKUP(A2970,'[3]消费明细-普通账号'!$B$2:$O$10000,14,)</f>
        <v>43194.591597222199</v>
      </c>
      <c r="G2970" s="2" t="s">
        <v>9664</v>
      </c>
      <c r="H2970" s="2" t="s">
        <v>17</v>
      </c>
      <c r="I2970" s="2" t="s">
        <v>59</v>
      </c>
      <c r="J2970" s="2" t="s">
        <v>9342</v>
      </c>
      <c r="K2970" s="2" t="s">
        <v>371</v>
      </c>
      <c r="L2970" s="2" t="s">
        <v>9343</v>
      </c>
      <c r="M2970" s="2"/>
      <c r="N2970" s="1">
        <f t="shared" si="46"/>
        <v>115.85</v>
      </c>
      <c r="O2970" s="2" t="s">
        <v>22</v>
      </c>
      <c r="P2970" s="2" t="s">
        <v>9665</v>
      </c>
      <c r="Q2970" s="2" t="s">
        <v>9666</v>
      </c>
      <c r="R2970" s="2" t="s">
        <v>21</v>
      </c>
      <c r="S2970" s="2"/>
      <c r="T2970" s="2" t="s">
        <v>25</v>
      </c>
      <c r="U2970" t="str">
        <f>VLOOKUP(H2970,[4]可返佣产品!$A$2:$B$1000,2,)</f>
        <v>true</v>
      </c>
    </row>
    <row r="2971" spans="1:21">
      <c r="A2971" s="2" t="s">
        <v>8559</v>
      </c>
      <c r="B2971" s="1" t="str">
        <f>VLOOKUP(A2971,'[3]消费明细-普通账号'!$B$2:$C$10000,2,)</f>
        <v>深圳泽汇科技有限公司</v>
      </c>
      <c r="C2971" s="1" t="str">
        <f>VLOOKUP(A2971,'[3]消费明细-普通账号'!$B$2:$D$10000,3,)</f>
        <v>铁军-深</v>
      </c>
      <c r="D2971" s="1" t="str">
        <f>VLOOKUP(A2971,'[3]消费明细-普通账号'!$B$2:$L$10000,11,)</f>
        <v>黄至崇</v>
      </c>
      <c r="E2971" s="1" t="str">
        <f>VLOOKUP(A2971,'[3]消费明细-普通账号'!$B$2:$P$10000,15,)</f>
        <v>新建</v>
      </c>
      <c r="F2971" s="5">
        <f>VLOOKUP(A2971,'[3]消费明细-普通账号'!$B$2:$O$10000,14,)</f>
        <v>43194.591597222199</v>
      </c>
      <c r="G2971" s="2" t="s">
        <v>9667</v>
      </c>
      <c r="H2971" s="2" t="s">
        <v>17</v>
      </c>
      <c r="I2971" s="2" t="s">
        <v>59</v>
      </c>
      <c r="J2971" s="2" t="s">
        <v>9342</v>
      </c>
      <c r="K2971" s="2" t="s">
        <v>371</v>
      </c>
      <c r="L2971" s="2" t="s">
        <v>9343</v>
      </c>
      <c r="M2971" s="2"/>
      <c r="N2971" s="1">
        <f t="shared" si="46"/>
        <v>115.85</v>
      </c>
      <c r="O2971" s="2" t="s">
        <v>22</v>
      </c>
      <c r="P2971" s="2" t="s">
        <v>9668</v>
      </c>
      <c r="Q2971" s="2" t="s">
        <v>9669</v>
      </c>
      <c r="R2971" s="2" t="s">
        <v>21</v>
      </c>
      <c r="S2971" s="2"/>
      <c r="T2971" s="2" t="s">
        <v>25</v>
      </c>
      <c r="U2971" t="str">
        <f>VLOOKUP(H2971,[4]可返佣产品!$A$2:$B$1000,2,)</f>
        <v>true</v>
      </c>
    </row>
    <row r="2972" spans="1:21">
      <c r="A2972" s="2" t="s">
        <v>8559</v>
      </c>
      <c r="B2972" s="1" t="str">
        <f>VLOOKUP(A2972,'[3]消费明细-普通账号'!$B$2:$C$10000,2,)</f>
        <v>深圳泽汇科技有限公司</v>
      </c>
      <c r="C2972" s="1" t="str">
        <f>VLOOKUP(A2972,'[3]消费明细-普通账号'!$B$2:$D$10000,3,)</f>
        <v>铁军-深</v>
      </c>
      <c r="D2972" s="1" t="str">
        <f>VLOOKUP(A2972,'[3]消费明细-普通账号'!$B$2:$L$10000,11,)</f>
        <v>黄至崇</v>
      </c>
      <c r="E2972" s="1" t="str">
        <f>VLOOKUP(A2972,'[3]消费明细-普通账号'!$B$2:$P$10000,15,)</f>
        <v>新建</v>
      </c>
      <c r="F2972" s="5">
        <f>VLOOKUP(A2972,'[3]消费明细-普通账号'!$B$2:$O$10000,14,)</f>
        <v>43194.591597222199</v>
      </c>
      <c r="G2972" s="2" t="s">
        <v>9670</v>
      </c>
      <c r="H2972" s="2" t="s">
        <v>17</v>
      </c>
      <c r="I2972" s="2" t="s">
        <v>59</v>
      </c>
      <c r="J2972" s="2" t="s">
        <v>9342</v>
      </c>
      <c r="K2972" s="2" t="s">
        <v>371</v>
      </c>
      <c r="L2972" s="2" t="s">
        <v>9343</v>
      </c>
      <c r="M2972" s="2"/>
      <c r="N2972" s="1">
        <f t="shared" si="46"/>
        <v>115.85</v>
      </c>
      <c r="O2972" s="2" t="s">
        <v>22</v>
      </c>
      <c r="P2972" s="2" t="s">
        <v>9671</v>
      </c>
      <c r="Q2972" s="2" t="s">
        <v>9672</v>
      </c>
      <c r="R2972" s="2" t="s">
        <v>21</v>
      </c>
      <c r="S2972" s="2"/>
      <c r="T2972" s="2" t="s">
        <v>25</v>
      </c>
      <c r="U2972" t="str">
        <f>VLOOKUP(H2972,[4]可返佣产品!$A$2:$B$1000,2,)</f>
        <v>true</v>
      </c>
    </row>
    <row r="2973" spans="1:21">
      <c r="A2973" s="2" t="s">
        <v>8559</v>
      </c>
      <c r="B2973" s="1" t="str">
        <f>VLOOKUP(A2973,'[3]消费明细-普通账号'!$B$2:$C$10000,2,)</f>
        <v>深圳泽汇科技有限公司</v>
      </c>
      <c r="C2973" s="1" t="str">
        <f>VLOOKUP(A2973,'[3]消费明细-普通账号'!$B$2:$D$10000,3,)</f>
        <v>铁军-深</v>
      </c>
      <c r="D2973" s="1" t="str">
        <f>VLOOKUP(A2973,'[3]消费明细-普通账号'!$B$2:$L$10000,11,)</f>
        <v>黄至崇</v>
      </c>
      <c r="E2973" s="1" t="str">
        <f>VLOOKUP(A2973,'[3]消费明细-普通账号'!$B$2:$P$10000,15,)</f>
        <v>新建</v>
      </c>
      <c r="F2973" s="5">
        <f>VLOOKUP(A2973,'[3]消费明细-普通账号'!$B$2:$O$10000,14,)</f>
        <v>43194.591597222199</v>
      </c>
      <c r="G2973" s="2" t="s">
        <v>9673</v>
      </c>
      <c r="H2973" s="2" t="s">
        <v>17</v>
      </c>
      <c r="I2973" s="2" t="s">
        <v>59</v>
      </c>
      <c r="J2973" s="2" t="s">
        <v>9342</v>
      </c>
      <c r="K2973" s="2" t="s">
        <v>371</v>
      </c>
      <c r="L2973" s="2" t="s">
        <v>9343</v>
      </c>
      <c r="M2973" s="2"/>
      <c r="N2973" s="1">
        <f t="shared" si="46"/>
        <v>115.85</v>
      </c>
      <c r="O2973" s="2" t="s">
        <v>22</v>
      </c>
      <c r="P2973" s="2" t="s">
        <v>9674</v>
      </c>
      <c r="Q2973" s="2" t="s">
        <v>9675</v>
      </c>
      <c r="R2973" s="2" t="s">
        <v>21</v>
      </c>
      <c r="S2973" s="2"/>
      <c r="T2973" s="2" t="s">
        <v>25</v>
      </c>
      <c r="U2973" t="str">
        <f>VLOOKUP(H2973,[4]可返佣产品!$A$2:$B$1000,2,)</f>
        <v>true</v>
      </c>
    </row>
    <row r="2974" spans="1:21">
      <c r="A2974" s="2" t="s">
        <v>8559</v>
      </c>
      <c r="B2974" s="1" t="str">
        <f>VLOOKUP(A2974,'[3]消费明细-普通账号'!$B$2:$C$10000,2,)</f>
        <v>深圳泽汇科技有限公司</v>
      </c>
      <c r="C2974" s="1" t="str">
        <f>VLOOKUP(A2974,'[3]消费明细-普通账号'!$B$2:$D$10000,3,)</f>
        <v>铁军-深</v>
      </c>
      <c r="D2974" s="1" t="str">
        <f>VLOOKUP(A2974,'[3]消费明细-普通账号'!$B$2:$L$10000,11,)</f>
        <v>黄至崇</v>
      </c>
      <c r="E2974" s="1" t="str">
        <f>VLOOKUP(A2974,'[3]消费明细-普通账号'!$B$2:$P$10000,15,)</f>
        <v>新建</v>
      </c>
      <c r="F2974" s="5">
        <f>VLOOKUP(A2974,'[3]消费明细-普通账号'!$B$2:$O$10000,14,)</f>
        <v>43194.591597222199</v>
      </c>
      <c r="G2974" s="2" t="s">
        <v>9676</v>
      </c>
      <c r="H2974" s="2" t="s">
        <v>17</v>
      </c>
      <c r="I2974" s="2" t="s">
        <v>59</v>
      </c>
      <c r="J2974" s="2" t="s">
        <v>9342</v>
      </c>
      <c r="K2974" s="2" t="s">
        <v>371</v>
      </c>
      <c r="L2974" s="2" t="s">
        <v>9343</v>
      </c>
      <c r="M2974" s="2"/>
      <c r="N2974" s="1">
        <f t="shared" si="46"/>
        <v>115.85</v>
      </c>
      <c r="O2974" s="2" t="s">
        <v>22</v>
      </c>
      <c r="P2974" s="2" t="s">
        <v>9677</v>
      </c>
      <c r="Q2974" s="2" t="s">
        <v>9678</v>
      </c>
      <c r="R2974" s="2" t="s">
        <v>21</v>
      </c>
      <c r="S2974" s="2"/>
      <c r="T2974" s="2" t="s">
        <v>25</v>
      </c>
      <c r="U2974" t="str">
        <f>VLOOKUP(H2974,[4]可返佣产品!$A$2:$B$1000,2,)</f>
        <v>true</v>
      </c>
    </row>
    <row r="2975" spans="1:21">
      <c r="A2975" s="2" t="s">
        <v>8559</v>
      </c>
      <c r="B2975" s="1" t="str">
        <f>VLOOKUP(A2975,'[3]消费明细-普通账号'!$B$2:$C$10000,2,)</f>
        <v>深圳泽汇科技有限公司</v>
      </c>
      <c r="C2975" s="1" t="str">
        <f>VLOOKUP(A2975,'[3]消费明细-普通账号'!$B$2:$D$10000,3,)</f>
        <v>铁军-深</v>
      </c>
      <c r="D2975" s="1" t="str">
        <f>VLOOKUP(A2975,'[3]消费明细-普通账号'!$B$2:$L$10000,11,)</f>
        <v>黄至崇</v>
      </c>
      <c r="E2975" s="1" t="str">
        <f>VLOOKUP(A2975,'[3]消费明细-普通账号'!$B$2:$P$10000,15,)</f>
        <v>新建</v>
      </c>
      <c r="F2975" s="5">
        <f>VLOOKUP(A2975,'[3]消费明细-普通账号'!$B$2:$O$10000,14,)</f>
        <v>43194.591597222199</v>
      </c>
      <c r="G2975" s="2" t="s">
        <v>9679</v>
      </c>
      <c r="H2975" s="2" t="s">
        <v>17</v>
      </c>
      <c r="I2975" s="2" t="s">
        <v>59</v>
      </c>
      <c r="J2975" s="2" t="s">
        <v>9342</v>
      </c>
      <c r="K2975" s="2" t="s">
        <v>371</v>
      </c>
      <c r="L2975" s="2" t="s">
        <v>9343</v>
      </c>
      <c r="M2975" s="2"/>
      <c r="N2975" s="1">
        <f t="shared" si="46"/>
        <v>115.85</v>
      </c>
      <c r="O2975" s="2" t="s">
        <v>22</v>
      </c>
      <c r="P2975" s="2" t="s">
        <v>9680</v>
      </c>
      <c r="Q2975" s="2" t="s">
        <v>9681</v>
      </c>
      <c r="R2975" s="2" t="s">
        <v>21</v>
      </c>
      <c r="S2975" s="2"/>
      <c r="T2975" s="2" t="s">
        <v>25</v>
      </c>
      <c r="U2975" t="str">
        <f>VLOOKUP(H2975,[4]可返佣产品!$A$2:$B$1000,2,)</f>
        <v>true</v>
      </c>
    </row>
    <row r="2976" spans="1:21">
      <c r="A2976" s="2" t="s">
        <v>8559</v>
      </c>
      <c r="B2976" s="1" t="str">
        <f>VLOOKUP(A2976,'[3]消费明细-普通账号'!$B$2:$C$10000,2,)</f>
        <v>深圳泽汇科技有限公司</v>
      </c>
      <c r="C2976" s="1" t="str">
        <f>VLOOKUP(A2976,'[3]消费明细-普通账号'!$B$2:$D$10000,3,)</f>
        <v>铁军-深</v>
      </c>
      <c r="D2976" s="1" t="str">
        <f>VLOOKUP(A2976,'[3]消费明细-普通账号'!$B$2:$L$10000,11,)</f>
        <v>黄至崇</v>
      </c>
      <c r="E2976" s="1" t="str">
        <f>VLOOKUP(A2976,'[3]消费明细-普通账号'!$B$2:$P$10000,15,)</f>
        <v>新建</v>
      </c>
      <c r="F2976" s="5">
        <f>VLOOKUP(A2976,'[3]消费明细-普通账号'!$B$2:$O$10000,14,)</f>
        <v>43194.591597222199</v>
      </c>
      <c r="G2976" s="2" t="s">
        <v>9682</v>
      </c>
      <c r="H2976" s="2" t="s">
        <v>17</v>
      </c>
      <c r="I2976" s="2" t="s">
        <v>59</v>
      </c>
      <c r="J2976" s="2" t="s">
        <v>9342</v>
      </c>
      <c r="K2976" s="2" t="s">
        <v>371</v>
      </c>
      <c r="L2976" s="2" t="s">
        <v>9343</v>
      </c>
      <c r="M2976" s="2"/>
      <c r="N2976" s="1">
        <f t="shared" si="46"/>
        <v>115.85</v>
      </c>
      <c r="O2976" s="2" t="s">
        <v>22</v>
      </c>
      <c r="P2976" s="2" t="s">
        <v>9683</v>
      </c>
      <c r="Q2976" s="2" t="s">
        <v>9684</v>
      </c>
      <c r="R2976" s="2" t="s">
        <v>21</v>
      </c>
      <c r="S2976" s="2"/>
      <c r="T2976" s="2" t="s">
        <v>25</v>
      </c>
      <c r="U2976" t="str">
        <f>VLOOKUP(H2976,[4]可返佣产品!$A$2:$B$1000,2,)</f>
        <v>true</v>
      </c>
    </row>
    <row r="2977" spans="1:21">
      <c r="A2977" s="2" t="s">
        <v>8559</v>
      </c>
      <c r="B2977" s="1" t="str">
        <f>VLOOKUP(A2977,'[3]消费明细-普通账号'!$B$2:$C$10000,2,)</f>
        <v>深圳泽汇科技有限公司</v>
      </c>
      <c r="C2977" s="1" t="str">
        <f>VLOOKUP(A2977,'[3]消费明细-普通账号'!$B$2:$D$10000,3,)</f>
        <v>铁军-深</v>
      </c>
      <c r="D2977" s="1" t="str">
        <f>VLOOKUP(A2977,'[3]消费明细-普通账号'!$B$2:$L$10000,11,)</f>
        <v>黄至崇</v>
      </c>
      <c r="E2977" s="1" t="str">
        <f>VLOOKUP(A2977,'[3]消费明细-普通账号'!$B$2:$P$10000,15,)</f>
        <v>新建</v>
      </c>
      <c r="F2977" s="5">
        <f>VLOOKUP(A2977,'[3]消费明细-普通账号'!$B$2:$O$10000,14,)</f>
        <v>43194.591597222199</v>
      </c>
      <c r="G2977" s="2" t="s">
        <v>9685</v>
      </c>
      <c r="H2977" s="2" t="s">
        <v>17</v>
      </c>
      <c r="I2977" s="2" t="s">
        <v>59</v>
      </c>
      <c r="J2977" s="2" t="s">
        <v>9342</v>
      </c>
      <c r="K2977" s="2" t="s">
        <v>371</v>
      </c>
      <c r="L2977" s="2" t="s">
        <v>9343</v>
      </c>
      <c r="M2977" s="2"/>
      <c r="N2977" s="1">
        <f t="shared" si="46"/>
        <v>115.85</v>
      </c>
      <c r="O2977" s="2" t="s">
        <v>22</v>
      </c>
      <c r="P2977" s="2" t="s">
        <v>9686</v>
      </c>
      <c r="Q2977" s="2" t="s">
        <v>9687</v>
      </c>
      <c r="R2977" s="2" t="s">
        <v>21</v>
      </c>
      <c r="S2977" s="2"/>
      <c r="T2977" s="2" t="s">
        <v>25</v>
      </c>
      <c r="U2977" t="str">
        <f>VLOOKUP(H2977,[4]可返佣产品!$A$2:$B$1000,2,)</f>
        <v>true</v>
      </c>
    </row>
    <row r="2978" spans="1:21">
      <c r="A2978" s="2" t="s">
        <v>8559</v>
      </c>
      <c r="B2978" s="1" t="str">
        <f>VLOOKUP(A2978,'[3]消费明细-普通账号'!$B$2:$C$10000,2,)</f>
        <v>深圳泽汇科技有限公司</v>
      </c>
      <c r="C2978" s="1" t="str">
        <f>VLOOKUP(A2978,'[3]消费明细-普通账号'!$B$2:$D$10000,3,)</f>
        <v>铁军-深</v>
      </c>
      <c r="D2978" s="1" t="str">
        <f>VLOOKUP(A2978,'[3]消费明细-普通账号'!$B$2:$L$10000,11,)</f>
        <v>黄至崇</v>
      </c>
      <c r="E2978" s="1" t="str">
        <f>VLOOKUP(A2978,'[3]消费明细-普通账号'!$B$2:$P$10000,15,)</f>
        <v>新建</v>
      </c>
      <c r="F2978" s="5">
        <f>VLOOKUP(A2978,'[3]消费明细-普通账号'!$B$2:$O$10000,14,)</f>
        <v>43194.591597222199</v>
      </c>
      <c r="G2978" s="2" t="s">
        <v>9688</v>
      </c>
      <c r="H2978" s="2" t="s">
        <v>17</v>
      </c>
      <c r="I2978" s="2" t="s">
        <v>59</v>
      </c>
      <c r="J2978" s="2" t="s">
        <v>9342</v>
      </c>
      <c r="K2978" s="2" t="s">
        <v>371</v>
      </c>
      <c r="L2978" s="2" t="s">
        <v>9343</v>
      </c>
      <c r="M2978" s="2"/>
      <c r="N2978" s="1">
        <f t="shared" si="46"/>
        <v>115.85</v>
      </c>
      <c r="O2978" s="2" t="s">
        <v>22</v>
      </c>
      <c r="P2978" s="2" t="s">
        <v>9689</v>
      </c>
      <c r="Q2978" s="2" t="s">
        <v>9690</v>
      </c>
      <c r="R2978" s="2" t="s">
        <v>21</v>
      </c>
      <c r="S2978" s="2"/>
      <c r="T2978" s="2" t="s">
        <v>25</v>
      </c>
      <c r="U2978" t="str">
        <f>VLOOKUP(H2978,[4]可返佣产品!$A$2:$B$1000,2,)</f>
        <v>true</v>
      </c>
    </row>
    <row r="2979" spans="1:21">
      <c r="A2979" s="2" t="s">
        <v>8559</v>
      </c>
      <c r="B2979" s="1" t="str">
        <f>VLOOKUP(A2979,'[3]消费明细-普通账号'!$B$2:$C$10000,2,)</f>
        <v>深圳泽汇科技有限公司</v>
      </c>
      <c r="C2979" s="1" t="str">
        <f>VLOOKUP(A2979,'[3]消费明细-普通账号'!$B$2:$D$10000,3,)</f>
        <v>铁军-深</v>
      </c>
      <c r="D2979" s="1" t="str">
        <f>VLOOKUP(A2979,'[3]消费明细-普通账号'!$B$2:$L$10000,11,)</f>
        <v>黄至崇</v>
      </c>
      <c r="E2979" s="1" t="str">
        <f>VLOOKUP(A2979,'[3]消费明细-普通账号'!$B$2:$P$10000,15,)</f>
        <v>新建</v>
      </c>
      <c r="F2979" s="5">
        <f>VLOOKUP(A2979,'[3]消费明细-普通账号'!$B$2:$O$10000,14,)</f>
        <v>43194.591597222199</v>
      </c>
      <c r="G2979" s="2" t="s">
        <v>9691</v>
      </c>
      <c r="H2979" s="2" t="s">
        <v>17</v>
      </c>
      <c r="I2979" s="2" t="s">
        <v>59</v>
      </c>
      <c r="J2979" s="2" t="s">
        <v>9342</v>
      </c>
      <c r="K2979" s="2" t="s">
        <v>371</v>
      </c>
      <c r="L2979" s="2" t="s">
        <v>9343</v>
      </c>
      <c r="M2979" s="2"/>
      <c r="N2979" s="1">
        <f t="shared" si="46"/>
        <v>115.85</v>
      </c>
      <c r="O2979" s="2" t="s">
        <v>22</v>
      </c>
      <c r="P2979" s="2" t="s">
        <v>9692</v>
      </c>
      <c r="Q2979" s="2" t="s">
        <v>9693</v>
      </c>
      <c r="R2979" s="2" t="s">
        <v>21</v>
      </c>
      <c r="S2979" s="2"/>
      <c r="T2979" s="2" t="s">
        <v>25</v>
      </c>
      <c r="U2979" t="str">
        <f>VLOOKUP(H2979,[4]可返佣产品!$A$2:$B$1000,2,)</f>
        <v>true</v>
      </c>
    </row>
    <row r="2980" spans="1:21">
      <c r="A2980" s="2" t="s">
        <v>8559</v>
      </c>
      <c r="B2980" s="1" t="str">
        <f>VLOOKUP(A2980,'[3]消费明细-普通账号'!$B$2:$C$10000,2,)</f>
        <v>深圳泽汇科技有限公司</v>
      </c>
      <c r="C2980" s="1" t="str">
        <f>VLOOKUP(A2980,'[3]消费明细-普通账号'!$B$2:$D$10000,3,)</f>
        <v>铁军-深</v>
      </c>
      <c r="D2980" s="1" t="str">
        <f>VLOOKUP(A2980,'[3]消费明细-普通账号'!$B$2:$L$10000,11,)</f>
        <v>黄至崇</v>
      </c>
      <c r="E2980" s="1" t="str">
        <f>VLOOKUP(A2980,'[3]消费明细-普通账号'!$B$2:$P$10000,15,)</f>
        <v>新建</v>
      </c>
      <c r="F2980" s="5">
        <f>VLOOKUP(A2980,'[3]消费明细-普通账号'!$B$2:$O$10000,14,)</f>
        <v>43194.591597222199</v>
      </c>
      <c r="G2980" s="2" t="s">
        <v>9694</v>
      </c>
      <c r="H2980" s="2" t="s">
        <v>17</v>
      </c>
      <c r="I2980" s="2" t="s">
        <v>59</v>
      </c>
      <c r="J2980" s="2" t="s">
        <v>9342</v>
      </c>
      <c r="K2980" s="2" t="s">
        <v>371</v>
      </c>
      <c r="L2980" s="2" t="s">
        <v>9343</v>
      </c>
      <c r="M2980" s="2"/>
      <c r="N2980" s="1">
        <f t="shared" si="46"/>
        <v>115.85</v>
      </c>
      <c r="O2980" s="2" t="s">
        <v>22</v>
      </c>
      <c r="P2980" s="2" t="s">
        <v>9695</v>
      </c>
      <c r="Q2980" s="2" t="s">
        <v>9696</v>
      </c>
      <c r="R2980" s="2" t="s">
        <v>21</v>
      </c>
      <c r="S2980" s="2"/>
      <c r="T2980" s="2" t="s">
        <v>25</v>
      </c>
      <c r="U2980" t="str">
        <f>VLOOKUP(H2980,[4]可返佣产品!$A$2:$B$1000,2,)</f>
        <v>true</v>
      </c>
    </row>
    <row r="2981" spans="1:21">
      <c r="A2981" s="2" t="s">
        <v>8559</v>
      </c>
      <c r="B2981" s="1" t="str">
        <f>VLOOKUP(A2981,'[3]消费明细-普通账号'!$B$2:$C$10000,2,)</f>
        <v>深圳泽汇科技有限公司</v>
      </c>
      <c r="C2981" s="1" t="str">
        <f>VLOOKUP(A2981,'[3]消费明细-普通账号'!$B$2:$D$10000,3,)</f>
        <v>铁军-深</v>
      </c>
      <c r="D2981" s="1" t="str">
        <f>VLOOKUP(A2981,'[3]消费明细-普通账号'!$B$2:$L$10000,11,)</f>
        <v>黄至崇</v>
      </c>
      <c r="E2981" s="1" t="str">
        <f>VLOOKUP(A2981,'[3]消费明细-普通账号'!$B$2:$P$10000,15,)</f>
        <v>新建</v>
      </c>
      <c r="F2981" s="5">
        <f>VLOOKUP(A2981,'[3]消费明细-普通账号'!$B$2:$O$10000,14,)</f>
        <v>43194.591597222199</v>
      </c>
      <c r="G2981" s="2" t="s">
        <v>9697</v>
      </c>
      <c r="H2981" s="2" t="s">
        <v>17</v>
      </c>
      <c r="I2981" s="2" t="s">
        <v>59</v>
      </c>
      <c r="J2981" s="2" t="s">
        <v>9342</v>
      </c>
      <c r="K2981" s="2" t="s">
        <v>371</v>
      </c>
      <c r="L2981" s="2" t="s">
        <v>9343</v>
      </c>
      <c r="M2981" s="2"/>
      <c r="N2981" s="1">
        <f t="shared" si="46"/>
        <v>115.85</v>
      </c>
      <c r="O2981" s="2" t="s">
        <v>22</v>
      </c>
      <c r="P2981" s="2" t="s">
        <v>9698</v>
      </c>
      <c r="Q2981" s="2" t="s">
        <v>9699</v>
      </c>
      <c r="R2981" s="2" t="s">
        <v>21</v>
      </c>
      <c r="S2981" s="2"/>
      <c r="T2981" s="2" t="s">
        <v>25</v>
      </c>
      <c r="U2981" t="str">
        <f>VLOOKUP(H2981,[4]可返佣产品!$A$2:$B$1000,2,)</f>
        <v>true</v>
      </c>
    </row>
    <row r="2982" spans="1:21">
      <c r="A2982" s="2" t="s">
        <v>8559</v>
      </c>
      <c r="B2982" s="1" t="str">
        <f>VLOOKUP(A2982,'[3]消费明细-普通账号'!$B$2:$C$10000,2,)</f>
        <v>深圳泽汇科技有限公司</v>
      </c>
      <c r="C2982" s="1" t="str">
        <f>VLOOKUP(A2982,'[3]消费明细-普通账号'!$B$2:$D$10000,3,)</f>
        <v>铁军-深</v>
      </c>
      <c r="D2982" s="1" t="str">
        <f>VLOOKUP(A2982,'[3]消费明细-普通账号'!$B$2:$L$10000,11,)</f>
        <v>黄至崇</v>
      </c>
      <c r="E2982" s="1" t="str">
        <f>VLOOKUP(A2982,'[3]消费明细-普通账号'!$B$2:$P$10000,15,)</f>
        <v>新建</v>
      </c>
      <c r="F2982" s="5">
        <f>VLOOKUP(A2982,'[3]消费明细-普通账号'!$B$2:$O$10000,14,)</f>
        <v>43194.591597222199</v>
      </c>
      <c r="G2982" s="2" t="s">
        <v>9700</v>
      </c>
      <c r="H2982" s="2" t="s">
        <v>17</v>
      </c>
      <c r="I2982" s="2" t="s">
        <v>59</v>
      </c>
      <c r="J2982" s="2" t="s">
        <v>9342</v>
      </c>
      <c r="K2982" s="2" t="s">
        <v>371</v>
      </c>
      <c r="L2982" s="2" t="s">
        <v>9343</v>
      </c>
      <c r="M2982" s="2"/>
      <c r="N2982" s="1">
        <f t="shared" si="46"/>
        <v>115.85</v>
      </c>
      <c r="O2982" s="2" t="s">
        <v>22</v>
      </c>
      <c r="P2982" s="2" t="s">
        <v>9701</v>
      </c>
      <c r="Q2982" s="2" t="s">
        <v>9702</v>
      </c>
      <c r="R2982" s="2" t="s">
        <v>21</v>
      </c>
      <c r="S2982" s="2"/>
      <c r="T2982" s="2" t="s">
        <v>25</v>
      </c>
      <c r="U2982" t="str">
        <f>VLOOKUP(H2982,[4]可返佣产品!$A$2:$B$1000,2,)</f>
        <v>true</v>
      </c>
    </row>
    <row r="2983" spans="1:21">
      <c r="A2983" s="2" t="s">
        <v>8559</v>
      </c>
      <c r="B2983" s="1" t="str">
        <f>VLOOKUP(A2983,'[3]消费明细-普通账号'!$B$2:$C$10000,2,)</f>
        <v>深圳泽汇科技有限公司</v>
      </c>
      <c r="C2983" s="1" t="str">
        <f>VLOOKUP(A2983,'[3]消费明细-普通账号'!$B$2:$D$10000,3,)</f>
        <v>铁军-深</v>
      </c>
      <c r="D2983" s="1" t="str">
        <f>VLOOKUP(A2983,'[3]消费明细-普通账号'!$B$2:$L$10000,11,)</f>
        <v>黄至崇</v>
      </c>
      <c r="E2983" s="1" t="str">
        <f>VLOOKUP(A2983,'[3]消费明细-普通账号'!$B$2:$P$10000,15,)</f>
        <v>新建</v>
      </c>
      <c r="F2983" s="5">
        <f>VLOOKUP(A2983,'[3]消费明细-普通账号'!$B$2:$O$10000,14,)</f>
        <v>43194.591597222199</v>
      </c>
      <c r="G2983" s="2" t="s">
        <v>9703</v>
      </c>
      <c r="H2983" s="2" t="s">
        <v>17</v>
      </c>
      <c r="I2983" s="2" t="s">
        <v>59</v>
      </c>
      <c r="J2983" s="2" t="s">
        <v>9342</v>
      </c>
      <c r="K2983" s="2" t="s">
        <v>371</v>
      </c>
      <c r="L2983" s="2" t="s">
        <v>9343</v>
      </c>
      <c r="M2983" s="2"/>
      <c r="N2983" s="1">
        <f t="shared" si="46"/>
        <v>115.85</v>
      </c>
      <c r="O2983" s="2" t="s">
        <v>22</v>
      </c>
      <c r="P2983" s="2" t="s">
        <v>9704</v>
      </c>
      <c r="Q2983" s="2" t="s">
        <v>9705</v>
      </c>
      <c r="R2983" s="2" t="s">
        <v>21</v>
      </c>
      <c r="S2983" s="2"/>
      <c r="T2983" s="2" t="s">
        <v>25</v>
      </c>
      <c r="U2983" t="str">
        <f>VLOOKUP(H2983,[4]可返佣产品!$A$2:$B$1000,2,)</f>
        <v>true</v>
      </c>
    </row>
    <row r="2984" spans="1:21">
      <c r="A2984" s="2" t="s">
        <v>9523</v>
      </c>
      <c r="B2984" s="1" t="str">
        <f>VLOOKUP(A2984,'[3]消费明细-普通账号'!$B$2:$C$10000,2,)</f>
        <v>深圳市鹏泰联盛互联网金融服务有限公司</v>
      </c>
      <c r="C2984" s="1" t="str">
        <f>VLOOKUP(A2984,'[3]消费明细-普通账号'!$B$2:$D$10000,3,)</f>
        <v>KA-深</v>
      </c>
      <c r="D2984" s="1" t="str">
        <f>VLOOKUP(A2984,'[3]消费明细-普通账号'!$B$2:$L$10000,11,)</f>
        <v>李申政</v>
      </c>
      <c r="E2984" s="1" t="str">
        <f>VLOOKUP(A2984,'[3]消费明细-普通账号'!$B$2:$P$10000,15,)</f>
        <v>关联</v>
      </c>
      <c r="F2984" s="5">
        <f>VLOOKUP(A2984,'[3]消费明细-普通账号'!$B$2:$O$10000,14,)</f>
        <v>43111.590775463003</v>
      </c>
      <c r="G2984" s="2" t="s">
        <v>9706</v>
      </c>
      <c r="H2984" s="2" t="s">
        <v>2874</v>
      </c>
      <c r="I2984" s="2" t="s">
        <v>49</v>
      </c>
      <c r="J2984" s="2" t="s">
        <v>9707</v>
      </c>
      <c r="K2984" s="2" t="s">
        <v>20</v>
      </c>
      <c r="L2984" s="2" t="s">
        <v>9707</v>
      </c>
      <c r="M2984" s="2"/>
      <c r="N2984" s="1">
        <f t="shared" si="46"/>
        <v>18800</v>
      </c>
      <c r="O2984" s="2" t="s">
        <v>22</v>
      </c>
      <c r="P2984" s="2" t="s">
        <v>9708</v>
      </c>
      <c r="Q2984" s="2" t="s">
        <v>9709</v>
      </c>
      <c r="R2984" s="2" t="s">
        <v>21</v>
      </c>
      <c r="S2984" s="2"/>
      <c r="T2984" s="2" t="s">
        <v>25</v>
      </c>
      <c r="U2984" t="str">
        <f>VLOOKUP(H2984,[4]可返佣产品!$A$2:$B$1000,2,)</f>
        <v>true</v>
      </c>
    </row>
    <row r="2985" spans="1:21">
      <c r="A2985" s="2" t="s">
        <v>8734</v>
      </c>
      <c r="B2985" s="1" t="str">
        <f>VLOOKUP(A2985,'[3]消费明细-普通账号'!$B$2:$C$10000,2,)</f>
        <v>深圳市本牛科技有限责任公司</v>
      </c>
      <c r="C2985" s="1" t="str">
        <f>VLOOKUP(A2985,'[3]消费明细-普通账号'!$B$2:$D$10000,3,)</f>
        <v>KA-深</v>
      </c>
      <c r="D2985" s="1" t="str">
        <f>VLOOKUP(A2985,'[3]消费明细-普通账号'!$B$2:$L$10000,11,)</f>
        <v>李申政</v>
      </c>
      <c r="E2985" s="1" t="str">
        <f>VLOOKUP(A2985,'[3]消费明细-普通账号'!$B$2:$P$10000,15,)</f>
        <v>关联</v>
      </c>
      <c r="F2985" s="5">
        <f>VLOOKUP(A2985,'[3]消费明细-普通账号'!$B$2:$O$10000,14,)</f>
        <v>42948</v>
      </c>
      <c r="G2985" s="2" t="s">
        <v>9710</v>
      </c>
      <c r="H2985" s="2" t="s">
        <v>17</v>
      </c>
      <c r="I2985" s="2" t="s">
        <v>49</v>
      </c>
      <c r="J2985" s="2" t="s">
        <v>9711</v>
      </c>
      <c r="K2985" s="2" t="s">
        <v>84</v>
      </c>
      <c r="L2985" s="2" t="s">
        <v>9712</v>
      </c>
      <c r="M2985" s="2"/>
      <c r="N2985" s="1">
        <f t="shared" si="46"/>
        <v>16896.3</v>
      </c>
      <c r="O2985" s="2" t="s">
        <v>22</v>
      </c>
      <c r="P2985" s="2" t="s">
        <v>9713</v>
      </c>
      <c r="Q2985" s="2" t="s">
        <v>9714</v>
      </c>
      <c r="R2985" s="2" t="s">
        <v>21</v>
      </c>
      <c r="S2985" s="2"/>
      <c r="T2985" s="2" t="s">
        <v>25</v>
      </c>
      <c r="U2985" t="str">
        <f>VLOOKUP(H2985,[4]可返佣产品!$A$2:$B$1000,2,)</f>
        <v>true</v>
      </c>
    </row>
    <row r="2986" spans="1:21">
      <c r="A2986" s="2" t="s">
        <v>8559</v>
      </c>
      <c r="B2986" s="1" t="str">
        <f>VLOOKUP(A2986,'[3]消费明细-普通账号'!$B$2:$C$10000,2,)</f>
        <v>深圳泽汇科技有限公司</v>
      </c>
      <c r="C2986" s="1" t="str">
        <f>VLOOKUP(A2986,'[3]消费明细-普通账号'!$B$2:$D$10000,3,)</f>
        <v>铁军-深</v>
      </c>
      <c r="D2986" s="1" t="str">
        <f>VLOOKUP(A2986,'[3]消费明细-普通账号'!$B$2:$L$10000,11,)</f>
        <v>黄至崇</v>
      </c>
      <c r="E2986" s="1" t="str">
        <f>VLOOKUP(A2986,'[3]消费明细-普通账号'!$B$2:$P$10000,15,)</f>
        <v>新建</v>
      </c>
      <c r="F2986" s="5">
        <f>VLOOKUP(A2986,'[3]消费明细-普通账号'!$B$2:$O$10000,14,)</f>
        <v>43194.591597222199</v>
      </c>
      <c r="G2986" s="2" t="s">
        <v>9715</v>
      </c>
      <c r="H2986" s="2" t="s">
        <v>17</v>
      </c>
      <c r="I2986" s="2" t="s">
        <v>59</v>
      </c>
      <c r="J2986" s="2" t="s">
        <v>9342</v>
      </c>
      <c r="K2986" s="2" t="s">
        <v>371</v>
      </c>
      <c r="L2986" s="2" t="s">
        <v>9343</v>
      </c>
      <c r="M2986" s="2"/>
      <c r="N2986" s="1">
        <f t="shared" si="46"/>
        <v>115.85</v>
      </c>
      <c r="O2986" s="2" t="s">
        <v>22</v>
      </c>
      <c r="P2986" s="2" t="s">
        <v>9716</v>
      </c>
      <c r="Q2986" s="2" t="s">
        <v>9717</v>
      </c>
      <c r="R2986" s="2" t="s">
        <v>21</v>
      </c>
      <c r="S2986" s="2"/>
      <c r="T2986" s="2" t="s">
        <v>25</v>
      </c>
      <c r="U2986" t="str">
        <f>VLOOKUP(H2986,[4]可返佣产品!$A$2:$B$1000,2,)</f>
        <v>true</v>
      </c>
    </row>
    <row r="2987" spans="1:21">
      <c r="A2987" s="2" t="s">
        <v>8559</v>
      </c>
      <c r="B2987" s="1" t="str">
        <f>VLOOKUP(A2987,'[3]消费明细-普通账号'!$B$2:$C$10000,2,)</f>
        <v>深圳泽汇科技有限公司</v>
      </c>
      <c r="C2987" s="1" t="str">
        <f>VLOOKUP(A2987,'[3]消费明细-普通账号'!$B$2:$D$10000,3,)</f>
        <v>铁军-深</v>
      </c>
      <c r="D2987" s="1" t="str">
        <f>VLOOKUP(A2987,'[3]消费明细-普通账号'!$B$2:$L$10000,11,)</f>
        <v>黄至崇</v>
      </c>
      <c r="E2987" s="1" t="str">
        <f>VLOOKUP(A2987,'[3]消费明细-普通账号'!$B$2:$P$10000,15,)</f>
        <v>新建</v>
      </c>
      <c r="F2987" s="5">
        <f>VLOOKUP(A2987,'[3]消费明细-普通账号'!$B$2:$O$10000,14,)</f>
        <v>43194.591597222199</v>
      </c>
      <c r="G2987" s="2" t="s">
        <v>9718</v>
      </c>
      <c r="H2987" s="2" t="s">
        <v>17</v>
      </c>
      <c r="I2987" s="2" t="s">
        <v>59</v>
      </c>
      <c r="J2987" s="2" t="s">
        <v>9342</v>
      </c>
      <c r="K2987" s="2" t="s">
        <v>371</v>
      </c>
      <c r="L2987" s="2" t="s">
        <v>9343</v>
      </c>
      <c r="M2987" s="2"/>
      <c r="N2987" s="1">
        <f t="shared" si="46"/>
        <v>115.85</v>
      </c>
      <c r="O2987" s="2" t="s">
        <v>22</v>
      </c>
      <c r="P2987" s="2" t="s">
        <v>9719</v>
      </c>
      <c r="Q2987" s="2" t="s">
        <v>9720</v>
      </c>
      <c r="R2987" s="2" t="s">
        <v>21</v>
      </c>
      <c r="S2987" s="2"/>
      <c r="T2987" s="2" t="s">
        <v>25</v>
      </c>
      <c r="U2987" t="str">
        <f>VLOOKUP(H2987,[4]可返佣产品!$A$2:$B$1000,2,)</f>
        <v>true</v>
      </c>
    </row>
    <row r="2988" spans="1:21">
      <c r="A2988" s="2" t="s">
        <v>8559</v>
      </c>
      <c r="B2988" s="1" t="str">
        <f>VLOOKUP(A2988,'[3]消费明细-普通账号'!$B$2:$C$10000,2,)</f>
        <v>深圳泽汇科技有限公司</v>
      </c>
      <c r="C2988" s="1" t="str">
        <f>VLOOKUP(A2988,'[3]消费明细-普通账号'!$B$2:$D$10000,3,)</f>
        <v>铁军-深</v>
      </c>
      <c r="D2988" s="1" t="str">
        <f>VLOOKUP(A2988,'[3]消费明细-普通账号'!$B$2:$L$10000,11,)</f>
        <v>黄至崇</v>
      </c>
      <c r="E2988" s="1" t="str">
        <f>VLOOKUP(A2988,'[3]消费明细-普通账号'!$B$2:$P$10000,15,)</f>
        <v>新建</v>
      </c>
      <c r="F2988" s="5">
        <f>VLOOKUP(A2988,'[3]消费明细-普通账号'!$B$2:$O$10000,14,)</f>
        <v>43194.591597222199</v>
      </c>
      <c r="G2988" s="2" t="s">
        <v>9721</v>
      </c>
      <c r="H2988" s="2" t="s">
        <v>17</v>
      </c>
      <c r="I2988" s="2" t="s">
        <v>59</v>
      </c>
      <c r="J2988" s="2" t="s">
        <v>9342</v>
      </c>
      <c r="K2988" s="2" t="s">
        <v>371</v>
      </c>
      <c r="L2988" s="2" t="s">
        <v>9343</v>
      </c>
      <c r="M2988" s="2"/>
      <c r="N2988" s="1">
        <f t="shared" si="46"/>
        <v>115.85</v>
      </c>
      <c r="O2988" s="2" t="s">
        <v>22</v>
      </c>
      <c r="P2988" s="2" t="s">
        <v>9722</v>
      </c>
      <c r="Q2988" s="2" t="s">
        <v>9723</v>
      </c>
      <c r="R2988" s="2" t="s">
        <v>21</v>
      </c>
      <c r="S2988" s="2"/>
      <c r="T2988" s="2" t="s">
        <v>25</v>
      </c>
      <c r="U2988" t="str">
        <f>VLOOKUP(H2988,[4]可返佣产品!$A$2:$B$1000,2,)</f>
        <v>true</v>
      </c>
    </row>
    <row r="2989" spans="1:21">
      <c r="A2989" s="2" t="s">
        <v>8559</v>
      </c>
      <c r="B2989" s="1" t="str">
        <f>VLOOKUP(A2989,'[3]消费明细-普通账号'!$B$2:$C$10000,2,)</f>
        <v>深圳泽汇科技有限公司</v>
      </c>
      <c r="C2989" s="1" t="str">
        <f>VLOOKUP(A2989,'[3]消费明细-普通账号'!$B$2:$D$10000,3,)</f>
        <v>铁军-深</v>
      </c>
      <c r="D2989" s="1" t="str">
        <f>VLOOKUP(A2989,'[3]消费明细-普通账号'!$B$2:$L$10000,11,)</f>
        <v>黄至崇</v>
      </c>
      <c r="E2989" s="1" t="str">
        <f>VLOOKUP(A2989,'[3]消费明细-普通账号'!$B$2:$P$10000,15,)</f>
        <v>新建</v>
      </c>
      <c r="F2989" s="5">
        <f>VLOOKUP(A2989,'[3]消费明细-普通账号'!$B$2:$O$10000,14,)</f>
        <v>43194.591597222199</v>
      </c>
      <c r="G2989" s="2" t="s">
        <v>9724</v>
      </c>
      <c r="H2989" s="2" t="s">
        <v>17</v>
      </c>
      <c r="I2989" s="2" t="s">
        <v>59</v>
      </c>
      <c r="J2989" s="2" t="s">
        <v>9342</v>
      </c>
      <c r="K2989" s="2" t="s">
        <v>371</v>
      </c>
      <c r="L2989" s="2" t="s">
        <v>9343</v>
      </c>
      <c r="M2989" s="2"/>
      <c r="N2989" s="1">
        <f t="shared" si="46"/>
        <v>115.85</v>
      </c>
      <c r="O2989" s="2" t="s">
        <v>22</v>
      </c>
      <c r="P2989" s="2" t="s">
        <v>9725</v>
      </c>
      <c r="Q2989" s="2" t="s">
        <v>9726</v>
      </c>
      <c r="R2989" s="2" t="s">
        <v>21</v>
      </c>
      <c r="S2989" s="2"/>
      <c r="T2989" s="2" t="s">
        <v>25</v>
      </c>
      <c r="U2989" t="str">
        <f>VLOOKUP(H2989,[4]可返佣产品!$A$2:$B$1000,2,)</f>
        <v>true</v>
      </c>
    </row>
    <row r="2990" spans="1:21">
      <c r="A2990" s="2" t="s">
        <v>8559</v>
      </c>
      <c r="B2990" s="1" t="str">
        <f>VLOOKUP(A2990,'[3]消费明细-普通账号'!$B$2:$C$10000,2,)</f>
        <v>深圳泽汇科技有限公司</v>
      </c>
      <c r="C2990" s="1" t="str">
        <f>VLOOKUP(A2990,'[3]消费明细-普通账号'!$B$2:$D$10000,3,)</f>
        <v>铁军-深</v>
      </c>
      <c r="D2990" s="1" t="str">
        <f>VLOOKUP(A2990,'[3]消费明细-普通账号'!$B$2:$L$10000,11,)</f>
        <v>黄至崇</v>
      </c>
      <c r="E2990" s="1" t="str">
        <f>VLOOKUP(A2990,'[3]消费明细-普通账号'!$B$2:$P$10000,15,)</f>
        <v>新建</v>
      </c>
      <c r="F2990" s="5">
        <f>VLOOKUP(A2990,'[3]消费明细-普通账号'!$B$2:$O$10000,14,)</f>
        <v>43194.591597222199</v>
      </c>
      <c r="G2990" s="2" t="s">
        <v>9727</v>
      </c>
      <c r="H2990" s="2" t="s">
        <v>17</v>
      </c>
      <c r="I2990" s="2" t="s">
        <v>59</v>
      </c>
      <c r="J2990" s="2" t="s">
        <v>9342</v>
      </c>
      <c r="K2990" s="2" t="s">
        <v>371</v>
      </c>
      <c r="L2990" s="2" t="s">
        <v>9343</v>
      </c>
      <c r="M2990" s="2"/>
      <c r="N2990" s="1">
        <f t="shared" si="46"/>
        <v>115.85</v>
      </c>
      <c r="O2990" s="2" t="s">
        <v>22</v>
      </c>
      <c r="P2990" s="2" t="s">
        <v>9728</v>
      </c>
      <c r="Q2990" s="2" t="s">
        <v>9729</v>
      </c>
      <c r="R2990" s="2" t="s">
        <v>21</v>
      </c>
      <c r="S2990" s="2"/>
      <c r="T2990" s="2" t="s">
        <v>25</v>
      </c>
      <c r="U2990" t="str">
        <f>VLOOKUP(H2990,[4]可返佣产品!$A$2:$B$1000,2,)</f>
        <v>true</v>
      </c>
    </row>
    <row r="2991" spans="1:21">
      <c r="A2991" s="2" t="s">
        <v>8559</v>
      </c>
      <c r="B2991" s="1" t="str">
        <f>VLOOKUP(A2991,'[3]消费明细-普通账号'!$B$2:$C$10000,2,)</f>
        <v>深圳泽汇科技有限公司</v>
      </c>
      <c r="C2991" s="1" t="str">
        <f>VLOOKUP(A2991,'[3]消费明细-普通账号'!$B$2:$D$10000,3,)</f>
        <v>铁军-深</v>
      </c>
      <c r="D2991" s="1" t="str">
        <f>VLOOKUP(A2991,'[3]消费明细-普通账号'!$B$2:$L$10000,11,)</f>
        <v>黄至崇</v>
      </c>
      <c r="E2991" s="1" t="str">
        <f>VLOOKUP(A2991,'[3]消费明细-普通账号'!$B$2:$P$10000,15,)</f>
        <v>新建</v>
      </c>
      <c r="F2991" s="5">
        <f>VLOOKUP(A2991,'[3]消费明细-普通账号'!$B$2:$O$10000,14,)</f>
        <v>43194.591597222199</v>
      </c>
      <c r="G2991" s="2" t="s">
        <v>9730</v>
      </c>
      <c r="H2991" s="2" t="s">
        <v>17</v>
      </c>
      <c r="I2991" s="2" t="s">
        <v>59</v>
      </c>
      <c r="J2991" s="2" t="s">
        <v>9342</v>
      </c>
      <c r="K2991" s="2" t="s">
        <v>371</v>
      </c>
      <c r="L2991" s="2" t="s">
        <v>9343</v>
      </c>
      <c r="M2991" s="2"/>
      <c r="N2991" s="1">
        <f t="shared" si="46"/>
        <v>115.85</v>
      </c>
      <c r="O2991" s="2" t="s">
        <v>22</v>
      </c>
      <c r="P2991" s="2" t="s">
        <v>9731</v>
      </c>
      <c r="Q2991" s="2" t="s">
        <v>9732</v>
      </c>
      <c r="R2991" s="2" t="s">
        <v>21</v>
      </c>
      <c r="S2991" s="2"/>
      <c r="T2991" s="2" t="s">
        <v>25</v>
      </c>
      <c r="U2991" t="str">
        <f>VLOOKUP(H2991,[4]可返佣产品!$A$2:$B$1000,2,)</f>
        <v>true</v>
      </c>
    </row>
    <row r="2992" spans="1:21">
      <c r="A2992" s="2" t="s">
        <v>8559</v>
      </c>
      <c r="B2992" s="1" t="str">
        <f>VLOOKUP(A2992,'[3]消费明细-普通账号'!$B$2:$C$10000,2,)</f>
        <v>深圳泽汇科技有限公司</v>
      </c>
      <c r="C2992" s="1" t="str">
        <f>VLOOKUP(A2992,'[3]消费明细-普通账号'!$B$2:$D$10000,3,)</f>
        <v>铁军-深</v>
      </c>
      <c r="D2992" s="1" t="str">
        <f>VLOOKUP(A2992,'[3]消费明细-普通账号'!$B$2:$L$10000,11,)</f>
        <v>黄至崇</v>
      </c>
      <c r="E2992" s="1" t="str">
        <f>VLOOKUP(A2992,'[3]消费明细-普通账号'!$B$2:$P$10000,15,)</f>
        <v>新建</v>
      </c>
      <c r="F2992" s="5">
        <f>VLOOKUP(A2992,'[3]消费明细-普通账号'!$B$2:$O$10000,14,)</f>
        <v>43194.591597222199</v>
      </c>
      <c r="G2992" s="2" t="s">
        <v>9733</v>
      </c>
      <c r="H2992" s="2" t="s">
        <v>17</v>
      </c>
      <c r="I2992" s="2" t="s">
        <v>59</v>
      </c>
      <c r="J2992" s="2" t="s">
        <v>9342</v>
      </c>
      <c r="K2992" s="2" t="s">
        <v>371</v>
      </c>
      <c r="L2992" s="2" t="s">
        <v>9343</v>
      </c>
      <c r="M2992" s="2"/>
      <c r="N2992" s="1">
        <f t="shared" si="46"/>
        <v>115.85</v>
      </c>
      <c r="O2992" s="2" t="s">
        <v>22</v>
      </c>
      <c r="P2992" s="2" t="s">
        <v>9734</v>
      </c>
      <c r="Q2992" s="2" t="s">
        <v>9735</v>
      </c>
      <c r="R2992" s="2" t="s">
        <v>21</v>
      </c>
      <c r="S2992" s="2"/>
      <c r="T2992" s="2" t="s">
        <v>25</v>
      </c>
      <c r="U2992" t="str">
        <f>VLOOKUP(H2992,[4]可返佣产品!$A$2:$B$1000,2,)</f>
        <v>true</v>
      </c>
    </row>
    <row r="2993" spans="1:21">
      <c r="A2993" s="2" t="s">
        <v>8559</v>
      </c>
      <c r="B2993" s="1" t="str">
        <f>VLOOKUP(A2993,'[3]消费明细-普通账号'!$B$2:$C$10000,2,)</f>
        <v>深圳泽汇科技有限公司</v>
      </c>
      <c r="C2993" s="1" t="str">
        <f>VLOOKUP(A2993,'[3]消费明细-普通账号'!$B$2:$D$10000,3,)</f>
        <v>铁军-深</v>
      </c>
      <c r="D2993" s="1" t="str">
        <f>VLOOKUP(A2993,'[3]消费明细-普通账号'!$B$2:$L$10000,11,)</f>
        <v>黄至崇</v>
      </c>
      <c r="E2993" s="1" t="str">
        <f>VLOOKUP(A2993,'[3]消费明细-普通账号'!$B$2:$P$10000,15,)</f>
        <v>新建</v>
      </c>
      <c r="F2993" s="5">
        <f>VLOOKUP(A2993,'[3]消费明细-普通账号'!$B$2:$O$10000,14,)</f>
        <v>43194.591597222199</v>
      </c>
      <c r="G2993" s="2" t="s">
        <v>9736</v>
      </c>
      <c r="H2993" s="2" t="s">
        <v>17</v>
      </c>
      <c r="I2993" s="2" t="s">
        <v>59</v>
      </c>
      <c r="J2993" s="2" t="s">
        <v>9342</v>
      </c>
      <c r="K2993" s="2" t="s">
        <v>371</v>
      </c>
      <c r="L2993" s="2" t="s">
        <v>9343</v>
      </c>
      <c r="M2993" s="2"/>
      <c r="N2993" s="1">
        <f t="shared" si="46"/>
        <v>115.85</v>
      </c>
      <c r="O2993" s="2" t="s">
        <v>22</v>
      </c>
      <c r="P2993" s="2" t="s">
        <v>9737</v>
      </c>
      <c r="Q2993" s="2" t="s">
        <v>9738</v>
      </c>
      <c r="R2993" s="2" t="s">
        <v>21</v>
      </c>
      <c r="S2993" s="2"/>
      <c r="T2993" s="2" t="s">
        <v>25</v>
      </c>
      <c r="U2993" t="str">
        <f>VLOOKUP(H2993,[4]可返佣产品!$A$2:$B$1000,2,)</f>
        <v>true</v>
      </c>
    </row>
    <row r="2994" spans="1:21">
      <c r="A2994" s="2" t="s">
        <v>8559</v>
      </c>
      <c r="B2994" s="1" t="str">
        <f>VLOOKUP(A2994,'[3]消费明细-普通账号'!$B$2:$C$10000,2,)</f>
        <v>深圳泽汇科技有限公司</v>
      </c>
      <c r="C2994" s="1" t="str">
        <f>VLOOKUP(A2994,'[3]消费明细-普通账号'!$B$2:$D$10000,3,)</f>
        <v>铁军-深</v>
      </c>
      <c r="D2994" s="1" t="str">
        <f>VLOOKUP(A2994,'[3]消费明细-普通账号'!$B$2:$L$10000,11,)</f>
        <v>黄至崇</v>
      </c>
      <c r="E2994" s="1" t="str">
        <f>VLOOKUP(A2994,'[3]消费明细-普通账号'!$B$2:$P$10000,15,)</f>
        <v>新建</v>
      </c>
      <c r="F2994" s="5">
        <f>VLOOKUP(A2994,'[3]消费明细-普通账号'!$B$2:$O$10000,14,)</f>
        <v>43194.591597222199</v>
      </c>
      <c r="G2994" s="2" t="s">
        <v>9739</v>
      </c>
      <c r="H2994" s="2" t="s">
        <v>17</v>
      </c>
      <c r="I2994" s="2" t="s">
        <v>59</v>
      </c>
      <c r="J2994" s="2" t="s">
        <v>9342</v>
      </c>
      <c r="K2994" s="2" t="s">
        <v>371</v>
      </c>
      <c r="L2994" s="2" t="s">
        <v>9343</v>
      </c>
      <c r="M2994" s="2"/>
      <c r="N2994" s="1">
        <f t="shared" si="46"/>
        <v>115.85</v>
      </c>
      <c r="O2994" s="2" t="s">
        <v>22</v>
      </c>
      <c r="P2994" s="2" t="s">
        <v>9740</v>
      </c>
      <c r="Q2994" s="2" t="s">
        <v>9741</v>
      </c>
      <c r="R2994" s="2" t="s">
        <v>21</v>
      </c>
      <c r="S2994" s="2"/>
      <c r="T2994" s="2" t="s">
        <v>25</v>
      </c>
      <c r="U2994" t="str">
        <f>VLOOKUP(H2994,[4]可返佣产品!$A$2:$B$1000,2,)</f>
        <v>true</v>
      </c>
    </row>
    <row r="2995" spans="1:21">
      <c r="A2995" s="2" t="s">
        <v>8559</v>
      </c>
      <c r="B2995" s="1" t="str">
        <f>VLOOKUP(A2995,'[3]消费明细-普通账号'!$B$2:$C$10000,2,)</f>
        <v>深圳泽汇科技有限公司</v>
      </c>
      <c r="C2995" s="1" t="str">
        <f>VLOOKUP(A2995,'[3]消费明细-普通账号'!$B$2:$D$10000,3,)</f>
        <v>铁军-深</v>
      </c>
      <c r="D2995" s="1" t="str">
        <f>VLOOKUP(A2995,'[3]消费明细-普通账号'!$B$2:$L$10000,11,)</f>
        <v>黄至崇</v>
      </c>
      <c r="E2995" s="1" t="str">
        <f>VLOOKUP(A2995,'[3]消费明细-普通账号'!$B$2:$P$10000,15,)</f>
        <v>新建</v>
      </c>
      <c r="F2995" s="5">
        <f>VLOOKUP(A2995,'[3]消费明细-普通账号'!$B$2:$O$10000,14,)</f>
        <v>43194.591597222199</v>
      </c>
      <c r="G2995" s="2" t="s">
        <v>9742</v>
      </c>
      <c r="H2995" s="2" t="s">
        <v>17</v>
      </c>
      <c r="I2995" s="2" t="s">
        <v>59</v>
      </c>
      <c r="J2995" s="2" t="s">
        <v>9342</v>
      </c>
      <c r="K2995" s="2" t="s">
        <v>371</v>
      </c>
      <c r="L2995" s="2" t="s">
        <v>9343</v>
      </c>
      <c r="M2995" s="2"/>
      <c r="N2995" s="1">
        <f t="shared" si="46"/>
        <v>115.85</v>
      </c>
      <c r="O2995" s="2" t="s">
        <v>22</v>
      </c>
      <c r="P2995" s="2" t="s">
        <v>9743</v>
      </c>
      <c r="Q2995" s="2" t="s">
        <v>9744</v>
      </c>
      <c r="R2995" s="2" t="s">
        <v>21</v>
      </c>
      <c r="S2995" s="2"/>
      <c r="T2995" s="2" t="s">
        <v>25</v>
      </c>
      <c r="U2995" t="str">
        <f>VLOOKUP(H2995,[4]可返佣产品!$A$2:$B$1000,2,)</f>
        <v>true</v>
      </c>
    </row>
    <row r="2996" spans="1:21">
      <c r="A2996" s="2" t="s">
        <v>8559</v>
      </c>
      <c r="B2996" s="1" t="str">
        <f>VLOOKUP(A2996,'[3]消费明细-普通账号'!$B$2:$C$10000,2,)</f>
        <v>深圳泽汇科技有限公司</v>
      </c>
      <c r="C2996" s="1" t="str">
        <f>VLOOKUP(A2996,'[3]消费明细-普通账号'!$B$2:$D$10000,3,)</f>
        <v>铁军-深</v>
      </c>
      <c r="D2996" s="1" t="str">
        <f>VLOOKUP(A2996,'[3]消费明细-普通账号'!$B$2:$L$10000,11,)</f>
        <v>黄至崇</v>
      </c>
      <c r="E2996" s="1" t="str">
        <f>VLOOKUP(A2996,'[3]消费明细-普通账号'!$B$2:$P$10000,15,)</f>
        <v>新建</v>
      </c>
      <c r="F2996" s="5">
        <f>VLOOKUP(A2996,'[3]消费明细-普通账号'!$B$2:$O$10000,14,)</f>
        <v>43194.591597222199</v>
      </c>
      <c r="G2996" s="2" t="s">
        <v>9745</v>
      </c>
      <c r="H2996" s="2" t="s">
        <v>17</v>
      </c>
      <c r="I2996" s="2" t="s">
        <v>59</v>
      </c>
      <c r="J2996" s="2" t="s">
        <v>9342</v>
      </c>
      <c r="K2996" s="2" t="s">
        <v>371</v>
      </c>
      <c r="L2996" s="2" t="s">
        <v>9343</v>
      </c>
      <c r="M2996" s="2"/>
      <c r="N2996" s="1">
        <f t="shared" si="46"/>
        <v>115.85</v>
      </c>
      <c r="O2996" s="2" t="s">
        <v>22</v>
      </c>
      <c r="P2996" s="2" t="s">
        <v>9746</v>
      </c>
      <c r="Q2996" s="2" t="s">
        <v>9747</v>
      </c>
      <c r="R2996" s="2" t="s">
        <v>21</v>
      </c>
      <c r="S2996" s="2"/>
      <c r="T2996" s="2" t="s">
        <v>25</v>
      </c>
      <c r="U2996" t="str">
        <f>VLOOKUP(H2996,[4]可返佣产品!$A$2:$B$1000,2,)</f>
        <v>true</v>
      </c>
    </row>
    <row r="2997" spans="1:21">
      <c r="A2997" s="2" t="s">
        <v>8559</v>
      </c>
      <c r="B2997" s="1" t="str">
        <f>VLOOKUP(A2997,'[3]消费明细-普通账号'!$B$2:$C$10000,2,)</f>
        <v>深圳泽汇科技有限公司</v>
      </c>
      <c r="C2997" s="1" t="str">
        <f>VLOOKUP(A2997,'[3]消费明细-普通账号'!$B$2:$D$10000,3,)</f>
        <v>铁军-深</v>
      </c>
      <c r="D2997" s="1" t="str">
        <f>VLOOKUP(A2997,'[3]消费明细-普通账号'!$B$2:$L$10000,11,)</f>
        <v>黄至崇</v>
      </c>
      <c r="E2997" s="1" t="str">
        <f>VLOOKUP(A2997,'[3]消费明细-普通账号'!$B$2:$P$10000,15,)</f>
        <v>新建</v>
      </c>
      <c r="F2997" s="5">
        <f>VLOOKUP(A2997,'[3]消费明细-普通账号'!$B$2:$O$10000,14,)</f>
        <v>43194.591597222199</v>
      </c>
      <c r="G2997" s="2" t="s">
        <v>9748</v>
      </c>
      <c r="H2997" s="2" t="s">
        <v>17</v>
      </c>
      <c r="I2997" s="2" t="s">
        <v>59</v>
      </c>
      <c r="J2997" s="2" t="s">
        <v>9342</v>
      </c>
      <c r="K2997" s="2" t="s">
        <v>371</v>
      </c>
      <c r="L2997" s="2" t="s">
        <v>9343</v>
      </c>
      <c r="M2997" s="2"/>
      <c r="N2997" s="1">
        <f t="shared" si="46"/>
        <v>115.85</v>
      </c>
      <c r="O2997" s="2" t="s">
        <v>22</v>
      </c>
      <c r="P2997" s="2" t="s">
        <v>9749</v>
      </c>
      <c r="Q2997" s="2" t="s">
        <v>9750</v>
      </c>
      <c r="R2997" s="2" t="s">
        <v>21</v>
      </c>
      <c r="S2997" s="2"/>
      <c r="T2997" s="2" t="s">
        <v>25</v>
      </c>
      <c r="U2997" t="str">
        <f>VLOOKUP(H2997,[4]可返佣产品!$A$2:$B$1000,2,)</f>
        <v>true</v>
      </c>
    </row>
    <row r="2998" spans="1:21">
      <c r="A2998" s="2" t="s">
        <v>8559</v>
      </c>
      <c r="B2998" s="1" t="str">
        <f>VLOOKUP(A2998,'[3]消费明细-普通账号'!$B$2:$C$10000,2,)</f>
        <v>深圳泽汇科技有限公司</v>
      </c>
      <c r="C2998" s="1" t="str">
        <f>VLOOKUP(A2998,'[3]消费明细-普通账号'!$B$2:$D$10000,3,)</f>
        <v>铁军-深</v>
      </c>
      <c r="D2998" s="1" t="str">
        <f>VLOOKUP(A2998,'[3]消费明细-普通账号'!$B$2:$L$10000,11,)</f>
        <v>黄至崇</v>
      </c>
      <c r="E2998" s="1" t="str">
        <f>VLOOKUP(A2998,'[3]消费明细-普通账号'!$B$2:$P$10000,15,)</f>
        <v>新建</v>
      </c>
      <c r="F2998" s="5">
        <f>VLOOKUP(A2998,'[3]消费明细-普通账号'!$B$2:$O$10000,14,)</f>
        <v>43194.591597222199</v>
      </c>
      <c r="G2998" s="2" t="s">
        <v>9751</v>
      </c>
      <c r="H2998" s="2" t="s">
        <v>17</v>
      </c>
      <c r="I2998" s="2" t="s">
        <v>59</v>
      </c>
      <c r="J2998" s="2" t="s">
        <v>9342</v>
      </c>
      <c r="K2998" s="2" t="s">
        <v>371</v>
      </c>
      <c r="L2998" s="2" t="s">
        <v>9343</v>
      </c>
      <c r="M2998" s="2"/>
      <c r="N2998" s="1">
        <f t="shared" si="46"/>
        <v>115.85</v>
      </c>
      <c r="O2998" s="2" t="s">
        <v>22</v>
      </c>
      <c r="P2998" s="2" t="s">
        <v>9752</v>
      </c>
      <c r="Q2998" s="2" t="s">
        <v>9753</v>
      </c>
      <c r="R2998" s="2" t="s">
        <v>21</v>
      </c>
      <c r="S2998" s="2"/>
      <c r="T2998" s="2" t="s">
        <v>25</v>
      </c>
      <c r="U2998" t="str">
        <f>VLOOKUP(H2998,[4]可返佣产品!$A$2:$B$1000,2,)</f>
        <v>true</v>
      </c>
    </row>
    <row r="2999" spans="1:21">
      <c r="A2999" s="2" t="s">
        <v>8559</v>
      </c>
      <c r="B2999" s="1" t="str">
        <f>VLOOKUP(A2999,'[3]消费明细-普通账号'!$B$2:$C$10000,2,)</f>
        <v>深圳泽汇科技有限公司</v>
      </c>
      <c r="C2999" s="1" t="str">
        <f>VLOOKUP(A2999,'[3]消费明细-普通账号'!$B$2:$D$10000,3,)</f>
        <v>铁军-深</v>
      </c>
      <c r="D2999" s="1" t="str">
        <f>VLOOKUP(A2999,'[3]消费明细-普通账号'!$B$2:$L$10000,11,)</f>
        <v>黄至崇</v>
      </c>
      <c r="E2999" s="1" t="str">
        <f>VLOOKUP(A2999,'[3]消费明细-普通账号'!$B$2:$P$10000,15,)</f>
        <v>新建</v>
      </c>
      <c r="F2999" s="5">
        <f>VLOOKUP(A2999,'[3]消费明细-普通账号'!$B$2:$O$10000,14,)</f>
        <v>43194.591597222199</v>
      </c>
      <c r="G2999" s="2" t="s">
        <v>9754</v>
      </c>
      <c r="H2999" s="2" t="s">
        <v>17</v>
      </c>
      <c r="I2999" s="2" t="s">
        <v>59</v>
      </c>
      <c r="J2999" s="2" t="s">
        <v>9342</v>
      </c>
      <c r="K2999" s="2" t="s">
        <v>371</v>
      </c>
      <c r="L2999" s="2" t="s">
        <v>9343</v>
      </c>
      <c r="M2999" s="2"/>
      <c r="N2999" s="1">
        <f t="shared" si="46"/>
        <v>115.85</v>
      </c>
      <c r="O2999" s="2" t="s">
        <v>22</v>
      </c>
      <c r="P2999" s="2" t="s">
        <v>9755</v>
      </c>
      <c r="Q2999" s="2" t="s">
        <v>9756</v>
      </c>
      <c r="R2999" s="2" t="s">
        <v>21</v>
      </c>
      <c r="S2999" s="2"/>
      <c r="T2999" s="2" t="s">
        <v>25</v>
      </c>
      <c r="U2999" t="str">
        <f>VLOOKUP(H2999,[4]可返佣产品!$A$2:$B$1000,2,)</f>
        <v>true</v>
      </c>
    </row>
    <row r="3000" spans="1:21">
      <c r="A3000" s="2" t="s">
        <v>8559</v>
      </c>
      <c r="B3000" s="1" t="str">
        <f>VLOOKUP(A3000,'[3]消费明细-普通账号'!$B$2:$C$10000,2,)</f>
        <v>深圳泽汇科技有限公司</v>
      </c>
      <c r="C3000" s="1" t="str">
        <f>VLOOKUP(A3000,'[3]消费明细-普通账号'!$B$2:$D$10000,3,)</f>
        <v>铁军-深</v>
      </c>
      <c r="D3000" s="1" t="str">
        <f>VLOOKUP(A3000,'[3]消费明细-普通账号'!$B$2:$L$10000,11,)</f>
        <v>黄至崇</v>
      </c>
      <c r="E3000" s="1" t="str">
        <f>VLOOKUP(A3000,'[3]消费明细-普通账号'!$B$2:$P$10000,15,)</f>
        <v>新建</v>
      </c>
      <c r="F3000" s="5">
        <f>VLOOKUP(A3000,'[3]消费明细-普通账号'!$B$2:$O$10000,14,)</f>
        <v>43194.591597222199</v>
      </c>
      <c r="G3000" s="2" t="s">
        <v>9757</v>
      </c>
      <c r="H3000" s="2" t="s">
        <v>17</v>
      </c>
      <c r="I3000" s="2" t="s">
        <v>59</v>
      </c>
      <c r="J3000" s="2" t="s">
        <v>9342</v>
      </c>
      <c r="K3000" s="2" t="s">
        <v>371</v>
      </c>
      <c r="L3000" s="2" t="s">
        <v>9343</v>
      </c>
      <c r="M3000" s="2"/>
      <c r="N3000" s="1">
        <f t="shared" si="46"/>
        <v>115.85</v>
      </c>
      <c r="O3000" s="2" t="s">
        <v>22</v>
      </c>
      <c r="P3000" s="2" t="s">
        <v>9758</v>
      </c>
      <c r="Q3000" s="2" t="s">
        <v>9759</v>
      </c>
      <c r="R3000" s="2" t="s">
        <v>21</v>
      </c>
      <c r="S3000" s="2"/>
      <c r="T3000" s="2" t="s">
        <v>25</v>
      </c>
      <c r="U3000" t="str">
        <f>VLOOKUP(H3000,[4]可返佣产品!$A$2:$B$1000,2,)</f>
        <v>true</v>
      </c>
    </row>
    <row r="3001" spans="1:21">
      <c r="A3001" s="2" t="s">
        <v>8559</v>
      </c>
      <c r="B3001" s="1" t="str">
        <f>VLOOKUP(A3001,'[3]消费明细-普通账号'!$B$2:$C$10000,2,)</f>
        <v>深圳泽汇科技有限公司</v>
      </c>
      <c r="C3001" s="1" t="str">
        <f>VLOOKUP(A3001,'[3]消费明细-普通账号'!$B$2:$D$10000,3,)</f>
        <v>铁军-深</v>
      </c>
      <c r="D3001" s="1" t="str">
        <f>VLOOKUP(A3001,'[3]消费明细-普通账号'!$B$2:$L$10000,11,)</f>
        <v>黄至崇</v>
      </c>
      <c r="E3001" s="1" t="str">
        <f>VLOOKUP(A3001,'[3]消费明细-普通账号'!$B$2:$P$10000,15,)</f>
        <v>新建</v>
      </c>
      <c r="F3001" s="5">
        <f>VLOOKUP(A3001,'[3]消费明细-普通账号'!$B$2:$O$10000,14,)</f>
        <v>43194.591597222199</v>
      </c>
      <c r="G3001" s="2" t="s">
        <v>9760</v>
      </c>
      <c r="H3001" s="2" t="s">
        <v>17</v>
      </c>
      <c r="I3001" s="2" t="s">
        <v>59</v>
      </c>
      <c r="J3001" s="2" t="s">
        <v>9342</v>
      </c>
      <c r="K3001" s="2" t="s">
        <v>371</v>
      </c>
      <c r="L3001" s="2" t="s">
        <v>9343</v>
      </c>
      <c r="M3001" s="2"/>
      <c r="N3001" s="1">
        <f t="shared" si="46"/>
        <v>115.85</v>
      </c>
      <c r="O3001" s="2" t="s">
        <v>22</v>
      </c>
      <c r="P3001" s="2" t="s">
        <v>9761</v>
      </c>
      <c r="Q3001" s="2" t="s">
        <v>9762</v>
      </c>
      <c r="R3001" s="2" t="s">
        <v>21</v>
      </c>
      <c r="S3001" s="2"/>
      <c r="T3001" s="2" t="s">
        <v>25</v>
      </c>
      <c r="U3001" t="str">
        <f>VLOOKUP(H3001,[4]可返佣产品!$A$2:$B$1000,2,)</f>
        <v>true</v>
      </c>
    </row>
    <row r="3002" spans="1:21">
      <c r="A3002" s="2" t="s">
        <v>8559</v>
      </c>
      <c r="B3002" s="1" t="str">
        <f>VLOOKUP(A3002,'[3]消费明细-普通账号'!$B$2:$C$10000,2,)</f>
        <v>深圳泽汇科技有限公司</v>
      </c>
      <c r="C3002" s="1" t="str">
        <f>VLOOKUP(A3002,'[3]消费明细-普通账号'!$B$2:$D$10000,3,)</f>
        <v>铁军-深</v>
      </c>
      <c r="D3002" s="1" t="str">
        <f>VLOOKUP(A3002,'[3]消费明细-普通账号'!$B$2:$L$10000,11,)</f>
        <v>黄至崇</v>
      </c>
      <c r="E3002" s="1" t="str">
        <f>VLOOKUP(A3002,'[3]消费明细-普通账号'!$B$2:$P$10000,15,)</f>
        <v>新建</v>
      </c>
      <c r="F3002" s="5">
        <f>VLOOKUP(A3002,'[3]消费明细-普通账号'!$B$2:$O$10000,14,)</f>
        <v>43194.591597222199</v>
      </c>
      <c r="G3002" s="2" t="s">
        <v>9763</v>
      </c>
      <c r="H3002" s="2" t="s">
        <v>17</v>
      </c>
      <c r="I3002" s="2" t="s">
        <v>59</v>
      </c>
      <c r="J3002" s="2" t="s">
        <v>9342</v>
      </c>
      <c r="K3002" s="2" t="s">
        <v>371</v>
      </c>
      <c r="L3002" s="2" t="s">
        <v>9343</v>
      </c>
      <c r="M3002" s="2"/>
      <c r="N3002" s="1">
        <f t="shared" si="46"/>
        <v>115.85</v>
      </c>
      <c r="O3002" s="2" t="s">
        <v>22</v>
      </c>
      <c r="P3002" s="2" t="s">
        <v>9764</v>
      </c>
      <c r="Q3002" s="2" t="s">
        <v>9765</v>
      </c>
      <c r="R3002" s="2" t="s">
        <v>21</v>
      </c>
      <c r="S3002" s="2"/>
      <c r="T3002" s="2" t="s">
        <v>25</v>
      </c>
      <c r="U3002" t="str">
        <f>VLOOKUP(H3002,[4]可返佣产品!$A$2:$B$1000,2,)</f>
        <v>true</v>
      </c>
    </row>
    <row r="3003" spans="1:21">
      <c r="A3003" s="2" t="s">
        <v>8559</v>
      </c>
      <c r="B3003" s="1" t="str">
        <f>VLOOKUP(A3003,'[3]消费明细-普通账号'!$B$2:$C$10000,2,)</f>
        <v>深圳泽汇科技有限公司</v>
      </c>
      <c r="C3003" s="1" t="str">
        <f>VLOOKUP(A3003,'[3]消费明细-普通账号'!$B$2:$D$10000,3,)</f>
        <v>铁军-深</v>
      </c>
      <c r="D3003" s="1" t="str">
        <f>VLOOKUP(A3003,'[3]消费明细-普通账号'!$B$2:$L$10000,11,)</f>
        <v>黄至崇</v>
      </c>
      <c r="E3003" s="1" t="str">
        <f>VLOOKUP(A3003,'[3]消费明细-普通账号'!$B$2:$P$10000,15,)</f>
        <v>新建</v>
      </c>
      <c r="F3003" s="5">
        <f>VLOOKUP(A3003,'[3]消费明细-普通账号'!$B$2:$O$10000,14,)</f>
        <v>43194.591597222199</v>
      </c>
      <c r="G3003" s="2" t="s">
        <v>9766</v>
      </c>
      <c r="H3003" s="2" t="s">
        <v>17</v>
      </c>
      <c r="I3003" s="2" t="s">
        <v>59</v>
      </c>
      <c r="J3003" s="2" t="s">
        <v>9342</v>
      </c>
      <c r="K3003" s="2" t="s">
        <v>371</v>
      </c>
      <c r="L3003" s="2" t="s">
        <v>9343</v>
      </c>
      <c r="M3003" s="2"/>
      <c r="N3003" s="1">
        <f t="shared" si="46"/>
        <v>115.85</v>
      </c>
      <c r="O3003" s="2" t="s">
        <v>22</v>
      </c>
      <c r="P3003" s="2" t="s">
        <v>9767</v>
      </c>
      <c r="Q3003" s="2" t="s">
        <v>9768</v>
      </c>
      <c r="R3003" s="2" t="s">
        <v>21</v>
      </c>
      <c r="S3003" s="2"/>
      <c r="T3003" s="2" t="s">
        <v>25</v>
      </c>
      <c r="U3003" t="str">
        <f>VLOOKUP(H3003,[4]可返佣产品!$A$2:$B$1000,2,)</f>
        <v>true</v>
      </c>
    </row>
    <row r="3004" spans="1:21">
      <c r="A3004" s="2" t="s">
        <v>8559</v>
      </c>
      <c r="B3004" s="1" t="str">
        <f>VLOOKUP(A3004,'[3]消费明细-普通账号'!$B$2:$C$10000,2,)</f>
        <v>深圳泽汇科技有限公司</v>
      </c>
      <c r="C3004" s="1" t="str">
        <f>VLOOKUP(A3004,'[3]消费明细-普通账号'!$B$2:$D$10000,3,)</f>
        <v>铁军-深</v>
      </c>
      <c r="D3004" s="1" t="str">
        <f>VLOOKUP(A3004,'[3]消费明细-普通账号'!$B$2:$L$10000,11,)</f>
        <v>黄至崇</v>
      </c>
      <c r="E3004" s="1" t="str">
        <f>VLOOKUP(A3004,'[3]消费明细-普通账号'!$B$2:$P$10000,15,)</f>
        <v>新建</v>
      </c>
      <c r="F3004" s="5">
        <f>VLOOKUP(A3004,'[3]消费明细-普通账号'!$B$2:$O$10000,14,)</f>
        <v>43194.591597222199</v>
      </c>
      <c r="G3004" s="2" t="s">
        <v>9769</v>
      </c>
      <c r="H3004" s="2" t="s">
        <v>17</v>
      </c>
      <c r="I3004" s="2" t="s">
        <v>59</v>
      </c>
      <c r="J3004" s="2" t="s">
        <v>9342</v>
      </c>
      <c r="K3004" s="2" t="s">
        <v>371</v>
      </c>
      <c r="L3004" s="2" t="s">
        <v>9343</v>
      </c>
      <c r="M3004" s="2"/>
      <c r="N3004" s="1">
        <f t="shared" si="46"/>
        <v>115.85</v>
      </c>
      <c r="O3004" s="2" t="s">
        <v>22</v>
      </c>
      <c r="P3004" s="2" t="s">
        <v>9770</v>
      </c>
      <c r="Q3004" s="2" t="s">
        <v>9771</v>
      </c>
      <c r="R3004" s="2" t="s">
        <v>21</v>
      </c>
      <c r="S3004" s="2"/>
      <c r="T3004" s="2" t="s">
        <v>25</v>
      </c>
      <c r="U3004" t="str">
        <f>VLOOKUP(H3004,[4]可返佣产品!$A$2:$B$1000,2,)</f>
        <v>true</v>
      </c>
    </row>
    <row r="3005" spans="1:21">
      <c r="A3005" s="2" t="s">
        <v>8559</v>
      </c>
      <c r="B3005" s="1" t="str">
        <f>VLOOKUP(A3005,'[3]消费明细-普通账号'!$B$2:$C$10000,2,)</f>
        <v>深圳泽汇科技有限公司</v>
      </c>
      <c r="C3005" s="1" t="str">
        <f>VLOOKUP(A3005,'[3]消费明细-普通账号'!$B$2:$D$10000,3,)</f>
        <v>铁军-深</v>
      </c>
      <c r="D3005" s="1" t="str">
        <f>VLOOKUP(A3005,'[3]消费明细-普通账号'!$B$2:$L$10000,11,)</f>
        <v>黄至崇</v>
      </c>
      <c r="E3005" s="1" t="str">
        <f>VLOOKUP(A3005,'[3]消费明细-普通账号'!$B$2:$P$10000,15,)</f>
        <v>新建</v>
      </c>
      <c r="F3005" s="5">
        <f>VLOOKUP(A3005,'[3]消费明细-普通账号'!$B$2:$O$10000,14,)</f>
        <v>43194.591597222199</v>
      </c>
      <c r="G3005" s="2" t="s">
        <v>9772</v>
      </c>
      <c r="H3005" s="2" t="s">
        <v>17</v>
      </c>
      <c r="I3005" s="2" t="s">
        <v>59</v>
      </c>
      <c r="J3005" s="2" t="s">
        <v>9342</v>
      </c>
      <c r="K3005" s="2" t="s">
        <v>371</v>
      </c>
      <c r="L3005" s="2" t="s">
        <v>9343</v>
      </c>
      <c r="M3005" s="2"/>
      <c r="N3005" s="1">
        <f t="shared" si="46"/>
        <v>115.85</v>
      </c>
      <c r="O3005" s="2" t="s">
        <v>22</v>
      </c>
      <c r="P3005" s="2" t="s">
        <v>9773</v>
      </c>
      <c r="Q3005" s="2" t="s">
        <v>9774</v>
      </c>
      <c r="R3005" s="2" t="s">
        <v>21</v>
      </c>
      <c r="S3005" s="2"/>
      <c r="T3005" s="2" t="s">
        <v>25</v>
      </c>
      <c r="U3005" t="str">
        <f>VLOOKUP(H3005,[4]可返佣产品!$A$2:$B$1000,2,)</f>
        <v>true</v>
      </c>
    </row>
    <row r="3006" spans="1:21">
      <c r="A3006" s="2" t="s">
        <v>8559</v>
      </c>
      <c r="B3006" s="1" t="str">
        <f>VLOOKUP(A3006,'[3]消费明细-普通账号'!$B$2:$C$10000,2,)</f>
        <v>深圳泽汇科技有限公司</v>
      </c>
      <c r="C3006" s="1" t="str">
        <f>VLOOKUP(A3006,'[3]消费明细-普通账号'!$B$2:$D$10000,3,)</f>
        <v>铁军-深</v>
      </c>
      <c r="D3006" s="1" t="str">
        <f>VLOOKUP(A3006,'[3]消费明细-普通账号'!$B$2:$L$10000,11,)</f>
        <v>黄至崇</v>
      </c>
      <c r="E3006" s="1" t="str">
        <f>VLOOKUP(A3006,'[3]消费明细-普通账号'!$B$2:$P$10000,15,)</f>
        <v>新建</v>
      </c>
      <c r="F3006" s="5">
        <f>VLOOKUP(A3006,'[3]消费明细-普通账号'!$B$2:$O$10000,14,)</f>
        <v>43194.591597222199</v>
      </c>
      <c r="G3006" s="2" t="s">
        <v>9775</v>
      </c>
      <c r="H3006" s="2" t="s">
        <v>17</v>
      </c>
      <c r="I3006" s="2" t="s">
        <v>59</v>
      </c>
      <c r="J3006" s="2" t="s">
        <v>9342</v>
      </c>
      <c r="K3006" s="2" t="s">
        <v>371</v>
      </c>
      <c r="L3006" s="2" t="s">
        <v>9343</v>
      </c>
      <c r="M3006" s="2"/>
      <c r="N3006" s="1">
        <f t="shared" si="46"/>
        <v>115.85</v>
      </c>
      <c r="O3006" s="2" t="s">
        <v>22</v>
      </c>
      <c r="P3006" s="2" t="s">
        <v>9776</v>
      </c>
      <c r="Q3006" s="2" t="s">
        <v>9777</v>
      </c>
      <c r="R3006" s="2" t="s">
        <v>21</v>
      </c>
      <c r="S3006" s="2"/>
      <c r="T3006" s="2" t="s">
        <v>25</v>
      </c>
      <c r="U3006" t="str">
        <f>VLOOKUP(H3006,[4]可返佣产品!$A$2:$B$1000,2,)</f>
        <v>true</v>
      </c>
    </row>
    <row r="3007" spans="1:21">
      <c r="A3007" s="2" t="s">
        <v>8559</v>
      </c>
      <c r="B3007" s="1" t="str">
        <f>VLOOKUP(A3007,'[3]消费明细-普通账号'!$B$2:$C$10000,2,)</f>
        <v>深圳泽汇科技有限公司</v>
      </c>
      <c r="C3007" s="1" t="str">
        <f>VLOOKUP(A3007,'[3]消费明细-普通账号'!$B$2:$D$10000,3,)</f>
        <v>铁军-深</v>
      </c>
      <c r="D3007" s="1" t="str">
        <f>VLOOKUP(A3007,'[3]消费明细-普通账号'!$B$2:$L$10000,11,)</f>
        <v>黄至崇</v>
      </c>
      <c r="E3007" s="1" t="str">
        <f>VLOOKUP(A3007,'[3]消费明细-普通账号'!$B$2:$P$10000,15,)</f>
        <v>新建</v>
      </c>
      <c r="F3007" s="5">
        <f>VLOOKUP(A3007,'[3]消费明细-普通账号'!$B$2:$O$10000,14,)</f>
        <v>43194.591597222199</v>
      </c>
      <c r="G3007" s="2" t="s">
        <v>9778</v>
      </c>
      <c r="H3007" s="2" t="s">
        <v>17</v>
      </c>
      <c r="I3007" s="2" t="s">
        <v>59</v>
      </c>
      <c r="J3007" s="2" t="s">
        <v>9342</v>
      </c>
      <c r="K3007" s="2" t="s">
        <v>371</v>
      </c>
      <c r="L3007" s="2" t="s">
        <v>9343</v>
      </c>
      <c r="M3007" s="2"/>
      <c r="N3007" s="1">
        <f t="shared" si="46"/>
        <v>115.85</v>
      </c>
      <c r="O3007" s="2" t="s">
        <v>22</v>
      </c>
      <c r="P3007" s="2" t="s">
        <v>9779</v>
      </c>
      <c r="Q3007" s="2" t="s">
        <v>9780</v>
      </c>
      <c r="R3007" s="2" t="s">
        <v>21</v>
      </c>
      <c r="S3007" s="2"/>
      <c r="T3007" s="2" t="s">
        <v>25</v>
      </c>
      <c r="U3007" t="str">
        <f>VLOOKUP(H3007,[4]可返佣产品!$A$2:$B$1000,2,)</f>
        <v>true</v>
      </c>
    </row>
    <row r="3008" spans="1:21">
      <c r="A3008" s="2" t="s">
        <v>8559</v>
      </c>
      <c r="B3008" s="1" t="str">
        <f>VLOOKUP(A3008,'[3]消费明细-普通账号'!$B$2:$C$10000,2,)</f>
        <v>深圳泽汇科技有限公司</v>
      </c>
      <c r="C3008" s="1" t="str">
        <f>VLOOKUP(A3008,'[3]消费明细-普通账号'!$B$2:$D$10000,3,)</f>
        <v>铁军-深</v>
      </c>
      <c r="D3008" s="1" t="str">
        <f>VLOOKUP(A3008,'[3]消费明细-普通账号'!$B$2:$L$10000,11,)</f>
        <v>黄至崇</v>
      </c>
      <c r="E3008" s="1" t="str">
        <f>VLOOKUP(A3008,'[3]消费明细-普通账号'!$B$2:$P$10000,15,)</f>
        <v>新建</v>
      </c>
      <c r="F3008" s="5">
        <f>VLOOKUP(A3008,'[3]消费明细-普通账号'!$B$2:$O$10000,14,)</f>
        <v>43194.591597222199</v>
      </c>
      <c r="G3008" s="2" t="s">
        <v>9781</v>
      </c>
      <c r="H3008" s="2" t="s">
        <v>17</v>
      </c>
      <c r="I3008" s="2" t="s">
        <v>59</v>
      </c>
      <c r="J3008" s="2" t="s">
        <v>9342</v>
      </c>
      <c r="K3008" s="2" t="s">
        <v>371</v>
      </c>
      <c r="L3008" s="2" t="s">
        <v>9343</v>
      </c>
      <c r="M3008" s="2"/>
      <c r="N3008" s="1">
        <f t="shared" si="46"/>
        <v>115.85</v>
      </c>
      <c r="O3008" s="2" t="s">
        <v>22</v>
      </c>
      <c r="P3008" s="2" t="s">
        <v>9782</v>
      </c>
      <c r="Q3008" s="2" t="s">
        <v>9783</v>
      </c>
      <c r="R3008" s="2" t="s">
        <v>21</v>
      </c>
      <c r="S3008" s="2"/>
      <c r="T3008" s="2" t="s">
        <v>25</v>
      </c>
      <c r="U3008" t="str">
        <f>VLOOKUP(H3008,[4]可返佣产品!$A$2:$B$1000,2,)</f>
        <v>true</v>
      </c>
    </row>
    <row r="3009" spans="1:21">
      <c r="A3009" s="2" t="s">
        <v>8559</v>
      </c>
      <c r="B3009" s="1" t="str">
        <f>VLOOKUP(A3009,'[3]消费明细-普通账号'!$B$2:$C$10000,2,)</f>
        <v>深圳泽汇科技有限公司</v>
      </c>
      <c r="C3009" s="1" t="str">
        <f>VLOOKUP(A3009,'[3]消费明细-普通账号'!$B$2:$D$10000,3,)</f>
        <v>铁军-深</v>
      </c>
      <c r="D3009" s="1" t="str">
        <f>VLOOKUP(A3009,'[3]消费明细-普通账号'!$B$2:$L$10000,11,)</f>
        <v>黄至崇</v>
      </c>
      <c r="E3009" s="1" t="str">
        <f>VLOOKUP(A3009,'[3]消费明细-普通账号'!$B$2:$P$10000,15,)</f>
        <v>新建</v>
      </c>
      <c r="F3009" s="5">
        <f>VLOOKUP(A3009,'[3]消费明细-普通账号'!$B$2:$O$10000,14,)</f>
        <v>43194.591597222199</v>
      </c>
      <c r="G3009" s="2" t="s">
        <v>9784</v>
      </c>
      <c r="H3009" s="2" t="s">
        <v>17</v>
      </c>
      <c r="I3009" s="2" t="s">
        <v>59</v>
      </c>
      <c r="J3009" s="2" t="s">
        <v>9342</v>
      </c>
      <c r="K3009" s="2" t="s">
        <v>371</v>
      </c>
      <c r="L3009" s="2" t="s">
        <v>9343</v>
      </c>
      <c r="M3009" s="2"/>
      <c r="N3009" s="1">
        <f t="shared" si="46"/>
        <v>115.85</v>
      </c>
      <c r="O3009" s="2" t="s">
        <v>22</v>
      </c>
      <c r="P3009" s="2" t="s">
        <v>9785</v>
      </c>
      <c r="Q3009" s="2" t="s">
        <v>9786</v>
      </c>
      <c r="R3009" s="2" t="s">
        <v>21</v>
      </c>
      <c r="S3009" s="2"/>
      <c r="T3009" s="2" t="s">
        <v>25</v>
      </c>
      <c r="U3009" t="str">
        <f>VLOOKUP(H3009,[4]可返佣产品!$A$2:$B$1000,2,)</f>
        <v>true</v>
      </c>
    </row>
    <row r="3010" spans="1:21">
      <c r="A3010" s="2" t="s">
        <v>8559</v>
      </c>
      <c r="B3010" s="1" t="str">
        <f>VLOOKUP(A3010,'[3]消费明细-普通账号'!$B$2:$C$10000,2,)</f>
        <v>深圳泽汇科技有限公司</v>
      </c>
      <c r="C3010" s="1" t="str">
        <f>VLOOKUP(A3010,'[3]消费明细-普通账号'!$B$2:$D$10000,3,)</f>
        <v>铁军-深</v>
      </c>
      <c r="D3010" s="1" t="str">
        <f>VLOOKUP(A3010,'[3]消费明细-普通账号'!$B$2:$L$10000,11,)</f>
        <v>黄至崇</v>
      </c>
      <c r="E3010" s="1" t="str">
        <f>VLOOKUP(A3010,'[3]消费明细-普通账号'!$B$2:$P$10000,15,)</f>
        <v>新建</v>
      </c>
      <c r="F3010" s="5">
        <f>VLOOKUP(A3010,'[3]消费明细-普通账号'!$B$2:$O$10000,14,)</f>
        <v>43194.591597222199</v>
      </c>
      <c r="G3010" s="2" t="s">
        <v>9787</v>
      </c>
      <c r="H3010" s="2" t="s">
        <v>17</v>
      </c>
      <c r="I3010" s="2" t="s">
        <v>59</v>
      </c>
      <c r="J3010" s="2" t="s">
        <v>9342</v>
      </c>
      <c r="K3010" s="2" t="s">
        <v>371</v>
      </c>
      <c r="L3010" s="2" t="s">
        <v>9343</v>
      </c>
      <c r="M3010" s="2"/>
      <c r="N3010" s="1">
        <f t="shared" si="46"/>
        <v>115.85</v>
      </c>
      <c r="O3010" s="2" t="s">
        <v>22</v>
      </c>
      <c r="P3010" s="2" t="s">
        <v>9788</v>
      </c>
      <c r="Q3010" s="2" t="s">
        <v>9789</v>
      </c>
      <c r="R3010" s="2" t="s">
        <v>21</v>
      </c>
      <c r="S3010" s="2"/>
      <c r="T3010" s="2" t="s">
        <v>25</v>
      </c>
      <c r="U3010" t="str">
        <f>VLOOKUP(H3010,[4]可返佣产品!$A$2:$B$1000,2,)</f>
        <v>true</v>
      </c>
    </row>
    <row r="3011" spans="1:21">
      <c r="A3011" s="2" t="s">
        <v>8559</v>
      </c>
      <c r="B3011" s="1" t="str">
        <f>VLOOKUP(A3011,'[3]消费明细-普通账号'!$B$2:$C$10000,2,)</f>
        <v>深圳泽汇科技有限公司</v>
      </c>
      <c r="C3011" s="1" t="str">
        <f>VLOOKUP(A3011,'[3]消费明细-普通账号'!$B$2:$D$10000,3,)</f>
        <v>铁军-深</v>
      </c>
      <c r="D3011" s="1" t="str">
        <f>VLOOKUP(A3011,'[3]消费明细-普通账号'!$B$2:$L$10000,11,)</f>
        <v>黄至崇</v>
      </c>
      <c r="E3011" s="1" t="str">
        <f>VLOOKUP(A3011,'[3]消费明细-普通账号'!$B$2:$P$10000,15,)</f>
        <v>新建</v>
      </c>
      <c r="F3011" s="5">
        <f>VLOOKUP(A3011,'[3]消费明细-普通账号'!$B$2:$O$10000,14,)</f>
        <v>43194.591597222199</v>
      </c>
      <c r="G3011" s="2" t="s">
        <v>9790</v>
      </c>
      <c r="H3011" s="2" t="s">
        <v>17</v>
      </c>
      <c r="I3011" s="2" t="s">
        <v>59</v>
      </c>
      <c r="J3011" s="2" t="s">
        <v>9342</v>
      </c>
      <c r="K3011" s="2" t="s">
        <v>371</v>
      </c>
      <c r="L3011" s="2" t="s">
        <v>9343</v>
      </c>
      <c r="M3011" s="2"/>
      <c r="N3011" s="1">
        <f t="shared" ref="N3011:N3074" si="47">L3011-M3011</f>
        <v>115.85</v>
      </c>
      <c r="O3011" s="2" t="s">
        <v>22</v>
      </c>
      <c r="P3011" s="2" t="s">
        <v>9791</v>
      </c>
      <c r="Q3011" s="2" t="s">
        <v>9792</v>
      </c>
      <c r="R3011" s="2" t="s">
        <v>21</v>
      </c>
      <c r="S3011" s="2"/>
      <c r="T3011" s="2" t="s">
        <v>25</v>
      </c>
      <c r="U3011" t="str">
        <f>VLOOKUP(H3011,[4]可返佣产品!$A$2:$B$1000,2,)</f>
        <v>true</v>
      </c>
    </row>
    <row r="3012" spans="1:21">
      <c r="A3012" s="2" t="s">
        <v>8559</v>
      </c>
      <c r="B3012" s="1" t="str">
        <f>VLOOKUP(A3012,'[3]消费明细-普通账号'!$B$2:$C$10000,2,)</f>
        <v>深圳泽汇科技有限公司</v>
      </c>
      <c r="C3012" s="1" t="str">
        <f>VLOOKUP(A3012,'[3]消费明细-普通账号'!$B$2:$D$10000,3,)</f>
        <v>铁军-深</v>
      </c>
      <c r="D3012" s="1" t="str">
        <f>VLOOKUP(A3012,'[3]消费明细-普通账号'!$B$2:$L$10000,11,)</f>
        <v>黄至崇</v>
      </c>
      <c r="E3012" s="1" t="str">
        <f>VLOOKUP(A3012,'[3]消费明细-普通账号'!$B$2:$P$10000,15,)</f>
        <v>新建</v>
      </c>
      <c r="F3012" s="5">
        <f>VLOOKUP(A3012,'[3]消费明细-普通账号'!$B$2:$O$10000,14,)</f>
        <v>43194.591597222199</v>
      </c>
      <c r="G3012" s="2" t="s">
        <v>9793</v>
      </c>
      <c r="H3012" s="2" t="s">
        <v>17</v>
      </c>
      <c r="I3012" s="2" t="s">
        <v>59</v>
      </c>
      <c r="J3012" s="2" t="s">
        <v>9342</v>
      </c>
      <c r="K3012" s="2" t="s">
        <v>371</v>
      </c>
      <c r="L3012" s="2" t="s">
        <v>9343</v>
      </c>
      <c r="M3012" s="2"/>
      <c r="N3012" s="1">
        <f t="shared" si="47"/>
        <v>115.85</v>
      </c>
      <c r="O3012" s="2" t="s">
        <v>22</v>
      </c>
      <c r="P3012" s="2" t="s">
        <v>9794</v>
      </c>
      <c r="Q3012" s="2" t="s">
        <v>9795</v>
      </c>
      <c r="R3012" s="2" t="s">
        <v>21</v>
      </c>
      <c r="S3012" s="2"/>
      <c r="T3012" s="2" t="s">
        <v>25</v>
      </c>
      <c r="U3012" t="str">
        <f>VLOOKUP(H3012,[4]可返佣产品!$A$2:$B$1000,2,)</f>
        <v>true</v>
      </c>
    </row>
    <row r="3013" spans="1:21">
      <c r="A3013" s="2" t="s">
        <v>8559</v>
      </c>
      <c r="B3013" s="1" t="str">
        <f>VLOOKUP(A3013,'[3]消费明细-普通账号'!$B$2:$C$10000,2,)</f>
        <v>深圳泽汇科技有限公司</v>
      </c>
      <c r="C3013" s="1" t="str">
        <f>VLOOKUP(A3013,'[3]消费明细-普通账号'!$B$2:$D$10000,3,)</f>
        <v>铁军-深</v>
      </c>
      <c r="D3013" s="1" t="str">
        <f>VLOOKUP(A3013,'[3]消费明细-普通账号'!$B$2:$L$10000,11,)</f>
        <v>黄至崇</v>
      </c>
      <c r="E3013" s="1" t="str">
        <f>VLOOKUP(A3013,'[3]消费明细-普通账号'!$B$2:$P$10000,15,)</f>
        <v>新建</v>
      </c>
      <c r="F3013" s="5">
        <f>VLOOKUP(A3013,'[3]消费明细-普通账号'!$B$2:$O$10000,14,)</f>
        <v>43194.591597222199</v>
      </c>
      <c r="G3013" s="2" t="s">
        <v>9796</v>
      </c>
      <c r="H3013" s="2" t="s">
        <v>17</v>
      </c>
      <c r="I3013" s="2" t="s">
        <v>59</v>
      </c>
      <c r="J3013" s="2" t="s">
        <v>9342</v>
      </c>
      <c r="K3013" s="2" t="s">
        <v>371</v>
      </c>
      <c r="L3013" s="2" t="s">
        <v>9343</v>
      </c>
      <c r="M3013" s="2"/>
      <c r="N3013" s="1">
        <f t="shared" si="47"/>
        <v>115.85</v>
      </c>
      <c r="O3013" s="2" t="s">
        <v>22</v>
      </c>
      <c r="P3013" s="2" t="s">
        <v>9797</v>
      </c>
      <c r="Q3013" s="2" t="s">
        <v>9798</v>
      </c>
      <c r="R3013" s="2" t="s">
        <v>21</v>
      </c>
      <c r="S3013" s="2"/>
      <c r="T3013" s="2" t="s">
        <v>25</v>
      </c>
      <c r="U3013" t="str">
        <f>VLOOKUP(H3013,[4]可返佣产品!$A$2:$B$1000,2,)</f>
        <v>true</v>
      </c>
    </row>
    <row r="3014" spans="1:21">
      <c r="A3014" s="2" t="s">
        <v>8559</v>
      </c>
      <c r="B3014" s="1" t="str">
        <f>VLOOKUP(A3014,'[3]消费明细-普通账号'!$B$2:$C$10000,2,)</f>
        <v>深圳泽汇科技有限公司</v>
      </c>
      <c r="C3014" s="1" t="str">
        <f>VLOOKUP(A3014,'[3]消费明细-普通账号'!$B$2:$D$10000,3,)</f>
        <v>铁军-深</v>
      </c>
      <c r="D3014" s="1" t="str">
        <f>VLOOKUP(A3014,'[3]消费明细-普通账号'!$B$2:$L$10000,11,)</f>
        <v>黄至崇</v>
      </c>
      <c r="E3014" s="1" t="str">
        <f>VLOOKUP(A3014,'[3]消费明细-普通账号'!$B$2:$P$10000,15,)</f>
        <v>新建</v>
      </c>
      <c r="F3014" s="5">
        <f>VLOOKUP(A3014,'[3]消费明细-普通账号'!$B$2:$O$10000,14,)</f>
        <v>43194.591597222199</v>
      </c>
      <c r="G3014" s="2" t="s">
        <v>9799</v>
      </c>
      <c r="H3014" s="2" t="s">
        <v>17</v>
      </c>
      <c r="I3014" s="2" t="s">
        <v>59</v>
      </c>
      <c r="J3014" s="2" t="s">
        <v>9342</v>
      </c>
      <c r="K3014" s="2" t="s">
        <v>371</v>
      </c>
      <c r="L3014" s="2" t="s">
        <v>9343</v>
      </c>
      <c r="M3014" s="2"/>
      <c r="N3014" s="1">
        <f t="shared" si="47"/>
        <v>115.85</v>
      </c>
      <c r="O3014" s="2" t="s">
        <v>22</v>
      </c>
      <c r="P3014" s="2" t="s">
        <v>9800</v>
      </c>
      <c r="Q3014" s="2" t="s">
        <v>9801</v>
      </c>
      <c r="R3014" s="2" t="s">
        <v>21</v>
      </c>
      <c r="S3014" s="2"/>
      <c r="T3014" s="2" t="s">
        <v>25</v>
      </c>
      <c r="U3014" t="str">
        <f>VLOOKUP(H3014,[4]可返佣产品!$A$2:$B$1000,2,)</f>
        <v>true</v>
      </c>
    </row>
    <row r="3015" spans="1:21">
      <c r="A3015" s="2" t="s">
        <v>8559</v>
      </c>
      <c r="B3015" s="1" t="str">
        <f>VLOOKUP(A3015,'[3]消费明细-普通账号'!$B$2:$C$10000,2,)</f>
        <v>深圳泽汇科技有限公司</v>
      </c>
      <c r="C3015" s="1" t="str">
        <f>VLOOKUP(A3015,'[3]消费明细-普通账号'!$B$2:$D$10000,3,)</f>
        <v>铁军-深</v>
      </c>
      <c r="D3015" s="1" t="str">
        <f>VLOOKUP(A3015,'[3]消费明细-普通账号'!$B$2:$L$10000,11,)</f>
        <v>黄至崇</v>
      </c>
      <c r="E3015" s="1" t="str">
        <f>VLOOKUP(A3015,'[3]消费明细-普通账号'!$B$2:$P$10000,15,)</f>
        <v>新建</v>
      </c>
      <c r="F3015" s="5">
        <f>VLOOKUP(A3015,'[3]消费明细-普通账号'!$B$2:$O$10000,14,)</f>
        <v>43194.591597222199</v>
      </c>
      <c r="G3015" s="2" t="s">
        <v>9802</v>
      </c>
      <c r="H3015" s="2" t="s">
        <v>17</v>
      </c>
      <c r="I3015" s="2" t="s">
        <v>59</v>
      </c>
      <c r="J3015" s="2" t="s">
        <v>9342</v>
      </c>
      <c r="K3015" s="2" t="s">
        <v>371</v>
      </c>
      <c r="L3015" s="2" t="s">
        <v>9343</v>
      </c>
      <c r="M3015" s="2"/>
      <c r="N3015" s="1">
        <f t="shared" si="47"/>
        <v>115.85</v>
      </c>
      <c r="O3015" s="2" t="s">
        <v>22</v>
      </c>
      <c r="P3015" s="2" t="s">
        <v>9803</v>
      </c>
      <c r="Q3015" s="2" t="s">
        <v>9804</v>
      </c>
      <c r="R3015" s="2" t="s">
        <v>21</v>
      </c>
      <c r="S3015" s="2"/>
      <c r="T3015" s="2" t="s">
        <v>25</v>
      </c>
      <c r="U3015" t="str">
        <f>VLOOKUP(H3015,[4]可返佣产品!$A$2:$B$1000,2,)</f>
        <v>true</v>
      </c>
    </row>
    <row r="3016" spans="1:21">
      <c r="A3016" s="2" t="s">
        <v>8559</v>
      </c>
      <c r="B3016" s="1" t="str">
        <f>VLOOKUP(A3016,'[3]消费明细-普通账号'!$B$2:$C$10000,2,)</f>
        <v>深圳泽汇科技有限公司</v>
      </c>
      <c r="C3016" s="1" t="str">
        <f>VLOOKUP(A3016,'[3]消费明细-普通账号'!$B$2:$D$10000,3,)</f>
        <v>铁军-深</v>
      </c>
      <c r="D3016" s="1" t="str">
        <f>VLOOKUP(A3016,'[3]消费明细-普通账号'!$B$2:$L$10000,11,)</f>
        <v>黄至崇</v>
      </c>
      <c r="E3016" s="1" t="str">
        <f>VLOOKUP(A3016,'[3]消费明细-普通账号'!$B$2:$P$10000,15,)</f>
        <v>新建</v>
      </c>
      <c r="F3016" s="5">
        <f>VLOOKUP(A3016,'[3]消费明细-普通账号'!$B$2:$O$10000,14,)</f>
        <v>43194.591597222199</v>
      </c>
      <c r="G3016" s="2" t="s">
        <v>9805</v>
      </c>
      <c r="H3016" s="2" t="s">
        <v>17</v>
      </c>
      <c r="I3016" s="2" t="s">
        <v>59</v>
      </c>
      <c r="J3016" s="2" t="s">
        <v>9342</v>
      </c>
      <c r="K3016" s="2" t="s">
        <v>371</v>
      </c>
      <c r="L3016" s="2" t="s">
        <v>9343</v>
      </c>
      <c r="M3016" s="2"/>
      <c r="N3016" s="1">
        <f t="shared" si="47"/>
        <v>115.85</v>
      </c>
      <c r="O3016" s="2" t="s">
        <v>22</v>
      </c>
      <c r="P3016" s="2" t="s">
        <v>9806</v>
      </c>
      <c r="Q3016" s="2" t="s">
        <v>9807</v>
      </c>
      <c r="R3016" s="2" t="s">
        <v>21</v>
      </c>
      <c r="S3016" s="2"/>
      <c r="T3016" s="2" t="s">
        <v>25</v>
      </c>
      <c r="U3016" t="str">
        <f>VLOOKUP(H3016,[4]可返佣产品!$A$2:$B$1000,2,)</f>
        <v>true</v>
      </c>
    </row>
    <row r="3017" spans="1:21">
      <c r="A3017" s="2" t="s">
        <v>8589</v>
      </c>
      <c r="B3017" s="1" t="str">
        <f>VLOOKUP(A3017,'[3]消费明细-普通账号'!$B$2:$C$10000,2,)</f>
        <v>深圳市付宝网络科技有限公司</v>
      </c>
      <c r="C3017" s="1" t="str">
        <f>VLOOKUP(A3017,'[3]消费明细-普通账号'!$B$2:$D$10000,3,)</f>
        <v>铁军-深</v>
      </c>
      <c r="D3017" s="1" t="str">
        <f>VLOOKUP(A3017,'[3]消费明细-普通账号'!$B$2:$L$10000,11,)</f>
        <v>谭仲健</v>
      </c>
      <c r="E3017" s="1" t="str">
        <f>VLOOKUP(A3017,'[3]消费明细-普通账号'!$B$2:$P$10000,15,)</f>
        <v>关联</v>
      </c>
      <c r="F3017" s="5">
        <f>VLOOKUP(A3017,'[3]消费明细-普通账号'!$B$2:$O$10000,14,)</f>
        <v>43155.4707291667</v>
      </c>
      <c r="G3017" s="2" t="s">
        <v>9808</v>
      </c>
      <c r="H3017" s="2" t="s">
        <v>2547</v>
      </c>
      <c r="I3017" s="2" t="s">
        <v>49</v>
      </c>
      <c r="J3017" s="2" t="s">
        <v>29</v>
      </c>
      <c r="K3017" s="2" t="s">
        <v>20</v>
      </c>
      <c r="L3017" s="2" t="s">
        <v>30</v>
      </c>
      <c r="M3017" s="2"/>
      <c r="N3017" s="1">
        <f t="shared" si="47"/>
        <v>0</v>
      </c>
      <c r="O3017" s="2" t="s">
        <v>31</v>
      </c>
      <c r="P3017" s="2" t="s">
        <v>9809</v>
      </c>
      <c r="Q3017" s="2" t="s">
        <v>9809</v>
      </c>
      <c r="R3017" s="2" t="s">
        <v>21</v>
      </c>
      <c r="S3017" s="2"/>
      <c r="T3017" s="2" t="s">
        <v>25</v>
      </c>
      <c r="U3017" t="b">
        <f>VLOOKUP(H3017,[4]可返佣产品!$A$2:$B$1000,2,)</f>
        <v>0</v>
      </c>
    </row>
    <row r="3018" spans="1:21">
      <c r="A3018" s="2" t="s">
        <v>8734</v>
      </c>
      <c r="B3018" s="1" t="str">
        <f>VLOOKUP(A3018,'[3]消费明细-普通账号'!$B$2:$C$10000,2,)</f>
        <v>深圳市本牛科技有限责任公司</v>
      </c>
      <c r="C3018" s="1" t="str">
        <f>VLOOKUP(A3018,'[3]消费明细-普通账号'!$B$2:$D$10000,3,)</f>
        <v>KA-深</v>
      </c>
      <c r="D3018" s="1" t="str">
        <f>VLOOKUP(A3018,'[3]消费明细-普通账号'!$B$2:$L$10000,11,)</f>
        <v>李申政</v>
      </c>
      <c r="E3018" s="1" t="str">
        <f>VLOOKUP(A3018,'[3]消费明细-普通账号'!$B$2:$P$10000,15,)</f>
        <v>关联</v>
      </c>
      <c r="F3018" s="5">
        <f>VLOOKUP(A3018,'[3]消费明细-普通账号'!$B$2:$O$10000,14,)</f>
        <v>42948</v>
      </c>
      <c r="G3018" s="2" t="s">
        <v>9810</v>
      </c>
      <c r="H3018" s="2" t="s">
        <v>17</v>
      </c>
      <c r="I3018" s="2" t="s">
        <v>49</v>
      </c>
      <c r="J3018" s="2" t="s">
        <v>9711</v>
      </c>
      <c r="K3018" s="2" t="s">
        <v>84</v>
      </c>
      <c r="L3018" s="2" t="s">
        <v>9712</v>
      </c>
      <c r="M3018" s="2"/>
      <c r="N3018" s="1">
        <f t="shared" si="47"/>
        <v>16896.3</v>
      </c>
      <c r="O3018" s="2" t="s">
        <v>22</v>
      </c>
      <c r="P3018" s="2" t="s">
        <v>9811</v>
      </c>
      <c r="Q3018" s="2" t="s">
        <v>9812</v>
      </c>
      <c r="R3018" s="2" t="s">
        <v>21</v>
      </c>
      <c r="S3018" s="2"/>
      <c r="T3018" s="2" t="s">
        <v>25</v>
      </c>
      <c r="U3018" t="str">
        <f>VLOOKUP(H3018,[4]可返佣产品!$A$2:$B$1000,2,)</f>
        <v>true</v>
      </c>
    </row>
    <row r="3019" spans="1:21">
      <c r="A3019" s="2" t="s">
        <v>8589</v>
      </c>
      <c r="B3019" s="1" t="str">
        <f>VLOOKUP(A3019,'[3]消费明细-普通账号'!$B$2:$C$10000,2,)</f>
        <v>深圳市付宝网络科技有限公司</v>
      </c>
      <c r="C3019" s="1" t="str">
        <f>VLOOKUP(A3019,'[3]消费明细-普通账号'!$B$2:$D$10000,3,)</f>
        <v>铁军-深</v>
      </c>
      <c r="D3019" s="1" t="str">
        <f>VLOOKUP(A3019,'[3]消费明细-普通账号'!$B$2:$L$10000,11,)</f>
        <v>谭仲健</v>
      </c>
      <c r="E3019" s="1" t="str">
        <f>VLOOKUP(A3019,'[3]消费明细-普通账号'!$B$2:$P$10000,15,)</f>
        <v>关联</v>
      </c>
      <c r="F3019" s="5">
        <f>VLOOKUP(A3019,'[3]消费明细-普通账号'!$B$2:$O$10000,14,)</f>
        <v>43155.4707291667</v>
      </c>
      <c r="G3019" s="2" t="s">
        <v>9813</v>
      </c>
      <c r="H3019" s="2" t="s">
        <v>65</v>
      </c>
      <c r="I3019" s="2" t="s">
        <v>49</v>
      </c>
      <c r="J3019" s="2" t="s">
        <v>29</v>
      </c>
      <c r="K3019" s="2" t="s">
        <v>20</v>
      </c>
      <c r="L3019" s="2" t="s">
        <v>30</v>
      </c>
      <c r="M3019" s="2"/>
      <c r="N3019" s="1">
        <f t="shared" si="47"/>
        <v>0</v>
      </c>
      <c r="O3019" s="2" t="s">
        <v>31</v>
      </c>
      <c r="P3019" s="2" t="s">
        <v>9814</v>
      </c>
      <c r="Q3019" s="2" t="s">
        <v>9815</v>
      </c>
      <c r="R3019" s="2" t="s">
        <v>21</v>
      </c>
      <c r="S3019" s="2"/>
      <c r="T3019" s="2" t="s">
        <v>25</v>
      </c>
      <c r="U3019" t="e">
        <f>VLOOKUP(H3019,[4]可返佣产品!$A$2:$B$1000,2,)</f>
        <v>#N/A</v>
      </c>
    </row>
    <row r="3020" spans="1:21">
      <c r="A3020" s="2" t="s">
        <v>8589</v>
      </c>
      <c r="B3020" s="1" t="str">
        <f>VLOOKUP(A3020,'[3]消费明细-普通账号'!$B$2:$C$10000,2,)</f>
        <v>深圳市付宝网络科技有限公司</v>
      </c>
      <c r="C3020" s="1" t="str">
        <f>VLOOKUP(A3020,'[3]消费明细-普通账号'!$B$2:$D$10000,3,)</f>
        <v>铁军-深</v>
      </c>
      <c r="D3020" s="1" t="str">
        <f>VLOOKUP(A3020,'[3]消费明细-普通账号'!$B$2:$L$10000,11,)</f>
        <v>谭仲健</v>
      </c>
      <c r="E3020" s="1" t="str">
        <f>VLOOKUP(A3020,'[3]消费明细-普通账号'!$B$2:$P$10000,15,)</f>
        <v>关联</v>
      </c>
      <c r="F3020" s="5">
        <f>VLOOKUP(A3020,'[3]消费明细-普通账号'!$B$2:$O$10000,14,)</f>
        <v>43155.4707291667</v>
      </c>
      <c r="G3020" s="2" t="s">
        <v>9816</v>
      </c>
      <c r="H3020" s="2" t="s">
        <v>17</v>
      </c>
      <c r="I3020" s="2" t="s">
        <v>49</v>
      </c>
      <c r="J3020" s="2" t="s">
        <v>9817</v>
      </c>
      <c r="K3020" s="2" t="s">
        <v>20</v>
      </c>
      <c r="L3020" s="2" t="s">
        <v>9817</v>
      </c>
      <c r="M3020" s="2"/>
      <c r="N3020" s="1">
        <f t="shared" si="47"/>
        <v>67.48</v>
      </c>
      <c r="O3020" s="2" t="s">
        <v>22</v>
      </c>
      <c r="P3020" s="2" t="s">
        <v>9818</v>
      </c>
      <c r="Q3020" s="2" t="s">
        <v>9819</v>
      </c>
      <c r="R3020" s="2" t="s">
        <v>21</v>
      </c>
      <c r="S3020" s="2"/>
      <c r="T3020" s="2" t="s">
        <v>25</v>
      </c>
      <c r="U3020" t="str">
        <f>VLOOKUP(H3020,[4]可返佣产品!$A$2:$B$1000,2,)</f>
        <v>true</v>
      </c>
    </row>
    <row r="3021" spans="1:21">
      <c r="A3021" s="2" t="s">
        <v>8589</v>
      </c>
      <c r="B3021" s="1" t="str">
        <f>VLOOKUP(A3021,'[3]消费明细-普通账号'!$B$2:$C$10000,2,)</f>
        <v>深圳市付宝网络科技有限公司</v>
      </c>
      <c r="C3021" s="1" t="str">
        <f>VLOOKUP(A3021,'[3]消费明细-普通账号'!$B$2:$D$10000,3,)</f>
        <v>铁军-深</v>
      </c>
      <c r="D3021" s="1" t="str">
        <f>VLOOKUP(A3021,'[3]消费明细-普通账号'!$B$2:$L$10000,11,)</f>
        <v>谭仲健</v>
      </c>
      <c r="E3021" s="1" t="str">
        <f>VLOOKUP(A3021,'[3]消费明细-普通账号'!$B$2:$P$10000,15,)</f>
        <v>关联</v>
      </c>
      <c r="F3021" s="5">
        <f>VLOOKUP(A3021,'[3]消费明细-普通账号'!$B$2:$O$10000,14,)</f>
        <v>43155.4707291667</v>
      </c>
      <c r="G3021" s="2" t="s">
        <v>9820</v>
      </c>
      <c r="H3021" s="2" t="s">
        <v>17</v>
      </c>
      <c r="I3021" s="2" t="s">
        <v>131</v>
      </c>
      <c r="J3021" s="2" t="s">
        <v>9821</v>
      </c>
      <c r="K3021" s="2" t="s">
        <v>20</v>
      </c>
      <c r="L3021" s="2" t="s">
        <v>9821</v>
      </c>
      <c r="M3021" s="2"/>
      <c r="N3021" s="1">
        <f t="shared" si="47"/>
        <v>-62.44</v>
      </c>
      <c r="O3021" s="2" t="s">
        <v>22</v>
      </c>
      <c r="P3021" s="2" t="s">
        <v>9822</v>
      </c>
      <c r="Q3021" s="2" t="s">
        <v>9822</v>
      </c>
      <c r="R3021" s="2" t="s">
        <v>21</v>
      </c>
      <c r="S3021" s="2"/>
      <c r="T3021" s="2" t="s">
        <v>25</v>
      </c>
      <c r="U3021" t="str">
        <f>VLOOKUP(H3021,[4]可返佣产品!$A$2:$B$1000,2,)</f>
        <v>true</v>
      </c>
    </row>
    <row r="3022" spans="1:21">
      <c r="A3022" s="2" t="s">
        <v>8569</v>
      </c>
      <c r="B3022" s="1" t="str">
        <f>VLOOKUP(A3022,'[3]消费明细-普通账号'!$B$2:$C$10000,2,)</f>
        <v>深圳市聚美堂科技有限公司</v>
      </c>
      <c r="C3022" s="1" t="str">
        <f>VLOOKUP(A3022,'[3]消费明细-普通账号'!$B$2:$D$10000,3,)</f>
        <v>铁军-深</v>
      </c>
      <c r="D3022" s="1" t="str">
        <f>VLOOKUP(A3022,'[3]消费明细-普通账号'!$B$2:$L$10000,11,)</f>
        <v>金浩阳</v>
      </c>
      <c r="E3022" s="1" t="str">
        <f>VLOOKUP(A3022,'[3]消费明细-普通账号'!$B$2:$P$10000,15,)</f>
        <v>新建</v>
      </c>
      <c r="F3022" s="5">
        <f>VLOOKUP(A3022,'[3]消费明细-普通账号'!$B$2:$O$10000,14,)</f>
        <v>43236.624583333301</v>
      </c>
      <c r="G3022" s="2" t="s">
        <v>9823</v>
      </c>
      <c r="H3022" s="2" t="s">
        <v>17</v>
      </c>
      <c r="I3022" s="2" t="s">
        <v>49</v>
      </c>
      <c r="J3022" s="2" t="s">
        <v>705</v>
      </c>
      <c r="K3022" s="2" t="s">
        <v>20</v>
      </c>
      <c r="L3022" s="2" t="s">
        <v>705</v>
      </c>
      <c r="M3022" s="2"/>
      <c r="N3022" s="1">
        <f t="shared" si="47"/>
        <v>59</v>
      </c>
      <c r="O3022" s="2" t="s">
        <v>22</v>
      </c>
      <c r="P3022" s="2" t="s">
        <v>9824</v>
      </c>
      <c r="Q3022" s="2" t="s">
        <v>9825</v>
      </c>
      <c r="R3022" s="2" t="s">
        <v>21</v>
      </c>
      <c r="S3022" s="2"/>
      <c r="T3022" s="2" t="s">
        <v>25</v>
      </c>
      <c r="U3022" t="str">
        <f>VLOOKUP(H3022,[4]可返佣产品!$A$2:$B$1000,2,)</f>
        <v>true</v>
      </c>
    </row>
    <row r="3023" spans="1:21">
      <c r="A3023" s="2" t="s">
        <v>8632</v>
      </c>
      <c r="B3023" s="1" t="str">
        <f>VLOOKUP(A3023,'[3]消费明细-普通账号'!$B$2:$C$10000,2,)</f>
        <v>鼎道科技有限公司</v>
      </c>
      <c r="C3023" s="1" t="str">
        <f>VLOOKUP(A3023,'[3]消费明细-普通账号'!$B$2:$D$10000,3,)</f>
        <v>铁军-深</v>
      </c>
      <c r="D3023" s="1" t="str">
        <f>VLOOKUP(A3023,'[3]消费明细-普通账号'!$B$2:$L$10000,11,)</f>
        <v>金浩阳</v>
      </c>
      <c r="E3023" s="1" t="str">
        <f>VLOOKUP(A3023,'[3]消费明细-普通账号'!$B$2:$P$10000,15,)</f>
        <v>新建</v>
      </c>
      <c r="F3023" s="5">
        <f>VLOOKUP(A3023,'[3]消费明细-普通账号'!$B$2:$O$10000,14,)</f>
        <v>43297.431967592594</v>
      </c>
      <c r="G3023" s="2" t="s">
        <v>9826</v>
      </c>
      <c r="H3023" s="2" t="s">
        <v>130</v>
      </c>
      <c r="I3023" s="2" t="s">
        <v>49</v>
      </c>
      <c r="J3023" s="2" t="s">
        <v>29</v>
      </c>
      <c r="K3023" s="2" t="s">
        <v>20</v>
      </c>
      <c r="L3023" s="2" t="s">
        <v>30</v>
      </c>
      <c r="M3023" s="2"/>
      <c r="N3023" s="1">
        <f t="shared" si="47"/>
        <v>0</v>
      </c>
      <c r="O3023" s="2" t="s">
        <v>31</v>
      </c>
      <c r="P3023" s="2" t="s">
        <v>9827</v>
      </c>
      <c r="Q3023" s="2" t="s">
        <v>9827</v>
      </c>
      <c r="R3023" s="2" t="s">
        <v>21</v>
      </c>
      <c r="S3023" s="2"/>
      <c r="T3023" s="2" t="s">
        <v>25</v>
      </c>
      <c r="U3023" t="b">
        <f>VLOOKUP(H3023,[4]可返佣产品!$A$2:$B$1000,2,)</f>
        <v>1</v>
      </c>
    </row>
    <row r="3024" spans="1:21">
      <c r="A3024" s="2" t="s">
        <v>8507</v>
      </c>
      <c r="B3024" s="1" t="str">
        <f>VLOOKUP(A3024,'[3]消费明细-普通账号'!$B$2:$C$10000,2,)</f>
        <v>上海分蛋信息科技有限公司（陈双双）</v>
      </c>
      <c r="C3024" s="1" t="str">
        <f>VLOOKUP(A3024,'[3]消费明细-普通账号'!$B$2:$D$10000,3,)</f>
        <v>KA-广</v>
      </c>
      <c r="D3024" s="1" t="str">
        <f>VLOOKUP(A3024,'[3]消费明细-普通账号'!$B$2:$L$10000,11,)</f>
        <v>谢晓敏</v>
      </c>
      <c r="E3024" s="1" t="str">
        <f>VLOOKUP(A3024,'[3]消费明细-普通账号'!$B$2:$P$10000,15,)</f>
        <v>关联</v>
      </c>
      <c r="F3024" s="5">
        <f>VLOOKUP(A3024,'[3]消费明细-普通账号'!$B$2:$O$10000,14,)</f>
        <v>42915</v>
      </c>
      <c r="G3024" s="2" t="s">
        <v>9828</v>
      </c>
      <c r="H3024" s="2" t="s">
        <v>54</v>
      </c>
      <c r="I3024" s="2" t="s">
        <v>49</v>
      </c>
      <c r="J3024" s="2" t="s">
        <v>29</v>
      </c>
      <c r="K3024" s="2" t="s">
        <v>20</v>
      </c>
      <c r="L3024" s="2" t="s">
        <v>29</v>
      </c>
      <c r="M3024" s="2"/>
      <c r="N3024" s="1">
        <f t="shared" si="47"/>
        <v>0</v>
      </c>
      <c r="O3024" s="2" t="s">
        <v>22</v>
      </c>
      <c r="P3024" s="2" t="s">
        <v>9829</v>
      </c>
      <c r="Q3024" s="2" t="s">
        <v>9830</v>
      </c>
      <c r="R3024" s="2" t="s">
        <v>21</v>
      </c>
      <c r="S3024" s="2"/>
      <c r="T3024" s="2" t="s">
        <v>25</v>
      </c>
      <c r="U3024" t="str">
        <f>VLOOKUP(H3024,[4]可返佣产品!$A$2:$B$1000,2,)</f>
        <v>true</v>
      </c>
    </row>
    <row r="3025" spans="1:21">
      <c r="A3025" s="2" t="s">
        <v>8788</v>
      </c>
      <c r="B3025" s="1" t="str">
        <f>VLOOKUP(A3025,'[3]消费明细-普通账号'!$B$2:$C$10000,2,)</f>
        <v>深圳市嘉德黄金科技有限公司</v>
      </c>
      <c r="C3025" s="1" t="str">
        <f>VLOOKUP(A3025,'[3]消费明细-普通账号'!$B$2:$D$10000,3,)</f>
        <v>铁军-深</v>
      </c>
      <c r="D3025" s="1" t="str">
        <f>VLOOKUP(A3025,'[3]消费明细-普通账号'!$B$2:$L$10000,11,)</f>
        <v>金浩阳</v>
      </c>
      <c r="E3025" s="1" t="str">
        <f>VLOOKUP(A3025,'[3]消费明细-普通账号'!$B$2:$P$10000,15,)</f>
        <v>新建</v>
      </c>
      <c r="F3025" s="5">
        <f>VLOOKUP(A3025,'[3]消费明细-普通账号'!$B$2:$O$10000,14,)</f>
        <v>43264.774907407409</v>
      </c>
      <c r="G3025" s="2" t="s">
        <v>9831</v>
      </c>
      <c r="H3025" s="2" t="s">
        <v>36</v>
      </c>
      <c r="I3025" s="2" t="s">
        <v>59</v>
      </c>
      <c r="J3025" s="2" t="s">
        <v>9832</v>
      </c>
      <c r="K3025" s="2" t="s">
        <v>20</v>
      </c>
      <c r="L3025" s="2" t="s">
        <v>9832</v>
      </c>
      <c r="M3025" s="2"/>
      <c r="N3025" s="1">
        <f t="shared" si="47"/>
        <v>7300</v>
      </c>
      <c r="O3025" s="2" t="s">
        <v>22</v>
      </c>
      <c r="P3025" s="2" t="s">
        <v>9833</v>
      </c>
      <c r="Q3025" s="2" t="s">
        <v>9834</v>
      </c>
      <c r="R3025" s="2" t="s">
        <v>21</v>
      </c>
      <c r="S3025" s="2"/>
      <c r="T3025" s="2" t="s">
        <v>25</v>
      </c>
      <c r="U3025" t="str">
        <f>VLOOKUP(H3025,[4]可返佣产品!$A$2:$B$1000,2,)</f>
        <v>true</v>
      </c>
    </row>
    <row r="3026" spans="1:21">
      <c r="A3026" s="2" t="s">
        <v>8651</v>
      </c>
      <c r="B3026" s="1" t="str">
        <f>VLOOKUP(A3026,'[3]消费明细-普通账号'!$B$2:$C$10000,2,)</f>
        <v>深圳小安时代信息服务有限责任公司</v>
      </c>
      <c r="C3026" s="1" t="str">
        <f>VLOOKUP(A3026,'[3]消费明细-普通账号'!$B$2:$D$10000,3,)</f>
        <v>铁军-深</v>
      </c>
      <c r="D3026" s="1" t="str">
        <f>VLOOKUP(A3026,'[3]消费明细-普通账号'!$B$2:$L$10000,11,)</f>
        <v>黄至崇</v>
      </c>
      <c r="E3026" s="1" t="str">
        <f>VLOOKUP(A3026,'[3]消费明细-普通账号'!$B$2:$P$10000,15,)</f>
        <v>关联</v>
      </c>
      <c r="F3026" s="5">
        <f>VLOOKUP(A3026,'[3]消费明细-普通账号'!$B$2:$O$10000,14,)</f>
        <v>43132.0387962963</v>
      </c>
      <c r="G3026" s="2" t="s">
        <v>9835</v>
      </c>
      <c r="H3026" s="2" t="s">
        <v>17</v>
      </c>
      <c r="I3026" s="2" t="s">
        <v>59</v>
      </c>
      <c r="J3026" s="2" t="s">
        <v>9836</v>
      </c>
      <c r="K3026" s="2" t="s">
        <v>20</v>
      </c>
      <c r="L3026" s="2" t="s">
        <v>9836</v>
      </c>
      <c r="M3026" s="2"/>
      <c r="N3026" s="1">
        <f t="shared" si="47"/>
        <v>1464</v>
      </c>
      <c r="O3026" s="2" t="s">
        <v>22</v>
      </c>
      <c r="P3026" s="2" t="s">
        <v>9837</v>
      </c>
      <c r="Q3026" s="2" t="s">
        <v>9838</v>
      </c>
      <c r="R3026" s="2" t="s">
        <v>21</v>
      </c>
      <c r="S3026" s="2"/>
      <c r="T3026" s="2" t="s">
        <v>25</v>
      </c>
      <c r="U3026">
        <v>-1</v>
      </c>
    </row>
    <row r="3027" spans="1:21">
      <c r="A3027" s="2" t="s">
        <v>8651</v>
      </c>
      <c r="B3027" s="1" t="str">
        <f>VLOOKUP(A3027,'[3]消费明细-普通账号'!$B$2:$C$10000,2,)</f>
        <v>深圳小安时代信息服务有限责任公司</v>
      </c>
      <c r="C3027" s="1" t="str">
        <f>VLOOKUP(A3027,'[3]消费明细-普通账号'!$B$2:$D$10000,3,)</f>
        <v>铁军-深</v>
      </c>
      <c r="D3027" s="1" t="str">
        <f>VLOOKUP(A3027,'[3]消费明细-普通账号'!$B$2:$L$10000,11,)</f>
        <v>黄至崇</v>
      </c>
      <c r="E3027" s="1" t="str">
        <f>VLOOKUP(A3027,'[3]消费明细-普通账号'!$B$2:$P$10000,15,)</f>
        <v>关联</v>
      </c>
      <c r="F3027" s="5">
        <f>VLOOKUP(A3027,'[3]消费明细-普通账号'!$B$2:$O$10000,14,)</f>
        <v>43132.0387962963</v>
      </c>
      <c r="G3027" s="2" t="s">
        <v>9839</v>
      </c>
      <c r="H3027" s="2" t="s">
        <v>17</v>
      </c>
      <c r="I3027" s="2" t="s">
        <v>59</v>
      </c>
      <c r="J3027" s="2" t="s">
        <v>9840</v>
      </c>
      <c r="K3027" s="2" t="s">
        <v>20</v>
      </c>
      <c r="L3027" s="2" t="s">
        <v>9840</v>
      </c>
      <c r="M3027" s="2"/>
      <c r="N3027" s="1">
        <f t="shared" si="47"/>
        <v>3704</v>
      </c>
      <c r="O3027" s="2" t="s">
        <v>22</v>
      </c>
      <c r="P3027" s="2" t="s">
        <v>9841</v>
      </c>
      <c r="Q3027" s="2" t="s">
        <v>9842</v>
      </c>
      <c r="R3027" s="2" t="s">
        <v>21</v>
      </c>
      <c r="S3027" s="2"/>
      <c r="T3027" s="2" t="s">
        <v>25</v>
      </c>
      <c r="U3027">
        <v>-1</v>
      </c>
    </row>
    <row r="3028" spans="1:21">
      <c r="A3028" s="2" t="s">
        <v>9843</v>
      </c>
      <c r="B3028" s="1" t="str">
        <f>VLOOKUP(A3028,'[3]消费明细-普通账号'!$B$2:$C$10000,2,)</f>
        <v>深圳百创天成科技有限公司</v>
      </c>
      <c r="C3028" s="1" t="str">
        <f>VLOOKUP(A3028,'[3]消费明细-普通账号'!$B$2:$D$10000,3,)</f>
        <v>BD伙伴</v>
      </c>
      <c r="D3028" s="1" t="str">
        <f>VLOOKUP(A3028,'[3]消费明细-普通账号'!$B$2:$L$10000,11,)</f>
        <v>BD团队-刘银树</v>
      </c>
      <c r="E3028" s="1" t="str">
        <f>VLOOKUP(A3028,'[3]消费明细-普通账号'!$B$2:$P$10000,15,)</f>
        <v>关联</v>
      </c>
      <c r="F3028" s="5">
        <f>VLOOKUP(A3028,'[3]消费明细-普通账号'!$B$2:$O$10000,14,)</f>
        <v>43018</v>
      </c>
      <c r="G3028" s="2" t="s">
        <v>9844</v>
      </c>
      <c r="H3028" s="2" t="s">
        <v>1699</v>
      </c>
      <c r="I3028" s="2" t="s">
        <v>49</v>
      </c>
      <c r="J3028" s="2" t="s">
        <v>3284</v>
      </c>
      <c r="K3028" s="2" t="s">
        <v>104</v>
      </c>
      <c r="L3028" s="2" t="s">
        <v>5835</v>
      </c>
      <c r="M3028" s="2"/>
      <c r="N3028" s="1">
        <f t="shared" si="47"/>
        <v>360</v>
      </c>
      <c r="O3028" s="2" t="s">
        <v>22</v>
      </c>
      <c r="P3028" s="2" t="s">
        <v>9845</v>
      </c>
      <c r="Q3028" s="2" t="s">
        <v>9846</v>
      </c>
      <c r="R3028" s="2" t="s">
        <v>21</v>
      </c>
      <c r="S3028" s="2"/>
      <c r="T3028" s="2" t="s">
        <v>25</v>
      </c>
      <c r="U3028" t="b">
        <f>VLOOKUP(H3028,[4]可返佣产品!$A$2:$B$1000,2,)</f>
        <v>0</v>
      </c>
    </row>
    <row r="3029" spans="1:21">
      <c r="A3029" s="2" t="s">
        <v>8589</v>
      </c>
      <c r="B3029" s="1" t="str">
        <f>VLOOKUP(A3029,'[3]消费明细-普通账号'!$B$2:$C$10000,2,)</f>
        <v>深圳市付宝网络科技有限公司</v>
      </c>
      <c r="C3029" s="1" t="str">
        <f>VLOOKUP(A3029,'[3]消费明细-普通账号'!$B$2:$D$10000,3,)</f>
        <v>铁军-深</v>
      </c>
      <c r="D3029" s="1" t="str">
        <f>VLOOKUP(A3029,'[3]消费明细-普通账号'!$B$2:$L$10000,11,)</f>
        <v>谭仲健</v>
      </c>
      <c r="E3029" s="1" t="str">
        <f>VLOOKUP(A3029,'[3]消费明细-普通账号'!$B$2:$P$10000,15,)</f>
        <v>关联</v>
      </c>
      <c r="F3029" s="5">
        <f>VLOOKUP(A3029,'[3]消费明细-普通账号'!$B$2:$O$10000,14,)</f>
        <v>43155.4707291667</v>
      </c>
      <c r="G3029" s="2" t="s">
        <v>9847</v>
      </c>
      <c r="H3029" s="2" t="s">
        <v>65</v>
      </c>
      <c r="I3029" s="2" t="s">
        <v>49</v>
      </c>
      <c r="J3029" s="2" t="s">
        <v>29</v>
      </c>
      <c r="K3029" s="2" t="s">
        <v>20</v>
      </c>
      <c r="L3029" s="2" t="s">
        <v>30</v>
      </c>
      <c r="M3029" s="2"/>
      <c r="N3029" s="1">
        <f t="shared" si="47"/>
        <v>0</v>
      </c>
      <c r="O3029" s="2" t="s">
        <v>31</v>
      </c>
      <c r="P3029" s="2" t="s">
        <v>9848</v>
      </c>
      <c r="Q3029" s="2" t="s">
        <v>9848</v>
      </c>
      <c r="R3029" s="2" t="s">
        <v>21</v>
      </c>
      <c r="S3029" s="2"/>
      <c r="T3029" s="2" t="s">
        <v>25</v>
      </c>
      <c r="U3029" t="e">
        <f>VLOOKUP(H3029,[4]可返佣产品!$A$2:$B$1000,2,)</f>
        <v>#N/A</v>
      </c>
    </row>
    <row r="3030" spans="1:21">
      <c r="A3030" s="2" t="s">
        <v>8589</v>
      </c>
      <c r="B3030" s="1" t="str">
        <f>VLOOKUP(A3030,'[3]消费明细-普通账号'!$B$2:$C$10000,2,)</f>
        <v>深圳市付宝网络科技有限公司</v>
      </c>
      <c r="C3030" s="1" t="str">
        <f>VLOOKUP(A3030,'[3]消费明细-普通账号'!$B$2:$D$10000,3,)</f>
        <v>铁军-深</v>
      </c>
      <c r="D3030" s="1" t="str">
        <f>VLOOKUP(A3030,'[3]消费明细-普通账号'!$B$2:$L$10000,11,)</f>
        <v>谭仲健</v>
      </c>
      <c r="E3030" s="1" t="str">
        <f>VLOOKUP(A3030,'[3]消费明细-普通账号'!$B$2:$P$10000,15,)</f>
        <v>关联</v>
      </c>
      <c r="F3030" s="5">
        <f>VLOOKUP(A3030,'[3]消费明细-普通账号'!$B$2:$O$10000,14,)</f>
        <v>43155.4707291667</v>
      </c>
      <c r="G3030" s="2" t="s">
        <v>9849</v>
      </c>
      <c r="H3030" s="2" t="s">
        <v>17</v>
      </c>
      <c r="I3030" s="2" t="s">
        <v>49</v>
      </c>
      <c r="J3030" s="2" t="s">
        <v>9850</v>
      </c>
      <c r="K3030" s="2" t="s">
        <v>20</v>
      </c>
      <c r="L3030" s="2" t="s">
        <v>9850</v>
      </c>
      <c r="M3030" s="2"/>
      <c r="N3030" s="1">
        <f t="shared" si="47"/>
        <v>62.44</v>
      </c>
      <c r="O3030" s="2" t="s">
        <v>22</v>
      </c>
      <c r="P3030" s="2" t="s">
        <v>9851</v>
      </c>
      <c r="Q3030" s="2" t="s">
        <v>9852</v>
      </c>
      <c r="R3030" s="2" t="s">
        <v>21</v>
      </c>
      <c r="S3030" s="2"/>
      <c r="T3030" s="2" t="s">
        <v>25</v>
      </c>
      <c r="U3030" t="str">
        <f>VLOOKUP(H3030,[4]可返佣产品!$A$2:$B$1000,2,)</f>
        <v>true</v>
      </c>
    </row>
    <row r="3031" spans="1:21">
      <c r="A3031" s="2" t="s">
        <v>8734</v>
      </c>
      <c r="B3031" s="1" t="str">
        <f>VLOOKUP(A3031,'[3]消费明细-普通账号'!$B$2:$C$10000,2,)</f>
        <v>深圳市本牛科技有限责任公司</v>
      </c>
      <c r="C3031" s="1" t="str">
        <f>VLOOKUP(A3031,'[3]消费明细-普通账号'!$B$2:$D$10000,3,)</f>
        <v>KA-深</v>
      </c>
      <c r="D3031" s="1" t="str">
        <f>VLOOKUP(A3031,'[3]消费明细-普通账号'!$B$2:$L$10000,11,)</f>
        <v>李申政</v>
      </c>
      <c r="E3031" s="1" t="str">
        <f>VLOOKUP(A3031,'[3]消费明细-普通账号'!$B$2:$P$10000,15,)</f>
        <v>关联</v>
      </c>
      <c r="F3031" s="5">
        <f>VLOOKUP(A3031,'[3]消费明细-普通账号'!$B$2:$O$10000,14,)</f>
        <v>42948</v>
      </c>
      <c r="G3031" s="2" t="s">
        <v>9853</v>
      </c>
      <c r="H3031" s="2" t="s">
        <v>166</v>
      </c>
      <c r="I3031" s="2" t="s">
        <v>49</v>
      </c>
      <c r="J3031" s="2" t="s">
        <v>29</v>
      </c>
      <c r="K3031" s="2" t="s">
        <v>20</v>
      </c>
      <c r="L3031" s="2" t="s">
        <v>30</v>
      </c>
      <c r="M3031" s="2"/>
      <c r="N3031" s="1">
        <f t="shared" si="47"/>
        <v>0</v>
      </c>
      <c r="O3031" s="2" t="s">
        <v>31</v>
      </c>
      <c r="P3031" s="2" t="s">
        <v>9854</v>
      </c>
      <c r="Q3031" s="2" t="s">
        <v>9854</v>
      </c>
      <c r="R3031" s="2" t="s">
        <v>21</v>
      </c>
      <c r="S3031" s="2"/>
      <c r="T3031" s="2" t="s">
        <v>25</v>
      </c>
      <c r="U3031" t="e">
        <f>VLOOKUP(H3031,[4]可返佣产品!$A$2:$B$1000,2,)</f>
        <v>#N/A</v>
      </c>
    </row>
    <row r="3032" spans="1:21">
      <c r="A3032" s="2" t="s">
        <v>8734</v>
      </c>
      <c r="B3032" s="1" t="str">
        <f>VLOOKUP(A3032,'[3]消费明细-普通账号'!$B$2:$C$10000,2,)</f>
        <v>深圳市本牛科技有限责任公司</v>
      </c>
      <c r="C3032" s="1" t="str">
        <f>VLOOKUP(A3032,'[3]消费明细-普通账号'!$B$2:$D$10000,3,)</f>
        <v>KA-深</v>
      </c>
      <c r="D3032" s="1" t="str">
        <f>VLOOKUP(A3032,'[3]消费明细-普通账号'!$B$2:$L$10000,11,)</f>
        <v>李申政</v>
      </c>
      <c r="E3032" s="1" t="str">
        <f>VLOOKUP(A3032,'[3]消费明细-普通账号'!$B$2:$P$10000,15,)</f>
        <v>关联</v>
      </c>
      <c r="F3032" s="5">
        <f>VLOOKUP(A3032,'[3]消费明细-普通账号'!$B$2:$O$10000,14,)</f>
        <v>42948</v>
      </c>
      <c r="G3032" s="2" t="s">
        <v>9855</v>
      </c>
      <c r="H3032" s="2" t="s">
        <v>17</v>
      </c>
      <c r="I3032" s="2" t="s">
        <v>49</v>
      </c>
      <c r="J3032" s="2" t="s">
        <v>9711</v>
      </c>
      <c r="K3032" s="2" t="s">
        <v>84</v>
      </c>
      <c r="L3032" s="2" t="s">
        <v>9712</v>
      </c>
      <c r="M3032" s="2"/>
      <c r="N3032" s="1">
        <f t="shared" si="47"/>
        <v>16896.3</v>
      </c>
      <c r="O3032" s="2" t="s">
        <v>22</v>
      </c>
      <c r="P3032" s="2" t="s">
        <v>9856</v>
      </c>
      <c r="Q3032" s="2" t="s">
        <v>9857</v>
      </c>
      <c r="R3032" s="2" t="s">
        <v>21</v>
      </c>
      <c r="S3032" s="2"/>
      <c r="T3032" s="2" t="s">
        <v>25</v>
      </c>
      <c r="U3032" t="str">
        <f>VLOOKUP(H3032,[4]可返佣产品!$A$2:$B$1000,2,)</f>
        <v>true</v>
      </c>
    </row>
    <row r="3033" spans="1:21">
      <c r="A3033" s="2" t="s">
        <v>8651</v>
      </c>
      <c r="B3033" s="1" t="str">
        <f>VLOOKUP(A3033,'[3]消费明细-普通账号'!$B$2:$C$10000,2,)</f>
        <v>深圳小安时代信息服务有限责任公司</v>
      </c>
      <c r="C3033" s="1" t="str">
        <f>VLOOKUP(A3033,'[3]消费明细-普通账号'!$B$2:$D$10000,3,)</f>
        <v>铁军-深</v>
      </c>
      <c r="D3033" s="1" t="str">
        <f>VLOOKUP(A3033,'[3]消费明细-普通账号'!$B$2:$L$10000,11,)</f>
        <v>黄至崇</v>
      </c>
      <c r="E3033" s="1" t="str">
        <f>VLOOKUP(A3033,'[3]消费明细-普通账号'!$B$2:$P$10000,15,)</f>
        <v>关联</v>
      </c>
      <c r="F3033" s="5">
        <f>VLOOKUP(A3033,'[3]消费明细-普通账号'!$B$2:$O$10000,14,)</f>
        <v>43132.0387962963</v>
      </c>
      <c r="G3033" s="2" t="s">
        <v>9858</v>
      </c>
      <c r="H3033" s="2" t="s">
        <v>9859</v>
      </c>
      <c r="I3033" s="2" t="s">
        <v>49</v>
      </c>
      <c r="J3033" s="2" t="s">
        <v>20</v>
      </c>
      <c r="K3033" s="2" t="s">
        <v>20</v>
      </c>
      <c r="L3033" s="2" t="s">
        <v>20</v>
      </c>
      <c r="M3033" s="2"/>
      <c r="N3033" s="1">
        <f t="shared" si="47"/>
        <v>1</v>
      </c>
      <c r="O3033" s="2" t="s">
        <v>22</v>
      </c>
      <c r="P3033" s="2" t="s">
        <v>9860</v>
      </c>
      <c r="Q3033" s="2" t="s">
        <v>9861</v>
      </c>
      <c r="R3033" s="2" t="s">
        <v>21</v>
      </c>
      <c r="S3033" s="2"/>
      <c r="T3033" s="2" t="s">
        <v>25</v>
      </c>
      <c r="U3033" t="str">
        <f>VLOOKUP(H3033,[4]可返佣产品!$A$2:$B$1000,2,)</f>
        <v>true</v>
      </c>
    </row>
    <row r="3034" spans="1:21">
      <c r="A3034" s="2" t="s">
        <v>9090</v>
      </c>
      <c r="B3034" s="1" t="str">
        <f>VLOOKUP(A3034,'[3]消费明细-普通账号'!$B$2:$C$10000,2,)</f>
        <v>深圳市前海堃元智慧有限公司</v>
      </c>
      <c r="C3034" s="1" t="str">
        <f>VLOOKUP(A3034,'[3]消费明细-普通账号'!$B$2:$D$10000,3,)</f>
        <v>KA-深</v>
      </c>
      <c r="D3034" s="1" t="str">
        <f>VLOOKUP(A3034,'[3]消费明细-普通账号'!$B$2:$L$10000,11,)</f>
        <v>李申政</v>
      </c>
      <c r="E3034" s="1" t="str">
        <f>VLOOKUP(A3034,'[3]消费明细-普通账号'!$B$2:$P$10000,15,)</f>
        <v>关联</v>
      </c>
      <c r="F3034" s="5">
        <f>VLOOKUP(A3034,'[3]消费明细-普通账号'!$B$2:$O$10000,14,)</f>
        <v>42956</v>
      </c>
      <c r="G3034" s="2" t="s">
        <v>9862</v>
      </c>
      <c r="H3034" s="2" t="s">
        <v>6607</v>
      </c>
      <c r="I3034" s="2" t="s">
        <v>49</v>
      </c>
      <c r="J3034" s="2" t="s">
        <v>6608</v>
      </c>
      <c r="K3034" s="2" t="s">
        <v>20</v>
      </c>
      <c r="L3034" s="2" t="s">
        <v>6608</v>
      </c>
      <c r="M3034" s="2"/>
      <c r="N3034" s="1">
        <f t="shared" si="47"/>
        <v>9.9</v>
      </c>
      <c r="O3034" s="2" t="s">
        <v>22</v>
      </c>
      <c r="P3034" s="2" t="s">
        <v>9863</v>
      </c>
      <c r="Q3034" s="2" t="s">
        <v>9864</v>
      </c>
      <c r="R3034" s="2" t="s">
        <v>21</v>
      </c>
      <c r="S3034" s="2"/>
      <c r="T3034" s="2" t="s">
        <v>25</v>
      </c>
      <c r="U3034" t="str">
        <f>VLOOKUP(H3034,[4]可返佣产品!$A$2:$B$1000,2,)</f>
        <v>true</v>
      </c>
    </row>
    <row r="3035" spans="1:21">
      <c r="A3035" s="2" t="s">
        <v>8615</v>
      </c>
      <c r="B3035" s="1" t="str">
        <f>VLOOKUP(A3035,'[3]消费明细-普通账号'!$B$2:$C$10000,2,)</f>
        <v>深圳众米网络科技有限公司</v>
      </c>
      <c r="C3035" s="1" t="str">
        <f>VLOOKUP(A3035,'[3]消费明细-普通账号'!$B$2:$D$10000,3,)</f>
        <v>铁军-深</v>
      </c>
      <c r="D3035" s="1" t="str">
        <f>VLOOKUP(A3035,'[3]消费明细-普通账号'!$B$2:$L$10000,11,)</f>
        <v>黄至崇</v>
      </c>
      <c r="E3035" s="1" t="str">
        <f>VLOOKUP(A3035,'[3]消费明细-普通账号'!$B$2:$P$10000,15,)</f>
        <v>关联</v>
      </c>
      <c r="F3035" s="5">
        <f>VLOOKUP(A3035,'[3]消费明细-普通账号'!$B$2:$O$10000,14,)</f>
        <v>43174.780104166668</v>
      </c>
      <c r="G3035" s="2" t="s">
        <v>9865</v>
      </c>
      <c r="H3035" s="2" t="s">
        <v>17</v>
      </c>
      <c r="I3035" s="2" t="s">
        <v>49</v>
      </c>
      <c r="J3035" s="2" t="s">
        <v>8873</v>
      </c>
      <c r="K3035" s="2" t="s">
        <v>564</v>
      </c>
      <c r="L3035" s="2" t="s">
        <v>8874</v>
      </c>
      <c r="M3035" s="2">
        <v>354.59</v>
      </c>
      <c r="N3035" s="1">
        <f t="shared" si="47"/>
        <v>0</v>
      </c>
      <c r="O3035" s="2" t="s">
        <v>22</v>
      </c>
      <c r="P3035" s="2" t="s">
        <v>9866</v>
      </c>
      <c r="Q3035" s="2" t="s">
        <v>9867</v>
      </c>
      <c r="R3035" s="2" t="s">
        <v>21</v>
      </c>
      <c r="S3035" s="2"/>
      <c r="T3035" s="2" t="s">
        <v>25</v>
      </c>
      <c r="U3035" t="str">
        <f>VLOOKUP(H3035,[4]可返佣产品!$A$2:$B$1000,2,)</f>
        <v>true</v>
      </c>
    </row>
    <row r="3036" spans="1:21">
      <c r="A3036" s="2" t="s">
        <v>8519</v>
      </c>
      <c r="B3036" s="1" t="str">
        <f>VLOOKUP(A3036,'[3]消费明细-普通账号'!$B$2:$C$10000,2,)</f>
        <v>深圳创客区块链技术有限公司</v>
      </c>
      <c r="C3036" s="1" t="str">
        <f>VLOOKUP(A3036,'[3]消费明细-普通账号'!$B$2:$D$10000,3,)</f>
        <v>KA-深</v>
      </c>
      <c r="D3036" s="1" t="str">
        <f>VLOOKUP(A3036,'[3]消费明细-普通账号'!$B$2:$L$10000,11,)</f>
        <v>李申政</v>
      </c>
      <c r="E3036" s="1" t="str">
        <f>VLOOKUP(A3036,'[3]消费明细-普通账号'!$B$2:$P$10000,15,)</f>
        <v>关联</v>
      </c>
      <c r="F3036" s="5">
        <f>VLOOKUP(A3036,'[3]消费明细-普通账号'!$B$2:$O$10000,14,)</f>
        <v>43090</v>
      </c>
      <c r="G3036" s="2" t="s">
        <v>9868</v>
      </c>
      <c r="H3036" s="2" t="s">
        <v>9869</v>
      </c>
      <c r="I3036" s="2" t="s">
        <v>49</v>
      </c>
      <c r="J3036" s="2" t="s">
        <v>29</v>
      </c>
      <c r="K3036" s="2" t="s">
        <v>20</v>
      </c>
      <c r="L3036" s="2" t="s">
        <v>29</v>
      </c>
      <c r="M3036" s="2"/>
      <c r="N3036" s="1">
        <f t="shared" si="47"/>
        <v>0</v>
      </c>
      <c r="O3036" s="2" t="s">
        <v>22</v>
      </c>
      <c r="P3036" s="2" t="s">
        <v>9870</v>
      </c>
      <c r="Q3036" s="2" t="s">
        <v>9870</v>
      </c>
      <c r="R3036" s="2" t="s">
        <v>21</v>
      </c>
      <c r="S3036" s="2"/>
      <c r="T3036" s="2" t="s">
        <v>25</v>
      </c>
      <c r="U3036" t="e">
        <f>VLOOKUP(H3036,[4]可返佣产品!$A$2:$B$1000,2,)</f>
        <v>#N/A</v>
      </c>
    </row>
    <row r="3037" spans="1:21">
      <c r="A3037" s="2" t="s">
        <v>8615</v>
      </c>
      <c r="B3037" s="1" t="str">
        <f>VLOOKUP(A3037,'[3]消费明细-普通账号'!$B$2:$C$10000,2,)</f>
        <v>深圳众米网络科技有限公司</v>
      </c>
      <c r="C3037" s="1" t="str">
        <f>VLOOKUP(A3037,'[3]消费明细-普通账号'!$B$2:$D$10000,3,)</f>
        <v>铁军-深</v>
      </c>
      <c r="D3037" s="1" t="str">
        <f>VLOOKUP(A3037,'[3]消费明细-普通账号'!$B$2:$L$10000,11,)</f>
        <v>黄至崇</v>
      </c>
      <c r="E3037" s="1" t="str">
        <f>VLOOKUP(A3037,'[3]消费明细-普通账号'!$B$2:$P$10000,15,)</f>
        <v>关联</v>
      </c>
      <c r="F3037" s="5">
        <f>VLOOKUP(A3037,'[3]消费明细-普通账号'!$B$2:$O$10000,14,)</f>
        <v>43174.780104166668</v>
      </c>
      <c r="G3037" s="2" t="s">
        <v>9871</v>
      </c>
      <c r="H3037" s="2" t="s">
        <v>17</v>
      </c>
      <c r="I3037" s="2" t="s">
        <v>49</v>
      </c>
      <c r="J3037" s="2" t="s">
        <v>8873</v>
      </c>
      <c r="K3037" s="2" t="s">
        <v>564</v>
      </c>
      <c r="L3037" s="2" t="s">
        <v>8874</v>
      </c>
      <c r="M3037" s="2">
        <v>354.59</v>
      </c>
      <c r="N3037" s="1">
        <f t="shared" si="47"/>
        <v>0</v>
      </c>
      <c r="O3037" s="2" t="s">
        <v>22</v>
      </c>
      <c r="P3037" s="2" t="s">
        <v>9872</v>
      </c>
      <c r="Q3037" s="2" t="s">
        <v>9873</v>
      </c>
      <c r="R3037" s="2" t="s">
        <v>21</v>
      </c>
      <c r="S3037" s="2"/>
      <c r="T3037" s="2" t="s">
        <v>25</v>
      </c>
      <c r="U3037" t="str">
        <f>VLOOKUP(H3037,[4]可返佣产品!$A$2:$B$1000,2,)</f>
        <v>true</v>
      </c>
    </row>
    <row r="3038" spans="1:21">
      <c r="A3038" s="2" t="s">
        <v>8615</v>
      </c>
      <c r="B3038" s="1" t="str">
        <f>VLOOKUP(A3038,'[3]消费明细-普通账号'!$B$2:$C$10000,2,)</f>
        <v>深圳众米网络科技有限公司</v>
      </c>
      <c r="C3038" s="1" t="str">
        <f>VLOOKUP(A3038,'[3]消费明细-普通账号'!$B$2:$D$10000,3,)</f>
        <v>铁军-深</v>
      </c>
      <c r="D3038" s="1" t="str">
        <f>VLOOKUP(A3038,'[3]消费明细-普通账号'!$B$2:$L$10000,11,)</f>
        <v>黄至崇</v>
      </c>
      <c r="E3038" s="1" t="str">
        <f>VLOOKUP(A3038,'[3]消费明细-普通账号'!$B$2:$P$10000,15,)</f>
        <v>关联</v>
      </c>
      <c r="F3038" s="5">
        <f>VLOOKUP(A3038,'[3]消费明细-普通账号'!$B$2:$O$10000,14,)</f>
        <v>43174.780104166668</v>
      </c>
      <c r="G3038" s="2" t="s">
        <v>9874</v>
      </c>
      <c r="H3038" s="2" t="s">
        <v>17</v>
      </c>
      <c r="I3038" s="2" t="s">
        <v>49</v>
      </c>
      <c r="J3038" s="2" t="s">
        <v>8799</v>
      </c>
      <c r="K3038" s="2" t="s">
        <v>20</v>
      </c>
      <c r="L3038" s="2" t="s">
        <v>8799</v>
      </c>
      <c r="M3038" s="2">
        <v>133.49</v>
      </c>
      <c r="N3038" s="1">
        <f t="shared" si="47"/>
        <v>0</v>
      </c>
      <c r="O3038" s="2" t="s">
        <v>22</v>
      </c>
      <c r="P3038" s="2" t="s">
        <v>9875</v>
      </c>
      <c r="Q3038" s="2" t="s">
        <v>9876</v>
      </c>
      <c r="R3038" s="2" t="s">
        <v>21</v>
      </c>
      <c r="S3038" s="2"/>
      <c r="T3038" s="2" t="s">
        <v>25</v>
      </c>
      <c r="U3038" t="str">
        <f>VLOOKUP(H3038,[4]可返佣产品!$A$2:$B$1000,2,)</f>
        <v>true</v>
      </c>
    </row>
    <row r="3039" spans="1:21">
      <c r="A3039" s="2" t="s">
        <v>9877</v>
      </c>
      <c r="B3039" s="1" t="str">
        <f>VLOOKUP(A3039,'[3]消费明细-普通账号'!$B$2:$C$10000,2,)</f>
        <v>深圳酷旗互联网有限公司</v>
      </c>
      <c r="C3039" s="1" t="str">
        <f>VLOOKUP(A3039,'[3]消费明细-普通账号'!$B$2:$D$10000,3,)</f>
        <v>铁军-深</v>
      </c>
      <c r="D3039" s="1" t="str">
        <f>VLOOKUP(A3039,'[3]消费明细-普通账号'!$B$2:$L$10000,11,)</f>
        <v>谭仲健</v>
      </c>
      <c r="E3039" s="1" t="str">
        <f>VLOOKUP(A3039,'[3]消费明细-普通账号'!$B$2:$P$10000,15,)</f>
        <v>关联</v>
      </c>
      <c r="F3039" s="5">
        <f>VLOOKUP(A3039,'[3]消费明细-普通账号'!$B$2:$O$10000,14,)</f>
        <v>43109.809988425899</v>
      </c>
      <c r="G3039" s="2" t="s">
        <v>9878</v>
      </c>
      <c r="H3039" s="2" t="s">
        <v>950</v>
      </c>
      <c r="I3039" s="2" t="s">
        <v>49</v>
      </c>
      <c r="J3039" s="2" t="s">
        <v>29</v>
      </c>
      <c r="K3039" s="2" t="s">
        <v>20</v>
      </c>
      <c r="L3039" s="2" t="s">
        <v>30</v>
      </c>
      <c r="M3039" s="2"/>
      <c r="N3039" s="1">
        <f t="shared" si="47"/>
        <v>0</v>
      </c>
      <c r="O3039" s="2" t="s">
        <v>31</v>
      </c>
      <c r="P3039" s="2" t="s">
        <v>9879</v>
      </c>
      <c r="Q3039" s="2" t="s">
        <v>9879</v>
      </c>
      <c r="R3039" s="2" t="s">
        <v>21</v>
      </c>
      <c r="S3039" s="2"/>
      <c r="T3039" s="2" t="s">
        <v>25</v>
      </c>
      <c r="U3039" t="e">
        <f>VLOOKUP(H3039,[4]可返佣产品!$A$2:$B$1000,2,)</f>
        <v>#N/A</v>
      </c>
    </row>
    <row r="3040" spans="1:21">
      <c r="A3040" s="2" t="s">
        <v>8559</v>
      </c>
      <c r="B3040" s="1" t="str">
        <f>VLOOKUP(A3040,'[3]消费明细-普通账号'!$B$2:$C$10000,2,)</f>
        <v>深圳泽汇科技有限公司</v>
      </c>
      <c r="C3040" s="1" t="str">
        <f>VLOOKUP(A3040,'[3]消费明细-普通账号'!$B$2:$D$10000,3,)</f>
        <v>铁军-深</v>
      </c>
      <c r="D3040" s="1" t="str">
        <f>VLOOKUP(A3040,'[3]消费明细-普通账号'!$B$2:$L$10000,11,)</f>
        <v>黄至崇</v>
      </c>
      <c r="E3040" s="1" t="str">
        <f>VLOOKUP(A3040,'[3]消费明细-普通账号'!$B$2:$P$10000,15,)</f>
        <v>新建</v>
      </c>
      <c r="F3040" s="5">
        <f>VLOOKUP(A3040,'[3]消费明细-普通账号'!$B$2:$O$10000,14,)</f>
        <v>43194.591597222199</v>
      </c>
      <c r="G3040" s="2" t="s">
        <v>9880</v>
      </c>
      <c r="H3040" s="2" t="s">
        <v>17</v>
      </c>
      <c r="I3040" s="2" t="s">
        <v>18</v>
      </c>
      <c r="J3040" s="2" t="s">
        <v>9881</v>
      </c>
      <c r="K3040" s="2" t="s">
        <v>20</v>
      </c>
      <c r="L3040" s="2" t="s">
        <v>9881</v>
      </c>
      <c r="M3040" s="2"/>
      <c r="N3040" s="1">
        <f t="shared" si="47"/>
        <v>85.43</v>
      </c>
      <c r="O3040" s="2" t="s">
        <v>22</v>
      </c>
      <c r="P3040" s="2" t="s">
        <v>9882</v>
      </c>
      <c r="Q3040" s="2" t="s">
        <v>9883</v>
      </c>
      <c r="R3040" s="2" t="s">
        <v>21</v>
      </c>
      <c r="S3040" s="2"/>
      <c r="T3040" s="2" t="s">
        <v>25</v>
      </c>
      <c r="U3040" t="str">
        <f>VLOOKUP(H3040,[4]可返佣产品!$A$2:$B$1000,2,)</f>
        <v>true</v>
      </c>
    </row>
    <row r="3041" spans="1:21">
      <c r="A3041" s="2" t="s">
        <v>8553</v>
      </c>
      <c r="B3041" s="1" t="str">
        <f>VLOOKUP(A3041,'[3]消费明细-普通账号'!$B$2:$C$10000,2,)</f>
        <v>广州阅来阅美网络科技有限公司</v>
      </c>
      <c r="C3041" s="1" t="str">
        <f>VLOOKUP(A3041,'[3]消费明细-普通账号'!$B$2:$D$10000,3,)</f>
        <v>KA-深</v>
      </c>
      <c r="D3041" s="1" t="str">
        <f>VLOOKUP(A3041,'[3]消费明细-普通账号'!$B$2:$L$10000,11,)</f>
        <v>李申政</v>
      </c>
      <c r="E3041" s="1" t="str">
        <f>VLOOKUP(A3041,'[3]消费明细-普通账号'!$B$2:$P$10000,15,)</f>
        <v>关联</v>
      </c>
      <c r="F3041" s="5">
        <f>VLOOKUP(A3041,'[3]消费明细-普通账号'!$B$2:$O$10000,14,)</f>
        <v>43140.605034722197</v>
      </c>
      <c r="G3041" s="2" t="s">
        <v>9884</v>
      </c>
      <c r="H3041" s="2" t="s">
        <v>17</v>
      </c>
      <c r="I3041" s="2" t="s">
        <v>59</v>
      </c>
      <c r="J3041" s="2" t="s">
        <v>9885</v>
      </c>
      <c r="K3041" s="2" t="s">
        <v>564</v>
      </c>
      <c r="L3041" s="2" t="s">
        <v>9886</v>
      </c>
      <c r="M3041" s="2"/>
      <c r="N3041" s="1">
        <f t="shared" si="47"/>
        <v>1485.09</v>
      </c>
      <c r="O3041" s="2" t="s">
        <v>22</v>
      </c>
      <c r="P3041" s="2" t="s">
        <v>9887</v>
      </c>
      <c r="Q3041" s="2" t="s">
        <v>9888</v>
      </c>
      <c r="R3041" s="2" t="s">
        <v>21</v>
      </c>
      <c r="S3041" s="2"/>
      <c r="T3041" s="2" t="s">
        <v>25</v>
      </c>
      <c r="U3041">
        <v>-1</v>
      </c>
    </row>
    <row r="3042" spans="1:21">
      <c r="A3042" s="2" t="s">
        <v>8559</v>
      </c>
      <c r="B3042" s="1" t="str">
        <f>VLOOKUP(A3042,'[3]消费明细-普通账号'!$B$2:$C$10000,2,)</f>
        <v>深圳泽汇科技有限公司</v>
      </c>
      <c r="C3042" s="1" t="str">
        <f>VLOOKUP(A3042,'[3]消费明细-普通账号'!$B$2:$D$10000,3,)</f>
        <v>铁军-深</v>
      </c>
      <c r="D3042" s="1" t="str">
        <f>VLOOKUP(A3042,'[3]消费明细-普通账号'!$B$2:$L$10000,11,)</f>
        <v>黄至崇</v>
      </c>
      <c r="E3042" s="1" t="str">
        <f>VLOOKUP(A3042,'[3]消费明细-普通账号'!$B$2:$P$10000,15,)</f>
        <v>新建</v>
      </c>
      <c r="F3042" s="5">
        <f>VLOOKUP(A3042,'[3]消费明细-普通账号'!$B$2:$O$10000,14,)</f>
        <v>43194.591597222199</v>
      </c>
      <c r="G3042" s="2" t="s">
        <v>9889</v>
      </c>
      <c r="H3042" s="2" t="s">
        <v>17</v>
      </c>
      <c r="I3042" s="2" t="s">
        <v>59</v>
      </c>
      <c r="J3042" s="2" t="s">
        <v>9342</v>
      </c>
      <c r="K3042" s="2" t="s">
        <v>371</v>
      </c>
      <c r="L3042" s="2" t="s">
        <v>9343</v>
      </c>
      <c r="M3042" s="2"/>
      <c r="N3042" s="1">
        <f t="shared" si="47"/>
        <v>115.85</v>
      </c>
      <c r="O3042" s="2" t="s">
        <v>22</v>
      </c>
      <c r="P3042" s="2" t="s">
        <v>9890</v>
      </c>
      <c r="Q3042" s="2" t="s">
        <v>9891</v>
      </c>
      <c r="R3042" s="2" t="s">
        <v>21</v>
      </c>
      <c r="S3042" s="2"/>
      <c r="T3042" s="2" t="s">
        <v>25</v>
      </c>
      <c r="U3042" t="str">
        <f>VLOOKUP(H3042,[4]可返佣产品!$A$2:$B$1000,2,)</f>
        <v>true</v>
      </c>
    </row>
    <row r="3043" spans="1:21">
      <c r="A3043" s="2" t="s">
        <v>8559</v>
      </c>
      <c r="B3043" s="1" t="str">
        <f>VLOOKUP(A3043,'[3]消费明细-普通账号'!$B$2:$C$10000,2,)</f>
        <v>深圳泽汇科技有限公司</v>
      </c>
      <c r="C3043" s="1" t="str">
        <f>VLOOKUP(A3043,'[3]消费明细-普通账号'!$B$2:$D$10000,3,)</f>
        <v>铁军-深</v>
      </c>
      <c r="D3043" s="1" t="str">
        <f>VLOOKUP(A3043,'[3]消费明细-普通账号'!$B$2:$L$10000,11,)</f>
        <v>黄至崇</v>
      </c>
      <c r="E3043" s="1" t="str">
        <f>VLOOKUP(A3043,'[3]消费明细-普通账号'!$B$2:$P$10000,15,)</f>
        <v>新建</v>
      </c>
      <c r="F3043" s="5">
        <f>VLOOKUP(A3043,'[3]消费明细-普通账号'!$B$2:$O$10000,14,)</f>
        <v>43194.591597222199</v>
      </c>
      <c r="G3043" s="2" t="s">
        <v>9892</v>
      </c>
      <c r="H3043" s="2" t="s">
        <v>17</v>
      </c>
      <c r="I3043" s="2" t="s">
        <v>59</v>
      </c>
      <c r="J3043" s="2" t="s">
        <v>9342</v>
      </c>
      <c r="K3043" s="2" t="s">
        <v>371</v>
      </c>
      <c r="L3043" s="2" t="s">
        <v>9343</v>
      </c>
      <c r="M3043" s="2"/>
      <c r="N3043" s="1">
        <f t="shared" si="47"/>
        <v>115.85</v>
      </c>
      <c r="O3043" s="2" t="s">
        <v>22</v>
      </c>
      <c r="P3043" s="2" t="s">
        <v>9893</v>
      </c>
      <c r="Q3043" s="2" t="s">
        <v>9894</v>
      </c>
      <c r="R3043" s="2" t="s">
        <v>21</v>
      </c>
      <c r="S3043" s="2"/>
      <c r="T3043" s="2" t="s">
        <v>25</v>
      </c>
      <c r="U3043" t="str">
        <f>VLOOKUP(H3043,[4]可返佣产品!$A$2:$B$1000,2,)</f>
        <v>true</v>
      </c>
    </row>
    <row r="3044" spans="1:21">
      <c r="A3044" s="2" t="s">
        <v>8559</v>
      </c>
      <c r="B3044" s="1" t="str">
        <f>VLOOKUP(A3044,'[3]消费明细-普通账号'!$B$2:$C$10000,2,)</f>
        <v>深圳泽汇科技有限公司</v>
      </c>
      <c r="C3044" s="1" t="str">
        <f>VLOOKUP(A3044,'[3]消费明细-普通账号'!$B$2:$D$10000,3,)</f>
        <v>铁军-深</v>
      </c>
      <c r="D3044" s="1" t="str">
        <f>VLOOKUP(A3044,'[3]消费明细-普通账号'!$B$2:$L$10000,11,)</f>
        <v>黄至崇</v>
      </c>
      <c r="E3044" s="1" t="str">
        <f>VLOOKUP(A3044,'[3]消费明细-普通账号'!$B$2:$P$10000,15,)</f>
        <v>新建</v>
      </c>
      <c r="F3044" s="5">
        <f>VLOOKUP(A3044,'[3]消费明细-普通账号'!$B$2:$O$10000,14,)</f>
        <v>43194.591597222199</v>
      </c>
      <c r="G3044" s="2" t="s">
        <v>9895</v>
      </c>
      <c r="H3044" s="2" t="s">
        <v>17</v>
      </c>
      <c r="I3044" s="2" t="s">
        <v>59</v>
      </c>
      <c r="J3044" s="2" t="s">
        <v>9342</v>
      </c>
      <c r="K3044" s="2" t="s">
        <v>371</v>
      </c>
      <c r="L3044" s="2" t="s">
        <v>9343</v>
      </c>
      <c r="M3044" s="2"/>
      <c r="N3044" s="1">
        <f t="shared" si="47"/>
        <v>115.85</v>
      </c>
      <c r="O3044" s="2" t="s">
        <v>22</v>
      </c>
      <c r="P3044" s="2" t="s">
        <v>9896</v>
      </c>
      <c r="Q3044" s="2" t="s">
        <v>9897</v>
      </c>
      <c r="R3044" s="2" t="s">
        <v>21</v>
      </c>
      <c r="S3044" s="2"/>
      <c r="T3044" s="2" t="s">
        <v>25</v>
      </c>
      <c r="U3044" t="str">
        <f>VLOOKUP(H3044,[4]可返佣产品!$A$2:$B$1000,2,)</f>
        <v>true</v>
      </c>
    </row>
    <row r="3045" spans="1:21">
      <c r="A3045" s="2" t="s">
        <v>8559</v>
      </c>
      <c r="B3045" s="1" t="str">
        <f>VLOOKUP(A3045,'[3]消费明细-普通账号'!$B$2:$C$10000,2,)</f>
        <v>深圳泽汇科技有限公司</v>
      </c>
      <c r="C3045" s="1" t="str">
        <f>VLOOKUP(A3045,'[3]消费明细-普通账号'!$B$2:$D$10000,3,)</f>
        <v>铁军-深</v>
      </c>
      <c r="D3045" s="1" t="str">
        <f>VLOOKUP(A3045,'[3]消费明细-普通账号'!$B$2:$L$10000,11,)</f>
        <v>黄至崇</v>
      </c>
      <c r="E3045" s="1" t="str">
        <f>VLOOKUP(A3045,'[3]消费明细-普通账号'!$B$2:$P$10000,15,)</f>
        <v>新建</v>
      </c>
      <c r="F3045" s="5">
        <f>VLOOKUP(A3045,'[3]消费明细-普通账号'!$B$2:$O$10000,14,)</f>
        <v>43194.591597222199</v>
      </c>
      <c r="G3045" s="2" t="s">
        <v>9898</v>
      </c>
      <c r="H3045" s="2" t="s">
        <v>17</v>
      </c>
      <c r="I3045" s="2" t="s">
        <v>59</v>
      </c>
      <c r="J3045" s="2" t="s">
        <v>9342</v>
      </c>
      <c r="K3045" s="2" t="s">
        <v>371</v>
      </c>
      <c r="L3045" s="2" t="s">
        <v>9343</v>
      </c>
      <c r="M3045" s="2"/>
      <c r="N3045" s="1">
        <f t="shared" si="47"/>
        <v>115.85</v>
      </c>
      <c r="O3045" s="2" t="s">
        <v>22</v>
      </c>
      <c r="P3045" s="2" t="s">
        <v>9899</v>
      </c>
      <c r="Q3045" s="2" t="s">
        <v>9900</v>
      </c>
      <c r="R3045" s="2" t="s">
        <v>21</v>
      </c>
      <c r="S3045" s="2"/>
      <c r="T3045" s="2" t="s">
        <v>25</v>
      </c>
      <c r="U3045" t="str">
        <f>VLOOKUP(H3045,[4]可返佣产品!$A$2:$B$1000,2,)</f>
        <v>true</v>
      </c>
    </row>
    <row r="3046" spans="1:21">
      <c r="A3046" s="2" t="s">
        <v>8559</v>
      </c>
      <c r="B3046" s="1" t="str">
        <f>VLOOKUP(A3046,'[3]消费明细-普通账号'!$B$2:$C$10000,2,)</f>
        <v>深圳泽汇科技有限公司</v>
      </c>
      <c r="C3046" s="1" t="str">
        <f>VLOOKUP(A3046,'[3]消费明细-普通账号'!$B$2:$D$10000,3,)</f>
        <v>铁军-深</v>
      </c>
      <c r="D3046" s="1" t="str">
        <f>VLOOKUP(A3046,'[3]消费明细-普通账号'!$B$2:$L$10000,11,)</f>
        <v>黄至崇</v>
      </c>
      <c r="E3046" s="1" t="str">
        <f>VLOOKUP(A3046,'[3]消费明细-普通账号'!$B$2:$P$10000,15,)</f>
        <v>新建</v>
      </c>
      <c r="F3046" s="5">
        <f>VLOOKUP(A3046,'[3]消费明细-普通账号'!$B$2:$O$10000,14,)</f>
        <v>43194.591597222199</v>
      </c>
      <c r="G3046" s="2" t="s">
        <v>9901</v>
      </c>
      <c r="H3046" s="2" t="s">
        <v>17</v>
      </c>
      <c r="I3046" s="2" t="s">
        <v>59</v>
      </c>
      <c r="J3046" s="2" t="s">
        <v>9342</v>
      </c>
      <c r="K3046" s="2" t="s">
        <v>371</v>
      </c>
      <c r="L3046" s="2" t="s">
        <v>9343</v>
      </c>
      <c r="M3046" s="2"/>
      <c r="N3046" s="1">
        <f t="shared" si="47"/>
        <v>115.85</v>
      </c>
      <c r="O3046" s="2" t="s">
        <v>22</v>
      </c>
      <c r="P3046" s="2" t="s">
        <v>9902</v>
      </c>
      <c r="Q3046" s="2" t="s">
        <v>9903</v>
      </c>
      <c r="R3046" s="2" t="s">
        <v>21</v>
      </c>
      <c r="S3046" s="2"/>
      <c r="T3046" s="2" t="s">
        <v>25</v>
      </c>
      <c r="U3046" t="str">
        <f>VLOOKUP(H3046,[4]可返佣产品!$A$2:$B$1000,2,)</f>
        <v>true</v>
      </c>
    </row>
    <row r="3047" spans="1:21">
      <c r="A3047" s="2" t="s">
        <v>8612</v>
      </c>
      <c r="B3047" s="1" t="str">
        <f>VLOOKUP(A3047,'[3]消费明细-普通账号'!$B$2:$C$10000,2,)</f>
        <v>深圳市米蝶传媒有限公司</v>
      </c>
      <c r="C3047" s="1" t="str">
        <f>VLOOKUP(A3047,'[3]消费明细-普通账号'!$B$2:$D$10000,3,)</f>
        <v>KA-深</v>
      </c>
      <c r="D3047" s="1" t="str">
        <f>VLOOKUP(A3047,'[3]消费明细-普通账号'!$B$2:$L$10000,11,)</f>
        <v>李申政</v>
      </c>
      <c r="E3047" s="1" t="str">
        <f>VLOOKUP(A3047,'[3]消费明细-普通账号'!$B$2:$P$10000,15,)</f>
        <v>关联</v>
      </c>
      <c r="F3047" s="5">
        <f>VLOOKUP(A3047,'[3]消费明细-普通账号'!$B$2:$O$10000,14,)</f>
        <v>43039</v>
      </c>
      <c r="G3047" s="2" t="s">
        <v>9904</v>
      </c>
      <c r="H3047" s="2" t="s">
        <v>79</v>
      </c>
      <c r="I3047" s="2" t="s">
        <v>49</v>
      </c>
      <c r="J3047" s="2" t="s">
        <v>29</v>
      </c>
      <c r="K3047" s="2" t="s">
        <v>20</v>
      </c>
      <c r="L3047" s="2" t="s">
        <v>30</v>
      </c>
      <c r="M3047" s="2"/>
      <c r="N3047" s="1">
        <f t="shared" si="47"/>
        <v>0</v>
      </c>
      <c r="O3047" s="2" t="s">
        <v>31</v>
      </c>
      <c r="P3047" s="2" t="s">
        <v>9905</v>
      </c>
      <c r="Q3047" s="2" t="s">
        <v>9906</v>
      </c>
      <c r="R3047" s="2" t="s">
        <v>21</v>
      </c>
      <c r="S3047" s="2"/>
      <c r="T3047" s="2" t="s">
        <v>25</v>
      </c>
      <c r="U3047" t="e">
        <f>VLOOKUP(H3047,[4]可返佣产品!$A$2:$B$1000,2,)</f>
        <v>#N/A</v>
      </c>
    </row>
    <row r="3048" spans="1:21">
      <c r="A3048" s="2" t="s">
        <v>9907</v>
      </c>
      <c r="B3048" s="1" t="str">
        <f>VLOOKUP(A3048,'[3]消费明细-普通账号'!$B$2:$C$10000,2,)</f>
        <v>深圳福润达科技有限公司</v>
      </c>
      <c r="C3048" s="1" t="str">
        <f>VLOOKUP(A3048,'[3]消费明细-普通账号'!$B$2:$D$10000,3,)</f>
        <v>铁军-深</v>
      </c>
      <c r="D3048" s="1" t="str">
        <f>VLOOKUP(A3048,'[3]消费明细-普通账号'!$B$2:$L$10000,11,)</f>
        <v>金浩阳</v>
      </c>
      <c r="E3048" s="1" t="str">
        <f>VLOOKUP(A3048,'[3]消费明细-普通账号'!$B$2:$P$10000,15,)</f>
        <v>新建</v>
      </c>
      <c r="F3048" s="5">
        <f>VLOOKUP(A3048,'[3]消费明细-普通账号'!$B$2:$O$10000,14,)</f>
        <v>43257.618368055555</v>
      </c>
      <c r="G3048" s="2" t="s">
        <v>9908</v>
      </c>
      <c r="H3048" s="2" t="s">
        <v>3642</v>
      </c>
      <c r="I3048" s="2" t="s">
        <v>49</v>
      </c>
      <c r="J3048" s="2" t="s">
        <v>29</v>
      </c>
      <c r="K3048" s="2" t="s">
        <v>20</v>
      </c>
      <c r="L3048" s="2" t="s">
        <v>30</v>
      </c>
      <c r="M3048" s="2"/>
      <c r="N3048" s="1">
        <f t="shared" si="47"/>
        <v>0</v>
      </c>
      <c r="O3048" s="2" t="s">
        <v>31</v>
      </c>
      <c r="P3048" s="2" t="s">
        <v>9909</v>
      </c>
      <c r="Q3048" s="2" t="s">
        <v>9909</v>
      </c>
      <c r="R3048" s="2" t="s">
        <v>21</v>
      </c>
      <c r="S3048" s="2"/>
      <c r="T3048" s="2" t="s">
        <v>25</v>
      </c>
      <c r="U3048" t="e">
        <f>VLOOKUP(H3048,[4]可返佣产品!$A$2:$B$1000,2,)</f>
        <v>#N/A</v>
      </c>
    </row>
    <row r="3049" spans="1:21">
      <c r="A3049" s="2" t="s">
        <v>8788</v>
      </c>
      <c r="B3049" s="1" t="str">
        <f>VLOOKUP(A3049,'[3]消费明细-普通账号'!$B$2:$C$10000,2,)</f>
        <v>深圳市嘉德黄金科技有限公司</v>
      </c>
      <c r="C3049" s="1" t="str">
        <f>VLOOKUP(A3049,'[3]消费明细-普通账号'!$B$2:$D$10000,3,)</f>
        <v>铁军-深</v>
      </c>
      <c r="D3049" s="1" t="str">
        <f>VLOOKUP(A3049,'[3]消费明细-普通账号'!$B$2:$L$10000,11,)</f>
        <v>金浩阳</v>
      </c>
      <c r="E3049" s="1" t="str">
        <f>VLOOKUP(A3049,'[3]消费明细-普通账号'!$B$2:$P$10000,15,)</f>
        <v>新建</v>
      </c>
      <c r="F3049" s="5">
        <f>VLOOKUP(A3049,'[3]消费明细-普通账号'!$B$2:$O$10000,14,)</f>
        <v>43264.774907407409</v>
      </c>
      <c r="G3049" s="2" t="s">
        <v>9910</v>
      </c>
      <c r="H3049" s="2" t="s">
        <v>17</v>
      </c>
      <c r="I3049" s="2" t="s">
        <v>59</v>
      </c>
      <c r="J3049" s="2" t="s">
        <v>3602</v>
      </c>
      <c r="K3049" s="2" t="s">
        <v>20</v>
      </c>
      <c r="L3049" s="2" t="s">
        <v>3602</v>
      </c>
      <c r="M3049" s="2"/>
      <c r="N3049" s="1">
        <f t="shared" si="47"/>
        <v>816</v>
      </c>
      <c r="O3049" s="2" t="s">
        <v>22</v>
      </c>
      <c r="P3049" s="2" t="s">
        <v>9911</v>
      </c>
      <c r="Q3049" s="2" t="s">
        <v>9912</v>
      </c>
      <c r="R3049" s="2" t="s">
        <v>21</v>
      </c>
      <c r="S3049" s="2"/>
      <c r="T3049" s="2" t="s">
        <v>25</v>
      </c>
      <c r="U3049" t="str">
        <f>VLOOKUP(H3049,[4]可返佣产品!$A$2:$B$1000,2,)</f>
        <v>true</v>
      </c>
    </row>
    <row r="3050" spans="1:21">
      <c r="A3050" s="2" t="s">
        <v>9321</v>
      </c>
      <c r="B3050" s="1" t="str">
        <f>VLOOKUP(A3050,'[3]消费明细-普通账号'!$B$2:$C$10000,2,)</f>
        <v>深圳云吉网络科技有限公司</v>
      </c>
      <c r="C3050" s="1" t="str">
        <f>VLOOKUP(A3050,'[3]消费明细-普通账号'!$B$2:$D$10000,3,)</f>
        <v>中台-深</v>
      </c>
      <c r="D3050" s="1" t="str">
        <f>VLOOKUP(A3050,'[3]消费明细-普通账号'!$B$2:$L$10000,11,)</f>
        <v>林海菊</v>
      </c>
      <c r="E3050" s="1" t="str">
        <f>VLOOKUP(A3050,'[3]消费明细-普通账号'!$B$2:$P$10000,15,)</f>
        <v>关联</v>
      </c>
      <c r="F3050" s="5">
        <f>VLOOKUP(A3050,'[3]消费明细-普通账号'!$B$2:$O$10000,14,)</f>
        <v>42961</v>
      </c>
      <c r="G3050" s="2" t="s">
        <v>9913</v>
      </c>
      <c r="H3050" s="2" t="s">
        <v>17</v>
      </c>
      <c r="I3050" s="2" t="s">
        <v>59</v>
      </c>
      <c r="J3050" s="2" t="s">
        <v>9914</v>
      </c>
      <c r="K3050" s="2" t="s">
        <v>20</v>
      </c>
      <c r="L3050" s="2" t="s">
        <v>9914</v>
      </c>
      <c r="M3050" s="2"/>
      <c r="N3050" s="1">
        <f t="shared" si="47"/>
        <v>162.19999999999999</v>
      </c>
      <c r="O3050" s="2" t="s">
        <v>22</v>
      </c>
      <c r="P3050" s="2" t="s">
        <v>9915</v>
      </c>
      <c r="Q3050" s="2" t="s">
        <v>9916</v>
      </c>
      <c r="R3050" s="2" t="s">
        <v>21</v>
      </c>
      <c r="S3050" s="2"/>
      <c r="T3050" s="2" t="s">
        <v>25</v>
      </c>
      <c r="U3050">
        <v>-1</v>
      </c>
    </row>
    <row r="3051" spans="1:21">
      <c r="A3051" s="2" t="s">
        <v>9917</v>
      </c>
      <c r="B3051" s="1" t="str">
        <f>VLOOKUP(A3051,'[3]消费明细-普通账号'!$B$2:$C$10000,2,)</f>
        <v>国宁信息</v>
      </c>
      <c r="C3051" s="1" t="str">
        <f>VLOOKUP(A3051,'[3]消费明细-普通账号'!$B$2:$D$10000,3,)</f>
        <v>KA-深</v>
      </c>
      <c r="D3051" s="1" t="str">
        <f>VLOOKUP(A3051,'[3]消费明细-普通账号'!$B$2:$L$10000,11,)</f>
        <v>李申政</v>
      </c>
      <c r="E3051" s="1" t="str">
        <f>VLOOKUP(A3051,'[3]消费明细-普通账号'!$B$2:$P$10000,15,)</f>
        <v>新建</v>
      </c>
      <c r="F3051" s="5">
        <f>VLOOKUP(A3051,'[3]消费明细-普通账号'!$B$2:$O$10000,14,)</f>
        <v>43283.644814814812</v>
      </c>
      <c r="G3051" s="2" t="s">
        <v>9918</v>
      </c>
      <c r="H3051" s="2" t="s">
        <v>1337</v>
      </c>
      <c r="I3051" s="2" t="s">
        <v>49</v>
      </c>
      <c r="J3051" s="2" t="s">
        <v>29</v>
      </c>
      <c r="K3051" s="2" t="s">
        <v>20</v>
      </c>
      <c r="L3051" s="2" t="s">
        <v>30</v>
      </c>
      <c r="M3051" s="2"/>
      <c r="N3051" s="1">
        <f t="shared" si="47"/>
        <v>0</v>
      </c>
      <c r="O3051" s="2" t="s">
        <v>31</v>
      </c>
      <c r="P3051" s="2" t="s">
        <v>9919</v>
      </c>
      <c r="Q3051" s="2" t="s">
        <v>9919</v>
      </c>
      <c r="R3051" s="2" t="s">
        <v>21</v>
      </c>
      <c r="S3051" s="2"/>
      <c r="T3051" s="2" t="s">
        <v>25</v>
      </c>
      <c r="U3051" t="b">
        <f>VLOOKUP(H3051,[4]可返佣产品!$A$2:$B$1000,2,)</f>
        <v>1</v>
      </c>
    </row>
    <row r="3052" spans="1:21">
      <c r="A3052" s="2" t="s">
        <v>9917</v>
      </c>
      <c r="B3052" s="1" t="str">
        <f>VLOOKUP(A3052,'[3]消费明细-普通账号'!$B$2:$C$10000,2,)</f>
        <v>国宁信息</v>
      </c>
      <c r="C3052" s="1" t="str">
        <f>VLOOKUP(A3052,'[3]消费明细-普通账号'!$B$2:$D$10000,3,)</f>
        <v>KA-深</v>
      </c>
      <c r="D3052" s="1" t="str">
        <f>VLOOKUP(A3052,'[3]消费明细-普通账号'!$B$2:$L$10000,11,)</f>
        <v>李申政</v>
      </c>
      <c r="E3052" s="1" t="str">
        <f>VLOOKUP(A3052,'[3]消费明细-普通账号'!$B$2:$P$10000,15,)</f>
        <v>新建</v>
      </c>
      <c r="F3052" s="5">
        <f>VLOOKUP(A3052,'[3]消费明细-普通账号'!$B$2:$O$10000,14,)</f>
        <v>43283.644814814812</v>
      </c>
      <c r="G3052" s="2" t="s">
        <v>9920</v>
      </c>
      <c r="H3052" s="2" t="s">
        <v>250</v>
      </c>
      <c r="I3052" s="2" t="s">
        <v>49</v>
      </c>
      <c r="J3052" s="2" t="s">
        <v>20</v>
      </c>
      <c r="K3052" s="2" t="s">
        <v>20</v>
      </c>
      <c r="L3052" s="2" t="s">
        <v>20</v>
      </c>
      <c r="M3052" s="2"/>
      <c r="N3052" s="1">
        <f t="shared" si="47"/>
        <v>1</v>
      </c>
      <c r="O3052" s="2" t="s">
        <v>22</v>
      </c>
      <c r="P3052" s="2" t="s">
        <v>9921</v>
      </c>
      <c r="Q3052" s="2" t="s">
        <v>9922</v>
      </c>
      <c r="R3052" s="2" t="s">
        <v>21</v>
      </c>
      <c r="S3052" s="2"/>
      <c r="T3052" s="2" t="s">
        <v>25</v>
      </c>
      <c r="U3052" t="str">
        <f>VLOOKUP(H3052,[4]可返佣产品!$A$2:$B$1000,2,)</f>
        <v>true</v>
      </c>
    </row>
    <row r="3053" spans="1:21">
      <c r="A3053" s="2" t="s">
        <v>9256</v>
      </c>
      <c r="B3053" s="1" t="str">
        <f>VLOOKUP(A3053,'[3]消费明细-普通账号'!$B$2:$C$10000,2,)</f>
        <v>深圳花果山科技有限公司</v>
      </c>
      <c r="C3053" s="1" t="str">
        <f>VLOOKUP(A3053,'[3]消费明细-普通账号'!$B$2:$D$10000,3,)</f>
        <v>铁军-深</v>
      </c>
      <c r="D3053" s="1" t="str">
        <f>VLOOKUP(A3053,'[3]消费明细-普通账号'!$B$2:$L$10000,11,)</f>
        <v>黄至崇</v>
      </c>
      <c r="E3053" s="1" t="str">
        <f>VLOOKUP(A3053,'[3]消费明细-普通账号'!$B$2:$P$10000,15,)</f>
        <v>关联</v>
      </c>
      <c r="F3053" s="5">
        <f>VLOOKUP(A3053,'[3]消费明细-普通账号'!$B$2:$O$10000,14,)</f>
        <v>43176.737326388902</v>
      </c>
      <c r="G3053" s="2" t="s">
        <v>9923</v>
      </c>
      <c r="H3053" s="2" t="s">
        <v>17</v>
      </c>
      <c r="I3053" s="2" t="s">
        <v>59</v>
      </c>
      <c r="J3053" s="2" t="s">
        <v>9924</v>
      </c>
      <c r="K3053" s="2" t="s">
        <v>20</v>
      </c>
      <c r="L3053" s="2" t="s">
        <v>9924</v>
      </c>
      <c r="M3053" s="2"/>
      <c r="N3053" s="1">
        <f t="shared" si="47"/>
        <v>1053</v>
      </c>
      <c r="O3053" s="2" t="s">
        <v>22</v>
      </c>
      <c r="P3053" s="2" t="s">
        <v>9925</v>
      </c>
      <c r="Q3053" s="2" t="s">
        <v>9926</v>
      </c>
      <c r="R3053" s="2" t="s">
        <v>21</v>
      </c>
      <c r="S3053" s="2"/>
      <c r="T3053" s="2" t="s">
        <v>25</v>
      </c>
      <c r="U3053">
        <v>-1</v>
      </c>
    </row>
    <row r="3054" spans="1:21">
      <c r="A3054" s="2" t="s">
        <v>8569</v>
      </c>
      <c r="B3054" s="1" t="str">
        <f>VLOOKUP(A3054,'[3]消费明细-普通账号'!$B$2:$C$10000,2,)</f>
        <v>深圳市聚美堂科技有限公司</v>
      </c>
      <c r="C3054" s="1" t="str">
        <f>VLOOKUP(A3054,'[3]消费明细-普通账号'!$B$2:$D$10000,3,)</f>
        <v>铁军-深</v>
      </c>
      <c r="D3054" s="1" t="str">
        <f>VLOOKUP(A3054,'[3]消费明细-普通账号'!$B$2:$L$10000,11,)</f>
        <v>金浩阳</v>
      </c>
      <c r="E3054" s="1" t="str">
        <f>VLOOKUP(A3054,'[3]消费明细-普通账号'!$B$2:$P$10000,15,)</f>
        <v>新建</v>
      </c>
      <c r="F3054" s="5">
        <f>VLOOKUP(A3054,'[3]消费明细-普通账号'!$B$2:$O$10000,14,)</f>
        <v>43236.624583333301</v>
      </c>
      <c r="G3054" s="2" t="s">
        <v>9927</v>
      </c>
      <c r="H3054" s="2" t="s">
        <v>17</v>
      </c>
      <c r="I3054" s="2" t="s">
        <v>59</v>
      </c>
      <c r="J3054" s="2" t="s">
        <v>593</v>
      </c>
      <c r="K3054" s="2" t="s">
        <v>371</v>
      </c>
      <c r="L3054" s="2" t="s">
        <v>594</v>
      </c>
      <c r="M3054" s="2"/>
      <c r="N3054" s="1">
        <f t="shared" si="47"/>
        <v>36.799999999999997</v>
      </c>
      <c r="O3054" s="2" t="s">
        <v>22</v>
      </c>
      <c r="P3054" s="2" t="s">
        <v>9928</v>
      </c>
      <c r="Q3054" s="2" t="s">
        <v>9929</v>
      </c>
      <c r="R3054" s="2" t="s">
        <v>21</v>
      </c>
      <c r="S3054" s="2"/>
      <c r="T3054" s="2" t="s">
        <v>25</v>
      </c>
      <c r="U3054" t="str">
        <f>VLOOKUP(H3054,[4]可返佣产品!$A$2:$B$1000,2,)</f>
        <v>true</v>
      </c>
    </row>
    <row r="3055" spans="1:21">
      <c r="A3055" s="2" t="s">
        <v>9256</v>
      </c>
      <c r="B3055" s="1" t="str">
        <f>VLOOKUP(A3055,'[3]消费明细-普通账号'!$B$2:$C$10000,2,)</f>
        <v>深圳花果山科技有限公司</v>
      </c>
      <c r="C3055" s="1" t="str">
        <f>VLOOKUP(A3055,'[3]消费明细-普通账号'!$B$2:$D$10000,3,)</f>
        <v>铁军-深</v>
      </c>
      <c r="D3055" s="1" t="str">
        <f>VLOOKUP(A3055,'[3]消费明细-普通账号'!$B$2:$L$10000,11,)</f>
        <v>黄至崇</v>
      </c>
      <c r="E3055" s="1" t="str">
        <f>VLOOKUP(A3055,'[3]消费明细-普通账号'!$B$2:$P$10000,15,)</f>
        <v>关联</v>
      </c>
      <c r="F3055" s="5">
        <f>VLOOKUP(A3055,'[3]消费明细-普通账号'!$B$2:$O$10000,14,)</f>
        <v>43176.737326388902</v>
      </c>
      <c r="G3055" s="2" t="s">
        <v>9930</v>
      </c>
      <c r="H3055" s="2" t="s">
        <v>17</v>
      </c>
      <c r="I3055" s="2" t="s">
        <v>59</v>
      </c>
      <c r="J3055" s="2" t="s">
        <v>9931</v>
      </c>
      <c r="K3055" s="2" t="s">
        <v>20</v>
      </c>
      <c r="L3055" s="2" t="s">
        <v>9931</v>
      </c>
      <c r="M3055" s="2"/>
      <c r="N3055" s="1">
        <f t="shared" si="47"/>
        <v>515</v>
      </c>
      <c r="O3055" s="2" t="s">
        <v>22</v>
      </c>
      <c r="P3055" s="2" t="s">
        <v>9932</v>
      </c>
      <c r="Q3055" s="2" t="s">
        <v>9933</v>
      </c>
      <c r="R3055" s="2" t="s">
        <v>21</v>
      </c>
      <c r="S3055" s="2"/>
      <c r="T3055" s="2" t="s">
        <v>25</v>
      </c>
      <c r="U3055">
        <v>-1</v>
      </c>
    </row>
    <row r="3056" spans="1:21">
      <c r="A3056" s="2" t="s">
        <v>8553</v>
      </c>
      <c r="B3056" s="1" t="str">
        <f>VLOOKUP(A3056,'[3]消费明细-普通账号'!$B$2:$C$10000,2,)</f>
        <v>广州阅来阅美网络科技有限公司</v>
      </c>
      <c r="C3056" s="1" t="str">
        <f>VLOOKUP(A3056,'[3]消费明细-普通账号'!$B$2:$D$10000,3,)</f>
        <v>KA-深</v>
      </c>
      <c r="D3056" s="1" t="str">
        <f>VLOOKUP(A3056,'[3]消费明细-普通账号'!$B$2:$L$10000,11,)</f>
        <v>李申政</v>
      </c>
      <c r="E3056" s="1" t="str">
        <f>VLOOKUP(A3056,'[3]消费明细-普通账号'!$B$2:$P$10000,15,)</f>
        <v>关联</v>
      </c>
      <c r="F3056" s="5">
        <f>VLOOKUP(A3056,'[3]消费明细-普通账号'!$B$2:$O$10000,14,)</f>
        <v>43140.605034722197</v>
      </c>
      <c r="G3056" s="2" t="s">
        <v>9934</v>
      </c>
      <c r="H3056" s="2" t="s">
        <v>17</v>
      </c>
      <c r="I3056" s="2" t="s">
        <v>59</v>
      </c>
      <c r="J3056" s="2" t="s">
        <v>9885</v>
      </c>
      <c r="K3056" s="2" t="s">
        <v>564</v>
      </c>
      <c r="L3056" s="2" t="s">
        <v>9886</v>
      </c>
      <c r="M3056" s="2"/>
      <c r="N3056" s="1">
        <f t="shared" si="47"/>
        <v>1485.09</v>
      </c>
      <c r="O3056" s="2" t="s">
        <v>22</v>
      </c>
      <c r="P3056" s="2" t="s">
        <v>9935</v>
      </c>
      <c r="Q3056" s="2" t="s">
        <v>9936</v>
      </c>
      <c r="R3056" s="2" t="s">
        <v>21</v>
      </c>
      <c r="S3056" s="2"/>
      <c r="T3056" s="2" t="s">
        <v>25</v>
      </c>
      <c r="U3056">
        <v>-1</v>
      </c>
    </row>
    <row r="3057" spans="1:21">
      <c r="A3057" s="2" t="s">
        <v>8553</v>
      </c>
      <c r="B3057" s="1" t="str">
        <f>VLOOKUP(A3057,'[3]消费明细-普通账号'!$B$2:$C$10000,2,)</f>
        <v>广州阅来阅美网络科技有限公司</v>
      </c>
      <c r="C3057" s="1" t="str">
        <f>VLOOKUP(A3057,'[3]消费明细-普通账号'!$B$2:$D$10000,3,)</f>
        <v>KA-深</v>
      </c>
      <c r="D3057" s="1" t="str">
        <f>VLOOKUP(A3057,'[3]消费明细-普通账号'!$B$2:$L$10000,11,)</f>
        <v>李申政</v>
      </c>
      <c r="E3057" s="1" t="str">
        <f>VLOOKUP(A3057,'[3]消费明细-普通账号'!$B$2:$P$10000,15,)</f>
        <v>关联</v>
      </c>
      <c r="F3057" s="5">
        <f>VLOOKUP(A3057,'[3]消费明细-普通账号'!$B$2:$O$10000,14,)</f>
        <v>43140.605034722197</v>
      </c>
      <c r="G3057" s="2" t="s">
        <v>9937</v>
      </c>
      <c r="H3057" s="2" t="s">
        <v>17</v>
      </c>
      <c r="I3057" s="2" t="s">
        <v>59</v>
      </c>
      <c r="J3057" s="2" t="s">
        <v>8691</v>
      </c>
      <c r="K3057" s="2" t="s">
        <v>20</v>
      </c>
      <c r="L3057" s="2" t="s">
        <v>8691</v>
      </c>
      <c r="M3057" s="2"/>
      <c r="N3057" s="1">
        <f t="shared" si="47"/>
        <v>717.91</v>
      </c>
      <c r="O3057" s="2" t="s">
        <v>22</v>
      </c>
      <c r="P3057" s="2" t="s">
        <v>9938</v>
      </c>
      <c r="Q3057" s="2" t="s">
        <v>9938</v>
      </c>
      <c r="R3057" s="2" t="s">
        <v>21</v>
      </c>
      <c r="S3057" s="2"/>
      <c r="T3057" s="2" t="s">
        <v>25</v>
      </c>
      <c r="U3057">
        <v>-1</v>
      </c>
    </row>
    <row r="3058" spans="1:21">
      <c r="A3058" s="2" t="s">
        <v>9939</v>
      </c>
      <c r="B3058" s="1" t="str">
        <f>VLOOKUP(A3058,'[3]消费明细-普通账号'!$B$2:$C$10000,2,)</f>
        <v>CBC有限公司</v>
      </c>
      <c r="C3058" s="1" t="str">
        <f>VLOOKUP(A3058,'[3]消费明细-普通账号'!$B$2:$D$10000,3,)</f>
        <v>铁军-深</v>
      </c>
      <c r="D3058" s="1" t="str">
        <f>VLOOKUP(A3058,'[3]消费明细-普通账号'!$B$2:$L$10000,11,)</f>
        <v>谭仲健</v>
      </c>
      <c r="E3058" s="1" t="str">
        <f>VLOOKUP(A3058,'[3]消费明细-普通账号'!$B$2:$P$10000,15,)</f>
        <v>新建</v>
      </c>
      <c r="F3058" s="5">
        <f>VLOOKUP(A3058,'[3]消费明细-普通账号'!$B$2:$O$10000,14,)</f>
        <v>43234.663402777798</v>
      </c>
      <c r="G3058" s="2" t="s">
        <v>9940</v>
      </c>
      <c r="H3058" s="2" t="s">
        <v>17</v>
      </c>
      <c r="I3058" s="2" t="s">
        <v>59</v>
      </c>
      <c r="J3058" s="2" t="s">
        <v>9941</v>
      </c>
      <c r="K3058" s="2" t="s">
        <v>20</v>
      </c>
      <c r="L3058" s="2" t="s">
        <v>9941</v>
      </c>
      <c r="M3058" s="2"/>
      <c r="N3058" s="1">
        <f t="shared" si="47"/>
        <v>1612</v>
      </c>
      <c r="O3058" s="2" t="s">
        <v>22</v>
      </c>
      <c r="P3058" s="2" t="s">
        <v>9942</v>
      </c>
      <c r="Q3058" s="2" t="s">
        <v>9943</v>
      </c>
      <c r="R3058" s="2" t="s">
        <v>21</v>
      </c>
      <c r="S3058" s="2"/>
      <c r="T3058" s="2" t="s">
        <v>25</v>
      </c>
      <c r="U3058" t="str">
        <f>VLOOKUP(H3058,[4]可返佣产品!$A$2:$B$1000,2,)</f>
        <v>true</v>
      </c>
    </row>
    <row r="3059" spans="1:21">
      <c r="A3059" s="2" t="s">
        <v>8612</v>
      </c>
      <c r="B3059" s="1" t="str">
        <f>VLOOKUP(A3059,'[3]消费明细-普通账号'!$B$2:$C$10000,2,)</f>
        <v>深圳市米蝶传媒有限公司</v>
      </c>
      <c r="C3059" s="1" t="str">
        <f>VLOOKUP(A3059,'[3]消费明细-普通账号'!$B$2:$D$10000,3,)</f>
        <v>KA-深</v>
      </c>
      <c r="D3059" s="1" t="str">
        <f>VLOOKUP(A3059,'[3]消费明细-普通账号'!$B$2:$L$10000,11,)</f>
        <v>李申政</v>
      </c>
      <c r="E3059" s="1" t="str">
        <f>VLOOKUP(A3059,'[3]消费明细-普通账号'!$B$2:$P$10000,15,)</f>
        <v>关联</v>
      </c>
      <c r="F3059" s="5">
        <f>VLOOKUP(A3059,'[3]消费明细-普通账号'!$B$2:$O$10000,14,)</f>
        <v>43039</v>
      </c>
      <c r="G3059" s="2" t="s">
        <v>9944</v>
      </c>
      <c r="H3059" s="2" t="s">
        <v>79</v>
      </c>
      <c r="I3059" s="2" t="s">
        <v>49</v>
      </c>
      <c r="J3059" s="2" t="s">
        <v>29</v>
      </c>
      <c r="K3059" s="2" t="s">
        <v>20</v>
      </c>
      <c r="L3059" s="2" t="s">
        <v>30</v>
      </c>
      <c r="M3059" s="2"/>
      <c r="N3059" s="1">
        <f t="shared" si="47"/>
        <v>0</v>
      </c>
      <c r="O3059" s="2" t="s">
        <v>31</v>
      </c>
      <c r="P3059" s="2" t="s">
        <v>9945</v>
      </c>
      <c r="Q3059" s="2" t="s">
        <v>9945</v>
      </c>
      <c r="R3059" s="2" t="s">
        <v>21</v>
      </c>
      <c r="S3059" s="2"/>
      <c r="T3059" s="2" t="s">
        <v>25</v>
      </c>
      <c r="U3059" t="e">
        <f>VLOOKUP(H3059,[4]可返佣产品!$A$2:$B$1000,2,)</f>
        <v>#N/A</v>
      </c>
    </row>
    <row r="3060" spans="1:21">
      <c r="A3060" s="2" t="s">
        <v>9946</v>
      </c>
      <c r="B3060" s="1" t="str">
        <f>VLOOKUP(A3060,'[3]消费明细-普通账号'!$B$2:$C$10000,2,)</f>
        <v>广州摩约民宿网络科技有限公司</v>
      </c>
      <c r="C3060" s="1" t="str">
        <f>VLOOKUP(A3060,'[3]消费明细-普通账号'!$B$2:$D$10000,3,)</f>
        <v>KA-深</v>
      </c>
      <c r="D3060" s="1" t="str">
        <f>VLOOKUP(A3060,'[3]消费明细-普通账号'!$B$2:$L$10000,11,)</f>
        <v>李申政</v>
      </c>
      <c r="E3060" s="1" t="str">
        <f>VLOOKUP(A3060,'[3]消费明细-普通账号'!$B$2:$P$10000,15,)</f>
        <v>新建</v>
      </c>
      <c r="F3060" s="5">
        <f>VLOOKUP(A3060,'[3]消费明细-普通账号'!$B$2:$O$10000,14,)</f>
        <v>43050</v>
      </c>
      <c r="G3060" s="2" t="s">
        <v>9947</v>
      </c>
      <c r="H3060" s="2" t="s">
        <v>36</v>
      </c>
      <c r="I3060" s="2" t="s">
        <v>59</v>
      </c>
      <c r="J3060" s="2" t="s">
        <v>1344</v>
      </c>
      <c r="K3060" s="2" t="s">
        <v>20</v>
      </c>
      <c r="L3060" s="2" t="s">
        <v>1344</v>
      </c>
      <c r="M3060" s="2"/>
      <c r="N3060" s="1">
        <f t="shared" si="47"/>
        <v>1030</v>
      </c>
      <c r="O3060" s="2" t="s">
        <v>22</v>
      </c>
      <c r="P3060" s="2" t="s">
        <v>9948</v>
      </c>
      <c r="Q3060" s="2" t="s">
        <v>9949</v>
      </c>
      <c r="R3060" s="2" t="s">
        <v>21</v>
      </c>
      <c r="S3060" s="2"/>
      <c r="T3060" s="2" t="s">
        <v>25</v>
      </c>
      <c r="U3060" t="str">
        <f>VLOOKUP(H3060,[4]可返佣产品!$A$2:$B$1000,2,)</f>
        <v>true</v>
      </c>
    </row>
    <row r="3061" spans="1:21">
      <c r="A3061" s="2" t="s">
        <v>8437</v>
      </c>
      <c r="B3061" s="1" t="str">
        <f>VLOOKUP(A3061,'[3]消费明细-普通账号'!$B$2:$C$10000,2,)</f>
        <v>深圳开思时代科技有限公司</v>
      </c>
      <c r="C3061" s="1" t="str">
        <f>VLOOKUP(A3061,'[3]消费明细-普通账号'!$B$2:$D$10000,3,)</f>
        <v>KA-深</v>
      </c>
      <c r="D3061" s="1" t="str">
        <f>VLOOKUP(A3061,'[3]消费明细-普通账号'!$B$2:$L$10000,11,)</f>
        <v>李申政</v>
      </c>
      <c r="E3061" s="1" t="str">
        <f>VLOOKUP(A3061,'[3]消费明细-普通账号'!$B$2:$P$10000,15,)</f>
        <v>关联</v>
      </c>
      <c r="F3061" s="5">
        <f>VLOOKUP(A3061,'[3]消费明细-普通账号'!$B$2:$O$10000,14,)</f>
        <v>42935</v>
      </c>
      <c r="G3061" s="2" t="s">
        <v>9950</v>
      </c>
      <c r="H3061" s="2" t="s">
        <v>17</v>
      </c>
      <c r="I3061" s="2" t="s">
        <v>1574</v>
      </c>
      <c r="J3061" s="2" t="s">
        <v>9951</v>
      </c>
      <c r="K3061" s="2" t="s">
        <v>20</v>
      </c>
      <c r="L3061" s="2" t="s">
        <v>9951</v>
      </c>
      <c r="M3061" s="2"/>
      <c r="N3061" s="1">
        <f t="shared" si="47"/>
        <v>17.79</v>
      </c>
      <c r="O3061" s="2" t="s">
        <v>22</v>
      </c>
      <c r="P3061" s="2" t="s">
        <v>9952</v>
      </c>
      <c r="Q3061" s="2" t="s">
        <v>9953</v>
      </c>
      <c r="R3061" s="2" t="s">
        <v>21</v>
      </c>
      <c r="S3061" s="2"/>
      <c r="T3061" s="2" t="s">
        <v>25</v>
      </c>
      <c r="U3061" t="str">
        <f>VLOOKUP(H3061,[4]可返佣产品!$A$2:$B$1000,2,)</f>
        <v>true</v>
      </c>
    </row>
    <row r="3062" spans="1:21">
      <c r="A3062" s="2" t="s">
        <v>8559</v>
      </c>
      <c r="B3062" s="1" t="str">
        <f>VLOOKUP(A3062,'[3]消费明细-普通账号'!$B$2:$C$10000,2,)</f>
        <v>深圳泽汇科技有限公司</v>
      </c>
      <c r="C3062" s="1" t="str">
        <f>VLOOKUP(A3062,'[3]消费明细-普通账号'!$B$2:$D$10000,3,)</f>
        <v>铁军-深</v>
      </c>
      <c r="D3062" s="1" t="str">
        <f>VLOOKUP(A3062,'[3]消费明细-普通账号'!$B$2:$L$10000,11,)</f>
        <v>黄至崇</v>
      </c>
      <c r="E3062" s="1" t="str">
        <f>VLOOKUP(A3062,'[3]消费明细-普通账号'!$B$2:$P$10000,15,)</f>
        <v>新建</v>
      </c>
      <c r="F3062" s="5">
        <f>VLOOKUP(A3062,'[3]消费明细-普通账号'!$B$2:$O$10000,14,)</f>
        <v>43194.591597222199</v>
      </c>
      <c r="G3062" s="2" t="s">
        <v>9954</v>
      </c>
      <c r="H3062" s="2" t="s">
        <v>17</v>
      </c>
      <c r="I3062" s="2" t="s">
        <v>18</v>
      </c>
      <c r="J3062" s="2" t="s">
        <v>9955</v>
      </c>
      <c r="K3062" s="2" t="s">
        <v>20</v>
      </c>
      <c r="L3062" s="2" t="s">
        <v>9955</v>
      </c>
      <c r="M3062" s="2"/>
      <c r="N3062" s="1">
        <f t="shared" si="47"/>
        <v>94.59</v>
      </c>
      <c r="O3062" s="2" t="s">
        <v>22</v>
      </c>
      <c r="P3062" s="2" t="s">
        <v>9956</v>
      </c>
      <c r="Q3062" s="2" t="s">
        <v>9957</v>
      </c>
      <c r="R3062" s="2" t="s">
        <v>21</v>
      </c>
      <c r="S3062" s="2"/>
      <c r="T3062" s="2" t="s">
        <v>25</v>
      </c>
      <c r="U3062" t="str">
        <f>VLOOKUP(H3062,[4]可返佣产品!$A$2:$B$1000,2,)</f>
        <v>true</v>
      </c>
    </row>
    <row r="3063" spans="1:21">
      <c r="A3063" s="2" t="s">
        <v>8553</v>
      </c>
      <c r="B3063" s="1" t="str">
        <f>VLOOKUP(A3063,'[3]消费明细-普通账号'!$B$2:$C$10000,2,)</f>
        <v>广州阅来阅美网络科技有限公司</v>
      </c>
      <c r="C3063" s="1" t="str">
        <f>VLOOKUP(A3063,'[3]消费明细-普通账号'!$B$2:$D$10000,3,)</f>
        <v>KA-深</v>
      </c>
      <c r="D3063" s="1" t="str">
        <f>VLOOKUP(A3063,'[3]消费明细-普通账号'!$B$2:$L$10000,11,)</f>
        <v>李申政</v>
      </c>
      <c r="E3063" s="1" t="str">
        <f>VLOOKUP(A3063,'[3]消费明细-普通账号'!$B$2:$P$10000,15,)</f>
        <v>关联</v>
      </c>
      <c r="F3063" s="5">
        <f>VLOOKUP(A3063,'[3]消费明细-普通账号'!$B$2:$O$10000,14,)</f>
        <v>43140.605034722197</v>
      </c>
      <c r="G3063" s="2" t="s">
        <v>9958</v>
      </c>
      <c r="H3063" s="2" t="s">
        <v>17</v>
      </c>
      <c r="I3063" s="2" t="s">
        <v>59</v>
      </c>
      <c r="J3063" s="2" t="s">
        <v>9959</v>
      </c>
      <c r="K3063" s="2" t="s">
        <v>20</v>
      </c>
      <c r="L3063" s="2" t="s">
        <v>9959</v>
      </c>
      <c r="M3063" s="2"/>
      <c r="N3063" s="1">
        <f t="shared" si="47"/>
        <v>362.45</v>
      </c>
      <c r="O3063" s="2" t="s">
        <v>22</v>
      </c>
      <c r="P3063" s="2" t="s">
        <v>9960</v>
      </c>
      <c r="Q3063" s="2" t="s">
        <v>9961</v>
      </c>
      <c r="R3063" s="2" t="s">
        <v>21</v>
      </c>
      <c r="S3063" s="2"/>
      <c r="T3063" s="2" t="s">
        <v>25</v>
      </c>
      <c r="U3063">
        <v>-1</v>
      </c>
    </row>
    <row r="3064" spans="1:21">
      <c r="A3064" s="2" t="s">
        <v>8559</v>
      </c>
      <c r="B3064" s="1" t="str">
        <f>VLOOKUP(A3064,'[3]消费明细-普通账号'!$B$2:$C$10000,2,)</f>
        <v>深圳泽汇科技有限公司</v>
      </c>
      <c r="C3064" s="1" t="str">
        <f>VLOOKUP(A3064,'[3]消费明细-普通账号'!$B$2:$D$10000,3,)</f>
        <v>铁军-深</v>
      </c>
      <c r="D3064" s="1" t="str">
        <f>VLOOKUP(A3064,'[3]消费明细-普通账号'!$B$2:$L$10000,11,)</f>
        <v>黄至崇</v>
      </c>
      <c r="E3064" s="1" t="str">
        <f>VLOOKUP(A3064,'[3]消费明细-普通账号'!$B$2:$P$10000,15,)</f>
        <v>新建</v>
      </c>
      <c r="F3064" s="5">
        <f>VLOOKUP(A3064,'[3]消费明细-普通账号'!$B$2:$O$10000,14,)</f>
        <v>43194.591597222199</v>
      </c>
      <c r="G3064" s="2" t="s">
        <v>9962</v>
      </c>
      <c r="H3064" s="2" t="s">
        <v>17</v>
      </c>
      <c r="I3064" s="2" t="s">
        <v>18</v>
      </c>
      <c r="J3064" s="2" t="s">
        <v>9963</v>
      </c>
      <c r="K3064" s="2" t="s">
        <v>564</v>
      </c>
      <c r="L3064" s="2" t="s">
        <v>9964</v>
      </c>
      <c r="M3064" s="2"/>
      <c r="N3064" s="1">
        <f t="shared" si="47"/>
        <v>92.03</v>
      </c>
      <c r="O3064" s="2" t="s">
        <v>22</v>
      </c>
      <c r="P3064" s="2" t="s">
        <v>9965</v>
      </c>
      <c r="Q3064" s="2" t="s">
        <v>9966</v>
      </c>
      <c r="R3064" s="2" t="s">
        <v>21</v>
      </c>
      <c r="S3064" s="2"/>
      <c r="T3064" s="2" t="s">
        <v>25</v>
      </c>
      <c r="U3064" t="str">
        <f>VLOOKUP(H3064,[4]可返佣产品!$A$2:$B$1000,2,)</f>
        <v>true</v>
      </c>
    </row>
    <row r="3065" spans="1:21">
      <c r="A3065" s="2" t="s">
        <v>8559</v>
      </c>
      <c r="B3065" s="1" t="str">
        <f>VLOOKUP(A3065,'[3]消费明细-普通账号'!$B$2:$C$10000,2,)</f>
        <v>深圳泽汇科技有限公司</v>
      </c>
      <c r="C3065" s="1" t="str">
        <f>VLOOKUP(A3065,'[3]消费明细-普通账号'!$B$2:$D$10000,3,)</f>
        <v>铁军-深</v>
      </c>
      <c r="D3065" s="1" t="str">
        <f>VLOOKUP(A3065,'[3]消费明细-普通账号'!$B$2:$L$10000,11,)</f>
        <v>黄至崇</v>
      </c>
      <c r="E3065" s="1" t="str">
        <f>VLOOKUP(A3065,'[3]消费明细-普通账号'!$B$2:$P$10000,15,)</f>
        <v>新建</v>
      </c>
      <c r="F3065" s="5">
        <f>VLOOKUP(A3065,'[3]消费明细-普通账号'!$B$2:$O$10000,14,)</f>
        <v>43194.591597222199</v>
      </c>
      <c r="G3065" s="2" t="s">
        <v>9967</v>
      </c>
      <c r="H3065" s="2" t="s">
        <v>17</v>
      </c>
      <c r="I3065" s="2" t="s">
        <v>49</v>
      </c>
      <c r="J3065" s="2" t="s">
        <v>8565</v>
      </c>
      <c r="K3065" s="2" t="s">
        <v>371</v>
      </c>
      <c r="L3065" s="2" t="s">
        <v>8566</v>
      </c>
      <c r="M3065" s="2"/>
      <c r="N3065" s="1">
        <f t="shared" si="47"/>
        <v>102.9</v>
      </c>
      <c r="O3065" s="2" t="s">
        <v>22</v>
      </c>
      <c r="P3065" s="2" t="s">
        <v>9968</v>
      </c>
      <c r="Q3065" s="2" t="s">
        <v>9969</v>
      </c>
      <c r="R3065" s="2" t="s">
        <v>21</v>
      </c>
      <c r="S3065" s="2"/>
      <c r="T3065" s="2" t="s">
        <v>25</v>
      </c>
      <c r="U3065" t="str">
        <f>VLOOKUP(H3065,[4]可返佣产品!$A$2:$B$1000,2,)</f>
        <v>true</v>
      </c>
    </row>
    <row r="3066" spans="1:21">
      <c r="A3066" s="2" t="s">
        <v>8437</v>
      </c>
      <c r="B3066" s="1" t="str">
        <f>VLOOKUP(A3066,'[3]消费明细-普通账号'!$B$2:$C$10000,2,)</f>
        <v>深圳开思时代科技有限公司</v>
      </c>
      <c r="C3066" s="1" t="str">
        <f>VLOOKUP(A3066,'[3]消费明细-普通账号'!$B$2:$D$10000,3,)</f>
        <v>KA-深</v>
      </c>
      <c r="D3066" s="1" t="str">
        <f>VLOOKUP(A3066,'[3]消费明细-普通账号'!$B$2:$L$10000,11,)</f>
        <v>李申政</v>
      </c>
      <c r="E3066" s="1" t="str">
        <f>VLOOKUP(A3066,'[3]消费明细-普通账号'!$B$2:$P$10000,15,)</f>
        <v>关联</v>
      </c>
      <c r="F3066" s="5">
        <f>VLOOKUP(A3066,'[3]消费明细-普通账号'!$B$2:$O$10000,14,)</f>
        <v>42935</v>
      </c>
      <c r="G3066" s="2" t="s">
        <v>9970</v>
      </c>
      <c r="H3066" s="2" t="s">
        <v>17</v>
      </c>
      <c r="I3066" s="2" t="s">
        <v>49</v>
      </c>
      <c r="J3066" s="2" t="s">
        <v>9971</v>
      </c>
      <c r="K3066" s="2" t="s">
        <v>84</v>
      </c>
      <c r="L3066" s="2" t="s">
        <v>9972</v>
      </c>
      <c r="M3066" s="2"/>
      <c r="N3066" s="1">
        <f t="shared" si="47"/>
        <v>2223.6</v>
      </c>
      <c r="O3066" s="2" t="s">
        <v>22</v>
      </c>
      <c r="P3066" s="2" t="s">
        <v>9973</v>
      </c>
      <c r="Q3066" s="2" t="s">
        <v>9974</v>
      </c>
      <c r="R3066" s="2" t="s">
        <v>21</v>
      </c>
      <c r="S3066" s="2"/>
      <c r="T3066" s="2" t="s">
        <v>25</v>
      </c>
      <c r="U3066" t="str">
        <f>VLOOKUP(H3066,[4]可返佣产品!$A$2:$B$1000,2,)</f>
        <v>true</v>
      </c>
    </row>
    <row r="3067" spans="1:21">
      <c r="A3067" s="2" t="s">
        <v>8569</v>
      </c>
      <c r="B3067" s="1" t="str">
        <f>VLOOKUP(A3067,'[3]消费明细-普通账号'!$B$2:$C$10000,2,)</f>
        <v>深圳市聚美堂科技有限公司</v>
      </c>
      <c r="C3067" s="1" t="str">
        <f>VLOOKUP(A3067,'[3]消费明细-普通账号'!$B$2:$D$10000,3,)</f>
        <v>铁军-深</v>
      </c>
      <c r="D3067" s="1" t="str">
        <f>VLOOKUP(A3067,'[3]消费明细-普通账号'!$B$2:$L$10000,11,)</f>
        <v>金浩阳</v>
      </c>
      <c r="E3067" s="1" t="str">
        <f>VLOOKUP(A3067,'[3]消费明细-普通账号'!$B$2:$P$10000,15,)</f>
        <v>新建</v>
      </c>
      <c r="F3067" s="5">
        <f>VLOOKUP(A3067,'[3]消费明细-普通账号'!$B$2:$O$10000,14,)</f>
        <v>43236.624583333301</v>
      </c>
      <c r="G3067" s="2" t="s">
        <v>9975</v>
      </c>
      <c r="H3067" s="2" t="s">
        <v>130</v>
      </c>
      <c r="I3067" s="2" t="s">
        <v>49</v>
      </c>
      <c r="J3067" s="2" t="s">
        <v>29</v>
      </c>
      <c r="K3067" s="2" t="s">
        <v>20</v>
      </c>
      <c r="L3067" s="2" t="s">
        <v>30</v>
      </c>
      <c r="M3067" s="2"/>
      <c r="N3067" s="1">
        <f t="shared" si="47"/>
        <v>0</v>
      </c>
      <c r="O3067" s="2" t="s">
        <v>31</v>
      </c>
      <c r="P3067" s="2" t="s">
        <v>9976</v>
      </c>
      <c r="Q3067" s="2" t="s">
        <v>9976</v>
      </c>
      <c r="R3067" s="2" t="s">
        <v>21</v>
      </c>
      <c r="S3067" s="2"/>
      <c r="T3067" s="2" t="s">
        <v>25</v>
      </c>
      <c r="U3067" t="b">
        <f>VLOOKUP(H3067,[4]可返佣产品!$A$2:$B$1000,2,)</f>
        <v>1</v>
      </c>
    </row>
    <row r="3068" spans="1:21">
      <c r="A3068" s="2" t="s">
        <v>8949</v>
      </c>
      <c r="B3068" s="1" t="str">
        <f>VLOOKUP(A3068,'[3]消费明细-普通账号'!$B$2:$C$10000,2,)</f>
        <v>深圳市优讯通信息技术有限公司</v>
      </c>
      <c r="C3068" s="1" t="str">
        <f>VLOOKUP(A3068,'[3]消费明细-普通账号'!$B$2:$D$10000,3,)</f>
        <v>铁军-深</v>
      </c>
      <c r="D3068" s="1" t="str">
        <f>VLOOKUP(A3068,'[3]消费明细-普通账号'!$B$2:$L$10000,11,)</f>
        <v>谭仲健</v>
      </c>
      <c r="E3068" s="1" t="str">
        <f>VLOOKUP(A3068,'[3]消费明细-普通账号'!$B$2:$P$10000,15,)</f>
        <v>关联</v>
      </c>
      <c r="F3068" s="5">
        <f>VLOOKUP(A3068,'[3]消费明细-普通账号'!$B$2:$O$10000,14,)</f>
        <v>43109.448287036997</v>
      </c>
      <c r="G3068" s="2" t="s">
        <v>9977</v>
      </c>
      <c r="H3068" s="2" t="s">
        <v>17</v>
      </c>
      <c r="I3068" s="2" t="s">
        <v>59</v>
      </c>
      <c r="J3068" s="2" t="s">
        <v>9978</v>
      </c>
      <c r="K3068" s="2" t="s">
        <v>8600</v>
      </c>
      <c r="L3068" s="2" t="s">
        <v>9979</v>
      </c>
      <c r="M3068" s="2"/>
      <c r="N3068" s="1">
        <f t="shared" si="47"/>
        <v>7722</v>
      </c>
      <c r="O3068" s="2" t="s">
        <v>22</v>
      </c>
      <c r="P3068" s="2" t="s">
        <v>9980</v>
      </c>
      <c r="Q3068" s="2" t="s">
        <v>9981</v>
      </c>
      <c r="R3068" s="2" t="s">
        <v>21</v>
      </c>
      <c r="S3068" s="2"/>
      <c r="T3068" s="2" t="s">
        <v>25</v>
      </c>
      <c r="U3068">
        <v>-1</v>
      </c>
    </row>
    <row r="3069" spans="1:21">
      <c r="A3069" s="2" t="s">
        <v>8949</v>
      </c>
      <c r="B3069" s="1" t="str">
        <f>VLOOKUP(A3069,'[3]消费明细-普通账号'!$B$2:$C$10000,2,)</f>
        <v>深圳市优讯通信息技术有限公司</v>
      </c>
      <c r="C3069" s="1" t="str">
        <f>VLOOKUP(A3069,'[3]消费明细-普通账号'!$B$2:$D$10000,3,)</f>
        <v>铁军-深</v>
      </c>
      <c r="D3069" s="1" t="str">
        <f>VLOOKUP(A3069,'[3]消费明细-普通账号'!$B$2:$L$10000,11,)</f>
        <v>谭仲健</v>
      </c>
      <c r="E3069" s="1" t="str">
        <f>VLOOKUP(A3069,'[3]消费明细-普通账号'!$B$2:$P$10000,15,)</f>
        <v>关联</v>
      </c>
      <c r="F3069" s="5">
        <f>VLOOKUP(A3069,'[3]消费明细-普通账号'!$B$2:$O$10000,14,)</f>
        <v>43109.448287036997</v>
      </c>
      <c r="G3069" s="2" t="s">
        <v>9982</v>
      </c>
      <c r="H3069" s="2" t="s">
        <v>17</v>
      </c>
      <c r="I3069" s="2" t="s">
        <v>59</v>
      </c>
      <c r="J3069" s="2" t="s">
        <v>9978</v>
      </c>
      <c r="K3069" s="2" t="s">
        <v>8600</v>
      </c>
      <c r="L3069" s="2" t="s">
        <v>9979</v>
      </c>
      <c r="M3069" s="2"/>
      <c r="N3069" s="1">
        <f t="shared" si="47"/>
        <v>7722</v>
      </c>
      <c r="O3069" s="2" t="s">
        <v>22</v>
      </c>
      <c r="P3069" s="2" t="s">
        <v>9983</v>
      </c>
      <c r="Q3069" s="2" t="s">
        <v>9984</v>
      </c>
      <c r="R3069" s="2" t="s">
        <v>21</v>
      </c>
      <c r="S3069" s="2"/>
      <c r="T3069" s="2" t="s">
        <v>25</v>
      </c>
      <c r="U3069">
        <v>-1</v>
      </c>
    </row>
    <row r="3070" spans="1:21">
      <c r="A3070" s="2" t="s">
        <v>9985</v>
      </c>
      <c r="B3070" s="1" t="str">
        <f>VLOOKUP(A3070,'[3]消费明细-普通账号'!$B$2:$C$10000,2,)</f>
        <v>龙动网络</v>
      </c>
      <c r="C3070" s="1" t="str">
        <f>VLOOKUP(A3070,'[3]消费明细-普通账号'!$B$2:$D$10000,3,)</f>
        <v>铁军-深</v>
      </c>
      <c r="D3070" s="1" t="str">
        <f>VLOOKUP(A3070,'[3]消费明细-普通账号'!$B$2:$L$10000,11,)</f>
        <v>黄至崇</v>
      </c>
      <c r="E3070" s="1" t="str">
        <f>VLOOKUP(A3070,'[3]消费明细-普通账号'!$B$2:$P$10000,15,)</f>
        <v>新建</v>
      </c>
      <c r="F3070" s="5">
        <f>VLOOKUP(A3070,'[3]消费明细-普通账号'!$B$2:$O$10000,14,)</f>
        <v>43287.689884259256</v>
      </c>
      <c r="G3070" s="2" t="s">
        <v>9986</v>
      </c>
      <c r="H3070" s="2" t="s">
        <v>1549</v>
      </c>
      <c r="I3070" s="2" t="s">
        <v>49</v>
      </c>
      <c r="J3070" s="2" t="s">
        <v>29</v>
      </c>
      <c r="K3070" s="2" t="s">
        <v>20</v>
      </c>
      <c r="L3070" s="2" t="s">
        <v>30</v>
      </c>
      <c r="M3070" s="2"/>
      <c r="N3070" s="1">
        <f t="shared" si="47"/>
        <v>0</v>
      </c>
      <c r="O3070" s="2" t="s">
        <v>31</v>
      </c>
      <c r="P3070" s="2" t="s">
        <v>9987</v>
      </c>
      <c r="Q3070" s="2" t="s">
        <v>9987</v>
      </c>
      <c r="R3070" s="2" t="s">
        <v>21</v>
      </c>
      <c r="S3070" s="2"/>
      <c r="T3070" s="2" t="s">
        <v>25</v>
      </c>
      <c r="U3070" t="b">
        <f>VLOOKUP(H3070,[4]可返佣产品!$A$2:$B$1000,2,)</f>
        <v>1</v>
      </c>
    </row>
    <row r="3071" spans="1:21">
      <c r="A3071" s="2" t="s">
        <v>9985</v>
      </c>
      <c r="B3071" s="1" t="str">
        <f>VLOOKUP(A3071,'[3]消费明细-普通账号'!$B$2:$C$10000,2,)</f>
        <v>龙动网络</v>
      </c>
      <c r="C3071" s="1" t="str">
        <f>VLOOKUP(A3071,'[3]消费明细-普通账号'!$B$2:$D$10000,3,)</f>
        <v>铁军-深</v>
      </c>
      <c r="D3071" s="1" t="str">
        <f>VLOOKUP(A3071,'[3]消费明细-普通账号'!$B$2:$L$10000,11,)</f>
        <v>黄至崇</v>
      </c>
      <c r="E3071" s="1" t="str">
        <f>VLOOKUP(A3071,'[3]消费明细-普通账号'!$B$2:$P$10000,15,)</f>
        <v>新建</v>
      </c>
      <c r="F3071" s="5">
        <f>VLOOKUP(A3071,'[3]消费明细-普通账号'!$B$2:$O$10000,14,)</f>
        <v>43287.689884259256</v>
      </c>
      <c r="G3071" s="2" t="s">
        <v>9988</v>
      </c>
      <c r="H3071" s="2" t="s">
        <v>9989</v>
      </c>
      <c r="I3071" s="2" t="s">
        <v>49</v>
      </c>
      <c r="J3071" s="2" t="s">
        <v>9990</v>
      </c>
      <c r="K3071" s="2" t="s">
        <v>20</v>
      </c>
      <c r="L3071" s="2" t="s">
        <v>9990</v>
      </c>
      <c r="M3071" s="2">
        <v>7500</v>
      </c>
      <c r="N3071" s="1">
        <f t="shared" si="47"/>
        <v>52500</v>
      </c>
      <c r="O3071" s="2" t="s">
        <v>22</v>
      </c>
      <c r="P3071" s="2" t="s">
        <v>9991</v>
      </c>
      <c r="Q3071" s="2" t="s">
        <v>9992</v>
      </c>
      <c r="R3071" s="2" t="s">
        <v>21</v>
      </c>
      <c r="S3071" s="2"/>
      <c r="T3071" s="2" t="s">
        <v>25</v>
      </c>
      <c r="U3071" t="b">
        <f>VLOOKUP(H3071,[4]可返佣产品!$A$2:$B$1000,2,)</f>
        <v>1</v>
      </c>
    </row>
    <row r="3072" spans="1:21">
      <c r="A3072" s="2" t="s">
        <v>8961</v>
      </c>
      <c r="B3072" s="1" t="str">
        <f>VLOOKUP(A3072,'[3]消费明细-普通账号'!$B$2:$C$10000,2,)</f>
        <v>深圳双猴科技有限公司</v>
      </c>
      <c r="C3072" s="1" t="str">
        <f>VLOOKUP(A3072,'[3]消费明细-普通账号'!$B$2:$D$10000,3,)</f>
        <v>铁军-深</v>
      </c>
      <c r="D3072" s="1" t="str">
        <f>VLOOKUP(A3072,'[3]消费明细-普通账号'!$B$2:$L$10000,11,)</f>
        <v>黄至崇</v>
      </c>
      <c r="E3072" s="1" t="str">
        <f>VLOOKUP(A3072,'[3]消费明细-普通账号'!$B$2:$P$10000,15,)</f>
        <v>关联</v>
      </c>
      <c r="F3072" s="5">
        <f>VLOOKUP(A3072,'[3]消费明细-普通账号'!$B$2:$O$10000,14,)</f>
        <v>43172.850138888898</v>
      </c>
      <c r="G3072" s="2" t="s">
        <v>9993</v>
      </c>
      <c r="H3072" s="2" t="s">
        <v>1877</v>
      </c>
      <c r="I3072" s="2" t="s">
        <v>49</v>
      </c>
      <c r="J3072" s="2" t="s">
        <v>29</v>
      </c>
      <c r="K3072" s="2" t="s">
        <v>20</v>
      </c>
      <c r="L3072" s="2" t="s">
        <v>30</v>
      </c>
      <c r="M3072" s="2"/>
      <c r="N3072" s="1">
        <f t="shared" si="47"/>
        <v>0</v>
      </c>
      <c r="O3072" s="2" t="s">
        <v>31</v>
      </c>
      <c r="P3072" s="2" t="s">
        <v>9994</v>
      </c>
      <c r="Q3072" s="2" t="s">
        <v>9995</v>
      </c>
      <c r="R3072" s="2" t="s">
        <v>21</v>
      </c>
      <c r="S3072" s="2"/>
      <c r="T3072" s="2" t="s">
        <v>25</v>
      </c>
      <c r="U3072" t="b">
        <f>VLOOKUP(H3072,[4]可返佣产品!$A$2:$B$1000,2,)</f>
        <v>1</v>
      </c>
    </row>
    <row r="3073" spans="1:21">
      <c r="A3073" s="2" t="s">
        <v>8437</v>
      </c>
      <c r="B3073" s="1" t="str">
        <f>VLOOKUP(A3073,'[3]消费明细-普通账号'!$B$2:$C$10000,2,)</f>
        <v>深圳开思时代科技有限公司</v>
      </c>
      <c r="C3073" s="1" t="str">
        <f>VLOOKUP(A3073,'[3]消费明细-普通账号'!$B$2:$D$10000,3,)</f>
        <v>KA-深</v>
      </c>
      <c r="D3073" s="1" t="str">
        <f>VLOOKUP(A3073,'[3]消费明细-普通账号'!$B$2:$L$10000,11,)</f>
        <v>李申政</v>
      </c>
      <c r="E3073" s="1" t="str">
        <f>VLOOKUP(A3073,'[3]消费明细-普通账号'!$B$2:$P$10000,15,)</f>
        <v>关联</v>
      </c>
      <c r="F3073" s="5">
        <f>VLOOKUP(A3073,'[3]消费明细-普通账号'!$B$2:$O$10000,14,)</f>
        <v>42935</v>
      </c>
      <c r="G3073" s="2" t="s">
        <v>9996</v>
      </c>
      <c r="H3073" s="2" t="s">
        <v>1877</v>
      </c>
      <c r="I3073" s="2" t="s">
        <v>49</v>
      </c>
      <c r="J3073" s="2" t="s">
        <v>29</v>
      </c>
      <c r="K3073" s="2" t="s">
        <v>20</v>
      </c>
      <c r="L3073" s="2" t="s">
        <v>30</v>
      </c>
      <c r="M3073" s="2"/>
      <c r="N3073" s="1">
        <f t="shared" si="47"/>
        <v>0</v>
      </c>
      <c r="O3073" s="2" t="s">
        <v>31</v>
      </c>
      <c r="P3073" s="2" t="s">
        <v>9997</v>
      </c>
      <c r="Q3073" s="2" t="s">
        <v>9997</v>
      </c>
      <c r="R3073" s="2" t="s">
        <v>21</v>
      </c>
      <c r="S3073" s="2"/>
      <c r="T3073" s="2" t="s">
        <v>25</v>
      </c>
      <c r="U3073" t="b">
        <f>VLOOKUP(H3073,[4]可返佣产品!$A$2:$B$1000,2,)</f>
        <v>1</v>
      </c>
    </row>
    <row r="3074" spans="1:21">
      <c r="A3074" s="2" t="s">
        <v>8437</v>
      </c>
      <c r="B3074" s="1" t="str">
        <f>VLOOKUP(A3074,'[3]消费明细-普通账号'!$B$2:$C$10000,2,)</f>
        <v>深圳开思时代科技有限公司</v>
      </c>
      <c r="C3074" s="1" t="str">
        <f>VLOOKUP(A3074,'[3]消费明细-普通账号'!$B$2:$D$10000,3,)</f>
        <v>KA-深</v>
      </c>
      <c r="D3074" s="1" t="str">
        <f>VLOOKUP(A3074,'[3]消费明细-普通账号'!$B$2:$L$10000,11,)</f>
        <v>李申政</v>
      </c>
      <c r="E3074" s="1" t="str">
        <f>VLOOKUP(A3074,'[3]消费明细-普通账号'!$B$2:$P$10000,15,)</f>
        <v>关联</v>
      </c>
      <c r="F3074" s="5">
        <f>VLOOKUP(A3074,'[3]消费明细-普通账号'!$B$2:$O$10000,14,)</f>
        <v>42935</v>
      </c>
      <c r="G3074" s="2" t="s">
        <v>9998</v>
      </c>
      <c r="H3074" s="2" t="s">
        <v>9999</v>
      </c>
      <c r="I3074" s="2" t="s">
        <v>49</v>
      </c>
      <c r="J3074" s="2" t="s">
        <v>29</v>
      </c>
      <c r="K3074" s="2" t="s">
        <v>20</v>
      </c>
      <c r="L3074" s="2" t="s">
        <v>30</v>
      </c>
      <c r="M3074" s="2"/>
      <c r="N3074" s="1">
        <f t="shared" si="47"/>
        <v>0</v>
      </c>
      <c r="O3074" s="2" t="s">
        <v>31</v>
      </c>
      <c r="P3074" s="2" t="s">
        <v>10000</v>
      </c>
      <c r="Q3074" s="2" t="s">
        <v>10000</v>
      </c>
      <c r="R3074" s="2" t="s">
        <v>21</v>
      </c>
      <c r="S3074" s="2"/>
      <c r="T3074" s="2" t="s">
        <v>25</v>
      </c>
      <c r="U3074" t="b">
        <f>VLOOKUP(H3074,[4]可返佣产品!$A$2:$B$1000,2,)</f>
        <v>1</v>
      </c>
    </row>
    <row r="3075" spans="1:21">
      <c r="A3075" s="2" t="s">
        <v>8589</v>
      </c>
      <c r="B3075" s="1" t="str">
        <f>VLOOKUP(A3075,'[3]消费明细-普通账号'!$B$2:$C$10000,2,)</f>
        <v>深圳市付宝网络科技有限公司</v>
      </c>
      <c r="C3075" s="1" t="str">
        <f>VLOOKUP(A3075,'[3]消费明细-普通账号'!$B$2:$D$10000,3,)</f>
        <v>铁军-深</v>
      </c>
      <c r="D3075" s="1" t="str">
        <f>VLOOKUP(A3075,'[3]消费明细-普通账号'!$B$2:$L$10000,11,)</f>
        <v>谭仲健</v>
      </c>
      <c r="E3075" s="1" t="str">
        <f>VLOOKUP(A3075,'[3]消费明细-普通账号'!$B$2:$P$10000,15,)</f>
        <v>关联</v>
      </c>
      <c r="F3075" s="5">
        <f>VLOOKUP(A3075,'[3]消费明细-普通账号'!$B$2:$O$10000,14,)</f>
        <v>43155.4707291667</v>
      </c>
      <c r="G3075" s="2" t="s">
        <v>10001</v>
      </c>
      <c r="H3075" s="2" t="s">
        <v>17</v>
      </c>
      <c r="I3075" s="2" t="s">
        <v>59</v>
      </c>
      <c r="J3075" s="2" t="s">
        <v>348</v>
      </c>
      <c r="K3075" s="2" t="s">
        <v>20</v>
      </c>
      <c r="L3075" s="2" t="s">
        <v>348</v>
      </c>
      <c r="M3075" s="2"/>
      <c r="N3075" s="1">
        <f t="shared" ref="N3075:N3138" si="48">L3075-M3075</f>
        <v>540</v>
      </c>
      <c r="O3075" s="2" t="s">
        <v>22</v>
      </c>
      <c r="P3075" s="2" t="s">
        <v>10002</v>
      </c>
      <c r="Q3075" s="2" t="s">
        <v>10003</v>
      </c>
      <c r="R3075" s="2" t="s">
        <v>21</v>
      </c>
      <c r="S3075" s="2"/>
      <c r="T3075" s="2" t="s">
        <v>25</v>
      </c>
      <c r="U3075">
        <v>-1</v>
      </c>
    </row>
    <row r="3076" spans="1:21">
      <c r="A3076" s="2" t="s">
        <v>8961</v>
      </c>
      <c r="B3076" s="1" t="str">
        <f>VLOOKUP(A3076,'[3]消费明细-普通账号'!$B$2:$C$10000,2,)</f>
        <v>深圳双猴科技有限公司</v>
      </c>
      <c r="C3076" s="1" t="str">
        <f>VLOOKUP(A3076,'[3]消费明细-普通账号'!$B$2:$D$10000,3,)</f>
        <v>铁军-深</v>
      </c>
      <c r="D3076" s="1" t="str">
        <f>VLOOKUP(A3076,'[3]消费明细-普通账号'!$B$2:$L$10000,11,)</f>
        <v>黄至崇</v>
      </c>
      <c r="E3076" s="1" t="str">
        <f>VLOOKUP(A3076,'[3]消费明细-普通账号'!$B$2:$P$10000,15,)</f>
        <v>关联</v>
      </c>
      <c r="F3076" s="5">
        <f>VLOOKUP(A3076,'[3]消费明细-普通账号'!$B$2:$O$10000,14,)</f>
        <v>43172.850138888898</v>
      </c>
      <c r="G3076" s="2" t="s">
        <v>10004</v>
      </c>
      <c r="H3076" s="2" t="s">
        <v>17</v>
      </c>
      <c r="I3076" s="2" t="s">
        <v>131</v>
      </c>
      <c r="J3076" s="2" t="s">
        <v>10005</v>
      </c>
      <c r="K3076" s="2" t="s">
        <v>20</v>
      </c>
      <c r="L3076" s="2" t="s">
        <v>10005</v>
      </c>
      <c r="M3076" s="2"/>
      <c r="N3076" s="1">
        <f t="shared" si="48"/>
        <v>-442.48</v>
      </c>
      <c r="O3076" s="2" t="s">
        <v>22</v>
      </c>
      <c r="P3076" s="2" t="s">
        <v>10006</v>
      </c>
      <c r="Q3076" s="2" t="s">
        <v>10006</v>
      </c>
      <c r="R3076" s="2" t="s">
        <v>21</v>
      </c>
      <c r="S3076" s="2"/>
      <c r="T3076" s="2" t="s">
        <v>25</v>
      </c>
      <c r="U3076" t="str">
        <f>VLOOKUP(H3076,[4]可返佣产品!$A$2:$B$1000,2,)</f>
        <v>true</v>
      </c>
    </row>
    <row r="3077" spans="1:21">
      <c r="A3077" s="2" t="s">
        <v>8961</v>
      </c>
      <c r="B3077" s="1" t="str">
        <f>VLOOKUP(A3077,'[3]消费明细-普通账号'!$B$2:$C$10000,2,)</f>
        <v>深圳双猴科技有限公司</v>
      </c>
      <c r="C3077" s="1" t="str">
        <f>VLOOKUP(A3077,'[3]消费明细-普通账号'!$B$2:$D$10000,3,)</f>
        <v>铁军-深</v>
      </c>
      <c r="D3077" s="1" t="str">
        <f>VLOOKUP(A3077,'[3]消费明细-普通账号'!$B$2:$L$10000,11,)</f>
        <v>黄至崇</v>
      </c>
      <c r="E3077" s="1" t="str">
        <f>VLOOKUP(A3077,'[3]消费明细-普通账号'!$B$2:$P$10000,15,)</f>
        <v>关联</v>
      </c>
      <c r="F3077" s="5">
        <f>VLOOKUP(A3077,'[3]消费明细-普通账号'!$B$2:$O$10000,14,)</f>
        <v>43172.850138888898</v>
      </c>
      <c r="G3077" s="2" t="s">
        <v>10007</v>
      </c>
      <c r="H3077" s="2" t="s">
        <v>17</v>
      </c>
      <c r="I3077" s="2" t="s">
        <v>131</v>
      </c>
      <c r="J3077" s="2" t="s">
        <v>10008</v>
      </c>
      <c r="K3077" s="2" t="s">
        <v>20</v>
      </c>
      <c r="L3077" s="2" t="s">
        <v>10008</v>
      </c>
      <c r="M3077" s="2"/>
      <c r="N3077" s="1">
        <f t="shared" si="48"/>
        <v>-6667.99</v>
      </c>
      <c r="O3077" s="2" t="s">
        <v>22</v>
      </c>
      <c r="P3077" s="2" t="s">
        <v>4580</v>
      </c>
      <c r="Q3077" s="2" t="s">
        <v>4580</v>
      </c>
      <c r="R3077" s="2" t="s">
        <v>21</v>
      </c>
      <c r="S3077" s="2"/>
      <c r="T3077" s="2" t="s">
        <v>25</v>
      </c>
      <c r="U3077" t="str">
        <f>VLOOKUP(H3077,[4]可返佣产品!$A$2:$B$1000,2,)</f>
        <v>true</v>
      </c>
    </row>
    <row r="3078" spans="1:21">
      <c r="A3078" s="2" t="s">
        <v>8569</v>
      </c>
      <c r="B3078" s="1" t="str">
        <f>VLOOKUP(A3078,'[3]消费明细-普通账号'!$B$2:$C$10000,2,)</f>
        <v>深圳市聚美堂科技有限公司</v>
      </c>
      <c r="C3078" s="1" t="str">
        <f>VLOOKUP(A3078,'[3]消费明细-普通账号'!$B$2:$D$10000,3,)</f>
        <v>铁军-深</v>
      </c>
      <c r="D3078" s="1" t="str">
        <f>VLOOKUP(A3078,'[3]消费明细-普通账号'!$B$2:$L$10000,11,)</f>
        <v>金浩阳</v>
      </c>
      <c r="E3078" s="1" t="str">
        <f>VLOOKUP(A3078,'[3]消费明细-普通账号'!$B$2:$P$10000,15,)</f>
        <v>新建</v>
      </c>
      <c r="F3078" s="5">
        <f>VLOOKUP(A3078,'[3]消费明细-普通账号'!$B$2:$O$10000,14,)</f>
        <v>43236.624583333301</v>
      </c>
      <c r="G3078" s="2" t="s">
        <v>10009</v>
      </c>
      <c r="H3078" s="2" t="s">
        <v>17</v>
      </c>
      <c r="I3078" s="2" t="s">
        <v>59</v>
      </c>
      <c r="J3078" s="2" t="s">
        <v>705</v>
      </c>
      <c r="K3078" s="2" t="s">
        <v>20</v>
      </c>
      <c r="L3078" s="2" t="s">
        <v>705</v>
      </c>
      <c r="M3078" s="2"/>
      <c r="N3078" s="1">
        <f t="shared" si="48"/>
        <v>59</v>
      </c>
      <c r="O3078" s="2" t="s">
        <v>22</v>
      </c>
      <c r="P3078" s="2" t="s">
        <v>10010</v>
      </c>
      <c r="Q3078" s="2" t="s">
        <v>10011</v>
      </c>
      <c r="R3078" s="2" t="s">
        <v>21</v>
      </c>
      <c r="S3078" s="2"/>
      <c r="T3078" s="2" t="s">
        <v>25</v>
      </c>
      <c r="U3078" t="str">
        <f>VLOOKUP(H3078,[4]可返佣产品!$A$2:$B$1000,2,)</f>
        <v>true</v>
      </c>
    </row>
    <row r="3079" spans="1:21">
      <c r="A3079" s="2" t="s">
        <v>8559</v>
      </c>
      <c r="B3079" s="1" t="str">
        <f>VLOOKUP(A3079,'[3]消费明细-普通账号'!$B$2:$C$10000,2,)</f>
        <v>深圳泽汇科技有限公司</v>
      </c>
      <c r="C3079" s="1" t="str">
        <f>VLOOKUP(A3079,'[3]消费明细-普通账号'!$B$2:$D$10000,3,)</f>
        <v>铁军-深</v>
      </c>
      <c r="D3079" s="1" t="str">
        <f>VLOOKUP(A3079,'[3]消费明细-普通账号'!$B$2:$L$10000,11,)</f>
        <v>黄至崇</v>
      </c>
      <c r="E3079" s="1" t="str">
        <f>VLOOKUP(A3079,'[3]消费明细-普通账号'!$B$2:$P$10000,15,)</f>
        <v>新建</v>
      </c>
      <c r="F3079" s="5">
        <f>VLOOKUP(A3079,'[3]消费明细-普通账号'!$B$2:$O$10000,14,)</f>
        <v>43194.591597222199</v>
      </c>
      <c r="G3079" s="2" t="s">
        <v>10012</v>
      </c>
      <c r="H3079" s="2" t="s">
        <v>17</v>
      </c>
      <c r="I3079" s="2" t="s">
        <v>49</v>
      </c>
      <c r="J3079" s="2" t="s">
        <v>835</v>
      </c>
      <c r="K3079" s="2" t="s">
        <v>371</v>
      </c>
      <c r="L3079" s="2" t="s">
        <v>10013</v>
      </c>
      <c r="M3079" s="2"/>
      <c r="N3079" s="1">
        <f t="shared" si="48"/>
        <v>673.75</v>
      </c>
      <c r="O3079" s="2" t="s">
        <v>22</v>
      </c>
      <c r="P3079" s="2" t="s">
        <v>10014</v>
      </c>
      <c r="Q3079" s="2" t="s">
        <v>10015</v>
      </c>
      <c r="R3079" s="2" t="s">
        <v>21</v>
      </c>
      <c r="S3079" s="2"/>
      <c r="T3079" s="2" t="s">
        <v>25</v>
      </c>
      <c r="U3079" t="str">
        <f>VLOOKUP(H3079,[4]可返佣产品!$A$2:$B$1000,2,)</f>
        <v>true</v>
      </c>
    </row>
    <row r="3080" spans="1:21">
      <c r="A3080" s="2" t="s">
        <v>8437</v>
      </c>
      <c r="B3080" s="1" t="str">
        <f>VLOOKUP(A3080,'[3]消费明细-普通账号'!$B$2:$C$10000,2,)</f>
        <v>深圳开思时代科技有限公司</v>
      </c>
      <c r="C3080" s="1" t="str">
        <f>VLOOKUP(A3080,'[3]消费明细-普通账号'!$B$2:$D$10000,3,)</f>
        <v>KA-深</v>
      </c>
      <c r="D3080" s="1" t="str">
        <f>VLOOKUP(A3080,'[3]消费明细-普通账号'!$B$2:$L$10000,11,)</f>
        <v>李申政</v>
      </c>
      <c r="E3080" s="1" t="str">
        <f>VLOOKUP(A3080,'[3]消费明细-普通账号'!$B$2:$P$10000,15,)</f>
        <v>关联</v>
      </c>
      <c r="F3080" s="5">
        <f>VLOOKUP(A3080,'[3]消费明细-普通账号'!$B$2:$O$10000,14,)</f>
        <v>42935</v>
      </c>
      <c r="G3080" s="2" t="s">
        <v>10016</v>
      </c>
      <c r="H3080" s="2" t="s">
        <v>17</v>
      </c>
      <c r="I3080" s="2" t="s">
        <v>131</v>
      </c>
      <c r="J3080" s="2" t="s">
        <v>10017</v>
      </c>
      <c r="K3080" s="2" t="s">
        <v>20</v>
      </c>
      <c r="L3080" s="2" t="s">
        <v>10017</v>
      </c>
      <c r="M3080" s="2"/>
      <c r="N3080" s="1">
        <f t="shared" si="48"/>
        <v>-2459.15</v>
      </c>
      <c r="O3080" s="2" t="s">
        <v>22</v>
      </c>
      <c r="P3080" s="2" t="s">
        <v>10018</v>
      </c>
      <c r="Q3080" s="2" t="s">
        <v>10018</v>
      </c>
      <c r="R3080" s="2" t="s">
        <v>21</v>
      </c>
      <c r="S3080" s="2"/>
      <c r="T3080" s="2" t="s">
        <v>25</v>
      </c>
      <c r="U3080" t="str">
        <f>VLOOKUP(H3080,[4]可返佣产品!$A$2:$B$1000,2,)</f>
        <v>true</v>
      </c>
    </row>
    <row r="3081" spans="1:21">
      <c r="A3081" s="2" t="s">
        <v>8437</v>
      </c>
      <c r="B3081" s="1" t="str">
        <f>VLOOKUP(A3081,'[3]消费明细-普通账号'!$B$2:$C$10000,2,)</f>
        <v>深圳开思时代科技有限公司</v>
      </c>
      <c r="C3081" s="1" t="str">
        <f>VLOOKUP(A3081,'[3]消费明细-普通账号'!$B$2:$D$10000,3,)</f>
        <v>KA-深</v>
      </c>
      <c r="D3081" s="1" t="str">
        <f>VLOOKUP(A3081,'[3]消费明细-普通账号'!$B$2:$L$10000,11,)</f>
        <v>李申政</v>
      </c>
      <c r="E3081" s="1" t="str">
        <f>VLOOKUP(A3081,'[3]消费明细-普通账号'!$B$2:$P$10000,15,)</f>
        <v>关联</v>
      </c>
      <c r="F3081" s="5">
        <f>VLOOKUP(A3081,'[3]消费明细-普通账号'!$B$2:$O$10000,14,)</f>
        <v>42935</v>
      </c>
      <c r="G3081" s="2" t="s">
        <v>10019</v>
      </c>
      <c r="H3081" s="2" t="s">
        <v>17</v>
      </c>
      <c r="I3081" s="2" t="s">
        <v>131</v>
      </c>
      <c r="J3081" s="2" t="s">
        <v>10020</v>
      </c>
      <c r="K3081" s="2" t="s">
        <v>20</v>
      </c>
      <c r="L3081" s="2" t="s">
        <v>10020</v>
      </c>
      <c r="M3081" s="2"/>
      <c r="N3081" s="1">
        <f t="shared" si="48"/>
        <v>-2618.62</v>
      </c>
      <c r="O3081" s="2" t="s">
        <v>22</v>
      </c>
      <c r="P3081" s="2" t="s">
        <v>10021</v>
      </c>
      <c r="Q3081" s="2" t="s">
        <v>10021</v>
      </c>
      <c r="R3081" s="2" t="s">
        <v>21</v>
      </c>
      <c r="S3081" s="2"/>
      <c r="T3081" s="2" t="s">
        <v>25</v>
      </c>
      <c r="U3081" t="str">
        <f>VLOOKUP(H3081,[4]可返佣产品!$A$2:$B$1000,2,)</f>
        <v>true</v>
      </c>
    </row>
    <row r="3082" spans="1:21">
      <c r="A3082" s="2" t="s">
        <v>8553</v>
      </c>
      <c r="B3082" s="1" t="str">
        <f>VLOOKUP(A3082,'[3]消费明细-普通账号'!$B$2:$C$10000,2,)</f>
        <v>广州阅来阅美网络科技有限公司</v>
      </c>
      <c r="C3082" s="1" t="str">
        <f>VLOOKUP(A3082,'[3]消费明细-普通账号'!$B$2:$D$10000,3,)</f>
        <v>KA-深</v>
      </c>
      <c r="D3082" s="1" t="str">
        <f>VLOOKUP(A3082,'[3]消费明细-普通账号'!$B$2:$L$10000,11,)</f>
        <v>李申政</v>
      </c>
      <c r="E3082" s="1" t="str">
        <f>VLOOKUP(A3082,'[3]消费明细-普通账号'!$B$2:$P$10000,15,)</f>
        <v>关联</v>
      </c>
      <c r="F3082" s="5">
        <f>VLOOKUP(A3082,'[3]消费明细-普通账号'!$B$2:$O$10000,14,)</f>
        <v>43140.605034722197</v>
      </c>
      <c r="G3082" s="2" t="s">
        <v>10022</v>
      </c>
      <c r="H3082" s="2" t="s">
        <v>17</v>
      </c>
      <c r="I3082" s="2" t="s">
        <v>59</v>
      </c>
      <c r="J3082" s="2" t="s">
        <v>8744</v>
      </c>
      <c r="K3082" s="2" t="s">
        <v>20</v>
      </c>
      <c r="L3082" s="2" t="s">
        <v>8744</v>
      </c>
      <c r="M3082" s="2"/>
      <c r="N3082" s="1">
        <f t="shared" si="48"/>
        <v>710.91</v>
      </c>
      <c r="O3082" s="2" t="s">
        <v>22</v>
      </c>
      <c r="P3082" s="2" t="s">
        <v>10023</v>
      </c>
      <c r="Q3082" s="2" t="s">
        <v>10023</v>
      </c>
      <c r="R3082" s="2" t="s">
        <v>21</v>
      </c>
      <c r="S3082" s="2"/>
      <c r="T3082" s="2" t="s">
        <v>25</v>
      </c>
      <c r="U3082">
        <v>-1</v>
      </c>
    </row>
    <row r="3083" spans="1:21">
      <c r="A3083" s="2" t="s">
        <v>8553</v>
      </c>
      <c r="B3083" s="1" t="str">
        <f>VLOOKUP(A3083,'[3]消费明细-普通账号'!$B$2:$C$10000,2,)</f>
        <v>广州阅来阅美网络科技有限公司</v>
      </c>
      <c r="C3083" s="1" t="str">
        <f>VLOOKUP(A3083,'[3]消费明细-普通账号'!$B$2:$D$10000,3,)</f>
        <v>KA-深</v>
      </c>
      <c r="D3083" s="1" t="str">
        <f>VLOOKUP(A3083,'[3]消费明细-普通账号'!$B$2:$L$10000,11,)</f>
        <v>李申政</v>
      </c>
      <c r="E3083" s="1" t="str">
        <f>VLOOKUP(A3083,'[3]消费明细-普通账号'!$B$2:$P$10000,15,)</f>
        <v>关联</v>
      </c>
      <c r="F3083" s="5">
        <f>VLOOKUP(A3083,'[3]消费明细-普通账号'!$B$2:$O$10000,14,)</f>
        <v>43140.605034722197</v>
      </c>
      <c r="G3083" s="2" t="s">
        <v>10024</v>
      </c>
      <c r="H3083" s="2" t="s">
        <v>36</v>
      </c>
      <c r="I3083" s="2" t="s">
        <v>59</v>
      </c>
      <c r="J3083" s="2" t="s">
        <v>2861</v>
      </c>
      <c r="K3083" s="2" t="s">
        <v>20</v>
      </c>
      <c r="L3083" s="2" t="s">
        <v>2861</v>
      </c>
      <c r="M3083" s="2"/>
      <c r="N3083" s="1">
        <f t="shared" si="48"/>
        <v>548</v>
      </c>
      <c r="O3083" s="2" t="s">
        <v>22</v>
      </c>
      <c r="P3083" s="2" t="s">
        <v>10025</v>
      </c>
      <c r="Q3083" s="2" t="s">
        <v>10025</v>
      </c>
      <c r="R3083" s="2" t="s">
        <v>21</v>
      </c>
      <c r="S3083" s="2"/>
      <c r="T3083" s="2" t="s">
        <v>25</v>
      </c>
      <c r="U3083">
        <v>-1</v>
      </c>
    </row>
    <row r="3084" spans="1:21">
      <c r="A3084" s="2" t="s">
        <v>8553</v>
      </c>
      <c r="B3084" s="1" t="str">
        <f>VLOOKUP(A3084,'[3]消费明细-普通账号'!$B$2:$C$10000,2,)</f>
        <v>广州阅来阅美网络科技有限公司</v>
      </c>
      <c r="C3084" s="1" t="str">
        <f>VLOOKUP(A3084,'[3]消费明细-普通账号'!$B$2:$D$10000,3,)</f>
        <v>KA-深</v>
      </c>
      <c r="D3084" s="1" t="str">
        <f>VLOOKUP(A3084,'[3]消费明细-普通账号'!$B$2:$L$10000,11,)</f>
        <v>李申政</v>
      </c>
      <c r="E3084" s="1" t="str">
        <f>VLOOKUP(A3084,'[3]消费明细-普通账号'!$B$2:$P$10000,15,)</f>
        <v>关联</v>
      </c>
      <c r="F3084" s="5">
        <f>VLOOKUP(A3084,'[3]消费明细-普通账号'!$B$2:$O$10000,14,)</f>
        <v>43140.605034722197</v>
      </c>
      <c r="G3084" s="2" t="s">
        <v>10026</v>
      </c>
      <c r="H3084" s="2" t="s">
        <v>166</v>
      </c>
      <c r="I3084" s="2" t="s">
        <v>49</v>
      </c>
      <c r="J3084" s="2" t="s">
        <v>29</v>
      </c>
      <c r="K3084" s="2" t="s">
        <v>20</v>
      </c>
      <c r="L3084" s="2" t="s">
        <v>30</v>
      </c>
      <c r="M3084" s="2"/>
      <c r="N3084" s="1">
        <f t="shared" si="48"/>
        <v>0</v>
      </c>
      <c r="O3084" s="2" t="s">
        <v>31</v>
      </c>
      <c r="P3084" s="2" t="s">
        <v>10027</v>
      </c>
      <c r="Q3084" s="2" t="s">
        <v>10027</v>
      </c>
      <c r="R3084" s="2" t="s">
        <v>21</v>
      </c>
      <c r="S3084" s="2"/>
      <c r="T3084" s="2" t="s">
        <v>25</v>
      </c>
      <c r="U3084" t="e">
        <f>VLOOKUP(H3084,[4]可返佣产品!$A$2:$B$1000,2,)</f>
        <v>#N/A</v>
      </c>
    </row>
    <row r="3085" spans="1:21">
      <c r="A3085" s="2" t="s">
        <v>8553</v>
      </c>
      <c r="B3085" s="1" t="str">
        <f>VLOOKUP(A3085,'[3]消费明细-普通账号'!$B$2:$C$10000,2,)</f>
        <v>广州阅来阅美网络科技有限公司</v>
      </c>
      <c r="C3085" s="1" t="str">
        <f>VLOOKUP(A3085,'[3]消费明细-普通账号'!$B$2:$D$10000,3,)</f>
        <v>KA-深</v>
      </c>
      <c r="D3085" s="1" t="str">
        <f>VLOOKUP(A3085,'[3]消费明细-普通账号'!$B$2:$L$10000,11,)</f>
        <v>李申政</v>
      </c>
      <c r="E3085" s="1" t="str">
        <f>VLOOKUP(A3085,'[3]消费明细-普通账号'!$B$2:$P$10000,15,)</f>
        <v>关联</v>
      </c>
      <c r="F3085" s="5">
        <f>VLOOKUP(A3085,'[3]消费明细-普通账号'!$B$2:$O$10000,14,)</f>
        <v>43140.605034722197</v>
      </c>
      <c r="G3085" s="2" t="s">
        <v>10028</v>
      </c>
      <c r="H3085" s="2" t="s">
        <v>17</v>
      </c>
      <c r="I3085" s="2" t="s">
        <v>49</v>
      </c>
      <c r="J3085" s="2" t="s">
        <v>10029</v>
      </c>
      <c r="K3085" s="2" t="s">
        <v>20</v>
      </c>
      <c r="L3085" s="2" t="s">
        <v>10029</v>
      </c>
      <c r="M3085" s="2"/>
      <c r="N3085" s="1">
        <f t="shared" si="48"/>
        <v>232</v>
      </c>
      <c r="O3085" s="2" t="s">
        <v>22</v>
      </c>
      <c r="P3085" s="2" t="s">
        <v>10030</v>
      </c>
      <c r="Q3085" s="2" t="s">
        <v>10031</v>
      </c>
      <c r="R3085" s="2" t="s">
        <v>21</v>
      </c>
      <c r="S3085" s="2"/>
      <c r="T3085" s="2" t="s">
        <v>25</v>
      </c>
      <c r="U3085" t="str">
        <f>VLOOKUP(H3085,[4]可返佣产品!$A$2:$B$1000,2,)</f>
        <v>true</v>
      </c>
    </row>
    <row r="3086" spans="1:21">
      <c r="A3086" s="2" t="s">
        <v>10032</v>
      </c>
      <c r="B3086" s="1" t="str">
        <f>VLOOKUP(A3086,'[3]消费明细-普通账号'!$B$2:$C$10000,2,)</f>
        <v>福润达</v>
      </c>
      <c r="C3086" s="1" t="str">
        <f>VLOOKUP(A3086,'[3]消费明细-普通账号'!$B$2:$D$10000,3,)</f>
        <v>铁军-深</v>
      </c>
      <c r="D3086" s="1" t="str">
        <f>VLOOKUP(A3086,'[3]消费明细-普通账号'!$B$2:$L$10000,11,)</f>
        <v>金浩阳</v>
      </c>
      <c r="E3086" s="1" t="str">
        <f>VLOOKUP(A3086,'[3]消费明细-普通账号'!$B$2:$P$10000,15,)</f>
        <v>新建</v>
      </c>
      <c r="F3086" s="5">
        <f>VLOOKUP(A3086,'[3]消费明细-普通账号'!$B$2:$O$10000,14,)</f>
        <v>43253.745289351849</v>
      </c>
      <c r="G3086" s="2" t="s">
        <v>10033</v>
      </c>
      <c r="H3086" s="2" t="s">
        <v>250</v>
      </c>
      <c r="I3086" s="2" t="s">
        <v>131</v>
      </c>
      <c r="J3086" s="2" t="s">
        <v>29</v>
      </c>
      <c r="K3086" s="2" t="s">
        <v>20</v>
      </c>
      <c r="L3086" s="2" t="s">
        <v>29</v>
      </c>
      <c r="M3086" s="2"/>
      <c r="N3086" s="1">
        <f t="shared" si="48"/>
        <v>0</v>
      </c>
      <c r="O3086" s="2" t="s">
        <v>22</v>
      </c>
      <c r="P3086" s="2" t="s">
        <v>10034</v>
      </c>
      <c r="Q3086" s="2" t="s">
        <v>10034</v>
      </c>
      <c r="R3086" s="2" t="s">
        <v>21</v>
      </c>
      <c r="S3086" s="2"/>
      <c r="T3086" s="2" t="s">
        <v>25</v>
      </c>
      <c r="U3086" t="str">
        <f>VLOOKUP(H3086,[4]可返佣产品!$A$2:$B$1000,2,)</f>
        <v>true</v>
      </c>
    </row>
    <row r="3087" spans="1:21">
      <c r="A3087" s="2" t="s">
        <v>10035</v>
      </c>
      <c r="B3087" s="1" t="str">
        <f>VLOOKUP(A3087,'[3]消费明细-普通账号'!$B$2:$C$10000,2,)</f>
        <v>深圳玛丝菲尔时装公司</v>
      </c>
      <c r="C3087" s="1" t="str">
        <f>VLOOKUP(A3087,'[3]消费明细-普通账号'!$B$2:$D$10000,3,)</f>
        <v>KA-深</v>
      </c>
      <c r="D3087" s="1" t="str">
        <f>VLOOKUP(A3087,'[3]消费明细-普通账号'!$B$2:$L$10000,11,)</f>
        <v>李申政</v>
      </c>
      <c r="E3087" s="1" t="str">
        <f>VLOOKUP(A3087,'[3]消费明细-普通账号'!$B$2:$P$10000,15,)</f>
        <v>新建</v>
      </c>
      <c r="F3087" s="5">
        <f>VLOOKUP(A3087,'[3]消费明细-普通账号'!$B$2:$O$10000,14,)</f>
        <v>42851</v>
      </c>
      <c r="G3087" s="2" t="s">
        <v>10036</v>
      </c>
      <c r="H3087" s="2" t="s">
        <v>306</v>
      </c>
      <c r="I3087" s="2" t="s">
        <v>59</v>
      </c>
      <c r="J3087" s="2" t="s">
        <v>2834</v>
      </c>
      <c r="K3087" s="2" t="s">
        <v>20</v>
      </c>
      <c r="L3087" s="2" t="s">
        <v>2834</v>
      </c>
      <c r="M3087" s="2"/>
      <c r="N3087" s="1">
        <f t="shared" si="48"/>
        <v>1500</v>
      </c>
      <c r="O3087" s="2" t="s">
        <v>22</v>
      </c>
      <c r="P3087" s="2" t="s">
        <v>10037</v>
      </c>
      <c r="Q3087" s="2" t="s">
        <v>10038</v>
      </c>
      <c r="R3087" s="2" t="s">
        <v>21</v>
      </c>
      <c r="S3087" s="2"/>
      <c r="T3087" s="2" t="s">
        <v>25</v>
      </c>
      <c r="U3087" t="str">
        <f>VLOOKUP(H3087,[4]可返佣产品!$A$2:$B$1000,2,)</f>
        <v>true</v>
      </c>
    </row>
    <row r="3088" spans="1:21">
      <c r="A3088" s="2" t="s">
        <v>10035</v>
      </c>
      <c r="B3088" s="1" t="str">
        <f>VLOOKUP(A3088,'[3]消费明细-普通账号'!$B$2:$C$10000,2,)</f>
        <v>深圳玛丝菲尔时装公司</v>
      </c>
      <c r="C3088" s="1" t="str">
        <f>VLOOKUP(A3088,'[3]消费明细-普通账号'!$B$2:$D$10000,3,)</f>
        <v>KA-深</v>
      </c>
      <c r="D3088" s="1" t="str">
        <f>VLOOKUP(A3088,'[3]消费明细-普通账号'!$B$2:$L$10000,11,)</f>
        <v>李申政</v>
      </c>
      <c r="E3088" s="1" t="str">
        <f>VLOOKUP(A3088,'[3]消费明细-普通账号'!$B$2:$P$10000,15,)</f>
        <v>新建</v>
      </c>
      <c r="F3088" s="5">
        <f>VLOOKUP(A3088,'[3]消费明细-普通账号'!$B$2:$O$10000,14,)</f>
        <v>42851</v>
      </c>
      <c r="G3088" s="2" t="s">
        <v>10039</v>
      </c>
      <c r="H3088" s="2" t="s">
        <v>433</v>
      </c>
      <c r="I3088" s="2" t="s">
        <v>59</v>
      </c>
      <c r="J3088" s="2" t="s">
        <v>10040</v>
      </c>
      <c r="K3088" s="2" t="s">
        <v>20</v>
      </c>
      <c r="L3088" s="2" t="s">
        <v>10040</v>
      </c>
      <c r="M3088" s="2"/>
      <c r="N3088" s="1">
        <f t="shared" si="48"/>
        <v>1336.52</v>
      </c>
      <c r="O3088" s="2" t="s">
        <v>22</v>
      </c>
      <c r="P3088" s="2" t="s">
        <v>10041</v>
      </c>
      <c r="Q3088" s="2" t="s">
        <v>4719</v>
      </c>
      <c r="R3088" s="2" t="s">
        <v>21</v>
      </c>
      <c r="S3088" s="2"/>
      <c r="T3088" s="2" t="s">
        <v>25</v>
      </c>
      <c r="U3088" t="str">
        <f>VLOOKUP(H3088,[4]可返佣产品!$A$2:$B$1000,2,)</f>
        <v>true</v>
      </c>
    </row>
    <row r="3089" spans="1:21">
      <c r="A3089" s="2" t="s">
        <v>10035</v>
      </c>
      <c r="B3089" s="1" t="str">
        <f>VLOOKUP(A3089,'[3]消费明细-普通账号'!$B$2:$C$10000,2,)</f>
        <v>深圳玛丝菲尔时装公司</v>
      </c>
      <c r="C3089" s="1" t="str">
        <f>VLOOKUP(A3089,'[3]消费明细-普通账号'!$B$2:$D$10000,3,)</f>
        <v>KA-深</v>
      </c>
      <c r="D3089" s="1" t="str">
        <f>VLOOKUP(A3089,'[3]消费明细-普通账号'!$B$2:$L$10000,11,)</f>
        <v>李申政</v>
      </c>
      <c r="E3089" s="1" t="str">
        <f>VLOOKUP(A3089,'[3]消费明细-普通账号'!$B$2:$P$10000,15,)</f>
        <v>新建</v>
      </c>
      <c r="F3089" s="5">
        <f>VLOOKUP(A3089,'[3]消费明细-普通账号'!$B$2:$O$10000,14,)</f>
        <v>42851</v>
      </c>
      <c r="G3089" s="2" t="s">
        <v>10042</v>
      </c>
      <c r="H3089" s="2" t="s">
        <v>17</v>
      </c>
      <c r="I3089" s="2" t="s">
        <v>59</v>
      </c>
      <c r="J3089" s="2" t="s">
        <v>10043</v>
      </c>
      <c r="K3089" s="2" t="s">
        <v>20</v>
      </c>
      <c r="L3089" s="2" t="s">
        <v>10043</v>
      </c>
      <c r="M3089" s="2"/>
      <c r="N3089" s="1">
        <f t="shared" si="48"/>
        <v>1094</v>
      </c>
      <c r="O3089" s="2" t="s">
        <v>22</v>
      </c>
      <c r="P3089" s="2" t="s">
        <v>10044</v>
      </c>
      <c r="Q3089" s="2" t="s">
        <v>10045</v>
      </c>
      <c r="R3089" s="2" t="s">
        <v>21</v>
      </c>
      <c r="S3089" s="2"/>
      <c r="T3089" s="2" t="s">
        <v>25</v>
      </c>
      <c r="U3089" t="str">
        <f>VLOOKUP(H3089,[4]可返佣产品!$A$2:$B$1000,2,)</f>
        <v>true</v>
      </c>
    </row>
    <row r="3090" spans="1:21">
      <c r="A3090" s="2" t="s">
        <v>10035</v>
      </c>
      <c r="B3090" s="1" t="str">
        <f>VLOOKUP(A3090,'[3]消费明细-普通账号'!$B$2:$C$10000,2,)</f>
        <v>深圳玛丝菲尔时装公司</v>
      </c>
      <c r="C3090" s="1" t="str">
        <f>VLOOKUP(A3090,'[3]消费明细-普通账号'!$B$2:$D$10000,3,)</f>
        <v>KA-深</v>
      </c>
      <c r="D3090" s="1" t="str">
        <f>VLOOKUP(A3090,'[3]消费明细-普通账号'!$B$2:$L$10000,11,)</f>
        <v>李申政</v>
      </c>
      <c r="E3090" s="1" t="str">
        <f>VLOOKUP(A3090,'[3]消费明细-普通账号'!$B$2:$P$10000,15,)</f>
        <v>新建</v>
      </c>
      <c r="F3090" s="5">
        <f>VLOOKUP(A3090,'[3]消费明细-普通账号'!$B$2:$O$10000,14,)</f>
        <v>42851</v>
      </c>
      <c r="G3090" s="2" t="s">
        <v>10046</v>
      </c>
      <c r="H3090" s="2" t="s">
        <v>17</v>
      </c>
      <c r="I3090" s="2" t="s">
        <v>59</v>
      </c>
      <c r="J3090" s="2" t="s">
        <v>10043</v>
      </c>
      <c r="K3090" s="2" t="s">
        <v>20</v>
      </c>
      <c r="L3090" s="2" t="s">
        <v>10043</v>
      </c>
      <c r="M3090" s="2"/>
      <c r="N3090" s="1">
        <f t="shared" si="48"/>
        <v>1094</v>
      </c>
      <c r="O3090" s="2" t="s">
        <v>22</v>
      </c>
      <c r="P3090" s="2" t="s">
        <v>10047</v>
      </c>
      <c r="Q3090" s="2" t="s">
        <v>10048</v>
      </c>
      <c r="R3090" s="2" t="s">
        <v>21</v>
      </c>
      <c r="S3090" s="2"/>
      <c r="T3090" s="2" t="s">
        <v>25</v>
      </c>
      <c r="U3090" t="str">
        <f>VLOOKUP(H3090,[4]可返佣产品!$A$2:$B$1000,2,)</f>
        <v>true</v>
      </c>
    </row>
    <row r="3091" spans="1:21">
      <c r="A3091" s="2" t="s">
        <v>10035</v>
      </c>
      <c r="B3091" s="1" t="str">
        <f>VLOOKUP(A3091,'[3]消费明细-普通账号'!$B$2:$C$10000,2,)</f>
        <v>深圳玛丝菲尔时装公司</v>
      </c>
      <c r="C3091" s="1" t="str">
        <f>VLOOKUP(A3091,'[3]消费明细-普通账号'!$B$2:$D$10000,3,)</f>
        <v>KA-深</v>
      </c>
      <c r="D3091" s="1" t="str">
        <f>VLOOKUP(A3091,'[3]消费明细-普通账号'!$B$2:$L$10000,11,)</f>
        <v>李申政</v>
      </c>
      <c r="E3091" s="1" t="str">
        <f>VLOOKUP(A3091,'[3]消费明细-普通账号'!$B$2:$P$10000,15,)</f>
        <v>新建</v>
      </c>
      <c r="F3091" s="5">
        <f>VLOOKUP(A3091,'[3]消费明细-普通账号'!$B$2:$O$10000,14,)</f>
        <v>42851</v>
      </c>
      <c r="G3091" s="2" t="s">
        <v>10049</v>
      </c>
      <c r="H3091" s="2" t="s">
        <v>17</v>
      </c>
      <c r="I3091" s="2" t="s">
        <v>59</v>
      </c>
      <c r="J3091" s="2" t="s">
        <v>10043</v>
      </c>
      <c r="K3091" s="2" t="s">
        <v>20</v>
      </c>
      <c r="L3091" s="2" t="s">
        <v>10043</v>
      </c>
      <c r="M3091" s="2"/>
      <c r="N3091" s="1">
        <f t="shared" si="48"/>
        <v>1094</v>
      </c>
      <c r="O3091" s="2" t="s">
        <v>22</v>
      </c>
      <c r="P3091" s="2" t="s">
        <v>10050</v>
      </c>
      <c r="Q3091" s="2" t="s">
        <v>10051</v>
      </c>
      <c r="R3091" s="2" t="s">
        <v>21</v>
      </c>
      <c r="S3091" s="2"/>
      <c r="T3091" s="2" t="s">
        <v>25</v>
      </c>
      <c r="U3091" t="str">
        <f>VLOOKUP(H3091,[4]可返佣产品!$A$2:$B$1000,2,)</f>
        <v>true</v>
      </c>
    </row>
    <row r="3092" spans="1:21">
      <c r="A3092" s="2" t="s">
        <v>8526</v>
      </c>
      <c r="B3092" s="1" t="str">
        <f>VLOOKUP(A3092,'[3]消费明细-普通账号'!$B$2:$C$10000,2,)</f>
        <v>深圳金版文化传媒有限公司</v>
      </c>
      <c r="C3092" s="1" t="str">
        <f>VLOOKUP(A3092,'[3]消费明细-普通账号'!$B$2:$D$10000,3,)</f>
        <v>KA-深</v>
      </c>
      <c r="D3092" s="1" t="str">
        <f>VLOOKUP(A3092,'[3]消费明细-普通账号'!$B$2:$L$10000,11,)</f>
        <v>李申政</v>
      </c>
      <c r="E3092" s="1" t="str">
        <f>VLOOKUP(A3092,'[3]消费明细-普通账号'!$B$2:$P$10000,15,)</f>
        <v>关联</v>
      </c>
      <c r="F3092" s="5">
        <f>VLOOKUP(A3092,'[3]消费明细-普通账号'!$B$2:$O$10000,14,)</f>
        <v>43040</v>
      </c>
      <c r="G3092" s="2" t="s">
        <v>10052</v>
      </c>
      <c r="H3092" s="2" t="s">
        <v>17</v>
      </c>
      <c r="I3092" s="2" t="s">
        <v>59</v>
      </c>
      <c r="J3092" s="2" t="s">
        <v>4007</v>
      </c>
      <c r="K3092" s="2" t="s">
        <v>20</v>
      </c>
      <c r="L3092" s="2" t="s">
        <v>4007</v>
      </c>
      <c r="M3092" s="2"/>
      <c r="N3092" s="1">
        <f t="shared" si="48"/>
        <v>327</v>
      </c>
      <c r="O3092" s="2" t="s">
        <v>22</v>
      </c>
      <c r="P3092" s="2" t="s">
        <v>10053</v>
      </c>
      <c r="Q3092" s="2" t="s">
        <v>10054</v>
      </c>
      <c r="R3092" s="2" t="s">
        <v>21</v>
      </c>
      <c r="S3092" s="2"/>
      <c r="T3092" s="2" t="s">
        <v>25</v>
      </c>
      <c r="U3092">
        <v>-1</v>
      </c>
    </row>
    <row r="3093" spans="1:21">
      <c r="A3093" s="2" t="s">
        <v>8788</v>
      </c>
      <c r="B3093" s="1" t="str">
        <f>VLOOKUP(A3093,'[3]消费明细-普通账号'!$B$2:$C$10000,2,)</f>
        <v>深圳市嘉德黄金科技有限公司</v>
      </c>
      <c r="C3093" s="1" t="str">
        <f>VLOOKUP(A3093,'[3]消费明细-普通账号'!$B$2:$D$10000,3,)</f>
        <v>铁军-深</v>
      </c>
      <c r="D3093" s="1" t="str">
        <f>VLOOKUP(A3093,'[3]消费明细-普通账号'!$B$2:$L$10000,11,)</f>
        <v>金浩阳</v>
      </c>
      <c r="E3093" s="1" t="str">
        <f>VLOOKUP(A3093,'[3]消费明细-普通账号'!$B$2:$P$10000,15,)</f>
        <v>新建</v>
      </c>
      <c r="F3093" s="5">
        <f>VLOOKUP(A3093,'[3]消费明细-普通账号'!$B$2:$O$10000,14,)</f>
        <v>43264.774907407409</v>
      </c>
      <c r="G3093" s="2" t="s">
        <v>10055</v>
      </c>
      <c r="H3093" s="2" t="s">
        <v>17</v>
      </c>
      <c r="I3093" s="2" t="s">
        <v>49</v>
      </c>
      <c r="J3093" s="2" t="s">
        <v>10056</v>
      </c>
      <c r="K3093" s="2" t="s">
        <v>564</v>
      </c>
      <c r="L3093" s="2" t="s">
        <v>10057</v>
      </c>
      <c r="M3093" s="2"/>
      <c r="N3093" s="1">
        <f t="shared" si="48"/>
        <v>751.41</v>
      </c>
      <c r="O3093" s="2" t="s">
        <v>22</v>
      </c>
      <c r="P3093" s="2" t="s">
        <v>10058</v>
      </c>
      <c r="Q3093" s="2" t="s">
        <v>10059</v>
      </c>
      <c r="R3093" s="2" t="s">
        <v>21</v>
      </c>
      <c r="S3093" s="2"/>
      <c r="T3093" s="2" t="s">
        <v>25</v>
      </c>
      <c r="U3093" t="str">
        <f>VLOOKUP(H3093,[4]可返佣产品!$A$2:$B$1000,2,)</f>
        <v>true</v>
      </c>
    </row>
    <row r="3094" spans="1:21">
      <c r="A3094" s="2" t="s">
        <v>8809</v>
      </c>
      <c r="B3094" s="1" t="str">
        <f>VLOOKUP(A3094,'[3]消费明细-普通账号'!$B$2:$C$10000,2,)</f>
        <v>深圳晨北科技有限公司</v>
      </c>
      <c r="C3094" s="1" t="str">
        <f>VLOOKUP(A3094,'[3]消费明细-普通账号'!$B$2:$D$10000,3,)</f>
        <v>KA-广</v>
      </c>
      <c r="D3094" s="1" t="str">
        <f>VLOOKUP(A3094,'[3]消费明细-普通账号'!$B$2:$L$10000,11,)</f>
        <v>谢晓敏</v>
      </c>
      <c r="E3094" s="1" t="str">
        <f>VLOOKUP(A3094,'[3]消费明细-普通账号'!$B$2:$P$10000,15,)</f>
        <v>新建</v>
      </c>
      <c r="F3094" s="5">
        <f>VLOOKUP(A3094,'[3]消费明细-普通账号'!$B$2:$O$10000,14,)</f>
        <v>42992</v>
      </c>
      <c r="G3094" s="2" t="s">
        <v>10060</v>
      </c>
      <c r="H3094" s="2" t="s">
        <v>17</v>
      </c>
      <c r="I3094" s="2" t="s">
        <v>59</v>
      </c>
      <c r="J3094" s="2" t="s">
        <v>8811</v>
      </c>
      <c r="K3094" s="2" t="s">
        <v>20</v>
      </c>
      <c r="L3094" s="2" t="s">
        <v>8811</v>
      </c>
      <c r="M3094" s="2"/>
      <c r="N3094" s="1">
        <f t="shared" si="48"/>
        <v>291.48</v>
      </c>
      <c r="O3094" s="2" t="s">
        <v>22</v>
      </c>
      <c r="P3094" s="2" t="s">
        <v>10061</v>
      </c>
      <c r="Q3094" s="2" t="s">
        <v>10062</v>
      </c>
      <c r="R3094" s="2" t="s">
        <v>21</v>
      </c>
      <c r="S3094" s="2"/>
      <c r="T3094" s="2" t="s">
        <v>25</v>
      </c>
      <c r="U3094" t="str">
        <f>VLOOKUP(H3094,[4]可返佣产品!$A$2:$B$1000,2,)</f>
        <v>true</v>
      </c>
    </row>
    <row r="3095" spans="1:21">
      <c r="A3095" s="2" t="s">
        <v>8612</v>
      </c>
      <c r="B3095" s="1" t="str">
        <f>VLOOKUP(A3095,'[3]消费明细-普通账号'!$B$2:$C$10000,2,)</f>
        <v>深圳市米蝶传媒有限公司</v>
      </c>
      <c r="C3095" s="1" t="str">
        <f>VLOOKUP(A3095,'[3]消费明细-普通账号'!$B$2:$D$10000,3,)</f>
        <v>KA-深</v>
      </c>
      <c r="D3095" s="1" t="str">
        <f>VLOOKUP(A3095,'[3]消费明细-普通账号'!$B$2:$L$10000,11,)</f>
        <v>李申政</v>
      </c>
      <c r="E3095" s="1" t="str">
        <f>VLOOKUP(A3095,'[3]消费明细-普通账号'!$B$2:$P$10000,15,)</f>
        <v>关联</v>
      </c>
      <c r="F3095" s="5">
        <f>VLOOKUP(A3095,'[3]消费明细-普通账号'!$B$2:$O$10000,14,)</f>
        <v>43039</v>
      </c>
      <c r="G3095" s="2" t="s">
        <v>10063</v>
      </c>
      <c r="H3095" s="2" t="s">
        <v>17</v>
      </c>
      <c r="I3095" s="2" t="s">
        <v>49</v>
      </c>
      <c r="J3095" s="2" t="s">
        <v>10064</v>
      </c>
      <c r="K3095" s="2" t="s">
        <v>2001</v>
      </c>
      <c r="L3095" s="2" t="s">
        <v>10065</v>
      </c>
      <c r="M3095" s="2"/>
      <c r="N3095" s="1">
        <f t="shared" si="48"/>
        <v>5970</v>
      </c>
      <c r="O3095" s="2" t="s">
        <v>22</v>
      </c>
      <c r="P3095" s="2" t="s">
        <v>10066</v>
      </c>
      <c r="Q3095" s="2" t="s">
        <v>10067</v>
      </c>
      <c r="R3095" s="2" t="s">
        <v>21</v>
      </c>
      <c r="S3095" s="2"/>
      <c r="T3095" s="2" t="s">
        <v>25</v>
      </c>
      <c r="U3095" t="str">
        <f>VLOOKUP(H3095,[4]可返佣产品!$A$2:$B$1000,2,)</f>
        <v>true</v>
      </c>
    </row>
    <row r="3096" spans="1:21">
      <c r="A3096" s="2" t="s">
        <v>8612</v>
      </c>
      <c r="B3096" s="1" t="str">
        <f>VLOOKUP(A3096,'[3]消费明细-普通账号'!$B$2:$C$10000,2,)</f>
        <v>深圳市米蝶传媒有限公司</v>
      </c>
      <c r="C3096" s="1" t="str">
        <f>VLOOKUP(A3096,'[3]消费明细-普通账号'!$B$2:$D$10000,3,)</f>
        <v>KA-深</v>
      </c>
      <c r="D3096" s="1" t="str">
        <f>VLOOKUP(A3096,'[3]消费明细-普通账号'!$B$2:$L$10000,11,)</f>
        <v>李申政</v>
      </c>
      <c r="E3096" s="1" t="str">
        <f>VLOOKUP(A3096,'[3]消费明细-普通账号'!$B$2:$P$10000,15,)</f>
        <v>关联</v>
      </c>
      <c r="F3096" s="5">
        <f>VLOOKUP(A3096,'[3]消费明细-普通账号'!$B$2:$O$10000,14,)</f>
        <v>43039</v>
      </c>
      <c r="G3096" s="2" t="s">
        <v>10068</v>
      </c>
      <c r="H3096" s="2" t="s">
        <v>17</v>
      </c>
      <c r="I3096" s="2" t="s">
        <v>49</v>
      </c>
      <c r="J3096" s="2" t="s">
        <v>10064</v>
      </c>
      <c r="K3096" s="2" t="s">
        <v>2001</v>
      </c>
      <c r="L3096" s="2" t="s">
        <v>10065</v>
      </c>
      <c r="M3096" s="2"/>
      <c r="N3096" s="1">
        <f t="shared" si="48"/>
        <v>5970</v>
      </c>
      <c r="O3096" s="2" t="s">
        <v>22</v>
      </c>
      <c r="P3096" s="2" t="s">
        <v>10069</v>
      </c>
      <c r="Q3096" s="2" t="s">
        <v>10070</v>
      </c>
      <c r="R3096" s="2" t="s">
        <v>21</v>
      </c>
      <c r="S3096" s="2"/>
      <c r="T3096" s="2" t="s">
        <v>25</v>
      </c>
      <c r="U3096" t="str">
        <f>VLOOKUP(H3096,[4]可返佣产品!$A$2:$B$1000,2,)</f>
        <v>true</v>
      </c>
    </row>
    <row r="3097" spans="1:21">
      <c r="A3097" s="2" t="s">
        <v>8612</v>
      </c>
      <c r="B3097" s="1" t="str">
        <f>VLOOKUP(A3097,'[3]消费明细-普通账号'!$B$2:$C$10000,2,)</f>
        <v>深圳市米蝶传媒有限公司</v>
      </c>
      <c r="C3097" s="1" t="str">
        <f>VLOOKUP(A3097,'[3]消费明细-普通账号'!$B$2:$D$10000,3,)</f>
        <v>KA-深</v>
      </c>
      <c r="D3097" s="1" t="str">
        <f>VLOOKUP(A3097,'[3]消费明细-普通账号'!$B$2:$L$10000,11,)</f>
        <v>李申政</v>
      </c>
      <c r="E3097" s="1" t="str">
        <f>VLOOKUP(A3097,'[3]消费明细-普通账号'!$B$2:$P$10000,15,)</f>
        <v>关联</v>
      </c>
      <c r="F3097" s="5">
        <f>VLOOKUP(A3097,'[3]消费明细-普通账号'!$B$2:$O$10000,14,)</f>
        <v>43039</v>
      </c>
      <c r="G3097" s="2" t="s">
        <v>10071</v>
      </c>
      <c r="H3097" s="2" t="s">
        <v>17</v>
      </c>
      <c r="I3097" s="2" t="s">
        <v>49</v>
      </c>
      <c r="J3097" s="2" t="s">
        <v>10064</v>
      </c>
      <c r="K3097" s="2" t="s">
        <v>2001</v>
      </c>
      <c r="L3097" s="2" t="s">
        <v>10065</v>
      </c>
      <c r="M3097" s="2"/>
      <c r="N3097" s="1">
        <f t="shared" si="48"/>
        <v>5970</v>
      </c>
      <c r="O3097" s="2" t="s">
        <v>22</v>
      </c>
      <c r="P3097" s="2" t="s">
        <v>10072</v>
      </c>
      <c r="Q3097" s="2" t="s">
        <v>10073</v>
      </c>
      <c r="R3097" s="2" t="s">
        <v>21</v>
      </c>
      <c r="S3097" s="2"/>
      <c r="T3097" s="2" t="s">
        <v>25</v>
      </c>
      <c r="U3097" t="str">
        <f>VLOOKUP(H3097,[4]可返佣产品!$A$2:$B$1000,2,)</f>
        <v>true</v>
      </c>
    </row>
    <row r="3098" spans="1:21">
      <c r="A3098" s="2" t="s">
        <v>8612</v>
      </c>
      <c r="B3098" s="1" t="str">
        <f>VLOOKUP(A3098,'[3]消费明细-普通账号'!$B$2:$C$10000,2,)</f>
        <v>深圳市米蝶传媒有限公司</v>
      </c>
      <c r="C3098" s="1" t="str">
        <f>VLOOKUP(A3098,'[3]消费明细-普通账号'!$B$2:$D$10000,3,)</f>
        <v>KA-深</v>
      </c>
      <c r="D3098" s="1" t="str">
        <f>VLOOKUP(A3098,'[3]消费明细-普通账号'!$B$2:$L$10000,11,)</f>
        <v>李申政</v>
      </c>
      <c r="E3098" s="1" t="str">
        <f>VLOOKUP(A3098,'[3]消费明细-普通账号'!$B$2:$P$10000,15,)</f>
        <v>关联</v>
      </c>
      <c r="F3098" s="5">
        <f>VLOOKUP(A3098,'[3]消费明细-普通账号'!$B$2:$O$10000,14,)</f>
        <v>43039</v>
      </c>
      <c r="G3098" s="2" t="s">
        <v>10074</v>
      </c>
      <c r="H3098" s="2" t="s">
        <v>17</v>
      </c>
      <c r="I3098" s="2" t="s">
        <v>49</v>
      </c>
      <c r="J3098" s="2" t="s">
        <v>10064</v>
      </c>
      <c r="K3098" s="2" t="s">
        <v>2001</v>
      </c>
      <c r="L3098" s="2" t="s">
        <v>10065</v>
      </c>
      <c r="M3098" s="2"/>
      <c r="N3098" s="1">
        <f t="shared" si="48"/>
        <v>5970</v>
      </c>
      <c r="O3098" s="2" t="s">
        <v>22</v>
      </c>
      <c r="P3098" s="2" t="s">
        <v>10075</v>
      </c>
      <c r="Q3098" s="2" t="s">
        <v>10076</v>
      </c>
      <c r="R3098" s="2" t="s">
        <v>21</v>
      </c>
      <c r="S3098" s="2"/>
      <c r="T3098" s="2" t="s">
        <v>25</v>
      </c>
      <c r="U3098" t="str">
        <f>VLOOKUP(H3098,[4]可返佣产品!$A$2:$B$1000,2,)</f>
        <v>true</v>
      </c>
    </row>
    <row r="3099" spans="1:21">
      <c r="A3099" s="2" t="s">
        <v>9321</v>
      </c>
      <c r="B3099" s="1" t="str">
        <f>VLOOKUP(A3099,'[3]消费明细-普通账号'!$B$2:$C$10000,2,)</f>
        <v>深圳云吉网络科技有限公司</v>
      </c>
      <c r="C3099" s="1" t="str">
        <f>VLOOKUP(A3099,'[3]消费明细-普通账号'!$B$2:$D$10000,3,)</f>
        <v>中台-深</v>
      </c>
      <c r="D3099" s="1" t="str">
        <f>VLOOKUP(A3099,'[3]消费明细-普通账号'!$B$2:$L$10000,11,)</f>
        <v>林海菊</v>
      </c>
      <c r="E3099" s="1" t="str">
        <f>VLOOKUP(A3099,'[3]消费明细-普通账号'!$B$2:$P$10000,15,)</f>
        <v>关联</v>
      </c>
      <c r="F3099" s="5">
        <f>VLOOKUP(A3099,'[3]消费明细-普通账号'!$B$2:$O$10000,14,)</f>
        <v>42961</v>
      </c>
      <c r="G3099" s="2" t="s">
        <v>10077</v>
      </c>
      <c r="H3099" s="2" t="s">
        <v>17</v>
      </c>
      <c r="I3099" s="2" t="s">
        <v>59</v>
      </c>
      <c r="J3099" s="2" t="s">
        <v>4296</v>
      </c>
      <c r="K3099" s="2" t="s">
        <v>20</v>
      </c>
      <c r="L3099" s="2" t="s">
        <v>4296</v>
      </c>
      <c r="M3099" s="2"/>
      <c r="N3099" s="1">
        <f t="shared" si="48"/>
        <v>219</v>
      </c>
      <c r="O3099" s="2" t="s">
        <v>22</v>
      </c>
      <c r="P3099" s="2" t="s">
        <v>10078</v>
      </c>
      <c r="Q3099" s="2" t="s">
        <v>10079</v>
      </c>
      <c r="R3099" s="2" t="s">
        <v>21</v>
      </c>
      <c r="S3099" s="2"/>
      <c r="T3099" s="2" t="s">
        <v>25</v>
      </c>
      <c r="U3099">
        <v>-1</v>
      </c>
    </row>
    <row r="3100" spans="1:21">
      <c r="A3100" s="2" t="s">
        <v>8612</v>
      </c>
      <c r="B3100" s="1" t="str">
        <f>VLOOKUP(A3100,'[3]消费明细-普通账号'!$B$2:$C$10000,2,)</f>
        <v>深圳市米蝶传媒有限公司</v>
      </c>
      <c r="C3100" s="1" t="str">
        <f>VLOOKUP(A3100,'[3]消费明细-普通账号'!$B$2:$D$10000,3,)</f>
        <v>KA-深</v>
      </c>
      <c r="D3100" s="1" t="str">
        <f>VLOOKUP(A3100,'[3]消费明细-普通账号'!$B$2:$L$10000,11,)</f>
        <v>李申政</v>
      </c>
      <c r="E3100" s="1" t="str">
        <f>VLOOKUP(A3100,'[3]消费明细-普通账号'!$B$2:$P$10000,15,)</f>
        <v>关联</v>
      </c>
      <c r="F3100" s="5">
        <f>VLOOKUP(A3100,'[3]消费明细-普通账号'!$B$2:$O$10000,14,)</f>
        <v>43039</v>
      </c>
      <c r="G3100" s="2" t="s">
        <v>10080</v>
      </c>
      <c r="H3100" s="2" t="s">
        <v>17</v>
      </c>
      <c r="I3100" s="2" t="s">
        <v>49</v>
      </c>
      <c r="J3100" s="2" t="s">
        <v>10081</v>
      </c>
      <c r="K3100" s="2" t="s">
        <v>564</v>
      </c>
      <c r="L3100" s="2" t="s">
        <v>10082</v>
      </c>
      <c r="M3100" s="2"/>
      <c r="N3100" s="1">
        <f t="shared" si="48"/>
        <v>8970</v>
      </c>
      <c r="O3100" s="2" t="s">
        <v>22</v>
      </c>
      <c r="P3100" s="2" t="s">
        <v>10083</v>
      </c>
      <c r="Q3100" s="2" t="s">
        <v>10084</v>
      </c>
      <c r="R3100" s="2" t="s">
        <v>21</v>
      </c>
      <c r="S3100" s="2"/>
      <c r="T3100" s="2" t="s">
        <v>25</v>
      </c>
      <c r="U3100" t="str">
        <f>VLOOKUP(H3100,[4]可返佣产品!$A$2:$B$1000,2,)</f>
        <v>true</v>
      </c>
    </row>
    <row r="3101" spans="1:21">
      <c r="A3101" s="2" t="s">
        <v>8569</v>
      </c>
      <c r="B3101" s="1" t="str">
        <f>VLOOKUP(A3101,'[3]消费明细-普通账号'!$B$2:$C$10000,2,)</f>
        <v>深圳市聚美堂科技有限公司</v>
      </c>
      <c r="C3101" s="1" t="str">
        <f>VLOOKUP(A3101,'[3]消费明细-普通账号'!$B$2:$D$10000,3,)</f>
        <v>铁军-深</v>
      </c>
      <c r="D3101" s="1" t="str">
        <f>VLOOKUP(A3101,'[3]消费明细-普通账号'!$B$2:$L$10000,11,)</f>
        <v>金浩阳</v>
      </c>
      <c r="E3101" s="1" t="str">
        <f>VLOOKUP(A3101,'[3]消费明细-普通账号'!$B$2:$P$10000,15,)</f>
        <v>新建</v>
      </c>
      <c r="F3101" s="5">
        <f>VLOOKUP(A3101,'[3]消费明细-普通账号'!$B$2:$O$10000,14,)</f>
        <v>43236.624583333301</v>
      </c>
      <c r="G3101" s="2" t="s">
        <v>10085</v>
      </c>
      <c r="H3101" s="2" t="s">
        <v>17</v>
      </c>
      <c r="I3101" s="2" t="s">
        <v>49</v>
      </c>
      <c r="J3101" s="2" t="s">
        <v>593</v>
      </c>
      <c r="K3101" s="2" t="s">
        <v>371</v>
      </c>
      <c r="L3101" s="2" t="s">
        <v>594</v>
      </c>
      <c r="M3101" s="2"/>
      <c r="N3101" s="1">
        <f t="shared" si="48"/>
        <v>36.799999999999997</v>
      </c>
      <c r="O3101" s="2" t="s">
        <v>22</v>
      </c>
      <c r="P3101" s="2" t="s">
        <v>10086</v>
      </c>
      <c r="Q3101" s="2" t="s">
        <v>10087</v>
      </c>
      <c r="R3101" s="2" t="s">
        <v>21</v>
      </c>
      <c r="S3101" s="2"/>
      <c r="T3101" s="2" t="s">
        <v>25</v>
      </c>
      <c r="U3101" t="str">
        <f>VLOOKUP(H3101,[4]可返佣产品!$A$2:$B$1000,2,)</f>
        <v>true</v>
      </c>
    </row>
    <row r="3102" spans="1:21">
      <c r="A3102" s="2" t="s">
        <v>10088</v>
      </c>
      <c r="B3102" s="1" t="str">
        <f>VLOOKUP(A3102,'[3]消费明细-普通账号'!$B$2:$C$10000,2,)</f>
        <v>深圳达农保险经纪有限公司</v>
      </c>
      <c r="C3102" s="1" t="str">
        <f>VLOOKUP(A3102,'[3]消费明细-普通账号'!$B$2:$D$10000,3,)</f>
        <v>中台-深</v>
      </c>
      <c r="D3102" s="1" t="str">
        <f>VLOOKUP(A3102,'[3]消费明细-普通账号'!$B$2:$L$10000,11,)</f>
        <v>唐钰滢</v>
      </c>
      <c r="E3102" s="1" t="str">
        <f>VLOOKUP(A3102,'[3]消费明细-普通账号'!$B$2:$P$10000,15,)</f>
        <v>关联</v>
      </c>
      <c r="F3102" s="5">
        <f>VLOOKUP(A3102,'[3]消费明细-普通账号'!$B$2:$O$10000,14,)</f>
        <v>43073</v>
      </c>
      <c r="G3102" s="2" t="s">
        <v>10089</v>
      </c>
      <c r="H3102" s="2" t="s">
        <v>250</v>
      </c>
      <c r="I3102" s="2" t="s">
        <v>59</v>
      </c>
      <c r="J3102" s="2" t="s">
        <v>29</v>
      </c>
      <c r="K3102" s="2" t="s">
        <v>20</v>
      </c>
      <c r="L3102" s="2" t="s">
        <v>29</v>
      </c>
      <c r="M3102" s="2"/>
      <c r="N3102" s="1">
        <f t="shared" si="48"/>
        <v>0</v>
      </c>
      <c r="O3102" s="2" t="s">
        <v>22</v>
      </c>
      <c r="P3102" s="2" t="s">
        <v>10090</v>
      </c>
      <c r="Q3102" s="2" t="s">
        <v>10090</v>
      </c>
      <c r="R3102" s="2" t="s">
        <v>21</v>
      </c>
      <c r="S3102" s="2"/>
      <c r="T3102" s="2" t="s">
        <v>25</v>
      </c>
      <c r="U3102">
        <v>-1</v>
      </c>
    </row>
    <row r="3103" spans="1:21">
      <c r="A3103" s="2" t="s">
        <v>10091</v>
      </c>
      <c r="B3103" s="1" t="str">
        <f>VLOOKUP(A3103,'[3]消费明细-普通账号'!$B$2:$C$10000,2,)</f>
        <v>张宏伟</v>
      </c>
      <c r="C3103" s="1" t="str">
        <f>VLOOKUP(A3103,'[3]消费明细-普通账号'!$B$2:$D$10000,3,)</f>
        <v>铁军-深</v>
      </c>
      <c r="D3103" s="1" t="str">
        <f>VLOOKUP(A3103,'[3]消费明细-普通账号'!$B$2:$L$10000,11,)</f>
        <v>铁军-深</v>
      </c>
      <c r="E3103" s="1" t="str">
        <f>VLOOKUP(A3103,'[3]消费明细-普通账号'!$B$2:$P$10000,15,)</f>
        <v>关联</v>
      </c>
      <c r="F3103" s="5">
        <f>VLOOKUP(A3103,'[3]消费明细-普通账号'!$B$2:$O$10000,14,)</f>
        <v>43112.788530092599</v>
      </c>
      <c r="G3103" s="2" t="s">
        <v>10092</v>
      </c>
      <c r="H3103" s="2" t="s">
        <v>17</v>
      </c>
      <c r="I3103" s="2" t="s">
        <v>59</v>
      </c>
      <c r="J3103" s="2" t="s">
        <v>10093</v>
      </c>
      <c r="K3103" s="2" t="s">
        <v>20</v>
      </c>
      <c r="L3103" s="2" t="s">
        <v>10093</v>
      </c>
      <c r="M3103" s="2"/>
      <c r="N3103" s="1">
        <f t="shared" si="48"/>
        <v>795</v>
      </c>
      <c r="O3103" s="2" t="s">
        <v>22</v>
      </c>
      <c r="P3103" s="2" t="s">
        <v>10094</v>
      </c>
      <c r="Q3103" s="2" t="s">
        <v>10095</v>
      </c>
      <c r="R3103" s="2" t="s">
        <v>21</v>
      </c>
      <c r="S3103" s="2"/>
      <c r="T3103" s="2" t="s">
        <v>25</v>
      </c>
      <c r="U3103">
        <v>-1</v>
      </c>
    </row>
    <row r="3104" spans="1:21">
      <c r="A3104" s="2" t="s">
        <v>8782</v>
      </c>
      <c r="B3104" s="1">
        <f>VLOOKUP(A3104,'[3]消费明细-普通账号'!$B$2:$C$10000,2,)</f>
        <v>0</v>
      </c>
      <c r="C3104" s="1" t="str">
        <f>VLOOKUP(A3104,'[3]消费明细-普通账号'!$B$2:$D$10000,3,)</f>
        <v>KA-深</v>
      </c>
      <c r="D3104" s="1" t="str">
        <f>VLOOKUP(A3104,'[3]消费明细-普通账号'!$B$2:$L$10000,11,)</f>
        <v>李申政</v>
      </c>
      <c r="E3104" s="1" t="str">
        <f>VLOOKUP(A3104,'[3]消费明细-普通账号'!$B$2:$P$10000,15,)</f>
        <v>新建</v>
      </c>
      <c r="F3104" s="5">
        <f>VLOOKUP(A3104,'[3]消费明细-普通账号'!$B$2:$O$10000,14,)</f>
        <v>43276.643182870372</v>
      </c>
      <c r="G3104" s="2" t="s">
        <v>10096</v>
      </c>
      <c r="H3104" s="2" t="s">
        <v>17</v>
      </c>
      <c r="I3104" s="2" t="s">
        <v>44</v>
      </c>
      <c r="J3104" s="2" t="s">
        <v>29</v>
      </c>
      <c r="K3104" s="2" t="s">
        <v>20</v>
      </c>
      <c r="L3104" s="2" t="s">
        <v>29</v>
      </c>
      <c r="M3104" s="2"/>
      <c r="N3104" s="1">
        <f t="shared" si="48"/>
        <v>0</v>
      </c>
      <c r="O3104" s="2" t="s">
        <v>22</v>
      </c>
      <c r="P3104" s="2" t="s">
        <v>10097</v>
      </c>
      <c r="Q3104" s="2" t="s">
        <v>10097</v>
      </c>
      <c r="R3104" s="2" t="s">
        <v>21</v>
      </c>
      <c r="S3104" s="2"/>
      <c r="T3104" s="2" t="s">
        <v>25</v>
      </c>
      <c r="U3104" t="str">
        <f>VLOOKUP(H3104,[4]可返佣产品!$A$2:$B$1000,2,)</f>
        <v>true</v>
      </c>
    </row>
    <row r="3105" spans="1:21">
      <c r="A3105" s="2" t="s">
        <v>10098</v>
      </c>
      <c r="B3105" s="1" t="str">
        <f>VLOOKUP(A3105,'[3]消费明细-普通账号'!$B$2:$C$10000,2,)</f>
        <v>壹凡汽车科技</v>
      </c>
      <c r="C3105" s="1" t="str">
        <f>VLOOKUP(A3105,'[3]消费明细-普通账号'!$B$2:$D$10000,3,)</f>
        <v>KA-深</v>
      </c>
      <c r="D3105" s="1" t="str">
        <f>VLOOKUP(A3105,'[3]消费明细-普通账号'!$B$2:$L$10000,11,)</f>
        <v>李申政</v>
      </c>
      <c r="E3105" s="1" t="str">
        <f>VLOOKUP(A3105,'[3]消费明细-普通账号'!$B$2:$P$10000,15,)</f>
        <v>新建</v>
      </c>
      <c r="F3105" s="5">
        <f>VLOOKUP(A3105,'[3]消费明细-普通账号'!$B$2:$O$10000,14,)</f>
        <v>43256.731944444444</v>
      </c>
      <c r="G3105" s="2" t="s">
        <v>10099</v>
      </c>
      <c r="H3105" s="2" t="s">
        <v>17</v>
      </c>
      <c r="I3105" s="2" t="s">
        <v>44</v>
      </c>
      <c r="J3105" s="2" t="s">
        <v>29</v>
      </c>
      <c r="K3105" s="2" t="s">
        <v>20</v>
      </c>
      <c r="L3105" s="2" t="s">
        <v>29</v>
      </c>
      <c r="M3105" s="2"/>
      <c r="N3105" s="1">
        <f t="shared" si="48"/>
        <v>0</v>
      </c>
      <c r="O3105" s="2" t="s">
        <v>22</v>
      </c>
      <c r="P3105" s="2" t="s">
        <v>10100</v>
      </c>
      <c r="Q3105" s="2" t="s">
        <v>10101</v>
      </c>
      <c r="R3105" s="2" t="s">
        <v>21</v>
      </c>
      <c r="S3105" s="2"/>
      <c r="T3105" s="2" t="s">
        <v>25</v>
      </c>
      <c r="U3105" t="str">
        <f>VLOOKUP(H3105,[4]可返佣产品!$A$2:$B$1000,2,)</f>
        <v>true</v>
      </c>
    </row>
    <row r="3106" spans="1:21">
      <c r="A3106" s="2" t="s">
        <v>8569</v>
      </c>
      <c r="B3106" s="1" t="str">
        <f>VLOOKUP(A3106,'[3]消费明细-普通账号'!$B$2:$C$10000,2,)</f>
        <v>深圳市聚美堂科技有限公司</v>
      </c>
      <c r="C3106" s="1" t="str">
        <f>VLOOKUP(A3106,'[3]消费明细-普通账号'!$B$2:$D$10000,3,)</f>
        <v>铁军-深</v>
      </c>
      <c r="D3106" s="1" t="str">
        <f>VLOOKUP(A3106,'[3]消费明细-普通账号'!$B$2:$L$10000,11,)</f>
        <v>金浩阳</v>
      </c>
      <c r="E3106" s="1" t="str">
        <f>VLOOKUP(A3106,'[3]消费明细-普通账号'!$B$2:$P$10000,15,)</f>
        <v>新建</v>
      </c>
      <c r="F3106" s="5">
        <f>VLOOKUP(A3106,'[3]消费明细-普通账号'!$B$2:$O$10000,14,)</f>
        <v>43236.624583333301</v>
      </c>
      <c r="G3106" s="2" t="s">
        <v>10102</v>
      </c>
      <c r="H3106" s="2" t="s">
        <v>17</v>
      </c>
      <c r="I3106" s="2" t="s">
        <v>49</v>
      </c>
      <c r="J3106" s="2" t="s">
        <v>593</v>
      </c>
      <c r="K3106" s="2" t="s">
        <v>371</v>
      </c>
      <c r="L3106" s="2" t="s">
        <v>594</v>
      </c>
      <c r="M3106" s="2"/>
      <c r="N3106" s="1">
        <f t="shared" si="48"/>
        <v>36.799999999999997</v>
      </c>
      <c r="O3106" s="2" t="s">
        <v>22</v>
      </c>
      <c r="P3106" s="2" t="s">
        <v>10103</v>
      </c>
      <c r="Q3106" s="2" t="s">
        <v>10104</v>
      </c>
      <c r="R3106" s="2" t="s">
        <v>21</v>
      </c>
      <c r="S3106" s="2"/>
      <c r="T3106" s="2" t="s">
        <v>25</v>
      </c>
      <c r="U3106" t="str">
        <f>VLOOKUP(H3106,[4]可返佣产品!$A$2:$B$1000,2,)</f>
        <v>true</v>
      </c>
    </row>
    <row r="3107" spans="1:21">
      <c r="A3107" s="2" t="s">
        <v>8569</v>
      </c>
      <c r="B3107" s="1" t="str">
        <f>VLOOKUP(A3107,'[3]消费明细-普通账号'!$B$2:$C$10000,2,)</f>
        <v>深圳市聚美堂科技有限公司</v>
      </c>
      <c r="C3107" s="1" t="str">
        <f>VLOOKUP(A3107,'[3]消费明细-普通账号'!$B$2:$D$10000,3,)</f>
        <v>铁军-深</v>
      </c>
      <c r="D3107" s="1" t="str">
        <f>VLOOKUP(A3107,'[3]消费明细-普通账号'!$B$2:$L$10000,11,)</f>
        <v>金浩阳</v>
      </c>
      <c r="E3107" s="1" t="str">
        <f>VLOOKUP(A3107,'[3]消费明细-普通账号'!$B$2:$P$10000,15,)</f>
        <v>新建</v>
      </c>
      <c r="F3107" s="5">
        <f>VLOOKUP(A3107,'[3]消费明细-普通账号'!$B$2:$O$10000,14,)</f>
        <v>43236.624583333301</v>
      </c>
      <c r="G3107" s="2" t="s">
        <v>10105</v>
      </c>
      <c r="H3107" s="2" t="s">
        <v>17</v>
      </c>
      <c r="I3107" s="2" t="s">
        <v>49</v>
      </c>
      <c r="J3107" s="2" t="s">
        <v>593</v>
      </c>
      <c r="K3107" s="2" t="s">
        <v>371</v>
      </c>
      <c r="L3107" s="2" t="s">
        <v>594</v>
      </c>
      <c r="M3107" s="2"/>
      <c r="N3107" s="1">
        <f t="shared" si="48"/>
        <v>36.799999999999997</v>
      </c>
      <c r="O3107" s="2" t="s">
        <v>22</v>
      </c>
      <c r="P3107" s="2" t="s">
        <v>10106</v>
      </c>
      <c r="Q3107" s="2" t="s">
        <v>10107</v>
      </c>
      <c r="R3107" s="2" t="s">
        <v>21</v>
      </c>
      <c r="S3107" s="2"/>
      <c r="T3107" s="2" t="s">
        <v>25</v>
      </c>
      <c r="U3107" t="str">
        <f>VLOOKUP(H3107,[4]可返佣产品!$A$2:$B$1000,2,)</f>
        <v>true</v>
      </c>
    </row>
    <row r="3108" spans="1:21">
      <c r="A3108" s="2" t="s">
        <v>10032</v>
      </c>
      <c r="B3108" s="1" t="str">
        <f>VLOOKUP(A3108,'[3]消费明细-普通账号'!$B$2:$C$10000,2,)</f>
        <v>福润达</v>
      </c>
      <c r="C3108" s="1" t="str">
        <f>VLOOKUP(A3108,'[3]消费明细-普通账号'!$B$2:$D$10000,3,)</f>
        <v>铁军-深</v>
      </c>
      <c r="D3108" s="1" t="str">
        <f>VLOOKUP(A3108,'[3]消费明细-普通账号'!$B$2:$L$10000,11,)</f>
        <v>金浩阳</v>
      </c>
      <c r="E3108" s="1" t="str">
        <f>VLOOKUP(A3108,'[3]消费明细-普通账号'!$B$2:$P$10000,15,)</f>
        <v>新建</v>
      </c>
      <c r="F3108" s="5">
        <f>VLOOKUP(A3108,'[3]消费明细-普通账号'!$B$2:$O$10000,14,)</f>
        <v>43253.745289351849</v>
      </c>
      <c r="G3108" s="2" t="s">
        <v>10108</v>
      </c>
      <c r="H3108" s="2" t="s">
        <v>17</v>
      </c>
      <c r="I3108" s="2" t="s">
        <v>49</v>
      </c>
      <c r="J3108" s="2" t="s">
        <v>10109</v>
      </c>
      <c r="K3108" s="2" t="s">
        <v>980</v>
      </c>
      <c r="L3108" s="2" t="s">
        <v>10110</v>
      </c>
      <c r="M3108" s="2">
        <v>7000</v>
      </c>
      <c r="N3108" s="1">
        <f t="shared" si="48"/>
        <v>1850.4500000000007</v>
      </c>
      <c r="O3108" s="2" t="s">
        <v>22</v>
      </c>
      <c r="P3108" s="2" t="s">
        <v>10111</v>
      </c>
      <c r="Q3108" s="2" t="s">
        <v>10112</v>
      </c>
      <c r="R3108" s="2" t="s">
        <v>21</v>
      </c>
      <c r="S3108" s="2"/>
      <c r="T3108" s="2" t="s">
        <v>25</v>
      </c>
      <c r="U3108" t="str">
        <f>VLOOKUP(H3108,[4]可返佣产品!$A$2:$B$1000,2,)</f>
        <v>true</v>
      </c>
    </row>
    <row r="3109" spans="1:21">
      <c r="A3109" s="2" t="s">
        <v>10113</v>
      </c>
      <c r="B3109" s="1" t="str">
        <f>VLOOKUP(A3109,'[3]消费明细-普通账号'!$B$2:$C$10000,2,)</f>
        <v>fitcome@126.com</v>
      </c>
      <c r="C3109" s="1" t="str">
        <f>VLOOKUP(A3109,'[3]消费明细-普通账号'!$B$2:$D$10000,3,)</f>
        <v>KA-深</v>
      </c>
      <c r="D3109" s="1" t="str">
        <f>VLOOKUP(A3109,'[3]消费明细-普通账号'!$B$2:$L$10000,11,)</f>
        <v>李申政</v>
      </c>
      <c r="E3109" s="1" t="str">
        <f>VLOOKUP(A3109,'[3]消费明细-普通账号'!$B$2:$P$10000,15,)</f>
        <v>关联</v>
      </c>
      <c r="F3109" s="5">
        <f>VLOOKUP(A3109,'[3]消费明细-普通账号'!$B$2:$O$10000,14,)</f>
        <v>43105</v>
      </c>
      <c r="G3109" s="2" t="s">
        <v>10114</v>
      </c>
      <c r="H3109" s="2" t="s">
        <v>531</v>
      </c>
      <c r="I3109" s="2" t="s">
        <v>18</v>
      </c>
      <c r="J3109" s="2" t="s">
        <v>10115</v>
      </c>
      <c r="K3109" s="2" t="s">
        <v>20</v>
      </c>
      <c r="L3109" s="2" t="s">
        <v>10115</v>
      </c>
      <c r="M3109" s="2"/>
      <c r="N3109" s="1">
        <f t="shared" si="48"/>
        <v>2.5499999999999998</v>
      </c>
      <c r="O3109" s="2" t="s">
        <v>22</v>
      </c>
      <c r="P3109" s="2" t="s">
        <v>10116</v>
      </c>
      <c r="Q3109" s="2" t="s">
        <v>10117</v>
      </c>
      <c r="R3109" s="2" t="s">
        <v>21</v>
      </c>
      <c r="S3109" s="2"/>
      <c r="T3109" s="2" t="s">
        <v>25</v>
      </c>
      <c r="U3109" t="str">
        <f>VLOOKUP(H3109,[4]可返佣产品!$A$2:$B$1000,2,)</f>
        <v>true</v>
      </c>
    </row>
    <row r="3110" spans="1:21">
      <c r="A3110" s="2" t="s">
        <v>10118</v>
      </c>
      <c r="B3110" s="1" t="str">
        <f>VLOOKUP(A3110,'[3]消费明细-普通账号'!$B$2:$C$10000,2,)</f>
        <v>唯手康复技术（深圳）有限公司</v>
      </c>
      <c r="C3110" s="1" t="str">
        <f>VLOOKUP(A3110,'[3]消费明细-普通账号'!$B$2:$D$10000,3,)</f>
        <v>KA-深</v>
      </c>
      <c r="D3110" s="1" t="str">
        <f>VLOOKUP(A3110,'[3]消费明细-普通账号'!$B$2:$L$10000,11,)</f>
        <v>李申政</v>
      </c>
      <c r="E3110" s="1" t="str">
        <f>VLOOKUP(A3110,'[3]消费明细-普通账号'!$B$2:$P$10000,15,)</f>
        <v>新建</v>
      </c>
      <c r="F3110" s="5">
        <f>VLOOKUP(A3110,'[3]消费明细-普通账号'!$B$2:$O$10000,14,)</f>
        <v>43257.400879629633</v>
      </c>
      <c r="G3110" s="2" t="s">
        <v>10119</v>
      </c>
      <c r="H3110" s="2" t="s">
        <v>8363</v>
      </c>
      <c r="I3110" s="2" t="s">
        <v>49</v>
      </c>
      <c r="J3110" s="2" t="s">
        <v>29</v>
      </c>
      <c r="K3110" s="2" t="s">
        <v>20</v>
      </c>
      <c r="L3110" s="2" t="s">
        <v>30</v>
      </c>
      <c r="M3110" s="2"/>
      <c r="N3110" s="1">
        <f t="shared" si="48"/>
        <v>0</v>
      </c>
      <c r="O3110" s="2" t="s">
        <v>31</v>
      </c>
      <c r="P3110" s="2" t="s">
        <v>10120</v>
      </c>
      <c r="Q3110" s="2" t="s">
        <v>10120</v>
      </c>
      <c r="R3110" s="2" t="s">
        <v>21</v>
      </c>
      <c r="S3110" s="2"/>
      <c r="T3110" s="2" t="s">
        <v>25</v>
      </c>
      <c r="U3110" t="e">
        <f>VLOOKUP(H3110,[4]可返佣产品!$A$2:$B$1000,2,)</f>
        <v>#N/A</v>
      </c>
    </row>
    <row r="3111" spans="1:21">
      <c r="A3111" s="2" t="s">
        <v>10121</v>
      </c>
      <c r="B3111" s="1" t="str">
        <f>VLOOKUP(A3111,'[3]消费明细-普通账号'!$B$2:$C$10000,2,)</f>
        <v>中航资本投资管理（深圳）有限公司</v>
      </c>
      <c r="C3111" s="1" t="str">
        <f>VLOOKUP(A3111,'[3]消费明细-普通账号'!$B$2:$D$10000,3,)</f>
        <v>KA-深</v>
      </c>
      <c r="D3111" s="1" t="str">
        <f>VLOOKUP(A3111,'[3]消费明细-普通账号'!$B$2:$L$10000,11,)</f>
        <v>李申政</v>
      </c>
      <c r="E3111" s="1" t="str">
        <f>VLOOKUP(A3111,'[3]消费明细-普通账号'!$B$2:$P$10000,15,)</f>
        <v>关联</v>
      </c>
      <c r="F3111" s="5">
        <f>VLOOKUP(A3111,'[3]消费明细-普通账号'!$B$2:$O$10000,14,)</f>
        <v>43132.025173611102</v>
      </c>
      <c r="G3111" s="2" t="s">
        <v>10122</v>
      </c>
      <c r="H3111" s="2" t="s">
        <v>17</v>
      </c>
      <c r="I3111" s="2" t="s">
        <v>59</v>
      </c>
      <c r="J3111" s="2" t="s">
        <v>10123</v>
      </c>
      <c r="K3111" s="2" t="s">
        <v>2001</v>
      </c>
      <c r="L3111" s="2" t="s">
        <v>10124</v>
      </c>
      <c r="M3111" s="2"/>
      <c r="N3111" s="1">
        <f t="shared" si="48"/>
        <v>3348.6</v>
      </c>
      <c r="O3111" s="2" t="s">
        <v>22</v>
      </c>
      <c r="P3111" s="2" t="s">
        <v>10125</v>
      </c>
      <c r="Q3111" s="2" t="s">
        <v>10126</v>
      </c>
      <c r="R3111" s="2" t="s">
        <v>21</v>
      </c>
      <c r="S3111" s="2"/>
      <c r="T3111" s="2" t="s">
        <v>25</v>
      </c>
      <c r="U3111">
        <v>-1</v>
      </c>
    </row>
    <row r="3112" spans="1:21">
      <c r="A3112" s="2" t="s">
        <v>8569</v>
      </c>
      <c r="B3112" s="1" t="str">
        <f>VLOOKUP(A3112,'[3]消费明细-普通账号'!$B$2:$C$10000,2,)</f>
        <v>深圳市聚美堂科技有限公司</v>
      </c>
      <c r="C3112" s="1" t="str">
        <f>VLOOKUP(A3112,'[3]消费明细-普通账号'!$B$2:$D$10000,3,)</f>
        <v>铁军-深</v>
      </c>
      <c r="D3112" s="1" t="str">
        <f>VLOOKUP(A3112,'[3]消费明细-普通账号'!$B$2:$L$10000,11,)</f>
        <v>金浩阳</v>
      </c>
      <c r="E3112" s="1" t="str">
        <f>VLOOKUP(A3112,'[3]消费明细-普通账号'!$B$2:$P$10000,15,)</f>
        <v>新建</v>
      </c>
      <c r="F3112" s="5">
        <f>VLOOKUP(A3112,'[3]消费明细-普通账号'!$B$2:$O$10000,14,)</f>
        <v>43236.624583333301</v>
      </c>
      <c r="G3112" s="2" t="s">
        <v>10127</v>
      </c>
      <c r="H3112" s="2" t="s">
        <v>17</v>
      </c>
      <c r="I3112" s="2" t="s">
        <v>59</v>
      </c>
      <c r="J3112" s="2" t="s">
        <v>593</v>
      </c>
      <c r="K3112" s="2" t="s">
        <v>371</v>
      </c>
      <c r="L3112" s="2" t="s">
        <v>594</v>
      </c>
      <c r="M3112" s="2"/>
      <c r="N3112" s="1">
        <f t="shared" si="48"/>
        <v>36.799999999999997</v>
      </c>
      <c r="O3112" s="2" t="s">
        <v>22</v>
      </c>
      <c r="P3112" s="2" t="s">
        <v>10128</v>
      </c>
      <c r="Q3112" s="2" t="s">
        <v>10129</v>
      </c>
      <c r="R3112" s="2" t="s">
        <v>21</v>
      </c>
      <c r="S3112" s="2"/>
      <c r="T3112" s="2" t="s">
        <v>25</v>
      </c>
      <c r="U3112" t="str">
        <f>VLOOKUP(H3112,[4]可返佣产品!$A$2:$B$1000,2,)</f>
        <v>true</v>
      </c>
    </row>
    <row r="3113" spans="1:21">
      <c r="A3113" s="2" t="s">
        <v>8569</v>
      </c>
      <c r="B3113" s="1" t="str">
        <f>VLOOKUP(A3113,'[3]消费明细-普通账号'!$B$2:$C$10000,2,)</f>
        <v>深圳市聚美堂科技有限公司</v>
      </c>
      <c r="C3113" s="1" t="str">
        <f>VLOOKUP(A3113,'[3]消费明细-普通账号'!$B$2:$D$10000,3,)</f>
        <v>铁军-深</v>
      </c>
      <c r="D3113" s="1" t="str">
        <f>VLOOKUP(A3113,'[3]消费明细-普通账号'!$B$2:$L$10000,11,)</f>
        <v>金浩阳</v>
      </c>
      <c r="E3113" s="1" t="str">
        <f>VLOOKUP(A3113,'[3]消费明细-普通账号'!$B$2:$P$10000,15,)</f>
        <v>新建</v>
      </c>
      <c r="F3113" s="5">
        <f>VLOOKUP(A3113,'[3]消费明细-普通账号'!$B$2:$O$10000,14,)</f>
        <v>43236.624583333301</v>
      </c>
      <c r="G3113" s="2" t="s">
        <v>10130</v>
      </c>
      <c r="H3113" s="2" t="s">
        <v>17</v>
      </c>
      <c r="I3113" s="2" t="s">
        <v>59</v>
      </c>
      <c r="J3113" s="2" t="s">
        <v>705</v>
      </c>
      <c r="K3113" s="2" t="s">
        <v>20</v>
      </c>
      <c r="L3113" s="2" t="s">
        <v>705</v>
      </c>
      <c r="M3113" s="2"/>
      <c r="N3113" s="1">
        <f t="shared" si="48"/>
        <v>59</v>
      </c>
      <c r="O3113" s="2" t="s">
        <v>22</v>
      </c>
      <c r="P3113" s="2" t="s">
        <v>10131</v>
      </c>
      <c r="Q3113" s="2" t="s">
        <v>10132</v>
      </c>
      <c r="R3113" s="2" t="s">
        <v>21</v>
      </c>
      <c r="S3113" s="2"/>
      <c r="T3113" s="2" t="s">
        <v>25</v>
      </c>
      <c r="U3113" t="str">
        <f>VLOOKUP(H3113,[4]可返佣产品!$A$2:$B$1000,2,)</f>
        <v>true</v>
      </c>
    </row>
    <row r="3114" spans="1:21">
      <c r="A3114" s="2" t="s">
        <v>8627</v>
      </c>
      <c r="B3114" s="1" t="str">
        <f>VLOOKUP(A3114,'[3]消费明细-普通账号'!$B$2:$C$10000,2,)</f>
        <v>深圳前海小众金融有限公司</v>
      </c>
      <c r="C3114" s="1" t="str">
        <f>VLOOKUP(A3114,'[3]消费明细-普通账号'!$B$2:$D$10000,3,)</f>
        <v>KA-深</v>
      </c>
      <c r="D3114" s="1" t="str">
        <f>VLOOKUP(A3114,'[3]消费明细-普通账号'!$B$2:$L$10000,11,)</f>
        <v>李申政</v>
      </c>
      <c r="E3114" s="1" t="str">
        <f>VLOOKUP(A3114,'[3]消费明细-普通账号'!$B$2:$P$10000,15,)</f>
        <v>关联</v>
      </c>
      <c r="F3114" s="5">
        <f>VLOOKUP(A3114,'[3]消费明细-普通账号'!$B$2:$O$10000,14,)</f>
        <v>43120</v>
      </c>
      <c r="G3114" s="2" t="s">
        <v>10133</v>
      </c>
      <c r="H3114" s="2" t="s">
        <v>954</v>
      </c>
      <c r="I3114" s="2" t="s">
        <v>131</v>
      </c>
      <c r="J3114" s="2" t="s">
        <v>10134</v>
      </c>
      <c r="K3114" s="2" t="s">
        <v>20</v>
      </c>
      <c r="L3114" s="2" t="s">
        <v>10134</v>
      </c>
      <c r="M3114" s="2"/>
      <c r="N3114" s="1">
        <f t="shared" si="48"/>
        <v>-31</v>
      </c>
      <c r="O3114" s="2" t="s">
        <v>22</v>
      </c>
      <c r="P3114" s="2" t="s">
        <v>10135</v>
      </c>
      <c r="Q3114" s="2" t="s">
        <v>10135</v>
      </c>
      <c r="R3114" s="2" t="s">
        <v>21</v>
      </c>
      <c r="S3114" s="2"/>
      <c r="T3114" s="2" t="s">
        <v>25</v>
      </c>
      <c r="U3114" t="str">
        <f>VLOOKUP(H3114,[4]可返佣产品!$A$2:$B$1000,2,)</f>
        <v>true</v>
      </c>
    </row>
    <row r="3115" spans="1:21">
      <c r="A3115" s="2" t="s">
        <v>8627</v>
      </c>
      <c r="B3115" s="1" t="str">
        <f>VLOOKUP(A3115,'[3]消费明细-普通账号'!$B$2:$C$10000,2,)</f>
        <v>深圳前海小众金融有限公司</v>
      </c>
      <c r="C3115" s="1" t="str">
        <f>VLOOKUP(A3115,'[3]消费明细-普通账号'!$B$2:$D$10000,3,)</f>
        <v>KA-深</v>
      </c>
      <c r="D3115" s="1" t="str">
        <f>VLOOKUP(A3115,'[3]消费明细-普通账号'!$B$2:$L$10000,11,)</f>
        <v>李申政</v>
      </c>
      <c r="E3115" s="1" t="str">
        <f>VLOOKUP(A3115,'[3]消费明细-普通账号'!$B$2:$P$10000,15,)</f>
        <v>关联</v>
      </c>
      <c r="F3115" s="5">
        <f>VLOOKUP(A3115,'[3]消费明细-普通账号'!$B$2:$O$10000,14,)</f>
        <v>43120</v>
      </c>
      <c r="G3115" s="2" t="s">
        <v>10136</v>
      </c>
      <c r="H3115" s="2" t="s">
        <v>89</v>
      </c>
      <c r="I3115" s="2" t="s">
        <v>131</v>
      </c>
      <c r="J3115" s="2" t="s">
        <v>10137</v>
      </c>
      <c r="K3115" s="2" t="s">
        <v>20</v>
      </c>
      <c r="L3115" s="2" t="s">
        <v>10137</v>
      </c>
      <c r="M3115" s="2"/>
      <c r="N3115" s="1">
        <f t="shared" si="48"/>
        <v>-79.2</v>
      </c>
      <c r="O3115" s="2" t="s">
        <v>22</v>
      </c>
      <c r="P3115" s="2" t="s">
        <v>10138</v>
      </c>
      <c r="Q3115" s="2" t="s">
        <v>10138</v>
      </c>
      <c r="R3115" s="2" t="s">
        <v>21</v>
      </c>
      <c r="S3115" s="2"/>
      <c r="T3115" s="2" t="s">
        <v>25</v>
      </c>
      <c r="U3115" t="str">
        <f>VLOOKUP(H3115,[4]可返佣产品!$A$2:$B$1000,2,)</f>
        <v>true</v>
      </c>
    </row>
    <row r="3116" spans="1:21">
      <c r="A3116" s="2" t="s">
        <v>10139</v>
      </c>
      <c r="B3116" s="1" t="str">
        <f>VLOOKUP(A3116,'[3]消费明细-普通账号'!$B$2:$C$10000,2,)</f>
        <v>前海小众金融有限公司</v>
      </c>
      <c r="C3116" s="1" t="str">
        <f>VLOOKUP(A3116,'[3]消费明细-普通账号'!$B$2:$D$10000,3,)</f>
        <v>KA-深</v>
      </c>
      <c r="D3116" s="1" t="str">
        <f>VLOOKUP(A3116,'[3]消费明细-普通账号'!$B$2:$L$10000,11,)</f>
        <v>李申政</v>
      </c>
      <c r="E3116" s="1" t="str">
        <f>VLOOKUP(A3116,'[3]消费明细-普通账号'!$B$2:$P$10000,15,)</f>
        <v>新建</v>
      </c>
      <c r="F3116" s="5">
        <f>VLOOKUP(A3116,'[3]消费明细-普通账号'!$B$2:$O$10000,14,)</f>
        <v>43039</v>
      </c>
      <c r="G3116" s="2" t="s">
        <v>10140</v>
      </c>
      <c r="H3116" s="2" t="s">
        <v>2874</v>
      </c>
      <c r="I3116" s="2" t="s">
        <v>59</v>
      </c>
      <c r="J3116" s="2" t="s">
        <v>9707</v>
      </c>
      <c r="K3116" s="2" t="s">
        <v>20</v>
      </c>
      <c r="L3116" s="2" t="s">
        <v>9707</v>
      </c>
      <c r="M3116" s="2">
        <v>1500</v>
      </c>
      <c r="N3116" s="1">
        <f t="shared" si="48"/>
        <v>17300</v>
      </c>
      <c r="O3116" s="2" t="s">
        <v>22</v>
      </c>
      <c r="P3116" s="2" t="s">
        <v>10141</v>
      </c>
      <c r="Q3116" s="2" t="s">
        <v>10142</v>
      </c>
      <c r="R3116" s="2" t="s">
        <v>21</v>
      </c>
      <c r="S3116" s="2"/>
      <c r="T3116" s="2" t="s">
        <v>25</v>
      </c>
      <c r="U3116" t="str">
        <f>VLOOKUP(H3116,[4]可返佣产品!$A$2:$B$1000,2,)</f>
        <v>true</v>
      </c>
    </row>
    <row r="3117" spans="1:21">
      <c r="A3117" s="2" t="s">
        <v>8627</v>
      </c>
      <c r="B3117" s="1" t="str">
        <f>VLOOKUP(A3117,'[3]消费明细-普通账号'!$B$2:$C$10000,2,)</f>
        <v>深圳前海小众金融有限公司</v>
      </c>
      <c r="C3117" s="1" t="str">
        <f>VLOOKUP(A3117,'[3]消费明细-普通账号'!$B$2:$D$10000,3,)</f>
        <v>KA-深</v>
      </c>
      <c r="D3117" s="1" t="str">
        <f>VLOOKUP(A3117,'[3]消费明细-普通账号'!$B$2:$L$10000,11,)</f>
        <v>李申政</v>
      </c>
      <c r="E3117" s="1" t="str">
        <f>VLOOKUP(A3117,'[3]消费明细-普通账号'!$B$2:$P$10000,15,)</f>
        <v>关联</v>
      </c>
      <c r="F3117" s="5">
        <f>VLOOKUP(A3117,'[3]消费明细-普通账号'!$B$2:$O$10000,14,)</f>
        <v>43120</v>
      </c>
      <c r="G3117" s="2" t="s">
        <v>10143</v>
      </c>
      <c r="H3117" s="2" t="s">
        <v>17</v>
      </c>
      <c r="I3117" s="2" t="s">
        <v>131</v>
      </c>
      <c r="J3117" s="2" t="s">
        <v>10144</v>
      </c>
      <c r="K3117" s="2" t="s">
        <v>20</v>
      </c>
      <c r="L3117" s="2" t="s">
        <v>10144</v>
      </c>
      <c r="M3117" s="2"/>
      <c r="N3117" s="1">
        <f t="shared" si="48"/>
        <v>-60.56</v>
      </c>
      <c r="O3117" s="2" t="s">
        <v>22</v>
      </c>
      <c r="P3117" s="2" t="s">
        <v>10145</v>
      </c>
      <c r="Q3117" s="2" t="s">
        <v>10145</v>
      </c>
      <c r="R3117" s="2" t="s">
        <v>21</v>
      </c>
      <c r="S3117" s="2"/>
      <c r="T3117" s="2" t="s">
        <v>25</v>
      </c>
      <c r="U3117" t="str">
        <f>VLOOKUP(H3117,[4]可返佣产品!$A$2:$B$1000,2,)</f>
        <v>true</v>
      </c>
    </row>
    <row r="3118" spans="1:21">
      <c r="A3118" s="2" t="s">
        <v>8553</v>
      </c>
      <c r="B3118" s="1" t="str">
        <f>VLOOKUP(A3118,'[3]消费明细-普通账号'!$B$2:$C$10000,2,)</f>
        <v>广州阅来阅美网络科技有限公司</v>
      </c>
      <c r="C3118" s="1" t="str">
        <f>VLOOKUP(A3118,'[3]消费明细-普通账号'!$B$2:$D$10000,3,)</f>
        <v>KA-深</v>
      </c>
      <c r="D3118" s="1" t="str">
        <f>VLOOKUP(A3118,'[3]消费明细-普通账号'!$B$2:$L$10000,11,)</f>
        <v>李申政</v>
      </c>
      <c r="E3118" s="1" t="str">
        <f>VLOOKUP(A3118,'[3]消费明细-普通账号'!$B$2:$P$10000,15,)</f>
        <v>关联</v>
      </c>
      <c r="F3118" s="5">
        <f>VLOOKUP(A3118,'[3]消费明细-普通账号'!$B$2:$O$10000,14,)</f>
        <v>43140.605034722197</v>
      </c>
      <c r="G3118" s="2" t="s">
        <v>10146</v>
      </c>
      <c r="H3118" s="2" t="s">
        <v>17</v>
      </c>
      <c r="I3118" s="2" t="s">
        <v>59</v>
      </c>
      <c r="J3118" s="2" t="s">
        <v>10147</v>
      </c>
      <c r="K3118" s="2" t="s">
        <v>20</v>
      </c>
      <c r="L3118" s="2" t="s">
        <v>10147</v>
      </c>
      <c r="M3118" s="2"/>
      <c r="N3118" s="1">
        <f t="shared" si="48"/>
        <v>809.91</v>
      </c>
      <c r="O3118" s="2" t="s">
        <v>22</v>
      </c>
      <c r="P3118" s="2" t="s">
        <v>10148</v>
      </c>
      <c r="Q3118" s="2" t="s">
        <v>10148</v>
      </c>
      <c r="R3118" s="2" t="s">
        <v>21</v>
      </c>
      <c r="S3118" s="2"/>
      <c r="T3118" s="2" t="s">
        <v>25</v>
      </c>
      <c r="U3118">
        <v>-1</v>
      </c>
    </row>
    <row r="3119" spans="1:21">
      <c r="A3119" s="2" t="s">
        <v>8553</v>
      </c>
      <c r="B3119" s="1" t="str">
        <f>VLOOKUP(A3119,'[3]消费明细-普通账号'!$B$2:$C$10000,2,)</f>
        <v>广州阅来阅美网络科技有限公司</v>
      </c>
      <c r="C3119" s="1" t="str">
        <f>VLOOKUP(A3119,'[3]消费明细-普通账号'!$B$2:$D$10000,3,)</f>
        <v>KA-深</v>
      </c>
      <c r="D3119" s="1" t="str">
        <f>VLOOKUP(A3119,'[3]消费明细-普通账号'!$B$2:$L$10000,11,)</f>
        <v>李申政</v>
      </c>
      <c r="E3119" s="1" t="str">
        <f>VLOOKUP(A3119,'[3]消费明细-普通账号'!$B$2:$P$10000,15,)</f>
        <v>关联</v>
      </c>
      <c r="F3119" s="5">
        <f>VLOOKUP(A3119,'[3]消费明细-普通账号'!$B$2:$O$10000,14,)</f>
        <v>43140.605034722197</v>
      </c>
      <c r="G3119" s="2" t="s">
        <v>10149</v>
      </c>
      <c r="H3119" s="2" t="s">
        <v>17</v>
      </c>
      <c r="I3119" s="2" t="s">
        <v>59</v>
      </c>
      <c r="J3119" s="2" t="s">
        <v>10150</v>
      </c>
      <c r="K3119" s="2" t="s">
        <v>20</v>
      </c>
      <c r="L3119" s="2" t="s">
        <v>10150</v>
      </c>
      <c r="M3119" s="2"/>
      <c r="N3119" s="1">
        <f t="shared" si="48"/>
        <v>376.45</v>
      </c>
      <c r="O3119" s="2" t="s">
        <v>22</v>
      </c>
      <c r="P3119" s="2" t="s">
        <v>10151</v>
      </c>
      <c r="Q3119" s="2" t="s">
        <v>10152</v>
      </c>
      <c r="R3119" s="2" t="s">
        <v>21</v>
      </c>
      <c r="S3119" s="2"/>
      <c r="T3119" s="2" t="s">
        <v>25</v>
      </c>
      <c r="U3119">
        <v>-1</v>
      </c>
    </row>
    <row r="3120" spans="1:21">
      <c r="A3120" s="2" t="s">
        <v>8569</v>
      </c>
      <c r="B3120" s="1" t="str">
        <f>VLOOKUP(A3120,'[3]消费明细-普通账号'!$B$2:$C$10000,2,)</f>
        <v>深圳市聚美堂科技有限公司</v>
      </c>
      <c r="C3120" s="1" t="str">
        <f>VLOOKUP(A3120,'[3]消费明细-普通账号'!$B$2:$D$10000,3,)</f>
        <v>铁军-深</v>
      </c>
      <c r="D3120" s="1" t="str">
        <f>VLOOKUP(A3120,'[3]消费明细-普通账号'!$B$2:$L$10000,11,)</f>
        <v>金浩阳</v>
      </c>
      <c r="E3120" s="1" t="str">
        <f>VLOOKUP(A3120,'[3]消费明细-普通账号'!$B$2:$P$10000,15,)</f>
        <v>新建</v>
      </c>
      <c r="F3120" s="5">
        <f>VLOOKUP(A3120,'[3]消费明细-普通账号'!$B$2:$O$10000,14,)</f>
        <v>43236.624583333301</v>
      </c>
      <c r="G3120" s="2" t="s">
        <v>10153</v>
      </c>
      <c r="H3120" s="2" t="s">
        <v>17</v>
      </c>
      <c r="I3120" s="2" t="s">
        <v>59</v>
      </c>
      <c r="J3120" s="2" t="s">
        <v>705</v>
      </c>
      <c r="K3120" s="2" t="s">
        <v>20</v>
      </c>
      <c r="L3120" s="2" t="s">
        <v>705</v>
      </c>
      <c r="M3120" s="2"/>
      <c r="N3120" s="1">
        <f t="shared" si="48"/>
        <v>59</v>
      </c>
      <c r="O3120" s="2" t="s">
        <v>22</v>
      </c>
      <c r="P3120" s="2" t="s">
        <v>10154</v>
      </c>
      <c r="Q3120" s="2" t="s">
        <v>10155</v>
      </c>
      <c r="R3120" s="2" t="s">
        <v>21</v>
      </c>
      <c r="S3120" s="2"/>
      <c r="T3120" s="2" t="s">
        <v>25</v>
      </c>
      <c r="U3120" t="str">
        <f>VLOOKUP(H3120,[4]可返佣产品!$A$2:$B$1000,2,)</f>
        <v>true</v>
      </c>
    </row>
    <row r="3121" spans="1:21">
      <c r="A3121" s="2" t="s">
        <v>8569</v>
      </c>
      <c r="B3121" s="1" t="str">
        <f>VLOOKUP(A3121,'[3]消费明细-普通账号'!$B$2:$C$10000,2,)</f>
        <v>深圳市聚美堂科技有限公司</v>
      </c>
      <c r="C3121" s="1" t="str">
        <f>VLOOKUP(A3121,'[3]消费明细-普通账号'!$B$2:$D$10000,3,)</f>
        <v>铁军-深</v>
      </c>
      <c r="D3121" s="1" t="str">
        <f>VLOOKUP(A3121,'[3]消费明细-普通账号'!$B$2:$L$10000,11,)</f>
        <v>金浩阳</v>
      </c>
      <c r="E3121" s="1" t="str">
        <f>VLOOKUP(A3121,'[3]消费明细-普通账号'!$B$2:$P$10000,15,)</f>
        <v>新建</v>
      </c>
      <c r="F3121" s="5">
        <f>VLOOKUP(A3121,'[3]消费明细-普通账号'!$B$2:$O$10000,14,)</f>
        <v>43236.624583333301</v>
      </c>
      <c r="G3121" s="2" t="s">
        <v>10156</v>
      </c>
      <c r="H3121" s="2" t="s">
        <v>17</v>
      </c>
      <c r="I3121" s="2" t="s">
        <v>59</v>
      </c>
      <c r="J3121" s="2" t="s">
        <v>705</v>
      </c>
      <c r="K3121" s="2" t="s">
        <v>20</v>
      </c>
      <c r="L3121" s="2" t="s">
        <v>705</v>
      </c>
      <c r="M3121" s="2"/>
      <c r="N3121" s="1">
        <f t="shared" si="48"/>
        <v>59</v>
      </c>
      <c r="O3121" s="2" t="s">
        <v>22</v>
      </c>
      <c r="P3121" s="2" t="s">
        <v>10157</v>
      </c>
      <c r="Q3121" s="2" t="s">
        <v>10158</v>
      </c>
      <c r="R3121" s="2" t="s">
        <v>21</v>
      </c>
      <c r="S3121" s="2"/>
      <c r="T3121" s="2" t="s">
        <v>25</v>
      </c>
      <c r="U3121" t="str">
        <f>VLOOKUP(H3121,[4]可返佣产品!$A$2:$B$1000,2,)</f>
        <v>true</v>
      </c>
    </row>
    <row r="3122" spans="1:21">
      <c r="A3122" s="2" t="s">
        <v>8569</v>
      </c>
      <c r="B3122" s="1" t="str">
        <f>VLOOKUP(A3122,'[3]消费明细-普通账号'!$B$2:$C$10000,2,)</f>
        <v>深圳市聚美堂科技有限公司</v>
      </c>
      <c r="C3122" s="1" t="str">
        <f>VLOOKUP(A3122,'[3]消费明细-普通账号'!$B$2:$D$10000,3,)</f>
        <v>铁军-深</v>
      </c>
      <c r="D3122" s="1" t="str">
        <f>VLOOKUP(A3122,'[3]消费明细-普通账号'!$B$2:$L$10000,11,)</f>
        <v>金浩阳</v>
      </c>
      <c r="E3122" s="1" t="str">
        <f>VLOOKUP(A3122,'[3]消费明细-普通账号'!$B$2:$P$10000,15,)</f>
        <v>新建</v>
      </c>
      <c r="F3122" s="5">
        <f>VLOOKUP(A3122,'[3]消费明细-普通账号'!$B$2:$O$10000,14,)</f>
        <v>43236.624583333301</v>
      </c>
      <c r="G3122" s="2" t="s">
        <v>10159</v>
      </c>
      <c r="H3122" s="2" t="s">
        <v>130</v>
      </c>
      <c r="I3122" s="2" t="s">
        <v>49</v>
      </c>
      <c r="J3122" s="2" t="s">
        <v>29</v>
      </c>
      <c r="K3122" s="2" t="s">
        <v>20</v>
      </c>
      <c r="L3122" s="2" t="s">
        <v>30</v>
      </c>
      <c r="M3122" s="2"/>
      <c r="N3122" s="1">
        <f t="shared" si="48"/>
        <v>0</v>
      </c>
      <c r="O3122" s="2" t="s">
        <v>31</v>
      </c>
      <c r="P3122" s="2" t="s">
        <v>10160</v>
      </c>
      <c r="Q3122" s="2" t="s">
        <v>10160</v>
      </c>
      <c r="R3122" s="2" t="s">
        <v>21</v>
      </c>
      <c r="S3122" s="2"/>
      <c r="T3122" s="2" t="s">
        <v>25</v>
      </c>
      <c r="U3122" t="b">
        <f>VLOOKUP(H3122,[4]可返佣产品!$A$2:$B$1000,2,)</f>
        <v>1</v>
      </c>
    </row>
    <row r="3123" spans="1:21">
      <c r="A3123" s="2" t="s">
        <v>8627</v>
      </c>
      <c r="B3123" s="1" t="str">
        <f>VLOOKUP(A3123,'[3]消费明细-普通账号'!$B$2:$C$10000,2,)</f>
        <v>深圳前海小众金融有限公司</v>
      </c>
      <c r="C3123" s="1" t="str">
        <f>VLOOKUP(A3123,'[3]消费明细-普通账号'!$B$2:$D$10000,3,)</f>
        <v>KA-深</v>
      </c>
      <c r="D3123" s="1" t="str">
        <f>VLOOKUP(A3123,'[3]消费明细-普通账号'!$B$2:$L$10000,11,)</f>
        <v>李申政</v>
      </c>
      <c r="E3123" s="1" t="str">
        <f>VLOOKUP(A3123,'[3]消费明细-普通账号'!$B$2:$P$10000,15,)</f>
        <v>关联</v>
      </c>
      <c r="F3123" s="5">
        <f>VLOOKUP(A3123,'[3]消费明细-普通账号'!$B$2:$O$10000,14,)</f>
        <v>43120</v>
      </c>
      <c r="G3123" s="2" t="s">
        <v>10161</v>
      </c>
      <c r="H3123" s="2" t="s">
        <v>36</v>
      </c>
      <c r="I3123" s="2" t="s">
        <v>131</v>
      </c>
      <c r="J3123" s="2" t="s">
        <v>10162</v>
      </c>
      <c r="K3123" s="2" t="s">
        <v>20</v>
      </c>
      <c r="L3123" s="2" t="s">
        <v>10162</v>
      </c>
      <c r="M3123" s="2"/>
      <c r="N3123" s="1">
        <f t="shared" si="48"/>
        <v>-56.12</v>
      </c>
      <c r="O3123" s="2" t="s">
        <v>22</v>
      </c>
      <c r="P3123" s="2" t="s">
        <v>10163</v>
      </c>
      <c r="Q3123" s="2" t="s">
        <v>10163</v>
      </c>
      <c r="R3123" s="2" t="s">
        <v>21</v>
      </c>
      <c r="S3123" s="2"/>
      <c r="T3123" s="2" t="s">
        <v>25</v>
      </c>
      <c r="U3123" t="str">
        <f>VLOOKUP(H3123,[4]可返佣产品!$A$2:$B$1000,2,)</f>
        <v>true</v>
      </c>
    </row>
    <row r="3124" spans="1:21">
      <c r="A3124" s="2" t="s">
        <v>8559</v>
      </c>
      <c r="B3124" s="1" t="str">
        <f>VLOOKUP(A3124,'[3]消费明细-普通账号'!$B$2:$C$10000,2,)</f>
        <v>深圳泽汇科技有限公司</v>
      </c>
      <c r="C3124" s="1" t="str">
        <f>VLOOKUP(A3124,'[3]消费明细-普通账号'!$B$2:$D$10000,3,)</f>
        <v>铁军-深</v>
      </c>
      <c r="D3124" s="1" t="str">
        <f>VLOOKUP(A3124,'[3]消费明细-普通账号'!$B$2:$L$10000,11,)</f>
        <v>黄至崇</v>
      </c>
      <c r="E3124" s="1" t="str">
        <f>VLOOKUP(A3124,'[3]消费明细-普通账号'!$B$2:$P$10000,15,)</f>
        <v>新建</v>
      </c>
      <c r="F3124" s="5">
        <f>VLOOKUP(A3124,'[3]消费明细-普通账号'!$B$2:$O$10000,14,)</f>
        <v>43194.591597222199</v>
      </c>
      <c r="G3124" s="2" t="s">
        <v>10164</v>
      </c>
      <c r="H3124" s="2" t="s">
        <v>17</v>
      </c>
      <c r="I3124" s="2" t="s">
        <v>49</v>
      </c>
      <c r="J3124" s="2" t="s">
        <v>10165</v>
      </c>
      <c r="K3124" s="2" t="s">
        <v>371</v>
      </c>
      <c r="L3124" s="2" t="s">
        <v>10166</v>
      </c>
      <c r="M3124" s="2"/>
      <c r="N3124" s="1">
        <f t="shared" si="48"/>
        <v>92.1</v>
      </c>
      <c r="O3124" s="2" t="s">
        <v>22</v>
      </c>
      <c r="P3124" s="2" t="s">
        <v>10167</v>
      </c>
      <c r="Q3124" s="2" t="s">
        <v>10168</v>
      </c>
      <c r="R3124" s="2" t="s">
        <v>21</v>
      </c>
      <c r="S3124" s="2"/>
      <c r="T3124" s="2" t="s">
        <v>25</v>
      </c>
      <c r="U3124" t="str">
        <f>VLOOKUP(H3124,[4]可返佣产品!$A$2:$B$1000,2,)</f>
        <v>true</v>
      </c>
    </row>
    <row r="3125" spans="1:21">
      <c r="A3125" s="2" t="s">
        <v>8627</v>
      </c>
      <c r="B3125" s="1" t="str">
        <f>VLOOKUP(A3125,'[3]消费明细-普通账号'!$B$2:$C$10000,2,)</f>
        <v>深圳前海小众金融有限公司</v>
      </c>
      <c r="C3125" s="1" t="str">
        <f>VLOOKUP(A3125,'[3]消费明细-普通账号'!$B$2:$D$10000,3,)</f>
        <v>KA-深</v>
      </c>
      <c r="D3125" s="1" t="str">
        <f>VLOOKUP(A3125,'[3]消费明细-普通账号'!$B$2:$L$10000,11,)</f>
        <v>李申政</v>
      </c>
      <c r="E3125" s="1" t="str">
        <f>VLOOKUP(A3125,'[3]消费明细-普通账号'!$B$2:$P$10000,15,)</f>
        <v>关联</v>
      </c>
      <c r="F3125" s="5">
        <f>VLOOKUP(A3125,'[3]消费明细-普通账号'!$B$2:$O$10000,14,)</f>
        <v>43120</v>
      </c>
      <c r="G3125" s="2" t="s">
        <v>10169</v>
      </c>
      <c r="H3125" s="2" t="s">
        <v>17</v>
      </c>
      <c r="I3125" s="2" t="s">
        <v>131</v>
      </c>
      <c r="J3125" s="2" t="s">
        <v>10170</v>
      </c>
      <c r="K3125" s="2" t="s">
        <v>20</v>
      </c>
      <c r="L3125" s="2" t="s">
        <v>10170</v>
      </c>
      <c r="M3125" s="2"/>
      <c r="N3125" s="1">
        <f t="shared" si="48"/>
        <v>-9365.51</v>
      </c>
      <c r="O3125" s="2" t="s">
        <v>22</v>
      </c>
      <c r="P3125" s="2" t="s">
        <v>10171</v>
      </c>
      <c r="Q3125" s="2" t="s">
        <v>10171</v>
      </c>
      <c r="R3125" s="2" t="s">
        <v>21</v>
      </c>
      <c r="S3125" s="2"/>
      <c r="T3125" s="2" t="s">
        <v>25</v>
      </c>
      <c r="U3125" t="str">
        <f>VLOOKUP(H3125,[4]可返佣产品!$A$2:$B$1000,2,)</f>
        <v>true</v>
      </c>
    </row>
    <row r="3126" spans="1:21">
      <c r="A3126" s="2" t="s">
        <v>8627</v>
      </c>
      <c r="B3126" s="1" t="str">
        <f>VLOOKUP(A3126,'[3]消费明细-普通账号'!$B$2:$C$10000,2,)</f>
        <v>深圳前海小众金融有限公司</v>
      </c>
      <c r="C3126" s="1" t="str">
        <f>VLOOKUP(A3126,'[3]消费明细-普通账号'!$B$2:$D$10000,3,)</f>
        <v>KA-深</v>
      </c>
      <c r="D3126" s="1" t="str">
        <f>VLOOKUP(A3126,'[3]消费明细-普通账号'!$B$2:$L$10000,11,)</f>
        <v>李申政</v>
      </c>
      <c r="E3126" s="1" t="str">
        <f>VLOOKUP(A3126,'[3]消费明细-普通账号'!$B$2:$P$10000,15,)</f>
        <v>关联</v>
      </c>
      <c r="F3126" s="5">
        <f>VLOOKUP(A3126,'[3]消费明细-普通账号'!$B$2:$O$10000,14,)</f>
        <v>43120</v>
      </c>
      <c r="G3126" s="2" t="s">
        <v>10172</v>
      </c>
      <c r="H3126" s="2" t="s">
        <v>17</v>
      </c>
      <c r="I3126" s="2" t="s">
        <v>131</v>
      </c>
      <c r="J3126" s="2" t="s">
        <v>10173</v>
      </c>
      <c r="K3126" s="2" t="s">
        <v>20</v>
      </c>
      <c r="L3126" s="2" t="s">
        <v>10173</v>
      </c>
      <c r="M3126" s="2"/>
      <c r="N3126" s="1">
        <f t="shared" si="48"/>
        <v>-9937.2099999999991</v>
      </c>
      <c r="O3126" s="2" t="s">
        <v>22</v>
      </c>
      <c r="P3126" s="2" t="s">
        <v>10174</v>
      </c>
      <c r="Q3126" s="2" t="s">
        <v>10174</v>
      </c>
      <c r="R3126" s="2" t="s">
        <v>21</v>
      </c>
      <c r="S3126" s="2"/>
      <c r="T3126" s="2" t="s">
        <v>25</v>
      </c>
      <c r="U3126" t="str">
        <f>VLOOKUP(H3126,[4]可返佣产品!$A$2:$B$1000,2,)</f>
        <v>true</v>
      </c>
    </row>
    <row r="3127" spans="1:21">
      <c r="A3127" s="2" t="s">
        <v>8627</v>
      </c>
      <c r="B3127" s="1" t="str">
        <f>VLOOKUP(A3127,'[3]消费明细-普通账号'!$B$2:$C$10000,2,)</f>
        <v>深圳前海小众金融有限公司</v>
      </c>
      <c r="C3127" s="1" t="str">
        <f>VLOOKUP(A3127,'[3]消费明细-普通账号'!$B$2:$D$10000,3,)</f>
        <v>KA-深</v>
      </c>
      <c r="D3127" s="1" t="str">
        <f>VLOOKUP(A3127,'[3]消费明细-普通账号'!$B$2:$L$10000,11,)</f>
        <v>李申政</v>
      </c>
      <c r="E3127" s="1" t="str">
        <f>VLOOKUP(A3127,'[3]消费明细-普通账号'!$B$2:$P$10000,15,)</f>
        <v>关联</v>
      </c>
      <c r="F3127" s="5">
        <f>VLOOKUP(A3127,'[3]消费明细-普通账号'!$B$2:$O$10000,14,)</f>
        <v>43120</v>
      </c>
      <c r="G3127" s="2" t="s">
        <v>10175</v>
      </c>
      <c r="H3127" s="2" t="s">
        <v>17</v>
      </c>
      <c r="I3127" s="2" t="s">
        <v>131</v>
      </c>
      <c r="J3127" s="2" t="s">
        <v>10176</v>
      </c>
      <c r="K3127" s="2" t="s">
        <v>20</v>
      </c>
      <c r="L3127" s="2" t="s">
        <v>10176</v>
      </c>
      <c r="M3127" s="2"/>
      <c r="N3127" s="1">
        <f t="shared" si="48"/>
        <v>-4946.6400000000003</v>
      </c>
      <c r="O3127" s="2" t="s">
        <v>22</v>
      </c>
      <c r="P3127" s="2" t="s">
        <v>10177</v>
      </c>
      <c r="Q3127" s="2" t="s">
        <v>10177</v>
      </c>
      <c r="R3127" s="2" t="s">
        <v>21</v>
      </c>
      <c r="S3127" s="2"/>
      <c r="T3127" s="2" t="s">
        <v>25</v>
      </c>
      <c r="U3127" t="str">
        <f>VLOOKUP(H3127,[4]可返佣产品!$A$2:$B$1000,2,)</f>
        <v>true</v>
      </c>
    </row>
    <row r="3128" spans="1:21">
      <c r="A3128" s="2" t="s">
        <v>8627</v>
      </c>
      <c r="B3128" s="1" t="str">
        <f>VLOOKUP(A3128,'[3]消费明细-普通账号'!$B$2:$C$10000,2,)</f>
        <v>深圳前海小众金融有限公司</v>
      </c>
      <c r="C3128" s="1" t="str">
        <f>VLOOKUP(A3128,'[3]消费明细-普通账号'!$B$2:$D$10000,3,)</f>
        <v>KA-深</v>
      </c>
      <c r="D3128" s="1" t="str">
        <f>VLOOKUP(A3128,'[3]消费明细-普通账号'!$B$2:$L$10000,11,)</f>
        <v>李申政</v>
      </c>
      <c r="E3128" s="1" t="str">
        <f>VLOOKUP(A3128,'[3]消费明细-普通账号'!$B$2:$P$10000,15,)</f>
        <v>关联</v>
      </c>
      <c r="F3128" s="5">
        <f>VLOOKUP(A3128,'[3]消费明细-普通账号'!$B$2:$O$10000,14,)</f>
        <v>43120</v>
      </c>
      <c r="G3128" s="2" t="s">
        <v>10178</v>
      </c>
      <c r="H3128" s="2" t="s">
        <v>17</v>
      </c>
      <c r="I3128" s="2" t="s">
        <v>131</v>
      </c>
      <c r="J3128" s="2" t="s">
        <v>10179</v>
      </c>
      <c r="K3128" s="2" t="s">
        <v>20</v>
      </c>
      <c r="L3128" s="2" t="s">
        <v>10179</v>
      </c>
      <c r="M3128" s="2"/>
      <c r="N3128" s="1">
        <f t="shared" si="48"/>
        <v>-4066.31</v>
      </c>
      <c r="O3128" s="2" t="s">
        <v>22</v>
      </c>
      <c r="P3128" s="2" t="s">
        <v>10177</v>
      </c>
      <c r="Q3128" s="2" t="s">
        <v>10177</v>
      </c>
      <c r="R3128" s="2" t="s">
        <v>21</v>
      </c>
      <c r="S3128" s="2"/>
      <c r="T3128" s="2" t="s">
        <v>25</v>
      </c>
      <c r="U3128" t="str">
        <f>VLOOKUP(H3128,[4]可返佣产品!$A$2:$B$1000,2,)</f>
        <v>true</v>
      </c>
    </row>
    <row r="3129" spans="1:21">
      <c r="A3129" s="2" t="s">
        <v>8519</v>
      </c>
      <c r="B3129" s="1" t="str">
        <f>VLOOKUP(A3129,'[3]消费明细-普通账号'!$B$2:$C$10000,2,)</f>
        <v>深圳创客区块链技术有限公司</v>
      </c>
      <c r="C3129" s="1" t="str">
        <f>VLOOKUP(A3129,'[3]消费明细-普通账号'!$B$2:$D$10000,3,)</f>
        <v>KA-深</v>
      </c>
      <c r="D3129" s="1" t="str">
        <f>VLOOKUP(A3129,'[3]消费明细-普通账号'!$B$2:$L$10000,11,)</f>
        <v>李申政</v>
      </c>
      <c r="E3129" s="1" t="str">
        <f>VLOOKUP(A3129,'[3]消费明细-普通账号'!$B$2:$P$10000,15,)</f>
        <v>关联</v>
      </c>
      <c r="F3129" s="5">
        <f>VLOOKUP(A3129,'[3]消费明细-普通账号'!$B$2:$O$10000,14,)</f>
        <v>43090</v>
      </c>
      <c r="G3129" s="2" t="s">
        <v>10180</v>
      </c>
      <c r="H3129" s="2" t="s">
        <v>17</v>
      </c>
      <c r="I3129" s="2" t="s">
        <v>49</v>
      </c>
      <c r="J3129" s="2" t="s">
        <v>10181</v>
      </c>
      <c r="K3129" s="2" t="s">
        <v>3840</v>
      </c>
      <c r="L3129" s="2" t="s">
        <v>10182</v>
      </c>
      <c r="M3129" s="2"/>
      <c r="N3129" s="1">
        <f t="shared" si="48"/>
        <v>59.8</v>
      </c>
      <c r="O3129" s="2" t="s">
        <v>22</v>
      </c>
      <c r="P3129" s="2" t="s">
        <v>10183</v>
      </c>
      <c r="Q3129" s="2" t="s">
        <v>10184</v>
      </c>
      <c r="R3129" s="2" t="s">
        <v>21</v>
      </c>
      <c r="S3129" s="2"/>
      <c r="T3129" s="2" t="s">
        <v>25</v>
      </c>
      <c r="U3129" t="str">
        <f>VLOOKUP(H3129,[4]可返佣产品!$A$2:$B$1000,2,)</f>
        <v>true</v>
      </c>
    </row>
    <row r="3130" spans="1:21">
      <c r="A3130" s="2" t="s">
        <v>8553</v>
      </c>
      <c r="B3130" s="1" t="str">
        <f>VLOOKUP(A3130,'[3]消费明细-普通账号'!$B$2:$C$10000,2,)</f>
        <v>广州阅来阅美网络科技有限公司</v>
      </c>
      <c r="C3130" s="1" t="str">
        <f>VLOOKUP(A3130,'[3]消费明细-普通账号'!$B$2:$D$10000,3,)</f>
        <v>KA-深</v>
      </c>
      <c r="D3130" s="1" t="str">
        <f>VLOOKUP(A3130,'[3]消费明细-普通账号'!$B$2:$L$10000,11,)</f>
        <v>李申政</v>
      </c>
      <c r="E3130" s="1" t="str">
        <f>VLOOKUP(A3130,'[3]消费明细-普通账号'!$B$2:$P$10000,15,)</f>
        <v>关联</v>
      </c>
      <c r="F3130" s="5">
        <f>VLOOKUP(A3130,'[3]消费明细-普通账号'!$B$2:$O$10000,14,)</f>
        <v>43140.605034722197</v>
      </c>
      <c r="G3130" s="2" t="s">
        <v>10185</v>
      </c>
      <c r="H3130" s="2" t="s">
        <v>17</v>
      </c>
      <c r="I3130" s="2" t="s">
        <v>49</v>
      </c>
      <c r="J3130" s="2" t="s">
        <v>10186</v>
      </c>
      <c r="K3130" s="2" t="s">
        <v>20</v>
      </c>
      <c r="L3130" s="2" t="s">
        <v>10186</v>
      </c>
      <c r="M3130" s="2"/>
      <c r="N3130" s="1">
        <f t="shared" si="48"/>
        <v>1421.82</v>
      </c>
      <c r="O3130" s="2" t="s">
        <v>22</v>
      </c>
      <c r="P3130" s="2" t="s">
        <v>10187</v>
      </c>
      <c r="Q3130" s="2" t="s">
        <v>10188</v>
      </c>
      <c r="R3130" s="2" t="s">
        <v>21</v>
      </c>
      <c r="S3130" s="2"/>
      <c r="T3130" s="2" t="s">
        <v>25</v>
      </c>
      <c r="U3130" t="str">
        <f>VLOOKUP(H3130,[4]可返佣产品!$A$2:$B$1000,2,)</f>
        <v>true</v>
      </c>
    </row>
    <row r="3131" spans="1:21">
      <c r="A3131" s="2" t="s">
        <v>8615</v>
      </c>
      <c r="B3131" s="1" t="str">
        <f>VLOOKUP(A3131,'[3]消费明细-普通账号'!$B$2:$C$10000,2,)</f>
        <v>深圳众米网络科技有限公司</v>
      </c>
      <c r="C3131" s="1" t="str">
        <f>VLOOKUP(A3131,'[3]消费明细-普通账号'!$B$2:$D$10000,3,)</f>
        <v>铁军-深</v>
      </c>
      <c r="D3131" s="1" t="str">
        <f>VLOOKUP(A3131,'[3]消费明细-普通账号'!$B$2:$L$10000,11,)</f>
        <v>黄至崇</v>
      </c>
      <c r="E3131" s="1" t="str">
        <f>VLOOKUP(A3131,'[3]消费明细-普通账号'!$B$2:$P$10000,15,)</f>
        <v>关联</v>
      </c>
      <c r="F3131" s="5">
        <f>VLOOKUP(A3131,'[3]消费明细-普通账号'!$B$2:$O$10000,14,)</f>
        <v>43174.780104166668</v>
      </c>
      <c r="G3131" s="2" t="s">
        <v>10189</v>
      </c>
      <c r="H3131" s="2" t="s">
        <v>17</v>
      </c>
      <c r="I3131" s="2" t="s">
        <v>59</v>
      </c>
      <c r="J3131" s="2" t="s">
        <v>10190</v>
      </c>
      <c r="K3131" s="2" t="s">
        <v>360</v>
      </c>
      <c r="L3131" s="2" t="s">
        <v>10191</v>
      </c>
      <c r="M3131" s="2"/>
      <c r="N3131" s="1">
        <f t="shared" si="48"/>
        <v>4223.47</v>
      </c>
      <c r="O3131" s="2" t="s">
        <v>22</v>
      </c>
      <c r="P3131" s="2" t="s">
        <v>10192</v>
      </c>
      <c r="Q3131" s="2" t="s">
        <v>10193</v>
      </c>
      <c r="R3131" s="2" t="s">
        <v>21</v>
      </c>
      <c r="S3131" s="2"/>
      <c r="T3131" s="2" t="s">
        <v>25</v>
      </c>
      <c r="U3131">
        <v>-1</v>
      </c>
    </row>
    <row r="3132" spans="1:21">
      <c r="A3132" s="2" t="s">
        <v>8615</v>
      </c>
      <c r="B3132" s="1" t="str">
        <f>VLOOKUP(A3132,'[3]消费明细-普通账号'!$B$2:$C$10000,2,)</f>
        <v>深圳众米网络科技有限公司</v>
      </c>
      <c r="C3132" s="1" t="str">
        <f>VLOOKUP(A3132,'[3]消费明细-普通账号'!$B$2:$D$10000,3,)</f>
        <v>铁军-深</v>
      </c>
      <c r="D3132" s="1" t="str">
        <f>VLOOKUP(A3132,'[3]消费明细-普通账号'!$B$2:$L$10000,11,)</f>
        <v>黄至崇</v>
      </c>
      <c r="E3132" s="1" t="str">
        <f>VLOOKUP(A3132,'[3]消费明细-普通账号'!$B$2:$P$10000,15,)</f>
        <v>关联</v>
      </c>
      <c r="F3132" s="5">
        <f>VLOOKUP(A3132,'[3]消费明细-普通账号'!$B$2:$O$10000,14,)</f>
        <v>43174.780104166668</v>
      </c>
      <c r="G3132" s="2" t="s">
        <v>10194</v>
      </c>
      <c r="H3132" s="2" t="s">
        <v>17</v>
      </c>
      <c r="I3132" s="2" t="s">
        <v>59</v>
      </c>
      <c r="J3132" s="2" t="s">
        <v>730</v>
      </c>
      <c r="K3132" s="2" t="s">
        <v>20</v>
      </c>
      <c r="L3132" s="2" t="s">
        <v>730</v>
      </c>
      <c r="M3132" s="2">
        <v>148</v>
      </c>
      <c r="N3132" s="1">
        <f t="shared" si="48"/>
        <v>0</v>
      </c>
      <c r="O3132" s="2" t="s">
        <v>22</v>
      </c>
      <c r="P3132" s="2" t="s">
        <v>10195</v>
      </c>
      <c r="Q3132" s="2" t="s">
        <v>10196</v>
      </c>
      <c r="R3132" s="2" t="s">
        <v>21</v>
      </c>
      <c r="S3132" s="2"/>
      <c r="T3132" s="2" t="s">
        <v>25</v>
      </c>
      <c r="U3132">
        <v>-1</v>
      </c>
    </row>
    <row r="3133" spans="1:21">
      <c r="A3133" s="2" t="s">
        <v>8573</v>
      </c>
      <c r="B3133" s="1" t="str">
        <f>VLOOKUP(A3133,'[3]消费明细-普通账号'!$B$2:$C$10000,2,)</f>
        <v>松本先天下有限公司</v>
      </c>
      <c r="C3133" s="1" t="str">
        <f>VLOOKUP(A3133,'[3]消费明细-普通账号'!$B$2:$D$10000,3,)</f>
        <v>KA-深</v>
      </c>
      <c r="D3133" s="1" t="str">
        <f>VLOOKUP(A3133,'[3]消费明细-普通账号'!$B$2:$L$10000,11,)</f>
        <v>黄至崇</v>
      </c>
      <c r="E3133" s="1" t="str">
        <f>VLOOKUP(A3133,'[3]消费明细-普通账号'!$B$2:$P$10000,15,)</f>
        <v>新建</v>
      </c>
      <c r="F3133" s="5">
        <f>VLOOKUP(A3133,'[3]消费明细-普通账号'!$B$2:$O$10000,14,)</f>
        <v>42947</v>
      </c>
      <c r="G3133" s="2" t="s">
        <v>10197</v>
      </c>
      <c r="H3133" s="2" t="s">
        <v>17</v>
      </c>
      <c r="I3133" s="2" t="s">
        <v>49</v>
      </c>
      <c r="J3133" s="2" t="s">
        <v>1029</v>
      </c>
      <c r="K3133" s="2" t="s">
        <v>20</v>
      </c>
      <c r="L3133" s="2" t="s">
        <v>1029</v>
      </c>
      <c r="M3133" s="2"/>
      <c r="N3133" s="1">
        <f t="shared" si="48"/>
        <v>239</v>
      </c>
      <c r="O3133" s="2" t="s">
        <v>22</v>
      </c>
      <c r="P3133" s="2" t="s">
        <v>10198</v>
      </c>
      <c r="Q3133" s="2" t="s">
        <v>10199</v>
      </c>
      <c r="R3133" s="2" t="s">
        <v>21</v>
      </c>
      <c r="S3133" s="2"/>
      <c r="T3133" s="2" t="s">
        <v>25</v>
      </c>
      <c r="U3133" t="str">
        <f>VLOOKUP(H3133,[4]可返佣产品!$A$2:$B$1000,2,)</f>
        <v>true</v>
      </c>
    </row>
    <row r="3134" spans="1:21">
      <c r="A3134" s="2" t="s">
        <v>9877</v>
      </c>
      <c r="B3134" s="1" t="str">
        <f>VLOOKUP(A3134,'[3]消费明细-普通账号'!$B$2:$C$10000,2,)</f>
        <v>深圳酷旗互联网有限公司</v>
      </c>
      <c r="C3134" s="1" t="str">
        <f>VLOOKUP(A3134,'[3]消费明细-普通账号'!$B$2:$D$10000,3,)</f>
        <v>铁军-深</v>
      </c>
      <c r="D3134" s="1" t="str">
        <f>VLOOKUP(A3134,'[3]消费明细-普通账号'!$B$2:$L$10000,11,)</f>
        <v>谭仲健</v>
      </c>
      <c r="E3134" s="1" t="str">
        <f>VLOOKUP(A3134,'[3]消费明细-普通账号'!$B$2:$P$10000,15,)</f>
        <v>关联</v>
      </c>
      <c r="F3134" s="5">
        <f>VLOOKUP(A3134,'[3]消费明细-普通账号'!$B$2:$O$10000,14,)</f>
        <v>43109.809988425899</v>
      </c>
      <c r="G3134" s="2" t="s">
        <v>10200</v>
      </c>
      <c r="H3134" s="2" t="s">
        <v>306</v>
      </c>
      <c r="I3134" s="2" t="s">
        <v>49</v>
      </c>
      <c r="J3134" s="2" t="s">
        <v>3958</v>
      </c>
      <c r="K3134" s="2" t="s">
        <v>84</v>
      </c>
      <c r="L3134" s="2" t="s">
        <v>3959</v>
      </c>
      <c r="M3134" s="2"/>
      <c r="N3134" s="1">
        <f t="shared" si="48"/>
        <v>540.6</v>
      </c>
      <c r="O3134" s="2" t="s">
        <v>22</v>
      </c>
      <c r="P3134" s="2" t="s">
        <v>10201</v>
      </c>
      <c r="Q3134" s="2" t="s">
        <v>10202</v>
      </c>
      <c r="R3134" s="2" t="s">
        <v>21</v>
      </c>
      <c r="S3134" s="2"/>
      <c r="T3134" s="2" t="s">
        <v>25</v>
      </c>
      <c r="U3134" t="str">
        <f>VLOOKUP(H3134,[4]可返佣产品!$A$2:$B$1000,2,)</f>
        <v>true</v>
      </c>
    </row>
    <row r="3135" spans="1:21">
      <c r="A3135" s="2" t="s">
        <v>8569</v>
      </c>
      <c r="B3135" s="1" t="str">
        <f>VLOOKUP(A3135,'[3]消费明细-普通账号'!$B$2:$C$10000,2,)</f>
        <v>深圳市聚美堂科技有限公司</v>
      </c>
      <c r="C3135" s="1" t="str">
        <f>VLOOKUP(A3135,'[3]消费明细-普通账号'!$B$2:$D$10000,3,)</f>
        <v>铁军-深</v>
      </c>
      <c r="D3135" s="1" t="str">
        <f>VLOOKUP(A3135,'[3]消费明细-普通账号'!$B$2:$L$10000,11,)</f>
        <v>金浩阳</v>
      </c>
      <c r="E3135" s="1" t="str">
        <f>VLOOKUP(A3135,'[3]消费明细-普通账号'!$B$2:$P$10000,15,)</f>
        <v>新建</v>
      </c>
      <c r="F3135" s="5">
        <f>VLOOKUP(A3135,'[3]消费明细-普通账号'!$B$2:$O$10000,14,)</f>
        <v>43236.624583333301</v>
      </c>
      <c r="G3135" s="2" t="s">
        <v>10203</v>
      </c>
      <c r="H3135" s="2" t="s">
        <v>17</v>
      </c>
      <c r="I3135" s="2" t="s">
        <v>49</v>
      </c>
      <c r="J3135" s="2" t="s">
        <v>593</v>
      </c>
      <c r="K3135" s="2" t="s">
        <v>371</v>
      </c>
      <c r="L3135" s="2" t="s">
        <v>594</v>
      </c>
      <c r="M3135" s="2"/>
      <c r="N3135" s="1">
        <f t="shared" si="48"/>
        <v>36.799999999999997</v>
      </c>
      <c r="O3135" s="2" t="s">
        <v>22</v>
      </c>
      <c r="P3135" s="2" t="s">
        <v>10204</v>
      </c>
      <c r="Q3135" s="2" t="s">
        <v>10205</v>
      </c>
      <c r="R3135" s="2" t="s">
        <v>21</v>
      </c>
      <c r="S3135" s="2"/>
      <c r="T3135" s="2" t="s">
        <v>25</v>
      </c>
      <c r="U3135" t="str">
        <f>VLOOKUP(H3135,[4]可返佣产品!$A$2:$B$1000,2,)</f>
        <v>true</v>
      </c>
    </row>
    <row r="3136" spans="1:21">
      <c r="A3136" s="2" t="s">
        <v>9917</v>
      </c>
      <c r="B3136" s="1" t="str">
        <f>VLOOKUP(A3136,'[3]消费明细-普通账号'!$B$2:$C$10000,2,)</f>
        <v>国宁信息</v>
      </c>
      <c r="C3136" s="1" t="str">
        <f>VLOOKUP(A3136,'[3]消费明细-普通账号'!$B$2:$D$10000,3,)</f>
        <v>KA-深</v>
      </c>
      <c r="D3136" s="1" t="str">
        <f>VLOOKUP(A3136,'[3]消费明细-普通账号'!$B$2:$L$10000,11,)</f>
        <v>李申政</v>
      </c>
      <c r="E3136" s="1" t="str">
        <f>VLOOKUP(A3136,'[3]消费明细-普通账号'!$B$2:$P$10000,15,)</f>
        <v>新建</v>
      </c>
      <c r="F3136" s="5">
        <f>VLOOKUP(A3136,'[3]消费明细-普通账号'!$B$2:$O$10000,14,)</f>
        <v>43283.644814814812</v>
      </c>
      <c r="G3136" s="2" t="s">
        <v>10206</v>
      </c>
      <c r="H3136" s="2" t="s">
        <v>1877</v>
      </c>
      <c r="I3136" s="2" t="s">
        <v>49</v>
      </c>
      <c r="J3136" s="2" t="s">
        <v>29</v>
      </c>
      <c r="K3136" s="2" t="s">
        <v>20</v>
      </c>
      <c r="L3136" s="2" t="s">
        <v>30</v>
      </c>
      <c r="M3136" s="2"/>
      <c r="N3136" s="1">
        <f t="shared" si="48"/>
        <v>0</v>
      </c>
      <c r="O3136" s="2" t="s">
        <v>31</v>
      </c>
      <c r="P3136" s="2" t="s">
        <v>10207</v>
      </c>
      <c r="Q3136" s="2" t="s">
        <v>10207</v>
      </c>
      <c r="R3136" s="2" t="s">
        <v>21</v>
      </c>
      <c r="S3136" s="2"/>
      <c r="T3136" s="2" t="s">
        <v>25</v>
      </c>
      <c r="U3136" t="b">
        <f>VLOOKUP(H3136,[4]可返佣产品!$A$2:$B$1000,2,)</f>
        <v>1</v>
      </c>
    </row>
    <row r="3137" spans="1:21">
      <c r="A3137" s="2" t="s">
        <v>8569</v>
      </c>
      <c r="B3137" s="1" t="str">
        <f>VLOOKUP(A3137,'[3]消费明细-普通账号'!$B$2:$C$10000,2,)</f>
        <v>深圳市聚美堂科技有限公司</v>
      </c>
      <c r="C3137" s="1" t="str">
        <f>VLOOKUP(A3137,'[3]消费明细-普通账号'!$B$2:$D$10000,3,)</f>
        <v>铁军-深</v>
      </c>
      <c r="D3137" s="1" t="str">
        <f>VLOOKUP(A3137,'[3]消费明细-普通账号'!$B$2:$L$10000,11,)</f>
        <v>金浩阳</v>
      </c>
      <c r="E3137" s="1" t="str">
        <f>VLOOKUP(A3137,'[3]消费明细-普通账号'!$B$2:$P$10000,15,)</f>
        <v>新建</v>
      </c>
      <c r="F3137" s="5">
        <f>VLOOKUP(A3137,'[3]消费明细-普通账号'!$B$2:$O$10000,14,)</f>
        <v>43236.624583333301</v>
      </c>
      <c r="G3137" s="2" t="s">
        <v>10208</v>
      </c>
      <c r="H3137" s="2" t="s">
        <v>17</v>
      </c>
      <c r="I3137" s="2" t="s">
        <v>59</v>
      </c>
      <c r="J3137" s="2" t="s">
        <v>705</v>
      </c>
      <c r="K3137" s="2" t="s">
        <v>20</v>
      </c>
      <c r="L3137" s="2" t="s">
        <v>705</v>
      </c>
      <c r="M3137" s="2"/>
      <c r="N3137" s="1">
        <f t="shared" si="48"/>
        <v>59</v>
      </c>
      <c r="O3137" s="2" t="s">
        <v>22</v>
      </c>
      <c r="P3137" s="2" t="s">
        <v>10209</v>
      </c>
      <c r="Q3137" s="2" t="s">
        <v>10210</v>
      </c>
      <c r="R3137" s="2" t="s">
        <v>21</v>
      </c>
      <c r="S3137" s="2"/>
      <c r="T3137" s="2" t="s">
        <v>25</v>
      </c>
      <c r="U3137" t="str">
        <f>VLOOKUP(H3137,[4]可返佣产品!$A$2:$B$1000,2,)</f>
        <v>true</v>
      </c>
    </row>
    <row r="3138" spans="1:21">
      <c r="A3138" s="2" t="s">
        <v>9917</v>
      </c>
      <c r="B3138" s="1" t="str">
        <f>VLOOKUP(A3138,'[3]消费明细-普通账号'!$B$2:$C$10000,2,)</f>
        <v>国宁信息</v>
      </c>
      <c r="C3138" s="1" t="str">
        <f>VLOOKUP(A3138,'[3]消费明细-普通账号'!$B$2:$D$10000,3,)</f>
        <v>KA-深</v>
      </c>
      <c r="D3138" s="1" t="str">
        <f>VLOOKUP(A3138,'[3]消费明细-普通账号'!$B$2:$L$10000,11,)</f>
        <v>李申政</v>
      </c>
      <c r="E3138" s="1" t="str">
        <f>VLOOKUP(A3138,'[3]消费明细-普通账号'!$B$2:$P$10000,15,)</f>
        <v>新建</v>
      </c>
      <c r="F3138" s="5">
        <f>VLOOKUP(A3138,'[3]消费明细-普通账号'!$B$2:$O$10000,14,)</f>
        <v>43283.644814814812</v>
      </c>
      <c r="G3138" s="2" t="s">
        <v>10211</v>
      </c>
      <c r="H3138" s="2" t="s">
        <v>1899</v>
      </c>
      <c r="I3138" s="2" t="s">
        <v>49</v>
      </c>
      <c r="J3138" s="2" t="s">
        <v>29</v>
      </c>
      <c r="K3138" s="2" t="s">
        <v>20</v>
      </c>
      <c r="L3138" s="2" t="s">
        <v>30</v>
      </c>
      <c r="M3138" s="2"/>
      <c r="N3138" s="1">
        <f t="shared" si="48"/>
        <v>0</v>
      </c>
      <c r="O3138" s="2" t="s">
        <v>31</v>
      </c>
      <c r="P3138" s="2" t="s">
        <v>10212</v>
      </c>
      <c r="Q3138" s="2" t="s">
        <v>10212</v>
      </c>
      <c r="R3138" s="2" t="s">
        <v>21</v>
      </c>
      <c r="S3138" s="2"/>
      <c r="T3138" s="2" t="s">
        <v>25</v>
      </c>
      <c r="U3138" t="b">
        <f>VLOOKUP(H3138,[4]可返佣产品!$A$2:$B$1000,2,)</f>
        <v>1</v>
      </c>
    </row>
    <row r="3139" spans="1:21">
      <c r="A3139" s="2" t="s">
        <v>8519</v>
      </c>
      <c r="B3139" s="1" t="str">
        <f>VLOOKUP(A3139,'[3]消费明细-普通账号'!$B$2:$C$10000,2,)</f>
        <v>深圳创客区块链技术有限公司</v>
      </c>
      <c r="C3139" s="1" t="str">
        <f>VLOOKUP(A3139,'[3]消费明细-普通账号'!$B$2:$D$10000,3,)</f>
        <v>KA-深</v>
      </c>
      <c r="D3139" s="1" t="str">
        <f>VLOOKUP(A3139,'[3]消费明细-普通账号'!$B$2:$L$10000,11,)</f>
        <v>李申政</v>
      </c>
      <c r="E3139" s="1" t="str">
        <f>VLOOKUP(A3139,'[3]消费明细-普通账号'!$B$2:$P$10000,15,)</f>
        <v>关联</v>
      </c>
      <c r="F3139" s="5">
        <f>VLOOKUP(A3139,'[3]消费明细-普通账号'!$B$2:$O$10000,14,)</f>
        <v>43090</v>
      </c>
      <c r="G3139" s="2" t="s">
        <v>10213</v>
      </c>
      <c r="H3139" s="2" t="s">
        <v>17</v>
      </c>
      <c r="I3139" s="2" t="s">
        <v>59</v>
      </c>
      <c r="J3139" s="2" t="s">
        <v>1117</v>
      </c>
      <c r="K3139" s="2" t="s">
        <v>20</v>
      </c>
      <c r="L3139" s="2" t="s">
        <v>1117</v>
      </c>
      <c r="M3139" s="2"/>
      <c r="N3139" s="1">
        <f t="shared" ref="N3139:N3202" si="49">L3139-M3139</f>
        <v>262</v>
      </c>
      <c r="O3139" s="2" t="s">
        <v>22</v>
      </c>
      <c r="P3139" s="2" t="s">
        <v>10214</v>
      </c>
      <c r="Q3139" s="2" t="s">
        <v>10215</v>
      </c>
      <c r="R3139" s="2" t="s">
        <v>21</v>
      </c>
      <c r="S3139" s="2"/>
      <c r="T3139" s="2" t="s">
        <v>25</v>
      </c>
      <c r="U3139">
        <v>-1</v>
      </c>
    </row>
    <row r="3140" spans="1:21">
      <c r="A3140" s="2" t="s">
        <v>8519</v>
      </c>
      <c r="B3140" s="1" t="str">
        <f>VLOOKUP(A3140,'[3]消费明细-普通账号'!$B$2:$C$10000,2,)</f>
        <v>深圳创客区块链技术有限公司</v>
      </c>
      <c r="C3140" s="1" t="str">
        <f>VLOOKUP(A3140,'[3]消费明细-普通账号'!$B$2:$D$10000,3,)</f>
        <v>KA-深</v>
      </c>
      <c r="D3140" s="1" t="str">
        <f>VLOOKUP(A3140,'[3]消费明细-普通账号'!$B$2:$L$10000,11,)</f>
        <v>李申政</v>
      </c>
      <c r="E3140" s="1" t="str">
        <f>VLOOKUP(A3140,'[3]消费明细-普通账号'!$B$2:$P$10000,15,)</f>
        <v>关联</v>
      </c>
      <c r="F3140" s="5">
        <f>VLOOKUP(A3140,'[3]消费明细-普通账号'!$B$2:$O$10000,14,)</f>
        <v>43090</v>
      </c>
      <c r="G3140" s="2" t="s">
        <v>10216</v>
      </c>
      <c r="H3140" s="2" t="s">
        <v>17</v>
      </c>
      <c r="I3140" s="2" t="s">
        <v>59</v>
      </c>
      <c r="J3140" s="2" t="s">
        <v>10217</v>
      </c>
      <c r="K3140" s="2" t="s">
        <v>20</v>
      </c>
      <c r="L3140" s="2" t="s">
        <v>10217</v>
      </c>
      <c r="M3140" s="2"/>
      <c r="N3140" s="1">
        <f t="shared" si="49"/>
        <v>1879</v>
      </c>
      <c r="O3140" s="2" t="s">
        <v>22</v>
      </c>
      <c r="P3140" s="2" t="s">
        <v>10218</v>
      </c>
      <c r="Q3140" s="2" t="s">
        <v>10219</v>
      </c>
      <c r="R3140" s="2" t="s">
        <v>21</v>
      </c>
      <c r="S3140" s="2"/>
      <c r="T3140" s="2" t="s">
        <v>25</v>
      </c>
      <c r="U3140">
        <v>-1</v>
      </c>
    </row>
    <row r="3141" spans="1:21">
      <c r="A3141" s="2" t="s">
        <v>8519</v>
      </c>
      <c r="B3141" s="1" t="str">
        <f>VLOOKUP(A3141,'[3]消费明细-普通账号'!$B$2:$C$10000,2,)</f>
        <v>深圳创客区块链技术有限公司</v>
      </c>
      <c r="C3141" s="1" t="str">
        <f>VLOOKUP(A3141,'[3]消费明细-普通账号'!$B$2:$D$10000,3,)</f>
        <v>KA-深</v>
      </c>
      <c r="D3141" s="1" t="str">
        <f>VLOOKUP(A3141,'[3]消费明细-普通账号'!$B$2:$L$10000,11,)</f>
        <v>李申政</v>
      </c>
      <c r="E3141" s="1" t="str">
        <f>VLOOKUP(A3141,'[3]消费明细-普通账号'!$B$2:$P$10000,15,)</f>
        <v>关联</v>
      </c>
      <c r="F3141" s="5">
        <f>VLOOKUP(A3141,'[3]消费明细-普通账号'!$B$2:$O$10000,14,)</f>
        <v>43090</v>
      </c>
      <c r="G3141" s="2" t="s">
        <v>10220</v>
      </c>
      <c r="H3141" s="2" t="s">
        <v>17</v>
      </c>
      <c r="I3141" s="2" t="s">
        <v>59</v>
      </c>
      <c r="J3141" s="2" t="s">
        <v>10221</v>
      </c>
      <c r="K3141" s="2" t="s">
        <v>20</v>
      </c>
      <c r="L3141" s="2" t="s">
        <v>10221</v>
      </c>
      <c r="M3141" s="2"/>
      <c r="N3141" s="1">
        <f t="shared" si="49"/>
        <v>1453</v>
      </c>
      <c r="O3141" s="2" t="s">
        <v>22</v>
      </c>
      <c r="P3141" s="2" t="s">
        <v>10222</v>
      </c>
      <c r="Q3141" s="2" t="s">
        <v>10223</v>
      </c>
      <c r="R3141" s="2" t="s">
        <v>21</v>
      </c>
      <c r="S3141" s="2"/>
      <c r="T3141" s="2" t="s">
        <v>25</v>
      </c>
      <c r="U3141">
        <v>-1</v>
      </c>
    </row>
    <row r="3142" spans="1:21">
      <c r="A3142" s="2" t="s">
        <v>8920</v>
      </c>
      <c r="B3142" s="1" t="str">
        <f>VLOOKUP(A3142,'[3]消费明细-普通账号'!$B$2:$C$10000,2,)</f>
        <v>深圳前海惠德金融信息服务有限公司</v>
      </c>
      <c r="C3142" s="1" t="str">
        <f>VLOOKUP(A3142,'[3]消费明细-普通账号'!$B$2:$D$10000,3,)</f>
        <v>KA-深</v>
      </c>
      <c r="D3142" s="1" t="str">
        <f>VLOOKUP(A3142,'[3]消费明细-普通账号'!$B$2:$L$10000,11,)</f>
        <v>李申政</v>
      </c>
      <c r="E3142" s="1" t="str">
        <f>VLOOKUP(A3142,'[3]消费明细-普通账号'!$B$2:$P$10000,15,)</f>
        <v>关联</v>
      </c>
      <c r="F3142" s="5">
        <f>VLOOKUP(A3142,'[3]消费明细-普通账号'!$B$2:$O$10000,14,)</f>
        <v>43042</v>
      </c>
      <c r="G3142" s="2" t="s">
        <v>10224</v>
      </c>
      <c r="H3142" s="2" t="s">
        <v>17</v>
      </c>
      <c r="I3142" s="2" t="s">
        <v>59</v>
      </c>
      <c r="J3142" s="2" t="s">
        <v>10225</v>
      </c>
      <c r="K3142" s="2" t="s">
        <v>84</v>
      </c>
      <c r="L3142" s="2" t="s">
        <v>10226</v>
      </c>
      <c r="M3142" s="2">
        <v>1383</v>
      </c>
      <c r="N3142" s="1">
        <f t="shared" si="49"/>
        <v>2574.6</v>
      </c>
      <c r="O3142" s="2" t="s">
        <v>22</v>
      </c>
      <c r="P3142" s="2" t="s">
        <v>10227</v>
      </c>
      <c r="Q3142" s="2" t="s">
        <v>10228</v>
      </c>
      <c r="R3142" s="2" t="s">
        <v>21</v>
      </c>
      <c r="S3142" s="2"/>
      <c r="T3142" s="2" t="s">
        <v>25</v>
      </c>
      <c r="U3142">
        <v>-1</v>
      </c>
    </row>
    <row r="3143" spans="1:21">
      <c r="A3143" s="2" t="s">
        <v>8920</v>
      </c>
      <c r="B3143" s="1" t="str">
        <f>VLOOKUP(A3143,'[3]消费明细-普通账号'!$B$2:$C$10000,2,)</f>
        <v>深圳前海惠德金融信息服务有限公司</v>
      </c>
      <c r="C3143" s="1" t="str">
        <f>VLOOKUP(A3143,'[3]消费明细-普通账号'!$B$2:$D$10000,3,)</f>
        <v>KA-深</v>
      </c>
      <c r="D3143" s="1" t="str">
        <f>VLOOKUP(A3143,'[3]消费明细-普通账号'!$B$2:$L$10000,11,)</f>
        <v>李申政</v>
      </c>
      <c r="E3143" s="1" t="str">
        <f>VLOOKUP(A3143,'[3]消费明细-普通账号'!$B$2:$P$10000,15,)</f>
        <v>关联</v>
      </c>
      <c r="F3143" s="5">
        <f>VLOOKUP(A3143,'[3]消费明细-普通账号'!$B$2:$O$10000,14,)</f>
        <v>43042</v>
      </c>
      <c r="G3143" s="2" t="s">
        <v>10229</v>
      </c>
      <c r="H3143" s="2" t="s">
        <v>17</v>
      </c>
      <c r="I3143" s="2" t="s">
        <v>59</v>
      </c>
      <c r="J3143" s="2" t="s">
        <v>10230</v>
      </c>
      <c r="K3143" s="2" t="s">
        <v>84</v>
      </c>
      <c r="L3143" s="2" t="s">
        <v>10231</v>
      </c>
      <c r="M3143" s="2">
        <v>3830.1</v>
      </c>
      <c r="N3143" s="1">
        <f t="shared" si="49"/>
        <v>0</v>
      </c>
      <c r="O3143" s="2" t="s">
        <v>22</v>
      </c>
      <c r="P3143" s="2" t="s">
        <v>10232</v>
      </c>
      <c r="Q3143" s="2" t="s">
        <v>10233</v>
      </c>
      <c r="R3143" s="2" t="s">
        <v>21</v>
      </c>
      <c r="S3143" s="2"/>
      <c r="T3143" s="2" t="s">
        <v>25</v>
      </c>
      <c r="U3143">
        <v>-1</v>
      </c>
    </row>
    <row r="3144" spans="1:21">
      <c r="A3144" s="2" t="s">
        <v>8519</v>
      </c>
      <c r="B3144" s="1" t="str">
        <f>VLOOKUP(A3144,'[3]消费明细-普通账号'!$B$2:$C$10000,2,)</f>
        <v>深圳创客区块链技术有限公司</v>
      </c>
      <c r="C3144" s="1" t="str">
        <f>VLOOKUP(A3144,'[3]消费明细-普通账号'!$B$2:$D$10000,3,)</f>
        <v>KA-深</v>
      </c>
      <c r="D3144" s="1" t="str">
        <f>VLOOKUP(A3144,'[3]消费明细-普通账号'!$B$2:$L$10000,11,)</f>
        <v>李申政</v>
      </c>
      <c r="E3144" s="1" t="str">
        <f>VLOOKUP(A3144,'[3]消费明细-普通账号'!$B$2:$P$10000,15,)</f>
        <v>关联</v>
      </c>
      <c r="F3144" s="5">
        <f>VLOOKUP(A3144,'[3]消费明细-普通账号'!$B$2:$O$10000,14,)</f>
        <v>43090</v>
      </c>
      <c r="G3144" s="2" t="s">
        <v>10234</v>
      </c>
      <c r="H3144" s="2" t="s">
        <v>17</v>
      </c>
      <c r="I3144" s="2" t="s">
        <v>59</v>
      </c>
      <c r="J3144" s="2" t="s">
        <v>10235</v>
      </c>
      <c r="K3144" s="2" t="s">
        <v>20</v>
      </c>
      <c r="L3144" s="2" t="s">
        <v>10235</v>
      </c>
      <c r="M3144" s="2"/>
      <c r="N3144" s="1">
        <f t="shared" si="49"/>
        <v>702.05</v>
      </c>
      <c r="O3144" s="2" t="s">
        <v>22</v>
      </c>
      <c r="P3144" s="2" t="s">
        <v>10236</v>
      </c>
      <c r="Q3144" s="2" t="s">
        <v>10237</v>
      </c>
      <c r="R3144" s="2" t="s">
        <v>21</v>
      </c>
      <c r="S3144" s="2"/>
      <c r="T3144" s="2" t="s">
        <v>25</v>
      </c>
      <c r="U3144">
        <v>-1</v>
      </c>
    </row>
    <row r="3145" spans="1:21">
      <c r="A3145" s="2" t="s">
        <v>8519</v>
      </c>
      <c r="B3145" s="1" t="str">
        <f>VLOOKUP(A3145,'[3]消费明细-普通账号'!$B$2:$C$10000,2,)</f>
        <v>深圳创客区块链技术有限公司</v>
      </c>
      <c r="C3145" s="1" t="str">
        <f>VLOOKUP(A3145,'[3]消费明细-普通账号'!$B$2:$D$10000,3,)</f>
        <v>KA-深</v>
      </c>
      <c r="D3145" s="1" t="str">
        <f>VLOOKUP(A3145,'[3]消费明细-普通账号'!$B$2:$L$10000,11,)</f>
        <v>李申政</v>
      </c>
      <c r="E3145" s="1" t="str">
        <f>VLOOKUP(A3145,'[3]消费明细-普通账号'!$B$2:$P$10000,15,)</f>
        <v>关联</v>
      </c>
      <c r="F3145" s="5">
        <f>VLOOKUP(A3145,'[3]消费明细-普通账号'!$B$2:$O$10000,14,)</f>
        <v>43090</v>
      </c>
      <c r="G3145" s="2" t="s">
        <v>10238</v>
      </c>
      <c r="H3145" s="2" t="s">
        <v>36</v>
      </c>
      <c r="I3145" s="2" t="s">
        <v>59</v>
      </c>
      <c r="J3145" s="2" t="s">
        <v>10239</v>
      </c>
      <c r="K3145" s="2" t="s">
        <v>20</v>
      </c>
      <c r="L3145" s="2" t="s">
        <v>10239</v>
      </c>
      <c r="M3145" s="2"/>
      <c r="N3145" s="1">
        <f t="shared" si="49"/>
        <v>884.8</v>
      </c>
      <c r="O3145" s="2" t="s">
        <v>22</v>
      </c>
      <c r="P3145" s="2" t="s">
        <v>10240</v>
      </c>
      <c r="Q3145" s="2" t="s">
        <v>10241</v>
      </c>
      <c r="R3145" s="2" t="s">
        <v>21</v>
      </c>
      <c r="S3145" s="2"/>
      <c r="T3145" s="2" t="s">
        <v>25</v>
      </c>
      <c r="U3145">
        <v>-1</v>
      </c>
    </row>
    <row r="3146" spans="1:21">
      <c r="A3146" s="2" t="s">
        <v>8519</v>
      </c>
      <c r="B3146" s="1" t="str">
        <f>VLOOKUP(A3146,'[3]消费明细-普通账号'!$B$2:$C$10000,2,)</f>
        <v>深圳创客区块链技术有限公司</v>
      </c>
      <c r="C3146" s="1" t="str">
        <f>VLOOKUP(A3146,'[3]消费明细-普通账号'!$B$2:$D$10000,3,)</f>
        <v>KA-深</v>
      </c>
      <c r="D3146" s="1" t="str">
        <f>VLOOKUP(A3146,'[3]消费明细-普通账号'!$B$2:$L$10000,11,)</f>
        <v>李申政</v>
      </c>
      <c r="E3146" s="1" t="str">
        <f>VLOOKUP(A3146,'[3]消费明细-普通账号'!$B$2:$P$10000,15,)</f>
        <v>关联</v>
      </c>
      <c r="F3146" s="5">
        <f>VLOOKUP(A3146,'[3]消费明细-普通账号'!$B$2:$O$10000,14,)</f>
        <v>43090</v>
      </c>
      <c r="G3146" s="2" t="s">
        <v>10242</v>
      </c>
      <c r="H3146" s="2" t="s">
        <v>36</v>
      </c>
      <c r="I3146" s="2" t="s">
        <v>59</v>
      </c>
      <c r="J3146" s="2" t="s">
        <v>10243</v>
      </c>
      <c r="K3146" s="2" t="s">
        <v>20</v>
      </c>
      <c r="L3146" s="2" t="s">
        <v>10243</v>
      </c>
      <c r="M3146" s="2"/>
      <c r="N3146" s="1">
        <f t="shared" si="49"/>
        <v>896</v>
      </c>
      <c r="O3146" s="2" t="s">
        <v>22</v>
      </c>
      <c r="P3146" s="2" t="s">
        <v>10244</v>
      </c>
      <c r="Q3146" s="2" t="s">
        <v>10245</v>
      </c>
      <c r="R3146" s="2" t="s">
        <v>21</v>
      </c>
      <c r="S3146" s="2"/>
      <c r="T3146" s="2" t="s">
        <v>25</v>
      </c>
      <c r="U3146">
        <v>-1</v>
      </c>
    </row>
    <row r="3147" spans="1:21">
      <c r="A3147" s="2" t="s">
        <v>8519</v>
      </c>
      <c r="B3147" s="1" t="str">
        <f>VLOOKUP(A3147,'[3]消费明细-普通账号'!$B$2:$C$10000,2,)</f>
        <v>深圳创客区块链技术有限公司</v>
      </c>
      <c r="C3147" s="1" t="str">
        <f>VLOOKUP(A3147,'[3]消费明细-普通账号'!$B$2:$D$10000,3,)</f>
        <v>KA-深</v>
      </c>
      <c r="D3147" s="1" t="str">
        <f>VLOOKUP(A3147,'[3]消费明细-普通账号'!$B$2:$L$10000,11,)</f>
        <v>李申政</v>
      </c>
      <c r="E3147" s="1" t="str">
        <f>VLOOKUP(A3147,'[3]消费明细-普通账号'!$B$2:$P$10000,15,)</f>
        <v>关联</v>
      </c>
      <c r="F3147" s="5">
        <f>VLOOKUP(A3147,'[3]消费明细-普通账号'!$B$2:$O$10000,14,)</f>
        <v>43090</v>
      </c>
      <c r="G3147" s="2" t="s">
        <v>10246</v>
      </c>
      <c r="H3147" s="2" t="s">
        <v>17</v>
      </c>
      <c r="I3147" s="2" t="s">
        <v>59</v>
      </c>
      <c r="J3147" s="2" t="s">
        <v>10247</v>
      </c>
      <c r="K3147" s="2" t="s">
        <v>20</v>
      </c>
      <c r="L3147" s="2" t="s">
        <v>10247</v>
      </c>
      <c r="M3147" s="2"/>
      <c r="N3147" s="1">
        <f t="shared" si="49"/>
        <v>763.91</v>
      </c>
      <c r="O3147" s="2" t="s">
        <v>22</v>
      </c>
      <c r="P3147" s="2" t="s">
        <v>10248</v>
      </c>
      <c r="Q3147" s="2" t="s">
        <v>10249</v>
      </c>
      <c r="R3147" s="2" t="s">
        <v>21</v>
      </c>
      <c r="S3147" s="2"/>
      <c r="T3147" s="2" t="s">
        <v>25</v>
      </c>
      <c r="U3147">
        <v>-1</v>
      </c>
    </row>
    <row r="3148" spans="1:21">
      <c r="A3148" s="2" t="s">
        <v>8553</v>
      </c>
      <c r="B3148" s="1" t="str">
        <f>VLOOKUP(A3148,'[3]消费明细-普通账号'!$B$2:$C$10000,2,)</f>
        <v>广州阅来阅美网络科技有限公司</v>
      </c>
      <c r="C3148" s="1" t="str">
        <f>VLOOKUP(A3148,'[3]消费明细-普通账号'!$B$2:$D$10000,3,)</f>
        <v>KA-深</v>
      </c>
      <c r="D3148" s="1" t="str">
        <f>VLOOKUP(A3148,'[3]消费明细-普通账号'!$B$2:$L$10000,11,)</f>
        <v>李申政</v>
      </c>
      <c r="E3148" s="1" t="str">
        <f>VLOOKUP(A3148,'[3]消费明细-普通账号'!$B$2:$P$10000,15,)</f>
        <v>关联</v>
      </c>
      <c r="F3148" s="5">
        <f>VLOOKUP(A3148,'[3]消费明细-普通账号'!$B$2:$O$10000,14,)</f>
        <v>43140.605034722197</v>
      </c>
      <c r="G3148" s="2" t="s">
        <v>10250</v>
      </c>
      <c r="H3148" s="2" t="s">
        <v>17</v>
      </c>
      <c r="I3148" s="2" t="s">
        <v>59</v>
      </c>
      <c r="J3148" s="2" t="s">
        <v>10251</v>
      </c>
      <c r="K3148" s="2" t="s">
        <v>20</v>
      </c>
      <c r="L3148" s="2" t="s">
        <v>10251</v>
      </c>
      <c r="M3148" s="2"/>
      <c r="N3148" s="1">
        <f t="shared" si="49"/>
        <v>703.91</v>
      </c>
      <c r="O3148" s="2" t="s">
        <v>22</v>
      </c>
      <c r="P3148" s="2" t="s">
        <v>10252</v>
      </c>
      <c r="Q3148" s="2" t="s">
        <v>10253</v>
      </c>
      <c r="R3148" s="2" t="s">
        <v>21</v>
      </c>
      <c r="S3148" s="2"/>
      <c r="T3148" s="2" t="s">
        <v>25</v>
      </c>
      <c r="U3148">
        <v>-1</v>
      </c>
    </row>
    <row r="3149" spans="1:21">
      <c r="A3149" s="2" t="s">
        <v>8519</v>
      </c>
      <c r="B3149" s="1" t="str">
        <f>VLOOKUP(A3149,'[3]消费明细-普通账号'!$B$2:$C$10000,2,)</f>
        <v>深圳创客区块链技术有限公司</v>
      </c>
      <c r="C3149" s="1" t="str">
        <f>VLOOKUP(A3149,'[3]消费明细-普通账号'!$B$2:$D$10000,3,)</f>
        <v>KA-深</v>
      </c>
      <c r="D3149" s="1" t="str">
        <f>VLOOKUP(A3149,'[3]消费明细-普通账号'!$B$2:$L$10000,11,)</f>
        <v>李申政</v>
      </c>
      <c r="E3149" s="1" t="str">
        <f>VLOOKUP(A3149,'[3]消费明细-普通账号'!$B$2:$P$10000,15,)</f>
        <v>关联</v>
      </c>
      <c r="F3149" s="5">
        <f>VLOOKUP(A3149,'[3]消费明细-普通账号'!$B$2:$O$10000,14,)</f>
        <v>43090</v>
      </c>
      <c r="G3149" s="2" t="s">
        <v>10254</v>
      </c>
      <c r="H3149" s="2" t="s">
        <v>36</v>
      </c>
      <c r="I3149" s="2" t="s">
        <v>59</v>
      </c>
      <c r="J3149" s="2" t="s">
        <v>3997</v>
      </c>
      <c r="K3149" s="2" t="s">
        <v>20</v>
      </c>
      <c r="L3149" s="2" t="s">
        <v>3997</v>
      </c>
      <c r="M3149" s="2"/>
      <c r="N3149" s="1">
        <f t="shared" si="49"/>
        <v>516</v>
      </c>
      <c r="O3149" s="2" t="s">
        <v>22</v>
      </c>
      <c r="P3149" s="2" t="s">
        <v>10255</v>
      </c>
      <c r="Q3149" s="2" t="s">
        <v>10256</v>
      </c>
      <c r="R3149" s="2" t="s">
        <v>21</v>
      </c>
      <c r="S3149" s="2"/>
      <c r="T3149" s="2" t="s">
        <v>25</v>
      </c>
      <c r="U3149">
        <v>-1</v>
      </c>
    </row>
    <row r="3150" spans="1:21">
      <c r="A3150" s="2" t="s">
        <v>8519</v>
      </c>
      <c r="B3150" s="1" t="str">
        <f>VLOOKUP(A3150,'[3]消费明细-普通账号'!$B$2:$C$10000,2,)</f>
        <v>深圳创客区块链技术有限公司</v>
      </c>
      <c r="C3150" s="1" t="str">
        <f>VLOOKUP(A3150,'[3]消费明细-普通账号'!$B$2:$D$10000,3,)</f>
        <v>KA-深</v>
      </c>
      <c r="D3150" s="1" t="str">
        <f>VLOOKUP(A3150,'[3]消费明细-普通账号'!$B$2:$L$10000,11,)</f>
        <v>李申政</v>
      </c>
      <c r="E3150" s="1" t="str">
        <f>VLOOKUP(A3150,'[3]消费明细-普通账号'!$B$2:$P$10000,15,)</f>
        <v>关联</v>
      </c>
      <c r="F3150" s="5">
        <f>VLOOKUP(A3150,'[3]消费明细-普通账号'!$B$2:$O$10000,14,)</f>
        <v>43090</v>
      </c>
      <c r="G3150" s="2" t="s">
        <v>10257</v>
      </c>
      <c r="H3150" s="2" t="s">
        <v>17</v>
      </c>
      <c r="I3150" s="2" t="s">
        <v>59</v>
      </c>
      <c r="J3150" s="2" t="s">
        <v>10258</v>
      </c>
      <c r="K3150" s="2" t="s">
        <v>20</v>
      </c>
      <c r="L3150" s="2" t="s">
        <v>10258</v>
      </c>
      <c r="M3150" s="2"/>
      <c r="N3150" s="1">
        <f t="shared" si="49"/>
        <v>264</v>
      </c>
      <c r="O3150" s="2" t="s">
        <v>22</v>
      </c>
      <c r="P3150" s="2" t="s">
        <v>10259</v>
      </c>
      <c r="Q3150" s="2" t="s">
        <v>10260</v>
      </c>
      <c r="R3150" s="2" t="s">
        <v>21</v>
      </c>
      <c r="S3150" s="2"/>
      <c r="T3150" s="2" t="s">
        <v>25</v>
      </c>
      <c r="U3150">
        <v>-1</v>
      </c>
    </row>
    <row r="3151" spans="1:21">
      <c r="A3151" s="2" t="s">
        <v>8569</v>
      </c>
      <c r="B3151" s="1" t="str">
        <f>VLOOKUP(A3151,'[3]消费明细-普通账号'!$B$2:$C$10000,2,)</f>
        <v>深圳市聚美堂科技有限公司</v>
      </c>
      <c r="C3151" s="1" t="str">
        <f>VLOOKUP(A3151,'[3]消费明细-普通账号'!$B$2:$D$10000,3,)</f>
        <v>铁军-深</v>
      </c>
      <c r="D3151" s="1" t="str">
        <f>VLOOKUP(A3151,'[3]消费明细-普通账号'!$B$2:$L$10000,11,)</f>
        <v>金浩阳</v>
      </c>
      <c r="E3151" s="1" t="str">
        <f>VLOOKUP(A3151,'[3]消费明细-普通账号'!$B$2:$P$10000,15,)</f>
        <v>新建</v>
      </c>
      <c r="F3151" s="5">
        <f>VLOOKUP(A3151,'[3]消费明细-普通账号'!$B$2:$O$10000,14,)</f>
        <v>43236.624583333301</v>
      </c>
      <c r="G3151" s="2" t="s">
        <v>10261</v>
      </c>
      <c r="H3151" s="2" t="s">
        <v>17</v>
      </c>
      <c r="I3151" s="2" t="s">
        <v>59</v>
      </c>
      <c r="J3151" s="2" t="s">
        <v>705</v>
      </c>
      <c r="K3151" s="2" t="s">
        <v>20</v>
      </c>
      <c r="L3151" s="2" t="s">
        <v>705</v>
      </c>
      <c r="M3151" s="2"/>
      <c r="N3151" s="1">
        <f t="shared" si="49"/>
        <v>59</v>
      </c>
      <c r="O3151" s="2" t="s">
        <v>22</v>
      </c>
      <c r="P3151" s="2" t="s">
        <v>10262</v>
      </c>
      <c r="Q3151" s="2" t="s">
        <v>10263</v>
      </c>
      <c r="R3151" s="2" t="s">
        <v>21</v>
      </c>
      <c r="S3151" s="2"/>
      <c r="T3151" s="2" t="s">
        <v>25</v>
      </c>
      <c r="U3151" t="str">
        <f>VLOOKUP(H3151,[4]可返佣产品!$A$2:$B$1000,2,)</f>
        <v>true</v>
      </c>
    </row>
    <row r="3152" spans="1:21">
      <c r="A3152" s="2" t="s">
        <v>8553</v>
      </c>
      <c r="B3152" s="1" t="str">
        <f>VLOOKUP(A3152,'[3]消费明细-普通账号'!$B$2:$C$10000,2,)</f>
        <v>广州阅来阅美网络科技有限公司</v>
      </c>
      <c r="C3152" s="1" t="str">
        <f>VLOOKUP(A3152,'[3]消费明细-普通账号'!$B$2:$D$10000,3,)</f>
        <v>KA-深</v>
      </c>
      <c r="D3152" s="1" t="str">
        <f>VLOOKUP(A3152,'[3]消费明细-普通账号'!$B$2:$L$10000,11,)</f>
        <v>李申政</v>
      </c>
      <c r="E3152" s="1" t="str">
        <f>VLOOKUP(A3152,'[3]消费明细-普通账号'!$B$2:$P$10000,15,)</f>
        <v>关联</v>
      </c>
      <c r="F3152" s="5">
        <f>VLOOKUP(A3152,'[3]消费明细-普通账号'!$B$2:$O$10000,14,)</f>
        <v>43140.605034722197</v>
      </c>
      <c r="G3152" s="2" t="s">
        <v>10264</v>
      </c>
      <c r="H3152" s="2" t="s">
        <v>269</v>
      </c>
      <c r="I3152" s="2" t="s">
        <v>59</v>
      </c>
      <c r="J3152" s="2" t="s">
        <v>10265</v>
      </c>
      <c r="K3152" s="2" t="s">
        <v>20</v>
      </c>
      <c r="L3152" s="2" t="s">
        <v>10265</v>
      </c>
      <c r="M3152" s="2"/>
      <c r="N3152" s="1">
        <f t="shared" si="49"/>
        <v>3156</v>
      </c>
      <c r="O3152" s="2" t="s">
        <v>22</v>
      </c>
      <c r="P3152" s="2" t="s">
        <v>10266</v>
      </c>
      <c r="Q3152" s="2" t="s">
        <v>10267</v>
      </c>
      <c r="R3152" s="2" t="s">
        <v>21</v>
      </c>
      <c r="S3152" s="2"/>
      <c r="T3152" s="2" t="s">
        <v>25</v>
      </c>
      <c r="U3152">
        <v>-1</v>
      </c>
    </row>
    <row r="3153" spans="1:21">
      <c r="A3153" s="2" t="s">
        <v>8553</v>
      </c>
      <c r="B3153" s="1" t="str">
        <f>VLOOKUP(A3153,'[3]消费明细-普通账号'!$B$2:$C$10000,2,)</f>
        <v>广州阅来阅美网络科技有限公司</v>
      </c>
      <c r="C3153" s="1" t="str">
        <f>VLOOKUP(A3153,'[3]消费明细-普通账号'!$B$2:$D$10000,3,)</f>
        <v>KA-深</v>
      </c>
      <c r="D3153" s="1" t="str">
        <f>VLOOKUP(A3153,'[3]消费明细-普通账号'!$B$2:$L$10000,11,)</f>
        <v>李申政</v>
      </c>
      <c r="E3153" s="1" t="str">
        <f>VLOOKUP(A3153,'[3]消费明细-普通账号'!$B$2:$P$10000,15,)</f>
        <v>关联</v>
      </c>
      <c r="F3153" s="5">
        <f>VLOOKUP(A3153,'[3]消费明细-普通账号'!$B$2:$O$10000,14,)</f>
        <v>43140.605034722197</v>
      </c>
      <c r="G3153" s="2" t="s">
        <v>10268</v>
      </c>
      <c r="H3153" s="2" t="s">
        <v>306</v>
      </c>
      <c r="I3153" s="2" t="s">
        <v>59</v>
      </c>
      <c r="J3153" s="2" t="s">
        <v>4168</v>
      </c>
      <c r="K3153" s="2" t="s">
        <v>20</v>
      </c>
      <c r="L3153" s="2" t="s">
        <v>4168</v>
      </c>
      <c r="M3153" s="2"/>
      <c r="N3153" s="1">
        <f t="shared" si="49"/>
        <v>500</v>
      </c>
      <c r="O3153" s="2" t="s">
        <v>22</v>
      </c>
      <c r="P3153" s="2" t="s">
        <v>10269</v>
      </c>
      <c r="Q3153" s="2" t="s">
        <v>10270</v>
      </c>
      <c r="R3153" s="2" t="s">
        <v>21</v>
      </c>
      <c r="S3153" s="2"/>
      <c r="T3153" s="2" t="s">
        <v>25</v>
      </c>
      <c r="U3153">
        <v>-1</v>
      </c>
    </row>
    <row r="3154" spans="1:21">
      <c r="A3154" s="2" t="s">
        <v>8627</v>
      </c>
      <c r="B3154" s="1" t="str">
        <f>VLOOKUP(A3154,'[3]消费明细-普通账号'!$B$2:$C$10000,2,)</f>
        <v>深圳前海小众金融有限公司</v>
      </c>
      <c r="C3154" s="1" t="str">
        <f>VLOOKUP(A3154,'[3]消费明细-普通账号'!$B$2:$D$10000,3,)</f>
        <v>KA-深</v>
      </c>
      <c r="D3154" s="1" t="str">
        <f>VLOOKUP(A3154,'[3]消费明细-普通账号'!$B$2:$L$10000,11,)</f>
        <v>李申政</v>
      </c>
      <c r="E3154" s="1" t="str">
        <f>VLOOKUP(A3154,'[3]消费明细-普通账号'!$B$2:$P$10000,15,)</f>
        <v>关联</v>
      </c>
      <c r="F3154" s="5">
        <f>VLOOKUP(A3154,'[3]消费明细-普通账号'!$B$2:$O$10000,14,)</f>
        <v>43120</v>
      </c>
      <c r="G3154" s="2" t="s">
        <v>10271</v>
      </c>
      <c r="H3154" s="2" t="s">
        <v>17</v>
      </c>
      <c r="I3154" s="2" t="s">
        <v>428</v>
      </c>
      <c r="J3154" s="2" t="s">
        <v>10272</v>
      </c>
      <c r="K3154" s="2" t="s">
        <v>20</v>
      </c>
      <c r="L3154" s="2" t="s">
        <v>10272</v>
      </c>
      <c r="M3154" s="2"/>
      <c r="N3154" s="1">
        <f t="shared" si="49"/>
        <v>-4165.25</v>
      </c>
      <c r="O3154" s="2" t="s">
        <v>22</v>
      </c>
      <c r="P3154" s="2" t="s">
        <v>10273</v>
      </c>
      <c r="Q3154" s="2" t="s">
        <v>10273</v>
      </c>
      <c r="R3154" s="2" t="s">
        <v>21</v>
      </c>
      <c r="S3154" s="2"/>
      <c r="T3154" s="2" t="s">
        <v>25</v>
      </c>
      <c r="U3154" t="str">
        <f>VLOOKUP(H3154,[4]可返佣产品!$A$2:$B$1000,2,)</f>
        <v>true</v>
      </c>
    </row>
    <row r="3155" spans="1:21">
      <c r="A3155" s="2" t="s">
        <v>8627</v>
      </c>
      <c r="B3155" s="1" t="str">
        <f>VLOOKUP(A3155,'[3]消费明细-普通账号'!$B$2:$C$10000,2,)</f>
        <v>深圳前海小众金融有限公司</v>
      </c>
      <c r="C3155" s="1" t="str">
        <f>VLOOKUP(A3155,'[3]消费明细-普通账号'!$B$2:$D$10000,3,)</f>
        <v>KA-深</v>
      </c>
      <c r="D3155" s="1" t="str">
        <f>VLOOKUP(A3155,'[3]消费明细-普通账号'!$B$2:$L$10000,11,)</f>
        <v>李申政</v>
      </c>
      <c r="E3155" s="1" t="str">
        <f>VLOOKUP(A3155,'[3]消费明细-普通账号'!$B$2:$P$10000,15,)</f>
        <v>关联</v>
      </c>
      <c r="F3155" s="5">
        <f>VLOOKUP(A3155,'[3]消费明细-普通账号'!$B$2:$O$10000,14,)</f>
        <v>43120</v>
      </c>
      <c r="G3155" s="2" t="s">
        <v>10274</v>
      </c>
      <c r="H3155" s="2" t="s">
        <v>17</v>
      </c>
      <c r="I3155" s="2" t="s">
        <v>428</v>
      </c>
      <c r="J3155" s="2" t="s">
        <v>10275</v>
      </c>
      <c r="K3155" s="2" t="s">
        <v>20</v>
      </c>
      <c r="L3155" s="2" t="s">
        <v>10275</v>
      </c>
      <c r="M3155" s="2"/>
      <c r="N3155" s="1">
        <f t="shared" si="49"/>
        <v>-4309.12</v>
      </c>
      <c r="O3155" s="2" t="s">
        <v>22</v>
      </c>
      <c r="P3155" s="2" t="s">
        <v>10276</v>
      </c>
      <c r="Q3155" s="2" t="s">
        <v>10276</v>
      </c>
      <c r="R3155" s="2" t="s">
        <v>21</v>
      </c>
      <c r="S3155" s="2"/>
      <c r="T3155" s="2" t="s">
        <v>25</v>
      </c>
      <c r="U3155" t="str">
        <f>VLOOKUP(H3155,[4]可返佣产品!$A$2:$B$1000,2,)</f>
        <v>true</v>
      </c>
    </row>
    <row r="3156" spans="1:21">
      <c r="A3156" s="2" t="s">
        <v>8627</v>
      </c>
      <c r="B3156" s="1" t="str">
        <f>VLOOKUP(A3156,'[3]消费明细-普通账号'!$B$2:$C$10000,2,)</f>
        <v>深圳前海小众金融有限公司</v>
      </c>
      <c r="C3156" s="1" t="str">
        <f>VLOOKUP(A3156,'[3]消费明细-普通账号'!$B$2:$D$10000,3,)</f>
        <v>KA-深</v>
      </c>
      <c r="D3156" s="1" t="str">
        <f>VLOOKUP(A3156,'[3]消费明细-普通账号'!$B$2:$L$10000,11,)</f>
        <v>李申政</v>
      </c>
      <c r="E3156" s="1" t="str">
        <f>VLOOKUP(A3156,'[3]消费明细-普通账号'!$B$2:$P$10000,15,)</f>
        <v>关联</v>
      </c>
      <c r="F3156" s="5">
        <f>VLOOKUP(A3156,'[3]消费明细-普通账号'!$B$2:$O$10000,14,)</f>
        <v>43120</v>
      </c>
      <c r="G3156" s="2" t="s">
        <v>10277</v>
      </c>
      <c r="H3156" s="2" t="s">
        <v>79</v>
      </c>
      <c r="I3156" s="2" t="s">
        <v>49</v>
      </c>
      <c r="J3156" s="2" t="s">
        <v>29</v>
      </c>
      <c r="K3156" s="2" t="s">
        <v>20</v>
      </c>
      <c r="L3156" s="2" t="s">
        <v>30</v>
      </c>
      <c r="M3156" s="2"/>
      <c r="N3156" s="1">
        <f t="shared" si="49"/>
        <v>0</v>
      </c>
      <c r="O3156" s="2" t="s">
        <v>31</v>
      </c>
      <c r="P3156" s="2" t="s">
        <v>10278</v>
      </c>
      <c r="Q3156" s="2" t="s">
        <v>10278</v>
      </c>
      <c r="R3156" s="2" t="s">
        <v>21</v>
      </c>
      <c r="S3156" s="2"/>
      <c r="T3156" s="2" t="s">
        <v>25</v>
      </c>
      <c r="U3156" t="e">
        <f>VLOOKUP(H3156,[4]可返佣产品!$A$2:$B$1000,2,)</f>
        <v>#N/A</v>
      </c>
    </row>
    <row r="3157" spans="1:21">
      <c r="A3157" s="2" t="s">
        <v>8627</v>
      </c>
      <c r="B3157" s="1" t="str">
        <f>VLOOKUP(A3157,'[3]消费明细-普通账号'!$B$2:$C$10000,2,)</f>
        <v>深圳前海小众金融有限公司</v>
      </c>
      <c r="C3157" s="1" t="str">
        <f>VLOOKUP(A3157,'[3]消费明细-普通账号'!$B$2:$D$10000,3,)</f>
        <v>KA-深</v>
      </c>
      <c r="D3157" s="1" t="str">
        <f>VLOOKUP(A3157,'[3]消费明细-普通账号'!$B$2:$L$10000,11,)</f>
        <v>李申政</v>
      </c>
      <c r="E3157" s="1" t="str">
        <f>VLOOKUP(A3157,'[3]消费明细-普通账号'!$B$2:$P$10000,15,)</f>
        <v>关联</v>
      </c>
      <c r="F3157" s="5">
        <f>VLOOKUP(A3157,'[3]消费明细-普通账号'!$B$2:$O$10000,14,)</f>
        <v>43120</v>
      </c>
      <c r="G3157" s="2" t="s">
        <v>10279</v>
      </c>
      <c r="H3157" s="2" t="s">
        <v>17</v>
      </c>
      <c r="I3157" s="2" t="s">
        <v>131</v>
      </c>
      <c r="J3157" s="2" t="s">
        <v>10280</v>
      </c>
      <c r="K3157" s="2" t="s">
        <v>20</v>
      </c>
      <c r="L3157" s="2" t="s">
        <v>10280</v>
      </c>
      <c r="M3157" s="2"/>
      <c r="N3157" s="1">
        <f t="shared" si="49"/>
        <v>-6321.32</v>
      </c>
      <c r="O3157" s="2" t="s">
        <v>22</v>
      </c>
      <c r="P3157" s="2" t="s">
        <v>10281</v>
      </c>
      <c r="Q3157" s="2" t="s">
        <v>10281</v>
      </c>
      <c r="R3157" s="2" t="s">
        <v>21</v>
      </c>
      <c r="S3157" s="2"/>
      <c r="T3157" s="2" t="s">
        <v>25</v>
      </c>
      <c r="U3157" t="str">
        <f>VLOOKUP(H3157,[4]可返佣产品!$A$2:$B$1000,2,)</f>
        <v>true</v>
      </c>
    </row>
    <row r="3158" spans="1:21">
      <c r="A3158" s="2" t="s">
        <v>8437</v>
      </c>
      <c r="B3158" s="1" t="str">
        <f>VLOOKUP(A3158,'[3]消费明细-普通账号'!$B$2:$C$10000,2,)</f>
        <v>深圳开思时代科技有限公司</v>
      </c>
      <c r="C3158" s="1" t="str">
        <f>VLOOKUP(A3158,'[3]消费明细-普通账号'!$B$2:$D$10000,3,)</f>
        <v>KA-深</v>
      </c>
      <c r="D3158" s="1" t="str">
        <f>VLOOKUP(A3158,'[3]消费明细-普通账号'!$B$2:$L$10000,11,)</f>
        <v>李申政</v>
      </c>
      <c r="E3158" s="1" t="str">
        <f>VLOOKUP(A3158,'[3]消费明细-普通账号'!$B$2:$P$10000,15,)</f>
        <v>关联</v>
      </c>
      <c r="F3158" s="5">
        <f>VLOOKUP(A3158,'[3]消费明细-普通账号'!$B$2:$O$10000,14,)</f>
        <v>42935</v>
      </c>
      <c r="G3158" s="2" t="s">
        <v>10282</v>
      </c>
      <c r="H3158" s="2" t="s">
        <v>28</v>
      </c>
      <c r="I3158" s="2" t="s">
        <v>18</v>
      </c>
      <c r="J3158" s="2" t="s">
        <v>29</v>
      </c>
      <c r="K3158" s="2" t="s">
        <v>20</v>
      </c>
      <c r="L3158" s="2" t="s">
        <v>30</v>
      </c>
      <c r="M3158" s="2"/>
      <c r="N3158" s="1">
        <f t="shared" si="49"/>
        <v>0</v>
      </c>
      <c r="O3158" s="2" t="s">
        <v>31</v>
      </c>
      <c r="P3158" s="2" t="s">
        <v>10283</v>
      </c>
      <c r="Q3158" s="2" t="s">
        <v>10283</v>
      </c>
      <c r="R3158" s="2" t="s">
        <v>21</v>
      </c>
      <c r="S3158" s="2"/>
      <c r="T3158" s="2" t="s">
        <v>25</v>
      </c>
      <c r="U3158" t="b">
        <f>VLOOKUP(H3158,[4]可返佣产品!$A$2:$B$1000,2,)</f>
        <v>1</v>
      </c>
    </row>
    <row r="3159" spans="1:21">
      <c r="A3159" s="2" t="s">
        <v>8437</v>
      </c>
      <c r="B3159" s="1" t="str">
        <f>VLOOKUP(A3159,'[3]消费明细-普通账号'!$B$2:$C$10000,2,)</f>
        <v>深圳开思时代科技有限公司</v>
      </c>
      <c r="C3159" s="1" t="str">
        <f>VLOOKUP(A3159,'[3]消费明细-普通账号'!$B$2:$D$10000,3,)</f>
        <v>KA-深</v>
      </c>
      <c r="D3159" s="1" t="str">
        <f>VLOOKUP(A3159,'[3]消费明细-普通账号'!$B$2:$L$10000,11,)</f>
        <v>李申政</v>
      </c>
      <c r="E3159" s="1" t="str">
        <f>VLOOKUP(A3159,'[3]消费明细-普通账号'!$B$2:$P$10000,15,)</f>
        <v>关联</v>
      </c>
      <c r="F3159" s="5">
        <f>VLOOKUP(A3159,'[3]消费明细-普通账号'!$B$2:$O$10000,14,)</f>
        <v>42935</v>
      </c>
      <c r="G3159" s="2" t="s">
        <v>10284</v>
      </c>
      <c r="H3159" s="2" t="s">
        <v>130</v>
      </c>
      <c r="I3159" s="2" t="s">
        <v>49</v>
      </c>
      <c r="J3159" s="2" t="s">
        <v>29</v>
      </c>
      <c r="K3159" s="2" t="s">
        <v>20</v>
      </c>
      <c r="L3159" s="2" t="s">
        <v>30</v>
      </c>
      <c r="M3159" s="2"/>
      <c r="N3159" s="1">
        <f t="shared" si="49"/>
        <v>0</v>
      </c>
      <c r="O3159" s="2" t="s">
        <v>31</v>
      </c>
      <c r="P3159" s="2" t="s">
        <v>10285</v>
      </c>
      <c r="Q3159" s="2" t="s">
        <v>10285</v>
      </c>
      <c r="R3159" s="2" t="s">
        <v>21</v>
      </c>
      <c r="S3159" s="2"/>
      <c r="T3159" s="2" t="s">
        <v>25</v>
      </c>
      <c r="U3159" t="b">
        <f>VLOOKUP(H3159,[4]可返佣产品!$A$2:$B$1000,2,)</f>
        <v>1</v>
      </c>
    </row>
    <row r="3160" spans="1:21">
      <c r="A3160" s="2" t="s">
        <v>8553</v>
      </c>
      <c r="B3160" s="1" t="str">
        <f>VLOOKUP(A3160,'[3]消费明细-普通账号'!$B$2:$C$10000,2,)</f>
        <v>广州阅来阅美网络科技有限公司</v>
      </c>
      <c r="C3160" s="1" t="str">
        <f>VLOOKUP(A3160,'[3]消费明细-普通账号'!$B$2:$D$10000,3,)</f>
        <v>KA-深</v>
      </c>
      <c r="D3160" s="1" t="str">
        <f>VLOOKUP(A3160,'[3]消费明细-普通账号'!$B$2:$L$10000,11,)</f>
        <v>李申政</v>
      </c>
      <c r="E3160" s="1" t="str">
        <f>VLOOKUP(A3160,'[3]消费明细-普通账号'!$B$2:$P$10000,15,)</f>
        <v>关联</v>
      </c>
      <c r="F3160" s="5">
        <f>VLOOKUP(A3160,'[3]消费明细-普通账号'!$B$2:$O$10000,14,)</f>
        <v>43140.605034722197</v>
      </c>
      <c r="G3160" s="2" t="s">
        <v>10286</v>
      </c>
      <c r="H3160" s="2" t="s">
        <v>17</v>
      </c>
      <c r="I3160" s="2" t="s">
        <v>59</v>
      </c>
      <c r="J3160" s="2" t="s">
        <v>9290</v>
      </c>
      <c r="K3160" s="2" t="s">
        <v>564</v>
      </c>
      <c r="L3160" s="2" t="s">
        <v>9291</v>
      </c>
      <c r="M3160" s="2"/>
      <c r="N3160" s="1">
        <f t="shared" si="49"/>
        <v>716.2</v>
      </c>
      <c r="O3160" s="2" t="s">
        <v>22</v>
      </c>
      <c r="P3160" s="2" t="s">
        <v>10287</v>
      </c>
      <c r="Q3160" s="2" t="s">
        <v>10288</v>
      </c>
      <c r="R3160" s="2" t="s">
        <v>21</v>
      </c>
      <c r="S3160" s="2"/>
      <c r="T3160" s="2" t="s">
        <v>25</v>
      </c>
      <c r="U3160">
        <v>-1</v>
      </c>
    </row>
    <row r="3161" spans="1:21">
      <c r="A3161" s="2" t="s">
        <v>8553</v>
      </c>
      <c r="B3161" s="1" t="str">
        <f>VLOOKUP(A3161,'[3]消费明细-普通账号'!$B$2:$C$10000,2,)</f>
        <v>广州阅来阅美网络科技有限公司</v>
      </c>
      <c r="C3161" s="1" t="str">
        <f>VLOOKUP(A3161,'[3]消费明细-普通账号'!$B$2:$D$10000,3,)</f>
        <v>KA-深</v>
      </c>
      <c r="D3161" s="1" t="str">
        <f>VLOOKUP(A3161,'[3]消费明细-普通账号'!$B$2:$L$10000,11,)</f>
        <v>李申政</v>
      </c>
      <c r="E3161" s="1" t="str">
        <f>VLOOKUP(A3161,'[3]消费明细-普通账号'!$B$2:$P$10000,15,)</f>
        <v>关联</v>
      </c>
      <c r="F3161" s="5">
        <f>VLOOKUP(A3161,'[3]消费明细-普通账号'!$B$2:$O$10000,14,)</f>
        <v>43140.605034722197</v>
      </c>
      <c r="G3161" s="2" t="s">
        <v>10289</v>
      </c>
      <c r="H3161" s="2" t="s">
        <v>17</v>
      </c>
      <c r="I3161" s="2" t="s">
        <v>59</v>
      </c>
      <c r="J3161" s="2" t="s">
        <v>9290</v>
      </c>
      <c r="K3161" s="2" t="s">
        <v>564</v>
      </c>
      <c r="L3161" s="2" t="s">
        <v>9291</v>
      </c>
      <c r="M3161" s="2"/>
      <c r="N3161" s="1">
        <f t="shared" si="49"/>
        <v>716.2</v>
      </c>
      <c r="O3161" s="2" t="s">
        <v>22</v>
      </c>
      <c r="P3161" s="2" t="s">
        <v>10290</v>
      </c>
      <c r="Q3161" s="2" t="s">
        <v>10290</v>
      </c>
      <c r="R3161" s="2" t="s">
        <v>21</v>
      </c>
      <c r="S3161" s="2"/>
      <c r="T3161" s="2" t="s">
        <v>25</v>
      </c>
      <c r="U3161">
        <v>-1</v>
      </c>
    </row>
    <row r="3162" spans="1:21">
      <c r="A3162" s="2" t="s">
        <v>8553</v>
      </c>
      <c r="B3162" s="1" t="str">
        <f>VLOOKUP(A3162,'[3]消费明细-普通账号'!$B$2:$C$10000,2,)</f>
        <v>广州阅来阅美网络科技有限公司</v>
      </c>
      <c r="C3162" s="1" t="str">
        <f>VLOOKUP(A3162,'[3]消费明细-普通账号'!$B$2:$D$10000,3,)</f>
        <v>KA-深</v>
      </c>
      <c r="D3162" s="1" t="str">
        <f>VLOOKUP(A3162,'[3]消费明细-普通账号'!$B$2:$L$10000,11,)</f>
        <v>李申政</v>
      </c>
      <c r="E3162" s="1" t="str">
        <f>VLOOKUP(A3162,'[3]消费明细-普通账号'!$B$2:$P$10000,15,)</f>
        <v>关联</v>
      </c>
      <c r="F3162" s="5">
        <f>VLOOKUP(A3162,'[3]消费明细-普通账号'!$B$2:$O$10000,14,)</f>
        <v>43140.605034722197</v>
      </c>
      <c r="G3162" s="2" t="s">
        <v>10291</v>
      </c>
      <c r="H3162" s="2" t="s">
        <v>17</v>
      </c>
      <c r="I3162" s="2" t="s">
        <v>59</v>
      </c>
      <c r="J3162" s="2" t="s">
        <v>9290</v>
      </c>
      <c r="K3162" s="2" t="s">
        <v>564</v>
      </c>
      <c r="L3162" s="2" t="s">
        <v>9291</v>
      </c>
      <c r="M3162" s="2"/>
      <c r="N3162" s="1">
        <f t="shared" si="49"/>
        <v>716.2</v>
      </c>
      <c r="O3162" s="2" t="s">
        <v>22</v>
      </c>
      <c r="P3162" s="2" t="s">
        <v>10292</v>
      </c>
      <c r="Q3162" s="2" t="s">
        <v>10293</v>
      </c>
      <c r="R3162" s="2" t="s">
        <v>21</v>
      </c>
      <c r="S3162" s="2"/>
      <c r="T3162" s="2" t="s">
        <v>25</v>
      </c>
      <c r="U3162">
        <v>-1</v>
      </c>
    </row>
    <row r="3163" spans="1:21">
      <c r="A3163" s="2" t="s">
        <v>10294</v>
      </c>
      <c r="B3163" s="1" t="str">
        <f>VLOOKUP(A3163,'[3]消费明细-普通账号'!$B$2:$C$10000,2,)</f>
        <v>深圳市宇阳科技发展有限公司</v>
      </c>
      <c r="C3163" s="1" t="str">
        <f>VLOOKUP(A3163,'[3]消费明细-普通账号'!$B$2:$D$10000,3,)</f>
        <v>KA-广</v>
      </c>
      <c r="D3163" s="1" t="str">
        <f>VLOOKUP(A3163,'[3]消费明细-普通账号'!$B$2:$L$10000,11,)</f>
        <v>KA-广</v>
      </c>
      <c r="E3163" s="1" t="str">
        <f>VLOOKUP(A3163,'[3]消费明细-普通账号'!$B$2:$P$10000,15,)</f>
        <v>关联</v>
      </c>
      <c r="F3163" s="5">
        <f>VLOOKUP(A3163,'[3]消费明细-普通账号'!$B$2:$O$10000,14,)</f>
        <v>43025</v>
      </c>
      <c r="G3163" s="2" t="s">
        <v>10295</v>
      </c>
      <c r="H3163" s="2" t="s">
        <v>250</v>
      </c>
      <c r="I3163" s="2" t="s">
        <v>59</v>
      </c>
      <c r="J3163" s="2" t="s">
        <v>29</v>
      </c>
      <c r="K3163" s="2" t="s">
        <v>20</v>
      </c>
      <c r="L3163" s="2" t="s">
        <v>29</v>
      </c>
      <c r="M3163" s="2"/>
      <c r="N3163" s="1">
        <f t="shared" si="49"/>
        <v>0</v>
      </c>
      <c r="O3163" s="2" t="s">
        <v>22</v>
      </c>
      <c r="P3163" s="2" t="s">
        <v>10296</v>
      </c>
      <c r="Q3163" s="2" t="s">
        <v>10297</v>
      </c>
      <c r="R3163" s="2" t="s">
        <v>21</v>
      </c>
      <c r="S3163" s="2"/>
      <c r="T3163" s="2" t="s">
        <v>25</v>
      </c>
      <c r="U3163">
        <v>-1</v>
      </c>
    </row>
    <row r="3164" spans="1:21">
      <c r="A3164" s="2" t="s">
        <v>8734</v>
      </c>
      <c r="B3164" s="1" t="str">
        <f>VLOOKUP(A3164,'[3]消费明细-普通账号'!$B$2:$C$10000,2,)</f>
        <v>深圳市本牛科技有限责任公司</v>
      </c>
      <c r="C3164" s="1" t="str">
        <f>VLOOKUP(A3164,'[3]消费明细-普通账号'!$B$2:$D$10000,3,)</f>
        <v>KA-深</v>
      </c>
      <c r="D3164" s="1" t="str">
        <f>VLOOKUP(A3164,'[3]消费明细-普通账号'!$B$2:$L$10000,11,)</f>
        <v>李申政</v>
      </c>
      <c r="E3164" s="1" t="str">
        <f>VLOOKUP(A3164,'[3]消费明细-普通账号'!$B$2:$P$10000,15,)</f>
        <v>关联</v>
      </c>
      <c r="F3164" s="5">
        <f>VLOOKUP(A3164,'[3]消费明细-普通账号'!$B$2:$O$10000,14,)</f>
        <v>42948</v>
      </c>
      <c r="G3164" s="2" t="s">
        <v>10298</v>
      </c>
      <c r="H3164" s="2" t="s">
        <v>531</v>
      </c>
      <c r="I3164" s="2" t="s">
        <v>18</v>
      </c>
      <c r="J3164" s="2" t="s">
        <v>10299</v>
      </c>
      <c r="K3164" s="2" t="s">
        <v>20</v>
      </c>
      <c r="L3164" s="2" t="s">
        <v>10299</v>
      </c>
      <c r="M3164" s="2"/>
      <c r="N3164" s="1">
        <f t="shared" si="49"/>
        <v>0.52</v>
      </c>
      <c r="O3164" s="2" t="s">
        <v>22</v>
      </c>
      <c r="P3164" s="2" t="s">
        <v>10300</v>
      </c>
      <c r="Q3164" s="2" t="s">
        <v>10301</v>
      </c>
      <c r="R3164" s="2" t="s">
        <v>21</v>
      </c>
      <c r="S3164" s="2"/>
      <c r="T3164" s="2" t="s">
        <v>25</v>
      </c>
      <c r="U3164" t="str">
        <f>VLOOKUP(H3164,[4]可返佣产品!$A$2:$B$1000,2,)</f>
        <v>true</v>
      </c>
    </row>
    <row r="3165" spans="1:21">
      <c r="A3165" s="2" t="s">
        <v>8569</v>
      </c>
      <c r="B3165" s="1" t="str">
        <f>VLOOKUP(A3165,'[3]消费明细-普通账号'!$B$2:$C$10000,2,)</f>
        <v>深圳市聚美堂科技有限公司</v>
      </c>
      <c r="C3165" s="1" t="str">
        <f>VLOOKUP(A3165,'[3]消费明细-普通账号'!$B$2:$D$10000,3,)</f>
        <v>铁军-深</v>
      </c>
      <c r="D3165" s="1" t="str">
        <f>VLOOKUP(A3165,'[3]消费明细-普通账号'!$B$2:$L$10000,11,)</f>
        <v>金浩阳</v>
      </c>
      <c r="E3165" s="1" t="str">
        <f>VLOOKUP(A3165,'[3]消费明细-普通账号'!$B$2:$P$10000,15,)</f>
        <v>新建</v>
      </c>
      <c r="F3165" s="5">
        <f>VLOOKUP(A3165,'[3]消费明细-普通账号'!$B$2:$O$10000,14,)</f>
        <v>43236.624583333301</v>
      </c>
      <c r="G3165" s="2" t="s">
        <v>10302</v>
      </c>
      <c r="H3165" s="2" t="s">
        <v>17</v>
      </c>
      <c r="I3165" s="2" t="s">
        <v>49</v>
      </c>
      <c r="J3165" s="2" t="s">
        <v>705</v>
      </c>
      <c r="K3165" s="2" t="s">
        <v>20</v>
      </c>
      <c r="L3165" s="2" t="s">
        <v>705</v>
      </c>
      <c r="M3165" s="2"/>
      <c r="N3165" s="1">
        <f t="shared" si="49"/>
        <v>59</v>
      </c>
      <c r="O3165" s="2" t="s">
        <v>22</v>
      </c>
      <c r="P3165" s="2" t="s">
        <v>10303</v>
      </c>
      <c r="Q3165" s="2" t="s">
        <v>10304</v>
      </c>
      <c r="R3165" s="2" t="s">
        <v>21</v>
      </c>
      <c r="S3165" s="2"/>
      <c r="T3165" s="2" t="s">
        <v>25</v>
      </c>
      <c r="U3165" t="str">
        <f>VLOOKUP(H3165,[4]可返佣产品!$A$2:$B$1000,2,)</f>
        <v>true</v>
      </c>
    </row>
    <row r="3166" spans="1:21">
      <c r="A3166" s="2" t="s">
        <v>9939</v>
      </c>
      <c r="B3166" s="1" t="str">
        <f>VLOOKUP(A3166,'[3]消费明细-普通账号'!$B$2:$C$10000,2,)</f>
        <v>CBC有限公司</v>
      </c>
      <c r="C3166" s="1" t="str">
        <f>VLOOKUP(A3166,'[3]消费明细-普通账号'!$B$2:$D$10000,3,)</f>
        <v>铁军-深</v>
      </c>
      <c r="D3166" s="1" t="str">
        <f>VLOOKUP(A3166,'[3]消费明细-普通账号'!$B$2:$L$10000,11,)</f>
        <v>谭仲健</v>
      </c>
      <c r="E3166" s="1" t="str">
        <f>VLOOKUP(A3166,'[3]消费明细-普通账号'!$B$2:$P$10000,15,)</f>
        <v>新建</v>
      </c>
      <c r="F3166" s="5">
        <f>VLOOKUP(A3166,'[3]消费明细-普通账号'!$B$2:$O$10000,14,)</f>
        <v>43234.663402777798</v>
      </c>
      <c r="G3166" s="2" t="s">
        <v>10305</v>
      </c>
      <c r="H3166" s="2" t="s">
        <v>17</v>
      </c>
      <c r="I3166" s="2" t="s">
        <v>49</v>
      </c>
      <c r="J3166" s="2" t="s">
        <v>10306</v>
      </c>
      <c r="K3166" s="2" t="s">
        <v>20</v>
      </c>
      <c r="L3166" s="2" t="s">
        <v>10306</v>
      </c>
      <c r="M3166" s="2">
        <v>2000</v>
      </c>
      <c r="N3166" s="1">
        <f t="shared" si="49"/>
        <v>2836</v>
      </c>
      <c r="O3166" s="2" t="s">
        <v>22</v>
      </c>
      <c r="P3166" s="2" t="s">
        <v>10307</v>
      </c>
      <c r="Q3166" s="2" t="s">
        <v>10308</v>
      </c>
      <c r="R3166" s="2" t="s">
        <v>21</v>
      </c>
      <c r="S3166" s="2"/>
      <c r="T3166" s="2" t="s">
        <v>25</v>
      </c>
      <c r="U3166" t="str">
        <f>VLOOKUP(H3166,[4]可返佣产品!$A$2:$B$1000,2,)</f>
        <v>true</v>
      </c>
    </row>
    <row r="3167" spans="1:21">
      <c r="A3167" s="2" t="s">
        <v>8569</v>
      </c>
      <c r="B3167" s="1" t="str">
        <f>VLOOKUP(A3167,'[3]消费明细-普通账号'!$B$2:$C$10000,2,)</f>
        <v>深圳市聚美堂科技有限公司</v>
      </c>
      <c r="C3167" s="1" t="str">
        <f>VLOOKUP(A3167,'[3]消费明细-普通账号'!$B$2:$D$10000,3,)</f>
        <v>铁军-深</v>
      </c>
      <c r="D3167" s="1" t="str">
        <f>VLOOKUP(A3167,'[3]消费明细-普通账号'!$B$2:$L$10000,11,)</f>
        <v>金浩阳</v>
      </c>
      <c r="E3167" s="1" t="str">
        <f>VLOOKUP(A3167,'[3]消费明细-普通账号'!$B$2:$P$10000,15,)</f>
        <v>新建</v>
      </c>
      <c r="F3167" s="5">
        <f>VLOOKUP(A3167,'[3]消费明细-普通账号'!$B$2:$O$10000,14,)</f>
        <v>43236.624583333301</v>
      </c>
      <c r="G3167" s="2" t="s">
        <v>10309</v>
      </c>
      <c r="H3167" s="2" t="s">
        <v>17</v>
      </c>
      <c r="I3167" s="2" t="s">
        <v>59</v>
      </c>
      <c r="J3167" s="2" t="s">
        <v>705</v>
      </c>
      <c r="K3167" s="2" t="s">
        <v>20</v>
      </c>
      <c r="L3167" s="2" t="s">
        <v>705</v>
      </c>
      <c r="M3167" s="2"/>
      <c r="N3167" s="1">
        <f t="shared" si="49"/>
        <v>59</v>
      </c>
      <c r="O3167" s="2" t="s">
        <v>22</v>
      </c>
      <c r="P3167" s="2" t="s">
        <v>10310</v>
      </c>
      <c r="Q3167" s="2" t="s">
        <v>10311</v>
      </c>
      <c r="R3167" s="2" t="s">
        <v>21</v>
      </c>
      <c r="S3167" s="2"/>
      <c r="T3167" s="2" t="s">
        <v>25</v>
      </c>
      <c r="U3167" t="str">
        <f>VLOOKUP(H3167,[4]可返佣产品!$A$2:$B$1000,2,)</f>
        <v>true</v>
      </c>
    </row>
    <row r="3168" spans="1:21">
      <c r="A3168" s="2" t="s">
        <v>8553</v>
      </c>
      <c r="B3168" s="1" t="str">
        <f>VLOOKUP(A3168,'[3]消费明细-普通账号'!$B$2:$C$10000,2,)</f>
        <v>广州阅来阅美网络科技有限公司</v>
      </c>
      <c r="C3168" s="1" t="str">
        <f>VLOOKUP(A3168,'[3]消费明细-普通账号'!$B$2:$D$10000,3,)</f>
        <v>KA-深</v>
      </c>
      <c r="D3168" s="1" t="str">
        <f>VLOOKUP(A3168,'[3]消费明细-普通账号'!$B$2:$L$10000,11,)</f>
        <v>李申政</v>
      </c>
      <c r="E3168" s="1" t="str">
        <f>VLOOKUP(A3168,'[3]消费明细-普通账号'!$B$2:$P$10000,15,)</f>
        <v>关联</v>
      </c>
      <c r="F3168" s="5">
        <f>VLOOKUP(A3168,'[3]消费明细-普通账号'!$B$2:$O$10000,14,)</f>
        <v>43140.605034722197</v>
      </c>
      <c r="G3168" s="2" t="s">
        <v>10312</v>
      </c>
      <c r="H3168" s="2" t="s">
        <v>17</v>
      </c>
      <c r="I3168" s="2" t="s">
        <v>59</v>
      </c>
      <c r="J3168" s="2" t="s">
        <v>8744</v>
      </c>
      <c r="K3168" s="2" t="s">
        <v>20</v>
      </c>
      <c r="L3168" s="2" t="s">
        <v>8744</v>
      </c>
      <c r="M3168" s="2"/>
      <c r="N3168" s="1">
        <f t="shared" si="49"/>
        <v>710.91</v>
      </c>
      <c r="O3168" s="2" t="s">
        <v>22</v>
      </c>
      <c r="P3168" s="2" t="s">
        <v>10313</v>
      </c>
      <c r="Q3168" s="2" t="s">
        <v>10313</v>
      </c>
      <c r="R3168" s="2" t="s">
        <v>21</v>
      </c>
      <c r="S3168" s="2"/>
      <c r="T3168" s="2" t="s">
        <v>25</v>
      </c>
      <c r="U3168">
        <v>-1</v>
      </c>
    </row>
    <row r="3169" spans="1:21">
      <c r="A3169" s="2" t="s">
        <v>8553</v>
      </c>
      <c r="B3169" s="1" t="str">
        <f>VLOOKUP(A3169,'[3]消费明细-普通账号'!$B$2:$C$10000,2,)</f>
        <v>广州阅来阅美网络科技有限公司</v>
      </c>
      <c r="C3169" s="1" t="str">
        <f>VLOOKUP(A3169,'[3]消费明细-普通账号'!$B$2:$D$10000,3,)</f>
        <v>KA-深</v>
      </c>
      <c r="D3169" s="1" t="str">
        <f>VLOOKUP(A3169,'[3]消费明细-普通账号'!$B$2:$L$10000,11,)</f>
        <v>李申政</v>
      </c>
      <c r="E3169" s="1" t="str">
        <f>VLOOKUP(A3169,'[3]消费明细-普通账号'!$B$2:$P$10000,15,)</f>
        <v>关联</v>
      </c>
      <c r="F3169" s="5">
        <f>VLOOKUP(A3169,'[3]消费明细-普通账号'!$B$2:$O$10000,14,)</f>
        <v>43140.605034722197</v>
      </c>
      <c r="G3169" s="2" t="s">
        <v>10314</v>
      </c>
      <c r="H3169" s="2" t="s">
        <v>17</v>
      </c>
      <c r="I3169" s="2" t="s">
        <v>59</v>
      </c>
      <c r="J3169" s="2" t="s">
        <v>10315</v>
      </c>
      <c r="K3169" s="2" t="s">
        <v>20</v>
      </c>
      <c r="L3169" s="2" t="s">
        <v>10315</v>
      </c>
      <c r="M3169" s="2"/>
      <c r="N3169" s="1">
        <f t="shared" si="49"/>
        <v>216</v>
      </c>
      <c r="O3169" s="2" t="s">
        <v>22</v>
      </c>
      <c r="P3169" s="2" t="s">
        <v>10316</v>
      </c>
      <c r="Q3169" s="2" t="s">
        <v>10316</v>
      </c>
      <c r="R3169" s="2" t="s">
        <v>21</v>
      </c>
      <c r="S3169" s="2"/>
      <c r="T3169" s="2" t="s">
        <v>25</v>
      </c>
      <c r="U3169">
        <v>-1</v>
      </c>
    </row>
    <row r="3170" spans="1:21">
      <c r="A3170" s="2" t="s">
        <v>8569</v>
      </c>
      <c r="B3170" s="1" t="str">
        <f>VLOOKUP(A3170,'[3]消费明细-普通账号'!$B$2:$C$10000,2,)</f>
        <v>深圳市聚美堂科技有限公司</v>
      </c>
      <c r="C3170" s="1" t="str">
        <f>VLOOKUP(A3170,'[3]消费明细-普通账号'!$B$2:$D$10000,3,)</f>
        <v>铁军-深</v>
      </c>
      <c r="D3170" s="1" t="str">
        <f>VLOOKUP(A3170,'[3]消费明细-普通账号'!$B$2:$L$10000,11,)</f>
        <v>金浩阳</v>
      </c>
      <c r="E3170" s="1" t="str">
        <f>VLOOKUP(A3170,'[3]消费明细-普通账号'!$B$2:$P$10000,15,)</f>
        <v>新建</v>
      </c>
      <c r="F3170" s="5">
        <f>VLOOKUP(A3170,'[3]消费明细-普通账号'!$B$2:$O$10000,14,)</f>
        <v>43236.624583333301</v>
      </c>
      <c r="G3170" s="2" t="s">
        <v>10317</v>
      </c>
      <c r="H3170" s="2" t="s">
        <v>17</v>
      </c>
      <c r="I3170" s="2" t="s">
        <v>49</v>
      </c>
      <c r="J3170" s="2" t="s">
        <v>593</v>
      </c>
      <c r="K3170" s="2" t="s">
        <v>371</v>
      </c>
      <c r="L3170" s="2" t="s">
        <v>594</v>
      </c>
      <c r="M3170" s="2"/>
      <c r="N3170" s="1">
        <f t="shared" si="49"/>
        <v>36.799999999999997</v>
      </c>
      <c r="O3170" s="2" t="s">
        <v>22</v>
      </c>
      <c r="P3170" s="2" t="s">
        <v>10318</v>
      </c>
      <c r="Q3170" s="2" t="s">
        <v>5892</v>
      </c>
      <c r="R3170" s="2" t="s">
        <v>21</v>
      </c>
      <c r="S3170" s="2"/>
      <c r="T3170" s="2" t="s">
        <v>25</v>
      </c>
      <c r="U3170" t="str">
        <f>VLOOKUP(H3170,[4]可返佣产品!$A$2:$B$1000,2,)</f>
        <v>true</v>
      </c>
    </row>
    <row r="3171" spans="1:21">
      <c r="A3171" s="2" t="s">
        <v>8553</v>
      </c>
      <c r="B3171" s="1" t="str">
        <f>VLOOKUP(A3171,'[3]消费明细-普通账号'!$B$2:$C$10000,2,)</f>
        <v>广州阅来阅美网络科技有限公司</v>
      </c>
      <c r="C3171" s="1" t="str">
        <f>VLOOKUP(A3171,'[3]消费明细-普通账号'!$B$2:$D$10000,3,)</f>
        <v>KA-深</v>
      </c>
      <c r="D3171" s="1" t="str">
        <f>VLOOKUP(A3171,'[3]消费明细-普通账号'!$B$2:$L$10000,11,)</f>
        <v>李申政</v>
      </c>
      <c r="E3171" s="1" t="str">
        <f>VLOOKUP(A3171,'[3]消费明细-普通账号'!$B$2:$P$10000,15,)</f>
        <v>关联</v>
      </c>
      <c r="F3171" s="5">
        <f>VLOOKUP(A3171,'[3]消费明细-普通账号'!$B$2:$O$10000,14,)</f>
        <v>43140.605034722197</v>
      </c>
      <c r="G3171" s="2" t="s">
        <v>10319</v>
      </c>
      <c r="H3171" s="2" t="s">
        <v>36</v>
      </c>
      <c r="I3171" s="2" t="s">
        <v>59</v>
      </c>
      <c r="J3171" s="2" t="s">
        <v>4590</v>
      </c>
      <c r="K3171" s="2" t="s">
        <v>20</v>
      </c>
      <c r="L3171" s="2" t="s">
        <v>4590</v>
      </c>
      <c r="M3171" s="2"/>
      <c r="N3171" s="1">
        <f t="shared" si="49"/>
        <v>1332</v>
      </c>
      <c r="O3171" s="2" t="s">
        <v>22</v>
      </c>
      <c r="P3171" s="2" t="s">
        <v>10320</v>
      </c>
      <c r="Q3171" s="2" t="s">
        <v>10321</v>
      </c>
      <c r="R3171" s="2" t="s">
        <v>21</v>
      </c>
      <c r="S3171" s="2"/>
      <c r="T3171" s="2" t="s">
        <v>25</v>
      </c>
      <c r="U3171">
        <v>-1</v>
      </c>
    </row>
    <row r="3172" spans="1:21">
      <c r="A3172" s="2" t="s">
        <v>8553</v>
      </c>
      <c r="B3172" s="1" t="str">
        <f>VLOOKUP(A3172,'[3]消费明细-普通账号'!$B$2:$C$10000,2,)</f>
        <v>广州阅来阅美网络科技有限公司</v>
      </c>
      <c r="C3172" s="1" t="str">
        <f>VLOOKUP(A3172,'[3]消费明细-普通账号'!$B$2:$D$10000,3,)</f>
        <v>KA-深</v>
      </c>
      <c r="D3172" s="1" t="str">
        <f>VLOOKUP(A3172,'[3]消费明细-普通账号'!$B$2:$L$10000,11,)</f>
        <v>李申政</v>
      </c>
      <c r="E3172" s="1" t="str">
        <f>VLOOKUP(A3172,'[3]消费明细-普通账号'!$B$2:$P$10000,15,)</f>
        <v>关联</v>
      </c>
      <c r="F3172" s="5">
        <f>VLOOKUP(A3172,'[3]消费明细-普通账号'!$B$2:$O$10000,14,)</f>
        <v>43140.605034722197</v>
      </c>
      <c r="G3172" s="2" t="s">
        <v>10322</v>
      </c>
      <c r="H3172" s="2" t="s">
        <v>306</v>
      </c>
      <c r="I3172" s="2" t="s">
        <v>59</v>
      </c>
      <c r="J3172" s="2" t="s">
        <v>10323</v>
      </c>
      <c r="K3172" s="2" t="s">
        <v>20</v>
      </c>
      <c r="L3172" s="2" t="s">
        <v>10323</v>
      </c>
      <c r="M3172" s="2"/>
      <c r="N3172" s="1">
        <f t="shared" si="49"/>
        <v>133</v>
      </c>
      <c r="O3172" s="2" t="s">
        <v>22</v>
      </c>
      <c r="P3172" s="2" t="s">
        <v>10324</v>
      </c>
      <c r="Q3172" s="2" t="s">
        <v>10324</v>
      </c>
      <c r="R3172" s="2" t="s">
        <v>21</v>
      </c>
      <c r="S3172" s="2"/>
      <c r="T3172" s="2" t="s">
        <v>25</v>
      </c>
      <c r="U3172">
        <v>-1</v>
      </c>
    </row>
    <row r="3173" spans="1:21">
      <c r="A3173" s="2" t="s">
        <v>8553</v>
      </c>
      <c r="B3173" s="1" t="str">
        <f>VLOOKUP(A3173,'[3]消费明细-普通账号'!$B$2:$C$10000,2,)</f>
        <v>广州阅来阅美网络科技有限公司</v>
      </c>
      <c r="C3173" s="1" t="str">
        <f>VLOOKUP(A3173,'[3]消费明细-普通账号'!$B$2:$D$10000,3,)</f>
        <v>KA-深</v>
      </c>
      <c r="D3173" s="1" t="str">
        <f>VLOOKUP(A3173,'[3]消费明细-普通账号'!$B$2:$L$10000,11,)</f>
        <v>李申政</v>
      </c>
      <c r="E3173" s="1" t="str">
        <f>VLOOKUP(A3173,'[3]消费明细-普通账号'!$B$2:$P$10000,15,)</f>
        <v>关联</v>
      </c>
      <c r="F3173" s="5">
        <f>VLOOKUP(A3173,'[3]消费明细-普通账号'!$B$2:$O$10000,14,)</f>
        <v>43140.605034722197</v>
      </c>
      <c r="G3173" s="2" t="s">
        <v>10325</v>
      </c>
      <c r="H3173" s="2" t="s">
        <v>269</v>
      </c>
      <c r="I3173" s="2" t="s">
        <v>59</v>
      </c>
      <c r="J3173" s="2" t="s">
        <v>10326</v>
      </c>
      <c r="K3173" s="2" t="s">
        <v>20</v>
      </c>
      <c r="L3173" s="2" t="s">
        <v>10326</v>
      </c>
      <c r="M3173" s="2"/>
      <c r="N3173" s="1">
        <f t="shared" si="49"/>
        <v>363</v>
      </c>
      <c r="O3173" s="2" t="s">
        <v>22</v>
      </c>
      <c r="P3173" s="2" t="s">
        <v>10327</v>
      </c>
      <c r="Q3173" s="2" t="s">
        <v>10328</v>
      </c>
      <c r="R3173" s="2" t="s">
        <v>21</v>
      </c>
      <c r="S3173" s="2"/>
      <c r="T3173" s="2" t="s">
        <v>25</v>
      </c>
      <c r="U3173">
        <v>-1</v>
      </c>
    </row>
    <row r="3174" spans="1:21">
      <c r="A3174" s="2" t="s">
        <v>10113</v>
      </c>
      <c r="B3174" s="1" t="str">
        <f>VLOOKUP(A3174,'[3]消费明细-普通账号'!$B$2:$C$10000,2,)</f>
        <v>fitcome@126.com</v>
      </c>
      <c r="C3174" s="1" t="str">
        <f>VLOOKUP(A3174,'[3]消费明细-普通账号'!$B$2:$D$10000,3,)</f>
        <v>KA-深</v>
      </c>
      <c r="D3174" s="1" t="str">
        <f>VLOOKUP(A3174,'[3]消费明细-普通账号'!$B$2:$L$10000,11,)</f>
        <v>李申政</v>
      </c>
      <c r="E3174" s="1" t="str">
        <f>VLOOKUP(A3174,'[3]消费明细-普通账号'!$B$2:$P$10000,15,)</f>
        <v>关联</v>
      </c>
      <c r="F3174" s="5">
        <f>VLOOKUP(A3174,'[3]消费明细-普通账号'!$B$2:$O$10000,14,)</f>
        <v>43105</v>
      </c>
      <c r="G3174" s="2" t="s">
        <v>10329</v>
      </c>
      <c r="H3174" s="2" t="s">
        <v>201</v>
      </c>
      <c r="I3174" s="2" t="s">
        <v>49</v>
      </c>
      <c r="J3174" s="2" t="s">
        <v>1676</v>
      </c>
      <c r="K3174" s="2" t="s">
        <v>203</v>
      </c>
      <c r="L3174" s="2" t="s">
        <v>1677</v>
      </c>
      <c r="M3174" s="2"/>
      <c r="N3174" s="1">
        <f t="shared" si="49"/>
        <v>900</v>
      </c>
      <c r="O3174" s="2" t="s">
        <v>22</v>
      </c>
      <c r="P3174" s="2" t="s">
        <v>10330</v>
      </c>
      <c r="Q3174" s="2" t="s">
        <v>10331</v>
      </c>
      <c r="R3174" s="2" t="s">
        <v>21</v>
      </c>
      <c r="S3174" s="2"/>
      <c r="T3174" s="2" t="s">
        <v>25</v>
      </c>
      <c r="U3174" t="str">
        <f>VLOOKUP(H3174,[4]可返佣产品!$A$2:$B$1000,2,)</f>
        <v>true</v>
      </c>
    </row>
    <row r="3175" spans="1:21">
      <c r="A3175" s="2" t="s">
        <v>10113</v>
      </c>
      <c r="B3175" s="1" t="str">
        <f>VLOOKUP(A3175,'[3]消费明细-普通账号'!$B$2:$C$10000,2,)</f>
        <v>fitcome@126.com</v>
      </c>
      <c r="C3175" s="1" t="str">
        <f>VLOOKUP(A3175,'[3]消费明细-普通账号'!$B$2:$D$10000,3,)</f>
        <v>KA-深</v>
      </c>
      <c r="D3175" s="1" t="str">
        <f>VLOOKUP(A3175,'[3]消费明细-普通账号'!$B$2:$L$10000,11,)</f>
        <v>李申政</v>
      </c>
      <c r="E3175" s="1" t="str">
        <f>VLOOKUP(A3175,'[3]消费明细-普通账号'!$B$2:$P$10000,15,)</f>
        <v>关联</v>
      </c>
      <c r="F3175" s="5">
        <f>VLOOKUP(A3175,'[3]消费明细-普通账号'!$B$2:$O$10000,14,)</f>
        <v>43105</v>
      </c>
      <c r="G3175" s="2" t="s">
        <v>10332</v>
      </c>
      <c r="H3175" s="2" t="s">
        <v>950</v>
      </c>
      <c r="I3175" s="2" t="s">
        <v>49</v>
      </c>
      <c r="J3175" s="2" t="s">
        <v>29</v>
      </c>
      <c r="K3175" s="2" t="s">
        <v>20</v>
      </c>
      <c r="L3175" s="2" t="s">
        <v>30</v>
      </c>
      <c r="M3175" s="2"/>
      <c r="N3175" s="1">
        <f t="shared" si="49"/>
        <v>0</v>
      </c>
      <c r="O3175" s="2" t="s">
        <v>31</v>
      </c>
      <c r="P3175" s="2" t="s">
        <v>10333</v>
      </c>
      <c r="Q3175" s="2" t="s">
        <v>10333</v>
      </c>
      <c r="R3175" s="2" t="s">
        <v>21</v>
      </c>
      <c r="S3175" s="2"/>
      <c r="T3175" s="2" t="s">
        <v>25</v>
      </c>
      <c r="U3175" t="e">
        <f>VLOOKUP(H3175,[4]可返佣产品!$A$2:$B$1000,2,)</f>
        <v>#N/A</v>
      </c>
    </row>
    <row r="3176" spans="1:21">
      <c r="A3176" s="2" t="s">
        <v>10113</v>
      </c>
      <c r="B3176" s="1" t="str">
        <f>VLOOKUP(A3176,'[3]消费明细-普通账号'!$B$2:$C$10000,2,)</f>
        <v>fitcome@126.com</v>
      </c>
      <c r="C3176" s="1" t="str">
        <f>VLOOKUP(A3176,'[3]消费明细-普通账号'!$B$2:$D$10000,3,)</f>
        <v>KA-深</v>
      </c>
      <c r="D3176" s="1" t="str">
        <f>VLOOKUP(A3176,'[3]消费明细-普通账号'!$B$2:$L$10000,11,)</f>
        <v>李申政</v>
      </c>
      <c r="E3176" s="1" t="str">
        <f>VLOOKUP(A3176,'[3]消费明细-普通账号'!$B$2:$P$10000,15,)</f>
        <v>关联</v>
      </c>
      <c r="F3176" s="5">
        <f>VLOOKUP(A3176,'[3]消费明细-普通账号'!$B$2:$O$10000,14,)</f>
        <v>43105</v>
      </c>
      <c r="G3176" s="2" t="s">
        <v>10334</v>
      </c>
      <c r="H3176" s="2" t="s">
        <v>433</v>
      </c>
      <c r="I3176" s="2" t="s">
        <v>49</v>
      </c>
      <c r="J3176" s="2" t="s">
        <v>10335</v>
      </c>
      <c r="K3176" s="2" t="s">
        <v>84</v>
      </c>
      <c r="L3176" s="2" t="s">
        <v>10336</v>
      </c>
      <c r="M3176" s="2">
        <v>0</v>
      </c>
      <c r="N3176" s="1">
        <f t="shared" si="49"/>
        <v>1392.5</v>
      </c>
      <c r="O3176" s="2" t="s">
        <v>22</v>
      </c>
      <c r="P3176" s="2" t="s">
        <v>10337</v>
      </c>
      <c r="Q3176" s="2" t="s">
        <v>10331</v>
      </c>
      <c r="R3176" s="2" t="s">
        <v>21</v>
      </c>
      <c r="S3176" s="2"/>
      <c r="T3176" s="2" t="s">
        <v>25</v>
      </c>
      <c r="U3176" t="str">
        <f>VLOOKUP(H3176,[4]可返佣产品!$A$2:$B$1000,2,)</f>
        <v>true</v>
      </c>
    </row>
    <row r="3177" spans="1:21">
      <c r="A3177" s="2" t="s">
        <v>10113</v>
      </c>
      <c r="B3177" s="1" t="str">
        <f>VLOOKUP(A3177,'[3]消费明细-普通账号'!$B$2:$C$10000,2,)</f>
        <v>fitcome@126.com</v>
      </c>
      <c r="C3177" s="1" t="str">
        <f>VLOOKUP(A3177,'[3]消费明细-普通账号'!$B$2:$D$10000,3,)</f>
        <v>KA-深</v>
      </c>
      <c r="D3177" s="1" t="str">
        <f>VLOOKUP(A3177,'[3]消费明细-普通账号'!$B$2:$L$10000,11,)</f>
        <v>李申政</v>
      </c>
      <c r="E3177" s="1" t="str">
        <f>VLOOKUP(A3177,'[3]消费明细-普通账号'!$B$2:$P$10000,15,)</f>
        <v>关联</v>
      </c>
      <c r="F3177" s="5">
        <f>VLOOKUP(A3177,'[3]消费明细-普通账号'!$B$2:$O$10000,14,)</f>
        <v>43105</v>
      </c>
      <c r="G3177" s="2" t="s">
        <v>10338</v>
      </c>
      <c r="H3177" s="2" t="s">
        <v>36</v>
      </c>
      <c r="I3177" s="2" t="s">
        <v>49</v>
      </c>
      <c r="J3177" s="2" t="s">
        <v>8235</v>
      </c>
      <c r="K3177" s="2" t="s">
        <v>84</v>
      </c>
      <c r="L3177" s="2" t="s">
        <v>418</v>
      </c>
      <c r="M3177" s="2">
        <v>1300</v>
      </c>
      <c r="N3177" s="1">
        <f t="shared" si="49"/>
        <v>4616</v>
      </c>
      <c r="O3177" s="2" t="s">
        <v>22</v>
      </c>
      <c r="P3177" s="2" t="s">
        <v>10339</v>
      </c>
      <c r="Q3177" s="2" t="s">
        <v>10331</v>
      </c>
      <c r="R3177" s="2" t="s">
        <v>21</v>
      </c>
      <c r="S3177" s="2"/>
      <c r="T3177" s="2" t="s">
        <v>25</v>
      </c>
      <c r="U3177" t="str">
        <f>VLOOKUP(H3177,[4]可返佣产品!$A$2:$B$1000,2,)</f>
        <v>true</v>
      </c>
    </row>
    <row r="3178" spans="1:21">
      <c r="A3178" s="2" t="s">
        <v>9907</v>
      </c>
      <c r="B3178" s="1" t="str">
        <f>VLOOKUP(A3178,'[3]消费明细-普通账号'!$B$2:$C$10000,2,)</f>
        <v>深圳福润达科技有限公司</v>
      </c>
      <c r="C3178" s="1" t="str">
        <f>VLOOKUP(A3178,'[3]消费明细-普通账号'!$B$2:$D$10000,3,)</f>
        <v>铁军-深</v>
      </c>
      <c r="D3178" s="1" t="str">
        <f>VLOOKUP(A3178,'[3]消费明细-普通账号'!$B$2:$L$10000,11,)</f>
        <v>金浩阳</v>
      </c>
      <c r="E3178" s="1" t="str">
        <f>VLOOKUP(A3178,'[3]消费明细-普通账号'!$B$2:$P$10000,15,)</f>
        <v>新建</v>
      </c>
      <c r="F3178" s="5">
        <f>VLOOKUP(A3178,'[3]消费明细-普通账号'!$B$2:$O$10000,14,)</f>
        <v>43257.618368055555</v>
      </c>
      <c r="G3178" s="2" t="s">
        <v>10340</v>
      </c>
      <c r="H3178" s="2" t="s">
        <v>17</v>
      </c>
      <c r="I3178" s="2" t="s">
        <v>59</v>
      </c>
      <c r="J3178" s="2" t="s">
        <v>10341</v>
      </c>
      <c r="K3178" s="2" t="s">
        <v>84</v>
      </c>
      <c r="L3178" s="2" t="s">
        <v>10342</v>
      </c>
      <c r="M3178" s="2"/>
      <c r="N3178" s="1">
        <f t="shared" si="49"/>
        <v>4528.8</v>
      </c>
      <c r="O3178" s="2" t="s">
        <v>22</v>
      </c>
      <c r="P3178" s="2" t="s">
        <v>10343</v>
      </c>
      <c r="Q3178" s="2" t="s">
        <v>10344</v>
      </c>
      <c r="R3178" s="2" t="s">
        <v>21</v>
      </c>
      <c r="S3178" s="2"/>
      <c r="T3178" s="2" t="s">
        <v>25</v>
      </c>
      <c r="U3178" t="str">
        <f>VLOOKUP(H3178,[4]可返佣产品!$A$2:$B$1000,2,)</f>
        <v>true</v>
      </c>
    </row>
    <row r="3179" spans="1:21">
      <c r="A3179" s="2" t="s">
        <v>8569</v>
      </c>
      <c r="B3179" s="1" t="str">
        <f>VLOOKUP(A3179,'[3]消费明细-普通账号'!$B$2:$C$10000,2,)</f>
        <v>深圳市聚美堂科技有限公司</v>
      </c>
      <c r="C3179" s="1" t="str">
        <f>VLOOKUP(A3179,'[3]消费明细-普通账号'!$B$2:$D$10000,3,)</f>
        <v>铁军-深</v>
      </c>
      <c r="D3179" s="1" t="str">
        <f>VLOOKUP(A3179,'[3]消费明细-普通账号'!$B$2:$L$10000,11,)</f>
        <v>金浩阳</v>
      </c>
      <c r="E3179" s="1" t="str">
        <f>VLOOKUP(A3179,'[3]消费明细-普通账号'!$B$2:$P$10000,15,)</f>
        <v>新建</v>
      </c>
      <c r="F3179" s="5">
        <f>VLOOKUP(A3179,'[3]消费明细-普通账号'!$B$2:$O$10000,14,)</f>
        <v>43236.624583333301</v>
      </c>
      <c r="G3179" s="2" t="s">
        <v>10345</v>
      </c>
      <c r="H3179" s="2" t="s">
        <v>130</v>
      </c>
      <c r="I3179" s="2" t="s">
        <v>49</v>
      </c>
      <c r="J3179" s="2" t="s">
        <v>29</v>
      </c>
      <c r="K3179" s="2" t="s">
        <v>20</v>
      </c>
      <c r="L3179" s="2" t="s">
        <v>30</v>
      </c>
      <c r="M3179" s="2"/>
      <c r="N3179" s="1">
        <f t="shared" si="49"/>
        <v>0</v>
      </c>
      <c r="O3179" s="2" t="s">
        <v>31</v>
      </c>
      <c r="P3179" s="2" t="s">
        <v>10346</v>
      </c>
      <c r="Q3179" s="2" t="s">
        <v>10347</v>
      </c>
      <c r="R3179" s="2" t="s">
        <v>21</v>
      </c>
      <c r="S3179" s="2"/>
      <c r="T3179" s="2" t="s">
        <v>25</v>
      </c>
      <c r="U3179" t="b">
        <f>VLOOKUP(H3179,[4]可返佣产品!$A$2:$B$1000,2,)</f>
        <v>1</v>
      </c>
    </row>
    <row r="3180" spans="1:21">
      <c r="A3180" s="2" t="s">
        <v>9256</v>
      </c>
      <c r="B3180" s="1" t="str">
        <f>VLOOKUP(A3180,'[3]消费明细-普通账号'!$B$2:$C$10000,2,)</f>
        <v>深圳花果山科技有限公司</v>
      </c>
      <c r="C3180" s="1" t="str">
        <f>VLOOKUP(A3180,'[3]消费明细-普通账号'!$B$2:$D$10000,3,)</f>
        <v>铁军-深</v>
      </c>
      <c r="D3180" s="1" t="str">
        <f>VLOOKUP(A3180,'[3]消费明细-普通账号'!$B$2:$L$10000,11,)</f>
        <v>黄至崇</v>
      </c>
      <c r="E3180" s="1" t="str">
        <f>VLOOKUP(A3180,'[3]消费明细-普通账号'!$B$2:$P$10000,15,)</f>
        <v>关联</v>
      </c>
      <c r="F3180" s="5">
        <f>VLOOKUP(A3180,'[3]消费明细-普通账号'!$B$2:$O$10000,14,)</f>
        <v>43176.737326388902</v>
      </c>
      <c r="G3180" s="2" t="s">
        <v>10348</v>
      </c>
      <c r="H3180" s="2" t="s">
        <v>17</v>
      </c>
      <c r="I3180" s="2" t="s">
        <v>59</v>
      </c>
      <c r="J3180" s="2" t="s">
        <v>10349</v>
      </c>
      <c r="K3180" s="2" t="s">
        <v>371</v>
      </c>
      <c r="L3180" s="2" t="s">
        <v>10350</v>
      </c>
      <c r="M3180" s="2"/>
      <c r="N3180" s="1">
        <f t="shared" si="49"/>
        <v>968.4</v>
      </c>
      <c r="O3180" s="2" t="s">
        <v>22</v>
      </c>
      <c r="P3180" s="2" t="s">
        <v>10351</v>
      </c>
      <c r="Q3180" s="2" t="s">
        <v>10352</v>
      </c>
      <c r="R3180" s="2" t="s">
        <v>21</v>
      </c>
      <c r="S3180" s="2"/>
      <c r="T3180" s="2" t="s">
        <v>25</v>
      </c>
      <c r="U3180">
        <v>-1</v>
      </c>
    </row>
    <row r="3181" spans="1:21">
      <c r="A3181" s="2" t="s">
        <v>8734</v>
      </c>
      <c r="B3181" s="1" t="str">
        <f>VLOOKUP(A3181,'[3]消费明细-普通账号'!$B$2:$C$10000,2,)</f>
        <v>深圳市本牛科技有限责任公司</v>
      </c>
      <c r="C3181" s="1" t="str">
        <f>VLOOKUP(A3181,'[3]消费明细-普通账号'!$B$2:$D$10000,3,)</f>
        <v>KA-深</v>
      </c>
      <c r="D3181" s="1" t="str">
        <f>VLOOKUP(A3181,'[3]消费明细-普通账号'!$B$2:$L$10000,11,)</f>
        <v>李申政</v>
      </c>
      <c r="E3181" s="1" t="str">
        <f>VLOOKUP(A3181,'[3]消费明细-普通账号'!$B$2:$P$10000,15,)</f>
        <v>关联</v>
      </c>
      <c r="F3181" s="5">
        <f>VLOOKUP(A3181,'[3]消费明细-普通账号'!$B$2:$O$10000,14,)</f>
        <v>42948</v>
      </c>
      <c r="G3181" s="2" t="s">
        <v>10353</v>
      </c>
      <c r="H3181" s="2" t="s">
        <v>17</v>
      </c>
      <c r="I3181" s="2" t="s">
        <v>18</v>
      </c>
      <c r="J3181" s="2" t="s">
        <v>29</v>
      </c>
      <c r="K3181" s="2" t="s">
        <v>20</v>
      </c>
      <c r="L3181" s="2" t="s">
        <v>29</v>
      </c>
      <c r="M3181" s="2"/>
      <c r="N3181" s="1">
        <f t="shared" si="49"/>
        <v>0</v>
      </c>
      <c r="O3181" s="2" t="s">
        <v>22</v>
      </c>
      <c r="P3181" s="2" t="s">
        <v>10354</v>
      </c>
      <c r="Q3181" s="2" t="s">
        <v>10355</v>
      </c>
      <c r="R3181" s="2" t="s">
        <v>21</v>
      </c>
      <c r="S3181" s="2"/>
      <c r="T3181" s="2" t="s">
        <v>25</v>
      </c>
      <c r="U3181" t="str">
        <f>VLOOKUP(H3181,[4]可返佣产品!$A$2:$B$1000,2,)</f>
        <v>true</v>
      </c>
    </row>
    <row r="3182" spans="1:21">
      <c r="A3182" s="2" t="s">
        <v>8734</v>
      </c>
      <c r="B3182" s="1" t="str">
        <f>VLOOKUP(A3182,'[3]消费明细-普通账号'!$B$2:$C$10000,2,)</f>
        <v>深圳市本牛科技有限责任公司</v>
      </c>
      <c r="C3182" s="1" t="str">
        <f>VLOOKUP(A3182,'[3]消费明细-普通账号'!$B$2:$D$10000,3,)</f>
        <v>KA-深</v>
      </c>
      <c r="D3182" s="1" t="str">
        <f>VLOOKUP(A3182,'[3]消费明细-普通账号'!$B$2:$L$10000,11,)</f>
        <v>李申政</v>
      </c>
      <c r="E3182" s="1" t="str">
        <f>VLOOKUP(A3182,'[3]消费明细-普通账号'!$B$2:$P$10000,15,)</f>
        <v>关联</v>
      </c>
      <c r="F3182" s="5">
        <f>VLOOKUP(A3182,'[3]消费明细-普通账号'!$B$2:$O$10000,14,)</f>
        <v>42948</v>
      </c>
      <c r="G3182" s="2" t="s">
        <v>10356</v>
      </c>
      <c r="H3182" s="2" t="s">
        <v>17</v>
      </c>
      <c r="I3182" s="2" t="s">
        <v>18</v>
      </c>
      <c r="J3182" s="2" t="s">
        <v>8529</v>
      </c>
      <c r="K3182" s="2" t="s">
        <v>29</v>
      </c>
      <c r="L3182" s="2" t="s">
        <v>29</v>
      </c>
      <c r="M3182" s="2"/>
      <c r="N3182" s="1">
        <f t="shared" si="49"/>
        <v>0</v>
      </c>
      <c r="O3182" s="2" t="s">
        <v>22</v>
      </c>
      <c r="P3182" s="2" t="s">
        <v>10357</v>
      </c>
      <c r="Q3182" s="2" t="s">
        <v>10357</v>
      </c>
      <c r="R3182" s="2" t="s">
        <v>21</v>
      </c>
      <c r="S3182" s="2"/>
      <c r="T3182" s="2" t="s">
        <v>25</v>
      </c>
      <c r="U3182" t="str">
        <f>VLOOKUP(H3182,[4]可返佣产品!$A$2:$B$1000,2,)</f>
        <v>true</v>
      </c>
    </row>
    <row r="3183" spans="1:21">
      <c r="A3183" s="2" t="s">
        <v>8734</v>
      </c>
      <c r="B3183" s="1" t="str">
        <f>VLOOKUP(A3183,'[3]消费明细-普通账号'!$B$2:$C$10000,2,)</f>
        <v>深圳市本牛科技有限责任公司</v>
      </c>
      <c r="C3183" s="1" t="str">
        <f>VLOOKUP(A3183,'[3]消费明细-普通账号'!$B$2:$D$10000,3,)</f>
        <v>KA-深</v>
      </c>
      <c r="D3183" s="1" t="str">
        <f>VLOOKUP(A3183,'[3]消费明细-普通账号'!$B$2:$L$10000,11,)</f>
        <v>李申政</v>
      </c>
      <c r="E3183" s="1" t="str">
        <f>VLOOKUP(A3183,'[3]消费明细-普通账号'!$B$2:$P$10000,15,)</f>
        <v>关联</v>
      </c>
      <c r="F3183" s="5">
        <f>VLOOKUP(A3183,'[3]消费明细-普通账号'!$B$2:$O$10000,14,)</f>
        <v>42948</v>
      </c>
      <c r="G3183" s="2" t="s">
        <v>10358</v>
      </c>
      <c r="H3183" s="2" t="s">
        <v>17</v>
      </c>
      <c r="I3183" s="2" t="s">
        <v>59</v>
      </c>
      <c r="J3183" s="2" t="s">
        <v>10359</v>
      </c>
      <c r="K3183" s="2" t="s">
        <v>84</v>
      </c>
      <c r="L3183" s="2" t="s">
        <v>10360</v>
      </c>
      <c r="M3183" s="2"/>
      <c r="N3183" s="1">
        <f t="shared" si="49"/>
        <v>3427.2</v>
      </c>
      <c r="O3183" s="2" t="s">
        <v>22</v>
      </c>
      <c r="P3183" s="2" t="s">
        <v>10361</v>
      </c>
      <c r="Q3183" s="2" t="s">
        <v>10362</v>
      </c>
      <c r="R3183" s="2" t="s">
        <v>21</v>
      </c>
      <c r="S3183" s="2"/>
      <c r="T3183" s="2" t="s">
        <v>25</v>
      </c>
      <c r="U3183">
        <v>-1</v>
      </c>
    </row>
    <row r="3184" spans="1:21">
      <c r="A3184" s="2" t="s">
        <v>8559</v>
      </c>
      <c r="B3184" s="1" t="str">
        <f>VLOOKUP(A3184,'[3]消费明细-普通账号'!$B$2:$C$10000,2,)</f>
        <v>深圳泽汇科技有限公司</v>
      </c>
      <c r="C3184" s="1" t="str">
        <f>VLOOKUP(A3184,'[3]消费明细-普通账号'!$B$2:$D$10000,3,)</f>
        <v>铁军-深</v>
      </c>
      <c r="D3184" s="1" t="str">
        <f>VLOOKUP(A3184,'[3]消费明细-普通账号'!$B$2:$L$10000,11,)</f>
        <v>黄至崇</v>
      </c>
      <c r="E3184" s="1" t="str">
        <f>VLOOKUP(A3184,'[3]消费明细-普通账号'!$B$2:$P$10000,15,)</f>
        <v>新建</v>
      </c>
      <c r="F3184" s="5">
        <f>VLOOKUP(A3184,'[3]消费明细-普通账号'!$B$2:$O$10000,14,)</f>
        <v>43194.591597222199</v>
      </c>
      <c r="G3184" s="2" t="s">
        <v>10363</v>
      </c>
      <c r="H3184" s="2" t="s">
        <v>17</v>
      </c>
      <c r="I3184" s="2" t="s">
        <v>59</v>
      </c>
      <c r="J3184" s="2" t="s">
        <v>9342</v>
      </c>
      <c r="K3184" s="2" t="s">
        <v>371</v>
      </c>
      <c r="L3184" s="2" t="s">
        <v>9343</v>
      </c>
      <c r="M3184" s="2"/>
      <c r="N3184" s="1">
        <f t="shared" si="49"/>
        <v>115.85</v>
      </c>
      <c r="O3184" s="2" t="s">
        <v>22</v>
      </c>
      <c r="P3184" s="2" t="s">
        <v>10364</v>
      </c>
      <c r="Q3184" s="2" t="s">
        <v>10365</v>
      </c>
      <c r="R3184" s="2" t="s">
        <v>21</v>
      </c>
      <c r="S3184" s="2"/>
      <c r="T3184" s="2" t="s">
        <v>25</v>
      </c>
      <c r="U3184" t="str">
        <f>VLOOKUP(H3184,[4]可返佣产品!$A$2:$B$1000,2,)</f>
        <v>true</v>
      </c>
    </row>
    <row r="3185" spans="1:21">
      <c r="A3185" s="2" t="s">
        <v>8559</v>
      </c>
      <c r="B3185" s="1" t="str">
        <f>VLOOKUP(A3185,'[3]消费明细-普通账号'!$B$2:$C$10000,2,)</f>
        <v>深圳泽汇科技有限公司</v>
      </c>
      <c r="C3185" s="1" t="str">
        <f>VLOOKUP(A3185,'[3]消费明细-普通账号'!$B$2:$D$10000,3,)</f>
        <v>铁军-深</v>
      </c>
      <c r="D3185" s="1" t="str">
        <f>VLOOKUP(A3185,'[3]消费明细-普通账号'!$B$2:$L$10000,11,)</f>
        <v>黄至崇</v>
      </c>
      <c r="E3185" s="1" t="str">
        <f>VLOOKUP(A3185,'[3]消费明细-普通账号'!$B$2:$P$10000,15,)</f>
        <v>新建</v>
      </c>
      <c r="F3185" s="5">
        <f>VLOOKUP(A3185,'[3]消费明细-普通账号'!$B$2:$O$10000,14,)</f>
        <v>43194.591597222199</v>
      </c>
      <c r="G3185" s="2" t="s">
        <v>10366</v>
      </c>
      <c r="H3185" s="2" t="s">
        <v>17</v>
      </c>
      <c r="I3185" s="2" t="s">
        <v>59</v>
      </c>
      <c r="J3185" s="2" t="s">
        <v>9342</v>
      </c>
      <c r="K3185" s="2" t="s">
        <v>371</v>
      </c>
      <c r="L3185" s="2" t="s">
        <v>9343</v>
      </c>
      <c r="M3185" s="2"/>
      <c r="N3185" s="1">
        <f t="shared" si="49"/>
        <v>115.85</v>
      </c>
      <c r="O3185" s="2" t="s">
        <v>22</v>
      </c>
      <c r="P3185" s="2" t="s">
        <v>10367</v>
      </c>
      <c r="Q3185" s="2" t="s">
        <v>10368</v>
      </c>
      <c r="R3185" s="2" t="s">
        <v>21</v>
      </c>
      <c r="S3185" s="2"/>
      <c r="T3185" s="2" t="s">
        <v>25</v>
      </c>
      <c r="U3185" t="str">
        <f>VLOOKUP(H3185,[4]可返佣产品!$A$2:$B$1000,2,)</f>
        <v>true</v>
      </c>
    </row>
    <row r="3186" spans="1:21">
      <c r="A3186" s="2" t="s">
        <v>8559</v>
      </c>
      <c r="B3186" s="1" t="str">
        <f>VLOOKUP(A3186,'[3]消费明细-普通账号'!$B$2:$C$10000,2,)</f>
        <v>深圳泽汇科技有限公司</v>
      </c>
      <c r="C3186" s="1" t="str">
        <f>VLOOKUP(A3186,'[3]消费明细-普通账号'!$B$2:$D$10000,3,)</f>
        <v>铁军-深</v>
      </c>
      <c r="D3186" s="1" t="str">
        <f>VLOOKUP(A3186,'[3]消费明细-普通账号'!$B$2:$L$10000,11,)</f>
        <v>黄至崇</v>
      </c>
      <c r="E3186" s="1" t="str">
        <f>VLOOKUP(A3186,'[3]消费明细-普通账号'!$B$2:$P$10000,15,)</f>
        <v>新建</v>
      </c>
      <c r="F3186" s="5">
        <f>VLOOKUP(A3186,'[3]消费明细-普通账号'!$B$2:$O$10000,14,)</f>
        <v>43194.591597222199</v>
      </c>
      <c r="G3186" s="2" t="s">
        <v>10369</v>
      </c>
      <c r="H3186" s="2" t="s">
        <v>17</v>
      </c>
      <c r="I3186" s="2" t="s">
        <v>59</v>
      </c>
      <c r="J3186" s="2" t="s">
        <v>9342</v>
      </c>
      <c r="K3186" s="2" t="s">
        <v>371</v>
      </c>
      <c r="L3186" s="2" t="s">
        <v>9343</v>
      </c>
      <c r="M3186" s="2"/>
      <c r="N3186" s="1">
        <f t="shared" si="49"/>
        <v>115.85</v>
      </c>
      <c r="O3186" s="2" t="s">
        <v>22</v>
      </c>
      <c r="P3186" s="2" t="s">
        <v>10370</v>
      </c>
      <c r="Q3186" s="2" t="s">
        <v>10371</v>
      </c>
      <c r="R3186" s="2" t="s">
        <v>21</v>
      </c>
      <c r="S3186" s="2"/>
      <c r="T3186" s="2" t="s">
        <v>25</v>
      </c>
      <c r="U3186" t="str">
        <f>VLOOKUP(H3186,[4]可返佣产品!$A$2:$B$1000,2,)</f>
        <v>true</v>
      </c>
    </row>
    <row r="3187" spans="1:21">
      <c r="A3187" s="2" t="s">
        <v>8559</v>
      </c>
      <c r="B3187" s="1" t="str">
        <f>VLOOKUP(A3187,'[3]消费明细-普通账号'!$B$2:$C$10000,2,)</f>
        <v>深圳泽汇科技有限公司</v>
      </c>
      <c r="C3187" s="1" t="str">
        <f>VLOOKUP(A3187,'[3]消费明细-普通账号'!$B$2:$D$10000,3,)</f>
        <v>铁军-深</v>
      </c>
      <c r="D3187" s="1" t="str">
        <f>VLOOKUP(A3187,'[3]消费明细-普通账号'!$B$2:$L$10000,11,)</f>
        <v>黄至崇</v>
      </c>
      <c r="E3187" s="1" t="str">
        <f>VLOOKUP(A3187,'[3]消费明细-普通账号'!$B$2:$P$10000,15,)</f>
        <v>新建</v>
      </c>
      <c r="F3187" s="5">
        <f>VLOOKUP(A3187,'[3]消费明细-普通账号'!$B$2:$O$10000,14,)</f>
        <v>43194.591597222199</v>
      </c>
      <c r="G3187" s="2" t="s">
        <v>10372</v>
      </c>
      <c r="H3187" s="2" t="s">
        <v>17</v>
      </c>
      <c r="I3187" s="2" t="s">
        <v>59</v>
      </c>
      <c r="J3187" s="2" t="s">
        <v>9342</v>
      </c>
      <c r="K3187" s="2" t="s">
        <v>371</v>
      </c>
      <c r="L3187" s="2" t="s">
        <v>9343</v>
      </c>
      <c r="M3187" s="2"/>
      <c r="N3187" s="1">
        <f t="shared" si="49"/>
        <v>115.85</v>
      </c>
      <c r="O3187" s="2" t="s">
        <v>22</v>
      </c>
      <c r="P3187" s="2" t="s">
        <v>10373</v>
      </c>
      <c r="Q3187" s="2" t="s">
        <v>10374</v>
      </c>
      <c r="R3187" s="2" t="s">
        <v>21</v>
      </c>
      <c r="S3187" s="2"/>
      <c r="T3187" s="2" t="s">
        <v>25</v>
      </c>
      <c r="U3187" t="str">
        <f>VLOOKUP(H3187,[4]可返佣产品!$A$2:$B$1000,2,)</f>
        <v>true</v>
      </c>
    </row>
    <row r="3188" spans="1:21">
      <c r="A3188" s="2" t="s">
        <v>8559</v>
      </c>
      <c r="B3188" s="1" t="str">
        <f>VLOOKUP(A3188,'[3]消费明细-普通账号'!$B$2:$C$10000,2,)</f>
        <v>深圳泽汇科技有限公司</v>
      </c>
      <c r="C3188" s="1" t="str">
        <f>VLOOKUP(A3188,'[3]消费明细-普通账号'!$B$2:$D$10000,3,)</f>
        <v>铁军-深</v>
      </c>
      <c r="D3188" s="1" t="str">
        <f>VLOOKUP(A3188,'[3]消费明细-普通账号'!$B$2:$L$10000,11,)</f>
        <v>黄至崇</v>
      </c>
      <c r="E3188" s="1" t="str">
        <f>VLOOKUP(A3188,'[3]消费明细-普通账号'!$B$2:$P$10000,15,)</f>
        <v>新建</v>
      </c>
      <c r="F3188" s="5">
        <f>VLOOKUP(A3188,'[3]消费明细-普通账号'!$B$2:$O$10000,14,)</f>
        <v>43194.591597222199</v>
      </c>
      <c r="G3188" s="2" t="s">
        <v>10375</v>
      </c>
      <c r="H3188" s="2" t="s">
        <v>17</v>
      </c>
      <c r="I3188" s="2" t="s">
        <v>59</v>
      </c>
      <c r="J3188" s="2" t="s">
        <v>9342</v>
      </c>
      <c r="K3188" s="2" t="s">
        <v>371</v>
      </c>
      <c r="L3188" s="2" t="s">
        <v>9343</v>
      </c>
      <c r="M3188" s="2"/>
      <c r="N3188" s="1">
        <f t="shared" si="49"/>
        <v>115.85</v>
      </c>
      <c r="O3188" s="2" t="s">
        <v>22</v>
      </c>
      <c r="P3188" s="2" t="s">
        <v>10376</v>
      </c>
      <c r="Q3188" s="2" t="s">
        <v>10377</v>
      </c>
      <c r="R3188" s="2" t="s">
        <v>21</v>
      </c>
      <c r="S3188" s="2"/>
      <c r="T3188" s="2" t="s">
        <v>25</v>
      </c>
      <c r="U3188" t="str">
        <f>VLOOKUP(H3188,[4]可返佣产品!$A$2:$B$1000,2,)</f>
        <v>true</v>
      </c>
    </row>
    <row r="3189" spans="1:21">
      <c r="A3189" s="2" t="s">
        <v>8559</v>
      </c>
      <c r="B3189" s="1" t="str">
        <f>VLOOKUP(A3189,'[3]消费明细-普通账号'!$B$2:$C$10000,2,)</f>
        <v>深圳泽汇科技有限公司</v>
      </c>
      <c r="C3189" s="1" t="str">
        <f>VLOOKUP(A3189,'[3]消费明细-普通账号'!$B$2:$D$10000,3,)</f>
        <v>铁军-深</v>
      </c>
      <c r="D3189" s="1" t="str">
        <f>VLOOKUP(A3189,'[3]消费明细-普通账号'!$B$2:$L$10000,11,)</f>
        <v>黄至崇</v>
      </c>
      <c r="E3189" s="1" t="str">
        <f>VLOOKUP(A3189,'[3]消费明细-普通账号'!$B$2:$P$10000,15,)</f>
        <v>新建</v>
      </c>
      <c r="F3189" s="5">
        <f>VLOOKUP(A3189,'[3]消费明细-普通账号'!$B$2:$O$10000,14,)</f>
        <v>43194.591597222199</v>
      </c>
      <c r="G3189" s="2" t="s">
        <v>10378</v>
      </c>
      <c r="H3189" s="2" t="s">
        <v>17</v>
      </c>
      <c r="I3189" s="2" t="s">
        <v>59</v>
      </c>
      <c r="J3189" s="2" t="s">
        <v>9342</v>
      </c>
      <c r="K3189" s="2" t="s">
        <v>371</v>
      </c>
      <c r="L3189" s="2" t="s">
        <v>9343</v>
      </c>
      <c r="M3189" s="2"/>
      <c r="N3189" s="1">
        <f t="shared" si="49"/>
        <v>115.85</v>
      </c>
      <c r="O3189" s="2" t="s">
        <v>22</v>
      </c>
      <c r="P3189" s="2" t="s">
        <v>10379</v>
      </c>
      <c r="Q3189" s="2" t="s">
        <v>10380</v>
      </c>
      <c r="R3189" s="2" t="s">
        <v>21</v>
      </c>
      <c r="S3189" s="2"/>
      <c r="T3189" s="2" t="s">
        <v>25</v>
      </c>
      <c r="U3189" t="str">
        <f>VLOOKUP(H3189,[4]可返佣产品!$A$2:$B$1000,2,)</f>
        <v>true</v>
      </c>
    </row>
    <row r="3190" spans="1:21">
      <c r="A3190" s="2" t="s">
        <v>8559</v>
      </c>
      <c r="B3190" s="1" t="str">
        <f>VLOOKUP(A3190,'[3]消费明细-普通账号'!$B$2:$C$10000,2,)</f>
        <v>深圳泽汇科技有限公司</v>
      </c>
      <c r="C3190" s="1" t="str">
        <f>VLOOKUP(A3190,'[3]消费明细-普通账号'!$B$2:$D$10000,3,)</f>
        <v>铁军-深</v>
      </c>
      <c r="D3190" s="1" t="str">
        <f>VLOOKUP(A3190,'[3]消费明细-普通账号'!$B$2:$L$10000,11,)</f>
        <v>黄至崇</v>
      </c>
      <c r="E3190" s="1" t="str">
        <f>VLOOKUP(A3190,'[3]消费明细-普通账号'!$B$2:$P$10000,15,)</f>
        <v>新建</v>
      </c>
      <c r="F3190" s="5">
        <f>VLOOKUP(A3190,'[3]消费明细-普通账号'!$B$2:$O$10000,14,)</f>
        <v>43194.591597222199</v>
      </c>
      <c r="G3190" s="2" t="s">
        <v>10381</v>
      </c>
      <c r="H3190" s="2" t="s">
        <v>17</v>
      </c>
      <c r="I3190" s="2" t="s">
        <v>59</v>
      </c>
      <c r="J3190" s="2" t="s">
        <v>9342</v>
      </c>
      <c r="K3190" s="2" t="s">
        <v>371</v>
      </c>
      <c r="L3190" s="2" t="s">
        <v>9343</v>
      </c>
      <c r="M3190" s="2"/>
      <c r="N3190" s="1">
        <f t="shared" si="49"/>
        <v>115.85</v>
      </c>
      <c r="O3190" s="2" t="s">
        <v>22</v>
      </c>
      <c r="P3190" s="2" t="s">
        <v>10382</v>
      </c>
      <c r="Q3190" s="2" t="s">
        <v>10383</v>
      </c>
      <c r="R3190" s="2" t="s">
        <v>21</v>
      </c>
      <c r="S3190" s="2"/>
      <c r="T3190" s="2" t="s">
        <v>25</v>
      </c>
      <c r="U3190" t="str">
        <f>VLOOKUP(H3190,[4]可返佣产品!$A$2:$B$1000,2,)</f>
        <v>true</v>
      </c>
    </row>
    <row r="3191" spans="1:21">
      <c r="A3191" s="2" t="s">
        <v>8559</v>
      </c>
      <c r="B3191" s="1" t="str">
        <f>VLOOKUP(A3191,'[3]消费明细-普通账号'!$B$2:$C$10000,2,)</f>
        <v>深圳泽汇科技有限公司</v>
      </c>
      <c r="C3191" s="1" t="str">
        <f>VLOOKUP(A3191,'[3]消费明细-普通账号'!$B$2:$D$10000,3,)</f>
        <v>铁军-深</v>
      </c>
      <c r="D3191" s="1" t="str">
        <f>VLOOKUP(A3191,'[3]消费明细-普通账号'!$B$2:$L$10000,11,)</f>
        <v>黄至崇</v>
      </c>
      <c r="E3191" s="1" t="str">
        <f>VLOOKUP(A3191,'[3]消费明细-普通账号'!$B$2:$P$10000,15,)</f>
        <v>新建</v>
      </c>
      <c r="F3191" s="5">
        <f>VLOOKUP(A3191,'[3]消费明细-普通账号'!$B$2:$O$10000,14,)</f>
        <v>43194.591597222199</v>
      </c>
      <c r="G3191" s="2" t="s">
        <v>10384</v>
      </c>
      <c r="H3191" s="2" t="s">
        <v>17</v>
      </c>
      <c r="I3191" s="2" t="s">
        <v>59</v>
      </c>
      <c r="J3191" s="2" t="s">
        <v>9342</v>
      </c>
      <c r="K3191" s="2" t="s">
        <v>371</v>
      </c>
      <c r="L3191" s="2" t="s">
        <v>9343</v>
      </c>
      <c r="M3191" s="2"/>
      <c r="N3191" s="1">
        <f t="shared" si="49"/>
        <v>115.85</v>
      </c>
      <c r="O3191" s="2" t="s">
        <v>22</v>
      </c>
      <c r="P3191" s="2" t="s">
        <v>10385</v>
      </c>
      <c r="Q3191" s="2" t="s">
        <v>10386</v>
      </c>
      <c r="R3191" s="2" t="s">
        <v>21</v>
      </c>
      <c r="S3191" s="2"/>
      <c r="T3191" s="2" t="s">
        <v>25</v>
      </c>
      <c r="U3191" t="str">
        <f>VLOOKUP(H3191,[4]可返佣产品!$A$2:$B$1000,2,)</f>
        <v>true</v>
      </c>
    </row>
    <row r="3192" spans="1:21">
      <c r="A3192" s="2" t="s">
        <v>8559</v>
      </c>
      <c r="B3192" s="1" t="str">
        <f>VLOOKUP(A3192,'[3]消费明细-普通账号'!$B$2:$C$10000,2,)</f>
        <v>深圳泽汇科技有限公司</v>
      </c>
      <c r="C3192" s="1" t="str">
        <f>VLOOKUP(A3192,'[3]消费明细-普通账号'!$B$2:$D$10000,3,)</f>
        <v>铁军-深</v>
      </c>
      <c r="D3192" s="1" t="str">
        <f>VLOOKUP(A3192,'[3]消费明细-普通账号'!$B$2:$L$10000,11,)</f>
        <v>黄至崇</v>
      </c>
      <c r="E3192" s="1" t="str">
        <f>VLOOKUP(A3192,'[3]消费明细-普通账号'!$B$2:$P$10000,15,)</f>
        <v>新建</v>
      </c>
      <c r="F3192" s="5">
        <f>VLOOKUP(A3192,'[3]消费明细-普通账号'!$B$2:$O$10000,14,)</f>
        <v>43194.591597222199</v>
      </c>
      <c r="G3192" s="2" t="s">
        <v>10387</v>
      </c>
      <c r="H3192" s="2" t="s">
        <v>17</v>
      </c>
      <c r="I3192" s="2" t="s">
        <v>59</v>
      </c>
      <c r="J3192" s="2" t="s">
        <v>9342</v>
      </c>
      <c r="K3192" s="2" t="s">
        <v>371</v>
      </c>
      <c r="L3192" s="2" t="s">
        <v>9343</v>
      </c>
      <c r="M3192" s="2"/>
      <c r="N3192" s="1">
        <f t="shared" si="49"/>
        <v>115.85</v>
      </c>
      <c r="O3192" s="2" t="s">
        <v>22</v>
      </c>
      <c r="P3192" s="2" t="s">
        <v>10388</v>
      </c>
      <c r="Q3192" s="2" t="s">
        <v>10389</v>
      </c>
      <c r="R3192" s="2" t="s">
        <v>21</v>
      </c>
      <c r="S3192" s="2"/>
      <c r="T3192" s="2" t="s">
        <v>25</v>
      </c>
      <c r="U3192" t="str">
        <f>VLOOKUP(H3192,[4]可返佣产品!$A$2:$B$1000,2,)</f>
        <v>true</v>
      </c>
    </row>
    <row r="3193" spans="1:21">
      <c r="A3193" s="2" t="s">
        <v>8559</v>
      </c>
      <c r="B3193" s="1" t="str">
        <f>VLOOKUP(A3193,'[3]消费明细-普通账号'!$B$2:$C$10000,2,)</f>
        <v>深圳泽汇科技有限公司</v>
      </c>
      <c r="C3193" s="1" t="str">
        <f>VLOOKUP(A3193,'[3]消费明细-普通账号'!$B$2:$D$10000,3,)</f>
        <v>铁军-深</v>
      </c>
      <c r="D3193" s="1" t="str">
        <f>VLOOKUP(A3193,'[3]消费明细-普通账号'!$B$2:$L$10000,11,)</f>
        <v>黄至崇</v>
      </c>
      <c r="E3193" s="1" t="str">
        <f>VLOOKUP(A3193,'[3]消费明细-普通账号'!$B$2:$P$10000,15,)</f>
        <v>新建</v>
      </c>
      <c r="F3193" s="5">
        <f>VLOOKUP(A3193,'[3]消费明细-普通账号'!$B$2:$O$10000,14,)</f>
        <v>43194.591597222199</v>
      </c>
      <c r="G3193" s="2" t="s">
        <v>10390</v>
      </c>
      <c r="H3193" s="2" t="s">
        <v>17</v>
      </c>
      <c r="I3193" s="2" t="s">
        <v>59</v>
      </c>
      <c r="J3193" s="2" t="s">
        <v>9342</v>
      </c>
      <c r="K3193" s="2" t="s">
        <v>371</v>
      </c>
      <c r="L3193" s="2" t="s">
        <v>9343</v>
      </c>
      <c r="M3193" s="2"/>
      <c r="N3193" s="1">
        <f t="shared" si="49"/>
        <v>115.85</v>
      </c>
      <c r="O3193" s="2" t="s">
        <v>22</v>
      </c>
      <c r="P3193" s="2" t="s">
        <v>10391</v>
      </c>
      <c r="Q3193" s="2" t="s">
        <v>10392</v>
      </c>
      <c r="R3193" s="2" t="s">
        <v>21</v>
      </c>
      <c r="S3193" s="2"/>
      <c r="T3193" s="2" t="s">
        <v>25</v>
      </c>
      <c r="U3193" t="str">
        <f>VLOOKUP(H3193,[4]可返佣产品!$A$2:$B$1000,2,)</f>
        <v>true</v>
      </c>
    </row>
    <row r="3194" spans="1:21">
      <c r="A3194" s="2" t="s">
        <v>8559</v>
      </c>
      <c r="B3194" s="1" t="str">
        <f>VLOOKUP(A3194,'[3]消费明细-普通账号'!$B$2:$C$10000,2,)</f>
        <v>深圳泽汇科技有限公司</v>
      </c>
      <c r="C3194" s="1" t="str">
        <f>VLOOKUP(A3194,'[3]消费明细-普通账号'!$B$2:$D$10000,3,)</f>
        <v>铁军-深</v>
      </c>
      <c r="D3194" s="1" t="str">
        <f>VLOOKUP(A3194,'[3]消费明细-普通账号'!$B$2:$L$10000,11,)</f>
        <v>黄至崇</v>
      </c>
      <c r="E3194" s="1" t="str">
        <f>VLOOKUP(A3194,'[3]消费明细-普通账号'!$B$2:$P$10000,15,)</f>
        <v>新建</v>
      </c>
      <c r="F3194" s="5">
        <f>VLOOKUP(A3194,'[3]消费明细-普通账号'!$B$2:$O$10000,14,)</f>
        <v>43194.591597222199</v>
      </c>
      <c r="G3194" s="2" t="s">
        <v>10393</v>
      </c>
      <c r="H3194" s="2" t="s">
        <v>17</v>
      </c>
      <c r="I3194" s="2" t="s">
        <v>59</v>
      </c>
      <c r="J3194" s="2" t="s">
        <v>9342</v>
      </c>
      <c r="K3194" s="2" t="s">
        <v>371</v>
      </c>
      <c r="L3194" s="2" t="s">
        <v>9343</v>
      </c>
      <c r="M3194" s="2"/>
      <c r="N3194" s="1">
        <f t="shared" si="49"/>
        <v>115.85</v>
      </c>
      <c r="O3194" s="2" t="s">
        <v>22</v>
      </c>
      <c r="P3194" s="2" t="s">
        <v>10394</v>
      </c>
      <c r="Q3194" s="2" t="s">
        <v>10395</v>
      </c>
      <c r="R3194" s="2" t="s">
        <v>21</v>
      </c>
      <c r="S3194" s="2"/>
      <c r="T3194" s="2" t="s">
        <v>25</v>
      </c>
      <c r="U3194" t="str">
        <f>VLOOKUP(H3194,[4]可返佣产品!$A$2:$B$1000,2,)</f>
        <v>true</v>
      </c>
    </row>
    <row r="3195" spans="1:21">
      <c r="A3195" s="2" t="s">
        <v>8559</v>
      </c>
      <c r="B3195" s="1" t="str">
        <f>VLOOKUP(A3195,'[3]消费明细-普通账号'!$B$2:$C$10000,2,)</f>
        <v>深圳泽汇科技有限公司</v>
      </c>
      <c r="C3195" s="1" t="str">
        <f>VLOOKUP(A3195,'[3]消费明细-普通账号'!$B$2:$D$10000,3,)</f>
        <v>铁军-深</v>
      </c>
      <c r="D3195" s="1" t="str">
        <f>VLOOKUP(A3195,'[3]消费明细-普通账号'!$B$2:$L$10000,11,)</f>
        <v>黄至崇</v>
      </c>
      <c r="E3195" s="1" t="str">
        <f>VLOOKUP(A3195,'[3]消费明细-普通账号'!$B$2:$P$10000,15,)</f>
        <v>新建</v>
      </c>
      <c r="F3195" s="5">
        <f>VLOOKUP(A3195,'[3]消费明细-普通账号'!$B$2:$O$10000,14,)</f>
        <v>43194.591597222199</v>
      </c>
      <c r="G3195" s="2" t="s">
        <v>10396</v>
      </c>
      <c r="H3195" s="2" t="s">
        <v>17</v>
      </c>
      <c r="I3195" s="2" t="s">
        <v>59</v>
      </c>
      <c r="J3195" s="2" t="s">
        <v>9342</v>
      </c>
      <c r="K3195" s="2" t="s">
        <v>371</v>
      </c>
      <c r="L3195" s="2" t="s">
        <v>9343</v>
      </c>
      <c r="M3195" s="2"/>
      <c r="N3195" s="1">
        <f t="shared" si="49"/>
        <v>115.85</v>
      </c>
      <c r="O3195" s="2" t="s">
        <v>22</v>
      </c>
      <c r="P3195" s="2" t="s">
        <v>10397</v>
      </c>
      <c r="Q3195" s="2" t="s">
        <v>10398</v>
      </c>
      <c r="R3195" s="2" t="s">
        <v>21</v>
      </c>
      <c r="S3195" s="2"/>
      <c r="T3195" s="2" t="s">
        <v>25</v>
      </c>
      <c r="U3195" t="str">
        <f>VLOOKUP(H3195,[4]可返佣产品!$A$2:$B$1000,2,)</f>
        <v>true</v>
      </c>
    </row>
    <row r="3196" spans="1:21">
      <c r="A3196" s="2" t="s">
        <v>8559</v>
      </c>
      <c r="B3196" s="1" t="str">
        <f>VLOOKUP(A3196,'[3]消费明细-普通账号'!$B$2:$C$10000,2,)</f>
        <v>深圳泽汇科技有限公司</v>
      </c>
      <c r="C3196" s="1" t="str">
        <f>VLOOKUP(A3196,'[3]消费明细-普通账号'!$B$2:$D$10000,3,)</f>
        <v>铁军-深</v>
      </c>
      <c r="D3196" s="1" t="str">
        <f>VLOOKUP(A3196,'[3]消费明细-普通账号'!$B$2:$L$10000,11,)</f>
        <v>黄至崇</v>
      </c>
      <c r="E3196" s="1" t="str">
        <f>VLOOKUP(A3196,'[3]消费明细-普通账号'!$B$2:$P$10000,15,)</f>
        <v>新建</v>
      </c>
      <c r="F3196" s="5">
        <f>VLOOKUP(A3196,'[3]消费明细-普通账号'!$B$2:$O$10000,14,)</f>
        <v>43194.591597222199</v>
      </c>
      <c r="G3196" s="2" t="s">
        <v>10399</v>
      </c>
      <c r="H3196" s="2" t="s">
        <v>17</v>
      </c>
      <c r="I3196" s="2" t="s">
        <v>59</v>
      </c>
      <c r="J3196" s="2" t="s">
        <v>9342</v>
      </c>
      <c r="K3196" s="2" t="s">
        <v>371</v>
      </c>
      <c r="L3196" s="2" t="s">
        <v>9343</v>
      </c>
      <c r="M3196" s="2"/>
      <c r="N3196" s="1">
        <f t="shared" si="49"/>
        <v>115.85</v>
      </c>
      <c r="O3196" s="2" t="s">
        <v>22</v>
      </c>
      <c r="P3196" s="2" t="s">
        <v>10400</v>
      </c>
      <c r="Q3196" s="2" t="s">
        <v>10401</v>
      </c>
      <c r="R3196" s="2" t="s">
        <v>21</v>
      </c>
      <c r="S3196" s="2"/>
      <c r="T3196" s="2" t="s">
        <v>25</v>
      </c>
      <c r="U3196" t="str">
        <f>VLOOKUP(H3196,[4]可返佣产品!$A$2:$B$1000,2,)</f>
        <v>true</v>
      </c>
    </row>
    <row r="3197" spans="1:21">
      <c r="A3197" s="2" t="s">
        <v>8559</v>
      </c>
      <c r="B3197" s="1" t="str">
        <f>VLOOKUP(A3197,'[3]消费明细-普通账号'!$B$2:$C$10000,2,)</f>
        <v>深圳泽汇科技有限公司</v>
      </c>
      <c r="C3197" s="1" t="str">
        <f>VLOOKUP(A3197,'[3]消费明细-普通账号'!$B$2:$D$10000,3,)</f>
        <v>铁军-深</v>
      </c>
      <c r="D3197" s="1" t="str">
        <f>VLOOKUP(A3197,'[3]消费明细-普通账号'!$B$2:$L$10000,11,)</f>
        <v>黄至崇</v>
      </c>
      <c r="E3197" s="1" t="str">
        <f>VLOOKUP(A3197,'[3]消费明细-普通账号'!$B$2:$P$10000,15,)</f>
        <v>新建</v>
      </c>
      <c r="F3197" s="5">
        <f>VLOOKUP(A3197,'[3]消费明细-普通账号'!$B$2:$O$10000,14,)</f>
        <v>43194.591597222199</v>
      </c>
      <c r="G3197" s="2" t="s">
        <v>10402</v>
      </c>
      <c r="H3197" s="2" t="s">
        <v>17</v>
      </c>
      <c r="I3197" s="2" t="s">
        <v>59</v>
      </c>
      <c r="J3197" s="2" t="s">
        <v>9342</v>
      </c>
      <c r="K3197" s="2" t="s">
        <v>371</v>
      </c>
      <c r="L3197" s="2" t="s">
        <v>9343</v>
      </c>
      <c r="M3197" s="2"/>
      <c r="N3197" s="1">
        <f t="shared" si="49"/>
        <v>115.85</v>
      </c>
      <c r="O3197" s="2" t="s">
        <v>22</v>
      </c>
      <c r="P3197" s="2" t="s">
        <v>10403</v>
      </c>
      <c r="Q3197" s="2" t="s">
        <v>10404</v>
      </c>
      <c r="R3197" s="2" t="s">
        <v>21</v>
      </c>
      <c r="S3197" s="2"/>
      <c r="T3197" s="2" t="s">
        <v>25</v>
      </c>
      <c r="U3197" t="str">
        <f>VLOOKUP(H3197,[4]可返佣产品!$A$2:$B$1000,2,)</f>
        <v>true</v>
      </c>
    </row>
    <row r="3198" spans="1:21">
      <c r="A3198" s="2" t="s">
        <v>8559</v>
      </c>
      <c r="B3198" s="1" t="str">
        <f>VLOOKUP(A3198,'[3]消费明细-普通账号'!$B$2:$C$10000,2,)</f>
        <v>深圳泽汇科技有限公司</v>
      </c>
      <c r="C3198" s="1" t="str">
        <f>VLOOKUP(A3198,'[3]消费明细-普通账号'!$B$2:$D$10000,3,)</f>
        <v>铁军-深</v>
      </c>
      <c r="D3198" s="1" t="str">
        <f>VLOOKUP(A3198,'[3]消费明细-普通账号'!$B$2:$L$10000,11,)</f>
        <v>黄至崇</v>
      </c>
      <c r="E3198" s="1" t="str">
        <f>VLOOKUP(A3198,'[3]消费明细-普通账号'!$B$2:$P$10000,15,)</f>
        <v>新建</v>
      </c>
      <c r="F3198" s="5">
        <f>VLOOKUP(A3198,'[3]消费明细-普通账号'!$B$2:$O$10000,14,)</f>
        <v>43194.591597222199</v>
      </c>
      <c r="G3198" s="2" t="s">
        <v>10405</v>
      </c>
      <c r="H3198" s="2" t="s">
        <v>17</v>
      </c>
      <c r="I3198" s="2" t="s">
        <v>59</v>
      </c>
      <c r="J3198" s="2" t="s">
        <v>9342</v>
      </c>
      <c r="K3198" s="2" t="s">
        <v>371</v>
      </c>
      <c r="L3198" s="2" t="s">
        <v>9343</v>
      </c>
      <c r="M3198" s="2"/>
      <c r="N3198" s="1">
        <f t="shared" si="49"/>
        <v>115.85</v>
      </c>
      <c r="O3198" s="2" t="s">
        <v>22</v>
      </c>
      <c r="P3198" s="2" t="s">
        <v>10406</v>
      </c>
      <c r="Q3198" s="2" t="s">
        <v>10407</v>
      </c>
      <c r="R3198" s="2" t="s">
        <v>21</v>
      </c>
      <c r="S3198" s="2"/>
      <c r="T3198" s="2" t="s">
        <v>25</v>
      </c>
      <c r="U3198" t="str">
        <f>VLOOKUP(H3198,[4]可返佣产品!$A$2:$B$1000,2,)</f>
        <v>true</v>
      </c>
    </row>
    <row r="3199" spans="1:21">
      <c r="A3199" s="2" t="s">
        <v>8559</v>
      </c>
      <c r="B3199" s="1" t="str">
        <f>VLOOKUP(A3199,'[3]消费明细-普通账号'!$B$2:$C$10000,2,)</f>
        <v>深圳泽汇科技有限公司</v>
      </c>
      <c r="C3199" s="1" t="str">
        <f>VLOOKUP(A3199,'[3]消费明细-普通账号'!$B$2:$D$10000,3,)</f>
        <v>铁军-深</v>
      </c>
      <c r="D3199" s="1" t="str">
        <f>VLOOKUP(A3199,'[3]消费明细-普通账号'!$B$2:$L$10000,11,)</f>
        <v>黄至崇</v>
      </c>
      <c r="E3199" s="1" t="str">
        <f>VLOOKUP(A3199,'[3]消费明细-普通账号'!$B$2:$P$10000,15,)</f>
        <v>新建</v>
      </c>
      <c r="F3199" s="5">
        <f>VLOOKUP(A3199,'[3]消费明细-普通账号'!$B$2:$O$10000,14,)</f>
        <v>43194.591597222199</v>
      </c>
      <c r="G3199" s="2" t="s">
        <v>10408</v>
      </c>
      <c r="H3199" s="2" t="s">
        <v>17</v>
      </c>
      <c r="I3199" s="2" t="s">
        <v>59</v>
      </c>
      <c r="J3199" s="2" t="s">
        <v>9342</v>
      </c>
      <c r="K3199" s="2" t="s">
        <v>371</v>
      </c>
      <c r="L3199" s="2" t="s">
        <v>9343</v>
      </c>
      <c r="M3199" s="2"/>
      <c r="N3199" s="1">
        <f t="shared" si="49"/>
        <v>115.85</v>
      </c>
      <c r="O3199" s="2" t="s">
        <v>22</v>
      </c>
      <c r="P3199" s="2" t="s">
        <v>10409</v>
      </c>
      <c r="Q3199" s="2" t="s">
        <v>10410</v>
      </c>
      <c r="R3199" s="2" t="s">
        <v>21</v>
      </c>
      <c r="S3199" s="2"/>
      <c r="T3199" s="2" t="s">
        <v>25</v>
      </c>
      <c r="U3199" t="str">
        <f>VLOOKUP(H3199,[4]可返佣产品!$A$2:$B$1000,2,)</f>
        <v>true</v>
      </c>
    </row>
    <row r="3200" spans="1:21">
      <c r="A3200" s="2" t="s">
        <v>8559</v>
      </c>
      <c r="B3200" s="1" t="str">
        <f>VLOOKUP(A3200,'[3]消费明细-普通账号'!$B$2:$C$10000,2,)</f>
        <v>深圳泽汇科技有限公司</v>
      </c>
      <c r="C3200" s="1" t="str">
        <f>VLOOKUP(A3200,'[3]消费明细-普通账号'!$B$2:$D$10000,3,)</f>
        <v>铁军-深</v>
      </c>
      <c r="D3200" s="1" t="str">
        <f>VLOOKUP(A3200,'[3]消费明细-普通账号'!$B$2:$L$10000,11,)</f>
        <v>黄至崇</v>
      </c>
      <c r="E3200" s="1" t="str">
        <f>VLOOKUP(A3200,'[3]消费明细-普通账号'!$B$2:$P$10000,15,)</f>
        <v>新建</v>
      </c>
      <c r="F3200" s="5">
        <f>VLOOKUP(A3200,'[3]消费明细-普通账号'!$B$2:$O$10000,14,)</f>
        <v>43194.591597222199</v>
      </c>
      <c r="G3200" s="2" t="s">
        <v>10411</v>
      </c>
      <c r="H3200" s="2" t="s">
        <v>17</v>
      </c>
      <c r="I3200" s="2" t="s">
        <v>59</v>
      </c>
      <c r="J3200" s="2" t="s">
        <v>9342</v>
      </c>
      <c r="K3200" s="2" t="s">
        <v>371</v>
      </c>
      <c r="L3200" s="2" t="s">
        <v>9343</v>
      </c>
      <c r="M3200" s="2"/>
      <c r="N3200" s="1">
        <f t="shared" si="49"/>
        <v>115.85</v>
      </c>
      <c r="O3200" s="2" t="s">
        <v>22</v>
      </c>
      <c r="P3200" s="2" t="s">
        <v>10412</v>
      </c>
      <c r="Q3200" s="2" t="s">
        <v>10413</v>
      </c>
      <c r="R3200" s="2" t="s">
        <v>21</v>
      </c>
      <c r="S3200" s="2"/>
      <c r="T3200" s="2" t="s">
        <v>25</v>
      </c>
      <c r="U3200" t="str">
        <f>VLOOKUP(H3200,[4]可返佣产品!$A$2:$B$1000,2,)</f>
        <v>true</v>
      </c>
    </row>
    <row r="3201" spans="1:21">
      <c r="A3201" s="2" t="s">
        <v>8559</v>
      </c>
      <c r="B3201" s="1" t="str">
        <f>VLOOKUP(A3201,'[3]消费明细-普通账号'!$B$2:$C$10000,2,)</f>
        <v>深圳泽汇科技有限公司</v>
      </c>
      <c r="C3201" s="1" t="str">
        <f>VLOOKUP(A3201,'[3]消费明细-普通账号'!$B$2:$D$10000,3,)</f>
        <v>铁军-深</v>
      </c>
      <c r="D3201" s="1" t="str">
        <f>VLOOKUP(A3201,'[3]消费明细-普通账号'!$B$2:$L$10000,11,)</f>
        <v>黄至崇</v>
      </c>
      <c r="E3201" s="1" t="str">
        <f>VLOOKUP(A3201,'[3]消费明细-普通账号'!$B$2:$P$10000,15,)</f>
        <v>新建</v>
      </c>
      <c r="F3201" s="5">
        <f>VLOOKUP(A3201,'[3]消费明细-普通账号'!$B$2:$O$10000,14,)</f>
        <v>43194.591597222199</v>
      </c>
      <c r="G3201" s="2" t="s">
        <v>10414</v>
      </c>
      <c r="H3201" s="2" t="s">
        <v>17</v>
      </c>
      <c r="I3201" s="2" t="s">
        <v>59</v>
      </c>
      <c r="J3201" s="2" t="s">
        <v>9342</v>
      </c>
      <c r="K3201" s="2" t="s">
        <v>371</v>
      </c>
      <c r="L3201" s="2" t="s">
        <v>9343</v>
      </c>
      <c r="M3201" s="2"/>
      <c r="N3201" s="1">
        <f t="shared" si="49"/>
        <v>115.85</v>
      </c>
      <c r="O3201" s="2" t="s">
        <v>22</v>
      </c>
      <c r="P3201" s="2" t="s">
        <v>10415</v>
      </c>
      <c r="Q3201" s="2" t="s">
        <v>10416</v>
      </c>
      <c r="R3201" s="2" t="s">
        <v>21</v>
      </c>
      <c r="S3201" s="2"/>
      <c r="T3201" s="2" t="s">
        <v>25</v>
      </c>
      <c r="U3201" t="str">
        <f>VLOOKUP(H3201,[4]可返佣产品!$A$2:$B$1000,2,)</f>
        <v>true</v>
      </c>
    </row>
    <row r="3202" spans="1:21">
      <c r="A3202" s="2" t="s">
        <v>8559</v>
      </c>
      <c r="B3202" s="1" t="str">
        <f>VLOOKUP(A3202,'[3]消费明细-普通账号'!$B$2:$C$10000,2,)</f>
        <v>深圳泽汇科技有限公司</v>
      </c>
      <c r="C3202" s="1" t="str">
        <f>VLOOKUP(A3202,'[3]消费明细-普通账号'!$B$2:$D$10000,3,)</f>
        <v>铁军-深</v>
      </c>
      <c r="D3202" s="1" t="str">
        <f>VLOOKUP(A3202,'[3]消费明细-普通账号'!$B$2:$L$10000,11,)</f>
        <v>黄至崇</v>
      </c>
      <c r="E3202" s="1" t="str">
        <f>VLOOKUP(A3202,'[3]消费明细-普通账号'!$B$2:$P$10000,15,)</f>
        <v>新建</v>
      </c>
      <c r="F3202" s="5">
        <f>VLOOKUP(A3202,'[3]消费明细-普通账号'!$B$2:$O$10000,14,)</f>
        <v>43194.591597222199</v>
      </c>
      <c r="G3202" s="2" t="s">
        <v>10417</v>
      </c>
      <c r="H3202" s="2" t="s">
        <v>17</v>
      </c>
      <c r="I3202" s="2" t="s">
        <v>59</v>
      </c>
      <c r="J3202" s="2" t="s">
        <v>9342</v>
      </c>
      <c r="K3202" s="2" t="s">
        <v>371</v>
      </c>
      <c r="L3202" s="2" t="s">
        <v>9343</v>
      </c>
      <c r="M3202" s="2"/>
      <c r="N3202" s="1">
        <f t="shared" si="49"/>
        <v>115.85</v>
      </c>
      <c r="O3202" s="2" t="s">
        <v>22</v>
      </c>
      <c r="P3202" s="2" t="s">
        <v>10418</v>
      </c>
      <c r="Q3202" s="2" t="s">
        <v>10419</v>
      </c>
      <c r="R3202" s="2" t="s">
        <v>21</v>
      </c>
      <c r="S3202" s="2"/>
      <c r="T3202" s="2" t="s">
        <v>25</v>
      </c>
      <c r="U3202" t="str">
        <f>VLOOKUP(H3202,[4]可返佣产品!$A$2:$B$1000,2,)</f>
        <v>true</v>
      </c>
    </row>
    <row r="3203" spans="1:21">
      <c r="A3203" s="2" t="s">
        <v>8559</v>
      </c>
      <c r="B3203" s="1" t="str">
        <f>VLOOKUP(A3203,'[3]消费明细-普通账号'!$B$2:$C$10000,2,)</f>
        <v>深圳泽汇科技有限公司</v>
      </c>
      <c r="C3203" s="1" t="str">
        <f>VLOOKUP(A3203,'[3]消费明细-普通账号'!$B$2:$D$10000,3,)</f>
        <v>铁军-深</v>
      </c>
      <c r="D3203" s="1" t="str">
        <f>VLOOKUP(A3203,'[3]消费明细-普通账号'!$B$2:$L$10000,11,)</f>
        <v>黄至崇</v>
      </c>
      <c r="E3203" s="1" t="str">
        <f>VLOOKUP(A3203,'[3]消费明细-普通账号'!$B$2:$P$10000,15,)</f>
        <v>新建</v>
      </c>
      <c r="F3203" s="5">
        <f>VLOOKUP(A3203,'[3]消费明细-普通账号'!$B$2:$O$10000,14,)</f>
        <v>43194.591597222199</v>
      </c>
      <c r="G3203" s="2" t="s">
        <v>10420</v>
      </c>
      <c r="H3203" s="2" t="s">
        <v>17</v>
      </c>
      <c r="I3203" s="2" t="s">
        <v>59</v>
      </c>
      <c r="J3203" s="2" t="s">
        <v>9342</v>
      </c>
      <c r="K3203" s="2" t="s">
        <v>371</v>
      </c>
      <c r="L3203" s="2" t="s">
        <v>9343</v>
      </c>
      <c r="M3203" s="2"/>
      <c r="N3203" s="1">
        <f t="shared" ref="N3203:N3266" si="50">L3203-M3203</f>
        <v>115.85</v>
      </c>
      <c r="O3203" s="2" t="s">
        <v>22</v>
      </c>
      <c r="P3203" s="2" t="s">
        <v>10421</v>
      </c>
      <c r="Q3203" s="2" t="s">
        <v>10422</v>
      </c>
      <c r="R3203" s="2" t="s">
        <v>21</v>
      </c>
      <c r="S3203" s="2"/>
      <c r="T3203" s="2" t="s">
        <v>25</v>
      </c>
      <c r="U3203" t="str">
        <f>VLOOKUP(H3203,[4]可返佣产品!$A$2:$B$1000,2,)</f>
        <v>true</v>
      </c>
    </row>
    <row r="3204" spans="1:21">
      <c r="A3204" s="2" t="s">
        <v>8559</v>
      </c>
      <c r="B3204" s="1" t="str">
        <f>VLOOKUP(A3204,'[3]消费明细-普通账号'!$B$2:$C$10000,2,)</f>
        <v>深圳泽汇科技有限公司</v>
      </c>
      <c r="C3204" s="1" t="str">
        <f>VLOOKUP(A3204,'[3]消费明细-普通账号'!$B$2:$D$10000,3,)</f>
        <v>铁军-深</v>
      </c>
      <c r="D3204" s="1" t="str">
        <f>VLOOKUP(A3204,'[3]消费明细-普通账号'!$B$2:$L$10000,11,)</f>
        <v>黄至崇</v>
      </c>
      <c r="E3204" s="1" t="str">
        <f>VLOOKUP(A3204,'[3]消费明细-普通账号'!$B$2:$P$10000,15,)</f>
        <v>新建</v>
      </c>
      <c r="F3204" s="5">
        <f>VLOOKUP(A3204,'[3]消费明细-普通账号'!$B$2:$O$10000,14,)</f>
        <v>43194.591597222199</v>
      </c>
      <c r="G3204" s="2" t="s">
        <v>10423</v>
      </c>
      <c r="H3204" s="2" t="s">
        <v>17</v>
      </c>
      <c r="I3204" s="2" t="s">
        <v>59</v>
      </c>
      <c r="J3204" s="2" t="s">
        <v>9342</v>
      </c>
      <c r="K3204" s="2" t="s">
        <v>371</v>
      </c>
      <c r="L3204" s="2" t="s">
        <v>9343</v>
      </c>
      <c r="M3204" s="2"/>
      <c r="N3204" s="1">
        <f t="shared" si="50"/>
        <v>115.85</v>
      </c>
      <c r="O3204" s="2" t="s">
        <v>22</v>
      </c>
      <c r="P3204" s="2" t="s">
        <v>10424</v>
      </c>
      <c r="Q3204" s="2" t="s">
        <v>10425</v>
      </c>
      <c r="R3204" s="2" t="s">
        <v>21</v>
      </c>
      <c r="S3204" s="2"/>
      <c r="T3204" s="2" t="s">
        <v>25</v>
      </c>
      <c r="U3204" t="str">
        <f>VLOOKUP(H3204,[4]可返佣产品!$A$2:$B$1000,2,)</f>
        <v>true</v>
      </c>
    </row>
    <row r="3205" spans="1:21">
      <c r="A3205" s="2" t="s">
        <v>8559</v>
      </c>
      <c r="B3205" s="1" t="str">
        <f>VLOOKUP(A3205,'[3]消费明细-普通账号'!$B$2:$C$10000,2,)</f>
        <v>深圳泽汇科技有限公司</v>
      </c>
      <c r="C3205" s="1" t="str">
        <f>VLOOKUP(A3205,'[3]消费明细-普通账号'!$B$2:$D$10000,3,)</f>
        <v>铁军-深</v>
      </c>
      <c r="D3205" s="1" t="str">
        <f>VLOOKUP(A3205,'[3]消费明细-普通账号'!$B$2:$L$10000,11,)</f>
        <v>黄至崇</v>
      </c>
      <c r="E3205" s="1" t="str">
        <f>VLOOKUP(A3205,'[3]消费明细-普通账号'!$B$2:$P$10000,15,)</f>
        <v>新建</v>
      </c>
      <c r="F3205" s="5">
        <f>VLOOKUP(A3205,'[3]消费明细-普通账号'!$B$2:$O$10000,14,)</f>
        <v>43194.591597222199</v>
      </c>
      <c r="G3205" s="2" t="s">
        <v>10426</v>
      </c>
      <c r="H3205" s="2" t="s">
        <v>17</v>
      </c>
      <c r="I3205" s="2" t="s">
        <v>59</v>
      </c>
      <c r="J3205" s="2" t="s">
        <v>9342</v>
      </c>
      <c r="K3205" s="2" t="s">
        <v>371</v>
      </c>
      <c r="L3205" s="2" t="s">
        <v>9343</v>
      </c>
      <c r="M3205" s="2"/>
      <c r="N3205" s="1">
        <f t="shared" si="50"/>
        <v>115.85</v>
      </c>
      <c r="O3205" s="2" t="s">
        <v>22</v>
      </c>
      <c r="P3205" s="2" t="s">
        <v>10427</v>
      </c>
      <c r="Q3205" s="2" t="s">
        <v>10428</v>
      </c>
      <c r="R3205" s="2" t="s">
        <v>21</v>
      </c>
      <c r="S3205" s="2"/>
      <c r="T3205" s="2" t="s">
        <v>25</v>
      </c>
      <c r="U3205" t="str">
        <f>VLOOKUP(H3205,[4]可返佣产品!$A$2:$B$1000,2,)</f>
        <v>true</v>
      </c>
    </row>
    <row r="3206" spans="1:21">
      <c r="A3206" s="2" t="s">
        <v>8559</v>
      </c>
      <c r="B3206" s="1" t="str">
        <f>VLOOKUP(A3206,'[3]消费明细-普通账号'!$B$2:$C$10000,2,)</f>
        <v>深圳泽汇科技有限公司</v>
      </c>
      <c r="C3206" s="1" t="str">
        <f>VLOOKUP(A3206,'[3]消费明细-普通账号'!$B$2:$D$10000,3,)</f>
        <v>铁军-深</v>
      </c>
      <c r="D3206" s="1" t="str">
        <f>VLOOKUP(A3206,'[3]消费明细-普通账号'!$B$2:$L$10000,11,)</f>
        <v>黄至崇</v>
      </c>
      <c r="E3206" s="1" t="str">
        <f>VLOOKUP(A3206,'[3]消费明细-普通账号'!$B$2:$P$10000,15,)</f>
        <v>新建</v>
      </c>
      <c r="F3206" s="5">
        <f>VLOOKUP(A3206,'[3]消费明细-普通账号'!$B$2:$O$10000,14,)</f>
        <v>43194.591597222199</v>
      </c>
      <c r="G3206" s="2" t="s">
        <v>10429</v>
      </c>
      <c r="H3206" s="2" t="s">
        <v>17</v>
      </c>
      <c r="I3206" s="2" t="s">
        <v>59</v>
      </c>
      <c r="J3206" s="2" t="s">
        <v>9342</v>
      </c>
      <c r="K3206" s="2" t="s">
        <v>371</v>
      </c>
      <c r="L3206" s="2" t="s">
        <v>9343</v>
      </c>
      <c r="M3206" s="2"/>
      <c r="N3206" s="1">
        <f t="shared" si="50"/>
        <v>115.85</v>
      </c>
      <c r="O3206" s="2" t="s">
        <v>22</v>
      </c>
      <c r="P3206" s="2" t="s">
        <v>10430</v>
      </c>
      <c r="Q3206" s="2" t="s">
        <v>10431</v>
      </c>
      <c r="R3206" s="2" t="s">
        <v>21</v>
      </c>
      <c r="S3206" s="2"/>
      <c r="T3206" s="2" t="s">
        <v>25</v>
      </c>
      <c r="U3206" t="str">
        <f>VLOOKUP(H3206,[4]可返佣产品!$A$2:$B$1000,2,)</f>
        <v>true</v>
      </c>
    </row>
    <row r="3207" spans="1:21">
      <c r="A3207" s="2" t="s">
        <v>8559</v>
      </c>
      <c r="B3207" s="1" t="str">
        <f>VLOOKUP(A3207,'[3]消费明细-普通账号'!$B$2:$C$10000,2,)</f>
        <v>深圳泽汇科技有限公司</v>
      </c>
      <c r="C3207" s="1" t="str">
        <f>VLOOKUP(A3207,'[3]消费明细-普通账号'!$B$2:$D$10000,3,)</f>
        <v>铁军-深</v>
      </c>
      <c r="D3207" s="1" t="str">
        <f>VLOOKUP(A3207,'[3]消费明细-普通账号'!$B$2:$L$10000,11,)</f>
        <v>黄至崇</v>
      </c>
      <c r="E3207" s="1" t="str">
        <f>VLOOKUP(A3207,'[3]消费明细-普通账号'!$B$2:$P$10000,15,)</f>
        <v>新建</v>
      </c>
      <c r="F3207" s="5">
        <f>VLOOKUP(A3207,'[3]消费明细-普通账号'!$B$2:$O$10000,14,)</f>
        <v>43194.591597222199</v>
      </c>
      <c r="G3207" s="2" t="s">
        <v>10432</v>
      </c>
      <c r="H3207" s="2" t="s">
        <v>17</v>
      </c>
      <c r="I3207" s="2" t="s">
        <v>59</v>
      </c>
      <c r="J3207" s="2" t="s">
        <v>9342</v>
      </c>
      <c r="K3207" s="2" t="s">
        <v>371</v>
      </c>
      <c r="L3207" s="2" t="s">
        <v>9343</v>
      </c>
      <c r="M3207" s="2"/>
      <c r="N3207" s="1">
        <f t="shared" si="50"/>
        <v>115.85</v>
      </c>
      <c r="O3207" s="2" t="s">
        <v>22</v>
      </c>
      <c r="P3207" s="2" t="s">
        <v>10433</v>
      </c>
      <c r="Q3207" s="2" t="s">
        <v>10434</v>
      </c>
      <c r="R3207" s="2" t="s">
        <v>21</v>
      </c>
      <c r="S3207" s="2"/>
      <c r="T3207" s="2" t="s">
        <v>25</v>
      </c>
      <c r="U3207" t="str">
        <f>VLOOKUP(H3207,[4]可返佣产品!$A$2:$B$1000,2,)</f>
        <v>true</v>
      </c>
    </row>
    <row r="3208" spans="1:21">
      <c r="A3208" s="2" t="s">
        <v>8559</v>
      </c>
      <c r="B3208" s="1" t="str">
        <f>VLOOKUP(A3208,'[3]消费明细-普通账号'!$B$2:$C$10000,2,)</f>
        <v>深圳泽汇科技有限公司</v>
      </c>
      <c r="C3208" s="1" t="str">
        <f>VLOOKUP(A3208,'[3]消费明细-普通账号'!$B$2:$D$10000,3,)</f>
        <v>铁军-深</v>
      </c>
      <c r="D3208" s="1" t="str">
        <f>VLOOKUP(A3208,'[3]消费明细-普通账号'!$B$2:$L$10000,11,)</f>
        <v>黄至崇</v>
      </c>
      <c r="E3208" s="1" t="str">
        <f>VLOOKUP(A3208,'[3]消费明细-普通账号'!$B$2:$P$10000,15,)</f>
        <v>新建</v>
      </c>
      <c r="F3208" s="5">
        <f>VLOOKUP(A3208,'[3]消费明细-普通账号'!$B$2:$O$10000,14,)</f>
        <v>43194.591597222199</v>
      </c>
      <c r="G3208" s="2" t="s">
        <v>10435</v>
      </c>
      <c r="H3208" s="2" t="s">
        <v>17</v>
      </c>
      <c r="I3208" s="2" t="s">
        <v>59</v>
      </c>
      <c r="J3208" s="2" t="s">
        <v>9342</v>
      </c>
      <c r="K3208" s="2" t="s">
        <v>371</v>
      </c>
      <c r="L3208" s="2" t="s">
        <v>9343</v>
      </c>
      <c r="M3208" s="2"/>
      <c r="N3208" s="1">
        <f t="shared" si="50"/>
        <v>115.85</v>
      </c>
      <c r="O3208" s="2" t="s">
        <v>22</v>
      </c>
      <c r="P3208" s="2" t="s">
        <v>10436</v>
      </c>
      <c r="Q3208" s="2" t="s">
        <v>10437</v>
      </c>
      <c r="R3208" s="2" t="s">
        <v>21</v>
      </c>
      <c r="S3208" s="2"/>
      <c r="T3208" s="2" t="s">
        <v>25</v>
      </c>
      <c r="U3208" t="str">
        <f>VLOOKUP(H3208,[4]可返佣产品!$A$2:$B$1000,2,)</f>
        <v>true</v>
      </c>
    </row>
    <row r="3209" spans="1:21">
      <c r="A3209" s="2" t="s">
        <v>8559</v>
      </c>
      <c r="B3209" s="1" t="str">
        <f>VLOOKUP(A3209,'[3]消费明细-普通账号'!$B$2:$C$10000,2,)</f>
        <v>深圳泽汇科技有限公司</v>
      </c>
      <c r="C3209" s="1" t="str">
        <f>VLOOKUP(A3209,'[3]消费明细-普通账号'!$B$2:$D$10000,3,)</f>
        <v>铁军-深</v>
      </c>
      <c r="D3209" s="1" t="str">
        <f>VLOOKUP(A3209,'[3]消费明细-普通账号'!$B$2:$L$10000,11,)</f>
        <v>黄至崇</v>
      </c>
      <c r="E3209" s="1" t="str">
        <f>VLOOKUP(A3209,'[3]消费明细-普通账号'!$B$2:$P$10000,15,)</f>
        <v>新建</v>
      </c>
      <c r="F3209" s="5">
        <f>VLOOKUP(A3209,'[3]消费明细-普通账号'!$B$2:$O$10000,14,)</f>
        <v>43194.591597222199</v>
      </c>
      <c r="G3209" s="2" t="s">
        <v>10438</v>
      </c>
      <c r="H3209" s="2" t="s">
        <v>17</v>
      </c>
      <c r="I3209" s="2" t="s">
        <v>59</v>
      </c>
      <c r="J3209" s="2" t="s">
        <v>9342</v>
      </c>
      <c r="K3209" s="2" t="s">
        <v>371</v>
      </c>
      <c r="L3209" s="2" t="s">
        <v>9343</v>
      </c>
      <c r="M3209" s="2"/>
      <c r="N3209" s="1">
        <f t="shared" si="50"/>
        <v>115.85</v>
      </c>
      <c r="O3209" s="2" t="s">
        <v>22</v>
      </c>
      <c r="P3209" s="2" t="s">
        <v>10439</v>
      </c>
      <c r="Q3209" s="2" t="s">
        <v>10440</v>
      </c>
      <c r="R3209" s="2" t="s">
        <v>21</v>
      </c>
      <c r="S3209" s="2"/>
      <c r="T3209" s="2" t="s">
        <v>25</v>
      </c>
      <c r="U3209" t="str">
        <f>VLOOKUP(H3209,[4]可返佣产品!$A$2:$B$1000,2,)</f>
        <v>true</v>
      </c>
    </row>
    <row r="3210" spans="1:21">
      <c r="A3210" s="2" t="s">
        <v>8559</v>
      </c>
      <c r="B3210" s="1" t="str">
        <f>VLOOKUP(A3210,'[3]消费明细-普通账号'!$B$2:$C$10000,2,)</f>
        <v>深圳泽汇科技有限公司</v>
      </c>
      <c r="C3210" s="1" t="str">
        <f>VLOOKUP(A3210,'[3]消费明细-普通账号'!$B$2:$D$10000,3,)</f>
        <v>铁军-深</v>
      </c>
      <c r="D3210" s="1" t="str">
        <f>VLOOKUP(A3210,'[3]消费明细-普通账号'!$B$2:$L$10000,11,)</f>
        <v>黄至崇</v>
      </c>
      <c r="E3210" s="1" t="str">
        <f>VLOOKUP(A3210,'[3]消费明细-普通账号'!$B$2:$P$10000,15,)</f>
        <v>新建</v>
      </c>
      <c r="F3210" s="5">
        <f>VLOOKUP(A3210,'[3]消费明细-普通账号'!$B$2:$O$10000,14,)</f>
        <v>43194.591597222199</v>
      </c>
      <c r="G3210" s="2" t="s">
        <v>10441</v>
      </c>
      <c r="H3210" s="2" t="s">
        <v>17</v>
      </c>
      <c r="I3210" s="2" t="s">
        <v>59</v>
      </c>
      <c r="J3210" s="2" t="s">
        <v>9342</v>
      </c>
      <c r="K3210" s="2" t="s">
        <v>371</v>
      </c>
      <c r="L3210" s="2" t="s">
        <v>9343</v>
      </c>
      <c r="M3210" s="2"/>
      <c r="N3210" s="1">
        <f t="shared" si="50"/>
        <v>115.85</v>
      </c>
      <c r="O3210" s="2" t="s">
        <v>22</v>
      </c>
      <c r="P3210" s="2" t="s">
        <v>10442</v>
      </c>
      <c r="Q3210" s="2" t="s">
        <v>10443</v>
      </c>
      <c r="R3210" s="2" t="s">
        <v>21</v>
      </c>
      <c r="S3210" s="2"/>
      <c r="T3210" s="2" t="s">
        <v>25</v>
      </c>
      <c r="U3210" t="str">
        <f>VLOOKUP(H3210,[4]可返佣产品!$A$2:$B$1000,2,)</f>
        <v>true</v>
      </c>
    </row>
    <row r="3211" spans="1:21">
      <c r="A3211" s="2" t="s">
        <v>8559</v>
      </c>
      <c r="B3211" s="1" t="str">
        <f>VLOOKUP(A3211,'[3]消费明细-普通账号'!$B$2:$C$10000,2,)</f>
        <v>深圳泽汇科技有限公司</v>
      </c>
      <c r="C3211" s="1" t="str">
        <f>VLOOKUP(A3211,'[3]消费明细-普通账号'!$B$2:$D$10000,3,)</f>
        <v>铁军-深</v>
      </c>
      <c r="D3211" s="1" t="str">
        <f>VLOOKUP(A3211,'[3]消费明细-普通账号'!$B$2:$L$10000,11,)</f>
        <v>黄至崇</v>
      </c>
      <c r="E3211" s="1" t="str">
        <f>VLOOKUP(A3211,'[3]消费明细-普通账号'!$B$2:$P$10000,15,)</f>
        <v>新建</v>
      </c>
      <c r="F3211" s="5">
        <f>VLOOKUP(A3211,'[3]消费明细-普通账号'!$B$2:$O$10000,14,)</f>
        <v>43194.591597222199</v>
      </c>
      <c r="G3211" s="2" t="s">
        <v>10444</v>
      </c>
      <c r="H3211" s="2" t="s">
        <v>17</v>
      </c>
      <c r="I3211" s="2" t="s">
        <v>59</v>
      </c>
      <c r="J3211" s="2" t="s">
        <v>8565</v>
      </c>
      <c r="K3211" s="2" t="s">
        <v>371</v>
      </c>
      <c r="L3211" s="2" t="s">
        <v>8566</v>
      </c>
      <c r="M3211" s="2"/>
      <c r="N3211" s="1">
        <f t="shared" si="50"/>
        <v>102.9</v>
      </c>
      <c r="O3211" s="2" t="s">
        <v>22</v>
      </c>
      <c r="P3211" s="2" t="s">
        <v>10445</v>
      </c>
      <c r="Q3211" s="2" t="s">
        <v>10446</v>
      </c>
      <c r="R3211" s="2" t="s">
        <v>21</v>
      </c>
      <c r="S3211" s="2"/>
      <c r="T3211" s="2" t="s">
        <v>25</v>
      </c>
      <c r="U3211" t="str">
        <f>VLOOKUP(H3211,[4]可返佣产品!$A$2:$B$1000,2,)</f>
        <v>true</v>
      </c>
    </row>
    <row r="3212" spans="1:21">
      <c r="A3212" s="2" t="s">
        <v>8559</v>
      </c>
      <c r="B3212" s="1" t="str">
        <f>VLOOKUP(A3212,'[3]消费明细-普通账号'!$B$2:$C$10000,2,)</f>
        <v>深圳泽汇科技有限公司</v>
      </c>
      <c r="C3212" s="1" t="str">
        <f>VLOOKUP(A3212,'[3]消费明细-普通账号'!$B$2:$D$10000,3,)</f>
        <v>铁军-深</v>
      </c>
      <c r="D3212" s="1" t="str">
        <f>VLOOKUP(A3212,'[3]消费明细-普通账号'!$B$2:$L$10000,11,)</f>
        <v>黄至崇</v>
      </c>
      <c r="E3212" s="1" t="str">
        <f>VLOOKUP(A3212,'[3]消费明细-普通账号'!$B$2:$P$10000,15,)</f>
        <v>新建</v>
      </c>
      <c r="F3212" s="5">
        <f>VLOOKUP(A3212,'[3]消费明细-普通账号'!$B$2:$O$10000,14,)</f>
        <v>43194.591597222199</v>
      </c>
      <c r="G3212" s="2" t="s">
        <v>10447</v>
      </c>
      <c r="H3212" s="2" t="s">
        <v>17</v>
      </c>
      <c r="I3212" s="2" t="s">
        <v>59</v>
      </c>
      <c r="J3212" s="2" t="s">
        <v>8565</v>
      </c>
      <c r="K3212" s="2" t="s">
        <v>371</v>
      </c>
      <c r="L3212" s="2" t="s">
        <v>8566</v>
      </c>
      <c r="M3212" s="2"/>
      <c r="N3212" s="1">
        <f t="shared" si="50"/>
        <v>102.9</v>
      </c>
      <c r="O3212" s="2" t="s">
        <v>22</v>
      </c>
      <c r="P3212" s="2" t="s">
        <v>10448</v>
      </c>
      <c r="Q3212" s="2" t="s">
        <v>10449</v>
      </c>
      <c r="R3212" s="2" t="s">
        <v>21</v>
      </c>
      <c r="S3212" s="2"/>
      <c r="T3212" s="2" t="s">
        <v>25</v>
      </c>
      <c r="U3212" t="str">
        <f>VLOOKUP(H3212,[4]可返佣产品!$A$2:$B$1000,2,)</f>
        <v>true</v>
      </c>
    </row>
    <row r="3213" spans="1:21">
      <c r="A3213" s="2" t="s">
        <v>8559</v>
      </c>
      <c r="B3213" s="1" t="str">
        <f>VLOOKUP(A3213,'[3]消费明细-普通账号'!$B$2:$C$10000,2,)</f>
        <v>深圳泽汇科技有限公司</v>
      </c>
      <c r="C3213" s="1" t="str">
        <f>VLOOKUP(A3213,'[3]消费明细-普通账号'!$B$2:$D$10000,3,)</f>
        <v>铁军-深</v>
      </c>
      <c r="D3213" s="1" t="str">
        <f>VLOOKUP(A3213,'[3]消费明细-普通账号'!$B$2:$L$10000,11,)</f>
        <v>黄至崇</v>
      </c>
      <c r="E3213" s="1" t="str">
        <f>VLOOKUP(A3213,'[3]消费明细-普通账号'!$B$2:$P$10000,15,)</f>
        <v>新建</v>
      </c>
      <c r="F3213" s="5">
        <f>VLOOKUP(A3213,'[3]消费明细-普通账号'!$B$2:$O$10000,14,)</f>
        <v>43194.591597222199</v>
      </c>
      <c r="G3213" s="2" t="s">
        <v>10450</v>
      </c>
      <c r="H3213" s="2" t="s">
        <v>17</v>
      </c>
      <c r="I3213" s="2" t="s">
        <v>59</v>
      </c>
      <c r="J3213" s="2" t="s">
        <v>8565</v>
      </c>
      <c r="K3213" s="2" t="s">
        <v>371</v>
      </c>
      <c r="L3213" s="2" t="s">
        <v>8566</v>
      </c>
      <c r="M3213" s="2"/>
      <c r="N3213" s="1">
        <f t="shared" si="50"/>
        <v>102.9</v>
      </c>
      <c r="O3213" s="2" t="s">
        <v>22</v>
      </c>
      <c r="P3213" s="2" t="s">
        <v>10451</v>
      </c>
      <c r="Q3213" s="2" t="s">
        <v>10452</v>
      </c>
      <c r="R3213" s="2" t="s">
        <v>21</v>
      </c>
      <c r="S3213" s="2"/>
      <c r="T3213" s="2" t="s">
        <v>25</v>
      </c>
      <c r="U3213" t="str">
        <f>VLOOKUP(H3213,[4]可返佣产品!$A$2:$B$1000,2,)</f>
        <v>true</v>
      </c>
    </row>
    <row r="3214" spans="1:21">
      <c r="A3214" s="2" t="s">
        <v>8559</v>
      </c>
      <c r="B3214" s="1" t="str">
        <f>VLOOKUP(A3214,'[3]消费明细-普通账号'!$B$2:$C$10000,2,)</f>
        <v>深圳泽汇科技有限公司</v>
      </c>
      <c r="C3214" s="1" t="str">
        <f>VLOOKUP(A3214,'[3]消费明细-普通账号'!$B$2:$D$10000,3,)</f>
        <v>铁军-深</v>
      </c>
      <c r="D3214" s="1" t="str">
        <f>VLOOKUP(A3214,'[3]消费明细-普通账号'!$B$2:$L$10000,11,)</f>
        <v>黄至崇</v>
      </c>
      <c r="E3214" s="1" t="str">
        <f>VLOOKUP(A3214,'[3]消费明细-普通账号'!$B$2:$P$10000,15,)</f>
        <v>新建</v>
      </c>
      <c r="F3214" s="5">
        <f>VLOOKUP(A3214,'[3]消费明细-普通账号'!$B$2:$O$10000,14,)</f>
        <v>43194.591597222199</v>
      </c>
      <c r="G3214" s="2" t="s">
        <v>10453</v>
      </c>
      <c r="H3214" s="2" t="s">
        <v>17</v>
      </c>
      <c r="I3214" s="2" t="s">
        <v>59</v>
      </c>
      <c r="J3214" s="2" t="s">
        <v>8565</v>
      </c>
      <c r="K3214" s="2" t="s">
        <v>371</v>
      </c>
      <c r="L3214" s="2" t="s">
        <v>8566</v>
      </c>
      <c r="M3214" s="2"/>
      <c r="N3214" s="1">
        <f t="shared" si="50"/>
        <v>102.9</v>
      </c>
      <c r="O3214" s="2" t="s">
        <v>22</v>
      </c>
      <c r="P3214" s="2" t="s">
        <v>10454</v>
      </c>
      <c r="Q3214" s="2" t="s">
        <v>10455</v>
      </c>
      <c r="R3214" s="2" t="s">
        <v>21</v>
      </c>
      <c r="S3214" s="2"/>
      <c r="T3214" s="2" t="s">
        <v>25</v>
      </c>
      <c r="U3214" t="str">
        <f>VLOOKUP(H3214,[4]可返佣产品!$A$2:$B$1000,2,)</f>
        <v>true</v>
      </c>
    </row>
    <row r="3215" spans="1:21">
      <c r="A3215" s="2" t="s">
        <v>8559</v>
      </c>
      <c r="B3215" s="1" t="str">
        <f>VLOOKUP(A3215,'[3]消费明细-普通账号'!$B$2:$C$10000,2,)</f>
        <v>深圳泽汇科技有限公司</v>
      </c>
      <c r="C3215" s="1" t="str">
        <f>VLOOKUP(A3215,'[3]消费明细-普通账号'!$B$2:$D$10000,3,)</f>
        <v>铁军-深</v>
      </c>
      <c r="D3215" s="1" t="str">
        <f>VLOOKUP(A3215,'[3]消费明细-普通账号'!$B$2:$L$10000,11,)</f>
        <v>黄至崇</v>
      </c>
      <c r="E3215" s="1" t="str">
        <f>VLOOKUP(A3215,'[3]消费明细-普通账号'!$B$2:$P$10000,15,)</f>
        <v>新建</v>
      </c>
      <c r="F3215" s="5">
        <f>VLOOKUP(A3215,'[3]消费明细-普通账号'!$B$2:$O$10000,14,)</f>
        <v>43194.591597222199</v>
      </c>
      <c r="G3215" s="2" t="s">
        <v>10456</v>
      </c>
      <c r="H3215" s="2" t="s">
        <v>17</v>
      </c>
      <c r="I3215" s="2" t="s">
        <v>59</v>
      </c>
      <c r="J3215" s="2" t="s">
        <v>8565</v>
      </c>
      <c r="K3215" s="2" t="s">
        <v>371</v>
      </c>
      <c r="L3215" s="2" t="s">
        <v>8566</v>
      </c>
      <c r="M3215" s="2"/>
      <c r="N3215" s="1">
        <f t="shared" si="50"/>
        <v>102.9</v>
      </c>
      <c r="O3215" s="2" t="s">
        <v>22</v>
      </c>
      <c r="P3215" s="2" t="s">
        <v>10457</v>
      </c>
      <c r="Q3215" s="2" t="s">
        <v>10458</v>
      </c>
      <c r="R3215" s="2" t="s">
        <v>21</v>
      </c>
      <c r="S3215" s="2"/>
      <c r="T3215" s="2" t="s">
        <v>25</v>
      </c>
      <c r="U3215" t="str">
        <f>VLOOKUP(H3215,[4]可返佣产品!$A$2:$B$1000,2,)</f>
        <v>true</v>
      </c>
    </row>
    <row r="3216" spans="1:21">
      <c r="A3216" s="2" t="s">
        <v>8559</v>
      </c>
      <c r="B3216" s="1" t="str">
        <f>VLOOKUP(A3216,'[3]消费明细-普通账号'!$B$2:$C$10000,2,)</f>
        <v>深圳泽汇科技有限公司</v>
      </c>
      <c r="C3216" s="1" t="str">
        <f>VLOOKUP(A3216,'[3]消费明细-普通账号'!$B$2:$D$10000,3,)</f>
        <v>铁军-深</v>
      </c>
      <c r="D3216" s="1" t="str">
        <f>VLOOKUP(A3216,'[3]消费明细-普通账号'!$B$2:$L$10000,11,)</f>
        <v>黄至崇</v>
      </c>
      <c r="E3216" s="1" t="str">
        <f>VLOOKUP(A3216,'[3]消费明细-普通账号'!$B$2:$P$10000,15,)</f>
        <v>新建</v>
      </c>
      <c r="F3216" s="5">
        <f>VLOOKUP(A3216,'[3]消费明细-普通账号'!$B$2:$O$10000,14,)</f>
        <v>43194.591597222199</v>
      </c>
      <c r="G3216" s="2" t="s">
        <v>10459</v>
      </c>
      <c r="H3216" s="2" t="s">
        <v>17</v>
      </c>
      <c r="I3216" s="2" t="s">
        <v>59</v>
      </c>
      <c r="J3216" s="2" t="s">
        <v>8565</v>
      </c>
      <c r="K3216" s="2" t="s">
        <v>371</v>
      </c>
      <c r="L3216" s="2" t="s">
        <v>8566</v>
      </c>
      <c r="M3216" s="2"/>
      <c r="N3216" s="1">
        <f t="shared" si="50"/>
        <v>102.9</v>
      </c>
      <c r="O3216" s="2" t="s">
        <v>22</v>
      </c>
      <c r="P3216" s="2" t="s">
        <v>10460</v>
      </c>
      <c r="Q3216" s="2" t="s">
        <v>10461</v>
      </c>
      <c r="R3216" s="2" t="s">
        <v>21</v>
      </c>
      <c r="S3216" s="2"/>
      <c r="T3216" s="2" t="s">
        <v>25</v>
      </c>
      <c r="U3216" t="str">
        <f>VLOOKUP(H3216,[4]可返佣产品!$A$2:$B$1000,2,)</f>
        <v>true</v>
      </c>
    </row>
    <row r="3217" spans="1:21">
      <c r="A3217" s="2" t="s">
        <v>8559</v>
      </c>
      <c r="B3217" s="1" t="str">
        <f>VLOOKUP(A3217,'[3]消费明细-普通账号'!$B$2:$C$10000,2,)</f>
        <v>深圳泽汇科技有限公司</v>
      </c>
      <c r="C3217" s="1" t="str">
        <f>VLOOKUP(A3217,'[3]消费明细-普通账号'!$B$2:$D$10000,3,)</f>
        <v>铁军-深</v>
      </c>
      <c r="D3217" s="1" t="str">
        <f>VLOOKUP(A3217,'[3]消费明细-普通账号'!$B$2:$L$10000,11,)</f>
        <v>黄至崇</v>
      </c>
      <c r="E3217" s="1" t="str">
        <f>VLOOKUP(A3217,'[3]消费明细-普通账号'!$B$2:$P$10000,15,)</f>
        <v>新建</v>
      </c>
      <c r="F3217" s="5">
        <f>VLOOKUP(A3217,'[3]消费明细-普通账号'!$B$2:$O$10000,14,)</f>
        <v>43194.591597222199</v>
      </c>
      <c r="G3217" s="2" t="s">
        <v>10462</v>
      </c>
      <c r="H3217" s="2" t="s">
        <v>17</v>
      </c>
      <c r="I3217" s="2" t="s">
        <v>59</v>
      </c>
      <c r="J3217" s="2" t="s">
        <v>8565</v>
      </c>
      <c r="K3217" s="2" t="s">
        <v>371</v>
      </c>
      <c r="L3217" s="2" t="s">
        <v>8566</v>
      </c>
      <c r="M3217" s="2"/>
      <c r="N3217" s="1">
        <f t="shared" si="50"/>
        <v>102.9</v>
      </c>
      <c r="O3217" s="2" t="s">
        <v>22</v>
      </c>
      <c r="P3217" s="2" t="s">
        <v>10463</v>
      </c>
      <c r="Q3217" s="2" t="s">
        <v>10464</v>
      </c>
      <c r="R3217" s="2" t="s">
        <v>21</v>
      </c>
      <c r="S3217" s="2"/>
      <c r="T3217" s="2" t="s">
        <v>25</v>
      </c>
      <c r="U3217" t="str">
        <f>VLOOKUP(H3217,[4]可返佣产品!$A$2:$B$1000,2,)</f>
        <v>true</v>
      </c>
    </row>
    <row r="3218" spans="1:21">
      <c r="A3218" s="2" t="s">
        <v>8559</v>
      </c>
      <c r="B3218" s="1" t="str">
        <f>VLOOKUP(A3218,'[3]消费明细-普通账号'!$B$2:$C$10000,2,)</f>
        <v>深圳泽汇科技有限公司</v>
      </c>
      <c r="C3218" s="1" t="str">
        <f>VLOOKUP(A3218,'[3]消费明细-普通账号'!$B$2:$D$10000,3,)</f>
        <v>铁军-深</v>
      </c>
      <c r="D3218" s="1" t="str">
        <f>VLOOKUP(A3218,'[3]消费明细-普通账号'!$B$2:$L$10000,11,)</f>
        <v>黄至崇</v>
      </c>
      <c r="E3218" s="1" t="str">
        <f>VLOOKUP(A3218,'[3]消费明细-普通账号'!$B$2:$P$10000,15,)</f>
        <v>新建</v>
      </c>
      <c r="F3218" s="5">
        <f>VLOOKUP(A3218,'[3]消费明细-普通账号'!$B$2:$O$10000,14,)</f>
        <v>43194.591597222199</v>
      </c>
      <c r="G3218" s="2" t="s">
        <v>10465</v>
      </c>
      <c r="H3218" s="2" t="s">
        <v>17</v>
      </c>
      <c r="I3218" s="2" t="s">
        <v>59</v>
      </c>
      <c r="J3218" s="2" t="s">
        <v>8565</v>
      </c>
      <c r="K3218" s="2" t="s">
        <v>371</v>
      </c>
      <c r="L3218" s="2" t="s">
        <v>8566</v>
      </c>
      <c r="M3218" s="2"/>
      <c r="N3218" s="1">
        <f t="shared" si="50"/>
        <v>102.9</v>
      </c>
      <c r="O3218" s="2" t="s">
        <v>22</v>
      </c>
      <c r="P3218" s="2" t="s">
        <v>10466</v>
      </c>
      <c r="Q3218" s="2" t="s">
        <v>10467</v>
      </c>
      <c r="R3218" s="2" t="s">
        <v>21</v>
      </c>
      <c r="S3218" s="2"/>
      <c r="T3218" s="2" t="s">
        <v>25</v>
      </c>
      <c r="U3218" t="str">
        <f>VLOOKUP(H3218,[4]可返佣产品!$A$2:$B$1000,2,)</f>
        <v>true</v>
      </c>
    </row>
    <row r="3219" spans="1:21">
      <c r="A3219" s="2" t="s">
        <v>8559</v>
      </c>
      <c r="B3219" s="1" t="str">
        <f>VLOOKUP(A3219,'[3]消费明细-普通账号'!$B$2:$C$10000,2,)</f>
        <v>深圳泽汇科技有限公司</v>
      </c>
      <c r="C3219" s="1" t="str">
        <f>VLOOKUP(A3219,'[3]消费明细-普通账号'!$B$2:$D$10000,3,)</f>
        <v>铁军-深</v>
      </c>
      <c r="D3219" s="1" t="str">
        <f>VLOOKUP(A3219,'[3]消费明细-普通账号'!$B$2:$L$10000,11,)</f>
        <v>黄至崇</v>
      </c>
      <c r="E3219" s="1" t="str">
        <f>VLOOKUP(A3219,'[3]消费明细-普通账号'!$B$2:$P$10000,15,)</f>
        <v>新建</v>
      </c>
      <c r="F3219" s="5">
        <f>VLOOKUP(A3219,'[3]消费明细-普通账号'!$B$2:$O$10000,14,)</f>
        <v>43194.591597222199</v>
      </c>
      <c r="G3219" s="2" t="s">
        <v>10468</v>
      </c>
      <c r="H3219" s="2" t="s">
        <v>17</v>
      </c>
      <c r="I3219" s="2" t="s">
        <v>59</v>
      </c>
      <c r="J3219" s="2" t="s">
        <v>8565</v>
      </c>
      <c r="K3219" s="2" t="s">
        <v>371</v>
      </c>
      <c r="L3219" s="2" t="s">
        <v>8566</v>
      </c>
      <c r="M3219" s="2"/>
      <c r="N3219" s="1">
        <f t="shared" si="50"/>
        <v>102.9</v>
      </c>
      <c r="O3219" s="2" t="s">
        <v>22</v>
      </c>
      <c r="P3219" s="2" t="s">
        <v>10469</v>
      </c>
      <c r="Q3219" s="2" t="s">
        <v>10470</v>
      </c>
      <c r="R3219" s="2" t="s">
        <v>21</v>
      </c>
      <c r="S3219" s="2"/>
      <c r="T3219" s="2" t="s">
        <v>25</v>
      </c>
      <c r="U3219" t="str">
        <f>VLOOKUP(H3219,[4]可返佣产品!$A$2:$B$1000,2,)</f>
        <v>true</v>
      </c>
    </row>
    <row r="3220" spans="1:21">
      <c r="A3220" s="2" t="s">
        <v>8559</v>
      </c>
      <c r="B3220" s="1" t="str">
        <f>VLOOKUP(A3220,'[3]消费明细-普通账号'!$B$2:$C$10000,2,)</f>
        <v>深圳泽汇科技有限公司</v>
      </c>
      <c r="C3220" s="1" t="str">
        <f>VLOOKUP(A3220,'[3]消费明细-普通账号'!$B$2:$D$10000,3,)</f>
        <v>铁军-深</v>
      </c>
      <c r="D3220" s="1" t="str">
        <f>VLOOKUP(A3220,'[3]消费明细-普通账号'!$B$2:$L$10000,11,)</f>
        <v>黄至崇</v>
      </c>
      <c r="E3220" s="1" t="str">
        <f>VLOOKUP(A3220,'[3]消费明细-普通账号'!$B$2:$P$10000,15,)</f>
        <v>新建</v>
      </c>
      <c r="F3220" s="5">
        <f>VLOOKUP(A3220,'[3]消费明细-普通账号'!$B$2:$O$10000,14,)</f>
        <v>43194.591597222199</v>
      </c>
      <c r="G3220" s="2" t="s">
        <v>10471</v>
      </c>
      <c r="H3220" s="2" t="s">
        <v>17</v>
      </c>
      <c r="I3220" s="2" t="s">
        <v>59</v>
      </c>
      <c r="J3220" s="2" t="s">
        <v>8565</v>
      </c>
      <c r="K3220" s="2" t="s">
        <v>371</v>
      </c>
      <c r="L3220" s="2" t="s">
        <v>8566</v>
      </c>
      <c r="M3220" s="2"/>
      <c r="N3220" s="1">
        <f t="shared" si="50"/>
        <v>102.9</v>
      </c>
      <c r="O3220" s="2" t="s">
        <v>22</v>
      </c>
      <c r="P3220" s="2" t="s">
        <v>10472</v>
      </c>
      <c r="Q3220" s="2" t="s">
        <v>10473</v>
      </c>
      <c r="R3220" s="2" t="s">
        <v>21</v>
      </c>
      <c r="S3220" s="2"/>
      <c r="T3220" s="2" t="s">
        <v>25</v>
      </c>
      <c r="U3220" t="str">
        <f>VLOOKUP(H3220,[4]可返佣产品!$A$2:$B$1000,2,)</f>
        <v>true</v>
      </c>
    </row>
    <row r="3221" spans="1:21">
      <c r="A3221" s="2" t="s">
        <v>8559</v>
      </c>
      <c r="B3221" s="1" t="str">
        <f>VLOOKUP(A3221,'[3]消费明细-普通账号'!$B$2:$C$10000,2,)</f>
        <v>深圳泽汇科技有限公司</v>
      </c>
      <c r="C3221" s="1" t="str">
        <f>VLOOKUP(A3221,'[3]消费明细-普通账号'!$B$2:$D$10000,3,)</f>
        <v>铁军-深</v>
      </c>
      <c r="D3221" s="1" t="str">
        <f>VLOOKUP(A3221,'[3]消费明细-普通账号'!$B$2:$L$10000,11,)</f>
        <v>黄至崇</v>
      </c>
      <c r="E3221" s="1" t="str">
        <f>VLOOKUP(A3221,'[3]消费明细-普通账号'!$B$2:$P$10000,15,)</f>
        <v>新建</v>
      </c>
      <c r="F3221" s="5">
        <f>VLOOKUP(A3221,'[3]消费明细-普通账号'!$B$2:$O$10000,14,)</f>
        <v>43194.591597222199</v>
      </c>
      <c r="G3221" s="2" t="s">
        <v>10474</v>
      </c>
      <c r="H3221" s="2" t="s">
        <v>17</v>
      </c>
      <c r="I3221" s="2" t="s">
        <v>59</v>
      </c>
      <c r="J3221" s="2" t="s">
        <v>8565</v>
      </c>
      <c r="K3221" s="2" t="s">
        <v>371</v>
      </c>
      <c r="L3221" s="2" t="s">
        <v>8566</v>
      </c>
      <c r="M3221" s="2"/>
      <c r="N3221" s="1">
        <f t="shared" si="50"/>
        <v>102.9</v>
      </c>
      <c r="O3221" s="2" t="s">
        <v>22</v>
      </c>
      <c r="P3221" s="2" t="s">
        <v>10475</v>
      </c>
      <c r="Q3221" s="2" t="s">
        <v>10476</v>
      </c>
      <c r="R3221" s="2" t="s">
        <v>21</v>
      </c>
      <c r="S3221" s="2"/>
      <c r="T3221" s="2" t="s">
        <v>25</v>
      </c>
      <c r="U3221" t="str">
        <f>VLOOKUP(H3221,[4]可返佣产品!$A$2:$B$1000,2,)</f>
        <v>true</v>
      </c>
    </row>
    <row r="3222" spans="1:21">
      <c r="A3222" s="2" t="s">
        <v>8559</v>
      </c>
      <c r="B3222" s="1" t="str">
        <f>VLOOKUP(A3222,'[3]消费明细-普通账号'!$B$2:$C$10000,2,)</f>
        <v>深圳泽汇科技有限公司</v>
      </c>
      <c r="C3222" s="1" t="str">
        <f>VLOOKUP(A3222,'[3]消费明细-普通账号'!$B$2:$D$10000,3,)</f>
        <v>铁军-深</v>
      </c>
      <c r="D3222" s="1" t="str">
        <f>VLOOKUP(A3222,'[3]消费明细-普通账号'!$B$2:$L$10000,11,)</f>
        <v>黄至崇</v>
      </c>
      <c r="E3222" s="1" t="str">
        <f>VLOOKUP(A3222,'[3]消费明细-普通账号'!$B$2:$P$10000,15,)</f>
        <v>新建</v>
      </c>
      <c r="F3222" s="5">
        <f>VLOOKUP(A3222,'[3]消费明细-普通账号'!$B$2:$O$10000,14,)</f>
        <v>43194.591597222199</v>
      </c>
      <c r="G3222" s="2" t="s">
        <v>10477</v>
      </c>
      <c r="H3222" s="2" t="s">
        <v>17</v>
      </c>
      <c r="I3222" s="2" t="s">
        <v>59</v>
      </c>
      <c r="J3222" s="2" t="s">
        <v>8565</v>
      </c>
      <c r="K3222" s="2" t="s">
        <v>371</v>
      </c>
      <c r="L3222" s="2" t="s">
        <v>8566</v>
      </c>
      <c r="M3222" s="2"/>
      <c r="N3222" s="1">
        <f t="shared" si="50"/>
        <v>102.9</v>
      </c>
      <c r="O3222" s="2" t="s">
        <v>22</v>
      </c>
      <c r="P3222" s="2" t="s">
        <v>10478</v>
      </c>
      <c r="Q3222" s="2" t="s">
        <v>10479</v>
      </c>
      <c r="R3222" s="2" t="s">
        <v>21</v>
      </c>
      <c r="S3222" s="2"/>
      <c r="T3222" s="2" t="s">
        <v>25</v>
      </c>
      <c r="U3222" t="str">
        <f>VLOOKUP(H3222,[4]可返佣产品!$A$2:$B$1000,2,)</f>
        <v>true</v>
      </c>
    </row>
    <row r="3223" spans="1:21">
      <c r="A3223" s="2" t="s">
        <v>8559</v>
      </c>
      <c r="B3223" s="1" t="str">
        <f>VLOOKUP(A3223,'[3]消费明细-普通账号'!$B$2:$C$10000,2,)</f>
        <v>深圳泽汇科技有限公司</v>
      </c>
      <c r="C3223" s="1" t="str">
        <f>VLOOKUP(A3223,'[3]消费明细-普通账号'!$B$2:$D$10000,3,)</f>
        <v>铁军-深</v>
      </c>
      <c r="D3223" s="1" t="str">
        <f>VLOOKUP(A3223,'[3]消费明细-普通账号'!$B$2:$L$10000,11,)</f>
        <v>黄至崇</v>
      </c>
      <c r="E3223" s="1" t="str">
        <f>VLOOKUP(A3223,'[3]消费明细-普通账号'!$B$2:$P$10000,15,)</f>
        <v>新建</v>
      </c>
      <c r="F3223" s="5">
        <f>VLOOKUP(A3223,'[3]消费明细-普通账号'!$B$2:$O$10000,14,)</f>
        <v>43194.591597222199</v>
      </c>
      <c r="G3223" s="2" t="s">
        <v>10480</v>
      </c>
      <c r="H3223" s="2" t="s">
        <v>17</v>
      </c>
      <c r="I3223" s="2" t="s">
        <v>59</v>
      </c>
      <c r="J3223" s="2" t="s">
        <v>8565</v>
      </c>
      <c r="K3223" s="2" t="s">
        <v>371</v>
      </c>
      <c r="L3223" s="2" t="s">
        <v>8566</v>
      </c>
      <c r="M3223" s="2"/>
      <c r="N3223" s="1">
        <f t="shared" si="50"/>
        <v>102.9</v>
      </c>
      <c r="O3223" s="2" t="s">
        <v>22</v>
      </c>
      <c r="P3223" s="2" t="s">
        <v>10481</v>
      </c>
      <c r="Q3223" s="2" t="s">
        <v>10482</v>
      </c>
      <c r="R3223" s="2" t="s">
        <v>21</v>
      </c>
      <c r="S3223" s="2"/>
      <c r="T3223" s="2" t="s">
        <v>25</v>
      </c>
      <c r="U3223" t="str">
        <f>VLOOKUP(H3223,[4]可返佣产品!$A$2:$B$1000,2,)</f>
        <v>true</v>
      </c>
    </row>
    <row r="3224" spans="1:21">
      <c r="A3224" s="2" t="s">
        <v>8559</v>
      </c>
      <c r="B3224" s="1" t="str">
        <f>VLOOKUP(A3224,'[3]消费明细-普通账号'!$B$2:$C$10000,2,)</f>
        <v>深圳泽汇科技有限公司</v>
      </c>
      <c r="C3224" s="1" t="str">
        <f>VLOOKUP(A3224,'[3]消费明细-普通账号'!$B$2:$D$10000,3,)</f>
        <v>铁军-深</v>
      </c>
      <c r="D3224" s="1" t="str">
        <f>VLOOKUP(A3224,'[3]消费明细-普通账号'!$B$2:$L$10000,11,)</f>
        <v>黄至崇</v>
      </c>
      <c r="E3224" s="1" t="str">
        <f>VLOOKUP(A3224,'[3]消费明细-普通账号'!$B$2:$P$10000,15,)</f>
        <v>新建</v>
      </c>
      <c r="F3224" s="5">
        <f>VLOOKUP(A3224,'[3]消费明细-普通账号'!$B$2:$O$10000,14,)</f>
        <v>43194.591597222199</v>
      </c>
      <c r="G3224" s="2" t="s">
        <v>10483</v>
      </c>
      <c r="H3224" s="2" t="s">
        <v>17</v>
      </c>
      <c r="I3224" s="2" t="s">
        <v>59</v>
      </c>
      <c r="J3224" s="2" t="s">
        <v>9342</v>
      </c>
      <c r="K3224" s="2" t="s">
        <v>371</v>
      </c>
      <c r="L3224" s="2" t="s">
        <v>9343</v>
      </c>
      <c r="M3224" s="2"/>
      <c r="N3224" s="1">
        <f t="shared" si="50"/>
        <v>115.85</v>
      </c>
      <c r="O3224" s="2" t="s">
        <v>22</v>
      </c>
      <c r="P3224" s="2" t="s">
        <v>10484</v>
      </c>
      <c r="Q3224" s="2" t="s">
        <v>10485</v>
      </c>
      <c r="R3224" s="2" t="s">
        <v>21</v>
      </c>
      <c r="S3224" s="2"/>
      <c r="T3224" s="2" t="s">
        <v>25</v>
      </c>
      <c r="U3224" t="str">
        <f>VLOOKUP(H3224,[4]可返佣产品!$A$2:$B$1000,2,)</f>
        <v>true</v>
      </c>
    </row>
    <row r="3225" spans="1:21">
      <c r="A3225" s="2" t="s">
        <v>8559</v>
      </c>
      <c r="B3225" s="1" t="str">
        <f>VLOOKUP(A3225,'[3]消费明细-普通账号'!$B$2:$C$10000,2,)</f>
        <v>深圳泽汇科技有限公司</v>
      </c>
      <c r="C3225" s="1" t="str">
        <f>VLOOKUP(A3225,'[3]消费明细-普通账号'!$B$2:$D$10000,3,)</f>
        <v>铁军-深</v>
      </c>
      <c r="D3225" s="1" t="str">
        <f>VLOOKUP(A3225,'[3]消费明细-普通账号'!$B$2:$L$10000,11,)</f>
        <v>黄至崇</v>
      </c>
      <c r="E3225" s="1" t="str">
        <f>VLOOKUP(A3225,'[3]消费明细-普通账号'!$B$2:$P$10000,15,)</f>
        <v>新建</v>
      </c>
      <c r="F3225" s="5">
        <f>VLOOKUP(A3225,'[3]消费明细-普通账号'!$B$2:$O$10000,14,)</f>
        <v>43194.591597222199</v>
      </c>
      <c r="G3225" s="2" t="s">
        <v>10486</v>
      </c>
      <c r="H3225" s="2" t="s">
        <v>17</v>
      </c>
      <c r="I3225" s="2" t="s">
        <v>59</v>
      </c>
      <c r="J3225" s="2" t="s">
        <v>9342</v>
      </c>
      <c r="K3225" s="2" t="s">
        <v>371</v>
      </c>
      <c r="L3225" s="2" t="s">
        <v>9343</v>
      </c>
      <c r="M3225" s="2"/>
      <c r="N3225" s="1">
        <f t="shared" si="50"/>
        <v>115.85</v>
      </c>
      <c r="O3225" s="2" t="s">
        <v>22</v>
      </c>
      <c r="P3225" s="2" t="s">
        <v>10487</v>
      </c>
      <c r="Q3225" s="2" t="s">
        <v>10488</v>
      </c>
      <c r="R3225" s="2" t="s">
        <v>21</v>
      </c>
      <c r="S3225" s="2"/>
      <c r="T3225" s="2" t="s">
        <v>25</v>
      </c>
      <c r="U3225" t="str">
        <f>VLOOKUP(H3225,[4]可返佣产品!$A$2:$B$1000,2,)</f>
        <v>true</v>
      </c>
    </row>
    <row r="3226" spans="1:21">
      <c r="A3226" s="2" t="s">
        <v>8559</v>
      </c>
      <c r="B3226" s="1" t="str">
        <f>VLOOKUP(A3226,'[3]消费明细-普通账号'!$B$2:$C$10000,2,)</f>
        <v>深圳泽汇科技有限公司</v>
      </c>
      <c r="C3226" s="1" t="str">
        <f>VLOOKUP(A3226,'[3]消费明细-普通账号'!$B$2:$D$10000,3,)</f>
        <v>铁军-深</v>
      </c>
      <c r="D3226" s="1" t="str">
        <f>VLOOKUP(A3226,'[3]消费明细-普通账号'!$B$2:$L$10000,11,)</f>
        <v>黄至崇</v>
      </c>
      <c r="E3226" s="1" t="str">
        <f>VLOOKUP(A3226,'[3]消费明细-普通账号'!$B$2:$P$10000,15,)</f>
        <v>新建</v>
      </c>
      <c r="F3226" s="5">
        <f>VLOOKUP(A3226,'[3]消费明细-普通账号'!$B$2:$O$10000,14,)</f>
        <v>43194.591597222199</v>
      </c>
      <c r="G3226" s="2" t="s">
        <v>10489</v>
      </c>
      <c r="H3226" s="2" t="s">
        <v>17</v>
      </c>
      <c r="I3226" s="2" t="s">
        <v>59</v>
      </c>
      <c r="J3226" s="2" t="s">
        <v>9342</v>
      </c>
      <c r="K3226" s="2" t="s">
        <v>371</v>
      </c>
      <c r="L3226" s="2" t="s">
        <v>9343</v>
      </c>
      <c r="M3226" s="2"/>
      <c r="N3226" s="1">
        <f t="shared" si="50"/>
        <v>115.85</v>
      </c>
      <c r="O3226" s="2" t="s">
        <v>22</v>
      </c>
      <c r="P3226" s="2" t="s">
        <v>10490</v>
      </c>
      <c r="Q3226" s="2" t="s">
        <v>10491</v>
      </c>
      <c r="R3226" s="2" t="s">
        <v>21</v>
      </c>
      <c r="S3226" s="2"/>
      <c r="T3226" s="2" t="s">
        <v>25</v>
      </c>
      <c r="U3226" t="str">
        <f>VLOOKUP(H3226,[4]可返佣产品!$A$2:$B$1000,2,)</f>
        <v>true</v>
      </c>
    </row>
    <row r="3227" spans="1:21">
      <c r="A3227" s="2" t="s">
        <v>8559</v>
      </c>
      <c r="B3227" s="1" t="str">
        <f>VLOOKUP(A3227,'[3]消费明细-普通账号'!$B$2:$C$10000,2,)</f>
        <v>深圳泽汇科技有限公司</v>
      </c>
      <c r="C3227" s="1" t="str">
        <f>VLOOKUP(A3227,'[3]消费明细-普通账号'!$B$2:$D$10000,3,)</f>
        <v>铁军-深</v>
      </c>
      <c r="D3227" s="1" t="str">
        <f>VLOOKUP(A3227,'[3]消费明细-普通账号'!$B$2:$L$10000,11,)</f>
        <v>黄至崇</v>
      </c>
      <c r="E3227" s="1" t="str">
        <f>VLOOKUP(A3227,'[3]消费明细-普通账号'!$B$2:$P$10000,15,)</f>
        <v>新建</v>
      </c>
      <c r="F3227" s="5">
        <f>VLOOKUP(A3227,'[3]消费明细-普通账号'!$B$2:$O$10000,14,)</f>
        <v>43194.591597222199</v>
      </c>
      <c r="G3227" s="2" t="s">
        <v>10492</v>
      </c>
      <c r="H3227" s="2" t="s">
        <v>17</v>
      </c>
      <c r="I3227" s="2" t="s">
        <v>59</v>
      </c>
      <c r="J3227" s="2" t="s">
        <v>9342</v>
      </c>
      <c r="K3227" s="2" t="s">
        <v>371</v>
      </c>
      <c r="L3227" s="2" t="s">
        <v>9343</v>
      </c>
      <c r="M3227" s="2"/>
      <c r="N3227" s="1">
        <f t="shared" si="50"/>
        <v>115.85</v>
      </c>
      <c r="O3227" s="2" t="s">
        <v>22</v>
      </c>
      <c r="P3227" s="2" t="s">
        <v>10493</v>
      </c>
      <c r="Q3227" s="2" t="s">
        <v>10494</v>
      </c>
      <c r="R3227" s="2" t="s">
        <v>21</v>
      </c>
      <c r="S3227" s="2"/>
      <c r="T3227" s="2" t="s">
        <v>25</v>
      </c>
      <c r="U3227" t="str">
        <f>VLOOKUP(H3227,[4]可返佣产品!$A$2:$B$1000,2,)</f>
        <v>true</v>
      </c>
    </row>
    <row r="3228" spans="1:21">
      <c r="A3228" s="2" t="s">
        <v>8559</v>
      </c>
      <c r="B3228" s="1" t="str">
        <f>VLOOKUP(A3228,'[3]消费明细-普通账号'!$B$2:$C$10000,2,)</f>
        <v>深圳泽汇科技有限公司</v>
      </c>
      <c r="C3228" s="1" t="str">
        <f>VLOOKUP(A3228,'[3]消费明细-普通账号'!$B$2:$D$10000,3,)</f>
        <v>铁军-深</v>
      </c>
      <c r="D3228" s="1" t="str">
        <f>VLOOKUP(A3228,'[3]消费明细-普通账号'!$B$2:$L$10000,11,)</f>
        <v>黄至崇</v>
      </c>
      <c r="E3228" s="1" t="str">
        <f>VLOOKUP(A3228,'[3]消费明细-普通账号'!$B$2:$P$10000,15,)</f>
        <v>新建</v>
      </c>
      <c r="F3228" s="5">
        <f>VLOOKUP(A3228,'[3]消费明细-普通账号'!$B$2:$O$10000,14,)</f>
        <v>43194.591597222199</v>
      </c>
      <c r="G3228" s="2" t="s">
        <v>10495</v>
      </c>
      <c r="H3228" s="2" t="s">
        <v>17</v>
      </c>
      <c r="I3228" s="2" t="s">
        <v>59</v>
      </c>
      <c r="J3228" s="2" t="s">
        <v>9342</v>
      </c>
      <c r="K3228" s="2" t="s">
        <v>371</v>
      </c>
      <c r="L3228" s="2" t="s">
        <v>9343</v>
      </c>
      <c r="M3228" s="2"/>
      <c r="N3228" s="1">
        <f t="shared" si="50"/>
        <v>115.85</v>
      </c>
      <c r="O3228" s="2" t="s">
        <v>22</v>
      </c>
      <c r="P3228" s="2" t="s">
        <v>10496</v>
      </c>
      <c r="Q3228" s="2" t="s">
        <v>10497</v>
      </c>
      <c r="R3228" s="2" t="s">
        <v>21</v>
      </c>
      <c r="S3228" s="2"/>
      <c r="T3228" s="2" t="s">
        <v>25</v>
      </c>
      <c r="U3228" t="str">
        <f>VLOOKUP(H3228,[4]可返佣产品!$A$2:$B$1000,2,)</f>
        <v>true</v>
      </c>
    </row>
    <row r="3229" spans="1:21">
      <c r="A3229" s="2" t="s">
        <v>8559</v>
      </c>
      <c r="B3229" s="1" t="str">
        <f>VLOOKUP(A3229,'[3]消费明细-普通账号'!$B$2:$C$10000,2,)</f>
        <v>深圳泽汇科技有限公司</v>
      </c>
      <c r="C3229" s="1" t="str">
        <f>VLOOKUP(A3229,'[3]消费明细-普通账号'!$B$2:$D$10000,3,)</f>
        <v>铁军-深</v>
      </c>
      <c r="D3229" s="1" t="str">
        <f>VLOOKUP(A3229,'[3]消费明细-普通账号'!$B$2:$L$10000,11,)</f>
        <v>黄至崇</v>
      </c>
      <c r="E3229" s="1" t="str">
        <f>VLOOKUP(A3229,'[3]消费明细-普通账号'!$B$2:$P$10000,15,)</f>
        <v>新建</v>
      </c>
      <c r="F3229" s="5">
        <f>VLOOKUP(A3229,'[3]消费明细-普通账号'!$B$2:$O$10000,14,)</f>
        <v>43194.591597222199</v>
      </c>
      <c r="G3229" s="2" t="s">
        <v>10498</v>
      </c>
      <c r="H3229" s="2" t="s">
        <v>17</v>
      </c>
      <c r="I3229" s="2" t="s">
        <v>59</v>
      </c>
      <c r="J3229" s="2" t="s">
        <v>9342</v>
      </c>
      <c r="K3229" s="2" t="s">
        <v>371</v>
      </c>
      <c r="L3229" s="2" t="s">
        <v>9343</v>
      </c>
      <c r="M3229" s="2"/>
      <c r="N3229" s="1">
        <f t="shared" si="50"/>
        <v>115.85</v>
      </c>
      <c r="O3229" s="2" t="s">
        <v>22</v>
      </c>
      <c r="P3229" s="2" t="s">
        <v>10499</v>
      </c>
      <c r="Q3229" s="2" t="s">
        <v>10500</v>
      </c>
      <c r="R3229" s="2" t="s">
        <v>21</v>
      </c>
      <c r="S3229" s="2"/>
      <c r="T3229" s="2" t="s">
        <v>25</v>
      </c>
      <c r="U3229" t="str">
        <f>VLOOKUP(H3229,[4]可返佣产品!$A$2:$B$1000,2,)</f>
        <v>true</v>
      </c>
    </row>
    <row r="3230" spans="1:21">
      <c r="A3230" s="2" t="s">
        <v>8559</v>
      </c>
      <c r="B3230" s="1" t="str">
        <f>VLOOKUP(A3230,'[3]消费明细-普通账号'!$B$2:$C$10000,2,)</f>
        <v>深圳泽汇科技有限公司</v>
      </c>
      <c r="C3230" s="1" t="str">
        <f>VLOOKUP(A3230,'[3]消费明细-普通账号'!$B$2:$D$10000,3,)</f>
        <v>铁军-深</v>
      </c>
      <c r="D3230" s="1" t="str">
        <f>VLOOKUP(A3230,'[3]消费明细-普通账号'!$B$2:$L$10000,11,)</f>
        <v>黄至崇</v>
      </c>
      <c r="E3230" s="1" t="str">
        <f>VLOOKUP(A3230,'[3]消费明细-普通账号'!$B$2:$P$10000,15,)</f>
        <v>新建</v>
      </c>
      <c r="F3230" s="5">
        <f>VLOOKUP(A3230,'[3]消费明细-普通账号'!$B$2:$O$10000,14,)</f>
        <v>43194.591597222199</v>
      </c>
      <c r="G3230" s="2" t="s">
        <v>10501</v>
      </c>
      <c r="H3230" s="2" t="s">
        <v>17</v>
      </c>
      <c r="I3230" s="2" t="s">
        <v>59</v>
      </c>
      <c r="J3230" s="2" t="s">
        <v>9342</v>
      </c>
      <c r="K3230" s="2" t="s">
        <v>371</v>
      </c>
      <c r="L3230" s="2" t="s">
        <v>9343</v>
      </c>
      <c r="M3230" s="2"/>
      <c r="N3230" s="1">
        <f t="shared" si="50"/>
        <v>115.85</v>
      </c>
      <c r="O3230" s="2" t="s">
        <v>22</v>
      </c>
      <c r="P3230" s="2" t="s">
        <v>10502</v>
      </c>
      <c r="Q3230" s="2" t="s">
        <v>10503</v>
      </c>
      <c r="R3230" s="2" t="s">
        <v>21</v>
      </c>
      <c r="S3230" s="2"/>
      <c r="T3230" s="2" t="s">
        <v>25</v>
      </c>
      <c r="U3230" t="str">
        <f>VLOOKUP(H3230,[4]可返佣产品!$A$2:$B$1000,2,)</f>
        <v>true</v>
      </c>
    </row>
    <row r="3231" spans="1:21">
      <c r="A3231" s="2" t="s">
        <v>8559</v>
      </c>
      <c r="B3231" s="1" t="str">
        <f>VLOOKUP(A3231,'[3]消费明细-普通账号'!$B$2:$C$10000,2,)</f>
        <v>深圳泽汇科技有限公司</v>
      </c>
      <c r="C3231" s="1" t="str">
        <f>VLOOKUP(A3231,'[3]消费明细-普通账号'!$B$2:$D$10000,3,)</f>
        <v>铁军-深</v>
      </c>
      <c r="D3231" s="1" t="str">
        <f>VLOOKUP(A3231,'[3]消费明细-普通账号'!$B$2:$L$10000,11,)</f>
        <v>黄至崇</v>
      </c>
      <c r="E3231" s="1" t="str">
        <f>VLOOKUP(A3231,'[3]消费明细-普通账号'!$B$2:$P$10000,15,)</f>
        <v>新建</v>
      </c>
      <c r="F3231" s="5">
        <f>VLOOKUP(A3231,'[3]消费明细-普通账号'!$B$2:$O$10000,14,)</f>
        <v>43194.591597222199</v>
      </c>
      <c r="G3231" s="2" t="s">
        <v>10504</v>
      </c>
      <c r="H3231" s="2" t="s">
        <v>17</v>
      </c>
      <c r="I3231" s="2" t="s">
        <v>59</v>
      </c>
      <c r="J3231" s="2" t="s">
        <v>9342</v>
      </c>
      <c r="K3231" s="2" t="s">
        <v>371</v>
      </c>
      <c r="L3231" s="2" t="s">
        <v>9343</v>
      </c>
      <c r="M3231" s="2"/>
      <c r="N3231" s="1">
        <f t="shared" si="50"/>
        <v>115.85</v>
      </c>
      <c r="O3231" s="2" t="s">
        <v>22</v>
      </c>
      <c r="P3231" s="2" t="s">
        <v>10505</v>
      </c>
      <c r="Q3231" s="2" t="s">
        <v>10506</v>
      </c>
      <c r="R3231" s="2" t="s">
        <v>21</v>
      </c>
      <c r="S3231" s="2"/>
      <c r="T3231" s="2" t="s">
        <v>25</v>
      </c>
      <c r="U3231" t="str">
        <f>VLOOKUP(H3231,[4]可返佣产品!$A$2:$B$1000,2,)</f>
        <v>true</v>
      </c>
    </row>
    <row r="3232" spans="1:21">
      <c r="A3232" s="2" t="s">
        <v>8559</v>
      </c>
      <c r="B3232" s="1" t="str">
        <f>VLOOKUP(A3232,'[3]消费明细-普通账号'!$B$2:$C$10000,2,)</f>
        <v>深圳泽汇科技有限公司</v>
      </c>
      <c r="C3232" s="1" t="str">
        <f>VLOOKUP(A3232,'[3]消费明细-普通账号'!$B$2:$D$10000,3,)</f>
        <v>铁军-深</v>
      </c>
      <c r="D3232" s="1" t="str">
        <f>VLOOKUP(A3232,'[3]消费明细-普通账号'!$B$2:$L$10000,11,)</f>
        <v>黄至崇</v>
      </c>
      <c r="E3232" s="1" t="str">
        <f>VLOOKUP(A3232,'[3]消费明细-普通账号'!$B$2:$P$10000,15,)</f>
        <v>新建</v>
      </c>
      <c r="F3232" s="5">
        <f>VLOOKUP(A3232,'[3]消费明细-普通账号'!$B$2:$O$10000,14,)</f>
        <v>43194.591597222199</v>
      </c>
      <c r="G3232" s="2" t="s">
        <v>10507</v>
      </c>
      <c r="H3232" s="2" t="s">
        <v>17</v>
      </c>
      <c r="I3232" s="2" t="s">
        <v>59</v>
      </c>
      <c r="J3232" s="2" t="s">
        <v>9342</v>
      </c>
      <c r="K3232" s="2" t="s">
        <v>371</v>
      </c>
      <c r="L3232" s="2" t="s">
        <v>9343</v>
      </c>
      <c r="M3232" s="2"/>
      <c r="N3232" s="1">
        <f t="shared" si="50"/>
        <v>115.85</v>
      </c>
      <c r="O3232" s="2" t="s">
        <v>22</v>
      </c>
      <c r="P3232" s="2" t="s">
        <v>10508</v>
      </c>
      <c r="Q3232" s="2" t="s">
        <v>10509</v>
      </c>
      <c r="R3232" s="2" t="s">
        <v>21</v>
      </c>
      <c r="S3232" s="2"/>
      <c r="T3232" s="2" t="s">
        <v>25</v>
      </c>
      <c r="U3232" t="str">
        <f>VLOOKUP(H3232,[4]可返佣产品!$A$2:$B$1000,2,)</f>
        <v>true</v>
      </c>
    </row>
    <row r="3233" spans="1:21">
      <c r="A3233" s="2" t="s">
        <v>8559</v>
      </c>
      <c r="B3233" s="1" t="str">
        <f>VLOOKUP(A3233,'[3]消费明细-普通账号'!$B$2:$C$10000,2,)</f>
        <v>深圳泽汇科技有限公司</v>
      </c>
      <c r="C3233" s="1" t="str">
        <f>VLOOKUP(A3233,'[3]消费明细-普通账号'!$B$2:$D$10000,3,)</f>
        <v>铁军-深</v>
      </c>
      <c r="D3233" s="1" t="str">
        <f>VLOOKUP(A3233,'[3]消费明细-普通账号'!$B$2:$L$10000,11,)</f>
        <v>黄至崇</v>
      </c>
      <c r="E3233" s="1" t="str">
        <f>VLOOKUP(A3233,'[3]消费明细-普通账号'!$B$2:$P$10000,15,)</f>
        <v>新建</v>
      </c>
      <c r="F3233" s="5">
        <f>VLOOKUP(A3233,'[3]消费明细-普通账号'!$B$2:$O$10000,14,)</f>
        <v>43194.591597222199</v>
      </c>
      <c r="G3233" s="2" t="s">
        <v>10510</v>
      </c>
      <c r="H3233" s="2" t="s">
        <v>17</v>
      </c>
      <c r="I3233" s="2" t="s">
        <v>59</v>
      </c>
      <c r="J3233" s="2" t="s">
        <v>9342</v>
      </c>
      <c r="K3233" s="2" t="s">
        <v>371</v>
      </c>
      <c r="L3233" s="2" t="s">
        <v>9343</v>
      </c>
      <c r="M3233" s="2"/>
      <c r="N3233" s="1">
        <f t="shared" si="50"/>
        <v>115.85</v>
      </c>
      <c r="O3233" s="2" t="s">
        <v>22</v>
      </c>
      <c r="P3233" s="2" t="s">
        <v>10511</v>
      </c>
      <c r="Q3233" s="2" t="s">
        <v>10512</v>
      </c>
      <c r="R3233" s="2" t="s">
        <v>21</v>
      </c>
      <c r="S3233" s="2"/>
      <c r="T3233" s="2" t="s">
        <v>25</v>
      </c>
      <c r="U3233" t="str">
        <f>VLOOKUP(H3233,[4]可返佣产品!$A$2:$B$1000,2,)</f>
        <v>true</v>
      </c>
    </row>
    <row r="3234" spans="1:21">
      <c r="A3234" s="2" t="s">
        <v>8559</v>
      </c>
      <c r="B3234" s="1" t="str">
        <f>VLOOKUP(A3234,'[3]消费明细-普通账号'!$B$2:$C$10000,2,)</f>
        <v>深圳泽汇科技有限公司</v>
      </c>
      <c r="C3234" s="1" t="str">
        <f>VLOOKUP(A3234,'[3]消费明细-普通账号'!$B$2:$D$10000,3,)</f>
        <v>铁军-深</v>
      </c>
      <c r="D3234" s="1" t="str">
        <f>VLOOKUP(A3234,'[3]消费明细-普通账号'!$B$2:$L$10000,11,)</f>
        <v>黄至崇</v>
      </c>
      <c r="E3234" s="1" t="str">
        <f>VLOOKUP(A3234,'[3]消费明细-普通账号'!$B$2:$P$10000,15,)</f>
        <v>新建</v>
      </c>
      <c r="F3234" s="5">
        <f>VLOOKUP(A3234,'[3]消费明细-普通账号'!$B$2:$O$10000,14,)</f>
        <v>43194.591597222199</v>
      </c>
      <c r="G3234" s="2" t="s">
        <v>10513</v>
      </c>
      <c r="H3234" s="2" t="s">
        <v>17</v>
      </c>
      <c r="I3234" s="2" t="s">
        <v>59</v>
      </c>
      <c r="J3234" s="2" t="s">
        <v>9342</v>
      </c>
      <c r="K3234" s="2" t="s">
        <v>371</v>
      </c>
      <c r="L3234" s="2" t="s">
        <v>9343</v>
      </c>
      <c r="M3234" s="2"/>
      <c r="N3234" s="1">
        <f t="shared" si="50"/>
        <v>115.85</v>
      </c>
      <c r="O3234" s="2" t="s">
        <v>22</v>
      </c>
      <c r="P3234" s="2" t="s">
        <v>10514</v>
      </c>
      <c r="Q3234" s="2" t="s">
        <v>10515</v>
      </c>
      <c r="R3234" s="2" t="s">
        <v>21</v>
      </c>
      <c r="S3234" s="2"/>
      <c r="T3234" s="2" t="s">
        <v>25</v>
      </c>
      <c r="U3234" t="str">
        <f>VLOOKUP(H3234,[4]可返佣产品!$A$2:$B$1000,2,)</f>
        <v>true</v>
      </c>
    </row>
    <row r="3235" spans="1:21">
      <c r="A3235" s="2" t="s">
        <v>8559</v>
      </c>
      <c r="B3235" s="1" t="str">
        <f>VLOOKUP(A3235,'[3]消费明细-普通账号'!$B$2:$C$10000,2,)</f>
        <v>深圳泽汇科技有限公司</v>
      </c>
      <c r="C3235" s="1" t="str">
        <f>VLOOKUP(A3235,'[3]消费明细-普通账号'!$B$2:$D$10000,3,)</f>
        <v>铁军-深</v>
      </c>
      <c r="D3235" s="1" t="str">
        <f>VLOOKUP(A3235,'[3]消费明细-普通账号'!$B$2:$L$10000,11,)</f>
        <v>黄至崇</v>
      </c>
      <c r="E3235" s="1" t="str">
        <f>VLOOKUP(A3235,'[3]消费明细-普通账号'!$B$2:$P$10000,15,)</f>
        <v>新建</v>
      </c>
      <c r="F3235" s="5">
        <f>VLOOKUP(A3235,'[3]消费明细-普通账号'!$B$2:$O$10000,14,)</f>
        <v>43194.591597222199</v>
      </c>
      <c r="G3235" s="2" t="s">
        <v>10516</v>
      </c>
      <c r="H3235" s="2" t="s">
        <v>17</v>
      </c>
      <c r="I3235" s="2" t="s">
        <v>59</v>
      </c>
      <c r="J3235" s="2" t="s">
        <v>9342</v>
      </c>
      <c r="K3235" s="2" t="s">
        <v>371</v>
      </c>
      <c r="L3235" s="2" t="s">
        <v>9343</v>
      </c>
      <c r="M3235" s="2"/>
      <c r="N3235" s="1">
        <f t="shared" si="50"/>
        <v>115.85</v>
      </c>
      <c r="O3235" s="2" t="s">
        <v>22</v>
      </c>
      <c r="P3235" s="2" t="s">
        <v>10517</v>
      </c>
      <c r="Q3235" s="2" t="s">
        <v>10518</v>
      </c>
      <c r="R3235" s="2" t="s">
        <v>21</v>
      </c>
      <c r="S3235" s="2"/>
      <c r="T3235" s="2" t="s">
        <v>25</v>
      </c>
      <c r="U3235" t="str">
        <f>VLOOKUP(H3235,[4]可返佣产品!$A$2:$B$1000,2,)</f>
        <v>true</v>
      </c>
    </row>
    <row r="3236" spans="1:21">
      <c r="A3236" s="2" t="s">
        <v>8559</v>
      </c>
      <c r="B3236" s="1" t="str">
        <f>VLOOKUP(A3236,'[3]消费明细-普通账号'!$B$2:$C$10000,2,)</f>
        <v>深圳泽汇科技有限公司</v>
      </c>
      <c r="C3236" s="1" t="str">
        <f>VLOOKUP(A3236,'[3]消费明细-普通账号'!$B$2:$D$10000,3,)</f>
        <v>铁军-深</v>
      </c>
      <c r="D3236" s="1" t="str">
        <f>VLOOKUP(A3236,'[3]消费明细-普通账号'!$B$2:$L$10000,11,)</f>
        <v>黄至崇</v>
      </c>
      <c r="E3236" s="1" t="str">
        <f>VLOOKUP(A3236,'[3]消费明细-普通账号'!$B$2:$P$10000,15,)</f>
        <v>新建</v>
      </c>
      <c r="F3236" s="5">
        <f>VLOOKUP(A3236,'[3]消费明细-普通账号'!$B$2:$O$10000,14,)</f>
        <v>43194.591597222199</v>
      </c>
      <c r="G3236" s="2" t="s">
        <v>10519</v>
      </c>
      <c r="H3236" s="2" t="s">
        <v>17</v>
      </c>
      <c r="I3236" s="2" t="s">
        <v>59</v>
      </c>
      <c r="J3236" s="2" t="s">
        <v>9342</v>
      </c>
      <c r="K3236" s="2" t="s">
        <v>371</v>
      </c>
      <c r="L3236" s="2" t="s">
        <v>9343</v>
      </c>
      <c r="M3236" s="2"/>
      <c r="N3236" s="1">
        <f t="shared" si="50"/>
        <v>115.85</v>
      </c>
      <c r="O3236" s="2" t="s">
        <v>22</v>
      </c>
      <c r="P3236" s="2" t="s">
        <v>10520</v>
      </c>
      <c r="Q3236" s="2" t="s">
        <v>10521</v>
      </c>
      <c r="R3236" s="2" t="s">
        <v>21</v>
      </c>
      <c r="S3236" s="2"/>
      <c r="T3236" s="2" t="s">
        <v>25</v>
      </c>
      <c r="U3236" t="str">
        <f>VLOOKUP(H3236,[4]可返佣产品!$A$2:$B$1000,2,)</f>
        <v>true</v>
      </c>
    </row>
    <row r="3237" spans="1:21">
      <c r="A3237" s="2" t="s">
        <v>8559</v>
      </c>
      <c r="B3237" s="1" t="str">
        <f>VLOOKUP(A3237,'[3]消费明细-普通账号'!$B$2:$C$10000,2,)</f>
        <v>深圳泽汇科技有限公司</v>
      </c>
      <c r="C3237" s="1" t="str">
        <f>VLOOKUP(A3237,'[3]消费明细-普通账号'!$B$2:$D$10000,3,)</f>
        <v>铁军-深</v>
      </c>
      <c r="D3237" s="1" t="str">
        <f>VLOOKUP(A3237,'[3]消费明细-普通账号'!$B$2:$L$10000,11,)</f>
        <v>黄至崇</v>
      </c>
      <c r="E3237" s="1" t="str">
        <f>VLOOKUP(A3237,'[3]消费明细-普通账号'!$B$2:$P$10000,15,)</f>
        <v>新建</v>
      </c>
      <c r="F3237" s="5">
        <f>VLOOKUP(A3237,'[3]消费明细-普通账号'!$B$2:$O$10000,14,)</f>
        <v>43194.591597222199</v>
      </c>
      <c r="G3237" s="2" t="s">
        <v>10522</v>
      </c>
      <c r="H3237" s="2" t="s">
        <v>17</v>
      </c>
      <c r="I3237" s="2" t="s">
        <v>59</v>
      </c>
      <c r="J3237" s="2" t="s">
        <v>9342</v>
      </c>
      <c r="K3237" s="2" t="s">
        <v>371</v>
      </c>
      <c r="L3237" s="2" t="s">
        <v>9343</v>
      </c>
      <c r="M3237" s="2"/>
      <c r="N3237" s="1">
        <f t="shared" si="50"/>
        <v>115.85</v>
      </c>
      <c r="O3237" s="2" t="s">
        <v>22</v>
      </c>
      <c r="P3237" s="2" t="s">
        <v>10523</v>
      </c>
      <c r="Q3237" s="2" t="s">
        <v>10524</v>
      </c>
      <c r="R3237" s="2" t="s">
        <v>21</v>
      </c>
      <c r="S3237" s="2"/>
      <c r="T3237" s="2" t="s">
        <v>25</v>
      </c>
      <c r="U3237" t="str">
        <f>VLOOKUP(H3237,[4]可返佣产品!$A$2:$B$1000,2,)</f>
        <v>true</v>
      </c>
    </row>
    <row r="3238" spans="1:21">
      <c r="A3238" s="2" t="s">
        <v>8559</v>
      </c>
      <c r="B3238" s="1" t="str">
        <f>VLOOKUP(A3238,'[3]消费明细-普通账号'!$B$2:$C$10000,2,)</f>
        <v>深圳泽汇科技有限公司</v>
      </c>
      <c r="C3238" s="1" t="str">
        <f>VLOOKUP(A3238,'[3]消费明细-普通账号'!$B$2:$D$10000,3,)</f>
        <v>铁军-深</v>
      </c>
      <c r="D3238" s="1" t="str">
        <f>VLOOKUP(A3238,'[3]消费明细-普通账号'!$B$2:$L$10000,11,)</f>
        <v>黄至崇</v>
      </c>
      <c r="E3238" s="1" t="str">
        <f>VLOOKUP(A3238,'[3]消费明细-普通账号'!$B$2:$P$10000,15,)</f>
        <v>新建</v>
      </c>
      <c r="F3238" s="5">
        <f>VLOOKUP(A3238,'[3]消费明细-普通账号'!$B$2:$O$10000,14,)</f>
        <v>43194.591597222199</v>
      </c>
      <c r="G3238" s="2" t="s">
        <v>10525</v>
      </c>
      <c r="H3238" s="2" t="s">
        <v>17</v>
      </c>
      <c r="I3238" s="2" t="s">
        <v>59</v>
      </c>
      <c r="J3238" s="2" t="s">
        <v>9342</v>
      </c>
      <c r="K3238" s="2" t="s">
        <v>371</v>
      </c>
      <c r="L3238" s="2" t="s">
        <v>9343</v>
      </c>
      <c r="M3238" s="2"/>
      <c r="N3238" s="1">
        <f t="shared" si="50"/>
        <v>115.85</v>
      </c>
      <c r="O3238" s="2" t="s">
        <v>22</v>
      </c>
      <c r="P3238" s="2" t="s">
        <v>10526</v>
      </c>
      <c r="Q3238" s="2" t="s">
        <v>10527</v>
      </c>
      <c r="R3238" s="2" t="s">
        <v>21</v>
      </c>
      <c r="S3238" s="2"/>
      <c r="T3238" s="2" t="s">
        <v>25</v>
      </c>
      <c r="U3238" t="str">
        <f>VLOOKUP(H3238,[4]可返佣产品!$A$2:$B$1000,2,)</f>
        <v>true</v>
      </c>
    </row>
    <row r="3239" spans="1:21">
      <c r="A3239" s="2" t="s">
        <v>8559</v>
      </c>
      <c r="B3239" s="1" t="str">
        <f>VLOOKUP(A3239,'[3]消费明细-普通账号'!$B$2:$C$10000,2,)</f>
        <v>深圳泽汇科技有限公司</v>
      </c>
      <c r="C3239" s="1" t="str">
        <f>VLOOKUP(A3239,'[3]消费明细-普通账号'!$B$2:$D$10000,3,)</f>
        <v>铁军-深</v>
      </c>
      <c r="D3239" s="1" t="str">
        <f>VLOOKUP(A3239,'[3]消费明细-普通账号'!$B$2:$L$10000,11,)</f>
        <v>黄至崇</v>
      </c>
      <c r="E3239" s="1" t="str">
        <f>VLOOKUP(A3239,'[3]消费明细-普通账号'!$B$2:$P$10000,15,)</f>
        <v>新建</v>
      </c>
      <c r="F3239" s="5">
        <f>VLOOKUP(A3239,'[3]消费明细-普通账号'!$B$2:$O$10000,14,)</f>
        <v>43194.591597222199</v>
      </c>
      <c r="G3239" s="2" t="s">
        <v>10528</v>
      </c>
      <c r="H3239" s="2" t="s">
        <v>17</v>
      </c>
      <c r="I3239" s="2" t="s">
        <v>59</v>
      </c>
      <c r="J3239" s="2" t="s">
        <v>9342</v>
      </c>
      <c r="K3239" s="2" t="s">
        <v>371</v>
      </c>
      <c r="L3239" s="2" t="s">
        <v>9343</v>
      </c>
      <c r="M3239" s="2"/>
      <c r="N3239" s="1">
        <f t="shared" si="50"/>
        <v>115.85</v>
      </c>
      <c r="O3239" s="2" t="s">
        <v>22</v>
      </c>
      <c r="P3239" s="2" t="s">
        <v>10529</v>
      </c>
      <c r="Q3239" s="2" t="s">
        <v>10530</v>
      </c>
      <c r="R3239" s="2" t="s">
        <v>21</v>
      </c>
      <c r="S3239" s="2"/>
      <c r="T3239" s="2" t="s">
        <v>25</v>
      </c>
      <c r="U3239" t="str">
        <f>VLOOKUP(H3239,[4]可返佣产品!$A$2:$B$1000,2,)</f>
        <v>true</v>
      </c>
    </row>
    <row r="3240" spans="1:21">
      <c r="A3240" s="2" t="s">
        <v>8559</v>
      </c>
      <c r="B3240" s="1" t="str">
        <f>VLOOKUP(A3240,'[3]消费明细-普通账号'!$B$2:$C$10000,2,)</f>
        <v>深圳泽汇科技有限公司</v>
      </c>
      <c r="C3240" s="1" t="str">
        <f>VLOOKUP(A3240,'[3]消费明细-普通账号'!$B$2:$D$10000,3,)</f>
        <v>铁军-深</v>
      </c>
      <c r="D3240" s="1" t="str">
        <f>VLOOKUP(A3240,'[3]消费明细-普通账号'!$B$2:$L$10000,11,)</f>
        <v>黄至崇</v>
      </c>
      <c r="E3240" s="1" t="str">
        <f>VLOOKUP(A3240,'[3]消费明细-普通账号'!$B$2:$P$10000,15,)</f>
        <v>新建</v>
      </c>
      <c r="F3240" s="5">
        <f>VLOOKUP(A3240,'[3]消费明细-普通账号'!$B$2:$O$10000,14,)</f>
        <v>43194.591597222199</v>
      </c>
      <c r="G3240" s="2" t="s">
        <v>10531</v>
      </c>
      <c r="H3240" s="2" t="s">
        <v>17</v>
      </c>
      <c r="I3240" s="2" t="s">
        <v>59</v>
      </c>
      <c r="J3240" s="2" t="s">
        <v>9342</v>
      </c>
      <c r="K3240" s="2" t="s">
        <v>371</v>
      </c>
      <c r="L3240" s="2" t="s">
        <v>9343</v>
      </c>
      <c r="M3240" s="2"/>
      <c r="N3240" s="1">
        <f t="shared" si="50"/>
        <v>115.85</v>
      </c>
      <c r="O3240" s="2" t="s">
        <v>22</v>
      </c>
      <c r="P3240" s="2" t="s">
        <v>10532</v>
      </c>
      <c r="Q3240" s="2" t="s">
        <v>10533</v>
      </c>
      <c r="R3240" s="2" t="s">
        <v>21</v>
      </c>
      <c r="S3240" s="2"/>
      <c r="T3240" s="2" t="s">
        <v>25</v>
      </c>
      <c r="U3240" t="str">
        <f>VLOOKUP(H3240,[4]可返佣产品!$A$2:$B$1000,2,)</f>
        <v>true</v>
      </c>
    </row>
    <row r="3241" spans="1:21">
      <c r="A3241" s="2" t="s">
        <v>8559</v>
      </c>
      <c r="B3241" s="1" t="str">
        <f>VLOOKUP(A3241,'[3]消费明细-普通账号'!$B$2:$C$10000,2,)</f>
        <v>深圳泽汇科技有限公司</v>
      </c>
      <c r="C3241" s="1" t="str">
        <f>VLOOKUP(A3241,'[3]消费明细-普通账号'!$B$2:$D$10000,3,)</f>
        <v>铁军-深</v>
      </c>
      <c r="D3241" s="1" t="str">
        <f>VLOOKUP(A3241,'[3]消费明细-普通账号'!$B$2:$L$10000,11,)</f>
        <v>黄至崇</v>
      </c>
      <c r="E3241" s="1" t="str">
        <f>VLOOKUP(A3241,'[3]消费明细-普通账号'!$B$2:$P$10000,15,)</f>
        <v>新建</v>
      </c>
      <c r="F3241" s="5">
        <f>VLOOKUP(A3241,'[3]消费明细-普通账号'!$B$2:$O$10000,14,)</f>
        <v>43194.591597222199</v>
      </c>
      <c r="G3241" s="2" t="s">
        <v>10534</v>
      </c>
      <c r="H3241" s="2" t="s">
        <v>17</v>
      </c>
      <c r="I3241" s="2" t="s">
        <v>59</v>
      </c>
      <c r="J3241" s="2" t="s">
        <v>9342</v>
      </c>
      <c r="K3241" s="2" t="s">
        <v>371</v>
      </c>
      <c r="L3241" s="2" t="s">
        <v>9343</v>
      </c>
      <c r="M3241" s="2"/>
      <c r="N3241" s="1">
        <f t="shared" si="50"/>
        <v>115.85</v>
      </c>
      <c r="O3241" s="2" t="s">
        <v>22</v>
      </c>
      <c r="P3241" s="2" t="s">
        <v>10535</v>
      </c>
      <c r="Q3241" s="2" t="s">
        <v>10536</v>
      </c>
      <c r="R3241" s="2" t="s">
        <v>21</v>
      </c>
      <c r="S3241" s="2"/>
      <c r="T3241" s="2" t="s">
        <v>25</v>
      </c>
      <c r="U3241" t="str">
        <f>VLOOKUP(H3241,[4]可返佣产品!$A$2:$B$1000,2,)</f>
        <v>true</v>
      </c>
    </row>
    <row r="3242" spans="1:21">
      <c r="A3242" s="2" t="s">
        <v>8559</v>
      </c>
      <c r="B3242" s="1" t="str">
        <f>VLOOKUP(A3242,'[3]消费明细-普通账号'!$B$2:$C$10000,2,)</f>
        <v>深圳泽汇科技有限公司</v>
      </c>
      <c r="C3242" s="1" t="str">
        <f>VLOOKUP(A3242,'[3]消费明细-普通账号'!$B$2:$D$10000,3,)</f>
        <v>铁军-深</v>
      </c>
      <c r="D3242" s="1" t="str">
        <f>VLOOKUP(A3242,'[3]消费明细-普通账号'!$B$2:$L$10000,11,)</f>
        <v>黄至崇</v>
      </c>
      <c r="E3242" s="1" t="str">
        <f>VLOOKUP(A3242,'[3]消费明细-普通账号'!$B$2:$P$10000,15,)</f>
        <v>新建</v>
      </c>
      <c r="F3242" s="5">
        <f>VLOOKUP(A3242,'[3]消费明细-普通账号'!$B$2:$O$10000,14,)</f>
        <v>43194.591597222199</v>
      </c>
      <c r="G3242" s="2" t="s">
        <v>10537</v>
      </c>
      <c r="H3242" s="2" t="s">
        <v>17</v>
      </c>
      <c r="I3242" s="2" t="s">
        <v>59</v>
      </c>
      <c r="J3242" s="2" t="s">
        <v>9342</v>
      </c>
      <c r="K3242" s="2" t="s">
        <v>371</v>
      </c>
      <c r="L3242" s="2" t="s">
        <v>9343</v>
      </c>
      <c r="M3242" s="2"/>
      <c r="N3242" s="1">
        <f t="shared" si="50"/>
        <v>115.85</v>
      </c>
      <c r="O3242" s="2" t="s">
        <v>22</v>
      </c>
      <c r="P3242" s="2" t="s">
        <v>10538</v>
      </c>
      <c r="Q3242" s="2" t="s">
        <v>10539</v>
      </c>
      <c r="R3242" s="2" t="s">
        <v>21</v>
      </c>
      <c r="S3242" s="2"/>
      <c r="T3242" s="2" t="s">
        <v>25</v>
      </c>
      <c r="U3242" t="str">
        <f>VLOOKUP(H3242,[4]可返佣产品!$A$2:$B$1000,2,)</f>
        <v>true</v>
      </c>
    </row>
    <row r="3243" spans="1:21">
      <c r="A3243" s="2" t="s">
        <v>8559</v>
      </c>
      <c r="B3243" s="1" t="str">
        <f>VLOOKUP(A3243,'[3]消费明细-普通账号'!$B$2:$C$10000,2,)</f>
        <v>深圳泽汇科技有限公司</v>
      </c>
      <c r="C3243" s="1" t="str">
        <f>VLOOKUP(A3243,'[3]消费明细-普通账号'!$B$2:$D$10000,3,)</f>
        <v>铁军-深</v>
      </c>
      <c r="D3243" s="1" t="str">
        <f>VLOOKUP(A3243,'[3]消费明细-普通账号'!$B$2:$L$10000,11,)</f>
        <v>黄至崇</v>
      </c>
      <c r="E3243" s="1" t="str">
        <f>VLOOKUP(A3243,'[3]消费明细-普通账号'!$B$2:$P$10000,15,)</f>
        <v>新建</v>
      </c>
      <c r="F3243" s="5">
        <f>VLOOKUP(A3243,'[3]消费明细-普通账号'!$B$2:$O$10000,14,)</f>
        <v>43194.591597222199</v>
      </c>
      <c r="G3243" s="2" t="s">
        <v>10540</v>
      </c>
      <c r="H3243" s="2" t="s">
        <v>17</v>
      </c>
      <c r="I3243" s="2" t="s">
        <v>59</v>
      </c>
      <c r="J3243" s="2" t="s">
        <v>9342</v>
      </c>
      <c r="K3243" s="2" t="s">
        <v>371</v>
      </c>
      <c r="L3243" s="2" t="s">
        <v>9343</v>
      </c>
      <c r="M3243" s="2"/>
      <c r="N3243" s="1">
        <f t="shared" si="50"/>
        <v>115.85</v>
      </c>
      <c r="O3243" s="2" t="s">
        <v>22</v>
      </c>
      <c r="P3243" s="2" t="s">
        <v>10541</v>
      </c>
      <c r="Q3243" s="2" t="s">
        <v>10542</v>
      </c>
      <c r="R3243" s="2" t="s">
        <v>21</v>
      </c>
      <c r="S3243" s="2"/>
      <c r="T3243" s="2" t="s">
        <v>25</v>
      </c>
      <c r="U3243" t="str">
        <f>VLOOKUP(H3243,[4]可返佣产品!$A$2:$B$1000,2,)</f>
        <v>true</v>
      </c>
    </row>
    <row r="3244" spans="1:21">
      <c r="A3244" s="2" t="s">
        <v>8559</v>
      </c>
      <c r="B3244" s="1" t="str">
        <f>VLOOKUP(A3244,'[3]消费明细-普通账号'!$B$2:$C$10000,2,)</f>
        <v>深圳泽汇科技有限公司</v>
      </c>
      <c r="C3244" s="1" t="str">
        <f>VLOOKUP(A3244,'[3]消费明细-普通账号'!$B$2:$D$10000,3,)</f>
        <v>铁军-深</v>
      </c>
      <c r="D3244" s="1" t="str">
        <f>VLOOKUP(A3244,'[3]消费明细-普通账号'!$B$2:$L$10000,11,)</f>
        <v>黄至崇</v>
      </c>
      <c r="E3244" s="1" t="str">
        <f>VLOOKUP(A3244,'[3]消费明细-普通账号'!$B$2:$P$10000,15,)</f>
        <v>新建</v>
      </c>
      <c r="F3244" s="5">
        <f>VLOOKUP(A3244,'[3]消费明细-普通账号'!$B$2:$O$10000,14,)</f>
        <v>43194.591597222199</v>
      </c>
      <c r="G3244" s="2" t="s">
        <v>10543</v>
      </c>
      <c r="H3244" s="2" t="s">
        <v>17</v>
      </c>
      <c r="I3244" s="2" t="s">
        <v>59</v>
      </c>
      <c r="J3244" s="2" t="s">
        <v>9342</v>
      </c>
      <c r="K3244" s="2" t="s">
        <v>371</v>
      </c>
      <c r="L3244" s="2" t="s">
        <v>9343</v>
      </c>
      <c r="M3244" s="2"/>
      <c r="N3244" s="1">
        <f t="shared" si="50"/>
        <v>115.85</v>
      </c>
      <c r="O3244" s="2" t="s">
        <v>22</v>
      </c>
      <c r="P3244" s="2" t="s">
        <v>10544</v>
      </c>
      <c r="Q3244" s="2" t="s">
        <v>10545</v>
      </c>
      <c r="R3244" s="2" t="s">
        <v>21</v>
      </c>
      <c r="S3244" s="2"/>
      <c r="T3244" s="2" t="s">
        <v>25</v>
      </c>
      <c r="U3244" t="str">
        <f>VLOOKUP(H3244,[4]可返佣产品!$A$2:$B$1000,2,)</f>
        <v>true</v>
      </c>
    </row>
    <row r="3245" spans="1:21">
      <c r="A3245" s="2" t="s">
        <v>8559</v>
      </c>
      <c r="B3245" s="1" t="str">
        <f>VLOOKUP(A3245,'[3]消费明细-普通账号'!$B$2:$C$10000,2,)</f>
        <v>深圳泽汇科技有限公司</v>
      </c>
      <c r="C3245" s="1" t="str">
        <f>VLOOKUP(A3245,'[3]消费明细-普通账号'!$B$2:$D$10000,3,)</f>
        <v>铁军-深</v>
      </c>
      <c r="D3245" s="1" t="str">
        <f>VLOOKUP(A3245,'[3]消费明细-普通账号'!$B$2:$L$10000,11,)</f>
        <v>黄至崇</v>
      </c>
      <c r="E3245" s="1" t="str">
        <f>VLOOKUP(A3245,'[3]消费明细-普通账号'!$B$2:$P$10000,15,)</f>
        <v>新建</v>
      </c>
      <c r="F3245" s="5">
        <f>VLOOKUP(A3245,'[3]消费明细-普通账号'!$B$2:$O$10000,14,)</f>
        <v>43194.591597222199</v>
      </c>
      <c r="G3245" s="2" t="s">
        <v>10546</v>
      </c>
      <c r="H3245" s="2" t="s">
        <v>17</v>
      </c>
      <c r="I3245" s="2" t="s">
        <v>59</v>
      </c>
      <c r="J3245" s="2" t="s">
        <v>9342</v>
      </c>
      <c r="K3245" s="2" t="s">
        <v>371</v>
      </c>
      <c r="L3245" s="2" t="s">
        <v>9343</v>
      </c>
      <c r="M3245" s="2"/>
      <c r="N3245" s="1">
        <f t="shared" si="50"/>
        <v>115.85</v>
      </c>
      <c r="O3245" s="2" t="s">
        <v>22</v>
      </c>
      <c r="P3245" s="2" t="s">
        <v>10547</v>
      </c>
      <c r="Q3245" s="2" t="s">
        <v>10548</v>
      </c>
      <c r="R3245" s="2" t="s">
        <v>21</v>
      </c>
      <c r="S3245" s="2"/>
      <c r="T3245" s="2" t="s">
        <v>25</v>
      </c>
      <c r="U3245" t="str">
        <f>VLOOKUP(H3245,[4]可返佣产品!$A$2:$B$1000,2,)</f>
        <v>true</v>
      </c>
    </row>
    <row r="3246" spans="1:21">
      <c r="A3246" s="2" t="s">
        <v>8559</v>
      </c>
      <c r="B3246" s="1" t="str">
        <f>VLOOKUP(A3246,'[3]消费明细-普通账号'!$B$2:$C$10000,2,)</f>
        <v>深圳泽汇科技有限公司</v>
      </c>
      <c r="C3246" s="1" t="str">
        <f>VLOOKUP(A3246,'[3]消费明细-普通账号'!$B$2:$D$10000,3,)</f>
        <v>铁军-深</v>
      </c>
      <c r="D3246" s="1" t="str">
        <f>VLOOKUP(A3246,'[3]消费明细-普通账号'!$B$2:$L$10000,11,)</f>
        <v>黄至崇</v>
      </c>
      <c r="E3246" s="1" t="str">
        <f>VLOOKUP(A3246,'[3]消费明细-普通账号'!$B$2:$P$10000,15,)</f>
        <v>新建</v>
      </c>
      <c r="F3246" s="5">
        <f>VLOOKUP(A3246,'[3]消费明细-普通账号'!$B$2:$O$10000,14,)</f>
        <v>43194.591597222199</v>
      </c>
      <c r="G3246" s="2" t="s">
        <v>10549</v>
      </c>
      <c r="H3246" s="2" t="s">
        <v>17</v>
      </c>
      <c r="I3246" s="2" t="s">
        <v>59</v>
      </c>
      <c r="J3246" s="2" t="s">
        <v>9342</v>
      </c>
      <c r="K3246" s="2" t="s">
        <v>371</v>
      </c>
      <c r="L3246" s="2" t="s">
        <v>9343</v>
      </c>
      <c r="M3246" s="2"/>
      <c r="N3246" s="1">
        <f t="shared" si="50"/>
        <v>115.85</v>
      </c>
      <c r="O3246" s="2" t="s">
        <v>22</v>
      </c>
      <c r="P3246" s="2" t="s">
        <v>10550</v>
      </c>
      <c r="Q3246" s="2" t="s">
        <v>10551</v>
      </c>
      <c r="R3246" s="2" t="s">
        <v>21</v>
      </c>
      <c r="S3246" s="2"/>
      <c r="T3246" s="2" t="s">
        <v>25</v>
      </c>
      <c r="U3246" t="str">
        <f>VLOOKUP(H3246,[4]可返佣产品!$A$2:$B$1000,2,)</f>
        <v>true</v>
      </c>
    </row>
    <row r="3247" spans="1:21">
      <c r="A3247" s="2" t="s">
        <v>8559</v>
      </c>
      <c r="B3247" s="1" t="str">
        <f>VLOOKUP(A3247,'[3]消费明细-普通账号'!$B$2:$C$10000,2,)</f>
        <v>深圳泽汇科技有限公司</v>
      </c>
      <c r="C3247" s="1" t="str">
        <f>VLOOKUP(A3247,'[3]消费明细-普通账号'!$B$2:$D$10000,3,)</f>
        <v>铁军-深</v>
      </c>
      <c r="D3247" s="1" t="str">
        <f>VLOOKUP(A3247,'[3]消费明细-普通账号'!$B$2:$L$10000,11,)</f>
        <v>黄至崇</v>
      </c>
      <c r="E3247" s="1" t="str">
        <f>VLOOKUP(A3247,'[3]消费明细-普通账号'!$B$2:$P$10000,15,)</f>
        <v>新建</v>
      </c>
      <c r="F3247" s="5">
        <f>VLOOKUP(A3247,'[3]消费明细-普通账号'!$B$2:$O$10000,14,)</f>
        <v>43194.591597222199</v>
      </c>
      <c r="G3247" s="2" t="s">
        <v>10552</v>
      </c>
      <c r="H3247" s="2" t="s">
        <v>17</v>
      </c>
      <c r="I3247" s="2" t="s">
        <v>59</v>
      </c>
      <c r="J3247" s="2" t="s">
        <v>9342</v>
      </c>
      <c r="K3247" s="2" t="s">
        <v>371</v>
      </c>
      <c r="L3247" s="2" t="s">
        <v>9343</v>
      </c>
      <c r="M3247" s="2"/>
      <c r="N3247" s="1">
        <f t="shared" si="50"/>
        <v>115.85</v>
      </c>
      <c r="O3247" s="2" t="s">
        <v>22</v>
      </c>
      <c r="P3247" s="2" t="s">
        <v>10553</v>
      </c>
      <c r="Q3247" s="2" t="s">
        <v>10554</v>
      </c>
      <c r="R3247" s="2" t="s">
        <v>21</v>
      </c>
      <c r="S3247" s="2"/>
      <c r="T3247" s="2" t="s">
        <v>25</v>
      </c>
      <c r="U3247" t="str">
        <f>VLOOKUP(H3247,[4]可返佣产品!$A$2:$B$1000,2,)</f>
        <v>true</v>
      </c>
    </row>
    <row r="3248" spans="1:21">
      <c r="A3248" s="2" t="s">
        <v>8559</v>
      </c>
      <c r="B3248" s="1" t="str">
        <f>VLOOKUP(A3248,'[3]消费明细-普通账号'!$B$2:$C$10000,2,)</f>
        <v>深圳泽汇科技有限公司</v>
      </c>
      <c r="C3248" s="1" t="str">
        <f>VLOOKUP(A3248,'[3]消费明细-普通账号'!$B$2:$D$10000,3,)</f>
        <v>铁军-深</v>
      </c>
      <c r="D3248" s="1" t="str">
        <f>VLOOKUP(A3248,'[3]消费明细-普通账号'!$B$2:$L$10000,11,)</f>
        <v>黄至崇</v>
      </c>
      <c r="E3248" s="1" t="str">
        <f>VLOOKUP(A3248,'[3]消费明细-普通账号'!$B$2:$P$10000,15,)</f>
        <v>新建</v>
      </c>
      <c r="F3248" s="5">
        <f>VLOOKUP(A3248,'[3]消费明细-普通账号'!$B$2:$O$10000,14,)</f>
        <v>43194.591597222199</v>
      </c>
      <c r="G3248" s="2" t="s">
        <v>10555</v>
      </c>
      <c r="H3248" s="2" t="s">
        <v>17</v>
      </c>
      <c r="I3248" s="2" t="s">
        <v>59</v>
      </c>
      <c r="J3248" s="2" t="s">
        <v>9342</v>
      </c>
      <c r="K3248" s="2" t="s">
        <v>371</v>
      </c>
      <c r="L3248" s="2" t="s">
        <v>9343</v>
      </c>
      <c r="M3248" s="2"/>
      <c r="N3248" s="1">
        <f t="shared" si="50"/>
        <v>115.85</v>
      </c>
      <c r="O3248" s="2" t="s">
        <v>22</v>
      </c>
      <c r="P3248" s="2" t="s">
        <v>10556</v>
      </c>
      <c r="Q3248" s="2" t="s">
        <v>10557</v>
      </c>
      <c r="R3248" s="2" t="s">
        <v>21</v>
      </c>
      <c r="S3248" s="2"/>
      <c r="T3248" s="2" t="s">
        <v>25</v>
      </c>
      <c r="U3248" t="str">
        <f>VLOOKUP(H3248,[4]可返佣产品!$A$2:$B$1000,2,)</f>
        <v>true</v>
      </c>
    </row>
    <row r="3249" spans="1:21">
      <c r="A3249" s="2" t="s">
        <v>8559</v>
      </c>
      <c r="B3249" s="1" t="str">
        <f>VLOOKUP(A3249,'[3]消费明细-普通账号'!$B$2:$C$10000,2,)</f>
        <v>深圳泽汇科技有限公司</v>
      </c>
      <c r="C3249" s="1" t="str">
        <f>VLOOKUP(A3249,'[3]消费明细-普通账号'!$B$2:$D$10000,3,)</f>
        <v>铁军-深</v>
      </c>
      <c r="D3249" s="1" t="str">
        <f>VLOOKUP(A3249,'[3]消费明细-普通账号'!$B$2:$L$10000,11,)</f>
        <v>黄至崇</v>
      </c>
      <c r="E3249" s="1" t="str">
        <f>VLOOKUP(A3249,'[3]消费明细-普通账号'!$B$2:$P$10000,15,)</f>
        <v>新建</v>
      </c>
      <c r="F3249" s="5">
        <f>VLOOKUP(A3249,'[3]消费明细-普通账号'!$B$2:$O$10000,14,)</f>
        <v>43194.591597222199</v>
      </c>
      <c r="G3249" s="2" t="s">
        <v>10558</v>
      </c>
      <c r="H3249" s="2" t="s">
        <v>17</v>
      </c>
      <c r="I3249" s="2" t="s">
        <v>59</v>
      </c>
      <c r="J3249" s="2" t="s">
        <v>9342</v>
      </c>
      <c r="K3249" s="2" t="s">
        <v>371</v>
      </c>
      <c r="L3249" s="2" t="s">
        <v>9343</v>
      </c>
      <c r="M3249" s="2"/>
      <c r="N3249" s="1">
        <f t="shared" si="50"/>
        <v>115.85</v>
      </c>
      <c r="O3249" s="2" t="s">
        <v>22</v>
      </c>
      <c r="P3249" s="2" t="s">
        <v>10559</v>
      </c>
      <c r="Q3249" s="2" t="s">
        <v>10560</v>
      </c>
      <c r="R3249" s="2" t="s">
        <v>21</v>
      </c>
      <c r="S3249" s="2"/>
      <c r="T3249" s="2" t="s">
        <v>25</v>
      </c>
      <c r="U3249" t="str">
        <f>VLOOKUP(H3249,[4]可返佣产品!$A$2:$B$1000,2,)</f>
        <v>true</v>
      </c>
    </row>
    <row r="3250" spans="1:21">
      <c r="A3250" s="2" t="s">
        <v>8559</v>
      </c>
      <c r="B3250" s="1" t="str">
        <f>VLOOKUP(A3250,'[3]消费明细-普通账号'!$B$2:$C$10000,2,)</f>
        <v>深圳泽汇科技有限公司</v>
      </c>
      <c r="C3250" s="1" t="str">
        <f>VLOOKUP(A3250,'[3]消费明细-普通账号'!$B$2:$D$10000,3,)</f>
        <v>铁军-深</v>
      </c>
      <c r="D3250" s="1" t="str">
        <f>VLOOKUP(A3250,'[3]消费明细-普通账号'!$B$2:$L$10000,11,)</f>
        <v>黄至崇</v>
      </c>
      <c r="E3250" s="1" t="str">
        <f>VLOOKUP(A3250,'[3]消费明细-普通账号'!$B$2:$P$10000,15,)</f>
        <v>新建</v>
      </c>
      <c r="F3250" s="5">
        <f>VLOOKUP(A3250,'[3]消费明细-普通账号'!$B$2:$O$10000,14,)</f>
        <v>43194.591597222199</v>
      </c>
      <c r="G3250" s="2" t="s">
        <v>10561</v>
      </c>
      <c r="H3250" s="2" t="s">
        <v>17</v>
      </c>
      <c r="I3250" s="2" t="s">
        <v>59</v>
      </c>
      <c r="J3250" s="2" t="s">
        <v>9342</v>
      </c>
      <c r="K3250" s="2" t="s">
        <v>371</v>
      </c>
      <c r="L3250" s="2" t="s">
        <v>9343</v>
      </c>
      <c r="M3250" s="2"/>
      <c r="N3250" s="1">
        <f t="shared" si="50"/>
        <v>115.85</v>
      </c>
      <c r="O3250" s="2" t="s">
        <v>22</v>
      </c>
      <c r="P3250" s="2" t="s">
        <v>10562</v>
      </c>
      <c r="Q3250" s="2" t="s">
        <v>10563</v>
      </c>
      <c r="R3250" s="2" t="s">
        <v>21</v>
      </c>
      <c r="S3250" s="2"/>
      <c r="T3250" s="2" t="s">
        <v>25</v>
      </c>
      <c r="U3250" t="str">
        <f>VLOOKUP(H3250,[4]可返佣产品!$A$2:$B$1000,2,)</f>
        <v>true</v>
      </c>
    </row>
    <row r="3251" spans="1:21">
      <c r="A3251" s="2" t="s">
        <v>8559</v>
      </c>
      <c r="B3251" s="1" t="str">
        <f>VLOOKUP(A3251,'[3]消费明细-普通账号'!$B$2:$C$10000,2,)</f>
        <v>深圳泽汇科技有限公司</v>
      </c>
      <c r="C3251" s="1" t="str">
        <f>VLOOKUP(A3251,'[3]消费明细-普通账号'!$B$2:$D$10000,3,)</f>
        <v>铁军-深</v>
      </c>
      <c r="D3251" s="1" t="str">
        <f>VLOOKUP(A3251,'[3]消费明细-普通账号'!$B$2:$L$10000,11,)</f>
        <v>黄至崇</v>
      </c>
      <c r="E3251" s="1" t="str">
        <f>VLOOKUP(A3251,'[3]消费明细-普通账号'!$B$2:$P$10000,15,)</f>
        <v>新建</v>
      </c>
      <c r="F3251" s="5">
        <f>VLOOKUP(A3251,'[3]消费明细-普通账号'!$B$2:$O$10000,14,)</f>
        <v>43194.591597222199</v>
      </c>
      <c r="G3251" s="2" t="s">
        <v>10564</v>
      </c>
      <c r="H3251" s="2" t="s">
        <v>17</v>
      </c>
      <c r="I3251" s="2" t="s">
        <v>59</v>
      </c>
      <c r="J3251" s="2" t="s">
        <v>9342</v>
      </c>
      <c r="K3251" s="2" t="s">
        <v>371</v>
      </c>
      <c r="L3251" s="2" t="s">
        <v>9343</v>
      </c>
      <c r="M3251" s="2"/>
      <c r="N3251" s="1">
        <f t="shared" si="50"/>
        <v>115.85</v>
      </c>
      <c r="O3251" s="2" t="s">
        <v>22</v>
      </c>
      <c r="P3251" s="2" t="s">
        <v>10565</v>
      </c>
      <c r="Q3251" s="2" t="s">
        <v>10566</v>
      </c>
      <c r="R3251" s="2" t="s">
        <v>21</v>
      </c>
      <c r="S3251" s="2"/>
      <c r="T3251" s="2" t="s">
        <v>25</v>
      </c>
      <c r="U3251" t="str">
        <f>VLOOKUP(H3251,[4]可返佣产品!$A$2:$B$1000,2,)</f>
        <v>true</v>
      </c>
    </row>
    <row r="3252" spans="1:21">
      <c r="A3252" s="2" t="s">
        <v>8559</v>
      </c>
      <c r="B3252" s="1" t="str">
        <f>VLOOKUP(A3252,'[3]消费明细-普通账号'!$B$2:$C$10000,2,)</f>
        <v>深圳泽汇科技有限公司</v>
      </c>
      <c r="C3252" s="1" t="str">
        <f>VLOOKUP(A3252,'[3]消费明细-普通账号'!$B$2:$D$10000,3,)</f>
        <v>铁军-深</v>
      </c>
      <c r="D3252" s="1" t="str">
        <f>VLOOKUP(A3252,'[3]消费明细-普通账号'!$B$2:$L$10000,11,)</f>
        <v>黄至崇</v>
      </c>
      <c r="E3252" s="1" t="str">
        <f>VLOOKUP(A3252,'[3]消费明细-普通账号'!$B$2:$P$10000,15,)</f>
        <v>新建</v>
      </c>
      <c r="F3252" s="5">
        <f>VLOOKUP(A3252,'[3]消费明细-普通账号'!$B$2:$O$10000,14,)</f>
        <v>43194.591597222199</v>
      </c>
      <c r="G3252" s="2" t="s">
        <v>10567</v>
      </c>
      <c r="H3252" s="2" t="s">
        <v>17</v>
      </c>
      <c r="I3252" s="2" t="s">
        <v>59</v>
      </c>
      <c r="J3252" s="2" t="s">
        <v>9342</v>
      </c>
      <c r="K3252" s="2" t="s">
        <v>371</v>
      </c>
      <c r="L3252" s="2" t="s">
        <v>9343</v>
      </c>
      <c r="M3252" s="2"/>
      <c r="N3252" s="1">
        <f t="shared" si="50"/>
        <v>115.85</v>
      </c>
      <c r="O3252" s="2" t="s">
        <v>22</v>
      </c>
      <c r="P3252" s="2" t="s">
        <v>10568</v>
      </c>
      <c r="Q3252" s="2" t="s">
        <v>10569</v>
      </c>
      <c r="R3252" s="2" t="s">
        <v>21</v>
      </c>
      <c r="S3252" s="2"/>
      <c r="T3252" s="2" t="s">
        <v>25</v>
      </c>
      <c r="U3252" t="str">
        <f>VLOOKUP(H3252,[4]可返佣产品!$A$2:$B$1000,2,)</f>
        <v>true</v>
      </c>
    </row>
    <row r="3253" spans="1:21">
      <c r="A3253" s="2" t="s">
        <v>8559</v>
      </c>
      <c r="B3253" s="1" t="str">
        <f>VLOOKUP(A3253,'[3]消费明细-普通账号'!$B$2:$C$10000,2,)</f>
        <v>深圳泽汇科技有限公司</v>
      </c>
      <c r="C3253" s="1" t="str">
        <f>VLOOKUP(A3253,'[3]消费明细-普通账号'!$B$2:$D$10000,3,)</f>
        <v>铁军-深</v>
      </c>
      <c r="D3253" s="1" t="str">
        <f>VLOOKUP(A3253,'[3]消费明细-普通账号'!$B$2:$L$10000,11,)</f>
        <v>黄至崇</v>
      </c>
      <c r="E3253" s="1" t="str">
        <f>VLOOKUP(A3253,'[3]消费明细-普通账号'!$B$2:$P$10000,15,)</f>
        <v>新建</v>
      </c>
      <c r="F3253" s="5">
        <f>VLOOKUP(A3253,'[3]消费明细-普通账号'!$B$2:$O$10000,14,)</f>
        <v>43194.591597222199</v>
      </c>
      <c r="G3253" s="2" t="s">
        <v>10570</v>
      </c>
      <c r="H3253" s="2" t="s">
        <v>17</v>
      </c>
      <c r="I3253" s="2" t="s">
        <v>59</v>
      </c>
      <c r="J3253" s="2" t="s">
        <v>9342</v>
      </c>
      <c r="K3253" s="2" t="s">
        <v>371</v>
      </c>
      <c r="L3253" s="2" t="s">
        <v>9343</v>
      </c>
      <c r="M3253" s="2"/>
      <c r="N3253" s="1">
        <f t="shared" si="50"/>
        <v>115.85</v>
      </c>
      <c r="O3253" s="2" t="s">
        <v>22</v>
      </c>
      <c r="P3253" s="2" t="s">
        <v>10571</v>
      </c>
      <c r="Q3253" s="2" t="s">
        <v>10572</v>
      </c>
      <c r="R3253" s="2" t="s">
        <v>21</v>
      </c>
      <c r="S3253" s="2"/>
      <c r="T3253" s="2" t="s">
        <v>25</v>
      </c>
      <c r="U3253" t="str">
        <f>VLOOKUP(H3253,[4]可返佣产品!$A$2:$B$1000,2,)</f>
        <v>true</v>
      </c>
    </row>
    <row r="3254" spans="1:21">
      <c r="A3254" s="2" t="s">
        <v>8559</v>
      </c>
      <c r="B3254" s="1" t="str">
        <f>VLOOKUP(A3254,'[3]消费明细-普通账号'!$B$2:$C$10000,2,)</f>
        <v>深圳泽汇科技有限公司</v>
      </c>
      <c r="C3254" s="1" t="str">
        <f>VLOOKUP(A3254,'[3]消费明细-普通账号'!$B$2:$D$10000,3,)</f>
        <v>铁军-深</v>
      </c>
      <c r="D3254" s="1" t="str">
        <f>VLOOKUP(A3254,'[3]消费明细-普通账号'!$B$2:$L$10000,11,)</f>
        <v>黄至崇</v>
      </c>
      <c r="E3254" s="1" t="str">
        <f>VLOOKUP(A3254,'[3]消费明细-普通账号'!$B$2:$P$10000,15,)</f>
        <v>新建</v>
      </c>
      <c r="F3254" s="5">
        <f>VLOOKUP(A3254,'[3]消费明细-普通账号'!$B$2:$O$10000,14,)</f>
        <v>43194.591597222199</v>
      </c>
      <c r="G3254" s="2" t="s">
        <v>10573</v>
      </c>
      <c r="H3254" s="2" t="s">
        <v>17</v>
      </c>
      <c r="I3254" s="2" t="s">
        <v>59</v>
      </c>
      <c r="J3254" s="2" t="s">
        <v>9342</v>
      </c>
      <c r="K3254" s="2" t="s">
        <v>371</v>
      </c>
      <c r="L3254" s="2" t="s">
        <v>9343</v>
      </c>
      <c r="M3254" s="2"/>
      <c r="N3254" s="1">
        <f t="shared" si="50"/>
        <v>115.85</v>
      </c>
      <c r="O3254" s="2" t="s">
        <v>22</v>
      </c>
      <c r="P3254" s="2" t="s">
        <v>10574</v>
      </c>
      <c r="Q3254" s="2" t="s">
        <v>10575</v>
      </c>
      <c r="R3254" s="2" t="s">
        <v>21</v>
      </c>
      <c r="S3254" s="2"/>
      <c r="T3254" s="2" t="s">
        <v>25</v>
      </c>
      <c r="U3254" t="str">
        <f>VLOOKUP(H3254,[4]可返佣产品!$A$2:$B$1000,2,)</f>
        <v>true</v>
      </c>
    </row>
    <row r="3255" spans="1:21">
      <c r="A3255" s="2" t="s">
        <v>8559</v>
      </c>
      <c r="B3255" s="1" t="str">
        <f>VLOOKUP(A3255,'[3]消费明细-普通账号'!$B$2:$C$10000,2,)</f>
        <v>深圳泽汇科技有限公司</v>
      </c>
      <c r="C3255" s="1" t="str">
        <f>VLOOKUP(A3255,'[3]消费明细-普通账号'!$B$2:$D$10000,3,)</f>
        <v>铁军-深</v>
      </c>
      <c r="D3255" s="1" t="str">
        <f>VLOOKUP(A3255,'[3]消费明细-普通账号'!$B$2:$L$10000,11,)</f>
        <v>黄至崇</v>
      </c>
      <c r="E3255" s="1" t="str">
        <f>VLOOKUP(A3255,'[3]消费明细-普通账号'!$B$2:$P$10000,15,)</f>
        <v>新建</v>
      </c>
      <c r="F3255" s="5">
        <f>VLOOKUP(A3255,'[3]消费明细-普通账号'!$B$2:$O$10000,14,)</f>
        <v>43194.591597222199</v>
      </c>
      <c r="G3255" s="2" t="s">
        <v>10576</v>
      </c>
      <c r="H3255" s="2" t="s">
        <v>17</v>
      </c>
      <c r="I3255" s="2" t="s">
        <v>59</v>
      </c>
      <c r="J3255" s="2" t="s">
        <v>9342</v>
      </c>
      <c r="K3255" s="2" t="s">
        <v>371</v>
      </c>
      <c r="L3255" s="2" t="s">
        <v>9343</v>
      </c>
      <c r="M3255" s="2"/>
      <c r="N3255" s="1">
        <f t="shared" si="50"/>
        <v>115.85</v>
      </c>
      <c r="O3255" s="2" t="s">
        <v>22</v>
      </c>
      <c r="P3255" s="2" t="s">
        <v>10577</v>
      </c>
      <c r="Q3255" s="2" t="s">
        <v>10578</v>
      </c>
      <c r="R3255" s="2" t="s">
        <v>21</v>
      </c>
      <c r="S3255" s="2"/>
      <c r="T3255" s="2" t="s">
        <v>25</v>
      </c>
      <c r="U3255" t="str">
        <f>VLOOKUP(H3255,[4]可返佣产品!$A$2:$B$1000,2,)</f>
        <v>true</v>
      </c>
    </row>
    <row r="3256" spans="1:21">
      <c r="A3256" s="2" t="s">
        <v>8559</v>
      </c>
      <c r="B3256" s="1" t="str">
        <f>VLOOKUP(A3256,'[3]消费明细-普通账号'!$B$2:$C$10000,2,)</f>
        <v>深圳泽汇科技有限公司</v>
      </c>
      <c r="C3256" s="1" t="str">
        <f>VLOOKUP(A3256,'[3]消费明细-普通账号'!$B$2:$D$10000,3,)</f>
        <v>铁军-深</v>
      </c>
      <c r="D3256" s="1" t="str">
        <f>VLOOKUP(A3256,'[3]消费明细-普通账号'!$B$2:$L$10000,11,)</f>
        <v>黄至崇</v>
      </c>
      <c r="E3256" s="1" t="str">
        <f>VLOOKUP(A3256,'[3]消费明细-普通账号'!$B$2:$P$10000,15,)</f>
        <v>新建</v>
      </c>
      <c r="F3256" s="5">
        <f>VLOOKUP(A3256,'[3]消费明细-普通账号'!$B$2:$O$10000,14,)</f>
        <v>43194.591597222199</v>
      </c>
      <c r="G3256" s="2" t="s">
        <v>10579</v>
      </c>
      <c r="H3256" s="2" t="s">
        <v>17</v>
      </c>
      <c r="I3256" s="2" t="s">
        <v>59</v>
      </c>
      <c r="J3256" s="2" t="s">
        <v>9342</v>
      </c>
      <c r="K3256" s="2" t="s">
        <v>371</v>
      </c>
      <c r="L3256" s="2" t="s">
        <v>9343</v>
      </c>
      <c r="M3256" s="2"/>
      <c r="N3256" s="1">
        <f t="shared" si="50"/>
        <v>115.85</v>
      </c>
      <c r="O3256" s="2" t="s">
        <v>22</v>
      </c>
      <c r="P3256" s="2" t="s">
        <v>10580</v>
      </c>
      <c r="Q3256" s="2" t="s">
        <v>10581</v>
      </c>
      <c r="R3256" s="2" t="s">
        <v>21</v>
      </c>
      <c r="S3256" s="2"/>
      <c r="T3256" s="2" t="s">
        <v>25</v>
      </c>
      <c r="U3256" t="str">
        <f>VLOOKUP(H3256,[4]可返佣产品!$A$2:$B$1000,2,)</f>
        <v>true</v>
      </c>
    </row>
    <row r="3257" spans="1:21">
      <c r="A3257" s="2" t="s">
        <v>8559</v>
      </c>
      <c r="B3257" s="1" t="str">
        <f>VLOOKUP(A3257,'[3]消费明细-普通账号'!$B$2:$C$10000,2,)</f>
        <v>深圳泽汇科技有限公司</v>
      </c>
      <c r="C3257" s="1" t="str">
        <f>VLOOKUP(A3257,'[3]消费明细-普通账号'!$B$2:$D$10000,3,)</f>
        <v>铁军-深</v>
      </c>
      <c r="D3257" s="1" t="str">
        <f>VLOOKUP(A3257,'[3]消费明细-普通账号'!$B$2:$L$10000,11,)</f>
        <v>黄至崇</v>
      </c>
      <c r="E3257" s="1" t="str">
        <f>VLOOKUP(A3257,'[3]消费明细-普通账号'!$B$2:$P$10000,15,)</f>
        <v>新建</v>
      </c>
      <c r="F3257" s="5">
        <f>VLOOKUP(A3257,'[3]消费明细-普通账号'!$B$2:$O$10000,14,)</f>
        <v>43194.591597222199</v>
      </c>
      <c r="G3257" s="2" t="s">
        <v>10582</v>
      </c>
      <c r="H3257" s="2" t="s">
        <v>17</v>
      </c>
      <c r="I3257" s="2" t="s">
        <v>59</v>
      </c>
      <c r="J3257" s="2" t="s">
        <v>9342</v>
      </c>
      <c r="K3257" s="2" t="s">
        <v>371</v>
      </c>
      <c r="L3257" s="2" t="s">
        <v>9343</v>
      </c>
      <c r="M3257" s="2"/>
      <c r="N3257" s="1">
        <f t="shared" si="50"/>
        <v>115.85</v>
      </c>
      <c r="O3257" s="2" t="s">
        <v>22</v>
      </c>
      <c r="P3257" s="2" t="s">
        <v>10583</v>
      </c>
      <c r="Q3257" s="2" t="s">
        <v>10584</v>
      </c>
      <c r="R3257" s="2" t="s">
        <v>21</v>
      </c>
      <c r="S3257" s="2"/>
      <c r="T3257" s="2" t="s">
        <v>25</v>
      </c>
      <c r="U3257" t="str">
        <f>VLOOKUP(H3257,[4]可返佣产品!$A$2:$B$1000,2,)</f>
        <v>true</v>
      </c>
    </row>
    <row r="3258" spans="1:21">
      <c r="A3258" s="2" t="s">
        <v>8559</v>
      </c>
      <c r="B3258" s="1" t="str">
        <f>VLOOKUP(A3258,'[3]消费明细-普通账号'!$B$2:$C$10000,2,)</f>
        <v>深圳泽汇科技有限公司</v>
      </c>
      <c r="C3258" s="1" t="str">
        <f>VLOOKUP(A3258,'[3]消费明细-普通账号'!$B$2:$D$10000,3,)</f>
        <v>铁军-深</v>
      </c>
      <c r="D3258" s="1" t="str">
        <f>VLOOKUP(A3258,'[3]消费明细-普通账号'!$B$2:$L$10000,11,)</f>
        <v>黄至崇</v>
      </c>
      <c r="E3258" s="1" t="str">
        <f>VLOOKUP(A3258,'[3]消费明细-普通账号'!$B$2:$P$10000,15,)</f>
        <v>新建</v>
      </c>
      <c r="F3258" s="5">
        <f>VLOOKUP(A3258,'[3]消费明细-普通账号'!$B$2:$O$10000,14,)</f>
        <v>43194.591597222199</v>
      </c>
      <c r="G3258" s="2" t="s">
        <v>10585</v>
      </c>
      <c r="H3258" s="2" t="s">
        <v>17</v>
      </c>
      <c r="I3258" s="2" t="s">
        <v>59</v>
      </c>
      <c r="J3258" s="2" t="s">
        <v>9342</v>
      </c>
      <c r="K3258" s="2" t="s">
        <v>371</v>
      </c>
      <c r="L3258" s="2" t="s">
        <v>9343</v>
      </c>
      <c r="M3258" s="2"/>
      <c r="N3258" s="1">
        <f t="shared" si="50"/>
        <v>115.85</v>
      </c>
      <c r="O3258" s="2" t="s">
        <v>22</v>
      </c>
      <c r="P3258" s="2" t="s">
        <v>10586</v>
      </c>
      <c r="Q3258" s="2" t="s">
        <v>10587</v>
      </c>
      <c r="R3258" s="2" t="s">
        <v>21</v>
      </c>
      <c r="S3258" s="2"/>
      <c r="T3258" s="2" t="s">
        <v>25</v>
      </c>
      <c r="U3258" t="str">
        <f>VLOOKUP(H3258,[4]可返佣产品!$A$2:$B$1000,2,)</f>
        <v>true</v>
      </c>
    </row>
    <row r="3259" spans="1:21">
      <c r="A3259" s="2" t="s">
        <v>8559</v>
      </c>
      <c r="B3259" s="1" t="str">
        <f>VLOOKUP(A3259,'[3]消费明细-普通账号'!$B$2:$C$10000,2,)</f>
        <v>深圳泽汇科技有限公司</v>
      </c>
      <c r="C3259" s="1" t="str">
        <f>VLOOKUP(A3259,'[3]消费明细-普通账号'!$B$2:$D$10000,3,)</f>
        <v>铁军-深</v>
      </c>
      <c r="D3259" s="1" t="str">
        <f>VLOOKUP(A3259,'[3]消费明细-普通账号'!$B$2:$L$10000,11,)</f>
        <v>黄至崇</v>
      </c>
      <c r="E3259" s="1" t="str">
        <f>VLOOKUP(A3259,'[3]消费明细-普通账号'!$B$2:$P$10000,15,)</f>
        <v>新建</v>
      </c>
      <c r="F3259" s="5">
        <f>VLOOKUP(A3259,'[3]消费明细-普通账号'!$B$2:$O$10000,14,)</f>
        <v>43194.591597222199</v>
      </c>
      <c r="G3259" s="2" t="s">
        <v>10588</v>
      </c>
      <c r="H3259" s="2" t="s">
        <v>17</v>
      </c>
      <c r="I3259" s="2" t="s">
        <v>59</v>
      </c>
      <c r="J3259" s="2" t="s">
        <v>9342</v>
      </c>
      <c r="K3259" s="2" t="s">
        <v>371</v>
      </c>
      <c r="L3259" s="2" t="s">
        <v>9343</v>
      </c>
      <c r="M3259" s="2"/>
      <c r="N3259" s="1">
        <f t="shared" si="50"/>
        <v>115.85</v>
      </c>
      <c r="O3259" s="2" t="s">
        <v>22</v>
      </c>
      <c r="P3259" s="2" t="s">
        <v>10589</v>
      </c>
      <c r="Q3259" s="2" t="s">
        <v>10590</v>
      </c>
      <c r="R3259" s="2" t="s">
        <v>21</v>
      </c>
      <c r="S3259" s="2"/>
      <c r="T3259" s="2" t="s">
        <v>25</v>
      </c>
      <c r="U3259" t="str">
        <f>VLOOKUP(H3259,[4]可返佣产品!$A$2:$B$1000,2,)</f>
        <v>true</v>
      </c>
    </row>
    <row r="3260" spans="1:21">
      <c r="A3260" s="2" t="s">
        <v>8559</v>
      </c>
      <c r="B3260" s="1" t="str">
        <f>VLOOKUP(A3260,'[3]消费明细-普通账号'!$B$2:$C$10000,2,)</f>
        <v>深圳泽汇科技有限公司</v>
      </c>
      <c r="C3260" s="1" t="str">
        <f>VLOOKUP(A3260,'[3]消费明细-普通账号'!$B$2:$D$10000,3,)</f>
        <v>铁军-深</v>
      </c>
      <c r="D3260" s="1" t="str">
        <f>VLOOKUP(A3260,'[3]消费明细-普通账号'!$B$2:$L$10000,11,)</f>
        <v>黄至崇</v>
      </c>
      <c r="E3260" s="1" t="str">
        <f>VLOOKUP(A3260,'[3]消费明细-普通账号'!$B$2:$P$10000,15,)</f>
        <v>新建</v>
      </c>
      <c r="F3260" s="5">
        <f>VLOOKUP(A3260,'[3]消费明细-普通账号'!$B$2:$O$10000,14,)</f>
        <v>43194.591597222199</v>
      </c>
      <c r="G3260" s="2" t="s">
        <v>10591</v>
      </c>
      <c r="H3260" s="2" t="s">
        <v>17</v>
      </c>
      <c r="I3260" s="2" t="s">
        <v>59</v>
      </c>
      <c r="J3260" s="2" t="s">
        <v>9342</v>
      </c>
      <c r="K3260" s="2" t="s">
        <v>371</v>
      </c>
      <c r="L3260" s="2" t="s">
        <v>9343</v>
      </c>
      <c r="M3260" s="2"/>
      <c r="N3260" s="1">
        <f t="shared" si="50"/>
        <v>115.85</v>
      </c>
      <c r="O3260" s="2" t="s">
        <v>22</v>
      </c>
      <c r="P3260" s="2" t="s">
        <v>10592</v>
      </c>
      <c r="Q3260" s="2" t="s">
        <v>10593</v>
      </c>
      <c r="R3260" s="2" t="s">
        <v>21</v>
      </c>
      <c r="S3260" s="2"/>
      <c r="T3260" s="2" t="s">
        <v>25</v>
      </c>
      <c r="U3260" t="str">
        <f>VLOOKUP(H3260,[4]可返佣产品!$A$2:$B$1000,2,)</f>
        <v>true</v>
      </c>
    </row>
    <row r="3261" spans="1:21">
      <c r="A3261" s="2" t="s">
        <v>8559</v>
      </c>
      <c r="B3261" s="1" t="str">
        <f>VLOOKUP(A3261,'[3]消费明细-普通账号'!$B$2:$C$10000,2,)</f>
        <v>深圳泽汇科技有限公司</v>
      </c>
      <c r="C3261" s="1" t="str">
        <f>VLOOKUP(A3261,'[3]消费明细-普通账号'!$B$2:$D$10000,3,)</f>
        <v>铁军-深</v>
      </c>
      <c r="D3261" s="1" t="str">
        <f>VLOOKUP(A3261,'[3]消费明细-普通账号'!$B$2:$L$10000,11,)</f>
        <v>黄至崇</v>
      </c>
      <c r="E3261" s="1" t="str">
        <f>VLOOKUP(A3261,'[3]消费明细-普通账号'!$B$2:$P$10000,15,)</f>
        <v>新建</v>
      </c>
      <c r="F3261" s="5">
        <f>VLOOKUP(A3261,'[3]消费明细-普通账号'!$B$2:$O$10000,14,)</f>
        <v>43194.591597222199</v>
      </c>
      <c r="G3261" s="2" t="s">
        <v>10594</v>
      </c>
      <c r="H3261" s="2" t="s">
        <v>17</v>
      </c>
      <c r="I3261" s="2" t="s">
        <v>59</v>
      </c>
      <c r="J3261" s="2" t="s">
        <v>9342</v>
      </c>
      <c r="K3261" s="2" t="s">
        <v>371</v>
      </c>
      <c r="L3261" s="2" t="s">
        <v>9343</v>
      </c>
      <c r="M3261" s="2"/>
      <c r="N3261" s="1">
        <f t="shared" si="50"/>
        <v>115.85</v>
      </c>
      <c r="O3261" s="2" t="s">
        <v>22</v>
      </c>
      <c r="P3261" s="2" t="s">
        <v>10595</v>
      </c>
      <c r="Q3261" s="2" t="s">
        <v>10596</v>
      </c>
      <c r="R3261" s="2" t="s">
        <v>21</v>
      </c>
      <c r="S3261" s="2"/>
      <c r="T3261" s="2" t="s">
        <v>25</v>
      </c>
      <c r="U3261" t="str">
        <f>VLOOKUP(H3261,[4]可返佣产品!$A$2:$B$1000,2,)</f>
        <v>true</v>
      </c>
    </row>
    <row r="3262" spans="1:21">
      <c r="A3262" s="2" t="s">
        <v>8559</v>
      </c>
      <c r="B3262" s="1" t="str">
        <f>VLOOKUP(A3262,'[3]消费明细-普通账号'!$B$2:$C$10000,2,)</f>
        <v>深圳泽汇科技有限公司</v>
      </c>
      <c r="C3262" s="1" t="str">
        <f>VLOOKUP(A3262,'[3]消费明细-普通账号'!$B$2:$D$10000,3,)</f>
        <v>铁军-深</v>
      </c>
      <c r="D3262" s="1" t="str">
        <f>VLOOKUP(A3262,'[3]消费明细-普通账号'!$B$2:$L$10000,11,)</f>
        <v>黄至崇</v>
      </c>
      <c r="E3262" s="1" t="str">
        <f>VLOOKUP(A3262,'[3]消费明细-普通账号'!$B$2:$P$10000,15,)</f>
        <v>新建</v>
      </c>
      <c r="F3262" s="5">
        <f>VLOOKUP(A3262,'[3]消费明细-普通账号'!$B$2:$O$10000,14,)</f>
        <v>43194.591597222199</v>
      </c>
      <c r="G3262" s="2" t="s">
        <v>10597</v>
      </c>
      <c r="H3262" s="2" t="s">
        <v>17</v>
      </c>
      <c r="I3262" s="2" t="s">
        <v>59</v>
      </c>
      <c r="J3262" s="2" t="s">
        <v>9342</v>
      </c>
      <c r="K3262" s="2" t="s">
        <v>371</v>
      </c>
      <c r="L3262" s="2" t="s">
        <v>9343</v>
      </c>
      <c r="M3262" s="2"/>
      <c r="N3262" s="1">
        <f t="shared" si="50"/>
        <v>115.85</v>
      </c>
      <c r="O3262" s="2" t="s">
        <v>22</v>
      </c>
      <c r="P3262" s="2" t="s">
        <v>10598</v>
      </c>
      <c r="Q3262" s="2" t="s">
        <v>10599</v>
      </c>
      <c r="R3262" s="2" t="s">
        <v>21</v>
      </c>
      <c r="S3262" s="2"/>
      <c r="T3262" s="2" t="s">
        <v>25</v>
      </c>
      <c r="U3262" t="str">
        <f>VLOOKUP(H3262,[4]可返佣产品!$A$2:$B$1000,2,)</f>
        <v>true</v>
      </c>
    </row>
    <row r="3263" spans="1:21">
      <c r="A3263" s="2" t="s">
        <v>8559</v>
      </c>
      <c r="B3263" s="1" t="str">
        <f>VLOOKUP(A3263,'[3]消费明细-普通账号'!$B$2:$C$10000,2,)</f>
        <v>深圳泽汇科技有限公司</v>
      </c>
      <c r="C3263" s="1" t="str">
        <f>VLOOKUP(A3263,'[3]消费明细-普通账号'!$B$2:$D$10000,3,)</f>
        <v>铁军-深</v>
      </c>
      <c r="D3263" s="1" t="str">
        <f>VLOOKUP(A3263,'[3]消费明细-普通账号'!$B$2:$L$10000,11,)</f>
        <v>黄至崇</v>
      </c>
      <c r="E3263" s="1" t="str">
        <f>VLOOKUP(A3263,'[3]消费明细-普通账号'!$B$2:$P$10000,15,)</f>
        <v>新建</v>
      </c>
      <c r="F3263" s="5">
        <f>VLOOKUP(A3263,'[3]消费明细-普通账号'!$B$2:$O$10000,14,)</f>
        <v>43194.591597222199</v>
      </c>
      <c r="G3263" s="2" t="s">
        <v>10600</v>
      </c>
      <c r="H3263" s="2" t="s">
        <v>17</v>
      </c>
      <c r="I3263" s="2" t="s">
        <v>59</v>
      </c>
      <c r="J3263" s="2" t="s">
        <v>9342</v>
      </c>
      <c r="K3263" s="2" t="s">
        <v>371</v>
      </c>
      <c r="L3263" s="2" t="s">
        <v>9343</v>
      </c>
      <c r="M3263" s="2"/>
      <c r="N3263" s="1">
        <f t="shared" si="50"/>
        <v>115.85</v>
      </c>
      <c r="O3263" s="2" t="s">
        <v>22</v>
      </c>
      <c r="P3263" s="2" t="s">
        <v>10601</v>
      </c>
      <c r="Q3263" s="2" t="s">
        <v>10602</v>
      </c>
      <c r="R3263" s="2" t="s">
        <v>21</v>
      </c>
      <c r="S3263" s="2"/>
      <c r="T3263" s="2" t="s">
        <v>25</v>
      </c>
      <c r="U3263" t="str">
        <f>VLOOKUP(H3263,[4]可返佣产品!$A$2:$B$1000,2,)</f>
        <v>true</v>
      </c>
    </row>
    <row r="3264" spans="1:21">
      <c r="A3264" s="2" t="s">
        <v>8559</v>
      </c>
      <c r="B3264" s="1" t="str">
        <f>VLOOKUP(A3264,'[3]消费明细-普通账号'!$B$2:$C$10000,2,)</f>
        <v>深圳泽汇科技有限公司</v>
      </c>
      <c r="C3264" s="1" t="str">
        <f>VLOOKUP(A3264,'[3]消费明细-普通账号'!$B$2:$D$10000,3,)</f>
        <v>铁军-深</v>
      </c>
      <c r="D3264" s="1" t="str">
        <f>VLOOKUP(A3264,'[3]消费明细-普通账号'!$B$2:$L$10000,11,)</f>
        <v>黄至崇</v>
      </c>
      <c r="E3264" s="1" t="str">
        <f>VLOOKUP(A3264,'[3]消费明细-普通账号'!$B$2:$P$10000,15,)</f>
        <v>新建</v>
      </c>
      <c r="F3264" s="5">
        <f>VLOOKUP(A3264,'[3]消费明细-普通账号'!$B$2:$O$10000,14,)</f>
        <v>43194.591597222199</v>
      </c>
      <c r="G3264" s="2" t="s">
        <v>10603</v>
      </c>
      <c r="H3264" s="2" t="s">
        <v>17</v>
      </c>
      <c r="I3264" s="2" t="s">
        <v>59</v>
      </c>
      <c r="J3264" s="2" t="s">
        <v>9342</v>
      </c>
      <c r="K3264" s="2" t="s">
        <v>371</v>
      </c>
      <c r="L3264" s="2" t="s">
        <v>9343</v>
      </c>
      <c r="M3264" s="2"/>
      <c r="N3264" s="1">
        <f t="shared" si="50"/>
        <v>115.85</v>
      </c>
      <c r="O3264" s="2" t="s">
        <v>22</v>
      </c>
      <c r="P3264" s="2" t="s">
        <v>10604</v>
      </c>
      <c r="Q3264" s="2" t="s">
        <v>10605</v>
      </c>
      <c r="R3264" s="2" t="s">
        <v>21</v>
      </c>
      <c r="S3264" s="2"/>
      <c r="T3264" s="2" t="s">
        <v>25</v>
      </c>
      <c r="U3264" t="str">
        <f>VLOOKUP(H3264,[4]可返佣产品!$A$2:$B$1000,2,)</f>
        <v>true</v>
      </c>
    </row>
    <row r="3265" spans="1:21">
      <c r="A3265" s="2" t="s">
        <v>8559</v>
      </c>
      <c r="B3265" s="1" t="str">
        <f>VLOOKUP(A3265,'[3]消费明细-普通账号'!$B$2:$C$10000,2,)</f>
        <v>深圳泽汇科技有限公司</v>
      </c>
      <c r="C3265" s="1" t="str">
        <f>VLOOKUP(A3265,'[3]消费明细-普通账号'!$B$2:$D$10000,3,)</f>
        <v>铁军-深</v>
      </c>
      <c r="D3265" s="1" t="str">
        <f>VLOOKUP(A3265,'[3]消费明细-普通账号'!$B$2:$L$10000,11,)</f>
        <v>黄至崇</v>
      </c>
      <c r="E3265" s="1" t="str">
        <f>VLOOKUP(A3265,'[3]消费明细-普通账号'!$B$2:$P$10000,15,)</f>
        <v>新建</v>
      </c>
      <c r="F3265" s="5">
        <f>VLOOKUP(A3265,'[3]消费明细-普通账号'!$B$2:$O$10000,14,)</f>
        <v>43194.591597222199</v>
      </c>
      <c r="G3265" s="2" t="s">
        <v>10606</v>
      </c>
      <c r="H3265" s="2" t="s">
        <v>17</v>
      </c>
      <c r="I3265" s="2" t="s">
        <v>59</v>
      </c>
      <c r="J3265" s="2" t="s">
        <v>9342</v>
      </c>
      <c r="K3265" s="2" t="s">
        <v>371</v>
      </c>
      <c r="L3265" s="2" t="s">
        <v>9343</v>
      </c>
      <c r="M3265" s="2"/>
      <c r="N3265" s="1">
        <f t="shared" si="50"/>
        <v>115.85</v>
      </c>
      <c r="O3265" s="2" t="s">
        <v>22</v>
      </c>
      <c r="P3265" s="2" t="s">
        <v>10607</v>
      </c>
      <c r="Q3265" s="2" t="s">
        <v>10608</v>
      </c>
      <c r="R3265" s="2" t="s">
        <v>21</v>
      </c>
      <c r="S3265" s="2"/>
      <c r="T3265" s="2" t="s">
        <v>25</v>
      </c>
      <c r="U3265" t="str">
        <f>VLOOKUP(H3265,[4]可返佣产品!$A$2:$B$1000,2,)</f>
        <v>true</v>
      </c>
    </row>
    <row r="3266" spans="1:21">
      <c r="A3266" s="2" t="s">
        <v>8559</v>
      </c>
      <c r="B3266" s="1" t="str">
        <f>VLOOKUP(A3266,'[3]消费明细-普通账号'!$B$2:$C$10000,2,)</f>
        <v>深圳泽汇科技有限公司</v>
      </c>
      <c r="C3266" s="1" t="str">
        <f>VLOOKUP(A3266,'[3]消费明细-普通账号'!$B$2:$D$10000,3,)</f>
        <v>铁军-深</v>
      </c>
      <c r="D3266" s="1" t="str">
        <f>VLOOKUP(A3266,'[3]消费明细-普通账号'!$B$2:$L$10000,11,)</f>
        <v>黄至崇</v>
      </c>
      <c r="E3266" s="1" t="str">
        <f>VLOOKUP(A3266,'[3]消费明细-普通账号'!$B$2:$P$10000,15,)</f>
        <v>新建</v>
      </c>
      <c r="F3266" s="5">
        <f>VLOOKUP(A3266,'[3]消费明细-普通账号'!$B$2:$O$10000,14,)</f>
        <v>43194.591597222199</v>
      </c>
      <c r="G3266" s="2" t="s">
        <v>10609</v>
      </c>
      <c r="H3266" s="2" t="s">
        <v>17</v>
      </c>
      <c r="I3266" s="2" t="s">
        <v>59</v>
      </c>
      <c r="J3266" s="2" t="s">
        <v>9342</v>
      </c>
      <c r="K3266" s="2" t="s">
        <v>371</v>
      </c>
      <c r="L3266" s="2" t="s">
        <v>9343</v>
      </c>
      <c r="M3266" s="2"/>
      <c r="N3266" s="1">
        <f t="shared" si="50"/>
        <v>115.85</v>
      </c>
      <c r="O3266" s="2" t="s">
        <v>22</v>
      </c>
      <c r="P3266" s="2" t="s">
        <v>10610</v>
      </c>
      <c r="Q3266" s="2" t="s">
        <v>10611</v>
      </c>
      <c r="R3266" s="2" t="s">
        <v>21</v>
      </c>
      <c r="S3266" s="2"/>
      <c r="T3266" s="2" t="s">
        <v>25</v>
      </c>
      <c r="U3266" t="str">
        <f>VLOOKUP(H3266,[4]可返佣产品!$A$2:$B$1000,2,)</f>
        <v>true</v>
      </c>
    </row>
    <row r="3267" spans="1:21">
      <c r="A3267" s="2" t="s">
        <v>8559</v>
      </c>
      <c r="B3267" s="1" t="str">
        <f>VLOOKUP(A3267,'[3]消费明细-普通账号'!$B$2:$C$10000,2,)</f>
        <v>深圳泽汇科技有限公司</v>
      </c>
      <c r="C3267" s="1" t="str">
        <f>VLOOKUP(A3267,'[3]消费明细-普通账号'!$B$2:$D$10000,3,)</f>
        <v>铁军-深</v>
      </c>
      <c r="D3267" s="1" t="str">
        <f>VLOOKUP(A3267,'[3]消费明细-普通账号'!$B$2:$L$10000,11,)</f>
        <v>黄至崇</v>
      </c>
      <c r="E3267" s="1" t="str">
        <f>VLOOKUP(A3267,'[3]消费明细-普通账号'!$B$2:$P$10000,15,)</f>
        <v>新建</v>
      </c>
      <c r="F3267" s="5">
        <f>VLOOKUP(A3267,'[3]消费明细-普通账号'!$B$2:$O$10000,14,)</f>
        <v>43194.591597222199</v>
      </c>
      <c r="G3267" s="2" t="s">
        <v>10612</v>
      </c>
      <c r="H3267" s="2" t="s">
        <v>17</v>
      </c>
      <c r="I3267" s="2" t="s">
        <v>59</v>
      </c>
      <c r="J3267" s="2" t="s">
        <v>9342</v>
      </c>
      <c r="K3267" s="2" t="s">
        <v>371</v>
      </c>
      <c r="L3267" s="2" t="s">
        <v>9343</v>
      </c>
      <c r="M3267" s="2"/>
      <c r="N3267" s="1">
        <f t="shared" ref="N3267:N3330" si="51">L3267-M3267</f>
        <v>115.85</v>
      </c>
      <c r="O3267" s="2" t="s">
        <v>22</v>
      </c>
      <c r="P3267" s="2" t="s">
        <v>10613</v>
      </c>
      <c r="Q3267" s="2" t="s">
        <v>10614</v>
      </c>
      <c r="R3267" s="2" t="s">
        <v>21</v>
      </c>
      <c r="S3267" s="2"/>
      <c r="T3267" s="2" t="s">
        <v>25</v>
      </c>
      <c r="U3267" t="str">
        <f>VLOOKUP(H3267,[4]可返佣产品!$A$2:$B$1000,2,)</f>
        <v>true</v>
      </c>
    </row>
    <row r="3268" spans="1:21">
      <c r="A3268" s="2" t="s">
        <v>8559</v>
      </c>
      <c r="B3268" s="1" t="str">
        <f>VLOOKUP(A3268,'[3]消费明细-普通账号'!$B$2:$C$10000,2,)</f>
        <v>深圳泽汇科技有限公司</v>
      </c>
      <c r="C3268" s="1" t="str">
        <f>VLOOKUP(A3268,'[3]消费明细-普通账号'!$B$2:$D$10000,3,)</f>
        <v>铁军-深</v>
      </c>
      <c r="D3268" s="1" t="str">
        <f>VLOOKUP(A3268,'[3]消费明细-普通账号'!$B$2:$L$10000,11,)</f>
        <v>黄至崇</v>
      </c>
      <c r="E3268" s="1" t="str">
        <f>VLOOKUP(A3268,'[3]消费明细-普通账号'!$B$2:$P$10000,15,)</f>
        <v>新建</v>
      </c>
      <c r="F3268" s="5">
        <f>VLOOKUP(A3268,'[3]消费明细-普通账号'!$B$2:$O$10000,14,)</f>
        <v>43194.591597222199</v>
      </c>
      <c r="G3268" s="2" t="s">
        <v>10615</v>
      </c>
      <c r="H3268" s="2" t="s">
        <v>17</v>
      </c>
      <c r="I3268" s="2" t="s">
        <v>59</v>
      </c>
      <c r="J3268" s="2" t="s">
        <v>9342</v>
      </c>
      <c r="K3268" s="2" t="s">
        <v>371</v>
      </c>
      <c r="L3268" s="2" t="s">
        <v>9343</v>
      </c>
      <c r="M3268" s="2"/>
      <c r="N3268" s="1">
        <f t="shared" si="51"/>
        <v>115.85</v>
      </c>
      <c r="O3268" s="2" t="s">
        <v>22</v>
      </c>
      <c r="P3268" s="2" t="s">
        <v>10616</v>
      </c>
      <c r="Q3268" s="2" t="s">
        <v>10617</v>
      </c>
      <c r="R3268" s="2" t="s">
        <v>21</v>
      </c>
      <c r="S3268" s="2"/>
      <c r="T3268" s="2" t="s">
        <v>25</v>
      </c>
      <c r="U3268" t="str">
        <f>VLOOKUP(H3268,[4]可返佣产品!$A$2:$B$1000,2,)</f>
        <v>true</v>
      </c>
    </row>
    <row r="3269" spans="1:21">
      <c r="A3269" s="2" t="s">
        <v>8559</v>
      </c>
      <c r="B3269" s="1" t="str">
        <f>VLOOKUP(A3269,'[3]消费明细-普通账号'!$B$2:$C$10000,2,)</f>
        <v>深圳泽汇科技有限公司</v>
      </c>
      <c r="C3269" s="1" t="str">
        <f>VLOOKUP(A3269,'[3]消费明细-普通账号'!$B$2:$D$10000,3,)</f>
        <v>铁军-深</v>
      </c>
      <c r="D3269" s="1" t="str">
        <f>VLOOKUP(A3269,'[3]消费明细-普通账号'!$B$2:$L$10000,11,)</f>
        <v>黄至崇</v>
      </c>
      <c r="E3269" s="1" t="str">
        <f>VLOOKUP(A3269,'[3]消费明细-普通账号'!$B$2:$P$10000,15,)</f>
        <v>新建</v>
      </c>
      <c r="F3269" s="5">
        <f>VLOOKUP(A3269,'[3]消费明细-普通账号'!$B$2:$O$10000,14,)</f>
        <v>43194.591597222199</v>
      </c>
      <c r="G3269" s="2" t="s">
        <v>10618</v>
      </c>
      <c r="H3269" s="2" t="s">
        <v>17</v>
      </c>
      <c r="I3269" s="2" t="s">
        <v>59</v>
      </c>
      <c r="J3269" s="2" t="s">
        <v>9342</v>
      </c>
      <c r="K3269" s="2" t="s">
        <v>371</v>
      </c>
      <c r="L3269" s="2" t="s">
        <v>9343</v>
      </c>
      <c r="M3269" s="2"/>
      <c r="N3269" s="1">
        <f t="shared" si="51"/>
        <v>115.85</v>
      </c>
      <c r="O3269" s="2" t="s">
        <v>22</v>
      </c>
      <c r="P3269" s="2" t="s">
        <v>10619</v>
      </c>
      <c r="Q3269" s="2" t="s">
        <v>10620</v>
      </c>
      <c r="R3269" s="2" t="s">
        <v>21</v>
      </c>
      <c r="S3269" s="2"/>
      <c r="T3269" s="2" t="s">
        <v>25</v>
      </c>
      <c r="U3269" t="str">
        <f>VLOOKUP(H3269,[4]可返佣产品!$A$2:$B$1000,2,)</f>
        <v>true</v>
      </c>
    </row>
    <row r="3270" spans="1:21">
      <c r="A3270" s="2" t="s">
        <v>8559</v>
      </c>
      <c r="B3270" s="1" t="str">
        <f>VLOOKUP(A3270,'[3]消费明细-普通账号'!$B$2:$C$10000,2,)</f>
        <v>深圳泽汇科技有限公司</v>
      </c>
      <c r="C3270" s="1" t="str">
        <f>VLOOKUP(A3270,'[3]消费明细-普通账号'!$B$2:$D$10000,3,)</f>
        <v>铁军-深</v>
      </c>
      <c r="D3270" s="1" t="str">
        <f>VLOOKUP(A3270,'[3]消费明细-普通账号'!$B$2:$L$10000,11,)</f>
        <v>黄至崇</v>
      </c>
      <c r="E3270" s="1" t="str">
        <f>VLOOKUP(A3270,'[3]消费明细-普通账号'!$B$2:$P$10000,15,)</f>
        <v>新建</v>
      </c>
      <c r="F3270" s="5">
        <f>VLOOKUP(A3270,'[3]消费明细-普通账号'!$B$2:$O$10000,14,)</f>
        <v>43194.591597222199</v>
      </c>
      <c r="G3270" s="2" t="s">
        <v>10621</v>
      </c>
      <c r="H3270" s="2" t="s">
        <v>17</v>
      </c>
      <c r="I3270" s="2" t="s">
        <v>59</v>
      </c>
      <c r="J3270" s="2" t="s">
        <v>9342</v>
      </c>
      <c r="K3270" s="2" t="s">
        <v>371</v>
      </c>
      <c r="L3270" s="2" t="s">
        <v>9343</v>
      </c>
      <c r="M3270" s="2"/>
      <c r="N3270" s="1">
        <f t="shared" si="51"/>
        <v>115.85</v>
      </c>
      <c r="O3270" s="2" t="s">
        <v>22</v>
      </c>
      <c r="P3270" s="2" t="s">
        <v>10622</v>
      </c>
      <c r="Q3270" s="2" t="s">
        <v>10623</v>
      </c>
      <c r="R3270" s="2" t="s">
        <v>21</v>
      </c>
      <c r="S3270" s="2"/>
      <c r="T3270" s="2" t="s">
        <v>25</v>
      </c>
      <c r="U3270" t="str">
        <f>VLOOKUP(H3270,[4]可返佣产品!$A$2:$B$1000,2,)</f>
        <v>true</v>
      </c>
    </row>
    <row r="3271" spans="1:21">
      <c r="A3271" s="2" t="s">
        <v>8559</v>
      </c>
      <c r="B3271" s="1" t="str">
        <f>VLOOKUP(A3271,'[3]消费明细-普通账号'!$B$2:$C$10000,2,)</f>
        <v>深圳泽汇科技有限公司</v>
      </c>
      <c r="C3271" s="1" t="str">
        <f>VLOOKUP(A3271,'[3]消费明细-普通账号'!$B$2:$D$10000,3,)</f>
        <v>铁军-深</v>
      </c>
      <c r="D3271" s="1" t="str">
        <f>VLOOKUP(A3271,'[3]消费明细-普通账号'!$B$2:$L$10000,11,)</f>
        <v>黄至崇</v>
      </c>
      <c r="E3271" s="1" t="str">
        <f>VLOOKUP(A3271,'[3]消费明细-普通账号'!$B$2:$P$10000,15,)</f>
        <v>新建</v>
      </c>
      <c r="F3271" s="5">
        <f>VLOOKUP(A3271,'[3]消费明细-普通账号'!$B$2:$O$10000,14,)</f>
        <v>43194.591597222199</v>
      </c>
      <c r="G3271" s="2" t="s">
        <v>10624</v>
      </c>
      <c r="H3271" s="2" t="s">
        <v>17</v>
      </c>
      <c r="I3271" s="2" t="s">
        <v>59</v>
      </c>
      <c r="J3271" s="2" t="s">
        <v>9342</v>
      </c>
      <c r="K3271" s="2" t="s">
        <v>371</v>
      </c>
      <c r="L3271" s="2" t="s">
        <v>9343</v>
      </c>
      <c r="M3271" s="2"/>
      <c r="N3271" s="1">
        <f t="shared" si="51"/>
        <v>115.85</v>
      </c>
      <c r="O3271" s="2" t="s">
        <v>22</v>
      </c>
      <c r="P3271" s="2" t="s">
        <v>10625</v>
      </c>
      <c r="Q3271" s="2" t="s">
        <v>10626</v>
      </c>
      <c r="R3271" s="2" t="s">
        <v>21</v>
      </c>
      <c r="S3271" s="2"/>
      <c r="T3271" s="2" t="s">
        <v>25</v>
      </c>
      <c r="U3271" t="str">
        <f>VLOOKUP(H3271,[4]可返佣产品!$A$2:$B$1000,2,)</f>
        <v>true</v>
      </c>
    </row>
    <row r="3272" spans="1:21">
      <c r="A3272" s="2" t="s">
        <v>8559</v>
      </c>
      <c r="B3272" s="1" t="str">
        <f>VLOOKUP(A3272,'[3]消费明细-普通账号'!$B$2:$C$10000,2,)</f>
        <v>深圳泽汇科技有限公司</v>
      </c>
      <c r="C3272" s="1" t="str">
        <f>VLOOKUP(A3272,'[3]消费明细-普通账号'!$B$2:$D$10000,3,)</f>
        <v>铁军-深</v>
      </c>
      <c r="D3272" s="1" t="str">
        <f>VLOOKUP(A3272,'[3]消费明细-普通账号'!$B$2:$L$10000,11,)</f>
        <v>黄至崇</v>
      </c>
      <c r="E3272" s="1" t="str">
        <f>VLOOKUP(A3272,'[3]消费明细-普通账号'!$B$2:$P$10000,15,)</f>
        <v>新建</v>
      </c>
      <c r="F3272" s="5">
        <f>VLOOKUP(A3272,'[3]消费明细-普通账号'!$B$2:$O$10000,14,)</f>
        <v>43194.591597222199</v>
      </c>
      <c r="G3272" s="2" t="s">
        <v>10627</v>
      </c>
      <c r="H3272" s="2" t="s">
        <v>17</v>
      </c>
      <c r="I3272" s="2" t="s">
        <v>59</v>
      </c>
      <c r="J3272" s="2" t="s">
        <v>9342</v>
      </c>
      <c r="K3272" s="2" t="s">
        <v>371</v>
      </c>
      <c r="L3272" s="2" t="s">
        <v>9343</v>
      </c>
      <c r="M3272" s="2"/>
      <c r="N3272" s="1">
        <f t="shared" si="51"/>
        <v>115.85</v>
      </c>
      <c r="O3272" s="2" t="s">
        <v>22</v>
      </c>
      <c r="P3272" s="2" t="s">
        <v>10628</v>
      </c>
      <c r="Q3272" s="2" t="s">
        <v>10629</v>
      </c>
      <c r="R3272" s="2" t="s">
        <v>21</v>
      </c>
      <c r="S3272" s="2"/>
      <c r="T3272" s="2" t="s">
        <v>25</v>
      </c>
      <c r="U3272" t="str">
        <f>VLOOKUP(H3272,[4]可返佣产品!$A$2:$B$1000,2,)</f>
        <v>true</v>
      </c>
    </row>
    <row r="3273" spans="1:21">
      <c r="A3273" s="2" t="s">
        <v>8559</v>
      </c>
      <c r="B3273" s="1" t="str">
        <f>VLOOKUP(A3273,'[3]消费明细-普通账号'!$B$2:$C$10000,2,)</f>
        <v>深圳泽汇科技有限公司</v>
      </c>
      <c r="C3273" s="1" t="str">
        <f>VLOOKUP(A3273,'[3]消费明细-普通账号'!$B$2:$D$10000,3,)</f>
        <v>铁军-深</v>
      </c>
      <c r="D3273" s="1" t="str">
        <f>VLOOKUP(A3273,'[3]消费明细-普通账号'!$B$2:$L$10000,11,)</f>
        <v>黄至崇</v>
      </c>
      <c r="E3273" s="1" t="str">
        <f>VLOOKUP(A3273,'[3]消费明细-普通账号'!$B$2:$P$10000,15,)</f>
        <v>新建</v>
      </c>
      <c r="F3273" s="5">
        <f>VLOOKUP(A3273,'[3]消费明细-普通账号'!$B$2:$O$10000,14,)</f>
        <v>43194.591597222199</v>
      </c>
      <c r="G3273" s="2" t="s">
        <v>10630</v>
      </c>
      <c r="H3273" s="2" t="s">
        <v>17</v>
      </c>
      <c r="I3273" s="2" t="s">
        <v>59</v>
      </c>
      <c r="J3273" s="2" t="s">
        <v>9342</v>
      </c>
      <c r="K3273" s="2" t="s">
        <v>371</v>
      </c>
      <c r="L3273" s="2" t="s">
        <v>9343</v>
      </c>
      <c r="M3273" s="2"/>
      <c r="N3273" s="1">
        <f t="shared" si="51"/>
        <v>115.85</v>
      </c>
      <c r="O3273" s="2" t="s">
        <v>22</v>
      </c>
      <c r="P3273" s="2" t="s">
        <v>10631</v>
      </c>
      <c r="Q3273" s="2" t="s">
        <v>10632</v>
      </c>
      <c r="R3273" s="2" t="s">
        <v>21</v>
      </c>
      <c r="S3273" s="2"/>
      <c r="T3273" s="2" t="s">
        <v>25</v>
      </c>
      <c r="U3273" t="str">
        <f>VLOOKUP(H3273,[4]可返佣产品!$A$2:$B$1000,2,)</f>
        <v>true</v>
      </c>
    </row>
    <row r="3274" spans="1:21">
      <c r="A3274" s="2" t="s">
        <v>8559</v>
      </c>
      <c r="B3274" s="1" t="str">
        <f>VLOOKUP(A3274,'[3]消费明细-普通账号'!$B$2:$C$10000,2,)</f>
        <v>深圳泽汇科技有限公司</v>
      </c>
      <c r="C3274" s="1" t="str">
        <f>VLOOKUP(A3274,'[3]消费明细-普通账号'!$B$2:$D$10000,3,)</f>
        <v>铁军-深</v>
      </c>
      <c r="D3274" s="1" t="str">
        <f>VLOOKUP(A3274,'[3]消费明细-普通账号'!$B$2:$L$10000,11,)</f>
        <v>黄至崇</v>
      </c>
      <c r="E3274" s="1" t="str">
        <f>VLOOKUP(A3274,'[3]消费明细-普通账号'!$B$2:$P$10000,15,)</f>
        <v>新建</v>
      </c>
      <c r="F3274" s="5">
        <f>VLOOKUP(A3274,'[3]消费明细-普通账号'!$B$2:$O$10000,14,)</f>
        <v>43194.591597222199</v>
      </c>
      <c r="G3274" s="2" t="s">
        <v>10633</v>
      </c>
      <c r="H3274" s="2" t="s">
        <v>17</v>
      </c>
      <c r="I3274" s="2" t="s">
        <v>59</v>
      </c>
      <c r="J3274" s="2" t="s">
        <v>9342</v>
      </c>
      <c r="K3274" s="2" t="s">
        <v>371</v>
      </c>
      <c r="L3274" s="2" t="s">
        <v>9343</v>
      </c>
      <c r="M3274" s="2"/>
      <c r="N3274" s="1">
        <f t="shared" si="51"/>
        <v>115.85</v>
      </c>
      <c r="O3274" s="2" t="s">
        <v>22</v>
      </c>
      <c r="P3274" s="2" t="s">
        <v>10634</v>
      </c>
      <c r="Q3274" s="2" t="s">
        <v>10635</v>
      </c>
      <c r="R3274" s="2" t="s">
        <v>21</v>
      </c>
      <c r="S3274" s="2"/>
      <c r="T3274" s="2" t="s">
        <v>25</v>
      </c>
      <c r="U3274" t="str">
        <f>VLOOKUP(H3274,[4]可返佣产品!$A$2:$B$1000,2,)</f>
        <v>true</v>
      </c>
    </row>
    <row r="3275" spans="1:21">
      <c r="A3275" s="2" t="s">
        <v>8559</v>
      </c>
      <c r="B3275" s="1" t="str">
        <f>VLOOKUP(A3275,'[3]消费明细-普通账号'!$B$2:$C$10000,2,)</f>
        <v>深圳泽汇科技有限公司</v>
      </c>
      <c r="C3275" s="1" t="str">
        <f>VLOOKUP(A3275,'[3]消费明细-普通账号'!$B$2:$D$10000,3,)</f>
        <v>铁军-深</v>
      </c>
      <c r="D3275" s="1" t="str">
        <f>VLOOKUP(A3275,'[3]消费明细-普通账号'!$B$2:$L$10000,11,)</f>
        <v>黄至崇</v>
      </c>
      <c r="E3275" s="1" t="str">
        <f>VLOOKUP(A3275,'[3]消费明细-普通账号'!$B$2:$P$10000,15,)</f>
        <v>新建</v>
      </c>
      <c r="F3275" s="5">
        <f>VLOOKUP(A3275,'[3]消费明细-普通账号'!$B$2:$O$10000,14,)</f>
        <v>43194.591597222199</v>
      </c>
      <c r="G3275" s="2" t="s">
        <v>10636</v>
      </c>
      <c r="H3275" s="2" t="s">
        <v>17</v>
      </c>
      <c r="I3275" s="2" t="s">
        <v>59</v>
      </c>
      <c r="J3275" s="2" t="s">
        <v>9342</v>
      </c>
      <c r="K3275" s="2" t="s">
        <v>371</v>
      </c>
      <c r="L3275" s="2" t="s">
        <v>9343</v>
      </c>
      <c r="M3275" s="2"/>
      <c r="N3275" s="1">
        <f t="shared" si="51"/>
        <v>115.85</v>
      </c>
      <c r="O3275" s="2" t="s">
        <v>22</v>
      </c>
      <c r="P3275" s="2" t="s">
        <v>10637</v>
      </c>
      <c r="Q3275" s="2" t="s">
        <v>10638</v>
      </c>
      <c r="R3275" s="2" t="s">
        <v>21</v>
      </c>
      <c r="S3275" s="2"/>
      <c r="T3275" s="2" t="s">
        <v>25</v>
      </c>
      <c r="U3275" t="str">
        <f>VLOOKUP(H3275,[4]可返佣产品!$A$2:$B$1000,2,)</f>
        <v>true</v>
      </c>
    </row>
    <row r="3276" spans="1:21">
      <c r="A3276" s="2" t="s">
        <v>8559</v>
      </c>
      <c r="B3276" s="1" t="str">
        <f>VLOOKUP(A3276,'[3]消费明细-普通账号'!$B$2:$C$10000,2,)</f>
        <v>深圳泽汇科技有限公司</v>
      </c>
      <c r="C3276" s="1" t="str">
        <f>VLOOKUP(A3276,'[3]消费明细-普通账号'!$B$2:$D$10000,3,)</f>
        <v>铁军-深</v>
      </c>
      <c r="D3276" s="1" t="str">
        <f>VLOOKUP(A3276,'[3]消费明细-普通账号'!$B$2:$L$10000,11,)</f>
        <v>黄至崇</v>
      </c>
      <c r="E3276" s="1" t="str">
        <f>VLOOKUP(A3276,'[3]消费明细-普通账号'!$B$2:$P$10000,15,)</f>
        <v>新建</v>
      </c>
      <c r="F3276" s="5">
        <f>VLOOKUP(A3276,'[3]消费明细-普通账号'!$B$2:$O$10000,14,)</f>
        <v>43194.591597222199</v>
      </c>
      <c r="G3276" s="2" t="s">
        <v>10639</v>
      </c>
      <c r="H3276" s="2" t="s">
        <v>17</v>
      </c>
      <c r="I3276" s="2" t="s">
        <v>59</v>
      </c>
      <c r="J3276" s="2" t="s">
        <v>9342</v>
      </c>
      <c r="K3276" s="2" t="s">
        <v>371</v>
      </c>
      <c r="L3276" s="2" t="s">
        <v>9343</v>
      </c>
      <c r="M3276" s="2"/>
      <c r="N3276" s="1">
        <f t="shared" si="51"/>
        <v>115.85</v>
      </c>
      <c r="O3276" s="2" t="s">
        <v>22</v>
      </c>
      <c r="P3276" s="2" t="s">
        <v>10640</v>
      </c>
      <c r="Q3276" s="2" t="s">
        <v>10641</v>
      </c>
      <c r="R3276" s="2" t="s">
        <v>21</v>
      </c>
      <c r="S3276" s="2"/>
      <c r="T3276" s="2" t="s">
        <v>25</v>
      </c>
      <c r="U3276" t="str">
        <f>VLOOKUP(H3276,[4]可返佣产品!$A$2:$B$1000,2,)</f>
        <v>true</v>
      </c>
    </row>
    <row r="3277" spans="1:21">
      <c r="A3277" s="2" t="s">
        <v>8559</v>
      </c>
      <c r="B3277" s="1" t="str">
        <f>VLOOKUP(A3277,'[3]消费明细-普通账号'!$B$2:$C$10000,2,)</f>
        <v>深圳泽汇科技有限公司</v>
      </c>
      <c r="C3277" s="1" t="str">
        <f>VLOOKUP(A3277,'[3]消费明细-普通账号'!$B$2:$D$10000,3,)</f>
        <v>铁军-深</v>
      </c>
      <c r="D3277" s="1" t="str">
        <f>VLOOKUP(A3277,'[3]消费明细-普通账号'!$B$2:$L$10000,11,)</f>
        <v>黄至崇</v>
      </c>
      <c r="E3277" s="1" t="str">
        <f>VLOOKUP(A3277,'[3]消费明细-普通账号'!$B$2:$P$10000,15,)</f>
        <v>新建</v>
      </c>
      <c r="F3277" s="5">
        <f>VLOOKUP(A3277,'[3]消费明细-普通账号'!$B$2:$O$10000,14,)</f>
        <v>43194.591597222199</v>
      </c>
      <c r="G3277" s="2" t="s">
        <v>10642</v>
      </c>
      <c r="H3277" s="2" t="s">
        <v>17</v>
      </c>
      <c r="I3277" s="2" t="s">
        <v>59</v>
      </c>
      <c r="J3277" s="2" t="s">
        <v>9342</v>
      </c>
      <c r="K3277" s="2" t="s">
        <v>371</v>
      </c>
      <c r="L3277" s="2" t="s">
        <v>9343</v>
      </c>
      <c r="M3277" s="2"/>
      <c r="N3277" s="1">
        <f t="shared" si="51"/>
        <v>115.85</v>
      </c>
      <c r="O3277" s="2" t="s">
        <v>22</v>
      </c>
      <c r="P3277" s="2" t="s">
        <v>10643</v>
      </c>
      <c r="Q3277" s="2" t="s">
        <v>10644</v>
      </c>
      <c r="R3277" s="2" t="s">
        <v>21</v>
      </c>
      <c r="S3277" s="2"/>
      <c r="T3277" s="2" t="s">
        <v>25</v>
      </c>
      <c r="U3277" t="str">
        <f>VLOOKUP(H3277,[4]可返佣产品!$A$2:$B$1000,2,)</f>
        <v>true</v>
      </c>
    </row>
    <row r="3278" spans="1:21">
      <c r="A3278" s="2" t="s">
        <v>8559</v>
      </c>
      <c r="B3278" s="1" t="str">
        <f>VLOOKUP(A3278,'[3]消费明细-普通账号'!$B$2:$C$10000,2,)</f>
        <v>深圳泽汇科技有限公司</v>
      </c>
      <c r="C3278" s="1" t="str">
        <f>VLOOKUP(A3278,'[3]消费明细-普通账号'!$B$2:$D$10000,3,)</f>
        <v>铁军-深</v>
      </c>
      <c r="D3278" s="1" t="str">
        <f>VLOOKUP(A3278,'[3]消费明细-普通账号'!$B$2:$L$10000,11,)</f>
        <v>黄至崇</v>
      </c>
      <c r="E3278" s="1" t="str">
        <f>VLOOKUP(A3278,'[3]消费明细-普通账号'!$B$2:$P$10000,15,)</f>
        <v>新建</v>
      </c>
      <c r="F3278" s="5">
        <f>VLOOKUP(A3278,'[3]消费明细-普通账号'!$B$2:$O$10000,14,)</f>
        <v>43194.591597222199</v>
      </c>
      <c r="G3278" s="2" t="s">
        <v>10645</v>
      </c>
      <c r="H3278" s="2" t="s">
        <v>17</v>
      </c>
      <c r="I3278" s="2" t="s">
        <v>59</v>
      </c>
      <c r="J3278" s="2" t="s">
        <v>9342</v>
      </c>
      <c r="K3278" s="2" t="s">
        <v>371</v>
      </c>
      <c r="L3278" s="2" t="s">
        <v>9343</v>
      </c>
      <c r="M3278" s="2"/>
      <c r="N3278" s="1">
        <f t="shared" si="51"/>
        <v>115.85</v>
      </c>
      <c r="O3278" s="2" t="s">
        <v>22</v>
      </c>
      <c r="P3278" s="2" t="s">
        <v>10646</v>
      </c>
      <c r="Q3278" s="2" t="s">
        <v>10647</v>
      </c>
      <c r="R3278" s="2" t="s">
        <v>21</v>
      </c>
      <c r="S3278" s="2"/>
      <c r="T3278" s="2" t="s">
        <v>25</v>
      </c>
      <c r="U3278" t="str">
        <f>VLOOKUP(H3278,[4]可返佣产品!$A$2:$B$1000,2,)</f>
        <v>true</v>
      </c>
    </row>
    <row r="3279" spans="1:21">
      <c r="A3279" s="2" t="s">
        <v>8559</v>
      </c>
      <c r="B3279" s="1" t="str">
        <f>VLOOKUP(A3279,'[3]消费明细-普通账号'!$B$2:$C$10000,2,)</f>
        <v>深圳泽汇科技有限公司</v>
      </c>
      <c r="C3279" s="1" t="str">
        <f>VLOOKUP(A3279,'[3]消费明细-普通账号'!$B$2:$D$10000,3,)</f>
        <v>铁军-深</v>
      </c>
      <c r="D3279" s="1" t="str">
        <f>VLOOKUP(A3279,'[3]消费明细-普通账号'!$B$2:$L$10000,11,)</f>
        <v>黄至崇</v>
      </c>
      <c r="E3279" s="1" t="str">
        <f>VLOOKUP(A3279,'[3]消费明细-普通账号'!$B$2:$P$10000,15,)</f>
        <v>新建</v>
      </c>
      <c r="F3279" s="5">
        <f>VLOOKUP(A3279,'[3]消费明细-普通账号'!$B$2:$O$10000,14,)</f>
        <v>43194.591597222199</v>
      </c>
      <c r="G3279" s="2" t="s">
        <v>10648</v>
      </c>
      <c r="H3279" s="2" t="s">
        <v>17</v>
      </c>
      <c r="I3279" s="2" t="s">
        <v>59</v>
      </c>
      <c r="J3279" s="2" t="s">
        <v>9342</v>
      </c>
      <c r="K3279" s="2" t="s">
        <v>371</v>
      </c>
      <c r="L3279" s="2" t="s">
        <v>9343</v>
      </c>
      <c r="M3279" s="2"/>
      <c r="N3279" s="1">
        <f t="shared" si="51"/>
        <v>115.85</v>
      </c>
      <c r="O3279" s="2" t="s">
        <v>22</v>
      </c>
      <c r="P3279" s="2" t="s">
        <v>10649</v>
      </c>
      <c r="Q3279" s="2" t="s">
        <v>10650</v>
      </c>
      <c r="R3279" s="2" t="s">
        <v>21</v>
      </c>
      <c r="S3279" s="2"/>
      <c r="T3279" s="2" t="s">
        <v>25</v>
      </c>
      <c r="U3279" t="str">
        <f>VLOOKUP(H3279,[4]可返佣产品!$A$2:$B$1000,2,)</f>
        <v>true</v>
      </c>
    </row>
    <row r="3280" spans="1:21">
      <c r="A3280" s="2" t="s">
        <v>8559</v>
      </c>
      <c r="B3280" s="1" t="str">
        <f>VLOOKUP(A3280,'[3]消费明细-普通账号'!$B$2:$C$10000,2,)</f>
        <v>深圳泽汇科技有限公司</v>
      </c>
      <c r="C3280" s="1" t="str">
        <f>VLOOKUP(A3280,'[3]消费明细-普通账号'!$B$2:$D$10000,3,)</f>
        <v>铁军-深</v>
      </c>
      <c r="D3280" s="1" t="str">
        <f>VLOOKUP(A3280,'[3]消费明细-普通账号'!$B$2:$L$10000,11,)</f>
        <v>黄至崇</v>
      </c>
      <c r="E3280" s="1" t="str">
        <f>VLOOKUP(A3280,'[3]消费明细-普通账号'!$B$2:$P$10000,15,)</f>
        <v>新建</v>
      </c>
      <c r="F3280" s="5">
        <f>VLOOKUP(A3280,'[3]消费明细-普通账号'!$B$2:$O$10000,14,)</f>
        <v>43194.591597222199</v>
      </c>
      <c r="G3280" s="2" t="s">
        <v>10651</v>
      </c>
      <c r="H3280" s="2" t="s">
        <v>17</v>
      </c>
      <c r="I3280" s="2" t="s">
        <v>59</v>
      </c>
      <c r="J3280" s="2" t="s">
        <v>9342</v>
      </c>
      <c r="K3280" s="2" t="s">
        <v>371</v>
      </c>
      <c r="L3280" s="2" t="s">
        <v>9343</v>
      </c>
      <c r="M3280" s="2"/>
      <c r="N3280" s="1">
        <f t="shared" si="51"/>
        <v>115.85</v>
      </c>
      <c r="O3280" s="2" t="s">
        <v>22</v>
      </c>
      <c r="P3280" s="2" t="s">
        <v>10652</v>
      </c>
      <c r="Q3280" s="2" t="s">
        <v>10653</v>
      </c>
      <c r="R3280" s="2" t="s">
        <v>21</v>
      </c>
      <c r="S3280" s="2"/>
      <c r="T3280" s="2" t="s">
        <v>25</v>
      </c>
      <c r="U3280" t="str">
        <f>VLOOKUP(H3280,[4]可返佣产品!$A$2:$B$1000,2,)</f>
        <v>true</v>
      </c>
    </row>
    <row r="3281" spans="1:21">
      <c r="A3281" s="2" t="s">
        <v>8559</v>
      </c>
      <c r="B3281" s="1" t="str">
        <f>VLOOKUP(A3281,'[3]消费明细-普通账号'!$B$2:$C$10000,2,)</f>
        <v>深圳泽汇科技有限公司</v>
      </c>
      <c r="C3281" s="1" t="str">
        <f>VLOOKUP(A3281,'[3]消费明细-普通账号'!$B$2:$D$10000,3,)</f>
        <v>铁军-深</v>
      </c>
      <c r="D3281" s="1" t="str">
        <f>VLOOKUP(A3281,'[3]消费明细-普通账号'!$B$2:$L$10000,11,)</f>
        <v>黄至崇</v>
      </c>
      <c r="E3281" s="1" t="str">
        <f>VLOOKUP(A3281,'[3]消费明细-普通账号'!$B$2:$P$10000,15,)</f>
        <v>新建</v>
      </c>
      <c r="F3281" s="5">
        <f>VLOOKUP(A3281,'[3]消费明细-普通账号'!$B$2:$O$10000,14,)</f>
        <v>43194.591597222199</v>
      </c>
      <c r="G3281" s="2" t="s">
        <v>10654</v>
      </c>
      <c r="H3281" s="2" t="s">
        <v>17</v>
      </c>
      <c r="I3281" s="2" t="s">
        <v>59</v>
      </c>
      <c r="J3281" s="2" t="s">
        <v>9342</v>
      </c>
      <c r="K3281" s="2" t="s">
        <v>371</v>
      </c>
      <c r="L3281" s="2" t="s">
        <v>9343</v>
      </c>
      <c r="M3281" s="2"/>
      <c r="N3281" s="1">
        <f t="shared" si="51"/>
        <v>115.85</v>
      </c>
      <c r="O3281" s="2" t="s">
        <v>22</v>
      </c>
      <c r="P3281" s="2" t="s">
        <v>10655</v>
      </c>
      <c r="Q3281" s="2" t="s">
        <v>10656</v>
      </c>
      <c r="R3281" s="2" t="s">
        <v>21</v>
      </c>
      <c r="S3281" s="2"/>
      <c r="T3281" s="2" t="s">
        <v>25</v>
      </c>
      <c r="U3281" t="str">
        <f>VLOOKUP(H3281,[4]可返佣产品!$A$2:$B$1000,2,)</f>
        <v>true</v>
      </c>
    </row>
    <row r="3282" spans="1:21">
      <c r="A3282" s="2" t="s">
        <v>8559</v>
      </c>
      <c r="B3282" s="1" t="str">
        <f>VLOOKUP(A3282,'[3]消费明细-普通账号'!$B$2:$C$10000,2,)</f>
        <v>深圳泽汇科技有限公司</v>
      </c>
      <c r="C3282" s="1" t="str">
        <f>VLOOKUP(A3282,'[3]消费明细-普通账号'!$B$2:$D$10000,3,)</f>
        <v>铁军-深</v>
      </c>
      <c r="D3282" s="1" t="str">
        <f>VLOOKUP(A3282,'[3]消费明细-普通账号'!$B$2:$L$10000,11,)</f>
        <v>黄至崇</v>
      </c>
      <c r="E3282" s="1" t="str">
        <f>VLOOKUP(A3282,'[3]消费明细-普通账号'!$B$2:$P$10000,15,)</f>
        <v>新建</v>
      </c>
      <c r="F3282" s="5">
        <f>VLOOKUP(A3282,'[3]消费明细-普通账号'!$B$2:$O$10000,14,)</f>
        <v>43194.591597222199</v>
      </c>
      <c r="G3282" s="2" t="s">
        <v>10657</v>
      </c>
      <c r="H3282" s="2" t="s">
        <v>17</v>
      </c>
      <c r="I3282" s="2" t="s">
        <v>59</v>
      </c>
      <c r="J3282" s="2" t="s">
        <v>9342</v>
      </c>
      <c r="K3282" s="2" t="s">
        <v>371</v>
      </c>
      <c r="L3282" s="2" t="s">
        <v>9343</v>
      </c>
      <c r="M3282" s="2"/>
      <c r="N3282" s="1">
        <f t="shared" si="51"/>
        <v>115.85</v>
      </c>
      <c r="O3282" s="2" t="s">
        <v>22</v>
      </c>
      <c r="P3282" s="2" t="s">
        <v>10658</v>
      </c>
      <c r="Q3282" s="2" t="s">
        <v>10659</v>
      </c>
      <c r="R3282" s="2" t="s">
        <v>21</v>
      </c>
      <c r="S3282" s="2"/>
      <c r="T3282" s="2" t="s">
        <v>25</v>
      </c>
      <c r="U3282" t="str">
        <f>VLOOKUP(H3282,[4]可返佣产品!$A$2:$B$1000,2,)</f>
        <v>true</v>
      </c>
    </row>
    <row r="3283" spans="1:21">
      <c r="A3283" s="2" t="s">
        <v>8559</v>
      </c>
      <c r="B3283" s="1" t="str">
        <f>VLOOKUP(A3283,'[3]消费明细-普通账号'!$B$2:$C$10000,2,)</f>
        <v>深圳泽汇科技有限公司</v>
      </c>
      <c r="C3283" s="1" t="str">
        <f>VLOOKUP(A3283,'[3]消费明细-普通账号'!$B$2:$D$10000,3,)</f>
        <v>铁军-深</v>
      </c>
      <c r="D3283" s="1" t="str">
        <f>VLOOKUP(A3283,'[3]消费明细-普通账号'!$B$2:$L$10000,11,)</f>
        <v>黄至崇</v>
      </c>
      <c r="E3283" s="1" t="str">
        <f>VLOOKUP(A3283,'[3]消费明细-普通账号'!$B$2:$P$10000,15,)</f>
        <v>新建</v>
      </c>
      <c r="F3283" s="5">
        <f>VLOOKUP(A3283,'[3]消费明细-普通账号'!$B$2:$O$10000,14,)</f>
        <v>43194.591597222199</v>
      </c>
      <c r="G3283" s="2" t="s">
        <v>10660</v>
      </c>
      <c r="H3283" s="2" t="s">
        <v>17</v>
      </c>
      <c r="I3283" s="2" t="s">
        <v>59</v>
      </c>
      <c r="J3283" s="2" t="s">
        <v>9342</v>
      </c>
      <c r="K3283" s="2" t="s">
        <v>371</v>
      </c>
      <c r="L3283" s="2" t="s">
        <v>9343</v>
      </c>
      <c r="M3283" s="2"/>
      <c r="N3283" s="1">
        <f t="shared" si="51"/>
        <v>115.85</v>
      </c>
      <c r="O3283" s="2" t="s">
        <v>22</v>
      </c>
      <c r="P3283" s="2" t="s">
        <v>10661</v>
      </c>
      <c r="Q3283" s="2" t="s">
        <v>10662</v>
      </c>
      <c r="R3283" s="2" t="s">
        <v>21</v>
      </c>
      <c r="S3283" s="2"/>
      <c r="T3283" s="2" t="s">
        <v>25</v>
      </c>
      <c r="U3283" t="str">
        <f>VLOOKUP(H3283,[4]可返佣产品!$A$2:$B$1000,2,)</f>
        <v>true</v>
      </c>
    </row>
    <row r="3284" spans="1:21">
      <c r="A3284" s="2" t="s">
        <v>8559</v>
      </c>
      <c r="B3284" s="1" t="str">
        <f>VLOOKUP(A3284,'[3]消费明细-普通账号'!$B$2:$C$10000,2,)</f>
        <v>深圳泽汇科技有限公司</v>
      </c>
      <c r="C3284" s="1" t="str">
        <f>VLOOKUP(A3284,'[3]消费明细-普通账号'!$B$2:$D$10000,3,)</f>
        <v>铁军-深</v>
      </c>
      <c r="D3284" s="1" t="str">
        <f>VLOOKUP(A3284,'[3]消费明细-普通账号'!$B$2:$L$10000,11,)</f>
        <v>黄至崇</v>
      </c>
      <c r="E3284" s="1" t="str">
        <f>VLOOKUP(A3284,'[3]消费明细-普通账号'!$B$2:$P$10000,15,)</f>
        <v>新建</v>
      </c>
      <c r="F3284" s="5">
        <f>VLOOKUP(A3284,'[3]消费明细-普通账号'!$B$2:$O$10000,14,)</f>
        <v>43194.591597222199</v>
      </c>
      <c r="G3284" s="2" t="s">
        <v>10663</v>
      </c>
      <c r="H3284" s="2" t="s">
        <v>17</v>
      </c>
      <c r="I3284" s="2" t="s">
        <v>59</v>
      </c>
      <c r="J3284" s="2" t="s">
        <v>9342</v>
      </c>
      <c r="K3284" s="2" t="s">
        <v>371</v>
      </c>
      <c r="L3284" s="2" t="s">
        <v>9343</v>
      </c>
      <c r="M3284" s="2"/>
      <c r="N3284" s="1">
        <f t="shared" si="51"/>
        <v>115.85</v>
      </c>
      <c r="O3284" s="2" t="s">
        <v>22</v>
      </c>
      <c r="P3284" s="2" t="s">
        <v>10664</v>
      </c>
      <c r="Q3284" s="2" t="s">
        <v>10665</v>
      </c>
      <c r="R3284" s="2" t="s">
        <v>21</v>
      </c>
      <c r="S3284" s="2"/>
      <c r="T3284" s="2" t="s">
        <v>25</v>
      </c>
      <c r="U3284" t="str">
        <f>VLOOKUP(H3284,[4]可返佣产品!$A$2:$B$1000,2,)</f>
        <v>true</v>
      </c>
    </row>
    <row r="3285" spans="1:21">
      <c r="A3285" s="2" t="s">
        <v>8559</v>
      </c>
      <c r="B3285" s="1" t="str">
        <f>VLOOKUP(A3285,'[3]消费明细-普通账号'!$B$2:$C$10000,2,)</f>
        <v>深圳泽汇科技有限公司</v>
      </c>
      <c r="C3285" s="1" t="str">
        <f>VLOOKUP(A3285,'[3]消费明细-普通账号'!$B$2:$D$10000,3,)</f>
        <v>铁军-深</v>
      </c>
      <c r="D3285" s="1" t="str">
        <f>VLOOKUP(A3285,'[3]消费明细-普通账号'!$B$2:$L$10000,11,)</f>
        <v>黄至崇</v>
      </c>
      <c r="E3285" s="1" t="str">
        <f>VLOOKUP(A3285,'[3]消费明细-普通账号'!$B$2:$P$10000,15,)</f>
        <v>新建</v>
      </c>
      <c r="F3285" s="5">
        <f>VLOOKUP(A3285,'[3]消费明细-普通账号'!$B$2:$O$10000,14,)</f>
        <v>43194.591597222199</v>
      </c>
      <c r="G3285" s="2" t="s">
        <v>10666</v>
      </c>
      <c r="H3285" s="2" t="s">
        <v>17</v>
      </c>
      <c r="I3285" s="2" t="s">
        <v>59</v>
      </c>
      <c r="J3285" s="2" t="s">
        <v>9342</v>
      </c>
      <c r="K3285" s="2" t="s">
        <v>371</v>
      </c>
      <c r="L3285" s="2" t="s">
        <v>9343</v>
      </c>
      <c r="M3285" s="2"/>
      <c r="N3285" s="1">
        <f t="shared" si="51"/>
        <v>115.85</v>
      </c>
      <c r="O3285" s="2" t="s">
        <v>22</v>
      </c>
      <c r="P3285" s="2" t="s">
        <v>10667</v>
      </c>
      <c r="Q3285" s="2" t="s">
        <v>10668</v>
      </c>
      <c r="R3285" s="2" t="s">
        <v>21</v>
      </c>
      <c r="S3285" s="2"/>
      <c r="T3285" s="2" t="s">
        <v>25</v>
      </c>
      <c r="U3285" t="str">
        <f>VLOOKUP(H3285,[4]可返佣产品!$A$2:$B$1000,2,)</f>
        <v>true</v>
      </c>
    </row>
    <row r="3286" spans="1:21">
      <c r="A3286" s="2" t="s">
        <v>8559</v>
      </c>
      <c r="B3286" s="1" t="str">
        <f>VLOOKUP(A3286,'[3]消费明细-普通账号'!$B$2:$C$10000,2,)</f>
        <v>深圳泽汇科技有限公司</v>
      </c>
      <c r="C3286" s="1" t="str">
        <f>VLOOKUP(A3286,'[3]消费明细-普通账号'!$B$2:$D$10000,3,)</f>
        <v>铁军-深</v>
      </c>
      <c r="D3286" s="1" t="str">
        <f>VLOOKUP(A3286,'[3]消费明细-普通账号'!$B$2:$L$10000,11,)</f>
        <v>黄至崇</v>
      </c>
      <c r="E3286" s="1" t="str">
        <f>VLOOKUP(A3286,'[3]消费明细-普通账号'!$B$2:$P$10000,15,)</f>
        <v>新建</v>
      </c>
      <c r="F3286" s="5">
        <f>VLOOKUP(A3286,'[3]消费明细-普通账号'!$B$2:$O$10000,14,)</f>
        <v>43194.591597222199</v>
      </c>
      <c r="G3286" s="2" t="s">
        <v>10669</v>
      </c>
      <c r="H3286" s="2" t="s">
        <v>17</v>
      </c>
      <c r="I3286" s="2" t="s">
        <v>59</v>
      </c>
      <c r="J3286" s="2" t="s">
        <v>9342</v>
      </c>
      <c r="K3286" s="2" t="s">
        <v>371</v>
      </c>
      <c r="L3286" s="2" t="s">
        <v>9343</v>
      </c>
      <c r="M3286" s="2"/>
      <c r="N3286" s="1">
        <f t="shared" si="51"/>
        <v>115.85</v>
      </c>
      <c r="O3286" s="2" t="s">
        <v>22</v>
      </c>
      <c r="P3286" s="2" t="s">
        <v>10670</v>
      </c>
      <c r="Q3286" s="2" t="s">
        <v>10671</v>
      </c>
      <c r="R3286" s="2" t="s">
        <v>21</v>
      </c>
      <c r="S3286" s="2"/>
      <c r="T3286" s="2" t="s">
        <v>25</v>
      </c>
      <c r="U3286" t="str">
        <f>VLOOKUP(H3286,[4]可返佣产品!$A$2:$B$1000,2,)</f>
        <v>true</v>
      </c>
    </row>
    <row r="3287" spans="1:21">
      <c r="A3287" s="2" t="s">
        <v>8559</v>
      </c>
      <c r="B3287" s="1" t="str">
        <f>VLOOKUP(A3287,'[3]消费明细-普通账号'!$B$2:$C$10000,2,)</f>
        <v>深圳泽汇科技有限公司</v>
      </c>
      <c r="C3287" s="1" t="str">
        <f>VLOOKUP(A3287,'[3]消费明细-普通账号'!$B$2:$D$10000,3,)</f>
        <v>铁军-深</v>
      </c>
      <c r="D3287" s="1" t="str">
        <f>VLOOKUP(A3287,'[3]消费明细-普通账号'!$B$2:$L$10000,11,)</f>
        <v>黄至崇</v>
      </c>
      <c r="E3287" s="1" t="str">
        <f>VLOOKUP(A3287,'[3]消费明细-普通账号'!$B$2:$P$10000,15,)</f>
        <v>新建</v>
      </c>
      <c r="F3287" s="5">
        <f>VLOOKUP(A3287,'[3]消费明细-普通账号'!$B$2:$O$10000,14,)</f>
        <v>43194.591597222199</v>
      </c>
      <c r="G3287" s="2" t="s">
        <v>10672</v>
      </c>
      <c r="H3287" s="2" t="s">
        <v>17</v>
      </c>
      <c r="I3287" s="2" t="s">
        <v>59</v>
      </c>
      <c r="J3287" s="2" t="s">
        <v>9342</v>
      </c>
      <c r="K3287" s="2" t="s">
        <v>371</v>
      </c>
      <c r="L3287" s="2" t="s">
        <v>9343</v>
      </c>
      <c r="M3287" s="2"/>
      <c r="N3287" s="1">
        <f t="shared" si="51"/>
        <v>115.85</v>
      </c>
      <c r="O3287" s="2" t="s">
        <v>22</v>
      </c>
      <c r="P3287" s="2" t="s">
        <v>10673</v>
      </c>
      <c r="Q3287" s="2" t="s">
        <v>10674</v>
      </c>
      <c r="R3287" s="2" t="s">
        <v>21</v>
      </c>
      <c r="S3287" s="2"/>
      <c r="T3287" s="2" t="s">
        <v>25</v>
      </c>
      <c r="U3287" t="str">
        <f>VLOOKUP(H3287,[4]可返佣产品!$A$2:$B$1000,2,)</f>
        <v>true</v>
      </c>
    </row>
    <row r="3288" spans="1:21">
      <c r="A3288" s="2" t="s">
        <v>8559</v>
      </c>
      <c r="B3288" s="1" t="str">
        <f>VLOOKUP(A3288,'[3]消费明细-普通账号'!$B$2:$C$10000,2,)</f>
        <v>深圳泽汇科技有限公司</v>
      </c>
      <c r="C3288" s="1" t="str">
        <f>VLOOKUP(A3288,'[3]消费明细-普通账号'!$B$2:$D$10000,3,)</f>
        <v>铁军-深</v>
      </c>
      <c r="D3288" s="1" t="str">
        <f>VLOOKUP(A3288,'[3]消费明细-普通账号'!$B$2:$L$10000,11,)</f>
        <v>黄至崇</v>
      </c>
      <c r="E3288" s="1" t="str">
        <f>VLOOKUP(A3288,'[3]消费明细-普通账号'!$B$2:$P$10000,15,)</f>
        <v>新建</v>
      </c>
      <c r="F3288" s="5">
        <f>VLOOKUP(A3288,'[3]消费明细-普通账号'!$B$2:$O$10000,14,)</f>
        <v>43194.591597222199</v>
      </c>
      <c r="G3288" s="2" t="s">
        <v>10675</v>
      </c>
      <c r="H3288" s="2" t="s">
        <v>17</v>
      </c>
      <c r="I3288" s="2" t="s">
        <v>59</v>
      </c>
      <c r="J3288" s="2" t="s">
        <v>9342</v>
      </c>
      <c r="K3288" s="2" t="s">
        <v>371</v>
      </c>
      <c r="L3288" s="2" t="s">
        <v>9343</v>
      </c>
      <c r="M3288" s="2"/>
      <c r="N3288" s="1">
        <f t="shared" si="51"/>
        <v>115.85</v>
      </c>
      <c r="O3288" s="2" t="s">
        <v>22</v>
      </c>
      <c r="P3288" s="2" t="s">
        <v>10676</v>
      </c>
      <c r="Q3288" s="2" t="s">
        <v>10677</v>
      </c>
      <c r="R3288" s="2" t="s">
        <v>21</v>
      </c>
      <c r="S3288" s="2"/>
      <c r="T3288" s="2" t="s">
        <v>25</v>
      </c>
      <c r="U3288" t="str">
        <f>VLOOKUP(H3288,[4]可返佣产品!$A$2:$B$1000,2,)</f>
        <v>true</v>
      </c>
    </row>
    <row r="3289" spans="1:21">
      <c r="A3289" s="2" t="s">
        <v>8559</v>
      </c>
      <c r="B3289" s="1" t="str">
        <f>VLOOKUP(A3289,'[3]消费明细-普通账号'!$B$2:$C$10000,2,)</f>
        <v>深圳泽汇科技有限公司</v>
      </c>
      <c r="C3289" s="1" t="str">
        <f>VLOOKUP(A3289,'[3]消费明细-普通账号'!$B$2:$D$10000,3,)</f>
        <v>铁军-深</v>
      </c>
      <c r="D3289" s="1" t="str">
        <f>VLOOKUP(A3289,'[3]消费明细-普通账号'!$B$2:$L$10000,11,)</f>
        <v>黄至崇</v>
      </c>
      <c r="E3289" s="1" t="str">
        <f>VLOOKUP(A3289,'[3]消费明细-普通账号'!$B$2:$P$10000,15,)</f>
        <v>新建</v>
      </c>
      <c r="F3289" s="5">
        <f>VLOOKUP(A3289,'[3]消费明细-普通账号'!$B$2:$O$10000,14,)</f>
        <v>43194.591597222199</v>
      </c>
      <c r="G3289" s="2" t="s">
        <v>10678</v>
      </c>
      <c r="H3289" s="2" t="s">
        <v>17</v>
      </c>
      <c r="I3289" s="2" t="s">
        <v>59</v>
      </c>
      <c r="J3289" s="2" t="s">
        <v>9342</v>
      </c>
      <c r="K3289" s="2" t="s">
        <v>371</v>
      </c>
      <c r="L3289" s="2" t="s">
        <v>9343</v>
      </c>
      <c r="M3289" s="2"/>
      <c r="N3289" s="1">
        <f t="shared" si="51"/>
        <v>115.85</v>
      </c>
      <c r="O3289" s="2" t="s">
        <v>22</v>
      </c>
      <c r="P3289" s="2" t="s">
        <v>10679</v>
      </c>
      <c r="Q3289" s="2" t="s">
        <v>10680</v>
      </c>
      <c r="R3289" s="2" t="s">
        <v>21</v>
      </c>
      <c r="S3289" s="2"/>
      <c r="T3289" s="2" t="s">
        <v>25</v>
      </c>
      <c r="U3289" t="str">
        <f>VLOOKUP(H3289,[4]可返佣产品!$A$2:$B$1000,2,)</f>
        <v>true</v>
      </c>
    </row>
    <row r="3290" spans="1:21">
      <c r="A3290" s="2" t="s">
        <v>8559</v>
      </c>
      <c r="B3290" s="1" t="str">
        <f>VLOOKUP(A3290,'[3]消费明细-普通账号'!$B$2:$C$10000,2,)</f>
        <v>深圳泽汇科技有限公司</v>
      </c>
      <c r="C3290" s="1" t="str">
        <f>VLOOKUP(A3290,'[3]消费明细-普通账号'!$B$2:$D$10000,3,)</f>
        <v>铁军-深</v>
      </c>
      <c r="D3290" s="1" t="str">
        <f>VLOOKUP(A3290,'[3]消费明细-普通账号'!$B$2:$L$10000,11,)</f>
        <v>黄至崇</v>
      </c>
      <c r="E3290" s="1" t="str">
        <f>VLOOKUP(A3290,'[3]消费明细-普通账号'!$B$2:$P$10000,15,)</f>
        <v>新建</v>
      </c>
      <c r="F3290" s="5">
        <f>VLOOKUP(A3290,'[3]消费明细-普通账号'!$B$2:$O$10000,14,)</f>
        <v>43194.591597222199</v>
      </c>
      <c r="G3290" s="2" t="s">
        <v>10681</v>
      </c>
      <c r="H3290" s="2" t="s">
        <v>17</v>
      </c>
      <c r="I3290" s="2" t="s">
        <v>59</v>
      </c>
      <c r="J3290" s="2" t="s">
        <v>9342</v>
      </c>
      <c r="K3290" s="2" t="s">
        <v>371</v>
      </c>
      <c r="L3290" s="2" t="s">
        <v>9343</v>
      </c>
      <c r="M3290" s="2"/>
      <c r="N3290" s="1">
        <f t="shared" si="51"/>
        <v>115.85</v>
      </c>
      <c r="O3290" s="2" t="s">
        <v>22</v>
      </c>
      <c r="P3290" s="2" t="s">
        <v>10682</v>
      </c>
      <c r="Q3290" s="2" t="s">
        <v>10683</v>
      </c>
      <c r="R3290" s="2" t="s">
        <v>21</v>
      </c>
      <c r="S3290" s="2"/>
      <c r="T3290" s="2" t="s">
        <v>25</v>
      </c>
      <c r="U3290" t="str">
        <f>VLOOKUP(H3290,[4]可返佣产品!$A$2:$B$1000,2,)</f>
        <v>true</v>
      </c>
    </row>
    <row r="3291" spans="1:21">
      <c r="A3291" s="2" t="s">
        <v>8559</v>
      </c>
      <c r="B3291" s="1" t="str">
        <f>VLOOKUP(A3291,'[3]消费明细-普通账号'!$B$2:$C$10000,2,)</f>
        <v>深圳泽汇科技有限公司</v>
      </c>
      <c r="C3291" s="1" t="str">
        <f>VLOOKUP(A3291,'[3]消费明细-普通账号'!$B$2:$D$10000,3,)</f>
        <v>铁军-深</v>
      </c>
      <c r="D3291" s="1" t="str">
        <f>VLOOKUP(A3291,'[3]消费明细-普通账号'!$B$2:$L$10000,11,)</f>
        <v>黄至崇</v>
      </c>
      <c r="E3291" s="1" t="str">
        <f>VLOOKUP(A3291,'[3]消费明细-普通账号'!$B$2:$P$10000,15,)</f>
        <v>新建</v>
      </c>
      <c r="F3291" s="5">
        <f>VLOOKUP(A3291,'[3]消费明细-普通账号'!$B$2:$O$10000,14,)</f>
        <v>43194.591597222199</v>
      </c>
      <c r="G3291" s="2" t="s">
        <v>10684</v>
      </c>
      <c r="H3291" s="2" t="s">
        <v>17</v>
      </c>
      <c r="I3291" s="2" t="s">
        <v>59</v>
      </c>
      <c r="J3291" s="2" t="s">
        <v>9342</v>
      </c>
      <c r="K3291" s="2" t="s">
        <v>371</v>
      </c>
      <c r="L3291" s="2" t="s">
        <v>9343</v>
      </c>
      <c r="M3291" s="2"/>
      <c r="N3291" s="1">
        <f t="shared" si="51"/>
        <v>115.85</v>
      </c>
      <c r="O3291" s="2" t="s">
        <v>22</v>
      </c>
      <c r="P3291" s="2" t="s">
        <v>10685</v>
      </c>
      <c r="Q3291" s="2" t="s">
        <v>10686</v>
      </c>
      <c r="R3291" s="2" t="s">
        <v>21</v>
      </c>
      <c r="S3291" s="2"/>
      <c r="T3291" s="2" t="s">
        <v>25</v>
      </c>
      <c r="U3291" t="str">
        <f>VLOOKUP(H3291,[4]可返佣产品!$A$2:$B$1000,2,)</f>
        <v>true</v>
      </c>
    </row>
    <row r="3292" spans="1:21">
      <c r="A3292" s="2" t="s">
        <v>8559</v>
      </c>
      <c r="B3292" s="1" t="str">
        <f>VLOOKUP(A3292,'[3]消费明细-普通账号'!$B$2:$C$10000,2,)</f>
        <v>深圳泽汇科技有限公司</v>
      </c>
      <c r="C3292" s="1" t="str">
        <f>VLOOKUP(A3292,'[3]消费明细-普通账号'!$B$2:$D$10000,3,)</f>
        <v>铁军-深</v>
      </c>
      <c r="D3292" s="1" t="str">
        <f>VLOOKUP(A3292,'[3]消费明细-普通账号'!$B$2:$L$10000,11,)</f>
        <v>黄至崇</v>
      </c>
      <c r="E3292" s="1" t="str">
        <f>VLOOKUP(A3292,'[3]消费明细-普通账号'!$B$2:$P$10000,15,)</f>
        <v>新建</v>
      </c>
      <c r="F3292" s="5">
        <f>VLOOKUP(A3292,'[3]消费明细-普通账号'!$B$2:$O$10000,14,)</f>
        <v>43194.591597222199</v>
      </c>
      <c r="G3292" s="2" t="s">
        <v>10687</v>
      </c>
      <c r="H3292" s="2" t="s">
        <v>17</v>
      </c>
      <c r="I3292" s="2" t="s">
        <v>59</v>
      </c>
      <c r="J3292" s="2" t="s">
        <v>9342</v>
      </c>
      <c r="K3292" s="2" t="s">
        <v>371</v>
      </c>
      <c r="L3292" s="2" t="s">
        <v>9343</v>
      </c>
      <c r="M3292" s="2"/>
      <c r="N3292" s="1">
        <f t="shared" si="51"/>
        <v>115.85</v>
      </c>
      <c r="O3292" s="2" t="s">
        <v>22</v>
      </c>
      <c r="P3292" s="2" t="s">
        <v>10688</v>
      </c>
      <c r="Q3292" s="2" t="s">
        <v>10689</v>
      </c>
      <c r="R3292" s="2" t="s">
        <v>21</v>
      </c>
      <c r="S3292" s="2"/>
      <c r="T3292" s="2" t="s">
        <v>25</v>
      </c>
      <c r="U3292" t="str">
        <f>VLOOKUP(H3292,[4]可返佣产品!$A$2:$B$1000,2,)</f>
        <v>true</v>
      </c>
    </row>
    <row r="3293" spans="1:21">
      <c r="A3293" s="2" t="s">
        <v>8559</v>
      </c>
      <c r="B3293" s="1" t="str">
        <f>VLOOKUP(A3293,'[3]消费明细-普通账号'!$B$2:$C$10000,2,)</f>
        <v>深圳泽汇科技有限公司</v>
      </c>
      <c r="C3293" s="1" t="str">
        <f>VLOOKUP(A3293,'[3]消费明细-普通账号'!$B$2:$D$10000,3,)</f>
        <v>铁军-深</v>
      </c>
      <c r="D3293" s="1" t="str">
        <f>VLOOKUP(A3293,'[3]消费明细-普通账号'!$B$2:$L$10000,11,)</f>
        <v>黄至崇</v>
      </c>
      <c r="E3293" s="1" t="str">
        <f>VLOOKUP(A3293,'[3]消费明细-普通账号'!$B$2:$P$10000,15,)</f>
        <v>新建</v>
      </c>
      <c r="F3293" s="5">
        <f>VLOOKUP(A3293,'[3]消费明细-普通账号'!$B$2:$O$10000,14,)</f>
        <v>43194.591597222199</v>
      </c>
      <c r="G3293" s="2" t="s">
        <v>10690</v>
      </c>
      <c r="H3293" s="2" t="s">
        <v>17</v>
      </c>
      <c r="I3293" s="2" t="s">
        <v>59</v>
      </c>
      <c r="J3293" s="2" t="s">
        <v>9342</v>
      </c>
      <c r="K3293" s="2" t="s">
        <v>371</v>
      </c>
      <c r="L3293" s="2" t="s">
        <v>9343</v>
      </c>
      <c r="M3293" s="2"/>
      <c r="N3293" s="1">
        <f t="shared" si="51"/>
        <v>115.85</v>
      </c>
      <c r="O3293" s="2" t="s">
        <v>22</v>
      </c>
      <c r="P3293" s="2" t="s">
        <v>10691</v>
      </c>
      <c r="Q3293" s="2" t="s">
        <v>10692</v>
      </c>
      <c r="R3293" s="2" t="s">
        <v>21</v>
      </c>
      <c r="S3293" s="2"/>
      <c r="T3293" s="2" t="s">
        <v>25</v>
      </c>
      <c r="U3293" t="str">
        <f>VLOOKUP(H3293,[4]可返佣产品!$A$2:$B$1000,2,)</f>
        <v>true</v>
      </c>
    </row>
    <row r="3294" spans="1:21">
      <c r="A3294" s="2" t="s">
        <v>8559</v>
      </c>
      <c r="B3294" s="1" t="str">
        <f>VLOOKUP(A3294,'[3]消费明细-普通账号'!$B$2:$C$10000,2,)</f>
        <v>深圳泽汇科技有限公司</v>
      </c>
      <c r="C3294" s="1" t="str">
        <f>VLOOKUP(A3294,'[3]消费明细-普通账号'!$B$2:$D$10000,3,)</f>
        <v>铁军-深</v>
      </c>
      <c r="D3294" s="1" t="str">
        <f>VLOOKUP(A3294,'[3]消费明细-普通账号'!$B$2:$L$10000,11,)</f>
        <v>黄至崇</v>
      </c>
      <c r="E3294" s="1" t="str">
        <f>VLOOKUP(A3294,'[3]消费明细-普通账号'!$B$2:$P$10000,15,)</f>
        <v>新建</v>
      </c>
      <c r="F3294" s="5">
        <f>VLOOKUP(A3294,'[3]消费明细-普通账号'!$B$2:$O$10000,14,)</f>
        <v>43194.591597222199</v>
      </c>
      <c r="G3294" s="2" t="s">
        <v>10693</v>
      </c>
      <c r="H3294" s="2" t="s">
        <v>17</v>
      </c>
      <c r="I3294" s="2" t="s">
        <v>59</v>
      </c>
      <c r="J3294" s="2" t="s">
        <v>9342</v>
      </c>
      <c r="K3294" s="2" t="s">
        <v>371</v>
      </c>
      <c r="L3294" s="2" t="s">
        <v>9343</v>
      </c>
      <c r="M3294" s="2"/>
      <c r="N3294" s="1">
        <f t="shared" si="51"/>
        <v>115.85</v>
      </c>
      <c r="O3294" s="2" t="s">
        <v>22</v>
      </c>
      <c r="P3294" s="2" t="s">
        <v>10694</v>
      </c>
      <c r="Q3294" s="2" t="s">
        <v>10695</v>
      </c>
      <c r="R3294" s="2" t="s">
        <v>21</v>
      </c>
      <c r="S3294" s="2"/>
      <c r="T3294" s="2" t="s">
        <v>25</v>
      </c>
      <c r="U3294" t="str">
        <f>VLOOKUP(H3294,[4]可返佣产品!$A$2:$B$1000,2,)</f>
        <v>true</v>
      </c>
    </row>
    <row r="3295" spans="1:21">
      <c r="A3295" s="2" t="s">
        <v>8559</v>
      </c>
      <c r="B3295" s="1" t="str">
        <f>VLOOKUP(A3295,'[3]消费明细-普通账号'!$B$2:$C$10000,2,)</f>
        <v>深圳泽汇科技有限公司</v>
      </c>
      <c r="C3295" s="1" t="str">
        <f>VLOOKUP(A3295,'[3]消费明细-普通账号'!$B$2:$D$10000,3,)</f>
        <v>铁军-深</v>
      </c>
      <c r="D3295" s="1" t="str">
        <f>VLOOKUP(A3295,'[3]消费明细-普通账号'!$B$2:$L$10000,11,)</f>
        <v>黄至崇</v>
      </c>
      <c r="E3295" s="1" t="str">
        <f>VLOOKUP(A3295,'[3]消费明细-普通账号'!$B$2:$P$10000,15,)</f>
        <v>新建</v>
      </c>
      <c r="F3295" s="5">
        <f>VLOOKUP(A3295,'[3]消费明细-普通账号'!$B$2:$O$10000,14,)</f>
        <v>43194.591597222199</v>
      </c>
      <c r="G3295" s="2" t="s">
        <v>10696</v>
      </c>
      <c r="H3295" s="2" t="s">
        <v>17</v>
      </c>
      <c r="I3295" s="2" t="s">
        <v>59</v>
      </c>
      <c r="J3295" s="2" t="s">
        <v>9342</v>
      </c>
      <c r="K3295" s="2" t="s">
        <v>371</v>
      </c>
      <c r="L3295" s="2" t="s">
        <v>9343</v>
      </c>
      <c r="M3295" s="2"/>
      <c r="N3295" s="1">
        <f t="shared" si="51"/>
        <v>115.85</v>
      </c>
      <c r="O3295" s="2" t="s">
        <v>22</v>
      </c>
      <c r="P3295" s="2" t="s">
        <v>10697</v>
      </c>
      <c r="Q3295" s="2" t="s">
        <v>10698</v>
      </c>
      <c r="R3295" s="2" t="s">
        <v>21</v>
      </c>
      <c r="S3295" s="2"/>
      <c r="T3295" s="2" t="s">
        <v>25</v>
      </c>
      <c r="U3295" t="str">
        <f>VLOOKUP(H3295,[4]可返佣产品!$A$2:$B$1000,2,)</f>
        <v>true</v>
      </c>
    </row>
    <row r="3296" spans="1:21">
      <c r="A3296" s="2" t="s">
        <v>8559</v>
      </c>
      <c r="B3296" s="1" t="str">
        <f>VLOOKUP(A3296,'[3]消费明细-普通账号'!$B$2:$C$10000,2,)</f>
        <v>深圳泽汇科技有限公司</v>
      </c>
      <c r="C3296" s="1" t="str">
        <f>VLOOKUP(A3296,'[3]消费明细-普通账号'!$B$2:$D$10000,3,)</f>
        <v>铁军-深</v>
      </c>
      <c r="D3296" s="1" t="str">
        <f>VLOOKUP(A3296,'[3]消费明细-普通账号'!$B$2:$L$10000,11,)</f>
        <v>黄至崇</v>
      </c>
      <c r="E3296" s="1" t="str">
        <f>VLOOKUP(A3296,'[3]消费明细-普通账号'!$B$2:$P$10000,15,)</f>
        <v>新建</v>
      </c>
      <c r="F3296" s="5">
        <f>VLOOKUP(A3296,'[3]消费明细-普通账号'!$B$2:$O$10000,14,)</f>
        <v>43194.591597222199</v>
      </c>
      <c r="G3296" s="2" t="s">
        <v>10699</v>
      </c>
      <c r="H3296" s="2" t="s">
        <v>17</v>
      </c>
      <c r="I3296" s="2" t="s">
        <v>59</v>
      </c>
      <c r="J3296" s="2" t="s">
        <v>9342</v>
      </c>
      <c r="K3296" s="2" t="s">
        <v>371</v>
      </c>
      <c r="L3296" s="2" t="s">
        <v>9343</v>
      </c>
      <c r="M3296" s="2"/>
      <c r="N3296" s="1">
        <f t="shared" si="51"/>
        <v>115.85</v>
      </c>
      <c r="O3296" s="2" t="s">
        <v>22</v>
      </c>
      <c r="P3296" s="2" t="s">
        <v>10700</v>
      </c>
      <c r="Q3296" s="2" t="s">
        <v>10701</v>
      </c>
      <c r="R3296" s="2" t="s">
        <v>21</v>
      </c>
      <c r="S3296" s="2"/>
      <c r="T3296" s="2" t="s">
        <v>25</v>
      </c>
      <c r="U3296" t="str">
        <f>VLOOKUP(H3296,[4]可返佣产品!$A$2:$B$1000,2,)</f>
        <v>true</v>
      </c>
    </row>
    <row r="3297" spans="1:21">
      <c r="A3297" s="2" t="s">
        <v>8559</v>
      </c>
      <c r="B3297" s="1" t="str">
        <f>VLOOKUP(A3297,'[3]消费明细-普通账号'!$B$2:$C$10000,2,)</f>
        <v>深圳泽汇科技有限公司</v>
      </c>
      <c r="C3297" s="1" t="str">
        <f>VLOOKUP(A3297,'[3]消费明细-普通账号'!$B$2:$D$10000,3,)</f>
        <v>铁军-深</v>
      </c>
      <c r="D3297" s="1" t="str">
        <f>VLOOKUP(A3297,'[3]消费明细-普通账号'!$B$2:$L$10000,11,)</f>
        <v>黄至崇</v>
      </c>
      <c r="E3297" s="1" t="str">
        <f>VLOOKUP(A3297,'[3]消费明细-普通账号'!$B$2:$P$10000,15,)</f>
        <v>新建</v>
      </c>
      <c r="F3297" s="5">
        <f>VLOOKUP(A3297,'[3]消费明细-普通账号'!$B$2:$O$10000,14,)</f>
        <v>43194.591597222199</v>
      </c>
      <c r="G3297" s="2" t="s">
        <v>10702</v>
      </c>
      <c r="H3297" s="2" t="s">
        <v>17</v>
      </c>
      <c r="I3297" s="2" t="s">
        <v>59</v>
      </c>
      <c r="J3297" s="2" t="s">
        <v>9342</v>
      </c>
      <c r="K3297" s="2" t="s">
        <v>371</v>
      </c>
      <c r="L3297" s="2" t="s">
        <v>9343</v>
      </c>
      <c r="M3297" s="2"/>
      <c r="N3297" s="1">
        <f t="shared" si="51"/>
        <v>115.85</v>
      </c>
      <c r="O3297" s="2" t="s">
        <v>22</v>
      </c>
      <c r="P3297" s="2" t="s">
        <v>10703</v>
      </c>
      <c r="Q3297" s="2" t="s">
        <v>10704</v>
      </c>
      <c r="R3297" s="2" t="s">
        <v>21</v>
      </c>
      <c r="S3297" s="2"/>
      <c r="T3297" s="2" t="s">
        <v>25</v>
      </c>
      <c r="U3297" t="str">
        <f>VLOOKUP(H3297,[4]可返佣产品!$A$2:$B$1000,2,)</f>
        <v>true</v>
      </c>
    </row>
    <row r="3298" spans="1:21">
      <c r="A3298" s="2" t="s">
        <v>8559</v>
      </c>
      <c r="B3298" s="1" t="str">
        <f>VLOOKUP(A3298,'[3]消费明细-普通账号'!$B$2:$C$10000,2,)</f>
        <v>深圳泽汇科技有限公司</v>
      </c>
      <c r="C3298" s="1" t="str">
        <f>VLOOKUP(A3298,'[3]消费明细-普通账号'!$B$2:$D$10000,3,)</f>
        <v>铁军-深</v>
      </c>
      <c r="D3298" s="1" t="str">
        <f>VLOOKUP(A3298,'[3]消费明细-普通账号'!$B$2:$L$10000,11,)</f>
        <v>黄至崇</v>
      </c>
      <c r="E3298" s="1" t="str">
        <f>VLOOKUP(A3298,'[3]消费明细-普通账号'!$B$2:$P$10000,15,)</f>
        <v>新建</v>
      </c>
      <c r="F3298" s="5">
        <f>VLOOKUP(A3298,'[3]消费明细-普通账号'!$B$2:$O$10000,14,)</f>
        <v>43194.591597222199</v>
      </c>
      <c r="G3298" s="2" t="s">
        <v>10705</v>
      </c>
      <c r="H3298" s="2" t="s">
        <v>17</v>
      </c>
      <c r="I3298" s="2" t="s">
        <v>59</v>
      </c>
      <c r="J3298" s="2" t="s">
        <v>9342</v>
      </c>
      <c r="K3298" s="2" t="s">
        <v>371</v>
      </c>
      <c r="L3298" s="2" t="s">
        <v>9343</v>
      </c>
      <c r="M3298" s="2"/>
      <c r="N3298" s="1">
        <f t="shared" si="51"/>
        <v>115.85</v>
      </c>
      <c r="O3298" s="2" t="s">
        <v>22</v>
      </c>
      <c r="P3298" s="2" t="s">
        <v>10706</v>
      </c>
      <c r="Q3298" s="2" t="s">
        <v>10707</v>
      </c>
      <c r="R3298" s="2" t="s">
        <v>21</v>
      </c>
      <c r="S3298" s="2"/>
      <c r="T3298" s="2" t="s">
        <v>25</v>
      </c>
      <c r="U3298" t="str">
        <f>VLOOKUP(H3298,[4]可返佣产品!$A$2:$B$1000,2,)</f>
        <v>true</v>
      </c>
    </row>
    <row r="3299" spans="1:21">
      <c r="A3299" s="2" t="s">
        <v>8559</v>
      </c>
      <c r="B3299" s="1" t="str">
        <f>VLOOKUP(A3299,'[3]消费明细-普通账号'!$B$2:$C$10000,2,)</f>
        <v>深圳泽汇科技有限公司</v>
      </c>
      <c r="C3299" s="1" t="str">
        <f>VLOOKUP(A3299,'[3]消费明细-普通账号'!$B$2:$D$10000,3,)</f>
        <v>铁军-深</v>
      </c>
      <c r="D3299" s="1" t="str">
        <f>VLOOKUP(A3299,'[3]消费明细-普通账号'!$B$2:$L$10000,11,)</f>
        <v>黄至崇</v>
      </c>
      <c r="E3299" s="1" t="str">
        <f>VLOOKUP(A3299,'[3]消费明细-普通账号'!$B$2:$P$10000,15,)</f>
        <v>新建</v>
      </c>
      <c r="F3299" s="5">
        <f>VLOOKUP(A3299,'[3]消费明细-普通账号'!$B$2:$O$10000,14,)</f>
        <v>43194.591597222199</v>
      </c>
      <c r="G3299" s="2" t="s">
        <v>10708</v>
      </c>
      <c r="H3299" s="2" t="s">
        <v>17</v>
      </c>
      <c r="I3299" s="2" t="s">
        <v>59</v>
      </c>
      <c r="J3299" s="2" t="s">
        <v>9342</v>
      </c>
      <c r="K3299" s="2" t="s">
        <v>371</v>
      </c>
      <c r="L3299" s="2" t="s">
        <v>9343</v>
      </c>
      <c r="M3299" s="2"/>
      <c r="N3299" s="1">
        <f t="shared" si="51"/>
        <v>115.85</v>
      </c>
      <c r="O3299" s="2" t="s">
        <v>22</v>
      </c>
      <c r="P3299" s="2" t="s">
        <v>10709</v>
      </c>
      <c r="Q3299" s="2" t="s">
        <v>10710</v>
      </c>
      <c r="R3299" s="2" t="s">
        <v>21</v>
      </c>
      <c r="S3299" s="2"/>
      <c r="T3299" s="2" t="s">
        <v>25</v>
      </c>
      <c r="U3299" t="str">
        <f>VLOOKUP(H3299,[4]可返佣产品!$A$2:$B$1000,2,)</f>
        <v>true</v>
      </c>
    </row>
    <row r="3300" spans="1:21">
      <c r="A3300" s="2" t="s">
        <v>8559</v>
      </c>
      <c r="B3300" s="1" t="str">
        <f>VLOOKUP(A3300,'[3]消费明细-普通账号'!$B$2:$C$10000,2,)</f>
        <v>深圳泽汇科技有限公司</v>
      </c>
      <c r="C3300" s="1" t="str">
        <f>VLOOKUP(A3300,'[3]消费明细-普通账号'!$B$2:$D$10000,3,)</f>
        <v>铁军-深</v>
      </c>
      <c r="D3300" s="1" t="str">
        <f>VLOOKUP(A3300,'[3]消费明细-普通账号'!$B$2:$L$10000,11,)</f>
        <v>黄至崇</v>
      </c>
      <c r="E3300" s="1" t="str">
        <f>VLOOKUP(A3300,'[3]消费明细-普通账号'!$B$2:$P$10000,15,)</f>
        <v>新建</v>
      </c>
      <c r="F3300" s="5">
        <f>VLOOKUP(A3300,'[3]消费明细-普通账号'!$B$2:$O$10000,14,)</f>
        <v>43194.591597222199</v>
      </c>
      <c r="G3300" s="2" t="s">
        <v>10711</v>
      </c>
      <c r="H3300" s="2" t="s">
        <v>17</v>
      </c>
      <c r="I3300" s="2" t="s">
        <v>59</v>
      </c>
      <c r="J3300" s="2" t="s">
        <v>9342</v>
      </c>
      <c r="K3300" s="2" t="s">
        <v>371</v>
      </c>
      <c r="L3300" s="2" t="s">
        <v>9343</v>
      </c>
      <c r="M3300" s="2"/>
      <c r="N3300" s="1">
        <f t="shared" si="51"/>
        <v>115.85</v>
      </c>
      <c r="O3300" s="2" t="s">
        <v>22</v>
      </c>
      <c r="P3300" s="2" t="s">
        <v>10712</v>
      </c>
      <c r="Q3300" s="2" t="s">
        <v>10713</v>
      </c>
      <c r="R3300" s="2" t="s">
        <v>21</v>
      </c>
      <c r="S3300" s="2"/>
      <c r="T3300" s="2" t="s">
        <v>25</v>
      </c>
      <c r="U3300" t="str">
        <f>VLOOKUP(H3300,[4]可返佣产品!$A$2:$B$1000,2,)</f>
        <v>true</v>
      </c>
    </row>
    <row r="3301" spans="1:21">
      <c r="A3301" s="2" t="s">
        <v>8559</v>
      </c>
      <c r="B3301" s="1" t="str">
        <f>VLOOKUP(A3301,'[3]消费明细-普通账号'!$B$2:$C$10000,2,)</f>
        <v>深圳泽汇科技有限公司</v>
      </c>
      <c r="C3301" s="1" t="str">
        <f>VLOOKUP(A3301,'[3]消费明细-普通账号'!$B$2:$D$10000,3,)</f>
        <v>铁军-深</v>
      </c>
      <c r="D3301" s="1" t="str">
        <f>VLOOKUP(A3301,'[3]消费明细-普通账号'!$B$2:$L$10000,11,)</f>
        <v>黄至崇</v>
      </c>
      <c r="E3301" s="1" t="str">
        <f>VLOOKUP(A3301,'[3]消费明细-普通账号'!$B$2:$P$10000,15,)</f>
        <v>新建</v>
      </c>
      <c r="F3301" s="5">
        <f>VLOOKUP(A3301,'[3]消费明细-普通账号'!$B$2:$O$10000,14,)</f>
        <v>43194.591597222199</v>
      </c>
      <c r="G3301" s="2" t="s">
        <v>10714</v>
      </c>
      <c r="H3301" s="2" t="s">
        <v>17</v>
      </c>
      <c r="I3301" s="2" t="s">
        <v>59</v>
      </c>
      <c r="J3301" s="2" t="s">
        <v>9342</v>
      </c>
      <c r="K3301" s="2" t="s">
        <v>371</v>
      </c>
      <c r="L3301" s="2" t="s">
        <v>9343</v>
      </c>
      <c r="M3301" s="2"/>
      <c r="N3301" s="1">
        <f t="shared" si="51"/>
        <v>115.85</v>
      </c>
      <c r="O3301" s="2" t="s">
        <v>22</v>
      </c>
      <c r="P3301" s="2" t="s">
        <v>10715</v>
      </c>
      <c r="Q3301" s="2" t="s">
        <v>10716</v>
      </c>
      <c r="R3301" s="2" t="s">
        <v>21</v>
      </c>
      <c r="S3301" s="2"/>
      <c r="T3301" s="2" t="s">
        <v>25</v>
      </c>
      <c r="U3301" t="str">
        <f>VLOOKUP(H3301,[4]可返佣产品!$A$2:$B$1000,2,)</f>
        <v>true</v>
      </c>
    </row>
    <row r="3302" spans="1:21">
      <c r="A3302" s="2" t="s">
        <v>8559</v>
      </c>
      <c r="B3302" s="1" t="str">
        <f>VLOOKUP(A3302,'[3]消费明细-普通账号'!$B$2:$C$10000,2,)</f>
        <v>深圳泽汇科技有限公司</v>
      </c>
      <c r="C3302" s="1" t="str">
        <f>VLOOKUP(A3302,'[3]消费明细-普通账号'!$B$2:$D$10000,3,)</f>
        <v>铁军-深</v>
      </c>
      <c r="D3302" s="1" t="str">
        <f>VLOOKUP(A3302,'[3]消费明细-普通账号'!$B$2:$L$10000,11,)</f>
        <v>黄至崇</v>
      </c>
      <c r="E3302" s="1" t="str">
        <f>VLOOKUP(A3302,'[3]消费明细-普通账号'!$B$2:$P$10000,15,)</f>
        <v>新建</v>
      </c>
      <c r="F3302" s="5">
        <f>VLOOKUP(A3302,'[3]消费明细-普通账号'!$B$2:$O$10000,14,)</f>
        <v>43194.591597222199</v>
      </c>
      <c r="G3302" s="2" t="s">
        <v>10717</v>
      </c>
      <c r="H3302" s="2" t="s">
        <v>17</v>
      </c>
      <c r="I3302" s="2" t="s">
        <v>59</v>
      </c>
      <c r="J3302" s="2" t="s">
        <v>9342</v>
      </c>
      <c r="K3302" s="2" t="s">
        <v>371</v>
      </c>
      <c r="L3302" s="2" t="s">
        <v>9343</v>
      </c>
      <c r="M3302" s="2"/>
      <c r="N3302" s="1">
        <f t="shared" si="51"/>
        <v>115.85</v>
      </c>
      <c r="O3302" s="2" t="s">
        <v>22</v>
      </c>
      <c r="P3302" s="2" t="s">
        <v>10718</v>
      </c>
      <c r="Q3302" s="2" t="s">
        <v>10719</v>
      </c>
      <c r="R3302" s="2" t="s">
        <v>21</v>
      </c>
      <c r="S3302" s="2"/>
      <c r="T3302" s="2" t="s">
        <v>25</v>
      </c>
      <c r="U3302" t="str">
        <f>VLOOKUP(H3302,[4]可返佣产品!$A$2:$B$1000,2,)</f>
        <v>true</v>
      </c>
    </row>
    <row r="3303" spans="1:21">
      <c r="A3303" s="2" t="s">
        <v>8559</v>
      </c>
      <c r="B3303" s="1" t="str">
        <f>VLOOKUP(A3303,'[3]消费明细-普通账号'!$B$2:$C$10000,2,)</f>
        <v>深圳泽汇科技有限公司</v>
      </c>
      <c r="C3303" s="1" t="str">
        <f>VLOOKUP(A3303,'[3]消费明细-普通账号'!$B$2:$D$10000,3,)</f>
        <v>铁军-深</v>
      </c>
      <c r="D3303" s="1" t="str">
        <f>VLOOKUP(A3303,'[3]消费明细-普通账号'!$B$2:$L$10000,11,)</f>
        <v>黄至崇</v>
      </c>
      <c r="E3303" s="1" t="str">
        <f>VLOOKUP(A3303,'[3]消费明细-普通账号'!$B$2:$P$10000,15,)</f>
        <v>新建</v>
      </c>
      <c r="F3303" s="5">
        <f>VLOOKUP(A3303,'[3]消费明细-普通账号'!$B$2:$O$10000,14,)</f>
        <v>43194.591597222199</v>
      </c>
      <c r="G3303" s="2" t="s">
        <v>10720</v>
      </c>
      <c r="H3303" s="2" t="s">
        <v>17</v>
      </c>
      <c r="I3303" s="2" t="s">
        <v>59</v>
      </c>
      <c r="J3303" s="2" t="s">
        <v>9342</v>
      </c>
      <c r="K3303" s="2" t="s">
        <v>371</v>
      </c>
      <c r="L3303" s="2" t="s">
        <v>9343</v>
      </c>
      <c r="M3303" s="2"/>
      <c r="N3303" s="1">
        <f t="shared" si="51"/>
        <v>115.85</v>
      </c>
      <c r="O3303" s="2" t="s">
        <v>22</v>
      </c>
      <c r="P3303" s="2" t="s">
        <v>10721</v>
      </c>
      <c r="Q3303" s="2" t="s">
        <v>10722</v>
      </c>
      <c r="R3303" s="2" t="s">
        <v>21</v>
      </c>
      <c r="S3303" s="2"/>
      <c r="T3303" s="2" t="s">
        <v>25</v>
      </c>
      <c r="U3303" t="str">
        <f>VLOOKUP(H3303,[4]可返佣产品!$A$2:$B$1000,2,)</f>
        <v>true</v>
      </c>
    </row>
    <row r="3304" spans="1:21">
      <c r="A3304" s="2" t="s">
        <v>8559</v>
      </c>
      <c r="B3304" s="1" t="str">
        <f>VLOOKUP(A3304,'[3]消费明细-普通账号'!$B$2:$C$10000,2,)</f>
        <v>深圳泽汇科技有限公司</v>
      </c>
      <c r="C3304" s="1" t="str">
        <f>VLOOKUP(A3304,'[3]消费明细-普通账号'!$B$2:$D$10000,3,)</f>
        <v>铁军-深</v>
      </c>
      <c r="D3304" s="1" t="str">
        <f>VLOOKUP(A3304,'[3]消费明细-普通账号'!$B$2:$L$10000,11,)</f>
        <v>黄至崇</v>
      </c>
      <c r="E3304" s="1" t="str">
        <f>VLOOKUP(A3304,'[3]消费明细-普通账号'!$B$2:$P$10000,15,)</f>
        <v>新建</v>
      </c>
      <c r="F3304" s="5">
        <f>VLOOKUP(A3304,'[3]消费明细-普通账号'!$B$2:$O$10000,14,)</f>
        <v>43194.591597222199</v>
      </c>
      <c r="G3304" s="2" t="s">
        <v>10723</v>
      </c>
      <c r="H3304" s="2" t="s">
        <v>17</v>
      </c>
      <c r="I3304" s="2" t="s">
        <v>59</v>
      </c>
      <c r="J3304" s="2" t="s">
        <v>9342</v>
      </c>
      <c r="K3304" s="2" t="s">
        <v>371</v>
      </c>
      <c r="L3304" s="2" t="s">
        <v>9343</v>
      </c>
      <c r="M3304" s="2"/>
      <c r="N3304" s="1">
        <f t="shared" si="51"/>
        <v>115.85</v>
      </c>
      <c r="O3304" s="2" t="s">
        <v>22</v>
      </c>
      <c r="P3304" s="2" t="s">
        <v>10724</v>
      </c>
      <c r="Q3304" s="2" t="s">
        <v>10725</v>
      </c>
      <c r="R3304" s="2" t="s">
        <v>21</v>
      </c>
      <c r="S3304" s="2"/>
      <c r="T3304" s="2" t="s">
        <v>25</v>
      </c>
      <c r="U3304" t="str">
        <f>VLOOKUP(H3304,[4]可返佣产品!$A$2:$B$1000,2,)</f>
        <v>true</v>
      </c>
    </row>
    <row r="3305" spans="1:21">
      <c r="A3305" s="2" t="s">
        <v>8559</v>
      </c>
      <c r="B3305" s="1" t="str">
        <f>VLOOKUP(A3305,'[3]消费明细-普通账号'!$B$2:$C$10000,2,)</f>
        <v>深圳泽汇科技有限公司</v>
      </c>
      <c r="C3305" s="1" t="str">
        <f>VLOOKUP(A3305,'[3]消费明细-普通账号'!$B$2:$D$10000,3,)</f>
        <v>铁军-深</v>
      </c>
      <c r="D3305" s="1" t="str">
        <f>VLOOKUP(A3305,'[3]消费明细-普通账号'!$B$2:$L$10000,11,)</f>
        <v>黄至崇</v>
      </c>
      <c r="E3305" s="1" t="str">
        <f>VLOOKUP(A3305,'[3]消费明细-普通账号'!$B$2:$P$10000,15,)</f>
        <v>新建</v>
      </c>
      <c r="F3305" s="5">
        <f>VLOOKUP(A3305,'[3]消费明细-普通账号'!$B$2:$O$10000,14,)</f>
        <v>43194.591597222199</v>
      </c>
      <c r="G3305" s="2" t="s">
        <v>10726</v>
      </c>
      <c r="H3305" s="2" t="s">
        <v>17</v>
      </c>
      <c r="I3305" s="2" t="s">
        <v>59</v>
      </c>
      <c r="J3305" s="2" t="s">
        <v>9342</v>
      </c>
      <c r="K3305" s="2" t="s">
        <v>371</v>
      </c>
      <c r="L3305" s="2" t="s">
        <v>9343</v>
      </c>
      <c r="M3305" s="2"/>
      <c r="N3305" s="1">
        <f t="shared" si="51"/>
        <v>115.85</v>
      </c>
      <c r="O3305" s="2" t="s">
        <v>22</v>
      </c>
      <c r="P3305" s="2" t="s">
        <v>10727</v>
      </c>
      <c r="Q3305" s="2" t="s">
        <v>10728</v>
      </c>
      <c r="R3305" s="2" t="s">
        <v>21</v>
      </c>
      <c r="S3305" s="2"/>
      <c r="T3305" s="2" t="s">
        <v>25</v>
      </c>
      <c r="U3305" t="str">
        <f>VLOOKUP(H3305,[4]可返佣产品!$A$2:$B$1000,2,)</f>
        <v>true</v>
      </c>
    </row>
    <row r="3306" spans="1:21">
      <c r="A3306" s="2" t="s">
        <v>8559</v>
      </c>
      <c r="B3306" s="1" t="str">
        <f>VLOOKUP(A3306,'[3]消费明细-普通账号'!$B$2:$C$10000,2,)</f>
        <v>深圳泽汇科技有限公司</v>
      </c>
      <c r="C3306" s="1" t="str">
        <f>VLOOKUP(A3306,'[3]消费明细-普通账号'!$B$2:$D$10000,3,)</f>
        <v>铁军-深</v>
      </c>
      <c r="D3306" s="1" t="str">
        <f>VLOOKUP(A3306,'[3]消费明细-普通账号'!$B$2:$L$10000,11,)</f>
        <v>黄至崇</v>
      </c>
      <c r="E3306" s="1" t="str">
        <f>VLOOKUP(A3306,'[3]消费明细-普通账号'!$B$2:$P$10000,15,)</f>
        <v>新建</v>
      </c>
      <c r="F3306" s="5">
        <f>VLOOKUP(A3306,'[3]消费明细-普通账号'!$B$2:$O$10000,14,)</f>
        <v>43194.591597222199</v>
      </c>
      <c r="G3306" s="2" t="s">
        <v>10729</v>
      </c>
      <c r="H3306" s="2" t="s">
        <v>17</v>
      </c>
      <c r="I3306" s="2" t="s">
        <v>59</v>
      </c>
      <c r="J3306" s="2" t="s">
        <v>9342</v>
      </c>
      <c r="K3306" s="2" t="s">
        <v>371</v>
      </c>
      <c r="L3306" s="2" t="s">
        <v>9343</v>
      </c>
      <c r="M3306" s="2"/>
      <c r="N3306" s="1">
        <f t="shared" si="51"/>
        <v>115.85</v>
      </c>
      <c r="O3306" s="2" t="s">
        <v>22</v>
      </c>
      <c r="P3306" s="2" t="s">
        <v>10730</v>
      </c>
      <c r="Q3306" s="2" t="s">
        <v>10731</v>
      </c>
      <c r="R3306" s="2" t="s">
        <v>21</v>
      </c>
      <c r="S3306" s="2"/>
      <c r="T3306" s="2" t="s">
        <v>25</v>
      </c>
      <c r="U3306" t="str">
        <f>VLOOKUP(H3306,[4]可返佣产品!$A$2:$B$1000,2,)</f>
        <v>true</v>
      </c>
    </row>
    <row r="3307" spans="1:21">
      <c r="A3307" s="2" t="s">
        <v>8559</v>
      </c>
      <c r="B3307" s="1" t="str">
        <f>VLOOKUP(A3307,'[3]消费明细-普通账号'!$B$2:$C$10000,2,)</f>
        <v>深圳泽汇科技有限公司</v>
      </c>
      <c r="C3307" s="1" t="str">
        <f>VLOOKUP(A3307,'[3]消费明细-普通账号'!$B$2:$D$10000,3,)</f>
        <v>铁军-深</v>
      </c>
      <c r="D3307" s="1" t="str">
        <f>VLOOKUP(A3307,'[3]消费明细-普通账号'!$B$2:$L$10000,11,)</f>
        <v>黄至崇</v>
      </c>
      <c r="E3307" s="1" t="str">
        <f>VLOOKUP(A3307,'[3]消费明细-普通账号'!$B$2:$P$10000,15,)</f>
        <v>新建</v>
      </c>
      <c r="F3307" s="5">
        <f>VLOOKUP(A3307,'[3]消费明细-普通账号'!$B$2:$O$10000,14,)</f>
        <v>43194.591597222199</v>
      </c>
      <c r="G3307" s="2" t="s">
        <v>10732</v>
      </c>
      <c r="H3307" s="2" t="s">
        <v>17</v>
      </c>
      <c r="I3307" s="2" t="s">
        <v>59</v>
      </c>
      <c r="J3307" s="2" t="s">
        <v>9342</v>
      </c>
      <c r="K3307" s="2" t="s">
        <v>371</v>
      </c>
      <c r="L3307" s="2" t="s">
        <v>9343</v>
      </c>
      <c r="M3307" s="2"/>
      <c r="N3307" s="1">
        <f t="shared" si="51"/>
        <v>115.85</v>
      </c>
      <c r="O3307" s="2" t="s">
        <v>22</v>
      </c>
      <c r="P3307" s="2" t="s">
        <v>10733</v>
      </c>
      <c r="Q3307" s="2" t="s">
        <v>10734</v>
      </c>
      <c r="R3307" s="2" t="s">
        <v>21</v>
      </c>
      <c r="S3307" s="2"/>
      <c r="T3307" s="2" t="s">
        <v>25</v>
      </c>
      <c r="U3307" t="str">
        <f>VLOOKUP(H3307,[4]可返佣产品!$A$2:$B$1000,2,)</f>
        <v>true</v>
      </c>
    </row>
    <row r="3308" spans="1:21">
      <c r="A3308" s="2" t="s">
        <v>8559</v>
      </c>
      <c r="B3308" s="1" t="str">
        <f>VLOOKUP(A3308,'[3]消费明细-普通账号'!$B$2:$C$10000,2,)</f>
        <v>深圳泽汇科技有限公司</v>
      </c>
      <c r="C3308" s="1" t="str">
        <f>VLOOKUP(A3308,'[3]消费明细-普通账号'!$B$2:$D$10000,3,)</f>
        <v>铁军-深</v>
      </c>
      <c r="D3308" s="1" t="str">
        <f>VLOOKUP(A3308,'[3]消费明细-普通账号'!$B$2:$L$10000,11,)</f>
        <v>黄至崇</v>
      </c>
      <c r="E3308" s="1" t="str">
        <f>VLOOKUP(A3308,'[3]消费明细-普通账号'!$B$2:$P$10000,15,)</f>
        <v>新建</v>
      </c>
      <c r="F3308" s="5">
        <f>VLOOKUP(A3308,'[3]消费明细-普通账号'!$B$2:$O$10000,14,)</f>
        <v>43194.591597222199</v>
      </c>
      <c r="G3308" s="2" t="s">
        <v>10735</v>
      </c>
      <c r="H3308" s="2" t="s">
        <v>17</v>
      </c>
      <c r="I3308" s="2" t="s">
        <v>59</v>
      </c>
      <c r="J3308" s="2" t="s">
        <v>9342</v>
      </c>
      <c r="K3308" s="2" t="s">
        <v>371</v>
      </c>
      <c r="L3308" s="2" t="s">
        <v>9343</v>
      </c>
      <c r="M3308" s="2"/>
      <c r="N3308" s="1">
        <f t="shared" si="51"/>
        <v>115.85</v>
      </c>
      <c r="O3308" s="2" t="s">
        <v>22</v>
      </c>
      <c r="P3308" s="2" t="s">
        <v>10736</v>
      </c>
      <c r="Q3308" s="2" t="s">
        <v>10737</v>
      </c>
      <c r="R3308" s="2" t="s">
        <v>21</v>
      </c>
      <c r="S3308" s="2"/>
      <c r="T3308" s="2" t="s">
        <v>25</v>
      </c>
      <c r="U3308" t="str">
        <f>VLOOKUP(H3308,[4]可返佣产品!$A$2:$B$1000,2,)</f>
        <v>true</v>
      </c>
    </row>
    <row r="3309" spans="1:21">
      <c r="A3309" s="2" t="s">
        <v>8559</v>
      </c>
      <c r="B3309" s="1" t="str">
        <f>VLOOKUP(A3309,'[3]消费明细-普通账号'!$B$2:$C$10000,2,)</f>
        <v>深圳泽汇科技有限公司</v>
      </c>
      <c r="C3309" s="1" t="str">
        <f>VLOOKUP(A3309,'[3]消费明细-普通账号'!$B$2:$D$10000,3,)</f>
        <v>铁军-深</v>
      </c>
      <c r="D3309" s="1" t="str">
        <f>VLOOKUP(A3309,'[3]消费明细-普通账号'!$B$2:$L$10000,11,)</f>
        <v>黄至崇</v>
      </c>
      <c r="E3309" s="1" t="str">
        <f>VLOOKUP(A3309,'[3]消费明细-普通账号'!$B$2:$P$10000,15,)</f>
        <v>新建</v>
      </c>
      <c r="F3309" s="5">
        <f>VLOOKUP(A3309,'[3]消费明细-普通账号'!$B$2:$O$10000,14,)</f>
        <v>43194.591597222199</v>
      </c>
      <c r="G3309" s="2" t="s">
        <v>10738</v>
      </c>
      <c r="H3309" s="2" t="s">
        <v>17</v>
      </c>
      <c r="I3309" s="2" t="s">
        <v>59</v>
      </c>
      <c r="J3309" s="2" t="s">
        <v>9342</v>
      </c>
      <c r="K3309" s="2" t="s">
        <v>371</v>
      </c>
      <c r="L3309" s="2" t="s">
        <v>9343</v>
      </c>
      <c r="M3309" s="2"/>
      <c r="N3309" s="1">
        <f t="shared" si="51"/>
        <v>115.85</v>
      </c>
      <c r="O3309" s="2" t="s">
        <v>22</v>
      </c>
      <c r="P3309" s="2" t="s">
        <v>10739</v>
      </c>
      <c r="Q3309" s="2" t="s">
        <v>10740</v>
      </c>
      <c r="R3309" s="2" t="s">
        <v>21</v>
      </c>
      <c r="S3309" s="2"/>
      <c r="T3309" s="2" t="s">
        <v>25</v>
      </c>
      <c r="U3309" t="str">
        <f>VLOOKUP(H3309,[4]可返佣产品!$A$2:$B$1000,2,)</f>
        <v>true</v>
      </c>
    </row>
    <row r="3310" spans="1:21">
      <c r="A3310" s="2" t="s">
        <v>8559</v>
      </c>
      <c r="B3310" s="1" t="str">
        <f>VLOOKUP(A3310,'[3]消费明细-普通账号'!$B$2:$C$10000,2,)</f>
        <v>深圳泽汇科技有限公司</v>
      </c>
      <c r="C3310" s="1" t="str">
        <f>VLOOKUP(A3310,'[3]消费明细-普通账号'!$B$2:$D$10000,3,)</f>
        <v>铁军-深</v>
      </c>
      <c r="D3310" s="1" t="str">
        <f>VLOOKUP(A3310,'[3]消费明细-普通账号'!$B$2:$L$10000,11,)</f>
        <v>黄至崇</v>
      </c>
      <c r="E3310" s="1" t="str">
        <f>VLOOKUP(A3310,'[3]消费明细-普通账号'!$B$2:$P$10000,15,)</f>
        <v>新建</v>
      </c>
      <c r="F3310" s="5">
        <f>VLOOKUP(A3310,'[3]消费明细-普通账号'!$B$2:$O$10000,14,)</f>
        <v>43194.591597222199</v>
      </c>
      <c r="G3310" s="2" t="s">
        <v>10741</v>
      </c>
      <c r="H3310" s="2" t="s">
        <v>17</v>
      </c>
      <c r="I3310" s="2" t="s">
        <v>59</v>
      </c>
      <c r="J3310" s="2" t="s">
        <v>9342</v>
      </c>
      <c r="K3310" s="2" t="s">
        <v>371</v>
      </c>
      <c r="L3310" s="2" t="s">
        <v>9343</v>
      </c>
      <c r="M3310" s="2"/>
      <c r="N3310" s="1">
        <f t="shared" si="51"/>
        <v>115.85</v>
      </c>
      <c r="O3310" s="2" t="s">
        <v>22</v>
      </c>
      <c r="P3310" s="2" t="s">
        <v>10742</v>
      </c>
      <c r="Q3310" s="2" t="s">
        <v>10743</v>
      </c>
      <c r="R3310" s="2" t="s">
        <v>21</v>
      </c>
      <c r="S3310" s="2"/>
      <c r="T3310" s="2" t="s">
        <v>25</v>
      </c>
      <c r="U3310" t="str">
        <f>VLOOKUP(H3310,[4]可返佣产品!$A$2:$B$1000,2,)</f>
        <v>true</v>
      </c>
    </row>
    <row r="3311" spans="1:21">
      <c r="A3311" s="2" t="s">
        <v>8559</v>
      </c>
      <c r="B3311" s="1" t="str">
        <f>VLOOKUP(A3311,'[3]消费明细-普通账号'!$B$2:$C$10000,2,)</f>
        <v>深圳泽汇科技有限公司</v>
      </c>
      <c r="C3311" s="1" t="str">
        <f>VLOOKUP(A3311,'[3]消费明细-普通账号'!$B$2:$D$10000,3,)</f>
        <v>铁军-深</v>
      </c>
      <c r="D3311" s="1" t="str">
        <f>VLOOKUP(A3311,'[3]消费明细-普通账号'!$B$2:$L$10000,11,)</f>
        <v>黄至崇</v>
      </c>
      <c r="E3311" s="1" t="str">
        <f>VLOOKUP(A3311,'[3]消费明细-普通账号'!$B$2:$P$10000,15,)</f>
        <v>新建</v>
      </c>
      <c r="F3311" s="5">
        <f>VLOOKUP(A3311,'[3]消费明细-普通账号'!$B$2:$O$10000,14,)</f>
        <v>43194.591597222199</v>
      </c>
      <c r="G3311" s="2" t="s">
        <v>10744</v>
      </c>
      <c r="H3311" s="2" t="s">
        <v>17</v>
      </c>
      <c r="I3311" s="2" t="s">
        <v>59</v>
      </c>
      <c r="J3311" s="2" t="s">
        <v>9342</v>
      </c>
      <c r="K3311" s="2" t="s">
        <v>371</v>
      </c>
      <c r="L3311" s="2" t="s">
        <v>9343</v>
      </c>
      <c r="M3311" s="2"/>
      <c r="N3311" s="1">
        <f t="shared" si="51"/>
        <v>115.85</v>
      </c>
      <c r="O3311" s="2" t="s">
        <v>22</v>
      </c>
      <c r="P3311" s="2" t="s">
        <v>10745</v>
      </c>
      <c r="Q3311" s="2" t="s">
        <v>10746</v>
      </c>
      <c r="R3311" s="2" t="s">
        <v>21</v>
      </c>
      <c r="S3311" s="2"/>
      <c r="T3311" s="2" t="s">
        <v>25</v>
      </c>
      <c r="U3311" t="str">
        <f>VLOOKUP(H3311,[4]可返佣产品!$A$2:$B$1000,2,)</f>
        <v>true</v>
      </c>
    </row>
    <row r="3312" spans="1:21">
      <c r="A3312" s="2" t="s">
        <v>8559</v>
      </c>
      <c r="B3312" s="1" t="str">
        <f>VLOOKUP(A3312,'[3]消费明细-普通账号'!$B$2:$C$10000,2,)</f>
        <v>深圳泽汇科技有限公司</v>
      </c>
      <c r="C3312" s="1" t="str">
        <f>VLOOKUP(A3312,'[3]消费明细-普通账号'!$B$2:$D$10000,3,)</f>
        <v>铁军-深</v>
      </c>
      <c r="D3312" s="1" t="str">
        <f>VLOOKUP(A3312,'[3]消费明细-普通账号'!$B$2:$L$10000,11,)</f>
        <v>黄至崇</v>
      </c>
      <c r="E3312" s="1" t="str">
        <f>VLOOKUP(A3312,'[3]消费明细-普通账号'!$B$2:$P$10000,15,)</f>
        <v>新建</v>
      </c>
      <c r="F3312" s="5">
        <f>VLOOKUP(A3312,'[3]消费明细-普通账号'!$B$2:$O$10000,14,)</f>
        <v>43194.591597222199</v>
      </c>
      <c r="G3312" s="2" t="s">
        <v>10747</v>
      </c>
      <c r="H3312" s="2" t="s">
        <v>17</v>
      </c>
      <c r="I3312" s="2" t="s">
        <v>59</v>
      </c>
      <c r="J3312" s="2" t="s">
        <v>9342</v>
      </c>
      <c r="K3312" s="2" t="s">
        <v>371</v>
      </c>
      <c r="L3312" s="2" t="s">
        <v>9343</v>
      </c>
      <c r="M3312" s="2"/>
      <c r="N3312" s="1">
        <f t="shared" si="51"/>
        <v>115.85</v>
      </c>
      <c r="O3312" s="2" t="s">
        <v>22</v>
      </c>
      <c r="P3312" s="2" t="s">
        <v>10748</v>
      </c>
      <c r="Q3312" s="2" t="s">
        <v>10749</v>
      </c>
      <c r="R3312" s="2" t="s">
        <v>21</v>
      </c>
      <c r="S3312" s="2"/>
      <c r="T3312" s="2" t="s">
        <v>25</v>
      </c>
      <c r="U3312" t="str">
        <f>VLOOKUP(H3312,[4]可返佣产品!$A$2:$B$1000,2,)</f>
        <v>true</v>
      </c>
    </row>
    <row r="3313" spans="1:21">
      <c r="A3313" s="2" t="s">
        <v>8559</v>
      </c>
      <c r="B3313" s="1" t="str">
        <f>VLOOKUP(A3313,'[3]消费明细-普通账号'!$B$2:$C$10000,2,)</f>
        <v>深圳泽汇科技有限公司</v>
      </c>
      <c r="C3313" s="1" t="str">
        <f>VLOOKUP(A3313,'[3]消费明细-普通账号'!$B$2:$D$10000,3,)</f>
        <v>铁军-深</v>
      </c>
      <c r="D3313" s="1" t="str">
        <f>VLOOKUP(A3313,'[3]消费明细-普通账号'!$B$2:$L$10000,11,)</f>
        <v>黄至崇</v>
      </c>
      <c r="E3313" s="1" t="str">
        <f>VLOOKUP(A3313,'[3]消费明细-普通账号'!$B$2:$P$10000,15,)</f>
        <v>新建</v>
      </c>
      <c r="F3313" s="5">
        <f>VLOOKUP(A3313,'[3]消费明细-普通账号'!$B$2:$O$10000,14,)</f>
        <v>43194.591597222199</v>
      </c>
      <c r="G3313" s="2" t="s">
        <v>10750</v>
      </c>
      <c r="H3313" s="2" t="s">
        <v>17</v>
      </c>
      <c r="I3313" s="2" t="s">
        <v>59</v>
      </c>
      <c r="J3313" s="2" t="s">
        <v>9342</v>
      </c>
      <c r="K3313" s="2" t="s">
        <v>371</v>
      </c>
      <c r="L3313" s="2" t="s">
        <v>9343</v>
      </c>
      <c r="M3313" s="2"/>
      <c r="N3313" s="1">
        <f t="shared" si="51"/>
        <v>115.85</v>
      </c>
      <c r="O3313" s="2" t="s">
        <v>22</v>
      </c>
      <c r="P3313" s="2" t="s">
        <v>10751</v>
      </c>
      <c r="Q3313" s="2" t="s">
        <v>10752</v>
      </c>
      <c r="R3313" s="2" t="s">
        <v>21</v>
      </c>
      <c r="S3313" s="2"/>
      <c r="T3313" s="2" t="s">
        <v>25</v>
      </c>
      <c r="U3313" t="str">
        <f>VLOOKUP(H3313,[4]可返佣产品!$A$2:$B$1000,2,)</f>
        <v>true</v>
      </c>
    </row>
    <row r="3314" spans="1:21">
      <c r="A3314" s="2" t="s">
        <v>8559</v>
      </c>
      <c r="B3314" s="1" t="str">
        <f>VLOOKUP(A3314,'[3]消费明细-普通账号'!$B$2:$C$10000,2,)</f>
        <v>深圳泽汇科技有限公司</v>
      </c>
      <c r="C3314" s="1" t="str">
        <f>VLOOKUP(A3314,'[3]消费明细-普通账号'!$B$2:$D$10000,3,)</f>
        <v>铁军-深</v>
      </c>
      <c r="D3314" s="1" t="str">
        <f>VLOOKUP(A3314,'[3]消费明细-普通账号'!$B$2:$L$10000,11,)</f>
        <v>黄至崇</v>
      </c>
      <c r="E3314" s="1" t="str">
        <f>VLOOKUP(A3314,'[3]消费明细-普通账号'!$B$2:$P$10000,15,)</f>
        <v>新建</v>
      </c>
      <c r="F3314" s="5">
        <f>VLOOKUP(A3314,'[3]消费明细-普通账号'!$B$2:$O$10000,14,)</f>
        <v>43194.591597222199</v>
      </c>
      <c r="G3314" s="2" t="s">
        <v>10753</v>
      </c>
      <c r="H3314" s="2" t="s">
        <v>17</v>
      </c>
      <c r="I3314" s="2" t="s">
        <v>59</v>
      </c>
      <c r="J3314" s="2" t="s">
        <v>9342</v>
      </c>
      <c r="K3314" s="2" t="s">
        <v>371</v>
      </c>
      <c r="L3314" s="2" t="s">
        <v>9343</v>
      </c>
      <c r="M3314" s="2"/>
      <c r="N3314" s="1">
        <f t="shared" si="51"/>
        <v>115.85</v>
      </c>
      <c r="O3314" s="2" t="s">
        <v>22</v>
      </c>
      <c r="P3314" s="2" t="s">
        <v>10754</v>
      </c>
      <c r="Q3314" s="2" t="s">
        <v>10755</v>
      </c>
      <c r="R3314" s="2" t="s">
        <v>21</v>
      </c>
      <c r="S3314" s="2"/>
      <c r="T3314" s="2" t="s">
        <v>25</v>
      </c>
      <c r="U3314" t="str">
        <f>VLOOKUP(H3314,[4]可返佣产品!$A$2:$B$1000,2,)</f>
        <v>true</v>
      </c>
    </row>
    <row r="3315" spans="1:21">
      <c r="A3315" s="2" t="s">
        <v>8559</v>
      </c>
      <c r="B3315" s="1" t="str">
        <f>VLOOKUP(A3315,'[3]消费明细-普通账号'!$B$2:$C$10000,2,)</f>
        <v>深圳泽汇科技有限公司</v>
      </c>
      <c r="C3315" s="1" t="str">
        <f>VLOOKUP(A3315,'[3]消费明细-普通账号'!$B$2:$D$10000,3,)</f>
        <v>铁军-深</v>
      </c>
      <c r="D3315" s="1" t="str">
        <f>VLOOKUP(A3315,'[3]消费明细-普通账号'!$B$2:$L$10000,11,)</f>
        <v>黄至崇</v>
      </c>
      <c r="E3315" s="1" t="str">
        <f>VLOOKUP(A3315,'[3]消费明细-普通账号'!$B$2:$P$10000,15,)</f>
        <v>新建</v>
      </c>
      <c r="F3315" s="5">
        <f>VLOOKUP(A3315,'[3]消费明细-普通账号'!$B$2:$O$10000,14,)</f>
        <v>43194.591597222199</v>
      </c>
      <c r="G3315" s="2" t="s">
        <v>10756</v>
      </c>
      <c r="H3315" s="2" t="s">
        <v>17</v>
      </c>
      <c r="I3315" s="2" t="s">
        <v>59</v>
      </c>
      <c r="J3315" s="2" t="s">
        <v>9342</v>
      </c>
      <c r="K3315" s="2" t="s">
        <v>371</v>
      </c>
      <c r="L3315" s="2" t="s">
        <v>9343</v>
      </c>
      <c r="M3315" s="2"/>
      <c r="N3315" s="1">
        <f t="shared" si="51"/>
        <v>115.85</v>
      </c>
      <c r="O3315" s="2" t="s">
        <v>22</v>
      </c>
      <c r="P3315" s="2" t="s">
        <v>10757</v>
      </c>
      <c r="Q3315" s="2" t="s">
        <v>10758</v>
      </c>
      <c r="R3315" s="2" t="s">
        <v>21</v>
      </c>
      <c r="S3315" s="2"/>
      <c r="T3315" s="2" t="s">
        <v>25</v>
      </c>
      <c r="U3315" t="str">
        <f>VLOOKUP(H3315,[4]可返佣产品!$A$2:$B$1000,2,)</f>
        <v>true</v>
      </c>
    </row>
    <row r="3316" spans="1:21">
      <c r="A3316" s="2" t="s">
        <v>8559</v>
      </c>
      <c r="B3316" s="1" t="str">
        <f>VLOOKUP(A3316,'[3]消费明细-普通账号'!$B$2:$C$10000,2,)</f>
        <v>深圳泽汇科技有限公司</v>
      </c>
      <c r="C3316" s="1" t="str">
        <f>VLOOKUP(A3316,'[3]消费明细-普通账号'!$B$2:$D$10000,3,)</f>
        <v>铁军-深</v>
      </c>
      <c r="D3316" s="1" t="str">
        <f>VLOOKUP(A3316,'[3]消费明细-普通账号'!$B$2:$L$10000,11,)</f>
        <v>黄至崇</v>
      </c>
      <c r="E3316" s="1" t="str">
        <f>VLOOKUP(A3316,'[3]消费明细-普通账号'!$B$2:$P$10000,15,)</f>
        <v>新建</v>
      </c>
      <c r="F3316" s="5">
        <f>VLOOKUP(A3316,'[3]消费明细-普通账号'!$B$2:$O$10000,14,)</f>
        <v>43194.591597222199</v>
      </c>
      <c r="G3316" s="2" t="s">
        <v>10759</v>
      </c>
      <c r="H3316" s="2" t="s">
        <v>17</v>
      </c>
      <c r="I3316" s="2" t="s">
        <v>59</v>
      </c>
      <c r="J3316" s="2" t="s">
        <v>9342</v>
      </c>
      <c r="K3316" s="2" t="s">
        <v>371</v>
      </c>
      <c r="L3316" s="2" t="s">
        <v>9343</v>
      </c>
      <c r="M3316" s="2"/>
      <c r="N3316" s="1">
        <f t="shared" si="51"/>
        <v>115.85</v>
      </c>
      <c r="O3316" s="2" t="s">
        <v>22</v>
      </c>
      <c r="P3316" s="2" t="s">
        <v>10760</v>
      </c>
      <c r="Q3316" s="2" t="s">
        <v>10761</v>
      </c>
      <c r="R3316" s="2" t="s">
        <v>21</v>
      </c>
      <c r="S3316" s="2"/>
      <c r="T3316" s="2" t="s">
        <v>25</v>
      </c>
      <c r="U3316" t="str">
        <f>VLOOKUP(H3316,[4]可返佣产品!$A$2:$B$1000,2,)</f>
        <v>true</v>
      </c>
    </row>
    <row r="3317" spans="1:21">
      <c r="A3317" s="2" t="s">
        <v>8559</v>
      </c>
      <c r="B3317" s="1" t="str">
        <f>VLOOKUP(A3317,'[3]消费明细-普通账号'!$B$2:$C$10000,2,)</f>
        <v>深圳泽汇科技有限公司</v>
      </c>
      <c r="C3317" s="1" t="str">
        <f>VLOOKUP(A3317,'[3]消费明细-普通账号'!$B$2:$D$10000,3,)</f>
        <v>铁军-深</v>
      </c>
      <c r="D3317" s="1" t="str">
        <f>VLOOKUP(A3317,'[3]消费明细-普通账号'!$B$2:$L$10000,11,)</f>
        <v>黄至崇</v>
      </c>
      <c r="E3317" s="1" t="str">
        <f>VLOOKUP(A3317,'[3]消费明细-普通账号'!$B$2:$P$10000,15,)</f>
        <v>新建</v>
      </c>
      <c r="F3317" s="5">
        <f>VLOOKUP(A3317,'[3]消费明细-普通账号'!$B$2:$O$10000,14,)</f>
        <v>43194.591597222199</v>
      </c>
      <c r="G3317" s="2" t="s">
        <v>10762</v>
      </c>
      <c r="H3317" s="2" t="s">
        <v>17</v>
      </c>
      <c r="I3317" s="2" t="s">
        <v>59</v>
      </c>
      <c r="J3317" s="2" t="s">
        <v>9342</v>
      </c>
      <c r="K3317" s="2" t="s">
        <v>371</v>
      </c>
      <c r="L3317" s="2" t="s">
        <v>9343</v>
      </c>
      <c r="M3317" s="2"/>
      <c r="N3317" s="1">
        <f t="shared" si="51"/>
        <v>115.85</v>
      </c>
      <c r="O3317" s="2" t="s">
        <v>22</v>
      </c>
      <c r="P3317" s="2" t="s">
        <v>10763</v>
      </c>
      <c r="Q3317" s="2" t="s">
        <v>10764</v>
      </c>
      <c r="R3317" s="2" t="s">
        <v>21</v>
      </c>
      <c r="S3317" s="2"/>
      <c r="T3317" s="2" t="s">
        <v>25</v>
      </c>
      <c r="U3317" t="str">
        <f>VLOOKUP(H3317,[4]可返佣产品!$A$2:$B$1000,2,)</f>
        <v>true</v>
      </c>
    </row>
    <row r="3318" spans="1:21">
      <c r="A3318" s="2" t="s">
        <v>8559</v>
      </c>
      <c r="B3318" s="1" t="str">
        <f>VLOOKUP(A3318,'[3]消费明细-普通账号'!$B$2:$C$10000,2,)</f>
        <v>深圳泽汇科技有限公司</v>
      </c>
      <c r="C3318" s="1" t="str">
        <f>VLOOKUP(A3318,'[3]消费明细-普通账号'!$B$2:$D$10000,3,)</f>
        <v>铁军-深</v>
      </c>
      <c r="D3318" s="1" t="str">
        <f>VLOOKUP(A3318,'[3]消费明细-普通账号'!$B$2:$L$10000,11,)</f>
        <v>黄至崇</v>
      </c>
      <c r="E3318" s="1" t="str">
        <f>VLOOKUP(A3318,'[3]消费明细-普通账号'!$B$2:$P$10000,15,)</f>
        <v>新建</v>
      </c>
      <c r="F3318" s="5">
        <f>VLOOKUP(A3318,'[3]消费明细-普通账号'!$B$2:$O$10000,14,)</f>
        <v>43194.591597222199</v>
      </c>
      <c r="G3318" s="2" t="s">
        <v>10765</v>
      </c>
      <c r="H3318" s="2" t="s">
        <v>17</v>
      </c>
      <c r="I3318" s="2" t="s">
        <v>59</v>
      </c>
      <c r="J3318" s="2" t="s">
        <v>9342</v>
      </c>
      <c r="K3318" s="2" t="s">
        <v>371</v>
      </c>
      <c r="L3318" s="2" t="s">
        <v>9343</v>
      </c>
      <c r="M3318" s="2"/>
      <c r="N3318" s="1">
        <f t="shared" si="51"/>
        <v>115.85</v>
      </c>
      <c r="O3318" s="2" t="s">
        <v>22</v>
      </c>
      <c r="P3318" s="2" t="s">
        <v>10766</v>
      </c>
      <c r="Q3318" s="2" t="s">
        <v>10767</v>
      </c>
      <c r="R3318" s="2" t="s">
        <v>21</v>
      </c>
      <c r="S3318" s="2"/>
      <c r="T3318" s="2" t="s">
        <v>25</v>
      </c>
      <c r="U3318" t="str">
        <f>VLOOKUP(H3318,[4]可返佣产品!$A$2:$B$1000,2,)</f>
        <v>true</v>
      </c>
    </row>
    <row r="3319" spans="1:21">
      <c r="A3319" s="2" t="s">
        <v>8559</v>
      </c>
      <c r="B3319" s="1" t="str">
        <f>VLOOKUP(A3319,'[3]消费明细-普通账号'!$B$2:$C$10000,2,)</f>
        <v>深圳泽汇科技有限公司</v>
      </c>
      <c r="C3319" s="1" t="str">
        <f>VLOOKUP(A3319,'[3]消费明细-普通账号'!$B$2:$D$10000,3,)</f>
        <v>铁军-深</v>
      </c>
      <c r="D3319" s="1" t="str">
        <f>VLOOKUP(A3319,'[3]消费明细-普通账号'!$B$2:$L$10000,11,)</f>
        <v>黄至崇</v>
      </c>
      <c r="E3319" s="1" t="str">
        <f>VLOOKUP(A3319,'[3]消费明细-普通账号'!$B$2:$P$10000,15,)</f>
        <v>新建</v>
      </c>
      <c r="F3319" s="5">
        <f>VLOOKUP(A3319,'[3]消费明细-普通账号'!$B$2:$O$10000,14,)</f>
        <v>43194.591597222199</v>
      </c>
      <c r="G3319" s="2" t="s">
        <v>10768</v>
      </c>
      <c r="H3319" s="2" t="s">
        <v>17</v>
      </c>
      <c r="I3319" s="2" t="s">
        <v>59</v>
      </c>
      <c r="J3319" s="2" t="s">
        <v>9342</v>
      </c>
      <c r="K3319" s="2" t="s">
        <v>371</v>
      </c>
      <c r="L3319" s="2" t="s">
        <v>9343</v>
      </c>
      <c r="M3319" s="2"/>
      <c r="N3319" s="1">
        <f t="shared" si="51"/>
        <v>115.85</v>
      </c>
      <c r="O3319" s="2" t="s">
        <v>22</v>
      </c>
      <c r="P3319" s="2" t="s">
        <v>10769</v>
      </c>
      <c r="Q3319" s="2" t="s">
        <v>10770</v>
      </c>
      <c r="R3319" s="2" t="s">
        <v>21</v>
      </c>
      <c r="S3319" s="2"/>
      <c r="T3319" s="2" t="s">
        <v>25</v>
      </c>
      <c r="U3319" t="str">
        <f>VLOOKUP(H3319,[4]可返佣产品!$A$2:$B$1000,2,)</f>
        <v>true</v>
      </c>
    </row>
    <row r="3320" spans="1:21">
      <c r="A3320" s="2" t="s">
        <v>8559</v>
      </c>
      <c r="B3320" s="1" t="str">
        <f>VLOOKUP(A3320,'[3]消费明细-普通账号'!$B$2:$C$10000,2,)</f>
        <v>深圳泽汇科技有限公司</v>
      </c>
      <c r="C3320" s="1" t="str">
        <f>VLOOKUP(A3320,'[3]消费明细-普通账号'!$B$2:$D$10000,3,)</f>
        <v>铁军-深</v>
      </c>
      <c r="D3320" s="1" t="str">
        <f>VLOOKUP(A3320,'[3]消费明细-普通账号'!$B$2:$L$10000,11,)</f>
        <v>黄至崇</v>
      </c>
      <c r="E3320" s="1" t="str">
        <f>VLOOKUP(A3320,'[3]消费明细-普通账号'!$B$2:$P$10000,15,)</f>
        <v>新建</v>
      </c>
      <c r="F3320" s="5">
        <f>VLOOKUP(A3320,'[3]消费明细-普通账号'!$B$2:$O$10000,14,)</f>
        <v>43194.591597222199</v>
      </c>
      <c r="G3320" s="2" t="s">
        <v>10771</v>
      </c>
      <c r="H3320" s="2" t="s">
        <v>17</v>
      </c>
      <c r="I3320" s="2" t="s">
        <v>59</v>
      </c>
      <c r="J3320" s="2" t="s">
        <v>9342</v>
      </c>
      <c r="K3320" s="2" t="s">
        <v>371</v>
      </c>
      <c r="L3320" s="2" t="s">
        <v>9343</v>
      </c>
      <c r="M3320" s="2"/>
      <c r="N3320" s="1">
        <f t="shared" si="51"/>
        <v>115.85</v>
      </c>
      <c r="O3320" s="2" t="s">
        <v>22</v>
      </c>
      <c r="P3320" s="2" t="s">
        <v>10772</v>
      </c>
      <c r="Q3320" s="2" t="s">
        <v>10773</v>
      </c>
      <c r="R3320" s="2" t="s">
        <v>21</v>
      </c>
      <c r="S3320" s="2"/>
      <c r="T3320" s="2" t="s">
        <v>25</v>
      </c>
      <c r="U3320" t="str">
        <f>VLOOKUP(H3320,[4]可返佣产品!$A$2:$B$1000,2,)</f>
        <v>true</v>
      </c>
    </row>
    <row r="3321" spans="1:21">
      <c r="A3321" s="2" t="s">
        <v>8559</v>
      </c>
      <c r="B3321" s="1" t="str">
        <f>VLOOKUP(A3321,'[3]消费明细-普通账号'!$B$2:$C$10000,2,)</f>
        <v>深圳泽汇科技有限公司</v>
      </c>
      <c r="C3321" s="1" t="str">
        <f>VLOOKUP(A3321,'[3]消费明细-普通账号'!$B$2:$D$10000,3,)</f>
        <v>铁军-深</v>
      </c>
      <c r="D3321" s="1" t="str">
        <f>VLOOKUP(A3321,'[3]消费明细-普通账号'!$B$2:$L$10000,11,)</f>
        <v>黄至崇</v>
      </c>
      <c r="E3321" s="1" t="str">
        <f>VLOOKUP(A3321,'[3]消费明细-普通账号'!$B$2:$P$10000,15,)</f>
        <v>新建</v>
      </c>
      <c r="F3321" s="5">
        <f>VLOOKUP(A3321,'[3]消费明细-普通账号'!$B$2:$O$10000,14,)</f>
        <v>43194.591597222199</v>
      </c>
      <c r="G3321" s="2" t="s">
        <v>10774</v>
      </c>
      <c r="H3321" s="2" t="s">
        <v>17</v>
      </c>
      <c r="I3321" s="2" t="s">
        <v>59</v>
      </c>
      <c r="J3321" s="2" t="s">
        <v>9342</v>
      </c>
      <c r="K3321" s="2" t="s">
        <v>371</v>
      </c>
      <c r="L3321" s="2" t="s">
        <v>9343</v>
      </c>
      <c r="M3321" s="2"/>
      <c r="N3321" s="1">
        <f t="shared" si="51"/>
        <v>115.85</v>
      </c>
      <c r="O3321" s="2" t="s">
        <v>22</v>
      </c>
      <c r="P3321" s="2" t="s">
        <v>10775</v>
      </c>
      <c r="Q3321" s="2" t="s">
        <v>10776</v>
      </c>
      <c r="R3321" s="2" t="s">
        <v>21</v>
      </c>
      <c r="S3321" s="2"/>
      <c r="T3321" s="2" t="s">
        <v>25</v>
      </c>
      <c r="U3321" t="str">
        <f>VLOOKUP(H3321,[4]可返佣产品!$A$2:$B$1000,2,)</f>
        <v>true</v>
      </c>
    </row>
    <row r="3322" spans="1:21">
      <c r="A3322" s="2" t="s">
        <v>8559</v>
      </c>
      <c r="B3322" s="1" t="str">
        <f>VLOOKUP(A3322,'[3]消费明细-普通账号'!$B$2:$C$10000,2,)</f>
        <v>深圳泽汇科技有限公司</v>
      </c>
      <c r="C3322" s="1" t="str">
        <f>VLOOKUP(A3322,'[3]消费明细-普通账号'!$B$2:$D$10000,3,)</f>
        <v>铁军-深</v>
      </c>
      <c r="D3322" s="1" t="str">
        <f>VLOOKUP(A3322,'[3]消费明细-普通账号'!$B$2:$L$10000,11,)</f>
        <v>黄至崇</v>
      </c>
      <c r="E3322" s="1" t="str">
        <f>VLOOKUP(A3322,'[3]消费明细-普通账号'!$B$2:$P$10000,15,)</f>
        <v>新建</v>
      </c>
      <c r="F3322" s="5">
        <f>VLOOKUP(A3322,'[3]消费明细-普通账号'!$B$2:$O$10000,14,)</f>
        <v>43194.591597222199</v>
      </c>
      <c r="G3322" s="2" t="s">
        <v>10777</v>
      </c>
      <c r="H3322" s="2" t="s">
        <v>17</v>
      </c>
      <c r="I3322" s="2" t="s">
        <v>59</v>
      </c>
      <c r="J3322" s="2" t="s">
        <v>9342</v>
      </c>
      <c r="K3322" s="2" t="s">
        <v>371</v>
      </c>
      <c r="L3322" s="2" t="s">
        <v>9343</v>
      </c>
      <c r="M3322" s="2"/>
      <c r="N3322" s="1">
        <f t="shared" si="51"/>
        <v>115.85</v>
      </c>
      <c r="O3322" s="2" t="s">
        <v>22</v>
      </c>
      <c r="P3322" s="2" t="s">
        <v>10778</v>
      </c>
      <c r="Q3322" s="2" t="s">
        <v>10779</v>
      </c>
      <c r="R3322" s="2" t="s">
        <v>21</v>
      </c>
      <c r="S3322" s="2"/>
      <c r="T3322" s="2" t="s">
        <v>25</v>
      </c>
      <c r="U3322" t="str">
        <f>VLOOKUP(H3322,[4]可返佣产品!$A$2:$B$1000,2,)</f>
        <v>true</v>
      </c>
    </row>
    <row r="3323" spans="1:21">
      <c r="A3323" s="2" t="s">
        <v>8559</v>
      </c>
      <c r="B3323" s="1" t="str">
        <f>VLOOKUP(A3323,'[3]消费明细-普通账号'!$B$2:$C$10000,2,)</f>
        <v>深圳泽汇科技有限公司</v>
      </c>
      <c r="C3323" s="1" t="str">
        <f>VLOOKUP(A3323,'[3]消费明细-普通账号'!$B$2:$D$10000,3,)</f>
        <v>铁军-深</v>
      </c>
      <c r="D3323" s="1" t="str">
        <f>VLOOKUP(A3323,'[3]消费明细-普通账号'!$B$2:$L$10000,11,)</f>
        <v>黄至崇</v>
      </c>
      <c r="E3323" s="1" t="str">
        <f>VLOOKUP(A3323,'[3]消费明细-普通账号'!$B$2:$P$10000,15,)</f>
        <v>新建</v>
      </c>
      <c r="F3323" s="5">
        <f>VLOOKUP(A3323,'[3]消费明细-普通账号'!$B$2:$O$10000,14,)</f>
        <v>43194.591597222199</v>
      </c>
      <c r="G3323" s="2" t="s">
        <v>10780</v>
      </c>
      <c r="H3323" s="2" t="s">
        <v>17</v>
      </c>
      <c r="I3323" s="2" t="s">
        <v>59</v>
      </c>
      <c r="J3323" s="2" t="s">
        <v>9342</v>
      </c>
      <c r="K3323" s="2" t="s">
        <v>371</v>
      </c>
      <c r="L3323" s="2" t="s">
        <v>9343</v>
      </c>
      <c r="M3323" s="2"/>
      <c r="N3323" s="1">
        <f t="shared" si="51"/>
        <v>115.85</v>
      </c>
      <c r="O3323" s="2" t="s">
        <v>22</v>
      </c>
      <c r="P3323" s="2" t="s">
        <v>10781</v>
      </c>
      <c r="Q3323" s="2" t="s">
        <v>10782</v>
      </c>
      <c r="R3323" s="2" t="s">
        <v>21</v>
      </c>
      <c r="S3323" s="2"/>
      <c r="T3323" s="2" t="s">
        <v>25</v>
      </c>
      <c r="U3323" t="str">
        <f>VLOOKUP(H3323,[4]可返佣产品!$A$2:$B$1000,2,)</f>
        <v>true</v>
      </c>
    </row>
    <row r="3324" spans="1:21">
      <c r="A3324" s="2" t="s">
        <v>8559</v>
      </c>
      <c r="B3324" s="1" t="str">
        <f>VLOOKUP(A3324,'[3]消费明细-普通账号'!$B$2:$C$10000,2,)</f>
        <v>深圳泽汇科技有限公司</v>
      </c>
      <c r="C3324" s="1" t="str">
        <f>VLOOKUP(A3324,'[3]消费明细-普通账号'!$B$2:$D$10000,3,)</f>
        <v>铁军-深</v>
      </c>
      <c r="D3324" s="1" t="str">
        <f>VLOOKUP(A3324,'[3]消费明细-普通账号'!$B$2:$L$10000,11,)</f>
        <v>黄至崇</v>
      </c>
      <c r="E3324" s="1" t="str">
        <f>VLOOKUP(A3324,'[3]消费明细-普通账号'!$B$2:$P$10000,15,)</f>
        <v>新建</v>
      </c>
      <c r="F3324" s="5">
        <f>VLOOKUP(A3324,'[3]消费明细-普通账号'!$B$2:$O$10000,14,)</f>
        <v>43194.591597222199</v>
      </c>
      <c r="G3324" s="2" t="s">
        <v>10783</v>
      </c>
      <c r="H3324" s="2" t="s">
        <v>17</v>
      </c>
      <c r="I3324" s="2" t="s">
        <v>59</v>
      </c>
      <c r="J3324" s="2" t="s">
        <v>9342</v>
      </c>
      <c r="K3324" s="2" t="s">
        <v>371</v>
      </c>
      <c r="L3324" s="2" t="s">
        <v>9343</v>
      </c>
      <c r="M3324" s="2"/>
      <c r="N3324" s="1">
        <f t="shared" si="51"/>
        <v>115.85</v>
      </c>
      <c r="O3324" s="2" t="s">
        <v>22</v>
      </c>
      <c r="P3324" s="2" t="s">
        <v>10784</v>
      </c>
      <c r="Q3324" s="2" t="s">
        <v>10785</v>
      </c>
      <c r="R3324" s="2" t="s">
        <v>21</v>
      </c>
      <c r="S3324" s="2"/>
      <c r="T3324" s="2" t="s">
        <v>25</v>
      </c>
      <c r="U3324" t="str">
        <f>VLOOKUP(H3324,[4]可返佣产品!$A$2:$B$1000,2,)</f>
        <v>true</v>
      </c>
    </row>
    <row r="3325" spans="1:21">
      <c r="A3325" s="2" t="s">
        <v>8559</v>
      </c>
      <c r="B3325" s="1" t="str">
        <f>VLOOKUP(A3325,'[3]消费明细-普通账号'!$B$2:$C$10000,2,)</f>
        <v>深圳泽汇科技有限公司</v>
      </c>
      <c r="C3325" s="1" t="str">
        <f>VLOOKUP(A3325,'[3]消费明细-普通账号'!$B$2:$D$10000,3,)</f>
        <v>铁军-深</v>
      </c>
      <c r="D3325" s="1" t="str">
        <f>VLOOKUP(A3325,'[3]消费明细-普通账号'!$B$2:$L$10000,11,)</f>
        <v>黄至崇</v>
      </c>
      <c r="E3325" s="1" t="str">
        <f>VLOOKUP(A3325,'[3]消费明细-普通账号'!$B$2:$P$10000,15,)</f>
        <v>新建</v>
      </c>
      <c r="F3325" s="5">
        <f>VLOOKUP(A3325,'[3]消费明细-普通账号'!$B$2:$O$10000,14,)</f>
        <v>43194.591597222199</v>
      </c>
      <c r="G3325" s="2" t="s">
        <v>10786</v>
      </c>
      <c r="H3325" s="2" t="s">
        <v>17</v>
      </c>
      <c r="I3325" s="2" t="s">
        <v>59</v>
      </c>
      <c r="J3325" s="2" t="s">
        <v>9342</v>
      </c>
      <c r="K3325" s="2" t="s">
        <v>371</v>
      </c>
      <c r="L3325" s="2" t="s">
        <v>9343</v>
      </c>
      <c r="M3325" s="2"/>
      <c r="N3325" s="1">
        <f t="shared" si="51"/>
        <v>115.85</v>
      </c>
      <c r="O3325" s="2" t="s">
        <v>22</v>
      </c>
      <c r="P3325" s="2" t="s">
        <v>10787</v>
      </c>
      <c r="Q3325" s="2" t="s">
        <v>10788</v>
      </c>
      <c r="R3325" s="2" t="s">
        <v>21</v>
      </c>
      <c r="S3325" s="2"/>
      <c r="T3325" s="2" t="s">
        <v>25</v>
      </c>
      <c r="U3325" t="str">
        <f>VLOOKUP(H3325,[4]可返佣产品!$A$2:$B$1000,2,)</f>
        <v>true</v>
      </c>
    </row>
    <row r="3326" spans="1:21">
      <c r="A3326" s="2" t="s">
        <v>8559</v>
      </c>
      <c r="B3326" s="1" t="str">
        <f>VLOOKUP(A3326,'[3]消费明细-普通账号'!$B$2:$C$10000,2,)</f>
        <v>深圳泽汇科技有限公司</v>
      </c>
      <c r="C3326" s="1" t="str">
        <f>VLOOKUP(A3326,'[3]消费明细-普通账号'!$B$2:$D$10000,3,)</f>
        <v>铁军-深</v>
      </c>
      <c r="D3326" s="1" t="str">
        <f>VLOOKUP(A3326,'[3]消费明细-普通账号'!$B$2:$L$10000,11,)</f>
        <v>黄至崇</v>
      </c>
      <c r="E3326" s="1" t="str">
        <f>VLOOKUP(A3326,'[3]消费明细-普通账号'!$B$2:$P$10000,15,)</f>
        <v>新建</v>
      </c>
      <c r="F3326" s="5">
        <f>VLOOKUP(A3326,'[3]消费明细-普通账号'!$B$2:$O$10000,14,)</f>
        <v>43194.591597222199</v>
      </c>
      <c r="G3326" s="2" t="s">
        <v>10789</v>
      </c>
      <c r="H3326" s="2" t="s">
        <v>17</v>
      </c>
      <c r="I3326" s="2" t="s">
        <v>59</v>
      </c>
      <c r="J3326" s="2" t="s">
        <v>9342</v>
      </c>
      <c r="K3326" s="2" t="s">
        <v>371</v>
      </c>
      <c r="L3326" s="2" t="s">
        <v>9343</v>
      </c>
      <c r="M3326" s="2"/>
      <c r="N3326" s="1">
        <f t="shared" si="51"/>
        <v>115.85</v>
      </c>
      <c r="O3326" s="2" t="s">
        <v>22</v>
      </c>
      <c r="P3326" s="2" t="s">
        <v>10790</v>
      </c>
      <c r="Q3326" s="2" t="s">
        <v>10791</v>
      </c>
      <c r="R3326" s="2" t="s">
        <v>21</v>
      </c>
      <c r="S3326" s="2"/>
      <c r="T3326" s="2" t="s">
        <v>25</v>
      </c>
      <c r="U3326" t="str">
        <f>VLOOKUP(H3326,[4]可返佣产品!$A$2:$B$1000,2,)</f>
        <v>true</v>
      </c>
    </row>
    <row r="3327" spans="1:21">
      <c r="A3327" s="2" t="s">
        <v>8559</v>
      </c>
      <c r="B3327" s="1" t="str">
        <f>VLOOKUP(A3327,'[3]消费明细-普通账号'!$B$2:$C$10000,2,)</f>
        <v>深圳泽汇科技有限公司</v>
      </c>
      <c r="C3327" s="1" t="str">
        <f>VLOOKUP(A3327,'[3]消费明细-普通账号'!$B$2:$D$10000,3,)</f>
        <v>铁军-深</v>
      </c>
      <c r="D3327" s="1" t="str">
        <f>VLOOKUP(A3327,'[3]消费明细-普通账号'!$B$2:$L$10000,11,)</f>
        <v>黄至崇</v>
      </c>
      <c r="E3327" s="1" t="str">
        <f>VLOOKUP(A3327,'[3]消费明细-普通账号'!$B$2:$P$10000,15,)</f>
        <v>新建</v>
      </c>
      <c r="F3327" s="5">
        <f>VLOOKUP(A3327,'[3]消费明细-普通账号'!$B$2:$O$10000,14,)</f>
        <v>43194.591597222199</v>
      </c>
      <c r="G3327" s="2" t="s">
        <v>10792</v>
      </c>
      <c r="H3327" s="2" t="s">
        <v>17</v>
      </c>
      <c r="I3327" s="2" t="s">
        <v>59</v>
      </c>
      <c r="J3327" s="2" t="s">
        <v>9342</v>
      </c>
      <c r="K3327" s="2" t="s">
        <v>371</v>
      </c>
      <c r="L3327" s="2" t="s">
        <v>9343</v>
      </c>
      <c r="M3327" s="2"/>
      <c r="N3327" s="1">
        <f t="shared" si="51"/>
        <v>115.85</v>
      </c>
      <c r="O3327" s="2" t="s">
        <v>22</v>
      </c>
      <c r="P3327" s="2" t="s">
        <v>10793</v>
      </c>
      <c r="Q3327" s="2" t="s">
        <v>10794</v>
      </c>
      <c r="R3327" s="2" t="s">
        <v>21</v>
      </c>
      <c r="S3327" s="2"/>
      <c r="T3327" s="2" t="s">
        <v>25</v>
      </c>
      <c r="U3327" t="str">
        <f>VLOOKUP(H3327,[4]可返佣产品!$A$2:$B$1000,2,)</f>
        <v>true</v>
      </c>
    </row>
    <row r="3328" spans="1:21">
      <c r="A3328" s="2" t="s">
        <v>8559</v>
      </c>
      <c r="B3328" s="1" t="str">
        <f>VLOOKUP(A3328,'[3]消费明细-普通账号'!$B$2:$C$10000,2,)</f>
        <v>深圳泽汇科技有限公司</v>
      </c>
      <c r="C3328" s="1" t="str">
        <f>VLOOKUP(A3328,'[3]消费明细-普通账号'!$B$2:$D$10000,3,)</f>
        <v>铁军-深</v>
      </c>
      <c r="D3328" s="1" t="str">
        <f>VLOOKUP(A3328,'[3]消费明细-普通账号'!$B$2:$L$10000,11,)</f>
        <v>黄至崇</v>
      </c>
      <c r="E3328" s="1" t="str">
        <f>VLOOKUP(A3328,'[3]消费明细-普通账号'!$B$2:$P$10000,15,)</f>
        <v>新建</v>
      </c>
      <c r="F3328" s="5">
        <f>VLOOKUP(A3328,'[3]消费明细-普通账号'!$B$2:$O$10000,14,)</f>
        <v>43194.591597222199</v>
      </c>
      <c r="G3328" s="2" t="s">
        <v>10795</v>
      </c>
      <c r="H3328" s="2" t="s">
        <v>17</v>
      </c>
      <c r="I3328" s="2" t="s">
        <v>59</v>
      </c>
      <c r="J3328" s="2" t="s">
        <v>9342</v>
      </c>
      <c r="K3328" s="2" t="s">
        <v>371</v>
      </c>
      <c r="L3328" s="2" t="s">
        <v>9343</v>
      </c>
      <c r="M3328" s="2"/>
      <c r="N3328" s="1">
        <f t="shared" si="51"/>
        <v>115.85</v>
      </c>
      <c r="O3328" s="2" t="s">
        <v>22</v>
      </c>
      <c r="P3328" s="2" t="s">
        <v>10796</v>
      </c>
      <c r="Q3328" s="2" t="s">
        <v>10797</v>
      </c>
      <c r="R3328" s="2" t="s">
        <v>21</v>
      </c>
      <c r="S3328" s="2"/>
      <c r="T3328" s="2" t="s">
        <v>25</v>
      </c>
      <c r="U3328" t="str">
        <f>VLOOKUP(H3328,[4]可返佣产品!$A$2:$B$1000,2,)</f>
        <v>true</v>
      </c>
    </row>
    <row r="3329" spans="1:21">
      <c r="A3329" s="2" t="s">
        <v>8559</v>
      </c>
      <c r="B3329" s="1" t="str">
        <f>VLOOKUP(A3329,'[3]消费明细-普通账号'!$B$2:$C$10000,2,)</f>
        <v>深圳泽汇科技有限公司</v>
      </c>
      <c r="C3329" s="1" t="str">
        <f>VLOOKUP(A3329,'[3]消费明细-普通账号'!$B$2:$D$10000,3,)</f>
        <v>铁军-深</v>
      </c>
      <c r="D3329" s="1" t="str">
        <f>VLOOKUP(A3329,'[3]消费明细-普通账号'!$B$2:$L$10000,11,)</f>
        <v>黄至崇</v>
      </c>
      <c r="E3329" s="1" t="str">
        <f>VLOOKUP(A3329,'[3]消费明细-普通账号'!$B$2:$P$10000,15,)</f>
        <v>新建</v>
      </c>
      <c r="F3329" s="5">
        <f>VLOOKUP(A3329,'[3]消费明细-普通账号'!$B$2:$O$10000,14,)</f>
        <v>43194.591597222199</v>
      </c>
      <c r="G3329" s="2" t="s">
        <v>10798</v>
      </c>
      <c r="H3329" s="2" t="s">
        <v>17</v>
      </c>
      <c r="I3329" s="2" t="s">
        <v>59</v>
      </c>
      <c r="J3329" s="2" t="s">
        <v>9342</v>
      </c>
      <c r="K3329" s="2" t="s">
        <v>371</v>
      </c>
      <c r="L3329" s="2" t="s">
        <v>9343</v>
      </c>
      <c r="M3329" s="2"/>
      <c r="N3329" s="1">
        <f t="shared" si="51"/>
        <v>115.85</v>
      </c>
      <c r="O3329" s="2" t="s">
        <v>22</v>
      </c>
      <c r="P3329" s="2" t="s">
        <v>10799</v>
      </c>
      <c r="Q3329" s="2" t="s">
        <v>10800</v>
      </c>
      <c r="R3329" s="2" t="s">
        <v>21</v>
      </c>
      <c r="S3329" s="2"/>
      <c r="T3329" s="2" t="s">
        <v>25</v>
      </c>
      <c r="U3329" t="str">
        <f>VLOOKUP(H3329,[4]可返佣产品!$A$2:$B$1000,2,)</f>
        <v>true</v>
      </c>
    </row>
    <row r="3330" spans="1:21">
      <c r="A3330" s="2" t="s">
        <v>8559</v>
      </c>
      <c r="B3330" s="1" t="str">
        <f>VLOOKUP(A3330,'[3]消费明细-普通账号'!$B$2:$C$10000,2,)</f>
        <v>深圳泽汇科技有限公司</v>
      </c>
      <c r="C3330" s="1" t="str">
        <f>VLOOKUP(A3330,'[3]消费明细-普通账号'!$B$2:$D$10000,3,)</f>
        <v>铁军-深</v>
      </c>
      <c r="D3330" s="1" t="str">
        <f>VLOOKUP(A3330,'[3]消费明细-普通账号'!$B$2:$L$10000,11,)</f>
        <v>黄至崇</v>
      </c>
      <c r="E3330" s="1" t="str">
        <f>VLOOKUP(A3330,'[3]消费明细-普通账号'!$B$2:$P$10000,15,)</f>
        <v>新建</v>
      </c>
      <c r="F3330" s="5">
        <f>VLOOKUP(A3330,'[3]消费明细-普通账号'!$B$2:$O$10000,14,)</f>
        <v>43194.591597222199</v>
      </c>
      <c r="G3330" s="2" t="s">
        <v>10801</v>
      </c>
      <c r="H3330" s="2" t="s">
        <v>17</v>
      </c>
      <c r="I3330" s="2" t="s">
        <v>59</v>
      </c>
      <c r="J3330" s="2" t="s">
        <v>9342</v>
      </c>
      <c r="K3330" s="2" t="s">
        <v>371</v>
      </c>
      <c r="L3330" s="2" t="s">
        <v>9343</v>
      </c>
      <c r="M3330" s="2"/>
      <c r="N3330" s="1">
        <f t="shared" si="51"/>
        <v>115.85</v>
      </c>
      <c r="O3330" s="2" t="s">
        <v>22</v>
      </c>
      <c r="P3330" s="2" t="s">
        <v>10802</v>
      </c>
      <c r="Q3330" s="2" t="s">
        <v>10803</v>
      </c>
      <c r="R3330" s="2" t="s">
        <v>21</v>
      </c>
      <c r="S3330" s="2"/>
      <c r="T3330" s="2" t="s">
        <v>25</v>
      </c>
      <c r="U3330" t="str">
        <f>VLOOKUP(H3330,[4]可返佣产品!$A$2:$B$1000,2,)</f>
        <v>true</v>
      </c>
    </row>
    <row r="3331" spans="1:21">
      <c r="A3331" s="2" t="s">
        <v>8559</v>
      </c>
      <c r="B3331" s="1" t="str">
        <f>VLOOKUP(A3331,'[3]消费明细-普通账号'!$B$2:$C$10000,2,)</f>
        <v>深圳泽汇科技有限公司</v>
      </c>
      <c r="C3331" s="1" t="str">
        <f>VLOOKUP(A3331,'[3]消费明细-普通账号'!$B$2:$D$10000,3,)</f>
        <v>铁军-深</v>
      </c>
      <c r="D3331" s="1" t="str">
        <f>VLOOKUP(A3331,'[3]消费明细-普通账号'!$B$2:$L$10000,11,)</f>
        <v>黄至崇</v>
      </c>
      <c r="E3331" s="1" t="str">
        <f>VLOOKUP(A3331,'[3]消费明细-普通账号'!$B$2:$P$10000,15,)</f>
        <v>新建</v>
      </c>
      <c r="F3331" s="5">
        <f>VLOOKUP(A3331,'[3]消费明细-普通账号'!$B$2:$O$10000,14,)</f>
        <v>43194.591597222199</v>
      </c>
      <c r="G3331" s="2" t="s">
        <v>10804</v>
      </c>
      <c r="H3331" s="2" t="s">
        <v>17</v>
      </c>
      <c r="I3331" s="2" t="s">
        <v>59</v>
      </c>
      <c r="J3331" s="2" t="s">
        <v>9342</v>
      </c>
      <c r="K3331" s="2" t="s">
        <v>371</v>
      </c>
      <c r="L3331" s="2" t="s">
        <v>9343</v>
      </c>
      <c r="M3331" s="2"/>
      <c r="N3331" s="1">
        <f t="shared" ref="N3331:N3394" si="52">L3331-M3331</f>
        <v>115.85</v>
      </c>
      <c r="O3331" s="2" t="s">
        <v>22</v>
      </c>
      <c r="P3331" s="2" t="s">
        <v>10805</v>
      </c>
      <c r="Q3331" s="2" t="s">
        <v>10806</v>
      </c>
      <c r="R3331" s="2" t="s">
        <v>21</v>
      </c>
      <c r="S3331" s="2"/>
      <c r="T3331" s="2" t="s">
        <v>25</v>
      </c>
      <c r="U3331" t="str">
        <f>VLOOKUP(H3331,[4]可返佣产品!$A$2:$B$1000,2,)</f>
        <v>true</v>
      </c>
    </row>
    <row r="3332" spans="1:21">
      <c r="A3332" s="2" t="s">
        <v>8559</v>
      </c>
      <c r="B3332" s="1" t="str">
        <f>VLOOKUP(A3332,'[3]消费明细-普通账号'!$B$2:$C$10000,2,)</f>
        <v>深圳泽汇科技有限公司</v>
      </c>
      <c r="C3332" s="1" t="str">
        <f>VLOOKUP(A3332,'[3]消费明细-普通账号'!$B$2:$D$10000,3,)</f>
        <v>铁军-深</v>
      </c>
      <c r="D3332" s="1" t="str">
        <f>VLOOKUP(A3332,'[3]消费明细-普通账号'!$B$2:$L$10000,11,)</f>
        <v>黄至崇</v>
      </c>
      <c r="E3332" s="1" t="str">
        <f>VLOOKUP(A3332,'[3]消费明细-普通账号'!$B$2:$P$10000,15,)</f>
        <v>新建</v>
      </c>
      <c r="F3332" s="5">
        <f>VLOOKUP(A3332,'[3]消费明细-普通账号'!$B$2:$O$10000,14,)</f>
        <v>43194.591597222199</v>
      </c>
      <c r="G3332" s="2" t="s">
        <v>10807</v>
      </c>
      <c r="H3332" s="2" t="s">
        <v>17</v>
      </c>
      <c r="I3332" s="2" t="s">
        <v>59</v>
      </c>
      <c r="J3332" s="2" t="s">
        <v>9342</v>
      </c>
      <c r="K3332" s="2" t="s">
        <v>371</v>
      </c>
      <c r="L3332" s="2" t="s">
        <v>9343</v>
      </c>
      <c r="M3332" s="2"/>
      <c r="N3332" s="1">
        <f t="shared" si="52"/>
        <v>115.85</v>
      </c>
      <c r="O3332" s="2" t="s">
        <v>22</v>
      </c>
      <c r="P3332" s="2" t="s">
        <v>10808</v>
      </c>
      <c r="Q3332" s="2" t="s">
        <v>10809</v>
      </c>
      <c r="R3332" s="2" t="s">
        <v>21</v>
      </c>
      <c r="S3332" s="2"/>
      <c r="T3332" s="2" t="s">
        <v>25</v>
      </c>
      <c r="U3332" t="str">
        <f>VLOOKUP(H3332,[4]可返佣产品!$A$2:$B$1000,2,)</f>
        <v>true</v>
      </c>
    </row>
    <row r="3333" spans="1:21">
      <c r="A3333" s="2" t="s">
        <v>8559</v>
      </c>
      <c r="B3333" s="1" t="str">
        <f>VLOOKUP(A3333,'[3]消费明细-普通账号'!$B$2:$C$10000,2,)</f>
        <v>深圳泽汇科技有限公司</v>
      </c>
      <c r="C3333" s="1" t="str">
        <f>VLOOKUP(A3333,'[3]消费明细-普通账号'!$B$2:$D$10000,3,)</f>
        <v>铁军-深</v>
      </c>
      <c r="D3333" s="1" t="str">
        <f>VLOOKUP(A3333,'[3]消费明细-普通账号'!$B$2:$L$10000,11,)</f>
        <v>黄至崇</v>
      </c>
      <c r="E3333" s="1" t="str">
        <f>VLOOKUP(A3333,'[3]消费明细-普通账号'!$B$2:$P$10000,15,)</f>
        <v>新建</v>
      </c>
      <c r="F3333" s="5">
        <f>VLOOKUP(A3333,'[3]消费明细-普通账号'!$B$2:$O$10000,14,)</f>
        <v>43194.591597222199</v>
      </c>
      <c r="G3333" s="2" t="s">
        <v>10810</v>
      </c>
      <c r="H3333" s="2" t="s">
        <v>17</v>
      </c>
      <c r="I3333" s="2" t="s">
        <v>59</v>
      </c>
      <c r="J3333" s="2" t="s">
        <v>9342</v>
      </c>
      <c r="K3333" s="2" t="s">
        <v>371</v>
      </c>
      <c r="L3333" s="2" t="s">
        <v>9343</v>
      </c>
      <c r="M3333" s="2"/>
      <c r="N3333" s="1">
        <f t="shared" si="52"/>
        <v>115.85</v>
      </c>
      <c r="O3333" s="2" t="s">
        <v>22</v>
      </c>
      <c r="P3333" s="2" t="s">
        <v>10811</v>
      </c>
      <c r="Q3333" s="2" t="s">
        <v>10812</v>
      </c>
      <c r="R3333" s="2" t="s">
        <v>21</v>
      </c>
      <c r="S3333" s="2"/>
      <c r="T3333" s="2" t="s">
        <v>25</v>
      </c>
      <c r="U3333" t="str">
        <f>VLOOKUP(H3333,[4]可返佣产品!$A$2:$B$1000,2,)</f>
        <v>true</v>
      </c>
    </row>
    <row r="3334" spans="1:21">
      <c r="A3334" s="2" t="s">
        <v>8559</v>
      </c>
      <c r="B3334" s="1" t="str">
        <f>VLOOKUP(A3334,'[3]消费明细-普通账号'!$B$2:$C$10000,2,)</f>
        <v>深圳泽汇科技有限公司</v>
      </c>
      <c r="C3334" s="1" t="str">
        <f>VLOOKUP(A3334,'[3]消费明细-普通账号'!$B$2:$D$10000,3,)</f>
        <v>铁军-深</v>
      </c>
      <c r="D3334" s="1" t="str">
        <f>VLOOKUP(A3334,'[3]消费明细-普通账号'!$B$2:$L$10000,11,)</f>
        <v>黄至崇</v>
      </c>
      <c r="E3334" s="1" t="str">
        <f>VLOOKUP(A3334,'[3]消费明细-普通账号'!$B$2:$P$10000,15,)</f>
        <v>新建</v>
      </c>
      <c r="F3334" s="5">
        <f>VLOOKUP(A3334,'[3]消费明细-普通账号'!$B$2:$O$10000,14,)</f>
        <v>43194.591597222199</v>
      </c>
      <c r="G3334" s="2" t="s">
        <v>10813</v>
      </c>
      <c r="H3334" s="2" t="s">
        <v>17</v>
      </c>
      <c r="I3334" s="2" t="s">
        <v>59</v>
      </c>
      <c r="J3334" s="2" t="s">
        <v>9342</v>
      </c>
      <c r="K3334" s="2" t="s">
        <v>371</v>
      </c>
      <c r="L3334" s="2" t="s">
        <v>9343</v>
      </c>
      <c r="M3334" s="2"/>
      <c r="N3334" s="1">
        <f t="shared" si="52"/>
        <v>115.85</v>
      </c>
      <c r="O3334" s="2" t="s">
        <v>22</v>
      </c>
      <c r="P3334" s="2" t="s">
        <v>10814</v>
      </c>
      <c r="Q3334" s="2" t="s">
        <v>10815</v>
      </c>
      <c r="R3334" s="2" t="s">
        <v>21</v>
      </c>
      <c r="S3334" s="2"/>
      <c r="T3334" s="2" t="s">
        <v>25</v>
      </c>
      <c r="U3334" t="str">
        <f>VLOOKUP(H3334,[4]可返佣产品!$A$2:$B$1000,2,)</f>
        <v>true</v>
      </c>
    </row>
    <row r="3335" spans="1:21">
      <c r="A3335" s="2" t="s">
        <v>8559</v>
      </c>
      <c r="B3335" s="1" t="str">
        <f>VLOOKUP(A3335,'[3]消费明细-普通账号'!$B$2:$C$10000,2,)</f>
        <v>深圳泽汇科技有限公司</v>
      </c>
      <c r="C3335" s="1" t="str">
        <f>VLOOKUP(A3335,'[3]消费明细-普通账号'!$B$2:$D$10000,3,)</f>
        <v>铁军-深</v>
      </c>
      <c r="D3335" s="1" t="str">
        <f>VLOOKUP(A3335,'[3]消费明细-普通账号'!$B$2:$L$10000,11,)</f>
        <v>黄至崇</v>
      </c>
      <c r="E3335" s="1" t="str">
        <f>VLOOKUP(A3335,'[3]消费明细-普通账号'!$B$2:$P$10000,15,)</f>
        <v>新建</v>
      </c>
      <c r="F3335" s="5">
        <f>VLOOKUP(A3335,'[3]消费明细-普通账号'!$B$2:$O$10000,14,)</f>
        <v>43194.591597222199</v>
      </c>
      <c r="G3335" s="2" t="s">
        <v>10816</v>
      </c>
      <c r="H3335" s="2" t="s">
        <v>17</v>
      </c>
      <c r="I3335" s="2" t="s">
        <v>59</v>
      </c>
      <c r="J3335" s="2" t="s">
        <v>9342</v>
      </c>
      <c r="K3335" s="2" t="s">
        <v>371</v>
      </c>
      <c r="L3335" s="2" t="s">
        <v>9343</v>
      </c>
      <c r="M3335" s="2"/>
      <c r="N3335" s="1">
        <f t="shared" si="52"/>
        <v>115.85</v>
      </c>
      <c r="O3335" s="2" t="s">
        <v>22</v>
      </c>
      <c r="P3335" s="2" t="s">
        <v>10817</v>
      </c>
      <c r="Q3335" s="2" t="s">
        <v>10818</v>
      </c>
      <c r="R3335" s="2" t="s">
        <v>21</v>
      </c>
      <c r="S3335" s="2"/>
      <c r="T3335" s="2" t="s">
        <v>25</v>
      </c>
      <c r="U3335" t="str">
        <f>VLOOKUP(H3335,[4]可返佣产品!$A$2:$B$1000,2,)</f>
        <v>true</v>
      </c>
    </row>
    <row r="3336" spans="1:21">
      <c r="A3336" s="2" t="s">
        <v>8559</v>
      </c>
      <c r="B3336" s="1" t="str">
        <f>VLOOKUP(A3336,'[3]消费明细-普通账号'!$B$2:$C$10000,2,)</f>
        <v>深圳泽汇科技有限公司</v>
      </c>
      <c r="C3336" s="1" t="str">
        <f>VLOOKUP(A3336,'[3]消费明细-普通账号'!$B$2:$D$10000,3,)</f>
        <v>铁军-深</v>
      </c>
      <c r="D3336" s="1" t="str">
        <f>VLOOKUP(A3336,'[3]消费明细-普通账号'!$B$2:$L$10000,11,)</f>
        <v>黄至崇</v>
      </c>
      <c r="E3336" s="1" t="str">
        <f>VLOOKUP(A3336,'[3]消费明细-普通账号'!$B$2:$P$10000,15,)</f>
        <v>新建</v>
      </c>
      <c r="F3336" s="5">
        <f>VLOOKUP(A3336,'[3]消费明细-普通账号'!$B$2:$O$10000,14,)</f>
        <v>43194.591597222199</v>
      </c>
      <c r="G3336" s="2" t="s">
        <v>10819</v>
      </c>
      <c r="H3336" s="2" t="s">
        <v>17</v>
      </c>
      <c r="I3336" s="2" t="s">
        <v>59</v>
      </c>
      <c r="J3336" s="2" t="s">
        <v>9342</v>
      </c>
      <c r="K3336" s="2" t="s">
        <v>371</v>
      </c>
      <c r="L3336" s="2" t="s">
        <v>9343</v>
      </c>
      <c r="M3336" s="2"/>
      <c r="N3336" s="1">
        <f t="shared" si="52"/>
        <v>115.85</v>
      </c>
      <c r="O3336" s="2" t="s">
        <v>22</v>
      </c>
      <c r="P3336" s="2" t="s">
        <v>10820</v>
      </c>
      <c r="Q3336" s="2" t="s">
        <v>10821</v>
      </c>
      <c r="R3336" s="2" t="s">
        <v>21</v>
      </c>
      <c r="S3336" s="2"/>
      <c r="T3336" s="2" t="s">
        <v>25</v>
      </c>
      <c r="U3336" t="str">
        <f>VLOOKUP(H3336,[4]可返佣产品!$A$2:$B$1000,2,)</f>
        <v>true</v>
      </c>
    </row>
    <row r="3337" spans="1:21">
      <c r="A3337" s="2" t="s">
        <v>8559</v>
      </c>
      <c r="B3337" s="1" t="str">
        <f>VLOOKUP(A3337,'[3]消费明细-普通账号'!$B$2:$C$10000,2,)</f>
        <v>深圳泽汇科技有限公司</v>
      </c>
      <c r="C3337" s="1" t="str">
        <f>VLOOKUP(A3337,'[3]消费明细-普通账号'!$B$2:$D$10000,3,)</f>
        <v>铁军-深</v>
      </c>
      <c r="D3337" s="1" t="str">
        <f>VLOOKUP(A3337,'[3]消费明细-普通账号'!$B$2:$L$10000,11,)</f>
        <v>黄至崇</v>
      </c>
      <c r="E3337" s="1" t="str">
        <f>VLOOKUP(A3337,'[3]消费明细-普通账号'!$B$2:$P$10000,15,)</f>
        <v>新建</v>
      </c>
      <c r="F3337" s="5">
        <f>VLOOKUP(A3337,'[3]消费明细-普通账号'!$B$2:$O$10000,14,)</f>
        <v>43194.591597222199</v>
      </c>
      <c r="G3337" s="2" t="s">
        <v>10822</v>
      </c>
      <c r="H3337" s="2" t="s">
        <v>17</v>
      </c>
      <c r="I3337" s="2" t="s">
        <v>59</v>
      </c>
      <c r="J3337" s="2" t="s">
        <v>9342</v>
      </c>
      <c r="K3337" s="2" t="s">
        <v>371</v>
      </c>
      <c r="L3337" s="2" t="s">
        <v>9343</v>
      </c>
      <c r="M3337" s="2"/>
      <c r="N3337" s="1">
        <f t="shared" si="52"/>
        <v>115.85</v>
      </c>
      <c r="O3337" s="2" t="s">
        <v>22</v>
      </c>
      <c r="P3337" s="2" t="s">
        <v>10823</v>
      </c>
      <c r="Q3337" s="2" t="s">
        <v>10824</v>
      </c>
      <c r="R3337" s="2" t="s">
        <v>21</v>
      </c>
      <c r="S3337" s="2"/>
      <c r="T3337" s="2" t="s">
        <v>25</v>
      </c>
      <c r="U3337" t="str">
        <f>VLOOKUP(H3337,[4]可返佣产品!$A$2:$B$1000,2,)</f>
        <v>true</v>
      </c>
    </row>
    <row r="3338" spans="1:21">
      <c r="A3338" s="2" t="s">
        <v>8559</v>
      </c>
      <c r="B3338" s="1" t="str">
        <f>VLOOKUP(A3338,'[3]消费明细-普通账号'!$B$2:$C$10000,2,)</f>
        <v>深圳泽汇科技有限公司</v>
      </c>
      <c r="C3338" s="1" t="str">
        <f>VLOOKUP(A3338,'[3]消费明细-普通账号'!$B$2:$D$10000,3,)</f>
        <v>铁军-深</v>
      </c>
      <c r="D3338" s="1" t="str">
        <f>VLOOKUP(A3338,'[3]消费明细-普通账号'!$B$2:$L$10000,11,)</f>
        <v>黄至崇</v>
      </c>
      <c r="E3338" s="1" t="str">
        <f>VLOOKUP(A3338,'[3]消费明细-普通账号'!$B$2:$P$10000,15,)</f>
        <v>新建</v>
      </c>
      <c r="F3338" s="5">
        <f>VLOOKUP(A3338,'[3]消费明细-普通账号'!$B$2:$O$10000,14,)</f>
        <v>43194.591597222199</v>
      </c>
      <c r="G3338" s="2" t="s">
        <v>10825</v>
      </c>
      <c r="H3338" s="2" t="s">
        <v>17</v>
      </c>
      <c r="I3338" s="2" t="s">
        <v>59</v>
      </c>
      <c r="J3338" s="2" t="s">
        <v>9342</v>
      </c>
      <c r="K3338" s="2" t="s">
        <v>371</v>
      </c>
      <c r="L3338" s="2" t="s">
        <v>9343</v>
      </c>
      <c r="M3338" s="2"/>
      <c r="N3338" s="1">
        <f t="shared" si="52"/>
        <v>115.85</v>
      </c>
      <c r="O3338" s="2" t="s">
        <v>22</v>
      </c>
      <c r="P3338" s="2" t="s">
        <v>10826</v>
      </c>
      <c r="Q3338" s="2" t="s">
        <v>10827</v>
      </c>
      <c r="R3338" s="2" t="s">
        <v>21</v>
      </c>
      <c r="S3338" s="2"/>
      <c r="T3338" s="2" t="s">
        <v>25</v>
      </c>
      <c r="U3338" t="str">
        <f>VLOOKUP(H3338,[4]可返佣产品!$A$2:$B$1000,2,)</f>
        <v>true</v>
      </c>
    </row>
    <row r="3339" spans="1:21">
      <c r="A3339" s="2" t="s">
        <v>8559</v>
      </c>
      <c r="B3339" s="1" t="str">
        <f>VLOOKUP(A3339,'[3]消费明细-普通账号'!$B$2:$C$10000,2,)</f>
        <v>深圳泽汇科技有限公司</v>
      </c>
      <c r="C3339" s="1" t="str">
        <f>VLOOKUP(A3339,'[3]消费明细-普通账号'!$B$2:$D$10000,3,)</f>
        <v>铁军-深</v>
      </c>
      <c r="D3339" s="1" t="str">
        <f>VLOOKUP(A3339,'[3]消费明细-普通账号'!$B$2:$L$10000,11,)</f>
        <v>黄至崇</v>
      </c>
      <c r="E3339" s="1" t="str">
        <f>VLOOKUP(A3339,'[3]消费明细-普通账号'!$B$2:$P$10000,15,)</f>
        <v>新建</v>
      </c>
      <c r="F3339" s="5">
        <f>VLOOKUP(A3339,'[3]消费明细-普通账号'!$B$2:$O$10000,14,)</f>
        <v>43194.591597222199</v>
      </c>
      <c r="G3339" s="2" t="s">
        <v>10828</v>
      </c>
      <c r="H3339" s="2" t="s">
        <v>17</v>
      </c>
      <c r="I3339" s="2" t="s">
        <v>59</v>
      </c>
      <c r="J3339" s="2" t="s">
        <v>9342</v>
      </c>
      <c r="K3339" s="2" t="s">
        <v>371</v>
      </c>
      <c r="L3339" s="2" t="s">
        <v>9343</v>
      </c>
      <c r="M3339" s="2"/>
      <c r="N3339" s="1">
        <f t="shared" si="52"/>
        <v>115.85</v>
      </c>
      <c r="O3339" s="2" t="s">
        <v>22</v>
      </c>
      <c r="P3339" s="2" t="s">
        <v>10829</v>
      </c>
      <c r="Q3339" s="2" t="s">
        <v>10830</v>
      </c>
      <c r="R3339" s="2" t="s">
        <v>21</v>
      </c>
      <c r="S3339" s="2"/>
      <c r="T3339" s="2" t="s">
        <v>25</v>
      </c>
      <c r="U3339" t="str">
        <f>VLOOKUP(H3339,[4]可返佣产品!$A$2:$B$1000,2,)</f>
        <v>true</v>
      </c>
    </row>
    <row r="3340" spans="1:21">
      <c r="A3340" s="2" t="s">
        <v>8559</v>
      </c>
      <c r="B3340" s="1" t="str">
        <f>VLOOKUP(A3340,'[3]消费明细-普通账号'!$B$2:$C$10000,2,)</f>
        <v>深圳泽汇科技有限公司</v>
      </c>
      <c r="C3340" s="1" t="str">
        <f>VLOOKUP(A3340,'[3]消费明细-普通账号'!$B$2:$D$10000,3,)</f>
        <v>铁军-深</v>
      </c>
      <c r="D3340" s="1" t="str">
        <f>VLOOKUP(A3340,'[3]消费明细-普通账号'!$B$2:$L$10000,11,)</f>
        <v>黄至崇</v>
      </c>
      <c r="E3340" s="1" t="str">
        <f>VLOOKUP(A3340,'[3]消费明细-普通账号'!$B$2:$P$10000,15,)</f>
        <v>新建</v>
      </c>
      <c r="F3340" s="5">
        <f>VLOOKUP(A3340,'[3]消费明细-普通账号'!$B$2:$O$10000,14,)</f>
        <v>43194.591597222199</v>
      </c>
      <c r="G3340" s="2" t="s">
        <v>10831</v>
      </c>
      <c r="H3340" s="2" t="s">
        <v>17</v>
      </c>
      <c r="I3340" s="2" t="s">
        <v>59</v>
      </c>
      <c r="J3340" s="2" t="s">
        <v>9342</v>
      </c>
      <c r="K3340" s="2" t="s">
        <v>371</v>
      </c>
      <c r="L3340" s="2" t="s">
        <v>9343</v>
      </c>
      <c r="M3340" s="2"/>
      <c r="N3340" s="1">
        <f t="shared" si="52"/>
        <v>115.85</v>
      </c>
      <c r="O3340" s="2" t="s">
        <v>22</v>
      </c>
      <c r="P3340" s="2" t="s">
        <v>10832</v>
      </c>
      <c r="Q3340" s="2" t="s">
        <v>10833</v>
      </c>
      <c r="R3340" s="2" t="s">
        <v>21</v>
      </c>
      <c r="S3340" s="2"/>
      <c r="T3340" s="2" t="s">
        <v>25</v>
      </c>
      <c r="U3340" t="str">
        <f>VLOOKUP(H3340,[4]可返佣产品!$A$2:$B$1000,2,)</f>
        <v>true</v>
      </c>
    </row>
    <row r="3341" spans="1:21">
      <c r="A3341" s="2" t="s">
        <v>8559</v>
      </c>
      <c r="B3341" s="1" t="str">
        <f>VLOOKUP(A3341,'[3]消费明细-普通账号'!$B$2:$C$10000,2,)</f>
        <v>深圳泽汇科技有限公司</v>
      </c>
      <c r="C3341" s="1" t="str">
        <f>VLOOKUP(A3341,'[3]消费明细-普通账号'!$B$2:$D$10000,3,)</f>
        <v>铁军-深</v>
      </c>
      <c r="D3341" s="1" t="str">
        <f>VLOOKUP(A3341,'[3]消费明细-普通账号'!$B$2:$L$10000,11,)</f>
        <v>黄至崇</v>
      </c>
      <c r="E3341" s="1" t="str">
        <f>VLOOKUP(A3341,'[3]消费明细-普通账号'!$B$2:$P$10000,15,)</f>
        <v>新建</v>
      </c>
      <c r="F3341" s="5">
        <f>VLOOKUP(A3341,'[3]消费明细-普通账号'!$B$2:$O$10000,14,)</f>
        <v>43194.591597222199</v>
      </c>
      <c r="G3341" s="2" t="s">
        <v>10834</v>
      </c>
      <c r="H3341" s="2" t="s">
        <v>17</v>
      </c>
      <c r="I3341" s="2" t="s">
        <v>59</v>
      </c>
      <c r="J3341" s="2" t="s">
        <v>9342</v>
      </c>
      <c r="K3341" s="2" t="s">
        <v>371</v>
      </c>
      <c r="L3341" s="2" t="s">
        <v>9343</v>
      </c>
      <c r="M3341" s="2"/>
      <c r="N3341" s="1">
        <f t="shared" si="52"/>
        <v>115.85</v>
      </c>
      <c r="O3341" s="2" t="s">
        <v>22</v>
      </c>
      <c r="P3341" s="2" t="s">
        <v>10835</v>
      </c>
      <c r="Q3341" s="2" t="s">
        <v>10836</v>
      </c>
      <c r="R3341" s="2" t="s">
        <v>21</v>
      </c>
      <c r="S3341" s="2"/>
      <c r="T3341" s="2" t="s">
        <v>25</v>
      </c>
      <c r="U3341" t="str">
        <f>VLOOKUP(H3341,[4]可返佣产品!$A$2:$B$1000,2,)</f>
        <v>true</v>
      </c>
    </row>
    <row r="3342" spans="1:21">
      <c r="A3342" s="2" t="s">
        <v>8559</v>
      </c>
      <c r="B3342" s="1" t="str">
        <f>VLOOKUP(A3342,'[3]消费明细-普通账号'!$B$2:$C$10000,2,)</f>
        <v>深圳泽汇科技有限公司</v>
      </c>
      <c r="C3342" s="1" t="str">
        <f>VLOOKUP(A3342,'[3]消费明细-普通账号'!$B$2:$D$10000,3,)</f>
        <v>铁军-深</v>
      </c>
      <c r="D3342" s="1" t="str">
        <f>VLOOKUP(A3342,'[3]消费明细-普通账号'!$B$2:$L$10000,11,)</f>
        <v>黄至崇</v>
      </c>
      <c r="E3342" s="1" t="str">
        <f>VLOOKUP(A3342,'[3]消费明细-普通账号'!$B$2:$P$10000,15,)</f>
        <v>新建</v>
      </c>
      <c r="F3342" s="5">
        <f>VLOOKUP(A3342,'[3]消费明细-普通账号'!$B$2:$O$10000,14,)</f>
        <v>43194.591597222199</v>
      </c>
      <c r="G3342" s="2" t="s">
        <v>10837</v>
      </c>
      <c r="H3342" s="2" t="s">
        <v>17</v>
      </c>
      <c r="I3342" s="2" t="s">
        <v>59</v>
      </c>
      <c r="J3342" s="2" t="s">
        <v>9342</v>
      </c>
      <c r="K3342" s="2" t="s">
        <v>371</v>
      </c>
      <c r="L3342" s="2" t="s">
        <v>9343</v>
      </c>
      <c r="M3342" s="2"/>
      <c r="N3342" s="1">
        <f t="shared" si="52"/>
        <v>115.85</v>
      </c>
      <c r="O3342" s="2" t="s">
        <v>22</v>
      </c>
      <c r="P3342" s="2" t="s">
        <v>10838</v>
      </c>
      <c r="Q3342" s="2" t="s">
        <v>10839</v>
      </c>
      <c r="R3342" s="2" t="s">
        <v>21</v>
      </c>
      <c r="S3342" s="2"/>
      <c r="T3342" s="2" t="s">
        <v>25</v>
      </c>
      <c r="U3342" t="str">
        <f>VLOOKUP(H3342,[4]可返佣产品!$A$2:$B$1000,2,)</f>
        <v>true</v>
      </c>
    </row>
    <row r="3343" spans="1:21">
      <c r="A3343" s="2" t="s">
        <v>8559</v>
      </c>
      <c r="B3343" s="1" t="str">
        <f>VLOOKUP(A3343,'[3]消费明细-普通账号'!$B$2:$C$10000,2,)</f>
        <v>深圳泽汇科技有限公司</v>
      </c>
      <c r="C3343" s="1" t="str">
        <f>VLOOKUP(A3343,'[3]消费明细-普通账号'!$B$2:$D$10000,3,)</f>
        <v>铁军-深</v>
      </c>
      <c r="D3343" s="1" t="str">
        <f>VLOOKUP(A3343,'[3]消费明细-普通账号'!$B$2:$L$10000,11,)</f>
        <v>黄至崇</v>
      </c>
      <c r="E3343" s="1" t="str">
        <f>VLOOKUP(A3343,'[3]消费明细-普通账号'!$B$2:$P$10000,15,)</f>
        <v>新建</v>
      </c>
      <c r="F3343" s="5">
        <f>VLOOKUP(A3343,'[3]消费明细-普通账号'!$B$2:$O$10000,14,)</f>
        <v>43194.591597222199</v>
      </c>
      <c r="G3343" s="2" t="s">
        <v>10840</v>
      </c>
      <c r="H3343" s="2" t="s">
        <v>17</v>
      </c>
      <c r="I3343" s="2" t="s">
        <v>59</v>
      </c>
      <c r="J3343" s="2" t="s">
        <v>9342</v>
      </c>
      <c r="K3343" s="2" t="s">
        <v>371</v>
      </c>
      <c r="L3343" s="2" t="s">
        <v>9343</v>
      </c>
      <c r="M3343" s="2"/>
      <c r="N3343" s="1">
        <f t="shared" si="52"/>
        <v>115.85</v>
      </c>
      <c r="O3343" s="2" t="s">
        <v>22</v>
      </c>
      <c r="P3343" s="2" t="s">
        <v>10841</v>
      </c>
      <c r="Q3343" s="2" t="s">
        <v>10842</v>
      </c>
      <c r="R3343" s="2" t="s">
        <v>21</v>
      </c>
      <c r="S3343" s="2"/>
      <c r="T3343" s="2" t="s">
        <v>25</v>
      </c>
      <c r="U3343" t="str">
        <f>VLOOKUP(H3343,[4]可返佣产品!$A$2:$B$1000,2,)</f>
        <v>true</v>
      </c>
    </row>
    <row r="3344" spans="1:21">
      <c r="A3344" s="2" t="s">
        <v>8559</v>
      </c>
      <c r="B3344" s="1" t="str">
        <f>VLOOKUP(A3344,'[3]消费明细-普通账号'!$B$2:$C$10000,2,)</f>
        <v>深圳泽汇科技有限公司</v>
      </c>
      <c r="C3344" s="1" t="str">
        <f>VLOOKUP(A3344,'[3]消费明细-普通账号'!$B$2:$D$10000,3,)</f>
        <v>铁军-深</v>
      </c>
      <c r="D3344" s="1" t="str">
        <f>VLOOKUP(A3344,'[3]消费明细-普通账号'!$B$2:$L$10000,11,)</f>
        <v>黄至崇</v>
      </c>
      <c r="E3344" s="1" t="str">
        <f>VLOOKUP(A3344,'[3]消费明细-普通账号'!$B$2:$P$10000,15,)</f>
        <v>新建</v>
      </c>
      <c r="F3344" s="5">
        <f>VLOOKUP(A3344,'[3]消费明细-普通账号'!$B$2:$O$10000,14,)</f>
        <v>43194.591597222199</v>
      </c>
      <c r="G3344" s="2" t="s">
        <v>10843</v>
      </c>
      <c r="H3344" s="2" t="s">
        <v>17</v>
      </c>
      <c r="I3344" s="2" t="s">
        <v>59</v>
      </c>
      <c r="J3344" s="2" t="s">
        <v>9342</v>
      </c>
      <c r="K3344" s="2" t="s">
        <v>371</v>
      </c>
      <c r="L3344" s="2" t="s">
        <v>9343</v>
      </c>
      <c r="M3344" s="2"/>
      <c r="N3344" s="1">
        <f t="shared" si="52"/>
        <v>115.85</v>
      </c>
      <c r="O3344" s="2" t="s">
        <v>22</v>
      </c>
      <c r="P3344" s="2" t="s">
        <v>10844</v>
      </c>
      <c r="Q3344" s="2" t="s">
        <v>10845</v>
      </c>
      <c r="R3344" s="2" t="s">
        <v>21</v>
      </c>
      <c r="S3344" s="2"/>
      <c r="T3344" s="2" t="s">
        <v>25</v>
      </c>
      <c r="U3344" t="str">
        <f>VLOOKUP(H3344,[4]可返佣产品!$A$2:$B$1000,2,)</f>
        <v>true</v>
      </c>
    </row>
    <row r="3345" spans="1:21">
      <c r="A3345" s="2" t="s">
        <v>8559</v>
      </c>
      <c r="B3345" s="1" t="str">
        <f>VLOOKUP(A3345,'[3]消费明细-普通账号'!$B$2:$C$10000,2,)</f>
        <v>深圳泽汇科技有限公司</v>
      </c>
      <c r="C3345" s="1" t="str">
        <f>VLOOKUP(A3345,'[3]消费明细-普通账号'!$B$2:$D$10000,3,)</f>
        <v>铁军-深</v>
      </c>
      <c r="D3345" s="1" t="str">
        <f>VLOOKUP(A3345,'[3]消费明细-普通账号'!$B$2:$L$10000,11,)</f>
        <v>黄至崇</v>
      </c>
      <c r="E3345" s="1" t="str">
        <f>VLOOKUP(A3345,'[3]消费明细-普通账号'!$B$2:$P$10000,15,)</f>
        <v>新建</v>
      </c>
      <c r="F3345" s="5">
        <f>VLOOKUP(A3345,'[3]消费明细-普通账号'!$B$2:$O$10000,14,)</f>
        <v>43194.591597222199</v>
      </c>
      <c r="G3345" s="2" t="s">
        <v>10846</v>
      </c>
      <c r="H3345" s="2" t="s">
        <v>17</v>
      </c>
      <c r="I3345" s="2" t="s">
        <v>59</v>
      </c>
      <c r="J3345" s="2" t="s">
        <v>9342</v>
      </c>
      <c r="K3345" s="2" t="s">
        <v>371</v>
      </c>
      <c r="L3345" s="2" t="s">
        <v>9343</v>
      </c>
      <c r="M3345" s="2"/>
      <c r="N3345" s="1">
        <f t="shared" si="52"/>
        <v>115.85</v>
      </c>
      <c r="O3345" s="2" t="s">
        <v>22</v>
      </c>
      <c r="P3345" s="2" t="s">
        <v>10847</v>
      </c>
      <c r="Q3345" s="2" t="s">
        <v>10848</v>
      </c>
      <c r="R3345" s="2" t="s">
        <v>21</v>
      </c>
      <c r="S3345" s="2"/>
      <c r="T3345" s="2" t="s">
        <v>25</v>
      </c>
      <c r="U3345" t="str">
        <f>VLOOKUP(H3345,[4]可返佣产品!$A$2:$B$1000,2,)</f>
        <v>true</v>
      </c>
    </row>
    <row r="3346" spans="1:21">
      <c r="A3346" s="2" t="s">
        <v>8559</v>
      </c>
      <c r="B3346" s="1" t="str">
        <f>VLOOKUP(A3346,'[3]消费明细-普通账号'!$B$2:$C$10000,2,)</f>
        <v>深圳泽汇科技有限公司</v>
      </c>
      <c r="C3346" s="1" t="str">
        <f>VLOOKUP(A3346,'[3]消费明细-普通账号'!$B$2:$D$10000,3,)</f>
        <v>铁军-深</v>
      </c>
      <c r="D3346" s="1" t="str">
        <f>VLOOKUP(A3346,'[3]消费明细-普通账号'!$B$2:$L$10000,11,)</f>
        <v>黄至崇</v>
      </c>
      <c r="E3346" s="1" t="str">
        <f>VLOOKUP(A3346,'[3]消费明细-普通账号'!$B$2:$P$10000,15,)</f>
        <v>新建</v>
      </c>
      <c r="F3346" s="5">
        <f>VLOOKUP(A3346,'[3]消费明细-普通账号'!$B$2:$O$10000,14,)</f>
        <v>43194.591597222199</v>
      </c>
      <c r="G3346" s="2" t="s">
        <v>10849</v>
      </c>
      <c r="H3346" s="2" t="s">
        <v>17</v>
      </c>
      <c r="I3346" s="2" t="s">
        <v>59</v>
      </c>
      <c r="J3346" s="2" t="s">
        <v>9342</v>
      </c>
      <c r="K3346" s="2" t="s">
        <v>371</v>
      </c>
      <c r="L3346" s="2" t="s">
        <v>9343</v>
      </c>
      <c r="M3346" s="2"/>
      <c r="N3346" s="1">
        <f t="shared" si="52"/>
        <v>115.85</v>
      </c>
      <c r="O3346" s="2" t="s">
        <v>22</v>
      </c>
      <c r="P3346" s="2" t="s">
        <v>10850</v>
      </c>
      <c r="Q3346" s="2" t="s">
        <v>10851</v>
      </c>
      <c r="R3346" s="2" t="s">
        <v>21</v>
      </c>
      <c r="S3346" s="2"/>
      <c r="T3346" s="2" t="s">
        <v>25</v>
      </c>
      <c r="U3346" t="str">
        <f>VLOOKUP(H3346,[4]可返佣产品!$A$2:$B$1000,2,)</f>
        <v>true</v>
      </c>
    </row>
    <row r="3347" spans="1:21">
      <c r="A3347" s="2" t="s">
        <v>10852</v>
      </c>
      <c r="B3347" s="1" t="str">
        <f>VLOOKUP(A3347,'[3]消费明细-普通账号'!$B$2:$C$10000,2,)</f>
        <v>深圳普银区块链技术有限公司</v>
      </c>
      <c r="C3347" s="1" t="str">
        <f>VLOOKUP(A3347,'[3]消费明细-普通账号'!$B$2:$D$10000,3,)</f>
        <v>KA-深</v>
      </c>
      <c r="D3347" s="1" t="str">
        <f>VLOOKUP(A3347,'[3]消费明细-普通账号'!$B$2:$L$10000,11,)</f>
        <v>李申政</v>
      </c>
      <c r="E3347" s="1" t="str">
        <f>VLOOKUP(A3347,'[3]消费明细-普通账号'!$B$2:$P$10000,15,)</f>
        <v>新建</v>
      </c>
      <c r="F3347" s="5">
        <f>VLOOKUP(A3347,'[3]消费明细-普通账号'!$B$2:$O$10000,14,)</f>
        <v>43276.770115740743</v>
      </c>
      <c r="G3347" s="2" t="s">
        <v>10853</v>
      </c>
      <c r="H3347" s="2" t="s">
        <v>17</v>
      </c>
      <c r="I3347" s="2" t="s">
        <v>49</v>
      </c>
      <c r="J3347" s="2" t="s">
        <v>10854</v>
      </c>
      <c r="K3347" s="2" t="s">
        <v>4182</v>
      </c>
      <c r="L3347" s="2" t="s">
        <v>10855</v>
      </c>
      <c r="M3347" s="2">
        <v>2500</v>
      </c>
      <c r="N3347" s="1">
        <f t="shared" si="52"/>
        <v>16949.48</v>
      </c>
      <c r="O3347" s="2" t="s">
        <v>22</v>
      </c>
      <c r="P3347" s="2" t="s">
        <v>10856</v>
      </c>
      <c r="Q3347" s="2" t="s">
        <v>10857</v>
      </c>
      <c r="R3347" s="2" t="s">
        <v>21</v>
      </c>
      <c r="S3347" s="2"/>
      <c r="T3347" s="2" t="s">
        <v>25</v>
      </c>
      <c r="U3347" t="str">
        <f>VLOOKUP(H3347,[4]可返佣产品!$A$2:$B$1000,2,)</f>
        <v>true</v>
      </c>
    </row>
    <row r="3348" spans="1:21">
      <c r="A3348" s="2" t="s">
        <v>8559</v>
      </c>
      <c r="B3348" s="1" t="str">
        <f>VLOOKUP(A3348,'[3]消费明细-普通账号'!$B$2:$C$10000,2,)</f>
        <v>深圳泽汇科技有限公司</v>
      </c>
      <c r="C3348" s="1" t="str">
        <f>VLOOKUP(A3348,'[3]消费明细-普通账号'!$B$2:$D$10000,3,)</f>
        <v>铁军-深</v>
      </c>
      <c r="D3348" s="1" t="str">
        <f>VLOOKUP(A3348,'[3]消费明细-普通账号'!$B$2:$L$10000,11,)</f>
        <v>黄至崇</v>
      </c>
      <c r="E3348" s="1" t="str">
        <f>VLOOKUP(A3348,'[3]消费明细-普通账号'!$B$2:$P$10000,15,)</f>
        <v>新建</v>
      </c>
      <c r="F3348" s="5">
        <f>VLOOKUP(A3348,'[3]消费明细-普通账号'!$B$2:$O$10000,14,)</f>
        <v>43194.591597222199</v>
      </c>
      <c r="G3348" s="2" t="s">
        <v>10858</v>
      </c>
      <c r="H3348" s="2" t="s">
        <v>17</v>
      </c>
      <c r="I3348" s="2" t="s">
        <v>59</v>
      </c>
      <c r="J3348" s="2" t="s">
        <v>9342</v>
      </c>
      <c r="K3348" s="2" t="s">
        <v>371</v>
      </c>
      <c r="L3348" s="2" t="s">
        <v>9343</v>
      </c>
      <c r="M3348" s="2"/>
      <c r="N3348" s="1">
        <f t="shared" si="52"/>
        <v>115.85</v>
      </c>
      <c r="O3348" s="2" t="s">
        <v>22</v>
      </c>
      <c r="P3348" s="2" t="s">
        <v>10859</v>
      </c>
      <c r="Q3348" s="2" t="s">
        <v>10860</v>
      </c>
      <c r="R3348" s="2" t="s">
        <v>21</v>
      </c>
      <c r="S3348" s="2"/>
      <c r="T3348" s="2" t="s">
        <v>25</v>
      </c>
      <c r="U3348" t="str">
        <f>VLOOKUP(H3348,[4]可返佣产品!$A$2:$B$1000,2,)</f>
        <v>true</v>
      </c>
    </row>
    <row r="3349" spans="1:21">
      <c r="A3349" s="2" t="s">
        <v>8559</v>
      </c>
      <c r="B3349" s="1" t="str">
        <f>VLOOKUP(A3349,'[3]消费明细-普通账号'!$B$2:$C$10000,2,)</f>
        <v>深圳泽汇科技有限公司</v>
      </c>
      <c r="C3349" s="1" t="str">
        <f>VLOOKUP(A3349,'[3]消费明细-普通账号'!$B$2:$D$10000,3,)</f>
        <v>铁军-深</v>
      </c>
      <c r="D3349" s="1" t="str">
        <f>VLOOKUP(A3349,'[3]消费明细-普通账号'!$B$2:$L$10000,11,)</f>
        <v>黄至崇</v>
      </c>
      <c r="E3349" s="1" t="str">
        <f>VLOOKUP(A3349,'[3]消费明细-普通账号'!$B$2:$P$10000,15,)</f>
        <v>新建</v>
      </c>
      <c r="F3349" s="5">
        <f>VLOOKUP(A3349,'[3]消费明细-普通账号'!$B$2:$O$10000,14,)</f>
        <v>43194.591597222199</v>
      </c>
      <c r="G3349" s="2" t="s">
        <v>10861</v>
      </c>
      <c r="H3349" s="2" t="s">
        <v>17</v>
      </c>
      <c r="I3349" s="2" t="s">
        <v>59</v>
      </c>
      <c r="J3349" s="2" t="s">
        <v>9342</v>
      </c>
      <c r="K3349" s="2" t="s">
        <v>371</v>
      </c>
      <c r="L3349" s="2" t="s">
        <v>9343</v>
      </c>
      <c r="M3349" s="2"/>
      <c r="N3349" s="1">
        <f t="shared" si="52"/>
        <v>115.85</v>
      </c>
      <c r="O3349" s="2" t="s">
        <v>22</v>
      </c>
      <c r="P3349" s="2" t="s">
        <v>10862</v>
      </c>
      <c r="Q3349" s="2" t="s">
        <v>10863</v>
      </c>
      <c r="R3349" s="2" t="s">
        <v>21</v>
      </c>
      <c r="S3349" s="2"/>
      <c r="T3349" s="2" t="s">
        <v>25</v>
      </c>
      <c r="U3349" t="str">
        <f>VLOOKUP(H3349,[4]可返佣产品!$A$2:$B$1000,2,)</f>
        <v>true</v>
      </c>
    </row>
    <row r="3350" spans="1:21">
      <c r="A3350" s="2" t="s">
        <v>8559</v>
      </c>
      <c r="B3350" s="1" t="str">
        <f>VLOOKUP(A3350,'[3]消费明细-普通账号'!$B$2:$C$10000,2,)</f>
        <v>深圳泽汇科技有限公司</v>
      </c>
      <c r="C3350" s="1" t="str">
        <f>VLOOKUP(A3350,'[3]消费明细-普通账号'!$B$2:$D$10000,3,)</f>
        <v>铁军-深</v>
      </c>
      <c r="D3350" s="1" t="str">
        <f>VLOOKUP(A3350,'[3]消费明细-普通账号'!$B$2:$L$10000,11,)</f>
        <v>黄至崇</v>
      </c>
      <c r="E3350" s="1" t="str">
        <f>VLOOKUP(A3350,'[3]消费明细-普通账号'!$B$2:$P$10000,15,)</f>
        <v>新建</v>
      </c>
      <c r="F3350" s="5">
        <f>VLOOKUP(A3350,'[3]消费明细-普通账号'!$B$2:$O$10000,14,)</f>
        <v>43194.591597222199</v>
      </c>
      <c r="G3350" s="2" t="s">
        <v>10864</v>
      </c>
      <c r="H3350" s="2" t="s">
        <v>17</v>
      </c>
      <c r="I3350" s="2" t="s">
        <v>59</v>
      </c>
      <c r="J3350" s="2" t="s">
        <v>9342</v>
      </c>
      <c r="K3350" s="2" t="s">
        <v>371</v>
      </c>
      <c r="L3350" s="2" t="s">
        <v>9343</v>
      </c>
      <c r="M3350" s="2"/>
      <c r="N3350" s="1">
        <f t="shared" si="52"/>
        <v>115.85</v>
      </c>
      <c r="O3350" s="2" t="s">
        <v>22</v>
      </c>
      <c r="P3350" s="2" t="s">
        <v>10865</v>
      </c>
      <c r="Q3350" s="2" t="s">
        <v>10866</v>
      </c>
      <c r="R3350" s="2" t="s">
        <v>21</v>
      </c>
      <c r="S3350" s="2"/>
      <c r="T3350" s="2" t="s">
        <v>25</v>
      </c>
      <c r="U3350" t="str">
        <f>VLOOKUP(H3350,[4]可返佣产品!$A$2:$B$1000,2,)</f>
        <v>true</v>
      </c>
    </row>
    <row r="3351" spans="1:21">
      <c r="A3351" s="2" t="s">
        <v>8651</v>
      </c>
      <c r="B3351" s="1" t="str">
        <f>VLOOKUP(A3351,'[3]消费明细-普通账号'!$B$2:$C$10000,2,)</f>
        <v>深圳小安时代信息服务有限责任公司</v>
      </c>
      <c r="C3351" s="1" t="str">
        <f>VLOOKUP(A3351,'[3]消费明细-普通账号'!$B$2:$D$10000,3,)</f>
        <v>铁军-深</v>
      </c>
      <c r="D3351" s="1" t="str">
        <f>VLOOKUP(A3351,'[3]消费明细-普通账号'!$B$2:$L$10000,11,)</f>
        <v>黄至崇</v>
      </c>
      <c r="E3351" s="1" t="str">
        <f>VLOOKUP(A3351,'[3]消费明细-普通账号'!$B$2:$P$10000,15,)</f>
        <v>关联</v>
      </c>
      <c r="F3351" s="5">
        <f>VLOOKUP(A3351,'[3]消费明细-普通账号'!$B$2:$O$10000,14,)</f>
        <v>43132.0387962963</v>
      </c>
      <c r="G3351" s="2" t="s">
        <v>10867</v>
      </c>
      <c r="H3351" s="2" t="s">
        <v>17</v>
      </c>
      <c r="I3351" s="2" t="s">
        <v>59</v>
      </c>
      <c r="J3351" s="2" t="s">
        <v>10868</v>
      </c>
      <c r="K3351" s="2" t="s">
        <v>84</v>
      </c>
      <c r="L3351" s="2" t="s">
        <v>10869</v>
      </c>
      <c r="M3351" s="2"/>
      <c r="N3351" s="1">
        <f t="shared" si="52"/>
        <v>14535</v>
      </c>
      <c r="O3351" s="2" t="s">
        <v>22</v>
      </c>
      <c r="P3351" s="2" t="s">
        <v>10870</v>
      </c>
      <c r="Q3351" s="2" t="s">
        <v>10871</v>
      </c>
      <c r="R3351" s="2" t="s">
        <v>21</v>
      </c>
      <c r="S3351" s="2"/>
      <c r="T3351" s="2" t="s">
        <v>25</v>
      </c>
      <c r="U3351">
        <v>-1</v>
      </c>
    </row>
    <row r="3352" spans="1:21">
      <c r="A3352" s="2" t="s">
        <v>8651</v>
      </c>
      <c r="B3352" s="1" t="str">
        <f>VLOOKUP(A3352,'[3]消费明细-普通账号'!$B$2:$C$10000,2,)</f>
        <v>深圳小安时代信息服务有限责任公司</v>
      </c>
      <c r="C3352" s="1" t="str">
        <f>VLOOKUP(A3352,'[3]消费明细-普通账号'!$B$2:$D$10000,3,)</f>
        <v>铁军-深</v>
      </c>
      <c r="D3352" s="1" t="str">
        <f>VLOOKUP(A3352,'[3]消费明细-普通账号'!$B$2:$L$10000,11,)</f>
        <v>黄至崇</v>
      </c>
      <c r="E3352" s="1" t="str">
        <f>VLOOKUP(A3352,'[3]消费明细-普通账号'!$B$2:$P$10000,15,)</f>
        <v>关联</v>
      </c>
      <c r="F3352" s="5">
        <f>VLOOKUP(A3352,'[3]消费明细-普通账号'!$B$2:$O$10000,14,)</f>
        <v>43132.0387962963</v>
      </c>
      <c r="G3352" s="2" t="s">
        <v>10872</v>
      </c>
      <c r="H3352" s="2" t="s">
        <v>17</v>
      </c>
      <c r="I3352" s="2" t="s">
        <v>59</v>
      </c>
      <c r="J3352" s="2" t="s">
        <v>10873</v>
      </c>
      <c r="K3352" s="2" t="s">
        <v>84</v>
      </c>
      <c r="L3352" s="2" t="s">
        <v>10874</v>
      </c>
      <c r="M3352" s="2"/>
      <c r="N3352" s="1">
        <f t="shared" si="52"/>
        <v>5375.4</v>
      </c>
      <c r="O3352" s="2" t="s">
        <v>22</v>
      </c>
      <c r="P3352" s="2" t="s">
        <v>10875</v>
      </c>
      <c r="Q3352" s="2" t="s">
        <v>10876</v>
      </c>
      <c r="R3352" s="2" t="s">
        <v>21</v>
      </c>
      <c r="S3352" s="2"/>
      <c r="T3352" s="2" t="s">
        <v>25</v>
      </c>
      <c r="U3352">
        <v>-1</v>
      </c>
    </row>
    <row r="3353" spans="1:21">
      <c r="A3353" s="2" t="s">
        <v>8651</v>
      </c>
      <c r="B3353" s="1" t="str">
        <f>VLOOKUP(A3353,'[3]消费明细-普通账号'!$B$2:$C$10000,2,)</f>
        <v>深圳小安时代信息服务有限责任公司</v>
      </c>
      <c r="C3353" s="1" t="str">
        <f>VLOOKUP(A3353,'[3]消费明细-普通账号'!$B$2:$D$10000,3,)</f>
        <v>铁军-深</v>
      </c>
      <c r="D3353" s="1" t="str">
        <f>VLOOKUP(A3353,'[3]消费明细-普通账号'!$B$2:$L$10000,11,)</f>
        <v>黄至崇</v>
      </c>
      <c r="E3353" s="1" t="str">
        <f>VLOOKUP(A3353,'[3]消费明细-普通账号'!$B$2:$P$10000,15,)</f>
        <v>关联</v>
      </c>
      <c r="F3353" s="5">
        <f>VLOOKUP(A3353,'[3]消费明细-普通账号'!$B$2:$O$10000,14,)</f>
        <v>43132.0387962963</v>
      </c>
      <c r="G3353" s="2" t="s">
        <v>10877</v>
      </c>
      <c r="H3353" s="2" t="s">
        <v>17</v>
      </c>
      <c r="I3353" s="2" t="s">
        <v>59</v>
      </c>
      <c r="J3353" s="2" t="s">
        <v>10878</v>
      </c>
      <c r="K3353" s="2" t="s">
        <v>84</v>
      </c>
      <c r="L3353" s="2" t="s">
        <v>10879</v>
      </c>
      <c r="M3353" s="2"/>
      <c r="N3353" s="1">
        <f t="shared" si="52"/>
        <v>7415.4</v>
      </c>
      <c r="O3353" s="2" t="s">
        <v>22</v>
      </c>
      <c r="P3353" s="2" t="s">
        <v>10880</v>
      </c>
      <c r="Q3353" s="2" t="s">
        <v>10881</v>
      </c>
      <c r="R3353" s="2" t="s">
        <v>21</v>
      </c>
      <c r="S3353" s="2"/>
      <c r="T3353" s="2" t="s">
        <v>25</v>
      </c>
      <c r="U3353">
        <v>-1</v>
      </c>
    </row>
    <row r="3354" spans="1:21">
      <c r="A3354" s="2" t="s">
        <v>8651</v>
      </c>
      <c r="B3354" s="1" t="str">
        <f>VLOOKUP(A3354,'[3]消费明细-普通账号'!$B$2:$C$10000,2,)</f>
        <v>深圳小安时代信息服务有限责任公司</v>
      </c>
      <c r="C3354" s="1" t="str">
        <f>VLOOKUP(A3354,'[3]消费明细-普通账号'!$B$2:$D$10000,3,)</f>
        <v>铁军-深</v>
      </c>
      <c r="D3354" s="1" t="str">
        <f>VLOOKUP(A3354,'[3]消费明细-普通账号'!$B$2:$L$10000,11,)</f>
        <v>黄至崇</v>
      </c>
      <c r="E3354" s="1" t="str">
        <f>VLOOKUP(A3354,'[3]消费明细-普通账号'!$B$2:$P$10000,15,)</f>
        <v>关联</v>
      </c>
      <c r="F3354" s="5">
        <f>VLOOKUP(A3354,'[3]消费明细-普通账号'!$B$2:$O$10000,14,)</f>
        <v>43132.0387962963</v>
      </c>
      <c r="G3354" s="2" t="s">
        <v>10882</v>
      </c>
      <c r="H3354" s="2" t="s">
        <v>17</v>
      </c>
      <c r="I3354" s="2" t="s">
        <v>59</v>
      </c>
      <c r="J3354" s="2" t="s">
        <v>10883</v>
      </c>
      <c r="K3354" s="2" t="s">
        <v>84</v>
      </c>
      <c r="L3354" s="2" t="s">
        <v>10884</v>
      </c>
      <c r="M3354" s="2"/>
      <c r="N3354" s="1">
        <f t="shared" si="52"/>
        <v>11495.4</v>
      </c>
      <c r="O3354" s="2" t="s">
        <v>22</v>
      </c>
      <c r="P3354" s="2" t="s">
        <v>10885</v>
      </c>
      <c r="Q3354" s="2" t="s">
        <v>10886</v>
      </c>
      <c r="R3354" s="2" t="s">
        <v>21</v>
      </c>
      <c r="S3354" s="2"/>
      <c r="T3354" s="2" t="s">
        <v>25</v>
      </c>
      <c r="U3354">
        <v>-1</v>
      </c>
    </row>
    <row r="3355" spans="1:21">
      <c r="A3355" s="2" t="s">
        <v>8651</v>
      </c>
      <c r="B3355" s="1" t="str">
        <f>VLOOKUP(A3355,'[3]消费明细-普通账号'!$B$2:$C$10000,2,)</f>
        <v>深圳小安时代信息服务有限责任公司</v>
      </c>
      <c r="C3355" s="1" t="str">
        <f>VLOOKUP(A3355,'[3]消费明细-普通账号'!$B$2:$D$10000,3,)</f>
        <v>铁军-深</v>
      </c>
      <c r="D3355" s="1" t="str">
        <f>VLOOKUP(A3355,'[3]消费明细-普通账号'!$B$2:$L$10000,11,)</f>
        <v>黄至崇</v>
      </c>
      <c r="E3355" s="1" t="str">
        <f>VLOOKUP(A3355,'[3]消费明细-普通账号'!$B$2:$P$10000,15,)</f>
        <v>关联</v>
      </c>
      <c r="F3355" s="5">
        <f>VLOOKUP(A3355,'[3]消费明细-普通账号'!$B$2:$O$10000,14,)</f>
        <v>43132.0387962963</v>
      </c>
      <c r="G3355" s="2" t="s">
        <v>10887</v>
      </c>
      <c r="H3355" s="2" t="s">
        <v>36</v>
      </c>
      <c r="I3355" s="2" t="s">
        <v>59</v>
      </c>
      <c r="J3355" s="2" t="s">
        <v>10888</v>
      </c>
      <c r="K3355" s="2" t="s">
        <v>84</v>
      </c>
      <c r="L3355" s="2" t="s">
        <v>10889</v>
      </c>
      <c r="M3355" s="2"/>
      <c r="N3355" s="1">
        <f t="shared" si="52"/>
        <v>10506</v>
      </c>
      <c r="O3355" s="2" t="s">
        <v>22</v>
      </c>
      <c r="P3355" s="2" t="s">
        <v>10890</v>
      </c>
      <c r="Q3355" s="2" t="s">
        <v>10891</v>
      </c>
      <c r="R3355" s="2" t="s">
        <v>21</v>
      </c>
      <c r="S3355" s="2"/>
      <c r="T3355" s="2" t="s">
        <v>25</v>
      </c>
      <c r="U3355">
        <v>-1</v>
      </c>
    </row>
    <row r="3356" spans="1:21">
      <c r="A3356" s="2" t="s">
        <v>8802</v>
      </c>
      <c r="B3356" s="1" t="str">
        <f>VLOOKUP(A3356,'[3]消费明细-普通账号'!$B$2:$C$10000,2,)</f>
        <v>深圳黑谷通讯技术有限公司</v>
      </c>
      <c r="C3356" s="1" t="str">
        <f>VLOOKUP(A3356,'[3]消费明细-普通账号'!$B$2:$D$10000,3,)</f>
        <v>KA-广</v>
      </c>
      <c r="D3356" s="1" t="str">
        <f>VLOOKUP(A3356,'[3]消费明细-普通账号'!$B$2:$L$10000,11,)</f>
        <v>KA-广</v>
      </c>
      <c r="E3356" s="1" t="str">
        <f>VLOOKUP(A3356,'[3]消费明细-普通账号'!$B$2:$P$10000,15,)</f>
        <v>关联</v>
      </c>
      <c r="F3356" s="5">
        <f>VLOOKUP(A3356,'[3]消费明细-普通账号'!$B$2:$O$10000,14,)</f>
        <v>42889</v>
      </c>
      <c r="G3356" s="2" t="s">
        <v>10892</v>
      </c>
      <c r="H3356" s="2" t="s">
        <v>3057</v>
      </c>
      <c r="I3356" s="2" t="s">
        <v>49</v>
      </c>
      <c r="J3356" s="2" t="s">
        <v>29</v>
      </c>
      <c r="K3356" s="2" t="s">
        <v>20</v>
      </c>
      <c r="L3356" s="2" t="s">
        <v>30</v>
      </c>
      <c r="M3356" s="2"/>
      <c r="N3356" s="1">
        <f t="shared" si="52"/>
        <v>0</v>
      </c>
      <c r="O3356" s="2" t="s">
        <v>31</v>
      </c>
      <c r="P3356" s="2" t="s">
        <v>10893</v>
      </c>
      <c r="Q3356" s="2" t="s">
        <v>10893</v>
      </c>
      <c r="R3356" s="2" t="s">
        <v>21</v>
      </c>
      <c r="S3356" s="2"/>
      <c r="T3356" s="2" t="s">
        <v>25</v>
      </c>
      <c r="U3356" t="e">
        <f>VLOOKUP(H3356,[4]可返佣产品!$A$2:$B$1000,2,)</f>
        <v>#N/A</v>
      </c>
    </row>
    <row r="3357" spans="1:21">
      <c r="A3357" s="2" t="s">
        <v>8802</v>
      </c>
      <c r="B3357" s="1" t="str">
        <f>VLOOKUP(A3357,'[3]消费明细-普通账号'!$B$2:$C$10000,2,)</f>
        <v>深圳黑谷通讯技术有限公司</v>
      </c>
      <c r="C3357" s="1" t="str">
        <f>VLOOKUP(A3357,'[3]消费明细-普通账号'!$B$2:$D$10000,3,)</f>
        <v>KA-广</v>
      </c>
      <c r="D3357" s="1" t="str">
        <f>VLOOKUP(A3357,'[3]消费明细-普通账号'!$B$2:$L$10000,11,)</f>
        <v>KA-广</v>
      </c>
      <c r="E3357" s="1" t="str">
        <f>VLOOKUP(A3357,'[3]消费明细-普通账号'!$B$2:$P$10000,15,)</f>
        <v>关联</v>
      </c>
      <c r="F3357" s="5">
        <f>VLOOKUP(A3357,'[3]消费明细-普通账号'!$B$2:$O$10000,14,)</f>
        <v>42889</v>
      </c>
      <c r="G3357" s="2" t="s">
        <v>10894</v>
      </c>
      <c r="H3357" s="2" t="s">
        <v>17</v>
      </c>
      <c r="I3357" s="2" t="s">
        <v>59</v>
      </c>
      <c r="J3357" s="2" t="s">
        <v>10895</v>
      </c>
      <c r="K3357" s="2" t="s">
        <v>20</v>
      </c>
      <c r="L3357" s="2" t="s">
        <v>10895</v>
      </c>
      <c r="M3357" s="2"/>
      <c r="N3357" s="1">
        <f t="shared" si="52"/>
        <v>85</v>
      </c>
      <c r="O3357" s="2" t="s">
        <v>22</v>
      </c>
      <c r="P3357" s="2" t="s">
        <v>10896</v>
      </c>
      <c r="Q3357" s="2" t="s">
        <v>10897</v>
      </c>
      <c r="R3357" s="2" t="s">
        <v>21</v>
      </c>
      <c r="S3357" s="2"/>
      <c r="T3357" s="2" t="s">
        <v>25</v>
      </c>
      <c r="U3357">
        <v>-1</v>
      </c>
    </row>
    <row r="3358" spans="1:21">
      <c r="A3358" s="2" t="s">
        <v>8559</v>
      </c>
      <c r="B3358" s="1" t="str">
        <f>VLOOKUP(A3358,'[3]消费明细-普通账号'!$B$2:$C$10000,2,)</f>
        <v>深圳泽汇科技有限公司</v>
      </c>
      <c r="C3358" s="1" t="str">
        <f>VLOOKUP(A3358,'[3]消费明细-普通账号'!$B$2:$D$10000,3,)</f>
        <v>铁军-深</v>
      </c>
      <c r="D3358" s="1" t="str">
        <f>VLOOKUP(A3358,'[3]消费明细-普通账号'!$B$2:$L$10000,11,)</f>
        <v>黄至崇</v>
      </c>
      <c r="E3358" s="1" t="str">
        <f>VLOOKUP(A3358,'[3]消费明细-普通账号'!$B$2:$P$10000,15,)</f>
        <v>新建</v>
      </c>
      <c r="F3358" s="5">
        <f>VLOOKUP(A3358,'[3]消费明细-普通账号'!$B$2:$O$10000,14,)</f>
        <v>43194.591597222199</v>
      </c>
      <c r="G3358" s="2" t="s">
        <v>10898</v>
      </c>
      <c r="H3358" s="2" t="s">
        <v>17</v>
      </c>
      <c r="I3358" s="2" t="s">
        <v>49</v>
      </c>
      <c r="J3358" s="2" t="s">
        <v>8565</v>
      </c>
      <c r="K3358" s="2" t="s">
        <v>371</v>
      </c>
      <c r="L3358" s="2" t="s">
        <v>8566</v>
      </c>
      <c r="M3358" s="2"/>
      <c r="N3358" s="1">
        <f t="shared" si="52"/>
        <v>102.9</v>
      </c>
      <c r="O3358" s="2" t="s">
        <v>22</v>
      </c>
      <c r="P3358" s="2" t="s">
        <v>10899</v>
      </c>
      <c r="Q3358" s="2" t="s">
        <v>10900</v>
      </c>
      <c r="R3358" s="2" t="s">
        <v>21</v>
      </c>
      <c r="S3358" s="2"/>
      <c r="T3358" s="2" t="s">
        <v>25</v>
      </c>
      <c r="U3358" t="str">
        <f>VLOOKUP(H3358,[4]可返佣产品!$A$2:$B$1000,2,)</f>
        <v>true</v>
      </c>
    </row>
    <row r="3359" spans="1:21">
      <c r="A3359" s="2" t="s">
        <v>8809</v>
      </c>
      <c r="B3359" s="1" t="str">
        <f>VLOOKUP(A3359,'[3]消费明细-普通账号'!$B$2:$C$10000,2,)</f>
        <v>深圳晨北科技有限公司</v>
      </c>
      <c r="C3359" s="1" t="str">
        <f>VLOOKUP(A3359,'[3]消费明细-普通账号'!$B$2:$D$10000,3,)</f>
        <v>KA-广</v>
      </c>
      <c r="D3359" s="1" t="str">
        <f>VLOOKUP(A3359,'[3]消费明细-普通账号'!$B$2:$L$10000,11,)</f>
        <v>谢晓敏</v>
      </c>
      <c r="E3359" s="1" t="str">
        <f>VLOOKUP(A3359,'[3]消费明细-普通账号'!$B$2:$P$10000,15,)</f>
        <v>新建</v>
      </c>
      <c r="F3359" s="5">
        <f>VLOOKUP(A3359,'[3]消费明细-普通账号'!$B$2:$O$10000,14,)</f>
        <v>42992</v>
      </c>
      <c r="G3359" s="2" t="s">
        <v>10901</v>
      </c>
      <c r="H3359" s="2" t="s">
        <v>17</v>
      </c>
      <c r="I3359" s="2" t="s">
        <v>59</v>
      </c>
      <c r="J3359" s="2" t="s">
        <v>8811</v>
      </c>
      <c r="K3359" s="2" t="s">
        <v>20</v>
      </c>
      <c r="L3359" s="2" t="s">
        <v>8811</v>
      </c>
      <c r="M3359" s="2"/>
      <c r="N3359" s="1">
        <f t="shared" si="52"/>
        <v>291.48</v>
      </c>
      <c r="O3359" s="2" t="s">
        <v>22</v>
      </c>
      <c r="P3359" s="2" t="s">
        <v>10902</v>
      </c>
      <c r="Q3359" s="2" t="s">
        <v>10903</v>
      </c>
      <c r="R3359" s="2" t="s">
        <v>21</v>
      </c>
      <c r="S3359" s="2"/>
      <c r="T3359" s="2" t="s">
        <v>25</v>
      </c>
      <c r="U3359" t="str">
        <f>VLOOKUP(H3359,[4]可返佣产品!$A$2:$B$1000,2,)</f>
        <v>true</v>
      </c>
    </row>
    <row r="3360" spans="1:21">
      <c r="A3360" s="2" t="s">
        <v>10904</v>
      </c>
      <c r="B3360" s="1" t="str">
        <f>VLOOKUP(A3360,'[3]消费明细-普通账号'!$B$2:$C$10000,2,)</f>
        <v>南京誉泰瑞思科技有限公司</v>
      </c>
      <c r="C3360" s="1" t="str">
        <f>VLOOKUP(A3360,'[3]消费明细-普通账号'!$B$2:$D$10000,3,)</f>
        <v>其他</v>
      </c>
      <c r="D3360" s="1" t="str">
        <f>VLOOKUP(A3360,'[3]消费明细-普通账号'!$B$2:$L$10000,11,)</f>
        <v>薛玲</v>
      </c>
      <c r="E3360" s="1" t="str">
        <f>VLOOKUP(A3360,'[3]消费明细-普通账号'!$B$2:$P$10000,15,)</f>
        <v>关联</v>
      </c>
      <c r="F3360" s="5">
        <f>VLOOKUP(A3360,'[3]消费明细-普通账号'!$B$2:$O$10000,14,)</f>
        <v>42930</v>
      </c>
      <c r="G3360" s="2" t="s">
        <v>10905</v>
      </c>
      <c r="H3360" s="2" t="s">
        <v>89</v>
      </c>
      <c r="I3360" s="2" t="s">
        <v>59</v>
      </c>
      <c r="J3360" s="2" t="s">
        <v>5820</v>
      </c>
      <c r="K3360" s="2" t="s">
        <v>20</v>
      </c>
      <c r="L3360" s="2" t="s">
        <v>5820</v>
      </c>
      <c r="M3360" s="2"/>
      <c r="N3360" s="1">
        <f t="shared" si="52"/>
        <v>111</v>
      </c>
      <c r="O3360" s="2" t="s">
        <v>22</v>
      </c>
      <c r="P3360" s="2" t="s">
        <v>10906</v>
      </c>
      <c r="Q3360" s="2" t="s">
        <v>10907</v>
      </c>
      <c r="R3360" s="2" t="s">
        <v>21</v>
      </c>
      <c r="S3360" s="2"/>
      <c r="T3360" s="2" t="s">
        <v>25</v>
      </c>
      <c r="U3360">
        <v>-1</v>
      </c>
    </row>
    <row r="3361" spans="1:21">
      <c r="A3361" s="2" t="s">
        <v>10908</v>
      </c>
      <c r="B3361" s="1" t="str">
        <f>VLOOKUP(A3361,'[3]消费明细-普通账号'!$B$2:$C$10000,2,)</f>
        <v>深圳米钻网络科技有限公司</v>
      </c>
      <c r="C3361" s="1" t="str">
        <f>VLOOKUP(A3361,'[3]消费明细-普通账号'!$B$2:$D$10000,3,)</f>
        <v>KA-广</v>
      </c>
      <c r="D3361" s="1" t="str">
        <f>VLOOKUP(A3361,'[3]消费明细-普通账号'!$B$2:$L$10000,11,)</f>
        <v>谢晓敏</v>
      </c>
      <c r="E3361" s="1" t="str">
        <f>VLOOKUP(A3361,'[3]消费明细-普通账号'!$B$2:$P$10000,15,)</f>
        <v>新建</v>
      </c>
      <c r="F3361" s="5">
        <f>VLOOKUP(A3361,'[3]消费明细-普通账号'!$B$2:$O$10000,14,)</f>
        <v>42957</v>
      </c>
      <c r="G3361" s="2" t="s">
        <v>10909</v>
      </c>
      <c r="H3361" s="2" t="s">
        <v>644</v>
      </c>
      <c r="I3361" s="2" t="s">
        <v>49</v>
      </c>
      <c r="J3361" s="2" t="s">
        <v>645</v>
      </c>
      <c r="K3361" s="2" t="s">
        <v>20</v>
      </c>
      <c r="L3361" s="2" t="s">
        <v>645</v>
      </c>
      <c r="M3361" s="2"/>
      <c r="N3361" s="1">
        <f t="shared" si="52"/>
        <v>2000</v>
      </c>
      <c r="O3361" s="2" t="s">
        <v>22</v>
      </c>
      <c r="P3361" s="2" t="s">
        <v>10910</v>
      </c>
      <c r="Q3361" s="2" t="s">
        <v>10911</v>
      </c>
      <c r="R3361" s="2" t="s">
        <v>21</v>
      </c>
      <c r="S3361" s="2"/>
      <c r="T3361" s="2" t="s">
        <v>25</v>
      </c>
      <c r="U3361" t="b">
        <f>VLOOKUP(H3361,[4]可返佣产品!$A$2:$B$1000,2,)</f>
        <v>1</v>
      </c>
    </row>
    <row r="3362" spans="1:21">
      <c r="A3362" s="2" t="s">
        <v>10912</v>
      </c>
      <c r="B3362" s="1" t="str">
        <f>VLOOKUP(A3362,'[3]消费明细-普通账号'!$B$2:$C$10000,2,)</f>
        <v>深圳前海邻里乐科技服务有限公司</v>
      </c>
      <c r="C3362" s="1" t="str">
        <f>VLOOKUP(A3362,'[3]消费明细-普通账号'!$B$2:$D$10000,3,)</f>
        <v>KA-深</v>
      </c>
      <c r="D3362" s="1" t="str">
        <f>VLOOKUP(A3362,'[3]消费明细-普通账号'!$B$2:$L$10000,11,)</f>
        <v>李申政</v>
      </c>
      <c r="E3362" s="1" t="str">
        <f>VLOOKUP(A3362,'[3]消费明细-普通账号'!$B$2:$P$10000,15,)</f>
        <v>关联</v>
      </c>
      <c r="F3362" s="5">
        <f>VLOOKUP(A3362,'[3]消费明细-普通账号'!$B$2:$O$10000,14,)</f>
        <v>43032</v>
      </c>
      <c r="G3362" s="2" t="s">
        <v>10913</v>
      </c>
      <c r="H3362" s="2" t="s">
        <v>54</v>
      </c>
      <c r="I3362" s="2" t="s">
        <v>49</v>
      </c>
      <c r="J3362" s="2" t="s">
        <v>29</v>
      </c>
      <c r="K3362" s="2" t="s">
        <v>20</v>
      </c>
      <c r="L3362" s="2" t="s">
        <v>29</v>
      </c>
      <c r="M3362" s="2"/>
      <c r="N3362" s="1">
        <f t="shared" si="52"/>
        <v>0</v>
      </c>
      <c r="O3362" s="2" t="s">
        <v>22</v>
      </c>
      <c r="P3362" s="2" t="s">
        <v>10914</v>
      </c>
      <c r="Q3362" s="2" t="s">
        <v>10915</v>
      </c>
      <c r="R3362" s="2" t="s">
        <v>21</v>
      </c>
      <c r="S3362" s="2"/>
      <c r="T3362" s="2" t="s">
        <v>25</v>
      </c>
      <c r="U3362" t="str">
        <f>VLOOKUP(H3362,[4]可返佣产品!$A$2:$B$1000,2,)</f>
        <v>true</v>
      </c>
    </row>
    <row r="3363" spans="1:21">
      <c r="A3363" s="2" t="s">
        <v>8569</v>
      </c>
      <c r="B3363" s="1" t="str">
        <f>VLOOKUP(A3363,'[3]消费明细-普通账号'!$B$2:$C$10000,2,)</f>
        <v>深圳市聚美堂科技有限公司</v>
      </c>
      <c r="C3363" s="1" t="str">
        <f>VLOOKUP(A3363,'[3]消费明细-普通账号'!$B$2:$D$10000,3,)</f>
        <v>铁军-深</v>
      </c>
      <c r="D3363" s="1" t="str">
        <f>VLOOKUP(A3363,'[3]消费明细-普通账号'!$B$2:$L$10000,11,)</f>
        <v>金浩阳</v>
      </c>
      <c r="E3363" s="1" t="str">
        <f>VLOOKUP(A3363,'[3]消费明细-普通账号'!$B$2:$P$10000,15,)</f>
        <v>新建</v>
      </c>
      <c r="F3363" s="5">
        <f>VLOOKUP(A3363,'[3]消费明细-普通账号'!$B$2:$O$10000,14,)</f>
        <v>43236.624583333301</v>
      </c>
      <c r="G3363" s="2" t="s">
        <v>10916</v>
      </c>
      <c r="H3363" s="2" t="s">
        <v>17</v>
      </c>
      <c r="I3363" s="2" t="s">
        <v>49</v>
      </c>
      <c r="J3363" s="2" t="s">
        <v>593</v>
      </c>
      <c r="K3363" s="2" t="s">
        <v>371</v>
      </c>
      <c r="L3363" s="2" t="s">
        <v>594</v>
      </c>
      <c r="M3363" s="2"/>
      <c r="N3363" s="1">
        <f t="shared" si="52"/>
        <v>36.799999999999997</v>
      </c>
      <c r="O3363" s="2" t="s">
        <v>22</v>
      </c>
      <c r="P3363" s="2" t="s">
        <v>10917</v>
      </c>
      <c r="Q3363" s="2" t="s">
        <v>10918</v>
      </c>
      <c r="R3363" s="2" t="s">
        <v>21</v>
      </c>
      <c r="S3363" s="2"/>
      <c r="T3363" s="2" t="s">
        <v>25</v>
      </c>
      <c r="U3363" t="str">
        <f>VLOOKUP(H3363,[4]可返佣产品!$A$2:$B$1000,2,)</f>
        <v>true</v>
      </c>
    </row>
    <row r="3364" spans="1:21">
      <c r="A3364" s="2" t="s">
        <v>9843</v>
      </c>
      <c r="B3364" s="1" t="str">
        <f>VLOOKUP(A3364,'[3]消费明细-普通账号'!$B$2:$C$10000,2,)</f>
        <v>深圳百创天成科技有限公司</v>
      </c>
      <c r="C3364" s="1" t="str">
        <f>VLOOKUP(A3364,'[3]消费明细-普通账号'!$B$2:$D$10000,3,)</f>
        <v>BD伙伴</v>
      </c>
      <c r="D3364" s="1" t="str">
        <f>VLOOKUP(A3364,'[3]消费明细-普通账号'!$B$2:$L$10000,11,)</f>
        <v>BD团队-刘银树</v>
      </c>
      <c r="E3364" s="1" t="str">
        <f>VLOOKUP(A3364,'[3]消费明细-普通账号'!$B$2:$P$10000,15,)</f>
        <v>关联</v>
      </c>
      <c r="F3364" s="5">
        <f>VLOOKUP(A3364,'[3]消费明细-普通账号'!$B$2:$O$10000,14,)</f>
        <v>43018</v>
      </c>
      <c r="G3364" s="2" t="s">
        <v>10919</v>
      </c>
      <c r="H3364" s="2" t="s">
        <v>1699</v>
      </c>
      <c r="I3364" s="2" t="s">
        <v>49</v>
      </c>
      <c r="J3364" s="2" t="s">
        <v>1700</v>
      </c>
      <c r="K3364" s="2" t="s">
        <v>104</v>
      </c>
      <c r="L3364" s="2" t="s">
        <v>1701</v>
      </c>
      <c r="M3364" s="2"/>
      <c r="N3364" s="1">
        <f t="shared" si="52"/>
        <v>40</v>
      </c>
      <c r="O3364" s="2" t="s">
        <v>22</v>
      </c>
      <c r="P3364" s="2" t="s">
        <v>10920</v>
      </c>
      <c r="Q3364" s="2" t="s">
        <v>10921</v>
      </c>
      <c r="R3364" s="2" t="s">
        <v>21</v>
      </c>
      <c r="S3364" s="2"/>
      <c r="T3364" s="2" t="s">
        <v>25</v>
      </c>
      <c r="U3364" t="b">
        <f>VLOOKUP(H3364,[4]可返佣产品!$A$2:$B$1000,2,)</f>
        <v>0</v>
      </c>
    </row>
    <row r="3365" spans="1:21">
      <c r="A3365" s="2" t="s">
        <v>8615</v>
      </c>
      <c r="B3365" s="1" t="str">
        <f>VLOOKUP(A3365,'[3]消费明细-普通账号'!$B$2:$C$10000,2,)</f>
        <v>深圳众米网络科技有限公司</v>
      </c>
      <c r="C3365" s="1" t="str">
        <f>VLOOKUP(A3365,'[3]消费明细-普通账号'!$B$2:$D$10000,3,)</f>
        <v>铁军-深</v>
      </c>
      <c r="D3365" s="1" t="str">
        <f>VLOOKUP(A3365,'[3]消费明细-普通账号'!$B$2:$L$10000,11,)</f>
        <v>黄至崇</v>
      </c>
      <c r="E3365" s="1" t="str">
        <f>VLOOKUP(A3365,'[3]消费明细-普通账号'!$B$2:$P$10000,15,)</f>
        <v>关联</v>
      </c>
      <c r="F3365" s="5">
        <f>VLOOKUP(A3365,'[3]消费明细-普通账号'!$B$2:$O$10000,14,)</f>
        <v>43174.780104166668</v>
      </c>
      <c r="G3365" s="2" t="s">
        <v>10922</v>
      </c>
      <c r="H3365" s="2" t="s">
        <v>17</v>
      </c>
      <c r="I3365" s="2" t="s">
        <v>18</v>
      </c>
      <c r="J3365" s="2" t="s">
        <v>29</v>
      </c>
      <c r="K3365" s="2" t="s">
        <v>20</v>
      </c>
      <c r="L3365" s="2" t="s">
        <v>29</v>
      </c>
      <c r="M3365" s="2"/>
      <c r="N3365" s="1">
        <f t="shared" si="52"/>
        <v>0</v>
      </c>
      <c r="O3365" s="2" t="s">
        <v>22</v>
      </c>
      <c r="P3365" s="2" t="s">
        <v>10923</v>
      </c>
      <c r="Q3365" s="2" t="s">
        <v>10923</v>
      </c>
      <c r="R3365" s="2" t="s">
        <v>21</v>
      </c>
      <c r="S3365" s="2"/>
      <c r="T3365" s="2" t="s">
        <v>25</v>
      </c>
      <c r="U3365" t="str">
        <f>VLOOKUP(H3365,[4]可返佣产品!$A$2:$B$1000,2,)</f>
        <v>true</v>
      </c>
    </row>
    <row r="3366" spans="1:21">
      <c r="A3366" s="2" t="s">
        <v>8615</v>
      </c>
      <c r="B3366" s="1" t="str">
        <f>VLOOKUP(A3366,'[3]消费明细-普通账号'!$B$2:$C$10000,2,)</f>
        <v>深圳众米网络科技有限公司</v>
      </c>
      <c r="C3366" s="1" t="str">
        <f>VLOOKUP(A3366,'[3]消费明细-普通账号'!$B$2:$D$10000,3,)</f>
        <v>铁军-深</v>
      </c>
      <c r="D3366" s="1" t="str">
        <f>VLOOKUP(A3366,'[3]消费明细-普通账号'!$B$2:$L$10000,11,)</f>
        <v>黄至崇</v>
      </c>
      <c r="E3366" s="1" t="str">
        <f>VLOOKUP(A3366,'[3]消费明细-普通账号'!$B$2:$P$10000,15,)</f>
        <v>关联</v>
      </c>
      <c r="F3366" s="5">
        <f>VLOOKUP(A3366,'[3]消费明细-普通账号'!$B$2:$O$10000,14,)</f>
        <v>43174.780104166668</v>
      </c>
      <c r="G3366" s="2" t="s">
        <v>10924</v>
      </c>
      <c r="H3366" s="2" t="s">
        <v>17</v>
      </c>
      <c r="I3366" s="2" t="s">
        <v>49</v>
      </c>
      <c r="J3366" s="2" t="s">
        <v>8873</v>
      </c>
      <c r="K3366" s="2" t="s">
        <v>564</v>
      </c>
      <c r="L3366" s="2" t="s">
        <v>8874</v>
      </c>
      <c r="M3366" s="2"/>
      <c r="N3366" s="1">
        <f t="shared" si="52"/>
        <v>354.59</v>
      </c>
      <c r="O3366" s="2" t="s">
        <v>22</v>
      </c>
      <c r="P3366" s="2" t="s">
        <v>10925</v>
      </c>
      <c r="Q3366" s="2" t="s">
        <v>10926</v>
      </c>
      <c r="R3366" s="2" t="s">
        <v>21</v>
      </c>
      <c r="S3366" s="2"/>
      <c r="T3366" s="2" t="s">
        <v>25</v>
      </c>
      <c r="U3366" t="str">
        <f>VLOOKUP(H3366,[4]可返佣产品!$A$2:$B$1000,2,)</f>
        <v>true</v>
      </c>
    </row>
    <row r="3367" spans="1:21">
      <c r="A3367" s="2" t="s">
        <v>9321</v>
      </c>
      <c r="B3367" s="1" t="str">
        <f>VLOOKUP(A3367,'[3]消费明细-普通账号'!$B$2:$C$10000,2,)</f>
        <v>深圳云吉网络科技有限公司</v>
      </c>
      <c r="C3367" s="1" t="str">
        <f>VLOOKUP(A3367,'[3]消费明细-普通账号'!$B$2:$D$10000,3,)</f>
        <v>中台-深</v>
      </c>
      <c r="D3367" s="1" t="str">
        <f>VLOOKUP(A3367,'[3]消费明细-普通账号'!$B$2:$L$10000,11,)</f>
        <v>林海菊</v>
      </c>
      <c r="E3367" s="1" t="str">
        <f>VLOOKUP(A3367,'[3]消费明细-普通账号'!$B$2:$P$10000,15,)</f>
        <v>关联</v>
      </c>
      <c r="F3367" s="5">
        <f>VLOOKUP(A3367,'[3]消费明细-普通账号'!$B$2:$O$10000,14,)</f>
        <v>42961</v>
      </c>
      <c r="G3367" s="2" t="s">
        <v>10927</v>
      </c>
      <c r="H3367" s="2" t="s">
        <v>79</v>
      </c>
      <c r="I3367" s="2" t="s">
        <v>49</v>
      </c>
      <c r="J3367" s="2" t="s">
        <v>29</v>
      </c>
      <c r="K3367" s="2" t="s">
        <v>20</v>
      </c>
      <c r="L3367" s="2" t="s">
        <v>30</v>
      </c>
      <c r="M3367" s="2"/>
      <c r="N3367" s="1">
        <f t="shared" si="52"/>
        <v>0</v>
      </c>
      <c r="O3367" s="2" t="s">
        <v>31</v>
      </c>
      <c r="P3367" s="2" t="s">
        <v>10928</v>
      </c>
      <c r="Q3367" s="2" t="s">
        <v>10929</v>
      </c>
      <c r="R3367" s="2" t="s">
        <v>21</v>
      </c>
      <c r="S3367" s="2"/>
      <c r="T3367" s="2" t="s">
        <v>25</v>
      </c>
      <c r="U3367" t="e">
        <f>VLOOKUP(H3367,[4]可返佣产品!$A$2:$B$1000,2,)</f>
        <v>#N/A</v>
      </c>
    </row>
    <row r="3368" spans="1:21">
      <c r="A3368" s="2" t="s">
        <v>10930</v>
      </c>
      <c r="B3368" s="1" t="str">
        <f>VLOOKUP(A3368,'[3]消费明细-普通账号'!$B$2:$C$10000,2,)</f>
        <v>广东小森金科信息技术有限公司</v>
      </c>
      <c r="C3368" s="1" t="str">
        <f>VLOOKUP(A3368,'[3]消费明细-普通账号'!$B$2:$D$10000,3,)</f>
        <v>KA-深</v>
      </c>
      <c r="D3368" s="1" t="str">
        <f>VLOOKUP(A3368,'[3]消费明细-普通账号'!$B$2:$L$10000,11,)</f>
        <v>李申政</v>
      </c>
      <c r="E3368" s="1" t="str">
        <f>VLOOKUP(A3368,'[3]消费明细-普通账号'!$B$2:$P$10000,15,)</f>
        <v>关联</v>
      </c>
      <c r="F3368" s="5">
        <f>VLOOKUP(A3368,'[3]消费明细-普通账号'!$B$2:$O$10000,14,)</f>
        <v>42978</v>
      </c>
      <c r="G3368" s="2" t="s">
        <v>10931</v>
      </c>
      <c r="H3368" s="2" t="s">
        <v>17</v>
      </c>
      <c r="I3368" s="2" t="s">
        <v>18</v>
      </c>
      <c r="J3368" s="2" t="s">
        <v>29</v>
      </c>
      <c r="K3368" s="2" t="s">
        <v>20</v>
      </c>
      <c r="L3368" s="2" t="s">
        <v>29</v>
      </c>
      <c r="M3368" s="2"/>
      <c r="N3368" s="1">
        <f t="shared" si="52"/>
        <v>0</v>
      </c>
      <c r="O3368" s="2" t="s">
        <v>22</v>
      </c>
      <c r="P3368" s="2" t="s">
        <v>10932</v>
      </c>
      <c r="Q3368" s="2" t="s">
        <v>10933</v>
      </c>
      <c r="R3368" s="2" t="s">
        <v>21</v>
      </c>
      <c r="S3368" s="2"/>
      <c r="T3368" s="2" t="s">
        <v>25</v>
      </c>
      <c r="U3368" t="str">
        <f>VLOOKUP(H3368,[4]可返佣产品!$A$2:$B$1000,2,)</f>
        <v>true</v>
      </c>
    </row>
    <row r="3369" spans="1:21">
      <c r="A3369" s="2" t="s">
        <v>9321</v>
      </c>
      <c r="B3369" s="1" t="str">
        <f>VLOOKUP(A3369,'[3]消费明细-普通账号'!$B$2:$C$10000,2,)</f>
        <v>深圳云吉网络科技有限公司</v>
      </c>
      <c r="C3369" s="1" t="str">
        <f>VLOOKUP(A3369,'[3]消费明细-普通账号'!$B$2:$D$10000,3,)</f>
        <v>中台-深</v>
      </c>
      <c r="D3369" s="1" t="str">
        <f>VLOOKUP(A3369,'[3]消费明细-普通账号'!$B$2:$L$10000,11,)</f>
        <v>林海菊</v>
      </c>
      <c r="E3369" s="1" t="str">
        <f>VLOOKUP(A3369,'[3]消费明细-普通账号'!$B$2:$P$10000,15,)</f>
        <v>关联</v>
      </c>
      <c r="F3369" s="5">
        <f>VLOOKUP(A3369,'[3]消费明细-普通账号'!$B$2:$O$10000,14,)</f>
        <v>42961</v>
      </c>
      <c r="G3369" s="2" t="s">
        <v>10934</v>
      </c>
      <c r="H3369" s="2" t="s">
        <v>79</v>
      </c>
      <c r="I3369" s="2" t="s">
        <v>49</v>
      </c>
      <c r="J3369" s="2" t="s">
        <v>29</v>
      </c>
      <c r="K3369" s="2" t="s">
        <v>20</v>
      </c>
      <c r="L3369" s="2" t="s">
        <v>30</v>
      </c>
      <c r="M3369" s="2"/>
      <c r="N3369" s="1">
        <f t="shared" si="52"/>
        <v>0</v>
      </c>
      <c r="O3369" s="2" t="s">
        <v>31</v>
      </c>
      <c r="P3369" s="2" t="s">
        <v>10935</v>
      </c>
      <c r="Q3369" s="2" t="s">
        <v>10935</v>
      </c>
      <c r="R3369" s="2" t="s">
        <v>21</v>
      </c>
      <c r="S3369" s="2"/>
      <c r="T3369" s="2" t="s">
        <v>25</v>
      </c>
      <c r="U3369" t="e">
        <f>VLOOKUP(H3369,[4]可返佣产品!$A$2:$B$1000,2,)</f>
        <v>#N/A</v>
      </c>
    </row>
    <row r="3370" spans="1:21">
      <c r="A3370" s="2" t="s">
        <v>10930</v>
      </c>
      <c r="B3370" s="1" t="str">
        <f>VLOOKUP(A3370,'[3]消费明细-普通账号'!$B$2:$C$10000,2,)</f>
        <v>广东小森金科信息技术有限公司</v>
      </c>
      <c r="C3370" s="1" t="str">
        <f>VLOOKUP(A3370,'[3]消费明细-普通账号'!$B$2:$D$10000,3,)</f>
        <v>KA-深</v>
      </c>
      <c r="D3370" s="1" t="str">
        <f>VLOOKUP(A3370,'[3]消费明细-普通账号'!$B$2:$L$10000,11,)</f>
        <v>李申政</v>
      </c>
      <c r="E3370" s="1" t="str">
        <f>VLOOKUP(A3370,'[3]消费明细-普通账号'!$B$2:$P$10000,15,)</f>
        <v>关联</v>
      </c>
      <c r="F3370" s="5">
        <f>VLOOKUP(A3370,'[3]消费明细-普通账号'!$B$2:$O$10000,14,)</f>
        <v>42978</v>
      </c>
      <c r="G3370" s="2" t="s">
        <v>10936</v>
      </c>
      <c r="H3370" s="2" t="s">
        <v>17</v>
      </c>
      <c r="I3370" s="2" t="s">
        <v>18</v>
      </c>
      <c r="J3370" s="2" t="s">
        <v>29</v>
      </c>
      <c r="K3370" s="2" t="s">
        <v>20</v>
      </c>
      <c r="L3370" s="2" t="s">
        <v>29</v>
      </c>
      <c r="M3370" s="2"/>
      <c r="N3370" s="1">
        <f t="shared" si="52"/>
        <v>0</v>
      </c>
      <c r="O3370" s="2" t="s">
        <v>22</v>
      </c>
      <c r="P3370" s="2" t="s">
        <v>10937</v>
      </c>
      <c r="Q3370" s="2" t="s">
        <v>10938</v>
      </c>
      <c r="R3370" s="2" t="s">
        <v>21</v>
      </c>
      <c r="S3370" s="2"/>
      <c r="T3370" s="2" t="s">
        <v>25</v>
      </c>
      <c r="U3370" t="str">
        <f>VLOOKUP(H3370,[4]可返佣产品!$A$2:$B$1000,2,)</f>
        <v>true</v>
      </c>
    </row>
    <row r="3371" spans="1:21">
      <c r="A3371" s="2" t="s">
        <v>8437</v>
      </c>
      <c r="B3371" s="1" t="str">
        <f>VLOOKUP(A3371,'[3]消费明细-普通账号'!$B$2:$C$10000,2,)</f>
        <v>深圳开思时代科技有限公司</v>
      </c>
      <c r="C3371" s="1" t="str">
        <f>VLOOKUP(A3371,'[3]消费明细-普通账号'!$B$2:$D$10000,3,)</f>
        <v>KA-深</v>
      </c>
      <c r="D3371" s="1" t="str">
        <f>VLOOKUP(A3371,'[3]消费明细-普通账号'!$B$2:$L$10000,11,)</f>
        <v>李申政</v>
      </c>
      <c r="E3371" s="1" t="str">
        <f>VLOOKUP(A3371,'[3]消费明细-普通账号'!$B$2:$P$10000,15,)</f>
        <v>关联</v>
      </c>
      <c r="F3371" s="5">
        <f>VLOOKUP(A3371,'[3]消费明细-普通账号'!$B$2:$O$10000,14,)</f>
        <v>42935</v>
      </c>
      <c r="G3371" s="2" t="s">
        <v>10939</v>
      </c>
      <c r="H3371" s="2" t="s">
        <v>130</v>
      </c>
      <c r="I3371" s="2" t="s">
        <v>49</v>
      </c>
      <c r="J3371" s="2" t="s">
        <v>29</v>
      </c>
      <c r="K3371" s="2" t="s">
        <v>20</v>
      </c>
      <c r="L3371" s="2" t="s">
        <v>30</v>
      </c>
      <c r="M3371" s="2"/>
      <c r="N3371" s="1">
        <f t="shared" si="52"/>
        <v>0</v>
      </c>
      <c r="O3371" s="2" t="s">
        <v>31</v>
      </c>
      <c r="P3371" s="2" t="s">
        <v>10940</v>
      </c>
      <c r="Q3371" s="2" t="s">
        <v>10940</v>
      </c>
      <c r="R3371" s="2" t="s">
        <v>21</v>
      </c>
      <c r="S3371" s="2"/>
      <c r="T3371" s="2" t="s">
        <v>25</v>
      </c>
      <c r="U3371" t="b">
        <f>VLOOKUP(H3371,[4]可返佣产品!$A$2:$B$1000,2,)</f>
        <v>1</v>
      </c>
    </row>
    <row r="3372" spans="1:21">
      <c r="A3372" s="2" t="s">
        <v>8437</v>
      </c>
      <c r="B3372" s="1" t="str">
        <f>VLOOKUP(A3372,'[3]消费明细-普通账号'!$B$2:$C$10000,2,)</f>
        <v>深圳开思时代科技有限公司</v>
      </c>
      <c r="C3372" s="1" t="str">
        <f>VLOOKUP(A3372,'[3]消费明细-普通账号'!$B$2:$D$10000,3,)</f>
        <v>KA-深</v>
      </c>
      <c r="D3372" s="1" t="str">
        <f>VLOOKUP(A3372,'[3]消费明细-普通账号'!$B$2:$L$10000,11,)</f>
        <v>李申政</v>
      </c>
      <c r="E3372" s="1" t="str">
        <f>VLOOKUP(A3372,'[3]消费明细-普通账号'!$B$2:$P$10000,15,)</f>
        <v>关联</v>
      </c>
      <c r="F3372" s="5">
        <f>VLOOKUP(A3372,'[3]消费明细-普通账号'!$B$2:$O$10000,14,)</f>
        <v>42935</v>
      </c>
      <c r="G3372" s="2" t="s">
        <v>10941</v>
      </c>
      <c r="H3372" s="2" t="s">
        <v>130</v>
      </c>
      <c r="I3372" s="2" t="s">
        <v>49</v>
      </c>
      <c r="J3372" s="2" t="s">
        <v>29</v>
      </c>
      <c r="K3372" s="2" t="s">
        <v>20</v>
      </c>
      <c r="L3372" s="2" t="s">
        <v>30</v>
      </c>
      <c r="M3372" s="2"/>
      <c r="N3372" s="1">
        <f t="shared" si="52"/>
        <v>0</v>
      </c>
      <c r="O3372" s="2" t="s">
        <v>31</v>
      </c>
      <c r="P3372" s="2" t="s">
        <v>10942</v>
      </c>
      <c r="Q3372" s="2" t="s">
        <v>10942</v>
      </c>
      <c r="R3372" s="2" t="s">
        <v>21</v>
      </c>
      <c r="S3372" s="2"/>
      <c r="T3372" s="2" t="s">
        <v>25</v>
      </c>
      <c r="U3372" t="b">
        <f>VLOOKUP(H3372,[4]可返佣产品!$A$2:$B$1000,2,)</f>
        <v>1</v>
      </c>
    </row>
    <row r="3373" spans="1:21">
      <c r="A3373" s="2" t="s">
        <v>8788</v>
      </c>
      <c r="B3373" s="1" t="str">
        <f>VLOOKUP(A3373,'[3]消费明细-普通账号'!$B$2:$C$10000,2,)</f>
        <v>深圳市嘉德黄金科技有限公司</v>
      </c>
      <c r="C3373" s="1" t="str">
        <f>VLOOKUP(A3373,'[3]消费明细-普通账号'!$B$2:$D$10000,3,)</f>
        <v>铁军-深</v>
      </c>
      <c r="D3373" s="1" t="str">
        <f>VLOOKUP(A3373,'[3]消费明细-普通账号'!$B$2:$L$10000,11,)</f>
        <v>金浩阳</v>
      </c>
      <c r="E3373" s="1" t="str">
        <f>VLOOKUP(A3373,'[3]消费明细-普通账号'!$B$2:$P$10000,15,)</f>
        <v>新建</v>
      </c>
      <c r="F3373" s="5">
        <f>VLOOKUP(A3373,'[3]消费明细-普通账号'!$B$2:$O$10000,14,)</f>
        <v>43264.774907407409</v>
      </c>
      <c r="G3373" s="2" t="s">
        <v>10943</v>
      </c>
      <c r="H3373" s="2" t="s">
        <v>166</v>
      </c>
      <c r="I3373" s="2" t="s">
        <v>49</v>
      </c>
      <c r="J3373" s="2" t="s">
        <v>29</v>
      </c>
      <c r="K3373" s="2" t="s">
        <v>20</v>
      </c>
      <c r="L3373" s="2" t="s">
        <v>30</v>
      </c>
      <c r="M3373" s="2"/>
      <c r="N3373" s="1">
        <f t="shared" si="52"/>
        <v>0</v>
      </c>
      <c r="O3373" s="2" t="s">
        <v>31</v>
      </c>
      <c r="P3373" s="2" t="s">
        <v>10944</v>
      </c>
      <c r="Q3373" s="2" t="s">
        <v>10945</v>
      </c>
      <c r="R3373" s="2" t="s">
        <v>21</v>
      </c>
      <c r="S3373" s="2"/>
      <c r="T3373" s="2" t="s">
        <v>25</v>
      </c>
      <c r="U3373" t="e">
        <f>VLOOKUP(H3373,[4]可返佣产品!$A$2:$B$1000,2,)</f>
        <v>#N/A</v>
      </c>
    </row>
    <row r="3374" spans="1:21">
      <c r="A3374" s="2" t="s">
        <v>8788</v>
      </c>
      <c r="B3374" s="1" t="str">
        <f>VLOOKUP(A3374,'[3]消费明细-普通账号'!$B$2:$C$10000,2,)</f>
        <v>深圳市嘉德黄金科技有限公司</v>
      </c>
      <c r="C3374" s="1" t="str">
        <f>VLOOKUP(A3374,'[3]消费明细-普通账号'!$B$2:$D$10000,3,)</f>
        <v>铁军-深</v>
      </c>
      <c r="D3374" s="1" t="str">
        <f>VLOOKUP(A3374,'[3]消费明细-普通账号'!$B$2:$L$10000,11,)</f>
        <v>金浩阳</v>
      </c>
      <c r="E3374" s="1" t="str">
        <f>VLOOKUP(A3374,'[3]消费明细-普通账号'!$B$2:$P$10000,15,)</f>
        <v>新建</v>
      </c>
      <c r="F3374" s="5">
        <f>VLOOKUP(A3374,'[3]消费明细-普通账号'!$B$2:$O$10000,14,)</f>
        <v>43264.774907407409</v>
      </c>
      <c r="G3374" s="2" t="s">
        <v>10946</v>
      </c>
      <c r="H3374" s="2" t="s">
        <v>17</v>
      </c>
      <c r="I3374" s="2" t="s">
        <v>49</v>
      </c>
      <c r="J3374" s="2" t="s">
        <v>495</v>
      </c>
      <c r="K3374" s="2" t="s">
        <v>349</v>
      </c>
      <c r="L3374" s="2" t="s">
        <v>10947</v>
      </c>
      <c r="M3374" s="2"/>
      <c r="N3374" s="1">
        <f t="shared" si="52"/>
        <v>337.8</v>
      </c>
      <c r="O3374" s="2" t="s">
        <v>22</v>
      </c>
      <c r="P3374" s="2" t="s">
        <v>10948</v>
      </c>
      <c r="Q3374" s="2" t="s">
        <v>10949</v>
      </c>
      <c r="R3374" s="2" t="s">
        <v>21</v>
      </c>
      <c r="S3374" s="2"/>
      <c r="T3374" s="2" t="s">
        <v>25</v>
      </c>
      <c r="U3374" t="str">
        <f>VLOOKUP(H3374,[4]可返佣产品!$A$2:$B$1000,2,)</f>
        <v>true</v>
      </c>
    </row>
    <row r="3375" spans="1:21">
      <c r="A3375" s="2" t="s">
        <v>8788</v>
      </c>
      <c r="B3375" s="1" t="str">
        <f>VLOOKUP(A3375,'[3]消费明细-普通账号'!$B$2:$C$10000,2,)</f>
        <v>深圳市嘉德黄金科技有限公司</v>
      </c>
      <c r="C3375" s="1" t="str">
        <f>VLOOKUP(A3375,'[3]消费明细-普通账号'!$B$2:$D$10000,3,)</f>
        <v>铁军-深</v>
      </c>
      <c r="D3375" s="1" t="str">
        <f>VLOOKUP(A3375,'[3]消费明细-普通账号'!$B$2:$L$10000,11,)</f>
        <v>金浩阳</v>
      </c>
      <c r="E3375" s="1" t="str">
        <f>VLOOKUP(A3375,'[3]消费明细-普通账号'!$B$2:$P$10000,15,)</f>
        <v>新建</v>
      </c>
      <c r="F3375" s="5">
        <f>VLOOKUP(A3375,'[3]消费明细-普通账号'!$B$2:$O$10000,14,)</f>
        <v>43264.774907407409</v>
      </c>
      <c r="G3375" s="2" t="s">
        <v>10950</v>
      </c>
      <c r="H3375" s="2" t="s">
        <v>166</v>
      </c>
      <c r="I3375" s="2" t="s">
        <v>49</v>
      </c>
      <c r="J3375" s="2" t="s">
        <v>29</v>
      </c>
      <c r="K3375" s="2" t="s">
        <v>20</v>
      </c>
      <c r="L3375" s="2" t="s">
        <v>30</v>
      </c>
      <c r="M3375" s="2"/>
      <c r="N3375" s="1">
        <f t="shared" si="52"/>
        <v>0</v>
      </c>
      <c r="O3375" s="2" t="s">
        <v>31</v>
      </c>
      <c r="P3375" s="2" t="s">
        <v>10951</v>
      </c>
      <c r="Q3375" s="2" t="s">
        <v>10951</v>
      </c>
      <c r="R3375" s="2" t="s">
        <v>21</v>
      </c>
      <c r="S3375" s="2"/>
      <c r="T3375" s="2" t="s">
        <v>25</v>
      </c>
      <c r="U3375" t="e">
        <f>VLOOKUP(H3375,[4]可返佣产品!$A$2:$B$1000,2,)</f>
        <v>#N/A</v>
      </c>
    </row>
    <row r="3376" spans="1:21">
      <c r="A3376" s="2" t="s">
        <v>8788</v>
      </c>
      <c r="B3376" s="1" t="str">
        <f>VLOOKUP(A3376,'[3]消费明细-普通账号'!$B$2:$C$10000,2,)</f>
        <v>深圳市嘉德黄金科技有限公司</v>
      </c>
      <c r="C3376" s="1" t="str">
        <f>VLOOKUP(A3376,'[3]消费明细-普通账号'!$B$2:$D$10000,3,)</f>
        <v>铁军-深</v>
      </c>
      <c r="D3376" s="1" t="str">
        <f>VLOOKUP(A3376,'[3]消费明细-普通账号'!$B$2:$L$10000,11,)</f>
        <v>金浩阳</v>
      </c>
      <c r="E3376" s="1" t="str">
        <f>VLOOKUP(A3376,'[3]消费明细-普通账号'!$B$2:$P$10000,15,)</f>
        <v>新建</v>
      </c>
      <c r="F3376" s="5">
        <f>VLOOKUP(A3376,'[3]消费明细-普通账号'!$B$2:$O$10000,14,)</f>
        <v>43264.774907407409</v>
      </c>
      <c r="G3376" s="2" t="s">
        <v>10952</v>
      </c>
      <c r="H3376" s="2" t="s">
        <v>166</v>
      </c>
      <c r="I3376" s="2" t="s">
        <v>49</v>
      </c>
      <c r="J3376" s="2" t="s">
        <v>29</v>
      </c>
      <c r="K3376" s="2" t="s">
        <v>20</v>
      </c>
      <c r="L3376" s="2" t="s">
        <v>30</v>
      </c>
      <c r="M3376" s="2"/>
      <c r="N3376" s="1">
        <f t="shared" si="52"/>
        <v>0</v>
      </c>
      <c r="O3376" s="2" t="s">
        <v>31</v>
      </c>
      <c r="P3376" s="2" t="s">
        <v>10953</v>
      </c>
      <c r="Q3376" s="2" t="s">
        <v>10953</v>
      </c>
      <c r="R3376" s="2" t="s">
        <v>21</v>
      </c>
      <c r="S3376" s="2"/>
      <c r="T3376" s="2" t="s">
        <v>25</v>
      </c>
      <c r="U3376" t="e">
        <f>VLOOKUP(H3376,[4]可返佣产品!$A$2:$B$1000,2,)</f>
        <v>#N/A</v>
      </c>
    </row>
    <row r="3377" spans="1:21">
      <c r="A3377" s="2" t="s">
        <v>8788</v>
      </c>
      <c r="B3377" s="1" t="str">
        <f>VLOOKUP(A3377,'[3]消费明细-普通账号'!$B$2:$C$10000,2,)</f>
        <v>深圳市嘉德黄金科技有限公司</v>
      </c>
      <c r="C3377" s="1" t="str">
        <f>VLOOKUP(A3377,'[3]消费明细-普通账号'!$B$2:$D$10000,3,)</f>
        <v>铁军-深</v>
      </c>
      <c r="D3377" s="1" t="str">
        <f>VLOOKUP(A3377,'[3]消费明细-普通账号'!$B$2:$L$10000,11,)</f>
        <v>金浩阳</v>
      </c>
      <c r="E3377" s="1" t="str">
        <f>VLOOKUP(A3377,'[3]消费明细-普通账号'!$B$2:$P$10000,15,)</f>
        <v>新建</v>
      </c>
      <c r="F3377" s="5">
        <f>VLOOKUP(A3377,'[3]消费明细-普通账号'!$B$2:$O$10000,14,)</f>
        <v>43264.774907407409</v>
      </c>
      <c r="G3377" s="2" t="s">
        <v>10954</v>
      </c>
      <c r="H3377" s="2" t="s">
        <v>166</v>
      </c>
      <c r="I3377" s="2" t="s">
        <v>49</v>
      </c>
      <c r="J3377" s="2" t="s">
        <v>29</v>
      </c>
      <c r="K3377" s="2" t="s">
        <v>20</v>
      </c>
      <c r="L3377" s="2" t="s">
        <v>30</v>
      </c>
      <c r="M3377" s="2"/>
      <c r="N3377" s="1">
        <f t="shared" si="52"/>
        <v>0</v>
      </c>
      <c r="O3377" s="2" t="s">
        <v>31</v>
      </c>
      <c r="P3377" s="2" t="s">
        <v>10955</v>
      </c>
      <c r="Q3377" s="2" t="s">
        <v>10955</v>
      </c>
      <c r="R3377" s="2" t="s">
        <v>21</v>
      </c>
      <c r="S3377" s="2"/>
      <c r="T3377" s="2" t="s">
        <v>25</v>
      </c>
      <c r="U3377" t="e">
        <f>VLOOKUP(H3377,[4]可返佣产品!$A$2:$B$1000,2,)</f>
        <v>#N/A</v>
      </c>
    </row>
    <row r="3378" spans="1:21">
      <c r="A3378" s="2" t="s">
        <v>8437</v>
      </c>
      <c r="B3378" s="1" t="str">
        <f>VLOOKUP(A3378,'[3]消费明细-普通账号'!$B$2:$C$10000,2,)</f>
        <v>深圳开思时代科技有限公司</v>
      </c>
      <c r="C3378" s="1" t="str">
        <f>VLOOKUP(A3378,'[3]消费明细-普通账号'!$B$2:$D$10000,3,)</f>
        <v>KA-深</v>
      </c>
      <c r="D3378" s="1" t="str">
        <f>VLOOKUP(A3378,'[3]消费明细-普通账号'!$B$2:$L$10000,11,)</f>
        <v>李申政</v>
      </c>
      <c r="E3378" s="1" t="str">
        <f>VLOOKUP(A3378,'[3]消费明细-普通账号'!$B$2:$P$10000,15,)</f>
        <v>关联</v>
      </c>
      <c r="F3378" s="5">
        <f>VLOOKUP(A3378,'[3]消费明细-普通账号'!$B$2:$O$10000,14,)</f>
        <v>42935</v>
      </c>
      <c r="G3378" s="2" t="s">
        <v>10956</v>
      </c>
      <c r="H3378" s="2" t="s">
        <v>130</v>
      </c>
      <c r="I3378" s="2" t="s">
        <v>49</v>
      </c>
      <c r="J3378" s="2" t="s">
        <v>29</v>
      </c>
      <c r="K3378" s="2" t="s">
        <v>20</v>
      </c>
      <c r="L3378" s="2" t="s">
        <v>30</v>
      </c>
      <c r="M3378" s="2"/>
      <c r="N3378" s="1">
        <f t="shared" si="52"/>
        <v>0</v>
      </c>
      <c r="O3378" s="2" t="s">
        <v>31</v>
      </c>
      <c r="P3378" s="2" t="s">
        <v>10957</v>
      </c>
      <c r="Q3378" s="2" t="s">
        <v>10957</v>
      </c>
      <c r="R3378" s="2" t="s">
        <v>21</v>
      </c>
      <c r="S3378" s="2"/>
      <c r="T3378" s="2" t="s">
        <v>25</v>
      </c>
      <c r="U3378" t="b">
        <f>VLOOKUP(H3378,[4]可返佣产品!$A$2:$B$1000,2,)</f>
        <v>1</v>
      </c>
    </row>
    <row r="3379" spans="1:21">
      <c r="A3379" s="2" t="s">
        <v>8920</v>
      </c>
      <c r="B3379" s="1" t="str">
        <f>VLOOKUP(A3379,'[3]消费明细-普通账号'!$B$2:$C$10000,2,)</f>
        <v>深圳前海惠德金融信息服务有限公司</v>
      </c>
      <c r="C3379" s="1" t="str">
        <f>VLOOKUP(A3379,'[3]消费明细-普通账号'!$B$2:$D$10000,3,)</f>
        <v>KA-深</v>
      </c>
      <c r="D3379" s="1" t="str">
        <f>VLOOKUP(A3379,'[3]消费明细-普通账号'!$B$2:$L$10000,11,)</f>
        <v>李申政</v>
      </c>
      <c r="E3379" s="1" t="str">
        <f>VLOOKUP(A3379,'[3]消费明细-普通账号'!$B$2:$P$10000,15,)</f>
        <v>关联</v>
      </c>
      <c r="F3379" s="5">
        <f>VLOOKUP(A3379,'[3]消费明细-普通账号'!$B$2:$O$10000,14,)</f>
        <v>43042</v>
      </c>
      <c r="G3379" s="2" t="s">
        <v>10958</v>
      </c>
      <c r="H3379" s="2" t="s">
        <v>17</v>
      </c>
      <c r="I3379" s="2" t="s">
        <v>18</v>
      </c>
      <c r="J3379" s="2" t="s">
        <v>29</v>
      </c>
      <c r="K3379" s="2" t="s">
        <v>20</v>
      </c>
      <c r="L3379" s="2" t="s">
        <v>29</v>
      </c>
      <c r="M3379" s="2"/>
      <c r="N3379" s="1">
        <f t="shared" si="52"/>
        <v>0</v>
      </c>
      <c r="O3379" s="2" t="s">
        <v>22</v>
      </c>
      <c r="P3379" s="2" t="s">
        <v>10959</v>
      </c>
      <c r="Q3379" s="2" t="s">
        <v>10959</v>
      </c>
      <c r="R3379" s="2" t="s">
        <v>21</v>
      </c>
      <c r="S3379" s="2"/>
      <c r="T3379" s="2" t="s">
        <v>25</v>
      </c>
      <c r="U3379" t="str">
        <f>VLOOKUP(H3379,[4]可返佣产品!$A$2:$B$1000,2,)</f>
        <v>true</v>
      </c>
    </row>
    <row r="3380" spans="1:21">
      <c r="A3380" s="2" t="s">
        <v>8920</v>
      </c>
      <c r="B3380" s="1" t="str">
        <f>VLOOKUP(A3380,'[3]消费明细-普通账号'!$B$2:$C$10000,2,)</f>
        <v>深圳前海惠德金融信息服务有限公司</v>
      </c>
      <c r="C3380" s="1" t="str">
        <f>VLOOKUP(A3380,'[3]消费明细-普通账号'!$B$2:$D$10000,3,)</f>
        <v>KA-深</v>
      </c>
      <c r="D3380" s="1" t="str">
        <f>VLOOKUP(A3380,'[3]消费明细-普通账号'!$B$2:$L$10000,11,)</f>
        <v>李申政</v>
      </c>
      <c r="E3380" s="1" t="str">
        <f>VLOOKUP(A3380,'[3]消费明细-普通账号'!$B$2:$P$10000,15,)</f>
        <v>关联</v>
      </c>
      <c r="F3380" s="5">
        <f>VLOOKUP(A3380,'[3]消费明细-普通账号'!$B$2:$O$10000,14,)</f>
        <v>43042</v>
      </c>
      <c r="G3380" s="2" t="s">
        <v>10960</v>
      </c>
      <c r="H3380" s="2" t="s">
        <v>17</v>
      </c>
      <c r="I3380" s="2" t="s">
        <v>18</v>
      </c>
      <c r="J3380" s="2" t="s">
        <v>29</v>
      </c>
      <c r="K3380" s="2" t="s">
        <v>20</v>
      </c>
      <c r="L3380" s="2" t="s">
        <v>29</v>
      </c>
      <c r="M3380" s="2"/>
      <c r="N3380" s="1">
        <f t="shared" si="52"/>
        <v>0</v>
      </c>
      <c r="O3380" s="2" t="s">
        <v>22</v>
      </c>
      <c r="P3380" s="2" t="s">
        <v>10961</v>
      </c>
      <c r="Q3380" s="2" t="s">
        <v>10961</v>
      </c>
      <c r="R3380" s="2" t="s">
        <v>21</v>
      </c>
      <c r="S3380" s="2"/>
      <c r="T3380" s="2" t="s">
        <v>25</v>
      </c>
      <c r="U3380" t="str">
        <f>VLOOKUP(H3380,[4]可返佣产品!$A$2:$B$1000,2,)</f>
        <v>true</v>
      </c>
    </row>
    <row r="3381" spans="1:21">
      <c r="A3381" s="2" t="s">
        <v>8920</v>
      </c>
      <c r="B3381" s="1" t="str">
        <f>VLOOKUP(A3381,'[3]消费明细-普通账号'!$B$2:$C$10000,2,)</f>
        <v>深圳前海惠德金融信息服务有限公司</v>
      </c>
      <c r="C3381" s="1" t="str">
        <f>VLOOKUP(A3381,'[3]消费明细-普通账号'!$B$2:$D$10000,3,)</f>
        <v>KA-深</v>
      </c>
      <c r="D3381" s="1" t="str">
        <f>VLOOKUP(A3381,'[3]消费明细-普通账号'!$B$2:$L$10000,11,)</f>
        <v>李申政</v>
      </c>
      <c r="E3381" s="1" t="str">
        <f>VLOOKUP(A3381,'[3]消费明细-普通账号'!$B$2:$P$10000,15,)</f>
        <v>关联</v>
      </c>
      <c r="F3381" s="5">
        <f>VLOOKUP(A3381,'[3]消费明细-普通账号'!$B$2:$O$10000,14,)</f>
        <v>43042</v>
      </c>
      <c r="G3381" s="2" t="s">
        <v>10962</v>
      </c>
      <c r="H3381" s="2" t="s">
        <v>17</v>
      </c>
      <c r="I3381" s="2" t="s">
        <v>18</v>
      </c>
      <c r="J3381" s="2" t="s">
        <v>29</v>
      </c>
      <c r="K3381" s="2" t="s">
        <v>20</v>
      </c>
      <c r="L3381" s="2" t="s">
        <v>29</v>
      </c>
      <c r="M3381" s="2"/>
      <c r="N3381" s="1">
        <f t="shared" si="52"/>
        <v>0</v>
      </c>
      <c r="O3381" s="2" t="s">
        <v>22</v>
      </c>
      <c r="P3381" s="2" t="s">
        <v>10963</v>
      </c>
      <c r="Q3381" s="2" t="s">
        <v>10963</v>
      </c>
      <c r="R3381" s="2" t="s">
        <v>21</v>
      </c>
      <c r="S3381" s="2"/>
      <c r="T3381" s="2" t="s">
        <v>25</v>
      </c>
      <c r="U3381" t="str">
        <f>VLOOKUP(H3381,[4]可返佣产品!$A$2:$B$1000,2,)</f>
        <v>true</v>
      </c>
    </row>
    <row r="3382" spans="1:21">
      <c r="A3382" s="2" t="s">
        <v>8920</v>
      </c>
      <c r="B3382" s="1" t="str">
        <f>VLOOKUP(A3382,'[3]消费明细-普通账号'!$B$2:$C$10000,2,)</f>
        <v>深圳前海惠德金融信息服务有限公司</v>
      </c>
      <c r="C3382" s="1" t="str">
        <f>VLOOKUP(A3382,'[3]消费明细-普通账号'!$B$2:$D$10000,3,)</f>
        <v>KA-深</v>
      </c>
      <c r="D3382" s="1" t="str">
        <f>VLOOKUP(A3382,'[3]消费明细-普通账号'!$B$2:$L$10000,11,)</f>
        <v>李申政</v>
      </c>
      <c r="E3382" s="1" t="str">
        <f>VLOOKUP(A3382,'[3]消费明细-普通账号'!$B$2:$P$10000,15,)</f>
        <v>关联</v>
      </c>
      <c r="F3382" s="5">
        <f>VLOOKUP(A3382,'[3]消费明细-普通账号'!$B$2:$O$10000,14,)</f>
        <v>43042</v>
      </c>
      <c r="G3382" s="2" t="s">
        <v>10964</v>
      </c>
      <c r="H3382" s="2" t="s">
        <v>17</v>
      </c>
      <c r="I3382" s="2" t="s">
        <v>18</v>
      </c>
      <c r="J3382" s="2" t="s">
        <v>29</v>
      </c>
      <c r="K3382" s="2" t="s">
        <v>20</v>
      </c>
      <c r="L3382" s="2" t="s">
        <v>29</v>
      </c>
      <c r="M3382" s="2"/>
      <c r="N3382" s="1">
        <f t="shared" si="52"/>
        <v>0</v>
      </c>
      <c r="O3382" s="2" t="s">
        <v>22</v>
      </c>
      <c r="P3382" s="2" t="s">
        <v>10965</v>
      </c>
      <c r="Q3382" s="2" t="s">
        <v>10965</v>
      </c>
      <c r="R3382" s="2" t="s">
        <v>21</v>
      </c>
      <c r="S3382" s="2"/>
      <c r="T3382" s="2" t="s">
        <v>25</v>
      </c>
      <c r="U3382" t="str">
        <f>VLOOKUP(H3382,[4]可返佣产品!$A$2:$B$1000,2,)</f>
        <v>true</v>
      </c>
    </row>
    <row r="3383" spans="1:21">
      <c r="A3383" s="2" t="s">
        <v>8920</v>
      </c>
      <c r="B3383" s="1" t="str">
        <f>VLOOKUP(A3383,'[3]消费明细-普通账号'!$B$2:$C$10000,2,)</f>
        <v>深圳前海惠德金融信息服务有限公司</v>
      </c>
      <c r="C3383" s="1" t="str">
        <f>VLOOKUP(A3383,'[3]消费明细-普通账号'!$B$2:$D$10000,3,)</f>
        <v>KA-深</v>
      </c>
      <c r="D3383" s="1" t="str">
        <f>VLOOKUP(A3383,'[3]消费明细-普通账号'!$B$2:$L$10000,11,)</f>
        <v>李申政</v>
      </c>
      <c r="E3383" s="1" t="str">
        <f>VLOOKUP(A3383,'[3]消费明细-普通账号'!$B$2:$P$10000,15,)</f>
        <v>关联</v>
      </c>
      <c r="F3383" s="5">
        <f>VLOOKUP(A3383,'[3]消费明细-普通账号'!$B$2:$O$10000,14,)</f>
        <v>43042</v>
      </c>
      <c r="G3383" s="2" t="s">
        <v>10966</v>
      </c>
      <c r="H3383" s="2" t="s">
        <v>17</v>
      </c>
      <c r="I3383" s="2" t="s">
        <v>18</v>
      </c>
      <c r="J3383" s="2" t="s">
        <v>29</v>
      </c>
      <c r="K3383" s="2" t="s">
        <v>20</v>
      </c>
      <c r="L3383" s="2" t="s">
        <v>29</v>
      </c>
      <c r="M3383" s="2"/>
      <c r="N3383" s="1">
        <f t="shared" si="52"/>
        <v>0</v>
      </c>
      <c r="O3383" s="2" t="s">
        <v>22</v>
      </c>
      <c r="P3383" s="2" t="s">
        <v>10967</v>
      </c>
      <c r="Q3383" s="2" t="s">
        <v>10967</v>
      </c>
      <c r="R3383" s="2" t="s">
        <v>21</v>
      </c>
      <c r="S3383" s="2"/>
      <c r="T3383" s="2" t="s">
        <v>25</v>
      </c>
      <c r="U3383" t="str">
        <f>VLOOKUP(H3383,[4]可返佣产品!$A$2:$B$1000,2,)</f>
        <v>true</v>
      </c>
    </row>
    <row r="3384" spans="1:21">
      <c r="A3384" s="2" t="s">
        <v>8949</v>
      </c>
      <c r="B3384" s="1" t="str">
        <f>VLOOKUP(A3384,'[3]消费明细-普通账号'!$B$2:$C$10000,2,)</f>
        <v>深圳市优讯通信息技术有限公司</v>
      </c>
      <c r="C3384" s="1" t="str">
        <f>VLOOKUP(A3384,'[3]消费明细-普通账号'!$B$2:$D$10000,3,)</f>
        <v>铁军-深</v>
      </c>
      <c r="D3384" s="1" t="str">
        <f>VLOOKUP(A3384,'[3]消费明细-普通账号'!$B$2:$L$10000,11,)</f>
        <v>谭仲健</v>
      </c>
      <c r="E3384" s="1" t="str">
        <f>VLOOKUP(A3384,'[3]消费明细-普通账号'!$B$2:$P$10000,15,)</f>
        <v>关联</v>
      </c>
      <c r="F3384" s="5">
        <f>VLOOKUP(A3384,'[3]消费明细-普通账号'!$B$2:$O$10000,14,)</f>
        <v>43109.448287036997</v>
      </c>
      <c r="G3384" s="2" t="s">
        <v>10968</v>
      </c>
      <c r="H3384" s="2" t="s">
        <v>17</v>
      </c>
      <c r="I3384" s="2" t="s">
        <v>49</v>
      </c>
      <c r="J3384" s="2" t="s">
        <v>10969</v>
      </c>
      <c r="K3384" s="2" t="s">
        <v>8600</v>
      </c>
      <c r="L3384" s="2" t="s">
        <v>10970</v>
      </c>
      <c r="M3384" s="2"/>
      <c r="N3384" s="1">
        <f t="shared" si="52"/>
        <v>15876</v>
      </c>
      <c r="O3384" s="2" t="s">
        <v>22</v>
      </c>
      <c r="P3384" s="2" t="s">
        <v>10971</v>
      </c>
      <c r="Q3384" s="2" t="s">
        <v>10972</v>
      </c>
      <c r="R3384" s="2" t="s">
        <v>21</v>
      </c>
      <c r="S3384" s="2"/>
      <c r="T3384" s="2" t="s">
        <v>25</v>
      </c>
      <c r="U3384" t="str">
        <f>VLOOKUP(H3384,[4]可返佣产品!$A$2:$B$1000,2,)</f>
        <v>true</v>
      </c>
    </row>
    <row r="3385" spans="1:21">
      <c r="A3385" s="2" t="s">
        <v>9877</v>
      </c>
      <c r="B3385" s="1" t="str">
        <f>VLOOKUP(A3385,'[3]消费明细-普通账号'!$B$2:$C$10000,2,)</f>
        <v>深圳酷旗互联网有限公司</v>
      </c>
      <c r="C3385" s="1" t="str">
        <f>VLOOKUP(A3385,'[3]消费明细-普通账号'!$B$2:$D$10000,3,)</f>
        <v>铁军-深</v>
      </c>
      <c r="D3385" s="1" t="str">
        <f>VLOOKUP(A3385,'[3]消费明细-普通账号'!$B$2:$L$10000,11,)</f>
        <v>谭仲健</v>
      </c>
      <c r="E3385" s="1" t="str">
        <f>VLOOKUP(A3385,'[3]消费明细-普通账号'!$B$2:$P$10000,15,)</f>
        <v>关联</v>
      </c>
      <c r="F3385" s="5">
        <f>VLOOKUP(A3385,'[3]消费明细-普通账号'!$B$2:$O$10000,14,)</f>
        <v>43109.809988425899</v>
      </c>
      <c r="G3385" s="2" t="s">
        <v>10973</v>
      </c>
      <c r="H3385" s="2" t="s">
        <v>17</v>
      </c>
      <c r="I3385" s="2" t="s">
        <v>49</v>
      </c>
      <c r="J3385" s="2" t="s">
        <v>10974</v>
      </c>
      <c r="K3385" s="2" t="s">
        <v>84</v>
      </c>
      <c r="L3385" s="2" t="s">
        <v>10975</v>
      </c>
      <c r="M3385" s="2">
        <v>983.45</v>
      </c>
      <c r="N3385" s="1">
        <f t="shared" si="52"/>
        <v>3861.55</v>
      </c>
      <c r="O3385" s="2" t="s">
        <v>22</v>
      </c>
      <c r="P3385" s="2" t="s">
        <v>10976</v>
      </c>
      <c r="Q3385" s="2" t="s">
        <v>10977</v>
      </c>
      <c r="R3385" s="2" t="s">
        <v>21</v>
      </c>
      <c r="S3385" s="2"/>
      <c r="T3385" s="2" t="s">
        <v>25</v>
      </c>
      <c r="U3385" t="str">
        <f>VLOOKUP(H3385,[4]可返佣产品!$A$2:$B$1000,2,)</f>
        <v>true</v>
      </c>
    </row>
    <row r="3386" spans="1:21">
      <c r="A3386" s="2" t="s">
        <v>8949</v>
      </c>
      <c r="B3386" s="1" t="str">
        <f>VLOOKUP(A3386,'[3]消费明细-普通账号'!$B$2:$C$10000,2,)</f>
        <v>深圳市优讯通信息技术有限公司</v>
      </c>
      <c r="C3386" s="1" t="str">
        <f>VLOOKUP(A3386,'[3]消费明细-普通账号'!$B$2:$D$10000,3,)</f>
        <v>铁军-深</v>
      </c>
      <c r="D3386" s="1" t="str">
        <f>VLOOKUP(A3386,'[3]消费明细-普通账号'!$B$2:$L$10000,11,)</f>
        <v>谭仲健</v>
      </c>
      <c r="E3386" s="1" t="str">
        <f>VLOOKUP(A3386,'[3]消费明细-普通账号'!$B$2:$P$10000,15,)</f>
        <v>关联</v>
      </c>
      <c r="F3386" s="5">
        <f>VLOOKUP(A3386,'[3]消费明细-普通账号'!$B$2:$O$10000,14,)</f>
        <v>43109.448287036997</v>
      </c>
      <c r="G3386" s="2" t="s">
        <v>10978</v>
      </c>
      <c r="H3386" s="2" t="s">
        <v>17</v>
      </c>
      <c r="I3386" s="2" t="s">
        <v>59</v>
      </c>
      <c r="J3386" s="2" t="s">
        <v>10969</v>
      </c>
      <c r="K3386" s="2" t="s">
        <v>8600</v>
      </c>
      <c r="L3386" s="2" t="s">
        <v>10970</v>
      </c>
      <c r="M3386" s="2"/>
      <c r="N3386" s="1">
        <f t="shared" si="52"/>
        <v>15876</v>
      </c>
      <c r="O3386" s="2" t="s">
        <v>22</v>
      </c>
      <c r="P3386" s="2" t="s">
        <v>10979</v>
      </c>
      <c r="Q3386" s="2" t="s">
        <v>10980</v>
      </c>
      <c r="R3386" s="2" t="s">
        <v>21</v>
      </c>
      <c r="S3386" s="2"/>
      <c r="T3386" s="2" t="s">
        <v>25</v>
      </c>
      <c r="U3386">
        <v>-1</v>
      </c>
    </row>
    <row r="3387" spans="1:21">
      <c r="A3387" s="2" t="s">
        <v>9877</v>
      </c>
      <c r="B3387" s="1" t="str">
        <f>VLOOKUP(A3387,'[3]消费明细-普通账号'!$B$2:$C$10000,2,)</f>
        <v>深圳酷旗互联网有限公司</v>
      </c>
      <c r="C3387" s="1" t="str">
        <f>VLOOKUP(A3387,'[3]消费明细-普通账号'!$B$2:$D$10000,3,)</f>
        <v>铁军-深</v>
      </c>
      <c r="D3387" s="1" t="str">
        <f>VLOOKUP(A3387,'[3]消费明细-普通账号'!$B$2:$L$10000,11,)</f>
        <v>谭仲健</v>
      </c>
      <c r="E3387" s="1" t="str">
        <f>VLOOKUP(A3387,'[3]消费明细-普通账号'!$B$2:$P$10000,15,)</f>
        <v>关联</v>
      </c>
      <c r="F3387" s="5">
        <f>VLOOKUP(A3387,'[3]消费明细-普通账号'!$B$2:$O$10000,14,)</f>
        <v>43109.809988425899</v>
      </c>
      <c r="G3387" s="2" t="s">
        <v>10981</v>
      </c>
      <c r="H3387" s="2" t="s">
        <v>17</v>
      </c>
      <c r="I3387" s="2" t="s">
        <v>1574</v>
      </c>
      <c r="J3387" s="2" t="s">
        <v>10982</v>
      </c>
      <c r="K3387" s="2" t="s">
        <v>20</v>
      </c>
      <c r="L3387" s="2" t="s">
        <v>10982</v>
      </c>
      <c r="M3387" s="2"/>
      <c r="N3387" s="1">
        <f t="shared" si="52"/>
        <v>1571.34</v>
      </c>
      <c r="O3387" s="2" t="s">
        <v>22</v>
      </c>
      <c r="P3387" s="2" t="s">
        <v>10983</v>
      </c>
      <c r="Q3387" s="2" t="s">
        <v>10984</v>
      </c>
      <c r="R3387" s="2" t="s">
        <v>21</v>
      </c>
      <c r="S3387" s="2"/>
      <c r="T3387" s="2" t="s">
        <v>25</v>
      </c>
      <c r="U3387" t="str">
        <f>VLOOKUP(H3387,[4]可返佣产品!$A$2:$B$1000,2,)</f>
        <v>true</v>
      </c>
    </row>
    <row r="3388" spans="1:21">
      <c r="A3388" s="2" t="s">
        <v>8612</v>
      </c>
      <c r="B3388" s="1" t="str">
        <f>VLOOKUP(A3388,'[3]消费明细-普通账号'!$B$2:$C$10000,2,)</f>
        <v>深圳市米蝶传媒有限公司</v>
      </c>
      <c r="C3388" s="1" t="str">
        <f>VLOOKUP(A3388,'[3]消费明细-普通账号'!$B$2:$D$10000,3,)</f>
        <v>KA-深</v>
      </c>
      <c r="D3388" s="1" t="str">
        <f>VLOOKUP(A3388,'[3]消费明细-普通账号'!$B$2:$L$10000,11,)</f>
        <v>李申政</v>
      </c>
      <c r="E3388" s="1" t="str">
        <f>VLOOKUP(A3388,'[3]消费明细-普通账号'!$B$2:$P$10000,15,)</f>
        <v>关联</v>
      </c>
      <c r="F3388" s="5">
        <f>VLOOKUP(A3388,'[3]消费明细-普通账号'!$B$2:$O$10000,14,)</f>
        <v>43039</v>
      </c>
      <c r="G3388" s="2" t="s">
        <v>10985</v>
      </c>
      <c r="H3388" s="2" t="s">
        <v>1549</v>
      </c>
      <c r="I3388" s="2" t="s">
        <v>49</v>
      </c>
      <c r="J3388" s="2" t="s">
        <v>29</v>
      </c>
      <c r="K3388" s="2" t="s">
        <v>20</v>
      </c>
      <c r="L3388" s="2" t="s">
        <v>30</v>
      </c>
      <c r="M3388" s="2"/>
      <c r="N3388" s="1">
        <f t="shared" si="52"/>
        <v>0</v>
      </c>
      <c r="O3388" s="2" t="s">
        <v>31</v>
      </c>
      <c r="P3388" s="2" t="s">
        <v>10986</v>
      </c>
      <c r="Q3388" s="2" t="s">
        <v>10986</v>
      </c>
      <c r="R3388" s="2" t="s">
        <v>21</v>
      </c>
      <c r="S3388" s="2"/>
      <c r="T3388" s="2" t="s">
        <v>25</v>
      </c>
      <c r="U3388" t="b">
        <f>VLOOKUP(H3388,[4]可返佣产品!$A$2:$B$1000,2,)</f>
        <v>1</v>
      </c>
    </row>
    <row r="3389" spans="1:21">
      <c r="A3389" s="2" t="s">
        <v>8612</v>
      </c>
      <c r="B3389" s="1" t="str">
        <f>VLOOKUP(A3389,'[3]消费明细-普通账号'!$B$2:$C$10000,2,)</f>
        <v>深圳市米蝶传媒有限公司</v>
      </c>
      <c r="C3389" s="1" t="str">
        <f>VLOOKUP(A3389,'[3]消费明细-普通账号'!$B$2:$D$10000,3,)</f>
        <v>KA-深</v>
      </c>
      <c r="D3389" s="1" t="str">
        <f>VLOOKUP(A3389,'[3]消费明细-普通账号'!$B$2:$L$10000,11,)</f>
        <v>李申政</v>
      </c>
      <c r="E3389" s="1" t="str">
        <f>VLOOKUP(A3389,'[3]消费明细-普通账号'!$B$2:$P$10000,15,)</f>
        <v>关联</v>
      </c>
      <c r="F3389" s="5">
        <f>VLOOKUP(A3389,'[3]消费明细-普通账号'!$B$2:$O$10000,14,)</f>
        <v>43039</v>
      </c>
      <c r="G3389" s="2" t="s">
        <v>10987</v>
      </c>
      <c r="H3389" s="2" t="s">
        <v>10988</v>
      </c>
      <c r="I3389" s="2" t="s">
        <v>49</v>
      </c>
      <c r="J3389" s="2" t="s">
        <v>2834</v>
      </c>
      <c r="K3389" s="2" t="s">
        <v>20</v>
      </c>
      <c r="L3389" s="2" t="s">
        <v>2834</v>
      </c>
      <c r="M3389" s="2"/>
      <c r="N3389" s="1">
        <f t="shared" si="52"/>
        <v>1500</v>
      </c>
      <c r="O3389" s="2" t="s">
        <v>22</v>
      </c>
      <c r="P3389" s="2" t="s">
        <v>10989</v>
      </c>
      <c r="Q3389" s="2" t="s">
        <v>10990</v>
      </c>
      <c r="R3389" s="2" t="s">
        <v>21</v>
      </c>
      <c r="S3389" s="2"/>
      <c r="T3389" s="2" t="s">
        <v>25</v>
      </c>
      <c r="U3389" t="e">
        <f>VLOOKUP(H3389,[4]可返佣产品!$A$2:$B$1000,2,)</f>
        <v>#N/A</v>
      </c>
    </row>
    <row r="3390" spans="1:21">
      <c r="A3390" s="2" t="s">
        <v>8612</v>
      </c>
      <c r="B3390" s="1" t="str">
        <f>VLOOKUP(A3390,'[3]消费明细-普通账号'!$B$2:$C$10000,2,)</f>
        <v>深圳市米蝶传媒有限公司</v>
      </c>
      <c r="C3390" s="1" t="str">
        <f>VLOOKUP(A3390,'[3]消费明细-普通账号'!$B$2:$D$10000,3,)</f>
        <v>KA-深</v>
      </c>
      <c r="D3390" s="1" t="str">
        <f>VLOOKUP(A3390,'[3]消费明细-普通账号'!$B$2:$L$10000,11,)</f>
        <v>李申政</v>
      </c>
      <c r="E3390" s="1" t="str">
        <f>VLOOKUP(A3390,'[3]消费明细-普通账号'!$B$2:$P$10000,15,)</f>
        <v>关联</v>
      </c>
      <c r="F3390" s="5">
        <f>VLOOKUP(A3390,'[3]消费明细-普通账号'!$B$2:$O$10000,14,)</f>
        <v>43039</v>
      </c>
      <c r="G3390" s="2" t="s">
        <v>10991</v>
      </c>
      <c r="H3390" s="2" t="s">
        <v>17</v>
      </c>
      <c r="I3390" s="2" t="s">
        <v>59</v>
      </c>
      <c r="J3390" s="2" t="s">
        <v>10992</v>
      </c>
      <c r="K3390" s="2" t="s">
        <v>20</v>
      </c>
      <c r="L3390" s="2" t="s">
        <v>10992</v>
      </c>
      <c r="M3390" s="2"/>
      <c r="N3390" s="1">
        <f t="shared" si="52"/>
        <v>3550</v>
      </c>
      <c r="O3390" s="2" t="s">
        <v>22</v>
      </c>
      <c r="P3390" s="2" t="s">
        <v>7233</v>
      </c>
      <c r="Q3390" s="2" t="s">
        <v>10993</v>
      </c>
      <c r="R3390" s="2" t="s">
        <v>21</v>
      </c>
      <c r="S3390" s="2"/>
      <c r="T3390" s="2" t="s">
        <v>25</v>
      </c>
      <c r="U3390">
        <v>-1</v>
      </c>
    </row>
    <row r="3391" spans="1:21">
      <c r="A3391" s="2" t="s">
        <v>8949</v>
      </c>
      <c r="B3391" s="1" t="str">
        <f>VLOOKUP(A3391,'[3]消费明细-普通账号'!$B$2:$C$10000,2,)</f>
        <v>深圳市优讯通信息技术有限公司</v>
      </c>
      <c r="C3391" s="1" t="str">
        <f>VLOOKUP(A3391,'[3]消费明细-普通账号'!$B$2:$D$10000,3,)</f>
        <v>铁军-深</v>
      </c>
      <c r="D3391" s="1" t="str">
        <f>VLOOKUP(A3391,'[3]消费明细-普通账号'!$B$2:$L$10000,11,)</f>
        <v>谭仲健</v>
      </c>
      <c r="E3391" s="1" t="str">
        <f>VLOOKUP(A3391,'[3]消费明细-普通账号'!$B$2:$P$10000,15,)</f>
        <v>关联</v>
      </c>
      <c r="F3391" s="5">
        <f>VLOOKUP(A3391,'[3]消费明细-普通账号'!$B$2:$O$10000,14,)</f>
        <v>43109.448287036997</v>
      </c>
      <c r="G3391" s="2" t="s">
        <v>10994</v>
      </c>
      <c r="H3391" s="2" t="s">
        <v>36</v>
      </c>
      <c r="I3391" s="2" t="s">
        <v>59</v>
      </c>
      <c r="J3391" s="2" t="s">
        <v>10995</v>
      </c>
      <c r="K3391" s="2" t="s">
        <v>8600</v>
      </c>
      <c r="L3391" s="2" t="s">
        <v>10996</v>
      </c>
      <c r="M3391" s="2"/>
      <c r="N3391" s="1">
        <f t="shared" si="52"/>
        <v>22860</v>
      </c>
      <c r="O3391" s="2" t="s">
        <v>22</v>
      </c>
      <c r="P3391" s="2" t="s">
        <v>10997</v>
      </c>
      <c r="Q3391" s="2" t="s">
        <v>10998</v>
      </c>
      <c r="R3391" s="2" t="s">
        <v>21</v>
      </c>
      <c r="S3391" s="2"/>
      <c r="T3391" s="2" t="s">
        <v>25</v>
      </c>
      <c r="U3391">
        <v>-1</v>
      </c>
    </row>
    <row r="3392" spans="1:21">
      <c r="A3392" s="2" t="s">
        <v>10999</v>
      </c>
      <c r="B3392" s="1" t="str">
        <f>VLOOKUP(A3392,'[3]消费明细-普通账号'!$B$2:$C$10000,2,)</f>
        <v>云网联合</v>
      </c>
      <c r="C3392" s="1" t="str">
        <f>VLOOKUP(A3392,'[3]消费明细-普通账号'!$B$2:$D$10000,3,)</f>
        <v>KA-深</v>
      </c>
      <c r="D3392" s="1" t="str">
        <f>VLOOKUP(A3392,'[3]消费明细-普通账号'!$B$2:$L$10000,11,)</f>
        <v>李申政</v>
      </c>
      <c r="E3392" s="1" t="str">
        <f>VLOOKUP(A3392,'[3]消费明细-普通账号'!$B$2:$P$10000,15,)</f>
        <v>新建</v>
      </c>
      <c r="F3392" s="5">
        <f>VLOOKUP(A3392,'[3]消费明细-普通账号'!$B$2:$O$10000,14,)</f>
        <v>43263.612557870372</v>
      </c>
      <c r="G3392" s="2" t="s">
        <v>11000</v>
      </c>
      <c r="H3392" s="2" t="s">
        <v>17</v>
      </c>
      <c r="I3392" s="2" t="s">
        <v>44</v>
      </c>
      <c r="J3392" s="2" t="s">
        <v>29</v>
      </c>
      <c r="K3392" s="2" t="s">
        <v>20</v>
      </c>
      <c r="L3392" s="2" t="s">
        <v>29</v>
      </c>
      <c r="M3392" s="2"/>
      <c r="N3392" s="1">
        <f t="shared" si="52"/>
        <v>0</v>
      </c>
      <c r="O3392" s="2" t="s">
        <v>22</v>
      </c>
      <c r="P3392" s="2" t="s">
        <v>11001</v>
      </c>
      <c r="Q3392" s="2" t="s">
        <v>11001</v>
      </c>
      <c r="R3392" s="2" t="s">
        <v>21</v>
      </c>
      <c r="S3392" s="2"/>
      <c r="T3392" s="2" t="s">
        <v>25</v>
      </c>
      <c r="U3392" t="str">
        <f>VLOOKUP(H3392,[4]可返佣产品!$A$2:$B$1000,2,)</f>
        <v>true</v>
      </c>
    </row>
    <row r="3393" spans="1:21">
      <c r="A3393" s="2" t="s">
        <v>9321</v>
      </c>
      <c r="B3393" s="1" t="str">
        <f>VLOOKUP(A3393,'[3]消费明细-普通账号'!$B$2:$C$10000,2,)</f>
        <v>深圳云吉网络科技有限公司</v>
      </c>
      <c r="C3393" s="1" t="str">
        <f>VLOOKUP(A3393,'[3]消费明细-普通账号'!$B$2:$D$10000,3,)</f>
        <v>中台-深</v>
      </c>
      <c r="D3393" s="1" t="str">
        <f>VLOOKUP(A3393,'[3]消费明细-普通账号'!$B$2:$L$10000,11,)</f>
        <v>林海菊</v>
      </c>
      <c r="E3393" s="1" t="str">
        <f>VLOOKUP(A3393,'[3]消费明细-普通账号'!$B$2:$P$10000,15,)</f>
        <v>关联</v>
      </c>
      <c r="F3393" s="5">
        <f>VLOOKUP(A3393,'[3]消费明细-普通账号'!$B$2:$O$10000,14,)</f>
        <v>42961</v>
      </c>
      <c r="G3393" s="2" t="s">
        <v>11002</v>
      </c>
      <c r="H3393" s="2" t="s">
        <v>250</v>
      </c>
      <c r="I3393" s="2" t="s">
        <v>59</v>
      </c>
      <c r="J3393" s="2" t="s">
        <v>29</v>
      </c>
      <c r="K3393" s="2" t="s">
        <v>20</v>
      </c>
      <c r="L3393" s="2" t="s">
        <v>29</v>
      </c>
      <c r="M3393" s="2"/>
      <c r="N3393" s="1">
        <f t="shared" si="52"/>
        <v>0</v>
      </c>
      <c r="O3393" s="2" t="s">
        <v>22</v>
      </c>
      <c r="P3393" s="2" t="s">
        <v>11003</v>
      </c>
      <c r="Q3393" s="2" t="s">
        <v>11003</v>
      </c>
      <c r="R3393" s="2" t="s">
        <v>21</v>
      </c>
      <c r="S3393" s="2"/>
      <c r="T3393" s="2" t="s">
        <v>25</v>
      </c>
      <c r="U3393">
        <v>-1</v>
      </c>
    </row>
    <row r="3394" spans="1:21">
      <c r="A3394" s="2" t="s">
        <v>8734</v>
      </c>
      <c r="B3394" s="1" t="str">
        <f>VLOOKUP(A3394,'[3]消费明细-普通账号'!$B$2:$C$10000,2,)</f>
        <v>深圳市本牛科技有限责任公司</v>
      </c>
      <c r="C3394" s="1" t="str">
        <f>VLOOKUP(A3394,'[3]消费明细-普通账号'!$B$2:$D$10000,3,)</f>
        <v>KA-深</v>
      </c>
      <c r="D3394" s="1" t="str">
        <f>VLOOKUP(A3394,'[3]消费明细-普通账号'!$B$2:$L$10000,11,)</f>
        <v>李申政</v>
      </c>
      <c r="E3394" s="1" t="str">
        <f>VLOOKUP(A3394,'[3]消费明细-普通账号'!$B$2:$P$10000,15,)</f>
        <v>关联</v>
      </c>
      <c r="F3394" s="5">
        <f>VLOOKUP(A3394,'[3]消费明细-普通账号'!$B$2:$O$10000,14,)</f>
        <v>42948</v>
      </c>
      <c r="G3394" s="2" t="s">
        <v>11004</v>
      </c>
      <c r="H3394" s="2" t="s">
        <v>531</v>
      </c>
      <c r="I3394" s="2" t="s">
        <v>18</v>
      </c>
      <c r="J3394" s="2" t="s">
        <v>11005</v>
      </c>
      <c r="K3394" s="2" t="s">
        <v>20</v>
      </c>
      <c r="L3394" s="2" t="s">
        <v>11005</v>
      </c>
      <c r="M3394" s="2"/>
      <c r="N3394" s="1">
        <f t="shared" si="52"/>
        <v>2.2599999999999998</v>
      </c>
      <c r="O3394" s="2" t="s">
        <v>22</v>
      </c>
      <c r="P3394" s="2" t="s">
        <v>11006</v>
      </c>
      <c r="Q3394" s="2" t="s">
        <v>11007</v>
      </c>
      <c r="R3394" s="2" t="s">
        <v>21</v>
      </c>
      <c r="S3394" s="2"/>
      <c r="T3394" s="2" t="s">
        <v>25</v>
      </c>
      <c r="U3394" t="str">
        <f>VLOOKUP(H3394,[4]可返佣产品!$A$2:$B$1000,2,)</f>
        <v>true</v>
      </c>
    </row>
    <row r="3395" spans="1:21">
      <c r="A3395" s="2" t="s">
        <v>8835</v>
      </c>
      <c r="B3395" s="1" t="str">
        <f>VLOOKUP(A3395,'[3]消费明细-普通账号'!$B$2:$C$10000,2,)</f>
        <v>力拓宜生技术院</v>
      </c>
      <c r="C3395" s="1" t="str">
        <f>VLOOKUP(A3395,'[3]消费明细-普通账号'!$B$2:$D$10000,3,)</f>
        <v>KA-深</v>
      </c>
      <c r="D3395" s="1" t="str">
        <f>VLOOKUP(A3395,'[3]消费明细-普通账号'!$B$2:$L$10000,11,)</f>
        <v>李申政</v>
      </c>
      <c r="E3395" s="1" t="str">
        <f>VLOOKUP(A3395,'[3]消费明细-普通账号'!$B$2:$P$10000,15,)</f>
        <v>新建</v>
      </c>
      <c r="F3395" s="5">
        <f>VLOOKUP(A3395,'[3]消费明细-普通账号'!$B$2:$O$10000,14,)</f>
        <v>43255.648344907408</v>
      </c>
      <c r="G3395" s="2" t="s">
        <v>11008</v>
      </c>
      <c r="H3395" s="2" t="s">
        <v>17</v>
      </c>
      <c r="I3395" s="2" t="s">
        <v>44</v>
      </c>
      <c r="J3395" s="2" t="s">
        <v>29</v>
      </c>
      <c r="K3395" s="2" t="s">
        <v>20</v>
      </c>
      <c r="L3395" s="2" t="s">
        <v>29</v>
      </c>
      <c r="M3395" s="2"/>
      <c r="N3395" s="1">
        <f t="shared" ref="N3395:N3458" si="53">L3395-M3395</f>
        <v>0</v>
      </c>
      <c r="O3395" s="2" t="s">
        <v>22</v>
      </c>
      <c r="P3395" s="2" t="s">
        <v>11009</v>
      </c>
      <c r="Q3395" s="2" t="s">
        <v>11010</v>
      </c>
      <c r="R3395" s="2" t="s">
        <v>21</v>
      </c>
      <c r="S3395" s="2"/>
      <c r="T3395" s="2" t="s">
        <v>25</v>
      </c>
      <c r="U3395" t="str">
        <f>VLOOKUP(H3395,[4]可返佣产品!$A$2:$B$1000,2,)</f>
        <v>true</v>
      </c>
    </row>
    <row r="3396" spans="1:21">
      <c r="A3396" s="2" t="s">
        <v>8569</v>
      </c>
      <c r="B3396" s="1" t="str">
        <f>VLOOKUP(A3396,'[3]消费明细-普通账号'!$B$2:$C$10000,2,)</f>
        <v>深圳市聚美堂科技有限公司</v>
      </c>
      <c r="C3396" s="1" t="str">
        <f>VLOOKUP(A3396,'[3]消费明细-普通账号'!$B$2:$D$10000,3,)</f>
        <v>铁军-深</v>
      </c>
      <c r="D3396" s="1" t="str">
        <f>VLOOKUP(A3396,'[3]消费明细-普通账号'!$B$2:$L$10000,11,)</f>
        <v>金浩阳</v>
      </c>
      <c r="E3396" s="1" t="str">
        <f>VLOOKUP(A3396,'[3]消费明细-普通账号'!$B$2:$P$10000,15,)</f>
        <v>新建</v>
      </c>
      <c r="F3396" s="5">
        <f>VLOOKUP(A3396,'[3]消费明细-普通账号'!$B$2:$O$10000,14,)</f>
        <v>43236.624583333301</v>
      </c>
      <c r="G3396" s="2" t="s">
        <v>11011</v>
      </c>
      <c r="H3396" s="2" t="s">
        <v>17</v>
      </c>
      <c r="I3396" s="2" t="s">
        <v>49</v>
      </c>
      <c r="J3396" s="2" t="s">
        <v>705</v>
      </c>
      <c r="K3396" s="2" t="s">
        <v>20</v>
      </c>
      <c r="L3396" s="2" t="s">
        <v>705</v>
      </c>
      <c r="M3396" s="2"/>
      <c r="N3396" s="1">
        <f t="shared" si="53"/>
        <v>59</v>
      </c>
      <c r="O3396" s="2" t="s">
        <v>22</v>
      </c>
      <c r="P3396" s="2" t="s">
        <v>11012</v>
      </c>
      <c r="Q3396" s="2" t="s">
        <v>11013</v>
      </c>
      <c r="R3396" s="2" t="s">
        <v>21</v>
      </c>
      <c r="S3396" s="2"/>
      <c r="T3396" s="2" t="s">
        <v>25</v>
      </c>
      <c r="U3396" t="str">
        <f>VLOOKUP(H3396,[4]可返佣产品!$A$2:$B$1000,2,)</f>
        <v>true</v>
      </c>
    </row>
    <row r="3397" spans="1:21">
      <c r="A3397" s="2" t="s">
        <v>8553</v>
      </c>
      <c r="B3397" s="1" t="str">
        <f>VLOOKUP(A3397,'[3]消费明细-普通账号'!$B$2:$C$10000,2,)</f>
        <v>广州阅来阅美网络科技有限公司</v>
      </c>
      <c r="C3397" s="1" t="str">
        <f>VLOOKUP(A3397,'[3]消费明细-普通账号'!$B$2:$D$10000,3,)</f>
        <v>KA-深</v>
      </c>
      <c r="D3397" s="1" t="str">
        <f>VLOOKUP(A3397,'[3]消费明细-普通账号'!$B$2:$L$10000,11,)</f>
        <v>李申政</v>
      </c>
      <c r="E3397" s="1" t="str">
        <f>VLOOKUP(A3397,'[3]消费明细-普通账号'!$B$2:$P$10000,15,)</f>
        <v>关联</v>
      </c>
      <c r="F3397" s="5">
        <f>VLOOKUP(A3397,'[3]消费明细-普通账号'!$B$2:$O$10000,14,)</f>
        <v>43140.605034722197</v>
      </c>
      <c r="G3397" s="2" t="s">
        <v>11014</v>
      </c>
      <c r="H3397" s="2" t="s">
        <v>17</v>
      </c>
      <c r="I3397" s="2" t="s">
        <v>59</v>
      </c>
      <c r="J3397" s="2" t="s">
        <v>11015</v>
      </c>
      <c r="K3397" s="2" t="s">
        <v>20</v>
      </c>
      <c r="L3397" s="2" t="s">
        <v>11015</v>
      </c>
      <c r="M3397" s="2"/>
      <c r="N3397" s="1">
        <f t="shared" si="53"/>
        <v>252.99</v>
      </c>
      <c r="O3397" s="2" t="s">
        <v>22</v>
      </c>
      <c r="P3397" s="2" t="s">
        <v>11016</v>
      </c>
      <c r="Q3397" s="2" t="s">
        <v>11017</v>
      </c>
      <c r="R3397" s="2" t="s">
        <v>21</v>
      </c>
      <c r="S3397" s="2"/>
      <c r="T3397" s="2" t="s">
        <v>25</v>
      </c>
      <c r="U3397">
        <v>-1</v>
      </c>
    </row>
    <row r="3398" spans="1:21">
      <c r="A3398" s="2" t="s">
        <v>8553</v>
      </c>
      <c r="B3398" s="1" t="str">
        <f>VLOOKUP(A3398,'[3]消费明细-普通账号'!$B$2:$C$10000,2,)</f>
        <v>广州阅来阅美网络科技有限公司</v>
      </c>
      <c r="C3398" s="1" t="str">
        <f>VLOOKUP(A3398,'[3]消费明细-普通账号'!$B$2:$D$10000,3,)</f>
        <v>KA-深</v>
      </c>
      <c r="D3398" s="1" t="str">
        <f>VLOOKUP(A3398,'[3]消费明细-普通账号'!$B$2:$L$10000,11,)</f>
        <v>李申政</v>
      </c>
      <c r="E3398" s="1" t="str">
        <f>VLOOKUP(A3398,'[3]消费明细-普通账号'!$B$2:$P$10000,15,)</f>
        <v>关联</v>
      </c>
      <c r="F3398" s="5">
        <f>VLOOKUP(A3398,'[3]消费明细-普通账号'!$B$2:$O$10000,14,)</f>
        <v>43140.605034722197</v>
      </c>
      <c r="G3398" s="2" t="s">
        <v>11018</v>
      </c>
      <c r="H3398" s="2" t="s">
        <v>306</v>
      </c>
      <c r="I3398" s="2" t="s">
        <v>59</v>
      </c>
      <c r="J3398" s="2" t="s">
        <v>4818</v>
      </c>
      <c r="K3398" s="2" t="s">
        <v>20</v>
      </c>
      <c r="L3398" s="2" t="s">
        <v>4818</v>
      </c>
      <c r="M3398" s="2"/>
      <c r="N3398" s="1">
        <f t="shared" si="53"/>
        <v>250</v>
      </c>
      <c r="O3398" s="2" t="s">
        <v>22</v>
      </c>
      <c r="P3398" s="2" t="s">
        <v>11019</v>
      </c>
      <c r="Q3398" s="2" t="s">
        <v>11019</v>
      </c>
      <c r="R3398" s="2" t="s">
        <v>21</v>
      </c>
      <c r="S3398" s="2"/>
      <c r="T3398" s="2" t="s">
        <v>25</v>
      </c>
      <c r="U3398">
        <v>-1</v>
      </c>
    </row>
    <row r="3399" spans="1:21">
      <c r="A3399" s="2" t="s">
        <v>11020</v>
      </c>
      <c r="B3399" s="1" t="str">
        <f>VLOOKUP(A3399,'[3]消费明细-项目报备'!$B$2:$C$10000,2,)</f>
        <v>深圳市同行者科技有限公司</v>
      </c>
      <c r="C3399" s="1" t="str">
        <f>VLOOKUP(A3399,'[3]消费明细-项目报备'!$B$2:$D$10000,3,)</f>
        <v>KA-深</v>
      </c>
      <c r="D3399" s="1" t="str">
        <f>VLOOKUP(A3399,'[3]消费明细-项目报备'!$B$2:$E$10000,4,)</f>
        <v>李申政</v>
      </c>
      <c r="E3399" s="1" t="e">
        <f>VLOOKUP(A3399,'[3]消费明细-服务商'!$B$2:$L$10000,11,)</f>
        <v>#N/A</v>
      </c>
      <c r="F3399" s="5" t="e">
        <f>VLOOKUP(A3399,'[3]消费明细-服务商'!$B$2:$K$10000,10,)</f>
        <v>#N/A</v>
      </c>
      <c r="G3399" s="2" t="s">
        <v>11021</v>
      </c>
      <c r="H3399" s="2" t="s">
        <v>48</v>
      </c>
      <c r="I3399" s="2" t="s">
        <v>49</v>
      </c>
      <c r="J3399" s="2" t="s">
        <v>29</v>
      </c>
      <c r="K3399" s="2" t="s">
        <v>20</v>
      </c>
      <c r="L3399" s="2" t="s">
        <v>30</v>
      </c>
      <c r="M3399" s="2"/>
      <c r="N3399" s="1">
        <f t="shared" si="53"/>
        <v>0</v>
      </c>
      <c r="O3399" s="2" t="s">
        <v>31</v>
      </c>
      <c r="P3399" s="2" t="s">
        <v>11022</v>
      </c>
      <c r="Q3399" s="2" t="s">
        <v>11022</v>
      </c>
      <c r="R3399" s="2" t="s">
        <v>21</v>
      </c>
      <c r="S3399" s="2" t="s">
        <v>11023</v>
      </c>
      <c r="T3399" s="2" t="s">
        <v>7865</v>
      </c>
      <c r="U3399" t="e">
        <f>VLOOKUP(H3399,[4]可返佣产品!$A$2:$B$1000,2,)</f>
        <v>#N/A</v>
      </c>
    </row>
    <row r="3400" spans="1:21">
      <c r="A3400" s="2" t="s">
        <v>11020</v>
      </c>
      <c r="B3400" s="1" t="str">
        <f>VLOOKUP(A3400,'[3]消费明细-项目报备'!$B$2:$C$10000,2,)</f>
        <v>深圳市同行者科技有限公司</v>
      </c>
      <c r="C3400" s="1" t="str">
        <f>VLOOKUP(A3400,'[3]消费明细-项目报备'!$B$2:$D$10000,3,)</f>
        <v>KA-深</v>
      </c>
      <c r="D3400" s="1" t="str">
        <f>VLOOKUP(A3400,'[3]消费明细-项目报备'!$B$2:$E$10000,4,)</f>
        <v>李申政</v>
      </c>
      <c r="E3400" s="1" t="e">
        <f>VLOOKUP(A3400,'[3]消费明细-服务商'!$B$2:$L$10000,11,)</f>
        <v>#N/A</v>
      </c>
      <c r="F3400" s="5" t="e">
        <f>VLOOKUP(A3400,'[3]消费明细-服务商'!$B$2:$K$10000,10,)</f>
        <v>#N/A</v>
      </c>
      <c r="G3400" s="2" t="s">
        <v>11024</v>
      </c>
      <c r="H3400" s="2" t="s">
        <v>48</v>
      </c>
      <c r="I3400" s="2" t="s">
        <v>49</v>
      </c>
      <c r="J3400" s="2" t="s">
        <v>29</v>
      </c>
      <c r="K3400" s="2" t="s">
        <v>20</v>
      </c>
      <c r="L3400" s="2" t="s">
        <v>30</v>
      </c>
      <c r="M3400" s="2"/>
      <c r="N3400" s="1">
        <f t="shared" si="53"/>
        <v>0</v>
      </c>
      <c r="O3400" s="2" t="s">
        <v>31</v>
      </c>
      <c r="P3400" s="2" t="s">
        <v>11025</v>
      </c>
      <c r="Q3400" s="2" t="s">
        <v>11025</v>
      </c>
      <c r="R3400" s="2" t="s">
        <v>21</v>
      </c>
      <c r="S3400" s="2" t="s">
        <v>11023</v>
      </c>
      <c r="T3400" s="2" t="s">
        <v>7865</v>
      </c>
      <c r="U3400" t="e">
        <f>VLOOKUP(H3400,[4]可返佣产品!$A$2:$B$1000,2,)</f>
        <v>#N/A</v>
      </c>
    </row>
    <row r="3401" spans="1:21">
      <c r="A3401" s="2" t="s">
        <v>11020</v>
      </c>
      <c r="B3401" s="1" t="str">
        <f>VLOOKUP(A3401,'[3]消费明细-项目报备'!$B$2:$C$10000,2,)</f>
        <v>深圳市同行者科技有限公司</v>
      </c>
      <c r="C3401" s="1" t="str">
        <f>VLOOKUP(A3401,'[3]消费明细-项目报备'!$B$2:$D$10000,3,)</f>
        <v>KA-深</v>
      </c>
      <c r="D3401" s="1" t="str">
        <f>VLOOKUP(A3401,'[3]消费明细-项目报备'!$B$2:$E$10000,4,)</f>
        <v>李申政</v>
      </c>
      <c r="E3401" s="1" t="e">
        <f>VLOOKUP(A3401,'[3]消费明细-服务商'!$B$2:$L$10000,11,)</f>
        <v>#N/A</v>
      </c>
      <c r="F3401" s="5" t="e">
        <f>VLOOKUP(A3401,'[3]消费明细-服务商'!$B$2:$K$10000,10,)</f>
        <v>#N/A</v>
      </c>
      <c r="G3401" s="2" t="s">
        <v>11026</v>
      </c>
      <c r="H3401" s="2" t="s">
        <v>17</v>
      </c>
      <c r="I3401" s="2" t="s">
        <v>49</v>
      </c>
      <c r="J3401" s="2" t="s">
        <v>11027</v>
      </c>
      <c r="K3401" s="2" t="s">
        <v>84</v>
      </c>
      <c r="L3401" s="2" t="s">
        <v>11028</v>
      </c>
      <c r="M3401" s="2"/>
      <c r="N3401" s="1">
        <f t="shared" si="53"/>
        <v>4324.8</v>
      </c>
      <c r="O3401" s="2" t="s">
        <v>22</v>
      </c>
      <c r="P3401" s="2" t="s">
        <v>11029</v>
      </c>
      <c r="Q3401" s="2" t="s">
        <v>11030</v>
      </c>
      <c r="R3401" s="2" t="s">
        <v>21</v>
      </c>
      <c r="S3401" s="2" t="s">
        <v>11023</v>
      </c>
      <c r="T3401" s="2" t="s">
        <v>7865</v>
      </c>
      <c r="U3401" t="str">
        <f>VLOOKUP(H3401,[4]可返佣产品!$A$2:$B$1000,2,)</f>
        <v>true</v>
      </c>
    </row>
    <row r="3402" spans="1:21">
      <c r="A3402" s="2" t="s">
        <v>11031</v>
      </c>
      <c r="B3402" s="1" t="str">
        <f>VLOOKUP(A3402,'[3]消费明细-项目报备'!$B$2:$C$10000,2,)</f>
        <v>崔群英</v>
      </c>
      <c r="C3402" s="1" t="str">
        <f>VLOOKUP(A3402,'[3]消费明细-项目报备'!$B$2:$D$10000,3,)</f>
        <v>铁军-深</v>
      </c>
      <c r="D3402" s="1" t="str">
        <f>VLOOKUP(A3402,'[3]消费明细-项目报备'!$B$2:$E$10000,4,)</f>
        <v>谭仲健</v>
      </c>
      <c r="E3402" s="1" t="e">
        <f>VLOOKUP(A3402,'[3]消费明细-服务商'!$B$2:$L$10000,11,)</f>
        <v>#N/A</v>
      </c>
      <c r="F3402" s="5" t="e">
        <f>VLOOKUP(A3402,'[3]消费明细-服务商'!$B$2:$K$10000,10,)</f>
        <v>#N/A</v>
      </c>
      <c r="G3402" s="2" t="s">
        <v>11032</v>
      </c>
      <c r="H3402" s="2" t="s">
        <v>17</v>
      </c>
      <c r="I3402" s="2" t="s">
        <v>49</v>
      </c>
      <c r="J3402" s="2" t="s">
        <v>11033</v>
      </c>
      <c r="K3402" s="2" t="s">
        <v>980</v>
      </c>
      <c r="L3402" s="2" t="s">
        <v>11034</v>
      </c>
      <c r="M3402" s="2"/>
      <c r="N3402" s="1">
        <f t="shared" si="53"/>
        <v>2978.4</v>
      </c>
      <c r="O3402" s="2" t="s">
        <v>22</v>
      </c>
      <c r="P3402" s="2" t="s">
        <v>11035</v>
      </c>
      <c r="Q3402" s="2" t="s">
        <v>11036</v>
      </c>
      <c r="R3402" s="2" t="s">
        <v>21</v>
      </c>
      <c r="S3402" s="2" t="s">
        <v>11037</v>
      </c>
      <c r="T3402" s="2" t="s">
        <v>7865</v>
      </c>
      <c r="U3402" t="str">
        <f>VLOOKUP(H3402,[4]可返佣产品!$A$2:$B$1000,2,)</f>
        <v>true</v>
      </c>
    </row>
    <row r="3403" spans="1:21">
      <c r="A3403" s="2" t="s">
        <v>11038</v>
      </c>
      <c r="B3403" s="1" t="str">
        <f>VLOOKUP(A3403,'[3]消费明细-项目报备'!$B$2:$C$10000,2,)</f>
        <v>深圳市志俐多跨境电商进出口贸易有限公司</v>
      </c>
      <c r="C3403" s="1" t="str">
        <f>VLOOKUP(A3403,'[3]消费明细-项目报备'!$B$2:$D$10000,3,)</f>
        <v>铁军-深</v>
      </c>
      <c r="D3403" s="1" t="str">
        <f>VLOOKUP(A3403,'[3]消费明细-项目报备'!$B$2:$E$10000,4,)</f>
        <v>金浩阳</v>
      </c>
      <c r="E3403" s="1" t="e">
        <f>VLOOKUP(A3403,'[3]消费明细-服务商'!$B$2:$L$10000,11,)</f>
        <v>#N/A</v>
      </c>
      <c r="F3403" s="5" t="e">
        <f>VLOOKUP(A3403,'[3]消费明细-服务商'!$B$2:$K$10000,10,)</f>
        <v>#N/A</v>
      </c>
      <c r="G3403" s="2" t="s">
        <v>11039</v>
      </c>
      <c r="H3403" s="2" t="s">
        <v>17</v>
      </c>
      <c r="I3403" s="2" t="s">
        <v>49</v>
      </c>
      <c r="J3403" s="2" t="s">
        <v>11040</v>
      </c>
      <c r="K3403" s="2" t="s">
        <v>20</v>
      </c>
      <c r="L3403" s="2" t="s">
        <v>11040</v>
      </c>
      <c r="M3403" s="2">
        <v>192.18</v>
      </c>
      <c r="N3403" s="1">
        <f t="shared" si="53"/>
        <v>1142.82</v>
      </c>
      <c r="O3403" s="2" t="s">
        <v>22</v>
      </c>
      <c r="P3403" s="2" t="s">
        <v>11041</v>
      </c>
      <c r="Q3403" s="2" t="s">
        <v>11042</v>
      </c>
      <c r="R3403" s="2" t="s">
        <v>21</v>
      </c>
      <c r="S3403" s="2" t="s">
        <v>11043</v>
      </c>
      <c r="T3403" s="2" t="s">
        <v>7865</v>
      </c>
      <c r="U3403" t="str">
        <f>VLOOKUP(H3403,[4]可返佣产品!$A$2:$B$1000,2,)</f>
        <v>true</v>
      </c>
    </row>
    <row r="3404" spans="1:21">
      <c r="A3404" s="2" t="s">
        <v>11020</v>
      </c>
      <c r="B3404" s="1" t="str">
        <f>VLOOKUP(A3404,'[3]消费明细-项目报备'!$B$2:$C$10000,2,)</f>
        <v>深圳市同行者科技有限公司</v>
      </c>
      <c r="C3404" s="1" t="str">
        <f>VLOOKUP(A3404,'[3]消费明细-项目报备'!$B$2:$D$10000,3,)</f>
        <v>KA-深</v>
      </c>
      <c r="D3404" s="1" t="str">
        <f>VLOOKUP(A3404,'[3]消费明细-项目报备'!$B$2:$E$10000,4,)</f>
        <v>李申政</v>
      </c>
      <c r="E3404" s="1" t="e">
        <f>VLOOKUP(A3404,'[3]消费明细-服务商'!$B$2:$L$10000,11,)</f>
        <v>#N/A</v>
      </c>
      <c r="F3404" s="5" t="e">
        <f>VLOOKUP(A3404,'[3]消费明细-服务商'!$B$2:$K$10000,10,)</f>
        <v>#N/A</v>
      </c>
      <c r="G3404" s="2" t="s">
        <v>11044</v>
      </c>
      <c r="H3404" s="2" t="s">
        <v>17</v>
      </c>
      <c r="I3404" s="2" t="s">
        <v>49</v>
      </c>
      <c r="J3404" s="2" t="s">
        <v>11045</v>
      </c>
      <c r="K3404" s="2" t="s">
        <v>84</v>
      </c>
      <c r="L3404" s="2" t="s">
        <v>11046</v>
      </c>
      <c r="M3404" s="2"/>
      <c r="N3404" s="1">
        <f t="shared" si="53"/>
        <v>12974.4</v>
      </c>
      <c r="O3404" s="2" t="s">
        <v>22</v>
      </c>
      <c r="P3404" s="2" t="s">
        <v>11047</v>
      </c>
      <c r="Q3404" s="2" t="s">
        <v>11048</v>
      </c>
      <c r="R3404" s="2" t="s">
        <v>21</v>
      </c>
      <c r="S3404" s="2" t="s">
        <v>11023</v>
      </c>
      <c r="T3404" s="2" t="s">
        <v>7865</v>
      </c>
      <c r="U3404" t="str">
        <f>VLOOKUP(H3404,[4]可返佣产品!$A$2:$B$1000,2,)</f>
        <v>true</v>
      </c>
    </row>
    <row r="3405" spans="1:21">
      <c r="A3405" s="2" t="s">
        <v>11020</v>
      </c>
      <c r="B3405" s="1" t="str">
        <f>VLOOKUP(A3405,'[3]消费明细-项目报备'!$B$2:$C$10000,2,)</f>
        <v>深圳市同行者科技有限公司</v>
      </c>
      <c r="C3405" s="1" t="str">
        <f>VLOOKUP(A3405,'[3]消费明细-项目报备'!$B$2:$D$10000,3,)</f>
        <v>KA-深</v>
      </c>
      <c r="D3405" s="1" t="str">
        <f>VLOOKUP(A3405,'[3]消费明细-项目报备'!$B$2:$E$10000,4,)</f>
        <v>李申政</v>
      </c>
      <c r="E3405" s="1" t="e">
        <f>VLOOKUP(A3405,'[3]消费明细-服务商'!$B$2:$L$10000,11,)</f>
        <v>#N/A</v>
      </c>
      <c r="F3405" s="5" t="e">
        <f>VLOOKUP(A3405,'[3]消费明细-服务商'!$B$2:$K$10000,10,)</f>
        <v>#N/A</v>
      </c>
      <c r="G3405" s="2" t="s">
        <v>11049</v>
      </c>
      <c r="H3405" s="2" t="s">
        <v>17</v>
      </c>
      <c r="I3405" s="2" t="s">
        <v>49</v>
      </c>
      <c r="J3405" s="2" t="s">
        <v>11050</v>
      </c>
      <c r="K3405" s="2" t="s">
        <v>4182</v>
      </c>
      <c r="L3405" s="2" t="s">
        <v>11051</v>
      </c>
      <c r="M3405" s="2"/>
      <c r="N3405" s="1">
        <f t="shared" si="53"/>
        <v>18048</v>
      </c>
      <c r="O3405" s="2" t="s">
        <v>22</v>
      </c>
      <c r="P3405" s="2" t="s">
        <v>11052</v>
      </c>
      <c r="Q3405" s="2" t="s">
        <v>11053</v>
      </c>
      <c r="R3405" s="2" t="s">
        <v>21</v>
      </c>
      <c r="S3405" s="2" t="s">
        <v>11023</v>
      </c>
      <c r="T3405" s="2" t="s">
        <v>7865</v>
      </c>
      <c r="U3405" t="str">
        <f>VLOOKUP(H3405,[4]可返佣产品!$A$2:$B$1000,2,)</f>
        <v>true</v>
      </c>
    </row>
    <row r="3406" spans="1:21">
      <c r="A3406" s="2" t="s">
        <v>11020</v>
      </c>
      <c r="B3406" s="1" t="str">
        <f>VLOOKUP(A3406,'[3]消费明细-项目报备'!$B$2:$C$10000,2,)</f>
        <v>深圳市同行者科技有限公司</v>
      </c>
      <c r="C3406" s="1" t="str">
        <f>VLOOKUP(A3406,'[3]消费明细-项目报备'!$B$2:$D$10000,3,)</f>
        <v>KA-深</v>
      </c>
      <c r="D3406" s="1" t="str">
        <f>VLOOKUP(A3406,'[3]消费明细-项目报备'!$B$2:$E$10000,4,)</f>
        <v>李申政</v>
      </c>
      <c r="E3406" s="1" t="e">
        <f>VLOOKUP(A3406,'[3]消费明细-服务商'!$B$2:$L$10000,11,)</f>
        <v>#N/A</v>
      </c>
      <c r="F3406" s="5" t="e">
        <f>VLOOKUP(A3406,'[3]消费明细-服务商'!$B$2:$K$10000,10,)</f>
        <v>#N/A</v>
      </c>
      <c r="G3406" s="2" t="s">
        <v>11054</v>
      </c>
      <c r="H3406" s="2" t="s">
        <v>17</v>
      </c>
      <c r="I3406" s="2" t="s">
        <v>49</v>
      </c>
      <c r="J3406" s="2" t="s">
        <v>11055</v>
      </c>
      <c r="K3406" s="2" t="s">
        <v>1964</v>
      </c>
      <c r="L3406" s="2" t="s">
        <v>11056</v>
      </c>
      <c r="M3406" s="2"/>
      <c r="N3406" s="1">
        <f t="shared" si="53"/>
        <v>7473.6</v>
      </c>
      <c r="O3406" s="2" t="s">
        <v>22</v>
      </c>
      <c r="P3406" s="2" t="s">
        <v>11057</v>
      </c>
      <c r="Q3406" s="2" t="s">
        <v>11058</v>
      </c>
      <c r="R3406" s="2" t="s">
        <v>21</v>
      </c>
      <c r="S3406" s="2" t="s">
        <v>11023</v>
      </c>
      <c r="T3406" s="2" t="s">
        <v>7865</v>
      </c>
      <c r="U3406" t="str">
        <f>VLOOKUP(H3406,[4]可返佣产品!$A$2:$B$1000,2,)</f>
        <v>true</v>
      </c>
    </row>
    <row r="3407" spans="1:21">
      <c r="A3407" s="2" t="s">
        <v>11059</v>
      </c>
      <c r="B3407" s="1" t="str">
        <f>VLOOKUP(A3407,'[3]消费明细-普通账号'!$B$2:$C$10000,2,)</f>
        <v>深圳华元智能科技有限公司</v>
      </c>
      <c r="C3407" s="1" t="str">
        <f>VLOOKUP(A3407,'[3]消费明细-普通账号'!$B$2:$D$10000,3,)</f>
        <v>铁军-深</v>
      </c>
      <c r="D3407" s="1" t="str">
        <f>VLOOKUP(A3407,'[3]消费明细-普通账号'!$B$2:$L$10000,11,)</f>
        <v>金浩阳</v>
      </c>
      <c r="E3407" s="1" t="str">
        <f>VLOOKUP(A3407,'[3]消费明细-普通账号'!$B$2:$P$10000,15,)</f>
        <v>新建</v>
      </c>
      <c r="F3407" s="5">
        <f>VLOOKUP(A3407,'[3]消费明细-普通账号'!$B$2:$O$10000,14,)</f>
        <v>43178.744328703702</v>
      </c>
      <c r="G3407" s="2" t="s">
        <v>7930</v>
      </c>
      <c r="H3407" s="2" t="s">
        <v>17</v>
      </c>
      <c r="I3407" s="2" t="s">
        <v>18</v>
      </c>
      <c r="J3407" s="2" t="s">
        <v>7931</v>
      </c>
      <c r="K3407" s="2" t="s">
        <v>20</v>
      </c>
      <c r="L3407" s="2" t="s">
        <v>7931</v>
      </c>
      <c r="M3407" s="2"/>
      <c r="N3407" s="1">
        <f t="shared" si="53"/>
        <v>233.17</v>
      </c>
      <c r="O3407" s="2" t="s">
        <v>22</v>
      </c>
      <c r="P3407" s="2" t="s">
        <v>7932</v>
      </c>
      <c r="Q3407" s="2" t="s">
        <v>7933</v>
      </c>
      <c r="R3407" s="2" t="s">
        <v>21</v>
      </c>
      <c r="S3407" s="2"/>
      <c r="T3407" s="2" t="s">
        <v>25</v>
      </c>
      <c r="U3407" t="str">
        <f>VLOOKUP(H3407,[4]可返佣产品!$A$2:$B$1000,2,)</f>
        <v>true</v>
      </c>
    </row>
    <row r="3408" spans="1:21">
      <c r="A3408" s="2" t="s">
        <v>11059</v>
      </c>
      <c r="B3408" s="1" t="str">
        <f>VLOOKUP(A3408,'[3]消费明细-普通账号'!$B$2:$C$10000,2,)</f>
        <v>深圳华元智能科技有限公司</v>
      </c>
      <c r="C3408" s="1" t="str">
        <f>VLOOKUP(A3408,'[3]消费明细-普通账号'!$B$2:$D$10000,3,)</f>
        <v>铁军-深</v>
      </c>
      <c r="D3408" s="1" t="str">
        <f>VLOOKUP(A3408,'[3]消费明细-普通账号'!$B$2:$L$10000,11,)</f>
        <v>金浩阳</v>
      </c>
      <c r="E3408" s="1" t="str">
        <f>VLOOKUP(A3408,'[3]消费明细-普通账号'!$B$2:$P$10000,15,)</f>
        <v>新建</v>
      </c>
      <c r="F3408" s="5">
        <f>VLOOKUP(A3408,'[3]消费明细-普通账号'!$B$2:$O$10000,14,)</f>
        <v>43178.744328703702</v>
      </c>
      <c r="G3408" s="2" t="s">
        <v>7943</v>
      </c>
      <c r="H3408" s="2" t="s">
        <v>17</v>
      </c>
      <c r="I3408" s="2" t="s">
        <v>18</v>
      </c>
      <c r="J3408" s="2" t="s">
        <v>7939</v>
      </c>
      <c r="K3408" s="2" t="s">
        <v>564</v>
      </c>
      <c r="L3408" s="2" t="s">
        <v>7940</v>
      </c>
      <c r="M3408" s="2"/>
      <c r="N3408" s="1">
        <f t="shared" si="53"/>
        <v>735.21</v>
      </c>
      <c r="O3408" s="2" t="s">
        <v>22</v>
      </c>
      <c r="P3408" s="2" t="s">
        <v>7941</v>
      </c>
      <c r="Q3408" s="2" t="s">
        <v>7944</v>
      </c>
      <c r="R3408" s="2" t="s">
        <v>21</v>
      </c>
      <c r="S3408" s="2"/>
      <c r="T3408" s="2" t="s">
        <v>25</v>
      </c>
      <c r="U3408" t="str">
        <f>VLOOKUP(H3408,[4]可返佣产品!$A$2:$B$1000,2,)</f>
        <v>true</v>
      </c>
    </row>
    <row r="3409" spans="1:21">
      <c r="A3409" s="2" t="s">
        <v>11059</v>
      </c>
      <c r="B3409" s="1" t="str">
        <f>VLOOKUP(A3409,'[3]消费明细-普通账号'!$B$2:$C$10000,2,)</f>
        <v>深圳华元智能科技有限公司</v>
      </c>
      <c r="C3409" s="1" t="str">
        <f>VLOOKUP(A3409,'[3]消费明细-普通账号'!$B$2:$D$10000,3,)</f>
        <v>铁军-深</v>
      </c>
      <c r="D3409" s="1" t="str">
        <f>VLOOKUP(A3409,'[3]消费明细-普通账号'!$B$2:$L$10000,11,)</f>
        <v>金浩阳</v>
      </c>
      <c r="E3409" s="1" t="str">
        <f>VLOOKUP(A3409,'[3]消费明细-普通账号'!$B$2:$P$10000,15,)</f>
        <v>新建</v>
      </c>
      <c r="F3409" s="5">
        <f>VLOOKUP(A3409,'[3]消费明细-普通账号'!$B$2:$O$10000,14,)</f>
        <v>43178.744328703702</v>
      </c>
      <c r="G3409" s="2" t="s">
        <v>7938</v>
      </c>
      <c r="H3409" s="2" t="s">
        <v>17</v>
      </c>
      <c r="I3409" s="2" t="s">
        <v>18</v>
      </c>
      <c r="J3409" s="2" t="s">
        <v>7939</v>
      </c>
      <c r="K3409" s="2" t="s">
        <v>564</v>
      </c>
      <c r="L3409" s="2" t="s">
        <v>7940</v>
      </c>
      <c r="M3409" s="2"/>
      <c r="N3409" s="1">
        <f t="shared" si="53"/>
        <v>735.21</v>
      </c>
      <c r="O3409" s="2" t="s">
        <v>22</v>
      </c>
      <c r="P3409" s="2" t="s">
        <v>7941</v>
      </c>
      <c r="Q3409" s="2" t="s">
        <v>7942</v>
      </c>
      <c r="R3409" s="2" t="s">
        <v>21</v>
      </c>
      <c r="S3409" s="2"/>
      <c r="T3409" s="2" t="s">
        <v>25</v>
      </c>
      <c r="U3409" t="str">
        <f>VLOOKUP(H3409,[4]可返佣产品!$A$2:$B$1000,2,)</f>
        <v>true</v>
      </c>
    </row>
    <row r="3410" spans="1:21">
      <c r="A3410" s="2" t="s">
        <v>11059</v>
      </c>
      <c r="B3410" s="1" t="str">
        <f>VLOOKUP(A3410,'[3]消费明细-普通账号'!$B$2:$C$10000,2,)</f>
        <v>深圳华元智能科技有限公司</v>
      </c>
      <c r="C3410" s="1" t="str">
        <f>VLOOKUP(A3410,'[3]消费明细-普通账号'!$B$2:$D$10000,3,)</f>
        <v>铁军-深</v>
      </c>
      <c r="D3410" s="1" t="str">
        <f>VLOOKUP(A3410,'[3]消费明细-普通账号'!$B$2:$L$10000,11,)</f>
        <v>金浩阳</v>
      </c>
      <c r="E3410" s="1" t="str">
        <f>VLOOKUP(A3410,'[3]消费明细-普通账号'!$B$2:$P$10000,15,)</f>
        <v>新建</v>
      </c>
      <c r="F3410" s="5">
        <f>VLOOKUP(A3410,'[3]消费明细-普通账号'!$B$2:$O$10000,14,)</f>
        <v>43178.744328703702</v>
      </c>
      <c r="G3410" s="2" t="s">
        <v>7945</v>
      </c>
      <c r="H3410" s="2" t="s">
        <v>17</v>
      </c>
      <c r="I3410" s="2" t="s">
        <v>18</v>
      </c>
      <c r="J3410" s="2" t="s">
        <v>7946</v>
      </c>
      <c r="K3410" s="2" t="s">
        <v>564</v>
      </c>
      <c r="L3410" s="2" t="s">
        <v>7947</v>
      </c>
      <c r="M3410" s="2"/>
      <c r="N3410" s="1">
        <f t="shared" si="53"/>
        <v>735.23</v>
      </c>
      <c r="O3410" s="2" t="s">
        <v>22</v>
      </c>
      <c r="P3410" s="2" t="s">
        <v>7948</v>
      </c>
      <c r="Q3410" s="2" t="s">
        <v>7949</v>
      </c>
      <c r="R3410" s="2" t="s">
        <v>21</v>
      </c>
      <c r="S3410" s="2"/>
      <c r="T3410" s="2" t="s">
        <v>25</v>
      </c>
      <c r="U3410" t="str">
        <f>VLOOKUP(H3410,[4]可返佣产品!$A$2:$B$1000,2,)</f>
        <v>true</v>
      </c>
    </row>
    <row r="3411" spans="1:21">
      <c r="A3411" s="2" t="s">
        <v>11059</v>
      </c>
      <c r="B3411" s="1" t="str">
        <f>VLOOKUP(A3411,'[3]消费明细-普通账号'!$B$2:$C$10000,2,)</f>
        <v>深圳华元智能科技有限公司</v>
      </c>
      <c r="C3411" s="1" t="str">
        <f>VLOOKUP(A3411,'[3]消费明细-普通账号'!$B$2:$D$10000,3,)</f>
        <v>铁军-深</v>
      </c>
      <c r="D3411" s="1" t="str">
        <f>VLOOKUP(A3411,'[3]消费明细-普通账号'!$B$2:$L$10000,11,)</f>
        <v>金浩阳</v>
      </c>
      <c r="E3411" s="1" t="str">
        <f>VLOOKUP(A3411,'[3]消费明细-普通账号'!$B$2:$P$10000,15,)</f>
        <v>新建</v>
      </c>
      <c r="F3411" s="5">
        <f>VLOOKUP(A3411,'[3]消费明细-普通账号'!$B$2:$O$10000,14,)</f>
        <v>43178.744328703702</v>
      </c>
      <c r="G3411" s="2" t="s">
        <v>7950</v>
      </c>
      <c r="H3411" s="2" t="s">
        <v>17</v>
      </c>
      <c r="I3411" s="2" t="s">
        <v>59</v>
      </c>
      <c r="J3411" s="2" t="s">
        <v>7951</v>
      </c>
      <c r="K3411" s="2" t="s">
        <v>564</v>
      </c>
      <c r="L3411" s="2" t="s">
        <v>7952</v>
      </c>
      <c r="M3411" s="2"/>
      <c r="N3411" s="1">
        <f t="shared" si="53"/>
        <v>2699.5</v>
      </c>
      <c r="O3411" s="2" t="s">
        <v>22</v>
      </c>
      <c r="P3411" s="2" t="s">
        <v>7953</v>
      </c>
      <c r="Q3411" s="2" t="s">
        <v>7954</v>
      </c>
      <c r="R3411" s="2" t="s">
        <v>21</v>
      </c>
      <c r="S3411" s="2"/>
      <c r="T3411" s="2" t="s">
        <v>25</v>
      </c>
      <c r="U3411" t="str">
        <f>VLOOKUP(H3411,[4]可返佣产品!$A$2:$B$1000,2,)</f>
        <v>true</v>
      </c>
    </row>
    <row r="3412" spans="1:21">
      <c r="A3412" s="2" t="s">
        <v>11059</v>
      </c>
      <c r="B3412" s="1" t="str">
        <f>VLOOKUP(A3412,'[3]消费明细-普通账号'!$B$2:$C$10000,2,)</f>
        <v>深圳华元智能科技有限公司</v>
      </c>
      <c r="C3412" s="1" t="str">
        <f>VLOOKUP(A3412,'[3]消费明细-普通账号'!$B$2:$D$10000,3,)</f>
        <v>铁军-深</v>
      </c>
      <c r="D3412" s="1" t="str">
        <f>VLOOKUP(A3412,'[3]消费明细-普通账号'!$B$2:$L$10000,11,)</f>
        <v>金浩阳</v>
      </c>
      <c r="E3412" s="1" t="str">
        <f>VLOOKUP(A3412,'[3]消费明细-普通账号'!$B$2:$P$10000,15,)</f>
        <v>新建</v>
      </c>
      <c r="F3412" s="5">
        <f>VLOOKUP(A3412,'[3]消费明细-普通账号'!$B$2:$O$10000,14,)</f>
        <v>43178.744328703702</v>
      </c>
      <c r="G3412" s="2" t="s">
        <v>7955</v>
      </c>
      <c r="H3412" s="2" t="s">
        <v>17</v>
      </c>
      <c r="I3412" s="2" t="s">
        <v>59</v>
      </c>
      <c r="J3412" s="2" t="s">
        <v>7956</v>
      </c>
      <c r="K3412" s="2" t="s">
        <v>564</v>
      </c>
      <c r="L3412" s="2" t="s">
        <v>7957</v>
      </c>
      <c r="M3412" s="2"/>
      <c r="N3412" s="1">
        <f t="shared" si="53"/>
        <v>2685.5</v>
      </c>
      <c r="O3412" s="2" t="s">
        <v>22</v>
      </c>
      <c r="P3412" s="2" t="s">
        <v>7958</v>
      </c>
      <c r="Q3412" s="2" t="s">
        <v>7959</v>
      </c>
      <c r="R3412" s="2" t="s">
        <v>21</v>
      </c>
      <c r="S3412" s="2"/>
      <c r="T3412" s="2" t="s">
        <v>25</v>
      </c>
      <c r="U3412" t="str">
        <f>VLOOKUP(H3412,[4]可返佣产品!$A$2:$B$1000,2,)</f>
        <v>true</v>
      </c>
    </row>
    <row r="3413" spans="1:21">
      <c r="A3413" s="2" t="s">
        <v>11059</v>
      </c>
      <c r="B3413" s="1" t="str">
        <f>VLOOKUP(A3413,'[3]消费明细-普通账号'!$B$2:$C$10000,2,)</f>
        <v>深圳华元智能科技有限公司</v>
      </c>
      <c r="C3413" s="1" t="str">
        <f>VLOOKUP(A3413,'[3]消费明细-普通账号'!$B$2:$D$10000,3,)</f>
        <v>铁军-深</v>
      </c>
      <c r="D3413" s="1" t="str">
        <f>VLOOKUP(A3413,'[3]消费明细-普通账号'!$B$2:$L$10000,11,)</f>
        <v>金浩阳</v>
      </c>
      <c r="E3413" s="1" t="str">
        <f>VLOOKUP(A3413,'[3]消费明细-普通账号'!$B$2:$P$10000,15,)</f>
        <v>新建</v>
      </c>
      <c r="F3413" s="5">
        <f>VLOOKUP(A3413,'[3]消费明细-普通账号'!$B$2:$O$10000,14,)</f>
        <v>43178.744328703702</v>
      </c>
      <c r="G3413" s="2" t="s">
        <v>7977</v>
      </c>
      <c r="H3413" s="2" t="s">
        <v>130</v>
      </c>
      <c r="I3413" s="2" t="s">
        <v>18</v>
      </c>
      <c r="J3413" s="2" t="s">
        <v>29</v>
      </c>
      <c r="K3413" s="2" t="s">
        <v>20</v>
      </c>
      <c r="L3413" s="2" t="s">
        <v>30</v>
      </c>
      <c r="M3413" s="2"/>
      <c r="N3413" s="1">
        <f t="shared" si="53"/>
        <v>0</v>
      </c>
      <c r="O3413" s="2" t="s">
        <v>31</v>
      </c>
      <c r="P3413" s="2" t="s">
        <v>7978</v>
      </c>
      <c r="Q3413" s="2" t="s">
        <v>7978</v>
      </c>
      <c r="R3413" s="2" t="s">
        <v>21</v>
      </c>
      <c r="S3413" s="2"/>
      <c r="T3413" s="2" t="s">
        <v>25</v>
      </c>
      <c r="U3413" t="b">
        <f>VLOOKUP(H3413,[4]可返佣产品!$A$2:$B$1000,2,)</f>
        <v>1</v>
      </c>
    </row>
    <row r="3414" spans="1:21">
      <c r="A3414" s="2" t="s">
        <v>11059</v>
      </c>
      <c r="B3414" s="1" t="str">
        <f>VLOOKUP(A3414,'[3]消费明细-普通账号'!$B$2:$C$10000,2,)</f>
        <v>深圳华元智能科技有限公司</v>
      </c>
      <c r="C3414" s="1" t="str">
        <f>VLOOKUP(A3414,'[3]消费明细-普通账号'!$B$2:$D$10000,3,)</f>
        <v>铁军-深</v>
      </c>
      <c r="D3414" s="1" t="str">
        <f>VLOOKUP(A3414,'[3]消费明细-普通账号'!$B$2:$L$10000,11,)</f>
        <v>金浩阳</v>
      </c>
      <c r="E3414" s="1" t="str">
        <f>VLOOKUP(A3414,'[3]消费明细-普通账号'!$B$2:$P$10000,15,)</f>
        <v>新建</v>
      </c>
      <c r="F3414" s="5">
        <f>VLOOKUP(A3414,'[3]消费明细-普通账号'!$B$2:$O$10000,14,)</f>
        <v>43178.744328703702</v>
      </c>
      <c r="G3414" s="2" t="s">
        <v>7979</v>
      </c>
      <c r="H3414" s="2" t="s">
        <v>79</v>
      </c>
      <c r="I3414" s="2" t="s">
        <v>49</v>
      </c>
      <c r="J3414" s="2" t="s">
        <v>29</v>
      </c>
      <c r="K3414" s="2" t="s">
        <v>20</v>
      </c>
      <c r="L3414" s="2" t="s">
        <v>30</v>
      </c>
      <c r="M3414" s="2"/>
      <c r="N3414" s="1">
        <f t="shared" si="53"/>
        <v>0</v>
      </c>
      <c r="O3414" s="2" t="s">
        <v>31</v>
      </c>
      <c r="P3414" s="2" t="s">
        <v>7980</v>
      </c>
      <c r="Q3414" s="2" t="s">
        <v>7980</v>
      </c>
      <c r="R3414" s="2" t="s">
        <v>21</v>
      </c>
      <c r="S3414" s="2"/>
      <c r="T3414" s="2" t="s">
        <v>25</v>
      </c>
      <c r="U3414" t="e">
        <f>VLOOKUP(H3414,[4]可返佣产品!$A$2:$B$1000,2,)</f>
        <v>#N/A</v>
      </c>
    </row>
    <row r="3415" spans="1:21">
      <c r="A3415" s="2" t="s">
        <v>11060</v>
      </c>
      <c r="B3415" s="1" t="str">
        <f>VLOOKUP(A3415,'[3]消费明细-普通账号'!$B$2:$C$10000,2,)</f>
        <v>深圳普银网络技术有限公司</v>
      </c>
      <c r="C3415" s="1" t="str">
        <f>VLOOKUP(A3415,'[3]消费明细-普通账号'!$B$2:$D$10000,3,)</f>
        <v>铁军-深</v>
      </c>
      <c r="D3415" s="1" t="str">
        <f>VLOOKUP(A3415,'[3]消费明细-普通账号'!$B$2:$L$10000,11,)</f>
        <v>黄至崇</v>
      </c>
      <c r="E3415" s="1" t="str">
        <f>VLOOKUP(A3415,'[3]消费明细-普通账号'!$B$2:$P$10000,15,)</f>
        <v>新建</v>
      </c>
      <c r="F3415" s="5">
        <f>VLOOKUP(A3415,'[3]消费明细-普通账号'!$B$2:$O$10000,14,)</f>
        <v>43235.791747685202</v>
      </c>
      <c r="G3415" s="2" t="s">
        <v>8000</v>
      </c>
      <c r="H3415" s="2" t="s">
        <v>79</v>
      </c>
      <c r="I3415" s="2" t="s">
        <v>49</v>
      </c>
      <c r="J3415" s="2" t="s">
        <v>29</v>
      </c>
      <c r="K3415" s="2" t="s">
        <v>20</v>
      </c>
      <c r="L3415" s="2" t="s">
        <v>30</v>
      </c>
      <c r="M3415" s="2"/>
      <c r="N3415" s="1">
        <f t="shared" si="53"/>
        <v>0</v>
      </c>
      <c r="O3415" s="2" t="s">
        <v>31</v>
      </c>
      <c r="P3415" s="2" t="s">
        <v>8001</v>
      </c>
      <c r="Q3415" s="2" t="s">
        <v>8002</v>
      </c>
      <c r="R3415" s="2" t="s">
        <v>21</v>
      </c>
      <c r="S3415" s="2"/>
      <c r="T3415" s="2" t="s">
        <v>25</v>
      </c>
      <c r="U3415" t="e">
        <f>VLOOKUP(H3415,[4]可返佣产品!$A$2:$B$1000,2,)</f>
        <v>#N/A</v>
      </c>
    </row>
    <row r="3416" spans="1:21">
      <c r="A3416" s="2" t="s">
        <v>11060</v>
      </c>
      <c r="B3416" s="1" t="str">
        <f>VLOOKUP(A3416,'[3]消费明细-普通账号'!$B$2:$C$10000,2,)</f>
        <v>深圳普银网络技术有限公司</v>
      </c>
      <c r="C3416" s="1" t="str">
        <f>VLOOKUP(A3416,'[3]消费明细-普通账号'!$B$2:$D$10000,3,)</f>
        <v>铁军-深</v>
      </c>
      <c r="D3416" s="1" t="str">
        <f>VLOOKUP(A3416,'[3]消费明细-普通账号'!$B$2:$L$10000,11,)</f>
        <v>黄至崇</v>
      </c>
      <c r="E3416" s="1" t="str">
        <f>VLOOKUP(A3416,'[3]消费明细-普通账号'!$B$2:$P$10000,15,)</f>
        <v>新建</v>
      </c>
      <c r="F3416" s="5">
        <f>VLOOKUP(A3416,'[3]消费明细-普通账号'!$B$2:$O$10000,14,)</f>
        <v>43235.791747685202</v>
      </c>
      <c r="G3416" s="2" t="s">
        <v>8020</v>
      </c>
      <c r="H3416" s="2" t="s">
        <v>894</v>
      </c>
      <c r="I3416" s="2" t="s">
        <v>49</v>
      </c>
      <c r="J3416" s="2" t="s">
        <v>8021</v>
      </c>
      <c r="K3416" s="2" t="s">
        <v>20</v>
      </c>
      <c r="L3416" s="2" t="s">
        <v>8021</v>
      </c>
      <c r="M3416" s="2">
        <v>69.790000000000006</v>
      </c>
      <c r="N3416" s="1">
        <f t="shared" si="53"/>
        <v>211.45999999999998</v>
      </c>
      <c r="O3416" s="2" t="s">
        <v>22</v>
      </c>
      <c r="P3416" s="2" t="s">
        <v>8022</v>
      </c>
      <c r="Q3416" s="2" t="s">
        <v>8023</v>
      </c>
      <c r="R3416" s="2" t="s">
        <v>21</v>
      </c>
      <c r="S3416" s="2"/>
      <c r="T3416" s="2" t="s">
        <v>25</v>
      </c>
      <c r="U3416" t="str">
        <f>VLOOKUP(H3416,[4]可返佣产品!$A$2:$B$1000,2,)</f>
        <v>true</v>
      </c>
    </row>
    <row r="3417" spans="1:21">
      <c r="A3417" s="2" t="s">
        <v>11059</v>
      </c>
      <c r="B3417" s="1" t="str">
        <f>VLOOKUP(A3417,'[3]消费明细-普通账号'!$B$2:$C$10000,2,)</f>
        <v>深圳华元智能科技有限公司</v>
      </c>
      <c r="C3417" s="1" t="str">
        <f>VLOOKUP(A3417,'[3]消费明细-普通账号'!$B$2:$D$10000,3,)</f>
        <v>铁军-深</v>
      </c>
      <c r="D3417" s="1" t="str">
        <f>VLOOKUP(A3417,'[3]消费明细-普通账号'!$B$2:$L$10000,11,)</f>
        <v>金浩阳</v>
      </c>
      <c r="E3417" s="1" t="str">
        <f>VLOOKUP(A3417,'[3]消费明细-普通账号'!$B$2:$P$10000,15,)</f>
        <v>新建</v>
      </c>
      <c r="F3417" s="5">
        <f>VLOOKUP(A3417,'[3]消费明细-普通账号'!$B$2:$O$10000,14,)</f>
        <v>43178.744328703702</v>
      </c>
      <c r="G3417" s="2" t="s">
        <v>8041</v>
      </c>
      <c r="H3417" s="2" t="s">
        <v>130</v>
      </c>
      <c r="I3417" s="2" t="s">
        <v>49</v>
      </c>
      <c r="J3417" s="2" t="s">
        <v>29</v>
      </c>
      <c r="K3417" s="2" t="s">
        <v>20</v>
      </c>
      <c r="L3417" s="2" t="s">
        <v>30</v>
      </c>
      <c r="M3417" s="2"/>
      <c r="N3417" s="1">
        <f t="shared" si="53"/>
        <v>0</v>
      </c>
      <c r="O3417" s="2" t="s">
        <v>31</v>
      </c>
      <c r="P3417" s="2" t="s">
        <v>8042</v>
      </c>
      <c r="Q3417" s="2" t="s">
        <v>8042</v>
      </c>
      <c r="R3417" s="2" t="s">
        <v>21</v>
      </c>
      <c r="S3417" s="2"/>
      <c r="T3417" s="2" t="s">
        <v>25</v>
      </c>
      <c r="U3417" t="b">
        <f>VLOOKUP(H3417,[4]可返佣产品!$A$2:$B$1000,2,)</f>
        <v>1</v>
      </c>
    </row>
    <row r="3418" spans="1:21">
      <c r="A3418" s="2" t="s">
        <v>11059</v>
      </c>
      <c r="B3418" s="1" t="str">
        <f>VLOOKUP(A3418,'[3]消费明细-普通账号'!$B$2:$C$10000,2,)</f>
        <v>深圳华元智能科技有限公司</v>
      </c>
      <c r="C3418" s="1" t="str">
        <f>VLOOKUP(A3418,'[3]消费明细-普通账号'!$B$2:$D$10000,3,)</f>
        <v>铁军-深</v>
      </c>
      <c r="D3418" s="1" t="str">
        <f>VLOOKUP(A3418,'[3]消费明细-普通账号'!$B$2:$L$10000,11,)</f>
        <v>金浩阳</v>
      </c>
      <c r="E3418" s="1" t="str">
        <f>VLOOKUP(A3418,'[3]消费明细-普通账号'!$B$2:$P$10000,15,)</f>
        <v>新建</v>
      </c>
      <c r="F3418" s="5">
        <f>VLOOKUP(A3418,'[3]消费明细-普通账号'!$B$2:$O$10000,14,)</f>
        <v>43178.744328703702</v>
      </c>
      <c r="G3418" s="2" t="s">
        <v>8043</v>
      </c>
      <c r="H3418" s="2" t="s">
        <v>130</v>
      </c>
      <c r="I3418" s="2" t="s">
        <v>49</v>
      </c>
      <c r="J3418" s="2" t="s">
        <v>29</v>
      </c>
      <c r="K3418" s="2" t="s">
        <v>20</v>
      </c>
      <c r="L3418" s="2" t="s">
        <v>30</v>
      </c>
      <c r="M3418" s="2"/>
      <c r="N3418" s="1">
        <f t="shared" si="53"/>
        <v>0</v>
      </c>
      <c r="O3418" s="2" t="s">
        <v>31</v>
      </c>
      <c r="P3418" s="2" t="s">
        <v>8044</v>
      </c>
      <c r="Q3418" s="2" t="s">
        <v>8044</v>
      </c>
      <c r="R3418" s="2" t="s">
        <v>21</v>
      </c>
      <c r="S3418" s="2"/>
      <c r="T3418" s="2" t="s">
        <v>25</v>
      </c>
      <c r="U3418" t="b">
        <f>VLOOKUP(H3418,[4]可返佣产品!$A$2:$B$1000,2,)</f>
        <v>1</v>
      </c>
    </row>
    <row r="3419" spans="1:21">
      <c r="A3419" s="2" t="s">
        <v>11060</v>
      </c>
      <c r="B3419" s="1" t="str">
        <f>VLOOKUP(A3419,'[3]消费明细-普通账号'!$B$2:$C$10000,2,)</f>
        <v>深圳普银网络技术有限公司</v>
      </c>
      <c r="C3419" s="1" t="str">
        <f>VLOOKUP(A3419,'[3]消费明细-普通账号'!$B$2:$D$10000,3,)</f>
        <v>铁军-深</v>
      </c>
      <c r="D3419" s="1" t="str">
        <f>VLOOKUP(A3419,'[3]消费明细-普通账号'!$B$2:$L$10000,11,)</f>
        <v>黄至崇</v>
      </c>
      <c r="E3419" s="1" t="str">
        <f>VLOOKUP(A3419,'[3]消费明细-普通账号'!$B$2:$P$10000,15,)</f>
        <v>新建</v>
      </c>
      <c r="F3419" s="5">
        <f>VLOOKUP(A3419,'[3]消费明细-普通账号'!$B$2:$O$10000,14,)</f>
        <v>43235.791747685202</v>
      </c>
      <c r="G3419" s="2" t="s">
        <v>8058</v>
      </c>
      <c r="H3419" s="2" t="s">
        <v>1549</v>
      </c>
      <c r="I3419" s="2" t="s">
        <v>49</v>
      </c>
      <c r="J3419" s="2" t="s">
        <v>29</v>
      </c>
      <c r="K3419" s="2" t="s">
        <v>20</v>
      </c>
      <c r="L3419" s="2" t="s">
        <v>30</v>
      </c>
      <c r="M3419" s="2"/>
      <c r="N3419" s="1">
        <f t="shared" si="53"/>
        <v>0</v>
      </c>
      <c r="O3419" s="2" t="s">
        <v>31</v>
      </c>
      <c r="P3419" s="2" t="s">
        <v>8059</v>
      </c>
      <c r="Q3419" s="2" t="s">
        <v>8059</v>
      </c>
      <c r="R3419" s="2" t="s">
        <v>21</v>
      </c>
      <c r="S3419" s="2"/>
      <c r="T3419" s="2" t="s">
        <v>25</v>
      </c>
      <c r="U3419" t="b">
        <f>VLOOKUP(H3419,[4]可返佣产品!$A$2:$B$1000,2,)</f>
        <v>1</v>
      </c>
    </row>
    <row r="3420" spans="1:21">
      <c r="A3420" s="2" t="s">
        <v>11060</v>
      </c>
      <c r="B3420" s="1" t="str">
        <f>VLOOKUP(A3420,'[3]消费明细-普通账号'!$B$2:$C$10000,2,)</f>
        <v>深圳普银网络技术有限公司</v>
      </c>
      <c r="C3420" s="1" t="str">
        <f>VLOOKUP(A3420,'[3]消费明细-普通账号'!$B$2:$D$10000,3,)</f>
        <v>铁军-深</v>
      </c>
      <c r="D3420" s="1" t="str">
        <f>VLOOKUP(A3420,'[3]消费明细-普通账号'!$B$2:$L$10000,11,)</f>
        <v>黄至崇</v>
      </c>
      <c r="E3420" s="1" t="str">
        <f>VLOOKUP(A3420,'[3]消费明细-普通账号'!$B$2:$P$10000,15,)</f>
        <v>新建</v>
      </c>
      <c r="F3420" s="5">
        <f>VLOOKUP(A3420,'[3]消费明细-普通账号'!$B$2:$O$10000,14,)</f>
        <v>43235.791747685202</v>
      </c>
      <c r="G3420" s="2" t="s">
        <v>8067</v>
      </c>
      <c r="H3420" s="2" t="s">
        <v>954</v>
      </c>
      <c r="I3420" s="2" t="s">
        <v>49</v>
      </c>
      <c r="J3420" s="2" t="s">
        <v>8068</v>
      </c>
      <c r="K3420" s="2" t="s">
        <v>773</v>
      </c>
      <c r="L3420" s="2" t="s">
        <v>8069</v>
      </c>
      <c r="M3420" s="2">
        <v>258.95999999999998</v>
      </c>
      <c r="N3420" s="1">
        <f t="shared" si="53"/>
        <v>0</v>
      </c>
      <c r="O3420" s="2" t="s">
        <v>22</v>
      </c>
      <c r="P3420" s="2" t="s">
        <v>8070</v>
      </c>
      <c r="Q3420" s="2" t="s">
        <v>8071</v>
      </c>
      <c r="R3420" s="2" t="s">
        <v>21</v>
      </c>
      <c r="S3420" s="2"/>
      <c r="T3420" s="2" t="s">
        <v>25</v>
      </c>
      <c r="U3420" t="str">
        <f>VLOOKUP(H3420,[4]可返佣产品!$A$2:$B$1000,2,)</f>
        <v>true</v>
      </c>
    </row>
    <row r="3421" spans="1:21">
      <c r="A3421" s="2" t="s">
        <v>11059</v>
      </c>
      <c r="B3421" s="1" t="str">
        <f>VLOOKUP(A3421,'[3]消费明细-普通账号'!$B$2:$C$10000,2,)</f>
        <v>深圳华元智能科技有限公司</v>
      </c>
      <c r="C3421" s="1" t="str">
        <f>VLOOKUP(A3421,'[3]消费明细-普通账号'!$B$2:$D$10000,3,)</f>
        <v>铁军-深</v>
      </c>
      <c r="D3421" s="1" t="str">
        <f>VLOOKUP(A3421,'[3]消费明细-普通账号'!$B$2:$L$10000,11,)</f>
        <v>金浩阳</v>
      </c>
      <c r="E3421" s="1" t="str">
        <f>VLOOKUP(A3421,'[3]消费明细-普通账号'!$B$2:$P$10000,15,)</f>
        <v>新建</v>
      </c>
      <c r="F3421" s="5">
        <f>VLOOKUP(A3421,'[3]消费明细-普通账号'!$B$2:$O$10000,14,)</f>
        <v>43178.744328703702</v>
      </c>
      <c r="G3421" s="2" t="s">
        <v>8072</v>
      </c>
      <c r="H3421" s="2" t="s">
        <v>17</v>
      </c>
      <c r="I3421" s="2" t="s">
        <v>59</v>
      </c>
      <c r="J3421" s="2" t="s">
        <v>4361</v>
      </c>
      <c r="K3421" s="2" t="s">
        <v>20</v>
      </c>
      <c r="L3421" s="2" t="s">
        <v>4361</v>
      </c>
      <c r="M3421" s="2"/>
      <c r="N3421" s="1">
        <f t="shared" si="53"/>
        <v>632</v>
      </c>
      <c r="O3421" s="2" t="s">
        <v>22</v>
      </c>
      <c r="P3421" s="2" t="s">
        <v>8073</v>
      </c>
      <c r="Q3421" s="2" t="s">
        <v>8074</v>
      </c>
      <c r="R3421" s="2" t="s">
        <v>21</v>
      </c>
      <c r="S3421" s="2"/>
      <c r="T3421" s="2" t="s">
        <v>25</v>
      </c>
      <c r="U3421" t="str">
        <f>VLOOKUP(H3421,[4]可返佣产品!$A$2:$B$1000,2,)</f>
        <v>true</v>
      </c>
    </row>
    <row r="3422" spans="1:21">
      <c r="A3422" s="2" t="s">
        <v>11059</v>
      </c>
      <c r="B3422" s="1" t="str">
        <f>VLOOKUP(A3422,'[3]消费明细-普通账号'!$B$2:$C$10000,2,)</f>
        <v>深圳华元智能科技有限公司</v>
      </c>
      <c r="C3422" s="1" t="str">
        <f>VLOOKUP(A3422,'[3]消费明细-普通账号'!$B$2:$D$10000,3,)</f>
        <v>铁军-深</v>
      </c>
      <c r="D3422" s="1" t="str">
        <f>VLOOKUP(A3422,'[3]消费明细-普通账号'!$B$2:$L$10000,11,)</f>
        <v>金浩阳</v>
      </c>
      <c r="E3422" s="1" t="str">
        <f>VLOOKUP(A3422,'[3]消费明细-普通账号'!$B$2:$P$10000,15,)</f>
        <v>新建</v>
      </c>
      <c r="F3422" s="5">
        <f>VLOOKUP(A3422,'[3]消费明细-普通账号'!$B$2:$O$10000,14,)</f>
        <v>43178.744328703702</v>
      </c>
      <c r="G3422" s="2" t="s">
        <v>8075</v>
      </c>
      <c r="H3422" s="2" t="s">
        <v>17</v>
      </c>
      <c r="I3422" s="2" t="s">
        <v>59</v>
      </c>
      <c r="J3422" s="2" t="s">
        <v>4361</v>
      </c>
      <c r="K3422" s="2" t="s">
        <v>20</v>
      </c>
      <c r="L3422" s="2" t="s">
        <v>4361</v>
      </c>
      <c r="M3422" s="2"/>
      <c r="N3422" s="1">
        <f t="shared" si="53"/>
        <v>632</v>
      </c>
      <c r="O3422" s="2" t="s">
        <v>22</v>
      </c>
      <c r="P3422" s="2" t="s">
        <v>8076</v>
      </c>
      <c r="Q3422" s="2" t="s">
        <v>8073</v>
      </c>
      <c r="R3422" s="2" t="s">
        <v>21</v>
      </c>
      <c r="S3422" s="2"/>
      <c r="T3422" s="2" t="s">
        <v>25</v>
      </c>
      <c r="U3422" t="str">
        <f>VLOOKUP(H3422,[4]可返佣产品!$A$2:$B$1000,2,)</f>
        <v>true</v>
      </c>
    </row>
    <row r="3423" spans="1:21">
      <c r="A3423" s="2" t="s">
        <v>11059</v>
      </c>
      <c r="B3423" s="1" t="str">
        <f>VLOOKUP(A3423,'[3]消费明细-普通账号'!$B$2:$C$10000,2,)</f>
        <v>深圳华元智能科技有限公司</v>
      </c>
      <c r="C3423" s="1" t="str">
        <f>VLOOKUP(A3423,'[3]消费明细-普通账号'!$B$2:$D$10000,3,)</f>
        <v>铁军-深</v>
      </c>
      <c r="D3423" s="1" t="str">
        <f>VLOOKUP(A3423,'[3]消费明细-普通账号'!$B$2:$L$10000,11,)</f>
        <v>金浩阳</v>
      </c>
      <c r="E3423" s="1" t="str">
        <f>VLOOKUP(A3423,'[3]消费明细-普通账号'!$B$2:$P$10000,15,)</f>
        <v>新建</v>
      </c>
      <c r="F3423" s="5">
        <f>VLOOKUP(A3423,'[3]消费明细-普通账号'!$B$2:$O$10000,14,)</f>
        <v>43178.744328703702</v>
      </c>
      <c r="G3423" s="2" t="s">
        <v>8077</v>
      </c>
      <c r="H3423" s="2" t="s">
        <v>17</v>
      </c>
      <c r="I3423" s="2" t="s">
        <v>59</v>
      </c>
      <c r="J3423" s="2" t="s">
        <v>4361</v>
      </c>
      <c r="K3423" s="2" t="s">
        <v>20</v>
      </c>
      <c r="L3423" s="2" t="s">
        <v>4361</v>
      </c>
      <c r="M3423" s="2"/>
      <c r="N3423" s="1">
        <f t="shared" si="53"/>
        <v>632</v>
      </c>
      <c r="O3423" s="2" t="s">
        <v>22</v>
      </c>
      <c r="P3423" s="2" t="s">
        <v>8078</v>
      </c>
      <c r="Q3423" s="2" t="s">
        <v>8076</v>
      </c>
      <c r="R3423" s="2" t="s">
        <v>21</v>
      </c>
      <c r="S3423" s="2"/>
      <c r="T3423" s="2" t="s">
        <v>25</v>
      </c>
      <c r="U3423" t="str">
        <f>VLOOKUP(H3423,[4]可返佣产品!$A$2:$B$1000,2,)</f>
        <v>true</v>
      </c>
    </row>
    <row r="3424" spans="1:21">
      <c r="A3424" s="2" t="s">
        <v>11059</v>
      </c>
      <c r="B3424" s="1" t="str">
        <f>VLOOKUP(A3424,'[3]消费明细-普通账号'!$B$2:$C$10000,2,)</f>
        <v>深圳华元智能科技有限公司</v>
      </c>
      <c r="C3424" s="1" t="str">
        <f>VLOOKUP(A3424,'[3]消费明细-普通账号'!$B$2:$D$10000,3,)</f>
        <v>铁军-深</v>
      </c>
      <c r="D3424" s="1" t="str">
        <f>VLOOKUP(A3424,'[3]消费明细-普通账号'!$B$2:$L$10000,11,)</f>
        <v>金浩阳</v>
      </c>
      <c r="E3424" s="1" t="str">
        <f>VLOOKUP(A3424,'[3]消费明细-普通账号'!$B$2:$P$10000,15,)</f>
        <v>新建</v>
      </c>
      <c r="F3424" s="5">
        <f>VLOOKUP(A3424,'[3]消费明细-普通账号'!$B$2:$O$10000,14,)</f>
        <v>43178.744328703702</v>
      </c>
      <c r="G3424" s="2" t="s">
        <v>8079</v>
      </c>
      <c r="H3424" s="2" t="s">
        <v>17</v>
      </c>
      <c r="I3424" s="2" t="s">
        <v>59</v>
      </c>
      <c r="J3424" s="2" t="s">
        <v>4361</v>
      </c>
      <c r="K3424" s="2" t="s">
        <v>20</v>
      </c>
      <c r="L3424" s="2" t="s">
        <v>4361</v>
      </c>
      <c r="M3424" s="2"/>
      <c r="N3424" s="1">
        <f t="shared" si="53"/>
        <v>632</v>
      </c>
      <c r="O3424" s="2" t="s">
        <v>22</v>
      </c>
      <c r="P3424" s="2" t="s">
        <v>8080</v>
      </c>
      <c r="Q3424" s="2" t="s">
        <v>8078</v>
      </c>
      <c r="R3424" s="2" t="s">
        <v>21</v>
      </c>
      <c r="S3424" s="2"/>
      <c r="T3424" s="2" t="s">
        <v>25</v>
      </c>
      <c r="U3424" t="str">
        <f>VLOOKUP(H3424,[4]可返佣产品!$A$2:$B$1000,2,)</f>
        <v>true</v>
      </c>
    </row>
    <row r="3425" spans="1:21">
      <c r="A3425" s="2" t="s">
        <v>11059</v>
      </c>
      <c r="B3425" s="1" t="str">
        <f>VLOOKUP(A3425,'[3]消费明细-普通账号'!$B$2:$C$10000,2,)</f>
        <v>深圳华元智能科技有限公司</v>
      </c>
      <c r="C3425" s="1" t="str">
        <f>VLOOKUP(A3425,'[3]消费明细-普通账号'!$B$2:$D$10000,3,)</f>
        <v>铁军-深</v>
      </c>
      <c r="D3425" s="1" t="str">
        <f>VLOOKUP(A3425,'[3]消费明细-普通账号'!$B$2:$L$10000,11,)</f>
        <v>金浩阳</v>
      </c>
      <c r="E3425" s="1" t="str">
        <f>VLOOKUP(A3425,'[3]消费明细-普通账号'!$B$2:$P$10000,15,)</f>
        <v>新建</v>
      </c>
      <c r="F3425" s="5">
        <f>VLOOKUP(A3425,'[3]消费明细-普通账号'!$B$2:$O$10000,14,)</f>
        <v>43178.744328703702</v>
      </c>
      <c r="G3425" s="2" t="s">
        <v>8081</v>
      </c>
      <c r="H3425" s="2" t="s">
        <v>17</v>
      </c>
      <c r="I3425" s="2" t="s">
        <v>59</v>
      </c>
      <c r="J3425" s="2" t="s">
        <v>4361</v>
      </c>
      <c r="K3425" s="2" t="s">
        <v>20</v>
      </c>
      <c r="L3425" s="2" t="s">
        <v>4361</v>
      </c>
      <c r="M3425" s="2"/>
      <c r="N3425" s="1">
        <f t="shared" si="53"/>
        <v>632</v>
      </c>
      <c r="O3425" s="2" t="s">
        <v>22</v>
      </c>
      <c r="P3425" s="2" t="s">
        <v>8082</v>
      </c>
      <c r="Q3425" s="2" t="s">
        <v>8080</v>
      </c>
      <c r="R3425" s="2" t="s">
        <v>21</v>
      </c>
      <c r="S3425" s="2"/>
      <c r="T3425" s="2" t="s">
        <v>25</v>
      </c>
      <c r="U3425" t="str">
        <f>VLOOKUP(H3425,[4]可返佣产品!$A$2:$B$1000,2,)</f>
        <v>true</v>
      </c>
    </row>
    <row r="3426" spans="1:21">
      <c r="A3426" s="2" t="s">
        <v>11059</v>
      </c>
      <c r="B3426" s="1" t="str">
        <f>VLOOKUP(A3426,'[3]消费明细-普通账号'!$B$2:$C$10000,2,)</f>
        <v>深圳华元智能科技有限公司</v>
      </c>
      <c r="C3426" s="1" t="str">
        <f>VLOOKUP(A3426,'[3]消费明细-普通账号'!$B$2:$D$10000,3,)</f>
        <v>铁军-深</v>
      </c>
      <c r="D3426" s="1" t="str">
        <f>VLOOKUP(A3426,'[3]消费明细-普通账号'!$B$2:$L$10000,11,)</f>
        <v>金浩阳</v>
      </c>
      <c r="E3426" s="1" t="str">
        <f>VLOOKUP(A3426,'[3]消费明细-普通账号'!$B$2:$P$10000,15,)</f>
        <v>新建</v>
      </c>
      <c r="F3426" s="5">
        <f>VLOOKUP(A3426,'[3]消费明细-普通账号'!$B$2:$O$10000,14,)</f>
        <v>43178.744328703702</v>
      </c>
      <c r="G3426" s="2" t="s">
        <v>8083</v>
      </c>
      <c r="H3426" s="2" t="s">
        <v>17</v>
      </c>
      <c r="I3426" s="2" t="s">
        <v>59</v>
      </c>
      <c r="J3426" s="2" t="s">
        <v>4361</v>
      </c>
      <c r="K3426" s="2" t="s">
        <v>20</v>
      </c>
      <c r="L3426" s="2" t="s">
        <v>4361</v>
      </c>
      <c r="M3426" s="2"/>
      <c r="N3426" s="1">
        <f t="shared" si="53"/>
        <v>632</v>
      </c>
      <c r="O3426" s="2" t="s">
        <v>22</v>
      </c>
      <c r="P3426" s="2" t="s">
        <v>8084</v>
      </c>
      <c r="Q3426" s="2" t="s">
        <v>8084</v>
      </c>
      <c r="R3426" s="2" t="s">
        <v>21</v>
      </c>
      <c r="S3426" s="2"/>
      <c r="T3426" s="2" t="s">
        <v>25</v>
      </c>
      <c r="U3426" t="str">
        <f>VLOOKUP(H3426,[4]可返佣产品!$A$2:$B$1000,2,)</f>
        <v>true</v>
      </c>
    </row>
    <row r="3427" spans="1:21">
      <c r="A3427" s="2" t="s">
        <v>11059</v>
      </c>
      <c r="B3427" s="1" t="str">
        <f>VLOOKUP(A3427,'[3]消费明细-普通账号'!$B$2:$C$10000,2,)</f>
        <v>深圳华元智能科技有限公司</v>
      </c>
      <c r="C3427" s="1" t="str">
        <f>VLOOKUP(A3427,'[3]消费明细-普通账号'!$B$2:$D$10000,3,)</f>
        <v>铁军-深</v>
      </c>
      <c r="D3427" s="1" t="str">
        <f>VLOOKUP(A3427,'[3]消费明细-普通账号'!$B$2:$L$10000,11,)</f>
        <v>金浩阳</v>
      </c>
      <c r="E3427" s="1" t="str">
        <f>VLOOKUP(A3427,'[3]消费明细-普通账号'!$B$2:$P$10000,15,)</f>
        <v>新建</v>
      </c>
      <c r="F3427" s="5">
        <f>VLOOKUP(A3427,'[3]消费明细-普通账号'!$B$2:$O$10000,14,)</f>
        <v>43178.744328703702</v>
      </c>
      <c r="G3427" s="2" t="s">
        <v>8085</v>
      </c>
      <c r="H3427" s="2" t="s">
        <v>17</v>
      </c>
      <c r="I3427" s="2" t="s">
        <v>59</v>
      </c>
      <c r="J3427" s="2" t="s">
        <v>4361</v>
      </c>
      <c r="K3427" s="2" t="s">
        <v>20</v>
      </c>
      <c r="L3427" s="2" t="s">
        <v>4361</v>
      </c>
      <c r="M3427" s="2"/>
      <c r="N3427" s="1">
        <f t="shared" si="53"/>
        <v>632</v>
      </c>
      <c r="O3427" s="2" t="s">
        <v>22</v>
      </c>
      <c r="P3427" s="2" t="s">
        <v>8086</v>
      </c>
      <c r="Q3427" s="2" t="s">
        <v>8087</v>
      </c>
      <c r="R3427" s="2" t="s">
        <v>21</v>
      </c>
      <c r="S3427" s="2"/>
      <c r="T3427" s="2" t="s">
        <v>25</v>
      </c>
      <c r="U3427" t="str">
        <f>VLOOKUP(H3427,[4]可返佣产品!$A$2:$B$1000,2,)</f>
        <v>true</v>
      </c>
    </row>
    <row r="3428" spans="1:21">
      <c r="A3428" s="2" t="s">
        <v>11059</v>
      </c>
      <c r="B3428" s="1" t="str">
        <f>VLOOKUP(A3428,'[3]消费明细-普通账号'!$B$2:$C$10000,2,)</f>
        <v>深圳华元智能科技有限公司</v>
      </c>
      <c r="C3428" s="1" t="str">
        <f>VLOOKUP(A3428,'[3]消费明细-普通账号'!$B$2:$D$10000,3,)</f>
        <v>铁军-深</v>
      </c>
      <c r="D3428" s="1" t="str">
        <f>VLOOKUP(A3428,'[3]消费明细-普通账号'!$B$2:$L$10000,11,)</f>
        <v>金浩阳</v>
      </c>
      <c r="E3428" s="1" t="str">
        <f>VLOOKUP(A3428,'[3]消费明细-普通账号'!$B$2:$P$10000,15,)</f>
        <v>新建</v>
      </c>
      <c r="F3428" s="5">
        <f>VLOOKUP(A3428,'[3]消费明细-普通账号'!$B$2:$O$10000,14,)</f>
        <v>43178.744328703702</v>
      </c>
      <c r="G3428" s="2" t="s">
        <v>8088</v>
      </c>
      <c r="H3428" s="2" t="s">
        <v>17</v>
      </c>
      <c r="I3428" s="2" t="s">
        <v>59</v>
      </c>
      <c r="J3428" s="2" t="s">
        <v>4361</v>
      </c>
      <c r="K3428" s="2" t="s">
        <v>20</v>
      </c>
      <c r="L3428" s="2" t="s">
        <v>4361</v>
      </c>
      <c r="M3428" s="2"/>
      <c r="N3428" s="1">
        <f t="shared" si="53"/>
        <v>632</v>
      </c>
      <c r="O3428" s="2" t="s">
        <v>22</v>
      </c>
      <c r="P3428" s="2" t="s">
        <v>8089</v>
      </c>
      <c r="Q3428" s="2" t="s">
        <v>8090</v>
      </c>
      <c r="R3428" s="2" t="s">
        <v>21</v>
      </c>
      <c r="S3428" s="2"/>
      <c r="T3428" s="2" t="s">
        <v>25</v>
      </c>
      <c r="U3428" t="str">
        <f>VLOOKUP(H3428,[4]可返佣产品!$A$2:$B$1000,2,)</f>
        <v>true</v>
      </c>
    </row>
    <row r="3429" spans="1:21">
      <c r="A3429" s="2" t="s">
        <v>11059</v>
      </c>
      <c r="B3429" s="1" t="str">
        <f>VLOOKUP(A3429,'[3]消费明细-普通账号'!$B$2:$C$10000,2,)</f>
        <v>深圳华元智能科技有限公司</v>
      </c>
      <c r="C3429" s="1" t="str">
        <f>VLOOKUP(A3429,'[3]消费明细-普通账号'!$B$2:$D$10000,3,)</f>
        <v>铁军-深</v>
      </c>
      <c r="D3429" s="1" t="str">
        <f>VLOOKUP(A3429,'[3]消费明细-普通账号'!$B$2:$L$10000,11,)</f>
        <v>金浩阳</v>
      </c>
      <c r="E3429" s="1" t="str">
        <f>VLOOKUP(A3429,'[3]消费明细-普通账号'!$B$2:$P$10000,15,)</f>
        <v>新建</v>
      </c>
      <c r="F3429" s="5">
        <f>VLOOKUP(A3429,'[3]消费明细-普通账号'!$B$2:$O$10000,14,)</f>
        <v>43178.744328703702</v>
      </c>
      <c r="G3429" s="2" t="s">
        <v>8091</v>
      </c>
      <c r="H3429" s="2" t="s">
        <v>17</v>
      </c>
      <c r="I3429" s="2" t="s">
        <v>59</v>
      </c>
      <c r="J3429" s="2" t="s">
        <v>4361</v>
      </c>
      <c r="K3429" s="2" t="s">
        <v>20</v>
      </c>
      <c r="L3429" s="2" t="s">
        <v>4361</v>
      </c>
      <c r="M3429" s="2"/>
      <c r="N3429" s="1">
        <f t="shared" si="53"/>
        <v>632</v>
      </c>
      <c r="O3429" s="2" t="s">
        <v>22</v>
      </c>
      <c r="P3429" s="2" t="s">
        <v>8092</v>
      </c>
      <c r="Q3429" s="2" t="s">
        <v>8093</v>
      </c>
      <c r="R3429" s="2" t="s">
        <v>21</v>
      </c>
      <c r="S3429" s="2"/>
      <c r="T3429" s="2" t="s">
        <v>25</v>
      </c>
      <c r="U3429" t="str">
        <f>VLOOKUP(H3429,[4]可返佣产品!$A$2:$B$1000,2,)</f>
        <v>true</v>
      </c>
    </row>
    <row r="3430" spans="1:21">
      <c r="A3430" s="2" t="s">
        <v>11059</v>
      </c>
      <c r="B3430" s="1" t="str">
        <f>VLOOKUP(A3430,'[3]消费明细-普通账号'!$B$2:$C$10000,2,)</f>
        <v>深圳华元智能科技有限公司</v>
      </c>
      <c r="C3430" s="1" t="str">
        <f>VLOOKUP(A3430,'[3]消费明细-普通账号'!$B$2:$D$10000,3,)</f>
        <v>铁军-深</v>
      </c>
      <c r="D3430" s="1" t="str">
        <f>VLOOKUP(A3430,'[3]消费明细-普通账号'!$B$2:$L$10000,11,)</f>
        <v>金浩阳</v>
      </c>
      <c r="E3430" s="1" t="str">
        <f>VLOOKUP(A3430,'[3]消费明细-普通账号'!$B$2:$P$10000,15,)</f>
        <v>新建</v>
      </c>
      <c r="F3430" s="5">
        <f>VLOOKUP(A3430,'[3]消费明细-普通账号'!$B$2:$O$10000,14,)</f>
        <v>43178.744328703702</v>
      </c>
      <c r="G3430" s="2" t="s">
        <v>8094</v>
      </c>
      <c r="H3430" s="2" t="s">
        <v>17</v>
      </c>
      <c r="I3430" s="2" t="s">
        <v>59</v>
      </c>
      <c r="J3430" s="2" t="s">
        <v>4361</v>
      </c>
      <c r="K3430" s="2" t="s">
        <v>20</v>
      </c>
      <c r="L3430" s="2" t="s">
        <v>4361</v>
      </c>
      <c r="M3430" s="2"/>
      <c r="N3430" s="1">
        <f t="shared" si="53"/>
        <v>632</v>
      </c>
      <c r="O3430" s="2" t="s">
        <v>22</v>
      </c>
      <c r="P3430" s="2" t="s">
        <v>8095</v>
      </c>
      <c r="Q3430" s="2" t="s">
        <v>8096</v>
      </c>
      <c r="R3430" s="2" t="s">
        <v>21</v>
      </c>
      <c r="S3430" s="2"/>
      <c r="T3430" s="2" t="s">
        <v>25</v>
      </c>
      <c r="U3430" t="str">
        <f>VLOOKUP(H3430,[4]可返佣产品!$A$2:$B$1000,2,)</f>
        <v>true</v>
      </c>
    </row>
    <row r="3431" spans="1:21">
      <c r="A3431" s="2" t="s">
        <v>11059</v>
      </c>
      <c r="B3431" s="1" t="str">
        <f>VLOOKUP(A3431,'[3]消费明细-普通账号'!$B$2:$C$10000,2,)</f>
        <v>深圳华元智能科技有限公司</v>
      </c>
      <c r="C3431" s="1" t="str">
        <f>VLOOKUP(A3431,'[3]消费明细-普通账号'!$B$2:$D$10000,3,)</f>
        <v>铁军-深</v>
      </c>
      <c r="D3431" s="1" t="str">
        <f>VLOOKUP(A3431,'[3]消费明细-普通账号'!$B$2:$L$10000,11,)</f>
        <v>金浩阳</v>
      </c>
      <c r="E3431" s="1" t="str">
        <f>VLOOKUP(A3431,'[3]消费明细-普通账号'!$B$2:$P$10000,15,)</f>
        <v>新建</v>
      </c>
      <c r="F3431" s="5">
        <f>VLOOKUP(A3431,'[3]消费明细-普通账号'!$B$2:$O$10000,14,)</f>
        <v>43178.744328703702</v>
      </c>
      <c r="G3431" s="2" t="s">
        <v>8097</v>
      </c>
      <c r="H3431" s="2" t="s">
        <v>17</v>
      </c>
      <c r="I3431" s="2" t="s">
        <v>59</v>
      </c>
      <c r="J3431" s="2" t="s">
        <v>4361</v>
      </c>
      <c r="K3431" s="2" t="s">
        <v>20</v>
      </c>
      <c r="L3431" s="2" t="s">
        <v>4361</v>
      </c>
      <c r="M3431" s="2"/>
      <c r="N3431" s="1">
        <f t="shared" si="53"/>
        <v>632</v>
      </c>
      <c r="O3431" s="2" t="s">
        <v>22</v>
      </c>
      <c r="P3431" s="2" t="s">
        <v>8098</v>
      </c>
      <c r="Q3431" s="2" t="s">
        <v>8098</v>
      </c>
      <c r="R3431" s="2" t="s">
        <v>21</v>
      </c>
      <c r="S3431" s="2"/>
      <c r="T3431" s="2" t="s">
        <v>25</v>
      </c>
      <c r="U3431" t="str">
        <f>VLOOKUP(H3431,[4]可返佣产品!$A$2:$B$1000,2,)</f>
        <v>true</v>
      </c>
    </row>
    <row r="3432" spans="1:21">
      <c r="A3432" s="2" t="s">
        <v>11059</v>
      </c>
      <c r="B3432" s="1" t="str">
        <f>VLOOKUP(A3432,'[3]消费明细-普通账号'!$B$2:$C$10000,2,)</f>
        <v>深圳华元智能科技有限公司</v>
      </c>
      <c r="C3432" s="1" t="str">
        <f>VLOOKUP(A3432,'[3]消费明细-普通账号'!$B$2:$D$10000,3,)</f>
        <v>铁军-深</v>
      </c>
      <c r="D3432" s="1" t="str">
        <f>VLOOKUP(A3432,'[3]消费明细-普通账号'!$B$2:$L$10000,11,)</f>
        <v>金浩阳</v>
      </c>
      <c r="E3432" s="1" t="str">
        <f>VLOOKUP(A3432,'[3]消费明细-普通账号'!$B$2:$P$10000,15,)</f>
        <v>新建</v>
      </c>
      <c r="F3432" s="5">
        <f>VLOOKUP(A3432,'[3]消费明细-普通账号'!$B$2:$O$10000,14,)</f>
        <v>43178.744328703702</v>
      </c>
      <c r="G3432" s="2" t="s">
        <v>8099</v>
      </c>
      <c r="H3432" s="2" t="s">
        <v>17</v>
      </c>
      <c r="I3432" s="2" t="s">
        <v>59</v>
      </c>
      <c r="J3432" s="2" t="s">
        <v>4361</v>
      </c>
      <c r="K3432" s="2" t="s">
        <v>20</v>
      </c>
      <c r="L3432" s="2" t="s">
        <v>4361</v>
      </c>
      <c r="M3432" s="2"/>
      <c r="N3432" s="1">
        <f t="shared" si="53"/>
        <v>632</v>
      </c>
      <c r="O3432" s="2" t="s">
        <v>22</v>
      </c>
      <c r="P3432" s="2" t="s">
        <v>8100</v>
      </c>
      <c r="Q3432" s="2" t="s">
        <v>8101</v>
      </c>
      <c r="R3432" s="2" t="s">
        <v>21</v>
      </c>
      <c r="S3432" s="2"/>
      <c r="T3432" s="2" t="s">
        <v>25</v>
      </c>
      <c r="U3432" t="str">
        <f>VLOOKUP(H3432,[4]可返佣产品!$A$2:$B$1000,2,)</f>
        <v>true</v>
      </c>
    </row>
    <row r="3433" spans="1:21">
      <c r="A3433" s="2" t="s">
        <v>11059</v>
      </c>
      <c r="B3433" s="1" t="str">
        <f>VLOOKUP(A3433,'[3]消费明细-普通账号'!$B$2:$C$10000,2,)</f>
        <v>深圳华元智能科技有限公司</v>
      </c>
      <c r="C3433" s="1" t="str">
        <f>VLOOKUP(A3433,'[3]消费明细-普通账号'!$B$2:$D$10000,3,)</f>
        <v>铁军-深</v>
      </c>
      <c r="D3433" s="1" t="str">
        <f>VLOOKUP(A3433,'[3]消费明细-普通账号'!$B$2:$L$10000,11,)</f>
        <v>金浩阳</v>
      </c>
      <c r="E3433" s="1" t="str">
        <f>VLOOKUP(A3433,'[3]消费明细-普通账号'!$B$2:$P$10000,15,)</f>
        <v>新建</v>
      </c>
      <c r="F3433" s="5">
        <f>VLOOKUP(A3433,'[3]消费明细-普通账号'!$B$2:$O$10000,14,)</f>
        <v>43178.744328703702</v>
      </c>
      <c r="G3433" s="2" t="s">
        <v>8102</v>
      </c>
      <c r="H3433" s="2" t="s">
        <v>17</v>
      </c>
      <c r="I3433" s="2" t="s">
        <v>59</v>
      </c>
      <c r="J3433" s="2" t="s">
        <v>4361</v>
      </c>
      <c r="K3433" s="2" t="s">
        <v>20</v>
      </c>
      <c r="L3433" s="2" t="s">
        <v>4361</v>
      </c>
      <c r="M3433" s="2"/>
      <c r="N3433" s="1">
        <f t="shared" si="53"/>
        <v>632</v>
      </c>
      <c r="O3433" s="2" t="s">
        <v>22</v>
      </c>
      <c r="P3433" s="2" t="s">
        <v>8103</v>
      </c>
      <c r="Q3433" s="2" t="s">
        <v>8104</v>
      </c>
      <c r="R3433" s="2" t="s">
        <v>21</v>
      </c>
      <c r="S3433" s="2"/>
      <c r="T3433" s="2" t="s">
        <v>25</v>
      </c>
      <c r="U3433" t="str">
        <f>VLOOKUP(H3433,[4]可返佣产品!$A$2:$B$1000,2,)</f>
        <v>true</v>
      </c>
    </row>
    <row r="3434" spans="1:21">
      <c r="A3434" s="2" t="s">
        <v>11059</v>
      </c>
      <c r="B3434" s="1" t="str">
        <f>VLOOKUP(A3434,'[3]消费明细-普通账号'!$B$2:$C$10000,2,)</f>
        <v>深圳华元智能科技有限公司</v>
      </c>
      <c r="C3434" s="1" t="str">
        <f>VLOOKUP(A3434,'[3]消费明细-普通账号'!$B$2:$D$10000,3,)</f>
        <v>铁军-深</v>
      </c>
      <c r="D3434" s="1" t="str">
        <f>VLOOKUP(A3434,'[3]消费明细-普通账号'!$B$2:$L$10000,11,)</f>
        <v>金浩阳</v>
      </c>
      <c r="E3434" s="1" t="str">
        <f>VLOOKUP(A3434,'[3]消费明细-普通账号'!$B$2:$P$10000,15,)</f>
        <v>新建</v>
      </c>
      <c r="F3434" s="5">
        <f>VLOOKUP(A3434,'[3]消费明细-普通账号'!$B$2:$O$10000,14,)</f>
        <v>43178.744328703702</v>
      </c>
      <c r="G3434" s="2" t="s">
        <v>8105</v>
      </c>
      <c r="H3434" s="2" t="s">
        <v>17</v>
      </c>
      <c r="I3434" s="2" t="s">
        <v>59</v>
      </c>
      <c r="J3434" s="2" t="s">
        <v>4361</v>
      </c>
      <c r="K3434" s="2" t="s">
        <v>20</v>
      </c>
      <c r="L3434" s="2" t="s">
        <v>4361</v>
      </c>
      <c r="M3434" s="2"/>
      <c r="N3434" s="1">
        <f t="shared" si="53"/>
        <v>632</v>
      </c>
      <c r="O3434" s="2" t="s">
        <v>22</v>
      </c>
      <c r="P3434" s="2" t="s">
        <v>8106</v>
      </c>
      <c r="Q3434" s="2" t="s">
        <v>8106</v>
      </c>
      <c r="R3434" s="2" t="s">
        <v>21</v>
      </c>
      <c r="S3434" s="2"/>
      <c r="T3434" s="2" t="s">
        <v>25</v>
      </c>
      <c r="U3434" t="str">
        <f>VLOOKUP(H3434,[4]可返佣产品!$A$2:$B$1000,2,)</f>
        <v>true</v>
      </c>
    </row>
    <row r="3435" spans="1:21">
      <c r="A3435" s="2" t="s">
        <v>11059</v>
      </c>
      <c r="B3435" s="1" t="str">
        <f>VLOOKUP(A3435,'[3]消费明细-普通账号'!$B$2:$C$10000,2,)</f>
        <v>深圳华元智能科技有限公司</v>
      </c>
      <c r="C3435" s="1" t="str">
        <f>VLOOKUP(A3435,'[3]消费明细-普通账号'!$B$2:$D$10000,3,)</f>
        <v>铁军-深</v>
      </c>
      <c r="D3435" s="1" t="str">
        <f>VLOOKUP(A3435,'[3]消费明细-普通账号'!$B$2:$L$10000,11,)</f>
        <v>金浩阳</v>
      </c>
      <c r="E3435" s="1" t="str">
        <f>VLOOKUP(A3435,'[3]消费明细-普通账号'!$B$2:$P$10000,15,)</f>
        <v>新建</v>
      </c>
      <c r="F3435" s="5">
        <f>VLOOKUP(A3435,'[3]消费明细-普通账号'!$B$2:$O$10000,14,)</f>
        <v>43178.744328703702</v>
      </c>
      <c r="G3435" s="2" t="s">
        <v>8107</v>
      </c>
      <c r="H3435" s="2" t="s">
        <v>17</v>
      </c>
      <c r="I3435" s="2" t="s">
        <v>59</v>
      </c>
      <c r="J3435" s="2" t="s">
        <v>4361</v>
      </c>
      <c r="K3435" s="2" t="s">
        <v>20</v>
      </c>
      <c r="L3435" s="2" t="s">
        <v>4361</v>
      </c>
      <c r="M3435" s="2"/>
      <c r="N3435" s="1">
        <f t="shared" si="53"/>
        <v>632</v>
      </c>
      <c r="O3435" s="2" t="s">
        <v>22</v>
      </c>
      <c r="P3435" s="2" t="s">
        <v>8108</v>
      </c>
      <c r="Q3435" s="2" t="s">
        <v>8109</v>
      </c>
      <c r="R3435" s="2" t="s">
        <v>21</v>
      </c>
      <c r="S3435" s="2"/>
      <c r="T3435" s="2" t="s">
        <v>25</v>
      </c>
      <c r="U3435" t="str">
        <f>VLOOKUP(H3435,[4]可返佣产品!$A$2:$B$1000,2,)</f>
        <v>true</v>
      </c>
    </row>
    <row r="3436" spans="1:21">
      <c r="A3436" s="2" t="s">
        <v>11059</v>
      </c>
      <c r="B3436" s="1" t="str">
        <f>VLOOKUP(A3436,'[3]消费明细-普通账号'!$B$2:$C$10000,2,)</f>
        <v>深圳华元智能科技有限公司</v>
      </c>
      <c r="C3436" s="1" t="str">
        <f>VLOOKUP(A3436,'[3]消费明细-普通账号'!$B$2:$D$10000,3,)</f>
        <v>铁军-深</v>
      </c>
      <c r="D3436" s="1" t="str">
        <f>VLOOKUP(A3436,'[3]消费明细-普通账号'!$B$2:$L$10000,11,)</f>
        <v>金浩阳</v>
      </c>
      <c r="E3436" s="1" t="str">
        <f>VLOOKUP(A3436,'[3]消费明细-普通账号'!$B$2:$P$10000,15,)</f>
        <v>新建</v>
      </c>
      <c r="F3436" s="5">
        <f>VLOOKUP(A3436,'[3]消费明细-普通账号'!$B$2:$O$10000,14,)</f>
        <v>43178.744328703702</v>
      </c>
      <c r="G3436" s="2" t="s">
        <v>8110</v>
      </c>
      <c r="H3436" s="2" t="s">
        <v>17</v>
      </c>
      <c r="I3436" s="2" t="s">
        <v>59</v>
      </c>
      <c r="J3436" s="2" t="s">
        <v>4361</v>
      </c>
      <c r="K3436" s="2" t="s">
        <v>20</v>
      </c>
      <c r="L3436" s="2" t="s">
        <v>4361</v>
      </c>
      <c r="M3436" s="2"/>
      <c r="N3436" s="1">
        <f t="shared" si="53"/>
        <v>632</v>
      </c>
      <c r="O3436" s="2" t="s">
        <v>22</v>
      </c>
      <c r="P3436" s="2" t="s">
        <v>8111</v>
      </c>
      <c r="Q3436" s="2" t="s">
        <v>8112</v>
      </c>
      <c r="R3436" s="2" t="s">
        <v>21</v>
      </c>
      <c r="S3436" s="2"/>
      <c r="T3436" s="2" t="s">
        <v>25</v>
      </c>
      <c r="U3436" t="str">
        <f>VLOOKUP(H3436,[4]可返佣产品!$A$2:$B$1000,2,)</f>
        <v>true</v>
      </c>
    </row>
    <row r="3437" spans="1:21">
      <c r="A3437" s="2" t="s">
        <v>11060</v>
      </c>
      <c r="B3437" s="1" t="str">
        <f>VLOOKUP(A3437,'[3]消费明细-普通账号'!$B$2:$C$10000,2,)</f>
        <v>深圳普银网络技术有限公司</v>
      </c>
      <c r="C3437" s="1" t="str">
        <f>VLOOKUP(A3437,'[3]消费明细-普通账号'!$B$2:$D$10000,3,)</f>
        <v>铁军-深</v>
      </c>
      <c r="D3437" s="1" t="str">
        <f>VLOOKUP(A3437,'[3]消费明细-普通账号'!$B$2:$L$10000,11,)</f>
        <v>黄至崇</v>
      </c>
      <c r="E3437" s="1" t="str">
        <f>VLOOKUP(A3437,'[3]消费明细-普通账号'!$B$2:$P$10000,15,)</f>
        <v>新建</v>
      </c>
      <c r="F3437" s="5">
        <f>VLOOKUP(A3437,'[3]消费明细-普通账号'!$B$2:$O$10000,14,)</f>
        <v>43235.791747685202</v>
      </c>
      <c r="G3437" s="2" t="s">
        <v>8151</v>
      </c>
      <c r="H3437" s="2" t="s">
        <v>48</v>
      </c>
      <c r="I3437" s="2" t="s">
        <v>49</v>
      </c>
      <c r="J3437" s="2" t="s">
        <v>29</v>
      </c>
      <c r="K3437" s="2" t="s">
        <v>20</v>
      </c>
      <c r="L3437" s="2" t="s">
        <v>30</v>
      </c>
      <c r="M3437" s="2"/>
      <c r="N3437" s="1">
        <f t="shared" si="53"/>
        <v>0</v>
      </c>
      <c r="O3437" s="2" t="s">
        <v>31</v>
      </c>
      <c r="P3437" s="2" t="s">
        <v>8152</v>
      </c>
      <c r="Q3437" s="2" t="s">
        <v>8152</v>
      </c>
      <c r="R3437" s="2" t="s">
        <v>21</v>
      </c>
      <c r="S3437" s="2"/>
      <c r="T3437" s="2" t="s">
        <v>25</v>
      </c>
      <c r="U3437" t="e">
        <f>VLOOKUP(H3437,[4]可返佣产品!$A$2:$B$1000,2,)</f>
        <v>#N/A</v>
      </c>
    </row>
    <row r="3438" spans="1:21">
      <c r="A3438" s="2" t="s">
        <v>11060</v>
      </c>
      <c r="B3438" s="1" t="str">
        <f>VLOOKUP(A3438,'[3]消费明细-普通账号'!$B$2:$C$10000,2,)</f>
        <v>深圳普银网络技术有限公司</v>
      </c>
      <c r="C3438" s="1" t="str">
        <f>VLOOKUP(A3438,'[3]消费明细-普通账号'!$B$2:$D$10000,3,)</f>
        <v>铁军-深</v>
      </c>
      <c r="D3438" s="1" t="str">
        <f>VLOOKUP(A3438,'[3]消费明细-普通账号'!$B$2:$L$10000,11,)</f>
        <v>黄至崇</v>
      </c>
      <c r="E3438" s="1" t="str">
        <f>VLOOKUP(A3438,'[3]消费明细-普通账号'!$B$2:$P$10000,15,)</f>
        <v>新建</v>
      </c>
      <c r="F3438" s="5">
        <f>VLOOKUP(A3438,'[3]消费明细-普通账号'!$B$2:$O$10000,14,)</f>
        <v>43235.791747685202</v>
      </c>
      <c r="G3438" s="2" t="s">
        <v>8153</v>
      </c>
      <c r="H3438" s="2" t="s">
        <v>48</v>
      </c>
      <c r="I3438" s="2" t="s">
        <v>49</v>
      </c>
      <c r="J3438" s="2" t="s">
        <v>29</v>
      </c>
      <c r="K3438" s="2" t="s">
        <v>20</v>
      </c>
      <c r="L3438" s="2" t="s">
        <v>30</v>
      </c>
      <c r="M3438" s="2"/>
      <c r="N3438" s="1">
        <f t="shared" si="53"/>
        <v>0</v>
      </c>
      <c r="O3438" s="2" t="s">
        <v>31</v>
      </c>
      <c r="P3438" s="2" t="s">
        <v>8154</v>
      </c>
      <c r="Q3438" s="2" t="s">
        <v>8155</v>
      </c>
      <c r="R3438" s="2" t="s">
        <v>21</v>
      </c>
      <c r="S3438" s="2"/>
      <c r="T3438" s="2" t="s">
        <v>25</v>
      </c>
      <c r="U3438" t="e">
        <f>VLOOKUP(H3438,[4]可返佣产品!$A$2:$B$1000,2,)</f>
        <v>#N/A</v>
      </c>
    </row>
    <row r="3439" spans="1:21">
      <c r="A3439" s="2" t="s">
        <v>11060</v>
      </c>
      <c r="B3439" s="1" t="str">
        <f>VLOOKUP(A3439,'[3]消费明细-普通账号'!$B$2:$C$10000,2,)</f>
        <v>深圳普银网络技术有限公司</v>
      </c>
      <c r="C3439" s="1" t="str">
        <f>VLOOKUP(A3439,'[3]消费明细-普通账号'!$B$2:$D$10000,3,)</f>
        <v>铁军-深</v>
      </c>
      <c r="D3439" s="1" t="str">
        <f>VLOOKUP(A3439,'[3]消费明细-普通账号'!$B$2:$L$10000,11,)</f>
        <v>黄至崇</v>
      </c>
      <c r="E3439" s="1" t="str">
        <f>VLOOKUP(A3439,'[3]消费明细-普通账号'!$B$2:$P$10000,15,)</f>
        <v>新建</v>
      </c>
      <c r="F3439" s="5">
        <f>VLOOKUP(A3439,'[3]消费明细-普通账号'!$B$2:$O$10000,14,)</f>
        <v>43235.791747685202</v>
      </c>
      <c r="G3439" s="2" t="s">
        <v>8158</v>
      </c>
      <c r="H3439" s="2" t="s">
        <v>894</v>
      </c>
      <c r="I3439" s="2" t="s">
        <v>49</v>
      </c>
      <c r="J3439" s="2" t="s">
        <v>8021</v>
      </c>
      <c r="K3439" s="2" t="s">
        <v>20</v>
      </c>
      <c r="L3439" s="2" t="s">
        <v>8021</v>
      </c>
      <c r="M3439" s="2">
        <v>281.25</v>
      </c>
      <c r="N3439" s="1">
        <f t="shared" si="53"/>
        <v>0</v>
      </c>
      <c r="O3439" s="2" t="s">
        <v>22</v>
      </c>
      <c r="P3439" s="2" t="s">
        <v>8159</v>
      </c>
      <c r="Q3439" s="2" t="s">
        <v>8160</v>
      </c>
      <c r="R3439" s="2" t="s">
        <v>21</v>
      </c>
      <c r="S3439" s="2"/>
      <c r="T3439" s="2" t="s">
        <v>25</v>
      </c>
      <c r="U3439" t="str">
        <f>VLOOKUP(H3439,[4]可返佣产品!$A$2:$B$1000,2,)</f>
        <v>true</v>
      </c>
    </row>
    <row r="3440" spans="1:21">
      <c r="A3440" s="2" t="s">
        <v>11059</v>
      </c>
      <c r="B3440" s="1" t="str">
        <f>VLOOKUP(A3440,'[3]消费明细-普通账号'!$B$2:$C$10000,2,)</f>
        <v>深圳华元智能科技有限公司</v>
      </c>
      <c r="C3440" s="1" t="str">
        <f>VLOOKUP(A3440,'[3]消费明细-普通账号'!$B$2:$D$10000,3,)</f>
        <v>铁军-深</v>
      </c>
      <c r="D3440" s="1" t="str">
        <f>VLOOKUP(A3440,'[3]消费明细-普通账号'!$B$2:$L$10000,11,)</f>
        <v>金浩阳</v>
      </c>
      <c r="E3440" s="1" t="str">
        <f>VLOOKUP(A3440,'[3]消费明细-普通账号'!$B$2:$P$10000,15,)</f>
        <v>新建</v>
      </c>
      <c r="F3440" s="5">
        <f>VLOOKUP(A3440,'[3]消费明细-普通账号'!$B$2:$O$10000,14,)</f>
        <v>43178.744328703702</v>
      </c>
      <c r="G3440" s="2" t="s">
        <v>8172</v>
      </c>
      <c r="H3440" s="2" t="s">
        <v>36</v>
      </c>
      <c r="I3440" s="2" t="s">
        <v>59</v>
      </c>
      <c r="J3440" s="2" t="s">
        <v>8173</v>
      </c>
      <c r="K3440" s="2" t="s">
        <v>20</v>
      </c>
      <c r="L3440" s="2" t="s">
        <v>8173</v>
      </c>
      <c r="M3440" s="2"/>
      <c r="N3440" s="1">
        <f t="shared" si="53"/>
        <v>270</v>
      </c>
      <c r="O3440" s="2" t="s">
        <v>22</v>
      </c>
      <c r="P3440" s="2" t="s">
        <v>8174</v>
      </c>
      <c r="Q3440" s="2" t="s">
        <v>8175</v>
      </c>
      <c r="R3440" s="2" t="s">
        <v>21</v>
      </c>
      <c r="S3440" s="2"/>
      <c r="T3440" s="2" t="s">
        <v>25</v>
      </c>
      <c r="U3440" t="str">
        <f>VLOOKUP(H3440,[4]可返佣产品!$A$2:$B$1000,2,)</f>
        <v>true</v>
      </c>
    </row>
    <row r="3441" spans="1:21">
      <c r="A3441" s="2" t="s">
        <v>11060</v>
      </c>
      <c r="B3441" s="1" t="str">
        <f>VLOOKUP(A3441,'[3]消费明细-普通账号'!$B$2:$C$10000,2,)</f>
        <v>深圳普银网络技术有限公司</v>
      </c>
      <c r="C3441" s="1" t="str">
        <f>VLOOKUP(A3441,'[3]消费明细-普通账号'!$B$2:$D$10000,3,)</f>
        <v>铁军-深</v>
      </c>
      <c r="D3441" s="1" t="str">
        <f>VLOOKUP(A3441,'[3]消费明细-普通账号'!$B$2:$L$10000,11,)</f>
        <v>黄至崇</v>
      </c>
      <c r="E3441" s="1" t="str">
        <f>VLOOKUP(A3441,'[3]消费明细-普通账号'!$B$2:$P$10000,15,)</f>
        <v>新建</v>
      </c>
      <c r="F3441" s="5">
        <f>VLOOKUP(A3441,'[3]消费明细-普通账号'!$B$2:$O$10000,14,)</f>
        <v>43235.791747685202</v>
      </c>
      <c r="G3441" s="2" t="s">
        <v>8198</v>
      </c>
      <c r="H3441" s="2" t="s">
        <v>36</v>
      </c>
      <c r="I3441" s="2" t="s">
        <v>59</v>
      </c>
      <c r="J3441" s="2" t="s">
        <v>8199</v>
      </c>
      <c r="K3441" s="2" t="s">
        <v>20</v>
      </c>
      <c r="L3441" s="2" t="s">
        <v>8199</v>
      </c>
      <c r="M3441" s="2"/>
      <c r="N3441" s="1">
        <f t="shared" si="53"/>
        <v>461</v>
      </c>
      <c r="O3441" s="2" t="s">
        <v>22</v>
      </c>
      <c r="P3441" s="2" t="s">
        <v>8200</v>
      </c>
      <c r="Q3441" s="2" t="s">
        <v>8201</v>
      </c>
      <c r="R3441" s="2" t="s">
        <v>21</v>
      </c>
      <c r="S3441" s="2"/>
      <c r="T3441" s="2" t="s">
        <v>25</v>
      </c>
      <c r="U3441" t="str">
        <f>VLOOKUP(H3441,[4]可返佣产品!$A$2:$B$1000,2,)</f>
        <v>true</v>
      </c>
    </row>
    <row r="3442" spans="1:21">
      <c r="A3442" s="2" t="s">
        <v>11061</v>
      </c>
      <c r="B3442" s="1" t="str">
        <f>VLOOKUP(A3442,'[3]消费明细-普通账号'!$B$2:$C$10000,2,)</f>
        <v>深圳雷迪时代网络科技有限公司</v>
      </c>
      <c r="C3442" s="1" t="str">
        <f>VLOOKUP(A3442,'[3]消费明细-普通账号'!$B$2:$D$10000,3,)</f>
        <v>铁军-深</v>
      </c>
      <c r="D3442" s="1" t="str">
        <f>VLOOKUP(A3442,'[3]消费明细-普通账号'!$B$2:$L$10000,11,)</f>
        <v>金浩阳</v>
      </c>
      <c r="E3442" s="1" t="str">
        <f>VLOOKUP(A3442,'[3]消费明细-普通账号'!$B$2:$P$10000,15,)</f>
        <v>新建</v>
      </c>
      <c r="F3442" s="5">
        <f>VLOOKUP(A3442,'[3]消费明细-普通账号'!$B$2:$O$10000,14,)</f>
        <v>43139.641111111101</v>
      </c>
      <c r="G3442" s="2" t="s">
        <v>8217</v>
      </c>
      <c r="H3442" s="2" t="s">
        <v>17</v>
      </c>
      <c r="I3442" s="2" t="s">
        <v>59</v>
      </c>
      <c r="J3442" s="2" t="s">
        <v>8218</v>
      </c>
      <c r="K3442" s="2" t="s">
        <v>20</v>
      </c>
      <c r="L3442" s="2" t="s">
        <v>8218</v>
      </c>
      <c r="M3442" s="2"/>
      <c r="N3442" s="1">
        <f t="shared" si="53"/>
        <v>295.10000000000002</v>
      </c>
      <c r="O3442" s="2" t="s">
        <v>22</v>
      </c>
      <c r="P3442" s="2" t="s">
        <v>8219</v>
      </c>
      <c r="Q3442" s="2" t="s">
        <v>8220</v>
      </c>
      <c r="R3442" s="2" t="s">
        <v>21</v>
      </c>
      <c r="S3442" s="2"/>
      <c r="T3442" s="2" t="s">
        <v>25</v>
      </c>
      <c r="U3442" t="str">
        <f>VLOOKUP(H3442,[4]可返佣产品!$A$2:$B$1000,2,)</f>
        <v>true</v>
      </c>
    </row>
    <row r="3443" spans="1:21">
      <c r="A3443" s="2" t="s">
        <v>11061</v>
      </c>
      <c r="B3443" s="1" t="str">
        <f>VLOOKUP(A3443,'[3]消费明细-普通账号'!$B$2:$C$10000,2,)</f>
        <v>深圳雷迪时代网络科技有限公司</v>
      </c>
      <c r="C3443" s="1" t="str">
        <f>VLOOKUP(A3443,'[3]消费明细-普通账号'!$B$2:$D$10000,3,)</f>
        <v>铁军-深</v>
      </c>
      <c r="D3443" s="1" t="str">
        <f>VLOOKUP(A3443,'[3]消费明细-普通账号'!$B$2:$L$10000,11,)</f>
        <v>金浩阳</v>
      </c>
      <c r="E3443" s="1" t="str">
        <f>VLOOKUP(A3443,'[3]消费明细-普通账号'!$B$2:$P$10000,15,)</f>
        <v>新建</v>
      </c>
      <c r="F3443" s="5">
        <f>VLOOKUP(A3443,'[3]消费明细-普通账号'!$B$2:$O$10000,14,)</f>
        <v>43139.641111111101</v>
      </c>
      <c r="G3443" s="2" t="s">
        <v>8221</v>
      </c>
      <c r="H3443" s="2" t="s">
        <v>17</v>
      </c>
      <c r="I3443" s="2" t="s">
        <v>59</v>
      </c>
      <c r="J3443" s="2" t="s">
        <v>8218</v>
      </c>
      <c r="K3443" s="2" t="s">
        <v>20</v>
      </c>
      <c r="L3443" s="2" t="s">
        <v>8218</v>
      </c>
      <c r="M3443" s="2"/>
      <c r="N3443" s="1">
        <f t="shared" si="53"/>
        <v>295.10000000000002</v>
      </c>
      <c r="O3443" s="2" t="s">
        <v>22</v>
      </c>
      <c r="P3443" s="2" t="s">
        <v>8222</v>
      </c>
      <c r="Q3443" s="2" t="s">
        <v>8223</v>
      </c>
      <c r="R3443" s="2" t="s">
        <v>21</v>
      </c>
      <c r="S3443" s="2"/>
      <c r="T3443" s="2" t="s">
        <v>25</v>
      </c>
      <c r="U3443" t="str">
        <f>VLOOKUP(H3443,[4]可返佣产品!$A$2:$B$1000,2,)</f>
        <v>true</v>
      </c>
    </row>
    <row r="3444" spans="1:21">
      <c r="A3444" s="2" t="s">
        <v>11061</v>
      </c>
      <c r="B3444" s="1" t="str">
        <f>VLOOKUP(A3444,'[3]消费明细-普通账号'!$B$2:$C$10000,2,)</f>
        <v>深圳雷迪时代网络科技有限公司</v>
      </c>
      <c r="C3444" s="1" t="str">
        <f>VLOOKUP(A3444,'[3]消费明细-普通账号'!$B$2:$D$10000,3,)</f>
        <v>铁军-深</v>
      </c>
      <c r="D3444" s="1" t="str">
        <f>VLOOKUP(A3444,'[3]消费明细-普通账号'!$B$2:$L$10000,11,)</f>
        <v>金浩阳</v>
      </c>
      <c r="E3444" s="1" t="str">
        <f>VLOOKUP(A3444,'[3]消费明细-普通账号'!$B$2:$P$10000,15,)</f>
        <v>新建</v>
      </c>
      <c r="F3444" s="5">
        <f>VLOOKUP(A3444,'[3]消费明细-普通账号'!$B$2:$O$10000,14,)</f>
        <v>43139.641111111101</v>
      </c>
      <c r="G3444" s="2" t="s">
        <v>8224</v>
      </c>
      <c r="H3444" s="2" t="s">
        <v>17</v>
      </c>
      <c r="I3444" s="2" t="s">
        <v>59</v>
      </c>
      <c r="J3444" s="2" t="s">
        <v>8218</v>
      </c>
      <c r="K3444" s="2" t="s">
        <v>20</v>
      </c>
      <c r="L3444" s="2" t="s">
        <v>8218</v>
      </c>
      <c r="M3444" s="2"/>
      <c r="N3444" s="1">
        <f t="shared" si="53"/>
        <v>295.10000000000002</v>
      </c>
      <c r="O3444" s="2" t="s">
        <v>22</v>
      </c>
      <c r="P3444" s="2" t="s">
        <v>8225</v>
      </c>
      <c r="Q3444" s="2" t="s">
        <v>8226</v>
      </c>
      <c r="R3444" s="2" t="s">
        <v>21</v>
      </c>
      <c r="S3444" s="2"/>
      <c r="T3444" s="2" t="s">
        <v>25</v>
      </c>
      <c r="U3444" t="str">
        <f>VLOOKUP(H3444,[4]可返佣产品!$A$2:$B$1000,2,)</f>
        <v>true</v>
      </c>
    </row>
    <row r="3445" spans="1:21">
      <c r="A3445" s="2" t="s">
        <v>11061</v>
      </c>
      <c r="B3445" s="1" t="str">
        <f>VLOOKUP(A3445,'[3]消费明细-普通账号'!$B$2:$C$10000,2,)</f>
        <v>深圳雷迪时代网络科技有限公司</v>
      </c>
      <c r="C3445" s="1" t="str">
        <f>VLOOKUP(A3445,'[3]消费明细-普通账号'!$B$2:$D$10000,3,)</f>
        <v>铁军-深</v>
      </c>
      <c r="D3445" s="1" t="str">
        <f>VLOOKUP(A3445,'[3]消费明细-普通账号'!$B$2:$L$10000,11,)</f>
        <v>金浩阳</v>
      </c>
      <c r="E3445" s="1" t="str">
        <f>VLOOKUP(A3445,'[3]消费明细-普通账号'!$B$2:$P$10000,15,)</f>
        <v>新建</v>
      </c>
      <c r="F3445" s="5">
        <f>VLOOKUP(A3445,'[3]消费明细-普通账号'!$B$2:$O$10000,14,)</f>
        <v>43139.641111111101</v>
      </c>
      <c r="G3445" s="2" t="s">
        <v>8227</v>
      </c>
      <c r="H3445" s="2" t="s">
        <v>17</v>
      </c>
      <c r="I3445" s="2" t="s">
        <v>59</v>
      </c>
      <c r="J3445" s="2" t="s">
        <v>8218</v>
      </c>
      <c r="K3445" s="2" t="s">
        <v>20</v>
      </c>
      <c r="L3445" s="2" t="s">
        <v>8218</v>
      </c>
      <c r="M3445" s="2"/>
      <c r="N3445" s="1">
        <f t="shared" si="53"/>
        <v>295.10000000000002</v>
      </c>
      <c r="O3445" s="2" t="s">
        <v>22</v>
      </c>
      <c r="P3445" s="2" t="s">
        <v>8228</v>
      </c>
      <c r="Q3445" s="2" t="s">
        <v>8229</v>
      </c>
      <c r="R3445" s="2" t="s">
        <v>21</v>
      </c>
      <c r="S3445" s="2"/>
      <c r="T3445" s="2" t="s">
        <v>25</v>
      </c>
      <c r="U3445" t="str">
        <f>VLOOKUP(H3445,[4]可返佣产品!$A$2:$B$1000,2,)</f>
        <v>true</v>
      </c>
    </row>
    <row r="3446" spans="1:21">
      <c r="A3446" s="2" t="s">
        <v>11060</v>
      </c>
      <c r="B3446" s="1" t="str">
        <f>VLOOKUP(A3446,'[3]消费明细-普通账号'!$B$2:$C$10000,2,)</f>
        <v>深圳普银网络技术有限公司</v>
      </c>
      <c r="C3446" s="1" t="str">
        <f>VLOOKUP(A3446,'[3]消费明细-普通账号'!$B$2:$D$10000,3,)</f>
        <v>铁军-深</v>
      </c>
      <c r="D3446" s="1" t="str">
        <f>VLOOKUP(A3446,'[3]消费明细-普通账号'!$B$2:$L$10000,11,)</f>
        <v>黄至崇</v>
      </c>
      <c r="E3446" s="1" t="str">
        <f>VLOOKUP(A3446,'[3]消费明细-普通账号'!$B$2:$P$10000,15,)</f>
        <v>新建</v>
      </c>
      <c r="F3446" s="5">
        <f>VLOOKUP(A3446,'[3]消费明细-普通账号'!$B$2:$O$10000,14,)</f>
        <v>43235.791747685202</v>
      </c>
      <c r="G3446" s="2" t="s">
        <v>8253</v>
      </c>
      <c r="H3446" s="2" t="s">
        <v>17</v>
      </c>
      <c r="I3446" s="2" t="s">
        <v>59</v>
      </c>
      <c r="J3446" s="2" t="s">
        <v>8254</v>
      </c>
      <c r="K3446" s="2" t="s">
        <v>360</v>
      </c>
      <c r="L3446" s="2" t="s">
        <v>8255</v>
      </c>
      <c r="M3446" s="2"/>
      <c r="N3446" s="1">
        <f t="shared" si="53"/>
        <v>1091</v>
      </c>
      <c r="O3446" s="2" t="s">
        <v>22</v>
      </c>
      <c r="P3446" s="2" t="s">
        <v>8256</v>
      </c>
      <c r="Q3446" s="2" t="s">
        <v>8257</v>
      </c>
      <c r="R3446" s="2" t="s">
        <v>21</v>
      </c>
      <c r="S3446" s="2"/>
      <c r="T3446" s="2" t="s">
        <v>25</v>
      </c>
      <c r="U3446" t="str">
        <f>VLOOKUP(H3446,[4]可返佣产品!$A$2:$B$1000,2,)</f>
        <v>true</v>
      </c>
    </row>
    <row r="3447" spans="1:21">
      <c r="A3447" s="2" t="s">
        <v>11060</v>
      </c>
      <c r="B3447" s="1" t="str">
        <f>VLOOKUP(A3447,'[3]消费明细-普通账号'!$B$2:$C$10000,2,)</f>
        <v>深圳普银网络技术有限公司</v>
      </c>
      <c r="C3447" s="1" t="str">
        <f>VLOOKUP(A3447,'[3]消费明细-普通账号'!$B$2:$D$10000,3,)</f>
        <v>铁军-深</v>
      </c>
      <c r="D3447" s="1" t="str">
        <f>VLOOKUP(A3447,'[3]消费明细-普通账号'!$B$2:$L$10000,11,)</f>
        <v>黄至崇</v>
      </c>
      <c r="E3447" s="1" t="str">
        <f>VLOOKUP(A3447,'[3]消费明细-普通账号'!$B$2:$P$10000,15,)</f>
        <v>新建</v>
      </c>
      <c r="F3447" s="5">
        <f>VLOOKUP(A3447,'[3]消费明细-普通账号'!$B$2:$O$10000,14,)</f>
        <v>43235.791747685202</v>
      </c>
      <c r="G3447" s="2" t="s">
        <v>8258</v>
      </c>
      <c r="H3447" s="2" t="s">
        <v>17</v>
      </c>
      <c r="I3447" s="2" t="s">
        <v>59</v>
      </c>
      <c r="J3447" s="2" t="s">
        <v>8259</v>
      </c>
      <c r="K3447" s="2" t="s">
        <v>360</v>
      </c>
      <c r="L3447" s="2" t="s">
        <v>8260</v>
      </c>
      <c r="M3447" s="2"/>
      <c r="N3447" s="1">
        <f t="shared" si="53"/>
        <v>187.6</v>
      </c>
      <c r="O3447" s="2" t="s">
        <v>22</v>
      </c>
      <c r="P3447" s="2" t="s">
        <v>8261</v>
      </c>
      <c r="Q3447" s="2" t="s">
        <v>8262</v>
      </c>
      <c r="R3447" s="2" t="s">
        <v>21</v>
      </c>
      <c r="S3447" s="2"/>
      <c r="T3447" s="2" t="s">
        <v>25</v>
      </c>
      <c r="U3447" t="str">
        <f>VLOOKUP(H3447,[4]可返佣产品!$A$2:$B$1000,2,)</f>
        <v>true</v>
      </c>
    </row>
    <row r="3448" spans="1:21">
      <c r="A3448" s="2" t="s">
        <v>11060</v>
      </c>
      <c r="B3448" s="1" t="str">
        <f>VLOOKUP(A3448,'[3]消费明细-普通账号'!$B$2:$C$10000,2,)</f>
        <v>深圳普银网络技术有限公司</v>
      </c>
      <c r="C3448" s="1" t="str">
        <f>VLOOKUP(A3448,'[3]消费明细-普通账号'!$B$2:$D$10000,3,)</f>
        <v>铁军-深</v>
      </c>
      <c r="D3448" s="1" t="str">
        <f>VLOOKUP(A3448,'[3]消费明细-普通账号'!$B$2:$L$10000,11,)</f>
        <v>黄至崇</v>
      </c>
      <c r="E3448" s="1" t="str">
        <f>VLOOKUP(A3448,'[3]消费明细-普通账号'!$B$2:$P$10000,15,)</f>
        <v>新建</v>
      </c>
      <c r="F3448" s="5">
        <f>VLOOKUP(A3448,'[3]消费明细-普通账号'!$B$2:$O$10000,14,)</f>
        <v>43235.791747685202</v>
      </c>
      <c r="G3448" s="2" t="s">
        <v>8263</v>
      </c>
      <c r="H3448" s="2" t="s">
        <v>17</v>
      </c>
      <c r="I3448" s="2" t="s">
        <v>59</v>
      </c>
      <c r="J3448" s="2" t="s">
        <v>8259</v>
      </c>
      <c r="K3448" s="2" t="s">
        <v>360</v>
      </c>
      <c r="L3448" s="2" t="s">
        <v>8260</v>
      </c>
      <c r="M3448" s="2"/>
      <c r="N3448" s="1">
        <f t="shared" si="53"/>
        <v>187.6</v>
      </c>
      <c r="O3448" s="2" t="s">
        <v>22</v>
      </c>
      <c r="P3448" s="2" t="s">
        <v>8264</v>
      </c>
      <c r="Q3448" s="2" t="s">
        <v>8265</v>
      </c>
      <c r="R3448" s="2" t="s">
        <v>21</v>
      </c>
      <c r="S3448" s="2"/>
      <c r="T3448" s="2" t="s">
        <v>25</v>
      </c>
      <c r="U3448" t="str">
        <f>VLOOKUP(H3448,[4]可返佣产品!$A$2:$B$1000,2,)</f>
        <v>true</v>
      </c>
    </row>
    <row r="3449" spans="1:21">
      <c r="A3449" s="2" t="s">
        <v>11060</v>
      </c>
      <c r="B3449" s="1" t="str">
        <f>VLOOKUP(A3449,'[3]消费明细-普通账号'!$B$2:$C$10000,2,)</f>
        <v>深圳普银网络技术有限公司</v>
      </c>
      <c r="C3449" s="1" t="str">
        <f>VLOOKUP(A3449,'[3]消费明细-普通账号'!$B$2:$D$10000,3,)</f>
        <v>铁军-深</v>
      </c>
      <c r="D3449" s="1" t="str">
        <f>VLOOKUP(A3449,'[3]消费明细-普通账号'!$B$2:$L$10000,11,)</f>
        <v>黄至崇</v>
      </c>
      <c r="E3449" s="1" t="str">
        <f>VLOOKUP(A3449,'[3]消费明细-普通账号'!$B$2:$P$10000,15,)</f>
        <v>新建</v>
      </c>
      <c r="F3449" s="5">
        <f>VLOOKUP(A3449,'[3]消费明细-普通账号'!$B$2:$O$10000,14,)</f>
        <v>43235.791747685202</v>
      </c>
      <c r="G3449" s="2" t="s">
        <v>8266</v>
      </c>
      <c r="H3449" s="2" t="s">
        <v>17</v>
      </c>
      <c r="I3449" s="2" t="s">
        <v>59</v>
      </c>
      <c r="J3449" s="2" t="s">
        <v>8259</v>
      </c>
      <c r="K3449" s="2" t="s">
        <v>360</v>
      </c>
      <c r="L3449" s="2" t="s">
        <v>8260</v>
      </c>
      <c r="M3449" s="2"/>
      <c r="N3449" s="1">
        <f t="shared" si="53"/>
        <v>187.6</v>
      </c>
      <c r="O3449" s="2" t="s">
        <v>22</v>
      </c>
      <c r="P3449" s="2" t="s">
        <v>4098</v>
      </c>
      <c r="Q3449" s="2" t="s">
        <v>8267</v>
      </c>
      <c r="R3449" s="2" t="s">
        <v>21</v>
      </c>
      <c r="S3449" s="2"/>
      <c r="T3449" s="2" t="s">
        <v>25</v>
      </c>
      <c r="U3449" t="str">
        <f>VLOOKUP(H3449,[4]可返佣产品!$A$2:$B$1000,2,)</f>
        <v>true</v>
      </c>
    </row>
    <row r="3450" spans="1:21">
      <c r="A3450" s="2" t="s">
        <v>11059</v>
      </c>
      <c r="B3450" s="1" t="str">
        <f>VLOOKUP(A3450,'[3]消费明细-普通账号'!$B$2:$C$10000,2,)</f>
        <v>深圳华元智能科技有限公司</v>
      </c>
      <c r="C3450" s="1" t="str">
        <f>VLOOKUP(A3450,'[3]消费明细-普通账号'!$B$2:$D$10000,3,)</f>
        <v>铁军-深</v>
      </c>
      <c r="D3450" s="1" t="str">
        <f>VLOOKUP(A3450,'[3]消费明细-普通账号'!$B$2:$L$10000,11,)</f>
        <v>金浩阳</v>
      </c>
      <c r="E3450" s="1" t="str">
        <f>VLOOKUP(A3450,'[3]消费明细-普通账号'!$B$2:$P$10000,15,)</f>
        <v>新建</v>
      </c>
      <c r="F3450" s="5">
        <f>VLOOKUP(A3450,'[3]消费明细-普通账号'!$B$2:$O$10000,14,)</f>
        <v>43178.744328703702</v>
      </c>
      <c r="G3450" s="2" t="s">
        <v>8283</v>
      </c>
      <c r="H3450" s="2" t="s">
        <v>17</v>
      </c>
      <c r="I3450" s="2" t="s">
        <v>59</v>
      </c>
      <c r="J3450" s="2" t="s">
        <v>8284</v>
      </c>
      <c r="K3450" s="2" t="s">
        <v>20</v>
      </c>
      <c r="L3450" s="2" t="s">
        <v>8284</v>
      </c>
      <c r="M3450" s="2"/>
      <c r="N3450" s="1">
        <f t="shared" si="53"/>
        <v>1040</v>
      </c>
      <c r="O3450" s="2" t="s">
        <v>22</v>
      </c>
      <c r="P3450" s="2" t="s">
        <v>8285</v>
      </c>
      <c r="Q3450" s="2" t="s">
        <v>8286</v>
      </c>
      <c r="R3450" s="2" t="s">
        <v>21</v>
      </c>
      <c r="S3450" s="2"/>
      <c r="T3450" s="2" t="s">
        <v>25</v>
      </c>
      <c r="U3450" t="str">
        <f>VLOOKUP(H3450,[4]可返佣产品!$A$2:$B$1000,2,)</f>
        <v>true</v>
      </c>
    </row>
    <row r="3451" spans="1:21">
      <c r="A3451" s="2" t="s">
        <v>11060</v>
      </c>
      <c r="B3451" s="1" t="str">
        <f>VLOOKUP(A3451,'[3]消费明细-普通账号'!$B$2:$C$10000,2,)</f>
        <v>深圳普银网络技术有限公司</v>
      </c>
      <c r="C3451" s="1" t="str">
        <f>VLOOKUP(A3451,'[3]消费明细-普通账号'!$B$2:$D$10000,3,)</f>
        <v>铁军-深</v>
      </c>
      <c r="D3451" s="1" t="str">
        <f>VLOOKUP(A3451,'[3]消费明细-普通账号'!$B$2:$L$10000,11,)</f>
        <v>黄至崇</v>
      </c>
      <c r="E3451" s="1" t="str">
        <f>VLOOKUP(A3451,'[3]消费明细-普通账号'!$B$2:$P$10000,15,)</f>
        <v>新建</v>
      </c>
      <c r="F3451" s="5">
        <f>VLOOKUP(A3451,'[3]消费明细-普通账号'!$B$2:$O$10000,14,)</f>
        <v>43235.791747685202</v>
      </c>
      <c r="G3451" s="2" t="s">
        <v>8296</v>
      </c>
      <c r="H3451" s="2" t="s">
        <v>166</v>
      </c>
      <c r="I3451" s="2" t="s">
        <v>49</v>
      </c>
      <c r="J3451" s="2" t="s">
        <v>29</v>
      </c>
      <c r="K3451" s="2" t="s">
        <v>20</v>
      </c>
      <c r="L3451" s="2" t="s">
        <v>30</v>
      </c>
      <c r="M3451" s="2"/>
      <c r="N3451" s="1">
        <f t="shared" si="53"/>
        <v>0</v>
      </c>
      <c r="O3451" s="2" t="s">
        <v>31</v>
      </c>
      <c r="P3451" s="2" t="s">
        <v>8297</v>
      </c>
      <c r="Q3451" s="2" t="s">
        <v>8297</v>
      </c>
      <c r="R3451" s="2" t="s">
        <v>21</v>
      </c>
      <c r="S3451" s="2"/>
      <c r="T3451" s="2" t="s">
        <v>25</v>
      </c>
      <c r="U3451" t="e">
        <f>VLOOKUP(H3451,[4]可返佣产品!$A$2:$B$1000,2,)</f>
        <v>#N/A</v>
      </c>
    </row>
    <row r="3452" spans="1:21">
      <c r="A3452" s="2" t="s">
        <v>11060</v>
      </c>
      <c r="B3452" s="1" t="str">
        <f>VLOOKUP(A3452,'[3]消费明细-普通账号'!$B$2:$C$10000,2,)</f>
        <v>深圳普银网络技术有限公司</v>
      </c>
      <c r="C3452" s="1" t="str">
        <f>VLOOKUP(A3452,'[3]消费明细-普通账号'!$B$2:$D$10000,3,)</f>
        <v>铁军-深</v>
      </c>
      <c r="D3452" s="1" t="str">
        <f>VLOOKUP(A3452,'[3]消费明细-普通账号'!$B$2:$L$10000,11,)</f>
        <v>黄至崇</v>
      </c>
      <c r="E3452" s="1" t="str">
        <f>VLOOKUP(A3452,'[3]消费明细-普通账号'!$B$2:$P$10000,15,)</f>
        <v>新建</v>
      </c>
      <c r="F3452" s="5">
        <f>VLOOKUP(A3452,'[3]消费明细-普通账号'!$B$2:$O$10000,14,)</f>
        <v>43235.791747685202</v>
      </c>
      <c r="G3452" s="2" t="s">
        <v>8298</v>
      </c>
      <c r="H3452" s="2" t="s">
        <v>48</v>
      </c>
      <c r="I3452" s="2" t="s">
        <v>49</v>
      </c>
      <c r="J3452" s="2" t="s">
        <v>29</v>
      </c>
      <c r="K3452" s="2" t="s">
        <v>20</v>
      </c>
      <c r="L3452" s="2" t="s">
        <v>30</v>
      </c>
      <c r="M3452" s="2"/>
      <c r="N3452" s="1">
        <f t="shared" si="53"/>
        <v>0</v>
      </c>
      <c r="O3452" s="2" t="s">
        <v>31</v>
      </c>
      <c r="P3452" s="2" t="s">
        <v>8299</v>
      </c>
      <c r="Q3452" s="2" t="s">
        <v>8300</v>
      </c>
      <c r="R3452" s="2" t="s">
        <v>21</v>
      </c>
      <c r="S3452" s="2"/>
      <c r="T3452" s="2" t="s">
        <v>25</v>
      </c>
      <c r="U3452" t="e">
        <f>VLOOKUP(H3452,[4]可返佣产品!$A$2:$B$1000,2,)</f>
        <v>#N/A</v>
      </c>
    </row>
    <row r="3453" spans="1:21">
      <c r="A3453" s="2" t="s">
        <v>11060</v>
      </c>
      <c r="B3453" s="1" t="str">
        <f>VLOOKUP(A3453,'[3]消费明细-普通账号'!$B$2:$C$10000,2,)</f>
        <v>深圳普银网络技术有限公司</v>
      </c>
      <c r="C3453" s="1" t="str">
        <f>VLOOKUP(A3453,'[3]消费明细-普通账号'!$B$2:$D$10000,3,)</f>
        <v>铁军-深</v>
      </c>
      <c r="D3453" s="1" t="str">
        <f>VLOOKUP(A3453,'[3]消费明细-普通账号'!$B$2:$L$10000,11,)</f>
        <v>黄至崇</v>
      </c>
      <c r="E3453" s="1" t="str">
        <f>VLOOKUP(A3453,'[3]消费明细-普通账号'!$B$2:$P$10000,15,)</f>
        <v>新建</v>
      </c>
      <c r="F3453" s="5">
        <f>VLOOKUP(A3453,'[3]消费明细-普通账号'!$B$2:$O$10000,14,)</f>
        <v>43235.791747685202</v>
      </c>
      <c r="G3453" s="2" t="s">
        <v>8301</v>
      </c>
      <c r="H3453" s="2" t="s">
        <v>54</v>
      </c>
      <c r="I3453" s="2" t="s">
        <v>49</v>
      </c>
      <c r="J3453" s="2" t="s">
        <v>29</v>
      </c>
      <c r="K3453" s="2" t="s">
        <v>20</v>
      </c>
      <c r="L3453" s="2" t="s">
        <v>29</v>
      </c>
      <c r="M3453" s="2"/>
      <c r="N3453" s="1">
        <f t="shared" si="53"/>
        <v>0</v>
      </c>
      <c r="O3453" s="2" t="s">
        <v>22</v>
      </c>
      <c r="P3453" s="2" t="s">
        <v>8302</v>
      </c>
      <c r="Q3453" s="2" t="s">
        <v>8303</v>
      </c>
      <c r="R3453" s="2" t="s">
        <v>21</v>
      </c>
      <c r="S3453" s="2"/>
      <c r="T3453" s="2" t="s">
        <v>25</v>
      </c>
      <c r="U3453" t="str">
        <f>VLOOKUP(H3453,[4]可返佣产品!$A$2:$B$1000,2,)</f>
        <v>true</v>
      </c>
    </row>
    <row r="3454" spans="1:21">
      <c r="A3454" s="2" t="s">
        <v>11060</v>
      </c>
      <c r="B3454" s="1" t="str">
        <f>VLOOKUP(A3454,'[3]消费明细-普通账号'!$B$2:$C$10000,2,)</f>
        <v>深圳普银网络技术有限公司</v>
      </c>
      <c r="C3454" s="1" t="str">
        <f>VLOOKUP(A3454,'[3]消费明细-普通账号'!$B$2:$D$10000,3,)</f>
        <v>铁军-深</v>
      </c>
      <c r="D3454" s="1" t="str">
        <f>VLOOKUP(A3454,'[3]消费明细-普通账号'!$B$2:$L$10000,11,)</f>
        <v>黄至崇</v>
      </c>
      <c r="E3454" s="1" t="str">
        <f>VLOOKUP(A3454,'[3]消费明细-普通账号'!$B$2:$P$10000,15,)</f>
        <v>新建</v>
      </c>
      <c r="F3454" s="5">
        <f>VLOOKUP(A3454,'[3]消费明细-普通账号'!$B$2:$O$10000,14,)</f>
        <v>43235.791747685202</v>
      </c>
      <c r="G3454" s="2" t="s">
        <v>8306</v>
      </c>
      <c r="H3454" s="2" t="s">
        <v>166</v>
      </c>
      <c r="I3454" s="2" t="s">
        <v>49</v>
      </c>
      <c r="J3454" s="2" t="s">
        <v>29</v>
      </c>
      <c r="K3454" s="2" t="s">
        <v>20</v>
      </c>
      <c r="L3454" s="2" t="s">
        <v>30</v>
      </c>
      <c r="M3454" s="2"/>
      <c r="N3454" s="1">
        <f t="shared" si="53"/>
        <v>0</v>
      </c>
      <c r="O3454" s="2" t="s">
        <v>31</v>
      </c>
      <c r="P3454" s="2" t="s">
        <v>8307</v>
      </c>
      <c r="Q3454" s="2" t="s">
        <v>8307</v>
      </c>
      <c r="R3454" s="2" t="s">
        <v>21</v>
      </c>
      <c r="S3454" s="2"/>
      <c r="T3454" s="2" t="s">
        <v>25</v>
      </c>
      <c r="U3454" t="e">
        <f>VLOOKUP(H3454,[4]可返佣产品!$A$2:$B$1000,2,)</f>
        <v>#N/A</v>
      </c>
    </row>
    <row r="3455" spans="1:21">
      <c r="A3455" s="2" t="s">
        <v>11060</v>
      </c>
      <c r="B3455" s="1" t="str">
        <f>VLOOKUP(A3455,'[3]消费明细-普通账号'!$B$2:$C$10000,2,)</f>
        <v>深圳普银网络技术有限公司</v>
      </c>
      <c r="C3455" s="1" t="str">
        <f>VLOOKUP(A3455,'[3]消费明细-普通账号'!$B$2:$D$10000,3,)</f>
        <v>铁军-深</v>
      </c>
      <c r="D3455" s="1" t="str">
        <f>VLOOKUP(A3455,'[3]消费明细-普通账号'!$B$2:$L$10000,11,)</f>
        <v>黄至崇</v>
      </c>
      <c r="E3455" s="1" t="str">
        <f>VLOOKUP(A3455,'[3]消费明细-普通账号'!$B$2:$P$10000,15,)</f>
        <v>新建</v>
      </c>
      <c r="F3455" s="5">
        <f>VLOOKUP(A3455,'[3]消费明细-普通账号'!$B$2:$O$10000,14,)</f>
        <v>43235.791747685202</v>
      </c>
      <c r="G3455" s="2" t="s">
        <v>8308</v>
      </c>
      <c r="H3455" s="2" t="s">
        <v>48</v>
      </c>
      <c r="I3455" s="2" t="s">
        <v>49</v>
      </c>
      <c r="J3455" s="2" t="s">
        <v>29</v>
      </c>
      <c r="K3455" s="2" t="s">
        <v>20</v>
      </c>
      <c r="L3455" s="2" t="s">
        <v>30</v>
      </c>
      <c r="M3455" s="2"/>
      <c r="N3455" s="1">
        <f t="shared" si="53"/>
        <v>0</v>
      </c>
      <c r="O3455" s="2" t="s">
        <v>31</v>
      </c>
      <c r="P3455" s="2" t="s">
        <v>8309</v>
      </c>
      <c r="Q3455" s="2" t="s">
        <v>8310</v>
      </c>
      <c r="R3455" s="2" t="s">
        <v>21</v>
      </c>
      <c r="S3455" s="2"/>
      <c r="T3455" s="2" t="s">
        <v>25</v>
      </c>
      <c r="U3455" t="e">
        <f>VLOOKUP(H3455,[4]可返佣产品!$A$2:$B$1000,2,)</f>
        <v>#N/A</v>
      </c>
    </row>
    <row r="3456" spans="1:21">
      <c r="A3456" s="2" t="s">
        <v>11060</v>
      </c>
      <c r="B3456" s="1" t="str">
        <f>VLOOKUP(A3456,'[3]消费明细-普通账号'!$B$2:$C$10000,2,)</f>
        <v>深圳普银网络技术有限公司</v>
      </c>
      <c r="C3456" s="1" t="str">
        <f>VLOOKUP(A3456,'[3]消费明细-普通账号'!$B$2:$D$10000,3,)</f>
        <v>铁军-深</v>
      </c>
      <c r="D3456" s="1" t="str">
        <f>VLOOKUP(A3456,'[3]消费明细-普通账号'!$B$2:$L$10000,11,)</f>
        <v>黄至崇</v>
      </c>
      <c r="E3456" s="1" t="str">
        <f>VLOOKUP(A3456,'[3]消费明细-普通账号'!$B$2:$P$10000,15,)</f>
        <v>新建</v>
      </c>
      <c r="F3456" s="5">
        <f>VLOOKUP(A3456,'[3]消费明细-普通账号'!$B$2:$O$10000,14,)</f>
        <v>43235.791747685202</v>
      </c>
      <c r="G3456" s="2" t="s">
        <v>8311</v>
      </c>
      <c r="H3456" s="2" t="s">
        <v>166</v>
      </c>
      <c r="I3456" s="2" t="s">
        <v>49</v>
      </c>
      <c r="J3456" s="2" t="s">
        <v>29</v>
      </c>
      <c r="K3456" s="2" t="s">
        <v>20</v>
      </c>
      <c r="L3456" s="2" t="s">
        <v>30</v>
      </c>
      <c r="M3456" s="2"/>
      <c r="N3456" s="1">
        <f t="shared" si="53"/>
        <v>0</v>
      </c>
      <c r="O3456" s="2" t="s">
        <v>31</v>
      </c>
      <c r="P3456" s="2" t="s">
        <v>8312</v>
      </c>
      <c r="Q3456" s="2" t="s">
        <v>8312</v>
      </c>
      <c r="R3456" s="2" t="s">
        <v>21</v>
      </c>
      <c r="S3456" s="2"/>
      <c r="T3456" s="2" t="s">
        <v>25</v>
      </c>
      <c r="U3456" t="e">
        <f>VLOOKUP(H3456,[4]可返佣产品!$A$2:$B$1000,2,)</f>
        <v>#N/A</v>
      </c>
    </row>
    <row r="3457" spans="1:21">
      <c r="A3457" s="2" t="s">
        <v>11060</v>
      </c>
      <c r="B3457" s="1" t="str">
        <f>VLOOKUP(A3457,'[3]消费明细-普通账号'!$B$2:$C$10000,2,)</f>
        <v>深圳普银网络技术有限公司</v>
      </c>
      <c r="C3457" s="1" t="str">
        <f>VLOOKUP(A3457,'[3]消费明细-普通账号'!$B$2:$D$10000,3,)</f>
        <v>铁军-深</v>
      </c>
      <c r="D3457" s="1" t="str">
        <f>VLOOKUP(A3457,'[3]消费明细-普通账号'!$B$2:$L$10000,11,)</f>
        <v>黄至崇</v>
      </c>
      <c r="E3457" s="1" t="str">
        <f>VLOOKUP(A3457,'[3]消费明细-普通账号'!$B$2:$P$10000,15,)</f>
        <v>新建</v>
      </c>
      <c r="F3457" s="5">
        <f>VLOOKUP(A3457,'[3]消费明细-普通账号'!$B$2:$O$10000,14,)</f>
        <v>43235.791747685202</v>
      </c>
      <c r="G3457" s="2" t="s">
        <v>8313</v>
      </c>
      <c r="H3457" s="2" t="s">
        <v>48</v>
      </c>
      <c r="I3457" s="2" t="s">
        <v>49</v>
      </c>
      <c r="J3457" s="2" t="s">
        <v>29</v>
      </c>
      <c r="K3457" s="2" t="s">
        <v>20</v>
      </c>
      <c r="L3457" s="2" t="s">
        <v>30</v>
      </c>
      <c r="M3457" s="2"/>
      <c r="N3457" s="1">
        <f t="shared" si="53"/>
        <v>0</v>
      </c>
      <c r="O3457" s="2" t="s">
        <v>31</v>
      </c>
      <c r="P3457" s="2" t="s">
        <v>8314</v>
      </c>
      <c r="Q3457" s="2" t="s">
        <v>8314</v>
      </c>
      <c r="R3457" s="2" t="s">
        <v>21</v>
      </c>
      <c r="S3457" s="2"/>
      <c r="T3457" s="2" t="s">
        <v>25</v>
      </c>
      <c r="U3457" t="e">
        <f>VLOOKUP(H3457,[4]可返佣产品!$A$2:$B$1000,2,)</f>
        <v>#N/A</v>
      </c>
    </row>
    <row r="3458" spans="1:21">
      <c r="A3458" s="2" t="s">
        <v>11060</v>
      </c>
      <c r="B3458" s="1" t="str">
        <f>VLOOKUP(A3458,'[3]消费明细-普通账号'!$B$2:$C$10000,2,)</f>
        <v>深圳普银网络技术有限公司</v>
      </c>
      <c r="C3458" s="1" t="str">
        <f>VLOOKUP(A3458,'[3]消费明细-普通账号'!$B$2:$D$10000,3,)</f>
        <v>铁军-深</v>
      </c>
      <c r="D3458" s="1" t="str">
        <f>VLOOKUP(A3458,'[3]消费明细-普通账号'!$B$2:$L$10000,11,)</f>
        <v>黄至崇</v>
      </c>
      <c r="E3458" s="1" t="str">
        <f>VLOOKUP(A3458,'[3]消费明细-普通账号'!$B$2:$P$10000,15,)</f>
        <v>新建</v>
      </c>
      <c r="F3458" s="5">
        <f>VLOOKUP(A3458,'[3]消费明细-普通账号'!$B$2:$O$10000,14,)</f>
        <v>43235.791747685202</v>
      </c>
      <c r="G3458" s="2" t="s">
        <v>8354</v>
      </c>
      <c r="H3458" s="2" t="s">
        <v>89</v>
      </c>
      <c r="I3458" s="2" t="s">
        <v>49</v>
      </c>
      <c r="J3458" s="2" t="s">
        <v>1228</v>
      </c>
      <c r="K3458" s="2" t="s">
        <v>773</v>
      </c>
      <c r="L3458" s="2" t="s">
        <v>8355</v>
      </c>
      <c r="M3458" s="2">
        <v>90</v>
      </c>
      <c r="N3458" s="1">
        <f t="shared" si="53"/>
        <v>0</v>
      </c>
      <c r="O3458" s="2" t="s">
        <v>22</v>
      </c>
      <c r="P3458" s="2" t="s">
        <v>8356</v>
      </c>
      <c r="Q3458" s="2" t="s">
        <v>8357</v>
      </c>
      <c r="R3458" s="2" t="s">
        <v>21</v>
      </c>
      <c r="S3458" s="2"/>
      <c r="T3458" s="2" t="s">
        <v>25</v>
      </c>
      <c r="U3458" t="str">
        <f>VLOOKUP(H3458,[4]可返佣产品!$A$2:$B$1000,2,)</f>
        <v>true</v>
      </c>
    </row>
    <row r="3459" spans="1:21">
      <c r="A3459" s="2" t="s">
        <v>11059</v>
      </c>
      <c r="B3459" s="1" t="str">
        <f>VLOOKUP(A3459,'[3]消费明细-普通账号'!$B$2:$C$10000,2,)</f>
        <v>深圳华元智能科技有限公司</v>
      </c>
      <c r="C3459" s="1" t="str">
        <f>VLOOKUP(A3459,'[3]消费明细-普通账号'!$B$2:$D$10000,3,)</f>
        <v>铁军-深</v>
      </c>
      <c r="D3459" s="1" t="str">
        <f>VLOOKUP(A3459,'[3]消费明细-普通账号'!$B$2:$L$10000,11,)</f>
        <v>金浩阳</v>
      </c>
      <c r="E3459" s="1" t="str">
        <f>VLOOKUP(A3459,'[3]消费明细-普通账号'!$B$2:$P$10000,15,)</f>
        <v>新建</v>
      </c>
      <c r="F3459" s="5">
        <f>VLOOKUP(A3459,'[3]消费明细-普通账号'!$B$2:$O$10000,14,)</f>
        <v>43178.744328703702</v>
      </c>
      <c r="G3459" s="2" t="s">
        <v>8387</v>
      </c>
      <c r="H3459" s="2" t="s">
        <v>166</v>
      </c>
      <c r="I3459" s="2" t="s">
        <v>49</v>
      </c>
      <c r="J3459" s="2" t="s">
        <v>29</v>
      </c>
      <c r="K3459" s="2" t="s">
        <v>20</v>
      </c>
      <c r="L3459" s="2" t="s">
        <v>30</v>
      </c>
      <c r="M3459" s="2"/>
      <c r="N3459" s="1">
        <f t="shared" ref="N3459:N3522" si="54">L3459-M3459</f>
        <v>0</v>
      </c>
      <c r="O3459" s="2" t="s">
        <v>31</v>
      </c>
      <c r="P3459" s="2" t="s">
        <v>8388</v>
      </c>
      <c r="Q3459" s="2" t="s">
        <v>8388</v>
      </c>
      <c r="R3459" s="2" t="s">
        <v>21</v>
      </c>
      <c r="S3459" s="2"/>
      <c r="T3459" s="2" t="s">
        <v>25</v>
      </c>
      <c r="U3459" t="e">
        <f>VLOOKUP(H3459,[4]可返佣产品!$A$2:$B$1000,2,)</f>
        <v>#N/A</v>
      </c>
    </row>
    <row r="3460" spans="1:21">
      <c r="A3460" s="2" t="s">
        <v>11059</v>
      </c>
      <c r="B3460" s="1" t="str">
        <f>VLOOKUP(A3460,'[3]消费明细-普通账号'!$B$2:$C$10000,2,)</f>
        <v>深圳华元智能科技有限公司</v>
      </c>
      <c r="C3460" s="1" t="str">
        <f>VLOOKUP(A3460,'[3]消费明细-普通账号'!$B$2:$D$10000,3,)</f>
        <v>铁军-深</v>
      </c>
      <c r="D3460" s="1" t="str">
        <f>VLOOKUP(A3460,'[3]消费明细-普通账号'!$B$2:$L$10000,11,)</f>
        <v>金浩阳</v>
      </c>
      <c r="E3460" s="1" t="str">
        <f>VLOOKUP(A3460,'[3]消费明细-普通账号'!$B$2:$P$10000,15,)</f>
        <v>新建</v>
      </c>
      <c r="F3460" s="5">
        <f>VLOOKUP(A3460,'[3]消费明细-普通账号'!$B$2:$O$10000,14,)</f>
        <v>43178.744328703702</v>
      </c>
      <c r="G3460" s="2" t="s">
        <v>8389</v>
      </c>
      <c r="H3460" s="2" t="s">
        <v>79</v>
      </c>
      <c r="I3460" s="2" t="s">
        <v>49</v>
      </c>
      <c r="J3460" s="2" t="s">
        <v>29</v>
      </c>
      <c r="K3460" s="2" t="s">
        <v>20</v>
      </c>
      <c r="L3460" s="2" t="s">
        <v>30</v>
      </c>
      <c r="M3460" s="2"/>
      <c r="N3460" s="1">
        <f t="shared" si="54"/>
        <v>0</v>
      </c>
      <c r="O3460" s="2" t="s">
        <v>31</v>
      </c>
      <c r="P3460" s="2" t="s">
        <v>8390</v>
      </c>
      <c r="Q3460" s="2" t="s">
        <v>8391</v>
      </c>
      <c r="R3460" s="2" t="s">
        <v>21</v>
      </c>
      <c r="S3460" s="2"/>
      <c r="T3460" s="2" t="s">
        <v>25</v>
      </c>
      <c r="U3460" t="e">
        <f>VLOOKUP(H3460,[4]可返佣产品!$A$2:$B$1000,2,)</f>
        <v>#N/A</v>
      </c>
    </row>
    <row r="3461" spans="1:21">
      <c r="A3461" s="2" t="s">
        <v>11060</v>
      </c>
      <c r="B3461" s="1" t="str">
        <f>VLOOKUP(A3461,'[3]消费明细-普通账号'!$B$2:$C$10000,2,)</f>
        <v>深圳普银网络技术有限公司</v>
      </c>
      <c r="C3461" s="1" t="str">
        <f>VLOOKUP(A3461,'[3]消费明细-普通账号'!$B$2:$D$10000,3,)</f>
        <v>铁军-深</v>
      </c>
      <c r="D3461" s="1" t="str">
        <f>VLOOKUP(A3461,'[3]消费明细-普通账号'!$B$2:$L$10000,11,)</f>
        <v>黄至崇</v>
      </c>
      <c r="E3461" s="1" t="str">
        <f>VLOOKUP(A3461,'[3]消费明细-普通账号'!$B$2:$P$10000,15,)</f>
        <v>新建</v>
      </c>
      <c r="F3461" s="5">
        <f>VLOOKUP(A3461,'[3]消费明细-普通账号'!$B$2:$O$10000,14,)</f>
        <v>43235.791747685202</v>
      </c>
      <c r="G3461" s="2" t="s">
        <v>8396</v>
      </c>
      <c r="H3461" s="2" t="s">
        <v>166</v>
      </c>
      <c r="I3461" s="2" t="s">
        <v>49</v>
      </c>
      <c r="J3461" s="2" t="s">
        <v>29</v>
      </c>
      <c r="K3461" s="2" t="s">
        <v>20</v>
      </c>
      <c r="L3461" s="2" t="s">
        <v>30</v>
      </c>
      <c r="M3461" s="2"/>
      <c r="N3461" s="1">
        <f t="shared" si="54"/>
        <v>0</v>
      </c>
      <c r="O3461" s="2" t="s">
        <v>31</v>
      </c>
      <c r="P3461" s="2" t="s">
        <v>8397</v>
      </c>
      <c r="Q3461" s="2" t="s">
        <v>8397</v>
      </c>
      <c r="R3461" s="2" t="s">
        <v>21</v>
      </c>
      <c r="S3461" s="2"/>
      <c r="T3461" s="2" t="s">
        <v>25</v>
      </c>
      <c r="U3461" t="e">
        <f>VLOOKUP(H3461,[4]可返佣产品!$A$2:$B$1000,2,)</f>
        <v>#N/A</v>
      </c>
    </row>
    <row r="3462" spans="1:21">
      <c r="A3462" s="2" t="s">
        <v>11059</v>
      </c>
      <c r="B3462" s="1" t="str">
        <f>VLOOKUP(A3462,'[3]消费明细-普通账号'!$B$2:$C$10000,2,)</f>
        <v>深圳华元智能科技有限公司</v>
      </c>
      <c r="C3462" s="1" t="str">
        <f>VLOOKUP(A3462,'[3]消费明细-普通账号'!$B$2:$D$10000,3,)</f>
        <v>铁军-深</v>
      </c>
      <c r="D3462" s="1" t="str">
        <f>VLOOKUP(A3462,'[3]消费明细-普通账号'!$B$2:$L$10000,11,)</f>
        <v>金浩阳</v>
      </c>
      <c r="E3462" s="1" t="str">
        <f>VLOOKUP(A3462,'[3]消费明细-普通账号'!$B$2:$P$10000,15,)</f>
        <v>新建</v>
      </c>
      <c r="F3462" s="5">
        <f>VLOOKUP(A3462,'[3]消费明细-普通账号'!$B$2:$O$10000,14,)</f>
        <v>43178.744328703702</v>
      </c>
      <c r="G3462" s="2" t="s">
        <v>8423</v>
      </c>
      <c r="H3462" s="2" t="s">
        <v>79</v>
      </c>
      <c r="I3462" s="2" t="s">
        <v>49</v>
      </c>
      <c r="J3462" s="2" t="s">
        <v>29</v>
      </c>
      <c r="K3462" s="2" t="s">
        <v>20</v>
      </c>
      <c r="L3462" s="2" t="s">
        <v>30</v>
      </c>
      <c r="M3462" s="2"/>
      <c r="N3462" s="1">
        <f t="shared" si="54"/>
        <v>0</v>
      </c>
      <c r="O3462" s="2" t="s">
        <v>31</v>
      </c>
      <c r="P3462" s="2" t="s">
        <v>8424</v>
      </c>
      <c r="Q3462" s="2" t="s">
        <v>8424</v>
      </c>
      <c r="R3462" s="2" t="s">
        <v>21</v>
      </c>
      <c r="S3462" s="2"/>
      <c r="T3462" s="2" t="s">
        <v>25</v>
      </c>
      <c r="U3462" t="e">
        <f>VLOOKUP(H3462,[4]可返佣产品!$A$2:$B$1000,2,)</f>
        <v>#N/A</v>
      </c>
    </row>
    <row r="3463" spans="1:21">
      <c r="A3463" s="2" t="s">
        <v>11060</v>
      </c>
      <c r="B3463" s="1" t="str">
        <f>VLOOKUP(A3463,'[3]消费明细-普通账号'!$B$2:$C$10000,2,)</f>
        <v>深圳普银网络技术有限公司</v>
      </c>
      <c r="C3463" s="1" t="str">
        <f>VLOOKUP(A3463,'[3]消费明细-普通账号'!$B$2:$D$10000,3,)</f>
        <v>铁军-深</v>
      </c>
      <c r="D3463" s="1" t="str">
        <f>VLOOKUP(A3463,'[3]消费明细-普通账号'!$B$2:$L$10000,11,)</f>
        <v>黄至崇</v>
      </c>
      <c r="E3463" s="1" t="str">
        <f>VLOOKUP(A3463,'[3]消费明细-普通账号'!$B$2:$P$10000,15,)</f>
        <v>新建</v>
      </c>
      <c r="F3463" s="5">
        <f>VLOOKUP(A3463,'[3]消费明细-普通账号'!$B$2:$O$10000,14,)</f>
        <v>43235.791747685202</v>
      </c>
      <c r="G3463" s="2" t="s">
        <v>8425</v>
      </c>
      <c r="H3463" s="2" t="s">
        <v>17</v>
      </c>
      <c r="I3463" s="2" t="s">
        <v>59</v>
      </c>
      <c r="J3463" s="2" t="s">
        <v>8426</v>
      </c>
      <c r="K3463" s="2" t="s">
        <v>20</v>
      </c>
      <c r="L3463" s="2" t="s">
        <v>8426</v>
      </c>
      <c r="M3463" s="2"/>
      <c r="N3463" s="1">
        <f t="shared" si="54"/>
        <v>47.82</v>
      </c>
      <c r="O3463" s="2" t="s">
        <v>22</v>
      </c>
      <c r="P3463" s="2" t="s">
        <v>8427</v>
      </c>
      <c r="Q3463" s="2" t="s">
        <v>8428</v>
      </c>
      <c r="R3463" s="2" t="s">
        <v>21</v>
      </c>
      <c r="S3463" s="2"/>
      <c r="T3463" s="2" t="s">
        <v>25</v>
      </c>
      <c r="U3463" t="str">
        <f>VLOOKUP(H3463,[4]可返佣产品!$A$2:$B$1000,2,)</f>
        <v>true</v>
      </c>
    </row>
    <row r="3464" spans="1:21">
      <c r="A3464" s="2" t="s">
        <v>11067</v>
      </c>
      <c r="B3464" s="1" t="str">
        <f>VLOOKUP(A3464,'[3]消费明细-服务商'!$B$2:$C$10000,2,)</f>
        <v>广州市软捷网络科技有限公司</v>
      </c>
      <c r="C3464" s="1" t="str">
        <f>VLOOKUP(A3464,'[3]消费明细-服务商'!$B$2:$D$10000,3,)</f>
        <v>BD服务商</v>
      </c>
      <c r="D3464" s="1" t="str">
        <f>VLOOKUP(A3464,'[3]消费明细-服务商'!$B$2:$I$10000,8,)</f>
        <v>BD</v>
      </c>
      <c r="E3464" s="1" t="str">
        <f>VLOOKUP(A3464,'[3]消费明细-服务商'!$B$2:$L$10000,11,)</f>
        <v>新建</v>
      </c>
      <c r="F3464" s="5" t="str">
        <f>VLOOKUP(A3464,'[3]消费明细-服务商'!$B$2:$K$10000,10,)</f>
        <v>-</v>
      </c>
      <c r="G3464" s="2" t="s">
        <v>11062</v>
      </c>
      <c r="H3464" s="2" t="s">
        <v>17</v>
      </c>
      <c r="I3464" s="2" t="s">
        <v>49</v>
      </c>
      <c r="J3464" s="2" t="s">
        <v>11063</v>
      </c>
      <c r="K3464" s="2" t="s">
        <v>360</v>
      </c>
      <c r="L3464" s="2" t="s">
        <v>11064</v>
      </c>
      <c r="M3464" s="2"/>
      <c r="N3464" s="1">
        <f t="shared" si="54"/>
        <v>440.96</v>
      </c>
      <c r="O3464" s="2" t="s">
        <v>22</v>
      </c>
      <c r="P3464" s="2" t="s">
        <v>11065</v>
      </c>
      <c r="Q3464" s="2" t="s">
        <v>11066</v>
      </c>
      <c r="R3464" s="2" t="s">
        <v>21</v>
      </c>
      <c r="U3464" t="str">
        <f>VLOOKUP(H3464,[4]可返佣产品!$A$2:$B$1000,2,)</f>
        <v>true</v>
      </c>
    </row>
    <row r="3465" spans="1:21">
      <c r="A3465" s="2" t="s">
        <v>11071</v>
      </c>
      <c r="B3465" s="1" t="str">
        <f>VLOOKUP(A3465,'[3]消费明细-服务商'!$B$2:$C$10000,2,)</f>
        <v>淘贝（深圳）网络信息科技有限公司</v>
      </c>
      <c r="C3465" s="1" t="str">
        <f>VLOOKUP(A3465,'[3]消费明细-服务商'!$B$2:$D$10000,3,)</f>
        <v>BD服务商</v>
      </c>
      <c r="D3465" s="1" t="str">
        <f>VLOOKUP(A3465,'[3]消费明细-服务商'!$B$2:$I$10000,8,)</f>
        <v>BD团队-刘银树</v>
      </c>
      <c r="E3465" s="1" t="str">
        <f>VLOOKUP(A3465,'[3]消费明细-服务商'!$B$2:$L$10000,11,)</f>
        <v>新建</v>
      </c>
      <c r="F3465" s="5">
        <f>VLOOKUP(A3465,'[3]消费明细-服务商'!$B$2:$K$10000,10,)</f>
        <v>43172</v>
      </c>
      <c r="G3465" s="2" t="s">
        <v>11068</v>
      </c>
      <c r="H3465" s="2" t="s">
        <v>36</v>
      </c>
      <c r="I3465" s="2" t="s">
        <v>59</v>
      </c>
      <c r="J3465" s="2" t="s">
        <v>422</v>
      </c>
      <c r="K3465" s="2" t="s">
        <v>20</v>
      </c>
      <c r="L3465" s="2" t="s">
        <v>422</v>
      </c>
      <c r="M3465" s="2"/>
      <c r="N3465" s="1">
        <f t="shared" si="54"/>
        <v>276</v>
      </c>
      <c r="O3465" s="2" t="s">
        <v>22</v>
      </c>
      <c r="P3465" s="2" t="s">
        <v>11069</v>
      </c>
      <c r="Q3465" s="2" t="s">
        <v>11070</v>
      </c>
      <c r="R3465" s="2" t="s">
        <v>21</v>
      </c>
      <c r="U3465" t="str">
        <f>VLOOKUP(H3465,[4]可返佣产品!$A$2:$B$1000,2,)</f>
        <v>true</v>
      </c>
    </row>
    <row r="3466" spans="1:21">
      <c r="A3466" s="2" t="s">
        <v>11075</v>
      </c>
      <c r="B3466" s="1" t="str">
        <f>VLOOKUP(A3466,'[3]消费明细-服务商'!$B$2:$C$10000,2,)</f>
        <v>深圳市振阳软件开发有限公司</v>
      </c>
      <c r="C3466" s="1" t="str">
        <f>VLOOKUP(A3466,'[3]消费明细-服务商'!$B$2:$D$10000,3,)</f>
        <v>BD服务商</v>
      </c>
      <c r="D3466" s="1" t="str">
        <f>VLOOKUP(A3466,'[3]消费明细-服务商'!$B$2:$I$10000,8,)</f>
        <v>BD团队-刘银树</v>
      </c>
      <c r="E3466" s="1" t="str">
        <f>VLOOKUP(A3466,'[3]消费明细-服务商'!$B$2:$L$10000,11,)</f>
        <v>新建</v>
      </c>
      <c r="F3466" s="5">
        <f>VLOOKUP(A3466,'[3]消费明细-服务商'!$B$2:$K$10000,10,)</f>
        <v>43119.612650463001</v>
      </c>
      <c r="G3466" s="2" t="s">
        <v>11072</v>
      </c>
      <c r="H3466" s="2" t="s">
        <v>2755</v>
      </c>
      <c r="I3466" s="2" t="s">
        <v>49</v>
      </c>
      <c r="J3466" s="2" t="s">
        <v>29</v>
      </c>
      <c r="K3466" s="2" t="s">
        <v>20</v>
      </c>
      <c r="L3466" s="2" t="s">
        <v>30</v>
      </c>
      <c r="M3466" s="2"/>
      <c r="N3466" s="1">
        <f t="shared" si="54"/>
        <v>0</v>
      </c>
      <c r="O3466" s="2" t="s">
        <v>31</v>
      </c>
      <c r="P3466" s="2" t="s">
        <v>11073</v>
      </c>
      <c r="Q3466" s="2" t="s">
        <v>11074</v>
      </c>
      <c r="R3466" s="2" t="s">
        <v>21</v>
      </c>
      <c r="U3466" t="e">
        <f>VLOOKUP(H3466,[4]可返佣产品!$A$2:$B$1000,2,)</f>
        <v>#N/A</v>
      </c>
    </row>
    <row r="3467" spans="1:21">
      <c r="A3467" s="2" t="s">
        <v>11078</v>
      </c>
      <c r="B3467" s="1" t="str">
        <f>VLOOKUP(A3467,'[3]消费明细-服务商'!$B$2:$C$10000,2,)</f>
        <v>广州云恒信息咨询有限公司</v>
      </c>
      <c r="C3467" s="1" t="str">
        <f>VLOOKUP(A3467,'[3]消费明细-服务商'!$B$2:$D$10000,3,)</f>
        <v>铁军-广</v>
      </c>
      <c r="D3467" s="1" t="str">
        <f>VLOOKUP(A3467,'[3]消费明细-服务商'!$B$2:$I$10000,8,)</f>
        <v>李达</v>
      </c>
      <c r="E3467" s="1" t="str">
        <f>VLOOKUP(A3467,'[3]消费明细-服务商'!$B$2:$L$10000,11,)</f>
        <v>新建</v>
      </c>
      <c r="F3467" s="5">
        <f>VLOOKUP(A3467,'[3]消费明细-服务商'!$B$2:$K$10000,10,)</f>
        <v>43125.744386574101</v>
      </c>
      <c r="G3467" s="2" t="s">
        <v>11076</v>
      </c>
      <c r="H3467" s="2" t="s">
        <v>510</v>
      </c>
      <c r="I3467" s="2" t="s">
        <v>49</v>
      </c>
      <c r="J3467" s="2" t="s">
        <v>29</v>
      </c>
      <c r="K3467" s="2" t="s">
        <v>20</v>
      </c>
      <c r="L3467" s="2" t="s">
        <v>30</v>
      </c>
      <c r="M3467" s="2"/>
      <c r="N3467" s="1">
        <f t="shared" si="54"/>
        <v>0</v>
      </c>
      <c r="O3467" s="2" t="s">
        <v>31</v>
      </c>
      <c r="P3467" s="2" t="s">
        <v>11077</v>
      </c>
      <c r="Q3467" s="2" t="s">
        <v>11077</v>
      </c>
      <c r="R3467" s="2" t="s">
        <v>21</v>
      </c>
      <c r="U3467" t="e">
        <f>VLOOKUP(H3467,[4]可返佣产品!$A$2:$B$1000,2,)</f>
        <v>#N/A</v>
      </c>
    </row>
    <row r="3468" spans="1:21">
      <c r="A3468" s="2" t="s">
        <v>11071</v>
      </c>
      <c r="B3468" s="1" t="str">
        <f>VLOOKUP(A3468,'[3]消费明细-服务商'!$B$2:$C$10000,2,)</f>
        <v>淘贝（深圳）网络信息科技有限公司</v>
      </c>
      <c r="C3468" s="1" t="str">
        <f>VLOOKUP(A3468,'[3]消费明细-服务商'!$B$2:$D$10000,3,)</f>
        <v>BD服务商</v>
      </c>
      <c r="D3468" s="1" t="str">
        <f>VLOOKUP(A3468,'[3]消费明细-服务商'!$B$2:$I$10000,8,)</f>
        <v>BD团队-刘银树</v>
      </c>
      <c r="E3468" s="1" t="str">
        <f>VLOOKUP(A3468,'[3]消费明细-服务商'!$B$2:$L$10000,11,)</f>
        <v>新建</v>
      </c>
      <c r="F3468" s="5">
        <f>VLOOKUP(A3468,'[3]消费明细-服务商'!$B$2:$K$10000,10,)</f>
        <v>43172</v>
      </c>
      <c r="G3468" s="2" t="s">
        <v>11079</v>
      </c>
      <c r="H3468" s="2" t="s">
        <v>306</v>
      </c>
      <c r="I3468" s="2" t="s">
        <v>59</v>
      </c>
      <c r="J3468" s="2" t="s">
        <v>7709</v>
      </c>
      <c r="K3468" s="2" t="s">
        <v>20</v>
      </c>
      <c r="L3468" s="2" t="s">
        <v>7709</v>
      </c>
      <c r="M3468" s="2"/>
      <c r="N3468" s="1">
        <f t="shared" si="54"/>
        <v>96</v>
      </c>
      <c r="O3468" s="2" t="s">
        <v>22</v>
      </c>
      <c r="P3468" s="2" t="s">
        <v>11080</v>
      </c>
      <c r="Q3468" s="2" t="s">
        <v>11081</v>
      </c>
      <c r="R3468" s="2" t="s">
        <v>21</v>
      </c>
      <c r="U3468" t="str">
        <f>VLOOKUP(H3468,[4]可返佣产品!$A$2:$B$1000,2,)</f>
        <v>true</v>
      </c>
    </row>
    <row r="3469" spans="1:21">
      <c r="A3469" s="2" t="s">
        <v>11071</v>
      </c>
      <c r="B3469" s="1" t="str">
        <f>VLOOKUP(A3469,'[3]消费明细-服务商'!$B$2:$C$10000,2,)</f>
        <v>淘贝（深圳）网络信息科技有限公司</v>
      </c>
      <c r="C3469" s="1" t="str">
        <f>VLOOKUP(A3469,'[3]消费明细-服务商'!$B$2:$D$10000,3,)</f>
        <v>BD服务商</v>
      </c>
      <c r="D3469" s="1" t="str">
        <f>VLOOKUP(A3469,'[3]消费明细-服务商'!$B$2:$I$10000,8,)</f>
        <v>BD团队-刘银树</v>
      </c>
      <c r="E3469" s="1" t="str">
        <f>VLOOKUP(A3469,'[3]消费明细-服务商'!$B$2:$L$10000,11,)</f>
        <v>新建</v>
      </c>
      <c r="F3469" s="5">
        <f>VLOOKUP(A3469,'[3]消费明细-服务商'!$B$2:$K$10000,10,)</f>
        <v>43172</v>
      </c>
      <c r="G3469" s="2" t="s">
        <v>11082</v>
      </c>
      <c r="H3469" s="2" t="s">
        <v>36</v>
      </c>
      <c r="I3469" s="2" t="s">
        <v>59</v>
      </c>
      <c r="J3469" s="2" t="s">
        <v>422</v>
      </c>
      <c r="K3469" s="2" t="s">
        <v>20</v>
      </c>
      <c r="L3469" s="2" t="s">
        <v>422</v>
      </c>
      <c r="M3469" s="2"/>
      <c r="N3469" s="1">
        <f t="shared" si="54"/>
        <v>276</v>
      </c>
      <c r="O3469" s="2" t="s">
        <v>22</v>
      </c>
      <c r="P3469" s="2" t="s">
        <v>11083</v>
      </c>
      <c r="Q3469" s="2" t="s">
        <v>11084</v>
      </c>
      <c r="R3469" s="2" t="s">
        <v>21</v>
      </c>
      <c r="U3469" t="str">
        <f>VLOOKUP(H3469,[4]可返佣产品!$A$2:$B$1000,2,)</f>
        <v>true</v>
      </c>
    </row>
    <row r="3470" spans="1:21">
      <c r="A3470" s="2" t="s">
        <v>11071</v>
      </c>
      <c r="B3470" s="1" t="str">
        <f>VLOOKUP(A3470,'[3]消费明细-服务商'!$B$2:$C$10000,2,)</f>
        <v>淘贝（深圳）网络信息科技有限公司</v>
      </c>
      <c r="C3470" s="1" t="str">
        <f>VLOOKUP(A3470,'[3]消费明细-服务商'!$B$2:$D$10000,3,)</f>
        <v>BD服务商</v>
      </c>
      <c r="D3470" s="1" t="str">
        <f>VLOOKUP(A3470,'[3]消费明细-服务商'!$B$2:$I$10000,8,)</f>
        <v>BD团队-刘银树</v>
      </c>
      <c r="E3470" s="1" t="str">
        <f>VLOOKUP(A3470,'[3]消费明细-服务商'!$B$2:$L$10000,11,)</f>
        <v>新建</v>
      </c>
      <c r="F3470" s="5">
        <f>VLOOKUP(A3470,'[3]消费明细-服务商'!$B$2:$K$10000,10,)</f>
        <v>43172</v>
      </c>
      <c r="G3470" s="2" t="s">
        <v>11085</v>
      </c>
      <c r="H3470" s="2" t="s">
        <v>17</v>
      </c>
      <c r="I3470" s="2" t="s">
        <v>59</v>
      </c>
      <c r="J3470" s="2" t="s">
        <v>11086</v>
      </c>
      <c r="K3470" s="2" t="s">
        <v>20</v>
      </c>
      <c r="L3470" s="2" t="s">
        <v>11086</v>
      </c>
      <c r="M3470" s="2"/>
      <c r="N3470" s="1">
        <f t="shared" si="54"/>
        <v>328</v>
      </c>
      <c r="O3470" s="2" t="s">
        <v>22</v>
      </c>
      <c r="P3470" s="2" t="s">
        <v>11087</v>
      </c>
      <c r="Q3470" s="2" t="s">
        <v>11088</v>
      </c>
      <c r="R3470" s="2" t="s">
        <v>21</v>
      </c>
      <c r="U3470" t="str">
        <f>VLOOKUP(H3470,[4]可返佣产品!$A$2:$B$1000,2,)</f>
        <v>true</v>
      </c>
    </row>
    <row r="3471" spans="1:21">
      <c r="A3471" s="2" t="s">
        <v>11071</v>
      </c>
      <c r="B3471" s="1" t="str">
        <f>VLOOKUP(A3471,'[3]消费明细-服务商'!$B$2:$C$10000,2,)</f>
        <v>淘贝（深圳）网络信息科技有限公司</v>
      </c>
      <c r="C3471" s="1" t="str">
        <f>VLOOKUP(A3471,'[3]消费明细-服务商'!$B$2:$D$10000,3,)</f>
        <v>BD服务商</v>
      </c>
      <c r="D3471" s="1" t="str">
        <f>VLOOKUP(A3471,'[3]消费明细-服务商'!$B$2:$I$10000,8,)</f>
        <v>BD团队-刘银树</v>
      </c>
      <c r="E3471" s="1" t="str">
        <f>VLOOKUP(A3471,'[3]消费明细-服务商'!$B$2:$L$10000,11,)</f>
        <v>新建</v>
      </c>
      <c r="F3471" s="5">
        <f>VLOOKUP(A3471,'[3]消费明细-服务商'!$B$2:$K$10000,10,)</f>
        <v>43172</v>
      </c>
      <c r="G3471" s="2" t="s">
        <v>11089</v>
      </c>
      <c r="H3471" s="2" t="s">
        <v>36</v>
      </c>
      <c r="I3471" s="2" t="s">
        <v>59</v>
      </c>
      <c r="J3471" s="2" t="s">
        <v>422</v>
      </c>
      <c r="K3471" s="2" t="s">
        <v>20</v>
      </c>
      <c r="L3471" s="2" t="s">
        <v>422</v>
      </c>
      <c r="M3471" s="2"/>
      <c r="N3471" s="1">
        <f t="shared" si="54"/>
        <v>276</v>
      </c>
      <c r="O3471" s="2" t="s">
        <v>22</v>
      </c>
      <c r="P3471" s="2" t="s">
        <v>11090</v>
      </c>
      <c r="Q3471" s="2" t="s">
        <v>11091</v>
      </c>
      <c r="R3471" s="2" t="s">
        <v>21</v>
      </c>
      <c r="U3471" t="str">
        <f>VLOOKUP(H3471,[4]可返佣产品!$A$2:$B$1000,2,)</f>
        <v>true</v>
      </c>
    </row>
    <row r="3472" spans="1:21">
      <c r="A3472" s="2" t="s">
        <v>11071</v>
      </c>
      <c r="B3472" s="1" t="str">
        <f>VLOOKUP(A3472,'[3]消费明细-服务商'!$B$2:$C$10000,2,)</f>
        <v>淘贝（深圳）网络信息科技有限公司</v>
      </c>
      <c r="C3472" s="1" t="str">
        <f>VLOOKUP(A3472,'[3]消费明细-服务商'!$B$2:$D$10000,3,)</f>
        <v>BD服务商</v>
      </c>
      <c r="D3472" s="1" t="str">
        <f>VLOOKUP(A3472,'[3]消费明细-服务商'!$B$2:$I$10000,8,)</f>
        <v>BD团队-刘银树</v>
      </c>
      <c r="E3472" s="1" t="str">
        <f>VLOOKUP(A3472,'[3]消费明细-服务商'!$B$2:$L$10000,11,)</f>
        <v>新建</v>
      </c>
      <c r="F3472" s="5">
        <f>VLOOKUP(A3472,'[3]消费明细-服务商'!$B$2:$K$10000,10,)</f>
        <v>43172</v>
      </c>
      <c r="G3472" s="2" t="s">
        <v>11092</v>
      </c>
      <c r="H3472" s="2" t="s">
        <v>17</v>
      </c>
      <c r="I3472" s="2" t="s">
        <v>59</v>
      </c>
      <c r="J3472" s="2" t="s">
        <v>4059</v>
      </c>
      <c r="K3472" s="2" t="s">
        <v>20</v>
      </c>
      <c r="L3472" s="2" t="s">
        <v>4059</v>
      </c>
      <c r="M3472" s="2"/>
      <c r="N3472" s="1">
        <f t="shared" si="54"/>
        <v>310</v>
      </c>
      <c r="O3472" s="2" t="s">
        <v>22</v>
      </c>
      <c r="P3472" s="2" t="s">
        <v>11093</v>
      </c>
      <c r="Q3472" s="2" t="s">
        <v>11094</v>
      </c>
      <c r="R3472" s="2" t="s">
        <v>21</v>
      </c>
      <c r="U3472" t="str">
        <f>VLOOKUP(H3472,[4]可返佣产品!$A$2:$B$1000,2,)</f>
        <v>true</v>
      </c>
    </row>
    <row r="3473" spans="1:21">
      <c r="A3473" s="2" t="s">
        <v>11099</v>
      </c>
      <c r="B3473" s="1" t="str">
        <f>VLOOKUP(A3473,'[3]消费明细-服务商'!$B$2:$C$10000,2,)</f>
        <v>深圳市火妹网络科技有限公司</v>
      </c>
      <c r="C3473" s="1" t="str">
        <f>VLOOKUP(A3473,'[3]消费明细-服务商'!$B$2:$D$10000,3,)</f>
        <v>BD服务商</v>
      </c>
      <c r="D3473" s="1" t="str">
        <f>VLOOKUP(A3473,'[3]消费明细-服务商'!$B$2:$I$10000,8,)</f>
        <v>BD团队-黄政源</v>
      </c>
      <c r="E3473" s="1" t="str">
        <f>VLOOKUP(A3473,'[3]消费明细-服务商'!$B$2:$L$10000,11,)</f>
        <v>新建</v>
      </c>
      <c r="F3473" s="5">
        <f>VLOOKUP(A3473,'[3]消费明细-服务商'!$B$2:$K$10000,10,)</f>
        <v>43168</v>
      </c>
      <c r="G3473" s="2" t="s">
        <v>11095</v>
      </c>
      <c r="H3473" s="2" t="s">
        <v>17</v>
      </c>
      <c r="I3473" s="2" t="s">
        <v>59</v>
      </c>
      <c r="J3473" s="2" t="s">
        <v>1601</v>
      </c>
      <c r="K3473" s="2" t="s">
        <v>3840</v>
      </c>
      <c r="L3473" s="2" t="s">
        <v>11096</v>
      </c>
      <c r="M3473" s="2"/>
      <c r="N3473" s="1">
        <f t="shared" si="54"/>
        <v>1561.75</v>
      </c>
      <c r="O3473" s="2" t="s">
        <v>22</v>
      </c>
      <c r="P3473" s="2" t="s">
        <v>11097</v>
      </c>
      <c r="Q3473" s="2" t="s">
        <v>11098</v>
      </c>
      <c r="R3473" s="2" t="s">
        <v>21</v>
      </c>
      <c r="U3473" t="str">
        <f>VLOOKUP(H3473,[4]可返佣产品!$A$2:$B$1000,2,)</f>
        <v>true</v>
      </c>
    </row>
    <row r="3474" spans="1:21">
      <c r="A3474" s="2" t="s">
        <v>11099</v>
      </c>
      <c r="B3474" s="1" t="str">
        <f>VLOOKUP(A3474,'[3]消费明细-服务商'!$B$2:$C$10000,2,)</f>
        <v>深圳市火妹网络科技有限公司</v>
      </c>
      <c r="C3474" s="1" t="str">
        <f>VLOOKUP(A3474,'[3]消费明细-服务商'!$B$2:$D$10000,3,)</f>
        <v>BD服务商</v>
      </c>
      <c r="D3474" s="1" t="str">
        <f>VLOOKUP(A3474,'[3]消费明细-服务商'!$B$2:$I$10000,8,)</f>
        <v>BD团队-黄政源</v>
      </c>
      <c r="E3474" s="1" t="str">
        <f>VLOOKUP(A3474,'[3]消费明细-服务商'!$B$2:$L$10000,11,)</f>
        <v>新建</v>
      </c>
      <c r="F3474" s="5">
        <f>VLOOKUP(A3474,'[3]消费明细-服务商'!$B$2:$K$10000,10,)</f>
        <v>43168</v>
      </c>
      <c r="G3474" s="2" t="s">
        <v>11100</v>
      </c>
      <c r="H3474" s="2" t="s">
        <v>17</v>
      </c>
      <c r="I3474" s="2" t="s">
        <v>59</v>
      </c>
      <c r="J3474" s="2" t="s">
        <v>11101</v>
      </c>
      <c r="K3474" s="2" t="s">
        <v>3840</v>
      </c>
      <c r="L3474" s="2" t="s">
        <v>11102</v>
      </c>
      <c r="M3474" s="2"/>
      <c r="N3474" s="1">
        <f t="shared" si="54"/>
        <v>1179.5</v>
      </c>
      <c r="O3474" s="2" t="s">
        <v>22</v>
      </c>
      <c r="P3474" s="2" t="s">
        <v>11103</v>
      </c>
      <c r="Q3474" s="2" t="s">
        <v>11104</v>
      </c>
      <c r="R3474" s="2" t="s">
        <v>21</v>
      </c>
      <c r="U3474" t="str">
        <f>VLOOKUP(H3474,[4]可返佣产品!$A$2:$B$1000,2,)</f>
        <v>true</v>
      </c>
    </row>
    <row r="3475" spans="1:21">
      <c r="A3475" s="2" t="s">
        <v>11078</v>
      </c>
      <c r="B3475" s="1" t="str">
        <f>VLOOKUP(A3475,'[3]消费明细-服务商'!$B$2:$C$10000,2,)</f>
        <v>广州云恒信息咨询有限公司</v>
      </c>
      <c r="C3475" s="1" t="str">
        <f>VLOOKUP(A3475,'[3]消费明细-服务商'!$B$2:$D$10000,3,)</f>
        <v>铁军-广</v>
      </c>
      <c r="D3475" s="1" t="str">
        <f>VLOOKUP(A3475,'[3]消费明细-服务商'!$B$2:$I$10000,8,)</f>
        <v>李达</v>
      </c>
      <c r="E3475" s="1" t="str">
        <f>VLOOKUP(A3475,'[3]消费明细-服务商'!$B$2:$L$10000,11,)</f>
        <v>新建</v>
      </c>
      <c r="F3475" s="5">
        <f>VLOOKUP(A3475,'[3]消费明细-服务商'!$B$2:$K$10000,10,)</f>
        <v>43125.744386574101</v>
      </c>
      <c r="G3475" s="2" t="s">
        <v>11105</v>
      </c>
      <c r="H3475" s="2" t="s">
        <v>166</v>
      </c>
      <c r="I3475" s="2" t="s">
        <v>49</v>
      </c>
      <c r="J3475" s="2" t="s">
        <v>29</v>
      </c>
      <c r="K3475" s="2" t="s">
        <v>20</v>
      </c>
      <c r="L3475" s="2" t="s">
        <v>30</v>
      </c>
      <c r="M3475" s="2"/>
      <c r="N3475" s="1">
        <f t="shared" si="54"/>
        <v>0</v>
      </c>
      <c r="O3475" s="2" t="s">
        <v>31</v>
      </c>
      <c r="P3475" s="2" t="s">
        <v>11106</v>
      </c>
      <c r="Q3475" s="2" t="s">
        <v>11106</v>
      </c>
      <c r="R3475" s="2" t="s">
        <v>21</v>
      </c>
      <c r="U3475" t="e">
        <f>VLOOKUP(H3475,[4]可返佣产品!$A$2:$B$1000,2,)</f>
        <v>#N/A</v>
      </c>
    </row>
    <row r="3476" spans="1:21">
      <c r="A3476" s="2" t="s">
        <v>11078</v>
      </c>
      <c r="B3476" s="1" t="str">
        <f>VLOOKUP(A3476,'[3]消费明细-服务商'!$B$2:$C$10000,2,)</f>
        <v>广州云恒信息咨询有限公司</v>
      </c>
      <c r="C3476" s="1" t="str">
        <f>VLOOKUP(A3476,'[3]消费明细-服务商'!$B$2:$D$10000,3,)</f>
        <v>铁军-广</v>
      </c>
      <c r="D3476" s="1" t="str">
        <f>VLOOKUP(A3476,'[3]消费明细-服务商'!$B$2:$I$10000,8,)</f>
        <v>李达</v>
      </c>
      <c r="E3476" s="1" t="str">
        <f>VLOOKUP(A3476,'[3]消费明细-服务商'!$B$2:$L$10000,11,)</f>
        <v>新建</v>
      </c>
      <c r="F3476" s="5">
        <f>VLOOKUP(A3476,'[3]消费明细-服务商'!$B$2:$K$10000,10,)</f>
        <v>43125.744386574101</v>
      </c>
      <c r="G3476" s="2" t="s">
        <v>11107</v>
      </c>
      <c r="H3476" s="2" t="s">
        <v>17</v>
      </c>
      <c r="I3476" s="2" t="s">
        <v>49</v>
      </c>
      <c r="J3476" s="2" t="s">
        <v>4362</v>
      </c>
      <c r="K3476" s="2" t="s">
        <v>20</v>
      </c>
      <c r="L3476" s="2" t="s">
        <v>4362</v>
      </c>
      <c r="M3476" s="2"/>
      <c r="N3476" s="1">
        <f t="shared" si="54"/>
        <v>474</v>
      </c>
      <c r="O3476" s="2" t="s">
        <v>22</v>
      </c>
      <c r="P3476" s="2" t="s">
        <v>11108</v>
      </c>
      <c r="Q3476" s="2" t="s">
        <v>11109</v>
      </c>
      <c r="R3476" s="2" t="s">
        <v>21</v>
      </c>
      <c r="U3476" t="str">
        <f>VLOOKUP(H3476,[4]可返佣产品!$A$2:$B$1000,2,)</f>
        <v>true</v>
      </c>
    </row>
    <row r="3477" spans="1:21">
      <c r="A3477" s="2" t="s">
        <v>11114</v>
      </c>
      <c r="B3477" s="1" t="str">
        <f>VLOOKUP(A3477,'[3]消费明细-服务商'!$B$2:$C$10000,2,)</f>
        <v>肇庆恒逸软件有限公司</v>
      </c>
      <c r="C3477" s="1" t="str">
        <f>VLOOKUP(A3477,'[3]消费明细-服务商'!$B$2:$D$10000,3,)</f>
        <v>BD服务商</v>
      </c>
      <c r="D3477" s="1" t="str">
        <f>VLOOKUP(A3477,'[3]消费明细-服务商'!$B$2:$I$10000,8,)</f>
        <v>BD团队-黄政源</v>
      </c>
      <c r="E3477" s="1" t="str">
        <f>VLOOKUP(A3477,'[3]消费明细-服务商'!$B$2:$L$10000,11,)</f>
        <v>新建</v>
      </c>
      <c r="F3477" s="5">
        <f>VLOOKUP(A3477,'[3]消费明细-服务商'!$B$2:$K$10000,10,)</f>
        <v>43165.710729166698</v>
      </c>
      <c r="G3477" s="2" t="s">
        <v>11110</v>
      </c>
      <c r="H3477" s="2" t="s">
        <v>17</v>
      </c>
      <c r="I3477" s="2" t="s">
        <v>1574</v>
      </c>
      <c r="J3477" s="2" t="s">
        <v>11111</v>
      </c>
      <c r="K3477" s="2" t="s">
        <v>20</v>
      </c>
      <c r="L3477" s="2" t="s">
        <v>11111</v>
      </c>
      <c r="M3477" s="2"/>
      <c r="N3477" s="1">
        <f t="shared" si="54"/>
        <v>155.34</v>
      </c>
      <c r="O3477" s="2" t="s">
        <v>22</v>
      </c>
      <c r="P3477" s="2" t="s">
        <v>11112</v>
      </c>
      <c r="Q3477" s="2" t="s">
        <v>11113</v>
      </c>
      <c r="R3477" s="2" t="s">
        <v>21</v>
      </c>
      <c r="U3477" t="str">
        <f>VLOOKUP(H3477,[4]可返佣产品!$A$2:$B$1000,2,)</f>
        <v>true</v>
      </c>
    </row>
    <row r="3478" spans="1:21">
      <c r="A3478" s="2" t="s">
        <v>11114</v>
      </c>
      <c r="B3478" s="1" t="str">
        <f>VLOOKUP(A3478,'[3]消费明细-服务商'!$B$2:$C$10000,2,)</f>
        <v>肇庆恒逸软件有限公司</v>
      </c>
      <c r="C3478" s="1" t="str">
        <f>VLOOKUP(A3478,'[3]消费明细-服务商'!$B$2:$D$10000,3,)</f>
        <v>BD服务商</v>
      </c>
      <c r="D3478" s="1" t="str">
        <f>VLOOKUP(A3478,'[3]消费明细-服务商'!$B$2:$I$10000,8,)</f>
        <v>BD团队-黄政源</v>
      </c>
      <c r="E3478" s="1" t="str">
        <f>VLOOKUP(A3478,'[3]消费明细-服务商'!$B$2:$L$10000,11,)</f>
        <v>新建</v>
      </c>
      <c r="F3478" s="5">
        <f>VLOOKUP(A3478,'[3]消费明细-服务商'!$B$2:$K$10000,10,)</f>
        <v>43165.710729166698</v>
      </c>
      <c r="G3478" s="2" t="s">
        <v>11115</v>
      </c>
      <c r="H3478" s="2" t="s">
        <v>1899</v>
      </c>
      <c r="I3478" s="2" t="s">
        <v>49</v>
      </c>
      <c r="J3478" s="2" t="s">
        <v>29</v>
      </c>
      <c r="K3478" s="2" t="s">
        <v>20</v>
      </c>
      <c r="L3478" s="2" t="s">
        <v>30</v>
      </c>
      <c r="M3478" s="2"/>
      <c r="N3478" s="1">
        <f t="shared" si="54"/>
        <v>0</v>
      </c>
      <c r="O3478" s="2" t="s">
        <v>31</v>
      </c>
      <c r="P3478" s="2" t="s">
        <v>11116</v>
      </c>
      <c r="Q3478" s="2" t="s">
        <v>11117</v>
      </c>
      <c r="R3478" s="2" t="s">
        <v>21</v>
      </c>
      <c r="U3478" t="b">
        <f>VLOOKUP(H3478,[4]可返佣产品!$A$2:$B$1000,2,)</f>
        <v>1</v>
      </c>
    </row>
    <row r="3479" spans="1:21">
      <c r="A3479" s="2" t="s">
        <v>11121</v>
      </c>
      <c r="B3479" s="1" t="str">
        <f>VLOOKUP(A3479,'[3]消费明细-服务商'!$B$2:$C$10000,2,)</f>
        <v>广州隽云网络科技有限公司</v>
      </c>
      <c r="C3479" s="1" t="str">
        <f>VLOOKUP(A3479,'[3]消费明细-服务商'!$B$2:$D$10000,3,)</f>
        <v>BD服务商</v>
      </c>
      <c r="D3479" s="1" t="str">
        <f>VLOOKUP(A3479,'[3]消费明细-服务商'!$B$2:$I$10000,8,)</f>
        <v>BD</v>
      </c>
      <c r="E3479" s="1" t="str">
        <f>VLOOKUP(A3479,'[3]消费明细-服务商'!$B$2:$L$10000,11,)</f>
        <v>新建</v>
      </c>
      <c r="F3479" s="5">
        <f>VLOOKUP(A3479,'[3]消费明细-服务商'!$B$2:$K$10000,10,)</f>
        <v>43140</v>
      </c>
      <c r="G3479" s="2" t="s">
        <v>11118</v>
      </c>
      <c r="H3479" s="2" t="s">
        <v>250</v>
      </c>
      <c r="I3479" s="2" t="s">
        <v>49</v>
      </c>
      <c r="J3479" s="2" t="s">
        <v>584</v>
      </c>
      <c r="K3479" s="2" t="s">
        <v>20</v>
      </c>
      <c r="L3479" s="2" t="s">
        <v>584</v>
      </c>
      <c r="M3479" s="2"/>
      <c r="N3479" s="1">
        <f t="shared" si="54"/>
        <v>606</v>
      </c>
      <c r="O3479" s="2" t="s">
        <v>22</v>
      </c>
      <c r="P3479" s="2" t="s">
        <v>11119</v>
      </c>
      <c r="Q3479" s="2" t="s">
        <v>11120</v>
      </c>
      <c r="R3479" s="2" t="s">
        <v>21</v>
      </c>
      <c r="U3479" t="str">
        <f>VLOOKUP(H3479,[4]可返佣产品!$A$2:$B$1000,2,)</f>
        <v>true</v>
      </c>
    </row>
    <row r="3480" spans="1:21">
      <c r="A3480" s="2" t="s">
        <v>11124</v>
      </c>
      <c r="B3480" s="1" t="str">
        <f>VLOOKUP(A3480,'[3]消费明细-服务商'!$B$2:$C$10000,2,)</f>
        <v>深圳市君语科技有限公司</v>
      </c>
      <c r="C3480" s="1" t="str">
        <f>VLOOKUP(A3480,'[3]消费明细-服务商'!$B$2:$D$10000,3,)</f>
        <v>BD服务商</v>
      </c>
      <c r="D3480" s="1" t="str">
        <f>VLOOKUP(A3480,'[3]消费明细-服务商'!$B$2:$I$10000,8,)</f>
        <v>BD团队-黄政源</v>
      </c>
      <c r="E3480" s="1" t="str">
        <f>VLOOKUP(A3480,'[3]消费明细-服务商'!$B$2:$L$10000,11,)</f>
        <v>新建</v>
      </c>
      <c r="F3480" s="5">
        <f>VLOOKUP(A3480,'[3]消费明细-服务商'!$B$2:$K$10000,10,)</f>
        <v>43133</v>
      </c>
      <c r="G3480" s="2" t="s">
        <v>11122</v>
      </c>
      <c r="H3480" s="2" t="s">
        <v>79</v>
      </c>
      <c r="I3480" s="2" t="s">
        <v>49</v>
      </c>
      <c r="J3480" s="2" t="s">
        <v>29</v>
      </c>
      <c r="K3480" s="2" t="s">
        <v>20</v>
      </c>
      <c r="L3480" s="2" t="s">
        <v>30</v>
      </c>
      <c r="M3480" s="2"/>
      <c r="N3480" s="1">
        <f t="shared" si="54"/>
        <v>0</v>
      </c>
      <c r="O3480" s="2" t="s">
        <v>31</v>
      </c>
      <c r="P3480" s="2" t="s">
        <v>11123</v>
      </c>
      <c r="Q3480" s="2" t="s">
        <v>11123</v>
      </c>
      <c r="R3480" s="2" t="s">
        <v>21</v>
      </c>
      <c r="U3480" t="e">
        <f>VLOOKUP(H3480,[4]可返佣产品!$A$2:$B$1000,2,)</f>
        <v>#N/A</v>
      </c>
    </row>
    <row r="3481" spans="1:21">
      <c r="A3481" s="2" t="s">
        <v>11067</v>
      </c>
      <c r="B3481" s="1" t="str">
        <f>VLOOKUP(A3481,'[3]消费明细-服务商'!$B$2:$C$10000,2,)</f>
        <v>广州市软捷网络科技有限公司</v>
      </c>
      <c r="C3481" s="1" t="str">
        <f>VLOOKUP(A3481,'[3]消费明细-服务商'!$B$2:$D$10000,3,)</f>
        <v>BD服务商</v>
      </c>
      <c r="D3481" s="1" t="str">
        <f>VLOOKUP(A3481,'[3]消费明细-服务商'!$B$2:$I$10000,8,)</f>
        <v>BD</v>
      </c>
      <c r="E3481" s="1" t="str">
        <f>VLOOKUP(A3481,'[3]消费明细-服务商'!$B$2:$L$10000,11,)</f>
        <v>新建</v>
      </c>
      <c r="F3481" s="5" t="str">
        <f>VLOOKUP(A3481,'[3]消费明细-服务商'!$B$2:$K$10000,10,)</f>
        <v>-</v>
      </c>
      <c r="G3481" s="2" t="s">
        <v>11125</v>
      </c>
      <c r="H3481" s="2" t="s">
        <v>1549</v>
      </c>
      <c r="I3481" s="2" t="s">
        <v>49</v>
      </c>
      <c r="J3481" s="2" t="s">
        <v>29</v>
      </c>
      <c r="K3481" s="2" t="s">
        <v>20</v>
      </c>
      <c r="L3481" s="2" t="s">
        <v>30</v>
      </c>
      <c r="M3481" s="2"/>
      <c r="N3481" s="1">
        <f t="shared" si="54"/>
        <v>0</v>
      </c>
      <c r="O3481" s="2" t="s">
        <v>31</v>
      </c>
      <c r="P3481" s="2" t="s">
        <v>11126</v>
      </c>
      <c r="Q3481" s="2" t="s">
        <v>11126</v>
      </c>
      <c r="R3481" s="2" t="s">
        <v>21</v>
      </c>
      <c r="U3481" t="b">
        <f>VLOOKUP(H3481,[4]可返佣产品!$A$2:$B$1000,2,)</f>
        <v>1</v>
      </c>
    </row>
    <row r="3482" spans="1:21">
      <c r="A3482" s="2" t="s">
        <v>11067</v>
      </c>
      <c r="B3482" s="1" t="str">
        <f>VLOOKUP(A3482,'[3]消费明细-服务商'!$B$2:$C$10000,2,)</f>
        <v>广州市软捷网络科技有限公司</v>
      </c>
      <c r="C3482" s="1" t="str">
        <f>VLOOKUP(A3482,'[3]消费明细-服务商'!$B$2:$D$10000,3,)</f>
        <v>BD服务商</v>
      </c>
      <c r="D3482" s="1" t="str">
        <f>VLOOKUP(A3482,'[3]消费明细-服务商'!$B$2:$I$10000,8,)</f>
        <v>BD</v>
      </c>
      <c r="E3482" s="1" t="str">
        <f>VLOOKUP(A3482,'[3]消费明细-服务商'!$B$2:$L$10000,11,)</f>
        <v>新建</v>
      </c>
      <c r="F3482" s="5" t="str">
        <f>VLOOKUP(A3482,'[3]消费明细-服务商'!$B$2:$K$10000,10,)</f>
        <v>-</v>
      </c>
      <c r="G3482" s="2" t="s">
        <v>11127</v>
      </c>
      <c r="H3482" s="2" t="s">
        <v>1507</v>
      </c>
      <c r="I3482" s="2" t="s">
        <v>49</v>
      </c>
      <c r="J3482" s="2" t="s">
        <v>29</v>
      </c>
      <c r="K3482" s="2" t="s">
        <v>20</v>
      </c>
      <c r="L3482" s="2" t="s">
        <v>30</v>
      </c>
      <c r="M3482" s="2"/>
      <c r="N3482" s="1">
        <f t="shared" si="54"/>
        <v>0</v>
      </c>
      <c r="O3482" s="2" t="s">
        <v>31</v>
      </c>
      <c r="P3482" s="2" t="s">
        <v>11128</v>
      </c>
      <c r="Q3482" s="2" t="s">
        <v>11128</v>
      </c>
      <c r="R3482" s="2" t="s">
        <v>21</v>
      </c>
      <c r="U3482" t="e">
        <f>VLOOKUP(H3482,[4]可返佣产品!$A$2:$B$1000,2,)</f>
        <v>#N/A</v>
      </c>
    </row>
    <row r="3483" spans="1:21">
      <c r="A3483" s="2" t="s">
        <v>11124</v>
      </c>
      <c r="B3483" s="1" t="str">
        <f>VLOOKUP(A3483,'[3]消费明细-服务商'!$B$2:$C$10000,2,)</f>
        <v>深圳市君语科技有限公司</v>
      </c>
      <c r="C3483" s="1" t="str">
        <f>VLOOKUP(A3483,'[3]消费明细-服务商'!$B$2:$D$10000,3,)</f>
        <v>BD服务商</v>
      </c>
      <c r="D3483" s="1" t="str">
        <f>VLOOKUP(A3483,'[3]消费明细-服务商'!$B$2:$I$10000,8,)</f>
        <v>BD团队-黄政源</v>
      </c>
      <c r="E3483" s="1" t="str">
        <f>VLOOKUP(A3483,'[3]消费明细-服务商'!$B$2:$L$10000,11,)</f>
        <v>新建</v>
      </c>
      <c r="F3483" s="5">
        <f>VLOOKUP(A3483,'[3]消费明细-服务商'!$B$2:$K$10000,10,)</f>
        <v>43133</v>
      </c>
      <c r="G3483" s="2" t="s">
        <v>11129</v>
      </c>
      <c r="H3483" s="2" t="s">
        <v>17</v>
      </c>
      <c r="I3483" s="2" t="s">
        <v>59</v>
      </c>
      <c r="J3483" s="2" t="s">
        <v>6136</v>
      </c>
      <c r="K3483" s="2" t="s">
        <v>20</v>
      </c>
      <c r="L3483" s="2" t="s">
        <v>6136</v>
      </c>
      <c r="M3483" s="2"/>
      <c r="N3483" s="1">
        <f t="shared" si="54"/>
        <v>823</v>
      </c>
      <c r="O3483" s="2" t="s">
        <v>22</v>
      </c>
      <c r="P3483" s="2" t="s">
        <v>11130</v>
      </c>
      <c r="Q3483" s="2" t="s">
        <v>11131</v>
      </c>
      <c r="R3483" s="2" t="s">
        <v>21</v>
      </c>
      <c r="U3483" t="str">
        <f>VLOOKUP(H3483,[4]可返佣产品!$A$2:$B$1000,2,)</f>
        <v>true</v>
      </c>
    </row>
    <row r="3484" spans="1:21">
      <c r="A3484" s="2" t="s">
        <v>11124</v>
      </c>
      <c r="B3484" s="1" t="str">
        <f>VLOOKUP(A3484,'[3]消费明细-服务商'!$B$2:$C$10000,2,)</f>
        <v>深圳市君语科技有限公司</v>
      </c>
      <c r="C3484" s="1" t="str">
        <f>VLOOKUP(A3484,'[3]消费明细-服务商'!$B$2:$D$10000,3,)</f>
        <v>BD服务商</v>
      </c>
      <c r="D3484" s="1" t="str">
        <f>VLOOKUP(A3484,'[3]消费明细-服务商'!$B$2:$I$10000,8,)</f>
        <v>BD团队-黄政源</v>
      </c>
      <c r="E3484" s="1" t="str">
        <f>VLOOKUP(A3484,'[3]消费明细-服务商'!$B$2:$L$10000,11,)</f>
        <v>新建</v>
      </c>
      <c r="F3484" s="5">
        <f>VLOOKUP(A3484,'[3]消费明细-服务商'!$B$2:$K$10000,10,)</f>
        <v>43133</v>
      </c>
      <c r="G3484" s="2" t="s">
        <v>11132</v>
      </c>
      <c r="H3484" s="2" t="s">
        <v>17</v>
      </c>
      <c r="I3484" s="2" t="s">
        <v>59</v>
      </c>
      <c r="J3484" s="2" t="s">
        <v>3184</v>
      </c>
      <c r="K3484" s="2" t="s">
        <v>20</v>
      </c>
      <c r="L3484" s="2" t="s">
        <v>3184</v>
      </c>
      <c r="M3484" s="2"/>
      <c r="N3484" s="1">
        <f t="shared" si="54"/>
        <v>282</v>
      </c>
      <c r="O3484" s="2" t="s">
        <v>22</v>
      </c>
      <c r="P3484" s="2" t="s">
        <v>11133</v>
      </c>
      <c r="Q3484" s="2" t="s">
        <v>11134</v>
      </c>
      <c r="R3484" s="2" t="s">
        <v>21</v>
      </c>
      <c r="U3484" t="str">
        <f>VLOOKUP(H3484,[4]可返佣产品!$A$2:$B$1000,2,)</f>
        <v>true</v>
      </c>
    </row>
    <row r="3485" spans="1:21">
      <c r="A3485" s="2" t="s">
        <v>11124</v>
      </c>
      <c r="B3485" s="1" t="str">
        <f>VLOOKUP(A3485,'[3]消费明细-服务商'!$B$2:$C$10000,2,)</f>
        <v>深圳市君语科技有限公司</v>
      </c>
      <c r="C3485" s="1" t="str">
        <f>VLOOKUP(A3485,'[3]消费明细-服务商'!$B$2:$D$10000,3,)</f>
        <v>BD服务商</v>
      </c>
      <c r="D3485" s="1" t="str">
        <f>VLOOKUP(A3485,'[3]消费明细-服务商'!$B$2:$I$10000,8,)</f>
        <v>BD团队-黄政源</v>
      </c>
      <c r="E3485" s="1" t="str">
        <f>VLOOKUP(A3485,'[3]消费明细-服务商'!$B$2:$L$10000,11,)</f>
        <v>新建</v>
      </c>
      <c r="F3485" s="5">
        <f>VLOOKUP(A3485,'[3]消费明细-服务商'!$B$2:$K$10000,10,)</f>
        <v>43133</v>
      </c>
      <c r="G3485" s="2" t="s">
        <v>11135</v>
      </c>
      <c r="H3485" s="2" t="s">
        <v>17</v>
      </c>
      <c r="I3485" s="2" t="s">
        <v>59</v>
      </c>
      <c r="J3485" s="2" t="s">
        <v>3184</v>
      </c>
      <c r="K3485" s="2" t="s">
        <v>20</v>
      </c>
      <c r="L3485" s="2" t="s">
        <v>3184</v>
      </c>
      <c r="M3485" s="2"/>
      <c r="N3485" s="1">
        <f t="shared" si="54"/>
        <v>282</v>
      </c>
      <c r="O3485" s="2" t="s">
        <v>22</v>
      </c>
      <c r="P3485" s="2" t="s">
        <v>11136</v>
      </c>
      <c r="Q3485" s="2" t="s">
        <v>11136</v>
      </c>
      <c r="R3485" s="2" t="s">
        <v>21</v>
      </c>
      <c r="U3485" t="str">
        <f>VLOOKUP(H3485,[4]可返佣产品!$A$2:$B$1000,2,)</f>
        <v>true</v>
      </c>
    </row>
    <row r="3486" spans="1:21">
      <c r="A3486" s="2" t="s">
        <v>11071</v>
      </c>
      <c r="B3486" s="1" t="str">
        <f>VLOOKUP(A3486,'[3]消费明细-服务商'!$B$2:$C$10000,2,)</f>
        <v>淘贝（深圳）网络信息科技有限公司</v>
      </c>
      <c r="C3486" s="1" t="str">
        <f>VLOOKUP(A3486,'[3]消费明细-服务商'!$B$2:$D$10000,3,)</f>
        <v>BD服务商</v>
      </c>
      <c r="D3486" s="1" t="str">
        <f>VLOOKUP(A3486,'[3]消费明细-服务商'!$B$2:$I$10000,8,)</f>
        <v>BD团队-刘银树</v>
      </c>
      <c r="E3486" s="1" t="str">
        <f>VLOOKUP(A3486,'[3]消费明细-服务商'!$B$2:$L$10000,11,)</f>
        <v>新建</v>
      </c>
      <c r="F3486" s="5">
        <f>VLOOKUP(A3486,'[3]消费明细-服务商'!$B$2:$K$10000,10,)</f>
        <v>43172</v>
      </c>
      <c r="G3486" s="2" t="s">
        <v>11137</v>
      </c>
      <c r="H3486" s="2" t="s">
        <v>1877</v>
      </c>
      <c r="I3486" s="2" t="s">
        <v>49</v>
      </c>
      <c r="J3486" s="2" t="s">
        <v>29</v>
      </c>
      <c r="K3486" s="2" t="s">
        <v>20</v>
      </c>
      <c r="L3486" s="2" t="s">
        <v>30</v>
      </c>
      <c r="M3486" s="2"/>
      <c r="N3486" s="1">
        <f t="shared" si="54"/>
        <v>0</v>
      </c>
      <c r="O3486" s="2" t="s">
        <v>31</v>
      </c>
      <c r="P3486" s="2" t="s">
        <v>11138</v>
      </c>
      <c r="Q3486" s="2" t="s">
        <v>11138</v>
      </c>
      <c r="R3486" s="2" t="s">
        <v>21</v>
      </c>
      <c r="U3486" t="b">
        <f>VLOOKUP(H3486,[4]可返佣产品!$A$2:$B$1000,2,)</f>
        <v>1</v>
      </c>
    </row>
    <row r="3487" spans="1:21">
      <c r="A3487" s="2" t="s">
        <v>11071</v>
      </c>
      <c r="B3487" s="1" t="str">
        <f>VLOOKUP(A3487,'[3]消费明细-服务商'!$B$2:$C$10000,2,)</f>
        <v>淘贝（深圳）网络信息科技有限公司</v>
      </c>
      <c r="C3487" s="1" t="str">
        <f>VLOOKUP(A3487,'[3]消费明细-服务商'!$B$2:$D$10000,3,)</f>
        <v>BD服务商</v>
      </c>
      <c r="D3487" s="1" t="str">
        <f>VLOOKUP(A3487,'[3]消费明细-服务商'!$B$2:$I$10000,8,)</f>
        <v>BD团队-刘银树</v>
      </c>
      <c r="E3487" s="1" t="str">
        <f>VLOOKUP(A3487,'[3]消费明细-服务商'!$B$2:$L$10000,11,)</f>
        <v>新建</v>
      </c>
      <c r="F3487" s="5">
        <f>VLOOKUP(A3487,'[3]消费明细-服务商'!$B$2:$K$10000,10,)</f>
        <v>43172</v>
      </c>
      <c r="G3487" s="2" t="s">
        <v>11139</v>
      </c>
      <c r="H3487" s="2" t="s">
        <v>17</v>
      </c>
      <c r="I3487" s="2" t="s">
        <v>59</v>
      </c>
      <c r="J3487" s="2" t="s">
        <v>11140</v>
      </c>
      <c r="K3487" s="2" t="s">
        <v>20</v>
      </c>
      <c r="L3487" s="2" t="s">
        <v>11140</v>
      </c>
      <c r="M3487" s="2"/>
      <c r="N3487" s="1">
        <f t="shared" si="54"/>
        <v>285</v>
      </c>
      <c r="O3487" s="2" t="s">
        <v>22</v>
      </c>
      <c r="P3487" s="2" t="s">
        <v>11141</v>
      </c>
      <c r="Q3487" s="2" t="s">
        <v>11142</v>
      </c>
      <c r="R3487" s="2" t="s">
        <v>21</v>
      </c>
      <c r="U3487" t="str">
        <f>VLOOKUP(H3487,[4]可返佣产品!$A$2:$B$1000,2,)</f>
        <v>true</v>
      </c>
    </row>
    <row r="3488" spans="1:21">
      <c r="A3488" s="2" t="s">
        <v>11067</v>
      </c>
      <c r="B3488" s="1" t="str">
        <f>VLOOKUP(A3488,'[3]消费明细-服务商'!$B$2:$C$10000,2,)</f>
        <v>广州市软捷网络科技有限公司</v>
      </c>
      <c r="C3488" s="1" t="str">
        <f>VLOOKUP(A3488,'[3]消费明细-服务商'!$B$2:$D$10000,3,)</f>
        <v>BD服务商</v>
      </c>
      <c r="D3488" s="1" t="str">
        <f>VLOOKUP(A3488,'[3]消费明细-服务商'!$B$2:$I$10000,8,)</f>
        <v>BD</v>
      </c>
      <c r="E3488" s="1" t="str">
        <f>VLOOKUP(A3488,'[3]消费明细-服务商'!$B$2:$L$10000,11,)</f>
        <v>新建</v>
      </c>
      <c r="F3488" s="5" t="str">
        <f>VLOOKUP(A3488,'[3]消费明细-服务商'!$B$2:$K$10000,10,)</f>
        <v>-</v>
      </c>
      <c r="G3488" s="2" t="s">
        <v>11143</v>
      </c>
      <c r="H3488" s="2" t="s">
        <v>17</v>
      </c>
      <c r="I3488" s="2" t="s">
        <v>49</v>
      </c>
      <c r="J3488" s="2" t="s">
        <v>11144</v>
      </c>
      <c r="K3488" s="2" t="s">
        <v>1964</v>
      </c>
      <c r="L3488" s="2" t="s">
        <v>11145</v>
      </c>
      <c r="M3488" s="2"/>
      <c r="N3488" s="1">
        <f t="shared" si="54"/>
        <v>13753.4</v>
      </c>
      <c r="O3488" s="2" t="s">
        <v>22</v>
      </c>
      <c r="P3488" s="2" t="s">
        <v>11146</v>
      </c>
      <c r="Q3488" s="2" t="s">
        <v>11147</v>
      </c>
      <c r="R3488" s="2" t="s">
        <v>21</v>
      </c>
      <c r="U3488" t="str">
        <f>VLOOKUP(H3488,[4]可返佣产品!$A$2:$B$1000,2,)</f>
        <v>true</v>
      </c>
    </row>
    <row r="3489" spans="1:21">
      <c r="A3489" s="2" t="s">
        <v>11071</v>
      </c>
      <c r="B3489" s="1" t="str">
        <f>VLOOKUP(A3489,'[3]消费明细-服务商'!$B$2:$C$10000,2,)</f>
        <v>淘贝（深圳）网络信息科技有限公司</v>
      </c>
      <c r="C3489" s="1" t="str">
        <f>VLOOKUP(A3489,'[3]消费明细-服务商'!$B$2:$D$10000,3,)</f>
        <v>BD服务商</v>
      </c>
      <c r="D3489" s="1" t="str">
        <f>VLOOKUP(A3489,'[3]消费明细-服务商'!$B$2:$I$10000,8,)</f>
        <v>BD团队-刘银树</v>
      </c>
      <c r="E3489" s="1" t="str">
        <f>VLOOKUP(A3489,'[3]消费明细-服务商'!$B$2:$L$10000,11,)</f>
        <v>新建</v>
      </c>
      <c r="F3489" s="5">
        <f>VLOOKUP(A3489,'[3]消费明细-服务商'!$B$2:$K$10000,10,)</f>
        <v>43172</v>
      </c>
      <c r="G3489" s="2" t="s">
        <v>11148</v>
      </c>
      <c r="H3489" s="2" t="s">
        <v>89</v>
      </c>
      <c r="I3489" s="2" t="s">
        <v>49</v>
      </c>
      <c r="J3489" s="2" t="s">
        <v>772</v>
      </c>
      <c r="K3489" s="2" t="s">
        <v>773</v>
      </c>
      <c r="L3489" s="2" t="s">
        <v>774</v>
      </c>
      <c r="M3489" s="2"/>
      <c r="N3489" s="1">
        <f t="shared" si="54"/>
        <v>5</v>
      </c>
      <c r="O3489" s="2" t="s">
        <v>22</v>
      </c>
      <c r="P3489" s="2" t="s">
        <v>11149</v>
      </c>
      <c r="Q3489" s="2" t="s">
        <v>11150</v>
      </c>
      <c r="R3489" s="2" t="s">
        <v>21</v>
      </c>
      <c r="U3489" t="str">
        <f>VLOOKUP(H3489,[4]可返佣产品!$A$2:$B$1000,2,)</f>
        <v>true</v>
      </c>
    </row>
    <row r="3490" spans="1:21">
      <c r="A3490" s="2" t="s">
        <v>11124</v>
      </c>
      <c r="B3490" s="1" t="str">
        <f>VLOOKUP(A3490,'[3]消费明细-服务商'!$B$2:$C$10000,2,)</f>
        <v>深圳市君语科技有限公司</v>
      </c>
      <c r="C3490" s="1" t="str">
        <f>VLOOKUP(A3490,'[3]消费明细-服务商'!$B$2:$D$10000,3,)</f>
        <v>BD服务商</v>
      </c>
      <c r="D3490" s="1" t="str">
        <f>VLOOKUP(A3490,'[3]消费明细-服务商'!$B$2:$I$10000,8,)</f>
        <v>BD团队-黄政源</v>
      </c>
      <c r="E3490" s="1" t="str">
        <f>VLOOKUP(A3490,'[3]消费明细-服务商'!$B$2:$L$10000,11,)</f>
        <v>新建</v>
      </c>
      <c r="F3490" s="5">
        <f>VLOOKUP(A3490,'[3]消费明细-服务商'!$B$2:$K$10000,10,)</f>
        <v>43133</v>
      </c>
      <c r="G3490" s="2" t="s">
        <v>11151</v>
      </c>
      <c r="H3490" s="2" t="s">
        <v>17</v>
      </c>
      <c r="I3490" s="2" t="s">
        <v>59</v>
      </c>
      <c r="J3490" s="2" t="s">
        <v>3184</v>
      </c>
      <c r="K3490" s="2" t="s">
        <v>20</v>
      </c>
      <c r="L3490" s="2" t="s">
        <v>3184</v>
      </c>
      <c r="M3490" s="2"/>
      <c r="N3490" s="1">
        <f t="shared" si="54"/>
        <v>282</v>
      </c>
      <c r="O3490" s="2" t="s">
        <v>22</v>
      </c>
      <c r="P3490" s="2" t="s">
        <v>11152</v>
      </c>
      <c r="Q3490" s="2" t="s">
        <v>11152</v>
      </c>
      <c r="R3490" s="2" t="s">
        <v>21</v>
      </c>
      <c r="U3490" t="str">
        <f>VLOOKUP(H3490,[4]可返佣产品!$A$2:$B$1000,2,)</f>
        <v>true</v>
      </c>
    </row>
    <row r="3491" spans="1:21">
      <c r="A3491" s="2" t="s">
        <v>11124</v>
      </c>
      <c r="B3491" s="1" t="str">
        <f>VLOOKUP(A3491,'[3]消费明细-服务商'!$B$2:$C$10000,2,)</f>
        <v>深圳市君语科技有限公司</v>
      </c>
      <c r="C3491" s="1" t="str">
        <f>VLOOKUP(A3491,'[3]消费明细-服务商'!$B$2:$D$10000,3,)</f>
        <v>BD服务商</v>
      </c>
      <c r="D3491" s="1" t="str">
        <f>VLOOKUP(A3491,'[3]消费明细-服务商'!$B$2:$I$10000,8,)</f>
        <v>BD团队-黄政源</v>
      </c>
      <c r="E3491" s="1" t="str">
        <f>VLOOKUP(A3491,'[3]消费明细-服务商'!$B$2:$L$10000,11,)</f>
        <v>新建</v>
      </c>
      <c r="F3491" s="5">
        <f>VLOOKUP(A3491,'[3]消费明细-服务商'!$B$2:$K$10000,10,)</f>
        <v>43133</v>
      </c>
      <c r="G3491" s="2" t="s">
        <v>11153</v>
      </c>
      <c r="H3491" s="2" t="s">
        <v>17</v>
      </c>
      <c r="I3491" s="2" t="s">
        <v>59</v>
      </c>
      <c r="J3491" s="2" t="s">
        <v>3184</v>
      </c>
      <c r="K3491" s="2" t="s">
        <v>20</v>
      </c>
      <c r="L3491" s="2" t="s">
        <v>3184</v>
      </c>
      <c r="M3491" s="2"/>
      <c r="N3491" s="1">
        <f t="shared" si="54"/>
        <v>282</v>
      </c>
      <c r="O3491" s="2" t="s">
        <v>22</v>
      </c>
      <c r="P3491" s="2" t="s">
        <v>11154</v>
      </c>
      <c r="Q3491" s="2" t="s">
        <v>11155</v>
      </c>
      <c r="R3491" s="2" t="s">
        <v>21</v>
      </c>
      <c r="U3491" t="str">
        <f>VLOOKUP(H3491,[4]可返佣产品!$A$2:$B$1000,2,)</f>
        <v>true</v>
      </c>
    </row>
    <row r="3492" spans="1:21">
      <c r="A3492" s="2" t="s">
        <v>11124</v>
      </c>
      <c r="B3492" s="1" t="str">
        <f>VLOOKUP(A3492,'[3]消费明细-服务商'!$B$2:$C$10000,2,)</f>
        <v>深圳市君语科技有限公司</v>
      </c>
      <c r="C3492" s="1" t="str">
        <f>VLOOKUP(A3492,'[3]消费明细-服务商'!$B$2:$D$10000,3,)</f>
        <v>BD服务商</v>
      </c>
      <c r="D3492" s="1" t="str">
        <f>VLOOKUP(A3492,'[3]消费明细-服务商'!$B$2:$I$10000,8,)</f>
        <v>BD团队-黄政源</v>
      </c>
      <c r="E3492" s="1" t="str">
        <f>VLOOKUP(A3492,'[3]消费明细-服务商'!$B$2:$L$10000,11,)</f>
        <v>新建</v>
      </c>
      <c r="F3492" s="5">
        <f>VLOOKUP(A3492,'[3]消费明细-服务商'!$B$2:$K$10000,10,)</f>
        <v>43133</v>
      </c>
      <c r="G3492" s="2" t="s">
        <v>11156</v>
      </c>
      <c r="H3492" s="2" t="s">
        <v>17</v>
      </c>
      <c r="I3492" s="2" t="s">
        <v>59</v>
      </c>
      <c r="J3492" s="2" t="s">
        <v>4346</v>
      </c>
      <c r="K3492" s="2" t="s">
        <v>20</v>
      </c>
      <c r="L3492" s="2" t="s">
        <v>4346</v>
      </c>
      <c r="M3492" s="2"/>
      <c r="N3492" s="1">
        <f t="shared" si="54"/>
        <v>963</v>
      </c>
      <c r="O3492" s="2" t="s">
        <v>22</v>
      </c>
      <c r="P3492" s="2" t="s">
        <v>11157</v>
      </c>
      <c r="Q3492" s="2" t="s">
        <v>11158</v>
      </c>
      <c r="R3492" s="2" t="s">
        <v>21</v>
      </c>
      <c r="U3492" t="str">
        <f>VLOOKUP(H3492,[4]可返佣产品!$A$2:$B$1000,2,)</f>
        <v>true</v>
      </c>
    </row>
    <row r="3493" spans="1:21">
      <c r="A3493" s="2" t="s">
        <v>11124</v>
      </c>
      <c r="B3493" s="1" t="str">
        <f>VLOOKUP(A3493,'[3]消费明细-服务商'!$B$2:$C$10000,2,)</f>
        <v>深圳市君语科技有限公司</v>
      </c>
      <c r="C3493" s="1" t="str">
        <f>VLOOKUP(A3493,'[3]消费明细-服务商'!$B$2:$D$10000,3,)</f>
        <v>BD服务商</v>
      </c>
      <c r="D3493" s="1" t="str">
        <f>VLOOKUP(A3493,'[3]消费明细-服务商'!$B$2:$I$10000,8,)</f>
        <v>BD团队-黄政源</v>
      </c>
      <c r="E3493" s="1" t="str">
        <f>VLOOKUP(A3493,'[3]消费明细-服务商'!$B$2:$L$10000,11,)</f>
        <v>新建</v>
      </c>
      <c r="F3493" s="5">
        <f>VLOOKUP(A3493,'[3]消费明细-服务商'!$B$2:$K$10000,10,)</f>
        <v>43133</v>
      </c>
      <c r="G3493" s="2" t="s">
        <v>11159</v>
      </c>
      <c r="H3493" s="2" t="s">
        <v>17</v>
      </c>
      <c r="I3493" s="2" t="s">
        <v>59</v>
      </c>
      <c r="J3493" s="2" t="s">
        <v>3184</v>
      </c>
      <c r="K3493" s="2" t="s">
        <v>20</v>
      </c>
      <c r="L3493" s="2" t="s">
        <v>3184</v>
      </c>
      <c r="M3493" s="2"/>
      <c r="N3493" s="1">
        <f t="shared" si="54"/>
        <v>282</v>
      </c>
      <c r="O3493" s="2" t="s">
        <v>22</v>
      </c>
      <c r="P3493" s="2" t="s">
        <v>11160</v>
      </c>
      <c r="Q3493" s="2" t="s">
        <v>11160</v>
      </c>
      <c r="R3493" s="2" t="s">
        <v>21</v>
      </c>
      <c r="U3493" t="str">
        <f>VLOOKUP(H3493,[4]可返佣产品!$A$2:$B$1000,2,)</f>
        <v>true</v>
      </c>
    </row>
    <row r="3494" spans="1:21">
      <c r="A3494" s="2" t="s">
        <v>11124</v>
      </c>
      <c r="B3494" s="1" t="str">
        <f>VLOOKUP(A3494,'[3]消费明细-服务商'!$B$2:$C$10000,2,)</f>
        <v>深圳市君语科技有限公司</v>
      </c>
      <c r="C3494" s="1" t="str">
        <f>VLOOKUP(A3494,'[3]消费明细-服务商'!$B$2:$D$10000,3,)</f>
        <v>BD服务商</v>
      </c>
      <c r="D3494" s="1" t="str">
        <f>VLOOKUP(A3494,'[3]消费明细-服务商'!$B$2:$I$10000,8,)</f>
        <v>BD团队-黄政源</v>
      </c>
      <c r="E3494" s="1" t="str">
        <f>VLOOKUP(A3494,'[3]消费明细-服务商'!$B$2:$L$10000,11,)</f>
        <v>新建</v>
      </c>
      <c r="F3494" s="5">
        <f>VLOOKUP(A3494,'[3]消费明细-服务商'!$B$2:$K$10000,10,)</f>
        <v>43133</v>
      </c>
      <c r="G3494" s="2" t="s">
        <v>11161</v>
      </c>
      <c r="H3494" s="2" t="s">
        <v>17</v>
      </c>
      <c r="I3494" s="2" t="s">
        <v>59</v>
      </c>
      <c r="J3494" s="2" t="s">
        <v>3184</v>
      </c>
      <c r="K3494" s="2" t="s">
        <v>20</v>
      </c>
      <c r="L3494" s="2" t="s">
        <v>3184</v>
      </c>
      <c r="M3494" s="2"/>
      <c r="N3494" s="1">
        <f t="shared" si="54"/>
        <v>282</v>
      </c>
      <c r="O3494" s="2" t="s">
        <v>22</v>
      </c>
      <c r="P3494" s="2" t="s">
        <v>11162</v>
      </c>
      <c r="Q3494" s="2" t="s">
        <v>11163</v>
      </c>
      <c r="R3494" s="2" t="s">
        <v>21</v>
      </c>
      <c r="U3494" t="str">
        <f>VLOOKUP(H3494,[4]可返佣产品!$A$2:$B$1000,2,)</f>
        <v>true</v>
      </c>
    </row>
    <row r="3495" spans="1:21">
      <c r="A3495" s="2" t="s">
        <v>11124</v>
      </c>
      <c r="B3495" s="1" t="str">
        <f>VLOOKUP(A3495,'[3]消费明细-服务商'!$B$2:$C$10000,2,)</f>
        <v>深圳市君语科技有限公司</v>
      </c>
      <c r="C3495" s="1" t="str">
        <f>VLOOKUP(A3495,'[3]消费明细-服务商'!$B$2:$D$10000,3,)</f>
        <v>BD服务商</v>
      </c>
      <c r="D3495" s="1" t="str">
        <f>VLOOKUP(A3495,'[3]消费明细-服务商'!$B$2:$I$10000,8,)</f>
        <v>BD团队-黄政源</v>
      </c>
      <c r="E3495" s="1" t="str">
        <f>VLOOKUP(A3495,'[3]消费明细-服务商'!$B$2:$L$10000,11,)</f>
        <v>新建</v>
      </c>
      <c r="F3495" s="5">
        <f>VLOOKUP(A3495,'[3]消费明细-服务商'!$B$2:$K$10000,10,)</f>
        <v>43133</v>
      </c>
      <c r="G3495" s="2" t="s">
        <v>11164</v>
      </c>
      <c r="H3495" s="2" t="s">
        <v>17</v>
      </c>
      <c r="I3495" s="2" t="s">
        <v>59</v>
      </c>
      <c r="J3495" s="2" t="s">
        <v>3184</v>
      </c>
      <c r="K3495" s="2" t="s">
        <v>20</v>
      </c>
      <c r="L3495" s="2" t="s">
        <v>3184</v>
      </c>
      <c r="M3495" s="2"/>
      <c r="N3495" s="1">
        <f t="shared" si="54"/>
        <v>282</v>
      </c>
      <c r="O3495" s="2" t="s">
        <v>22</v>
      </c>
      <c r="P3495" s="2" t="s">
        <v>11165</v>
      </c>
      <c r="Q3495" s="2" t="s">
        <v>11166</v>
      </c>
      <c r="R3495" s="2" t="s">
        <v>21</v>
      </c>
      <c r="U3495" t="str">
        <f>VLOOKUP(H3495,[4]可返佣产品!$A$2:$B$1000,2,)</f>
        <v>true</v>
      </c>
    </row>
    <row r="3496" spans="1:21">
      <c r="A3496" s="2" t="s">
        <v>11124</v>
      </c>
      <c r="B3496" s="1" t="str">
        <f>VLOOKUP(A3496,'[3]消费明细-服务商'!$B$2:$C$10000,2,)</f>
        <v>深圳市君语科技有限公司</v>
      </c>
      <c r="C3496" s="1" t="str">
        <f>VLOOKUP(A3496,'[3]消费明细-服务商'!$B$2:$D$10000,3,)</f>
        <v>BD服务商</v>
      </c>
      <c r="D3496" s="1" t="str">
        <f>VLOOKUP(A3496,'[3]消费明细-服务商'!$B$2:$I$10000,8,)</f>
        <v>BD团队-黄政源</v>
      </c>
      <c r="E3496" s="1" t="str">
        <f>VLOOKUP(A3496,'[3]消费明细-服务商'!$B$2:$L$10000,11,)</f>
        <v>新建</v>
      </c>
      <c r="F3496" s="5">
        <f>VLOOKUP(A3496,'[3]消费明细-服务商'!$B$2:$K$10000,10,)</f>
        <v>43133</v>
      </c>
      <c r="G3496" s="2" t="s">
        <v>11167</v>
      </c>
      <c r="H3496" s="2" t="s">
        <v>17</v>
      </c>
      <c r="I3496" s="2" t="s">
        <v>59</v>
      </c>
      <c r="J3496" s="2" t="s">
        <v>3184</v>
      </c>
      <c r="K3496" s="2" t="s">
        <v>20</v>
      </c>
      <c r="L3496" s="2" t="s">
        <v>3184</v>
      </c>
      <c r="M3496" s="2"/>
      <c r="N3496" s="1">
        <f t="shared" si="54"/>
        <v>282</v>
      </c>
      <c r="O3496" s="2" t="s">
        <v>22</v>
      </c>
      <c r="P3496" s="2" t="s">
        <v>11168</v>
      </c>
      <c r="Q3496" s="2" t="s">
        <v>11168</v>
      </c>
      <c r="R3496" s="2" t="s">
        <v>21</v>
      </c>
      <c r="U3496" t="str">
        <f>VLOOKUP(H3496,[4]可返佣产品!$A$2:$B$1000,2,)</f>
        <v>true</v>
      </c>
    </row>
    <row r="3497" spans="1:21">
      <c r="A3497" s="2" t="s">
        <v>11071</v>
      </c>
      <c r="B3497" s="1" t="str">
        <f>VLOOKUP(A3497,'[3]消费明细-服务商'!$B$2:$C$10000,2,)</f>
        <v>淘贝（深圳）网络信息科技有限公司</v>
      </c>
      <c r="C3497" s="1" t="str">
        <f>VLOOKUP(A3497,'[3]消费明细-服务商'!$B$2:$D$10000,3,)</f>
        <v>BD服务商</v>
      </c>
      <c r="D3497" s="1" t="str">
        <f>VLOOKUP(A3497,'[3]消费明细-服务商'!$B$2:$I$10000,8,)</f>
        <v>BD团队-刘银树</v>
      </c>
      <c r="E3497" s="1" t="str">
        <f>VLOOKUP(A3497,'[3]消费明细-服务商'!$B$2:$L$10000,11,)</f>
        <v>新建</v>
      </c>
      <c r="F3497" s="5">
        <f>VLOOKUP(A3497,'[3]消费明细-服务商'!$B$2:$K$10000,10,)</f>
        <v>43172</v>
      </c>
      <c r="G3497" s="2" t="s">
        <v>11169</v>
      </c>
      <c r="H3497" s="2" t="s">
        <v>36</v>
      </c>
      <c r="I3497" s="2" t="s">
        <v>59</v>
      </c>
      <c r="J3497" s="2" t="s">
        <v>906</v>
      </c>
      <c r="K3497" s="2" t="s">
        <v>20</v>
      </c>
      <c r="L3497" s="2" t="s">
        <v>906</v>
      </c>
      <c r="M3497" s="2"/>
      <c r="N3497" s="1">
        <f t="shared" si="54"/>
        <v>156</v>
      </c>
      <c r="O3497" s="2" t="s">
        <v>22</v>
      </c>
      <c r="P3497" s="2" t="s">
        <v>11170</v>
      </c>
      <c r="Q3497" s="2" t="s">
        <v>11171</v>
      </c>
      <c r="R3497" s="2" t="s">
        <v>21</v>
      </c>
      <c r="U3497" t="str">
        <f>VLOOKUP(H3497,[4]可返佣产品!$A$2:$B$1000,2,)</f>
        <v>true</v>
      </c>
    </row>
    <row r="3498" spans="1:21">
      <c r="A3498" s="2" t="s">
        <v>11071</v>
      </c>
      <c r="B3498" s="1" t="str">
        <f>VLOOKUP(A3498,'[3]消费明细-服务商'!$B$2:$C$10000,2,)</f>
        <v>淘贝（深圳）网络信息科技有限公司</v>
      </c>
      <c r="C3498" s="1" t="str">
        <f>VLOOKUP(A3498,'[3]消费明细-服务商'!$B$2:$D$10000,3,)</f>
        <v>BD服务商</v>
      </c>
      <c r="D3498" s="1" t="str">
        <f>VLOOKUP(A3498,'[3]消费明细-服务商'!$B$2:$I$10000,8,)</f>
        <v>BD团队-刘银树</v>
      </c>
      <c r="E3498" s="1" t="str">
        <f>VLOOKUP(A3498,'[3]消费明细-服务商'!$B$2:$L$10000,11,)</f>
        <v>新建</v>
      </c>
      <c r="F3498" s="5">
        <f>VLOOKUP(A3498,'[3]消费明细-服务商'!$B$2:$K$10000,10,)</f>
        <v>43172</v>
      </c>
      <c r="G3498" s="2" t="s">
        <v>11172</v>
      </c>
      <c r="H3498" s="2" t="s">
        <v>17</v>
      </c>
      <c r="I3498" s="2" t="s">
        <v>59</v>
      </c>
      <c r="J3498" s="2" t="s">
        <v>11086</v>
      </c>
      <c r="K3498" s="2" t="s">
        <v>20</v>
      </c>
      <c r="L3498" s="2" t="s">
        <v>11086</v>
      </c>
      <c r="M3498" s="2"/>
      <c r="N3498" s="1">
        <f t="shared" si="54"/>
        <v>328</v>
      </c>
      <c r="O3498" s="2" t="s">
        <v>22</v>
      </c>
      <c r="P3498" s="2" t="s">
        <v>11173</v>
      </c>
      <c r="Q3498" s="2" t="s">
        <v>11174</v>
      </c>
      <c r="R3498" s="2" t="s">
        <v>21</v>
      </c>
      <c r="U3498" t="str">
        <f>VLOOKUP(H3498,[4]可返佣产品!$A$2:$B$1000,2,)</f>
        <v>true</v>
      </c>
    </row>
    <row r="3499" spans="1:21">
      <c r="A3499" s="2" t="s">
        <v>11124</v>
      </c>
      <c r="B3499" s="1" t="str">
        <f>VLOOKUP(A3499,'[3]消费明细-服务商'!$B$2:$C$10000,2,)</f>
        <v>深圳市君语科技有限公司</v>
      </c>
      <c r="C3499" s="1" t="str">
        <f>VLOOKUP(A3499,'[3]消费明细-服务商'!$B$2:$D$10000,3,)</f>
        <v>BD服务商</v>
      </c>
      <c r="D3499" s="1" t="str">
        <f>VLOOKUP(A3499,'[3]消费明细-服务商'!$B$2:$I$10000,8,)</f>
        <v>BD团队-黄政源</v>
      </c>
      <c r="E3499" s="1" t="str">
        <f>VLOOKUP(A3499,'[3]消费明细-服务商'!$B$2:$L$10000,11,)</f>
        <v>新建</v>
      </c>
      <c r="F3499" s="5">
        <f>VLOOKUP(A3499,'[3]消费明细-服务商'!$B$2:$K$10000,10,)</f>
        <v>43133</v>
      </c>
      <c r="G3499" s="2" t="s">
        <v>11175</v>
      </c>
      <c r="H3499" s="2" t="s">
        <v>11176</v>
      </c>
      <c r="I3499" s="2" t="s">
        <v>59</v>
      </c>
      <c r="J3499" s="2" t="s">
        <v>29</v>
      </c>
      <c r="K3499" s="2" t="s">
        <v>20</v>
      </c>
      <c r="L3499" s="2" t="s">
        <v>29</v>
      </c>
      <c r="M3499" s="2"/>
      <c r="N3499" s="1">
        <f t="shared" si="54"/>
        <v>0</v>
      </c>
      <c r="O3499" s="2" t="s">
        <v>22</v>
      </c>
      <c r="P3499" s="2" t="s">
        <v>11177</v>
      </c>
      <c r="Q3499" s="2" t="s">
        <v>11178</v>
      </c>
      <c r="R3499" s="2" t="s">
        <v>21</v>
      </c>
      <c r="U3499" t="e">
        <f>VLOOKUP(H3499,[4]可返佣产品!$A$2:$B$1000,2,)</f>
        <v>#N/A</v>
      </c>
    </row>
    <row r="3500" spans="1:21">
      <c r="A3500" s="2" t="s">
        <v>11124</v>
      </c>
      <c r="B3500" s="1" t="str">
        <f>VLOOKUP(A3500,'[3]消费明细-服务商'!$B$2:$C$10000,2,)</f>
        <v>深圳市君语科技有限公司</v>
      </c>
      <c r="C3500" s="1" t="str">
        <f>VLOOKUP(A3500,'[3]消费明细-服务商'!$B$2:$D$10000,3,)</f>
        <v>BD服务商</v>
      </c>
      <c r="D3500" s="1" t="str">
        <f>VLOOKUP(A3500,'[3]消费明细-服务商'!$B$2:$I$10000,8,)</f>
        <v>BD团队-黄政源</v>
      </c>
      <c r="E3500" s="1" t="str">
        <f>VLOOKUP(A3500,'[3]消费明细-服务商'!$B$2:$L$10000,11,)</f>
        <v>新建</v>
      </c>
      <c r="F3500" s="5">
        <f>VLOOKUP(A3500,'[3]消费明细-服务商'!$B$2:$K$10000,10,)</f>
        <v>43133</v>
      </c>
      <c r="G3500" s="2" t="s">
        <v>11179</v>
      </c>
      <c r="H3500" s="2" t="s">
        <v>17</v>
      </c>
      <c r="I3500" s="2" t="s">
        <v>59</v>
      </c>
      <c r="J3500" s="2" t="s">
        <v>11180</v>
      </c>
      <c r="K3500" s="2" t="s">
        <v>20</v>
      </c>
      <c r="L3500" s="2" t="s">
        <v>11180</v>
      </c>
      <c r="M3500" s="2"/>
      <c r="N3500" s="1">
        <f t="shared" si="54"/>
        <v>513</v>
      </c>
      <c r="O3500" s="2" t="s">
        <v>22</v>
      </c>
      <c r="P3500" s="2" t="s">
        <v>11177</v>
      </c>
      <c r="Q3500" s="2" t="s">
        <v>11178</v>
      </c>
      <c r="R3500" s="2" t="s">
        <v>21</v>
      </c>
      <c r="U3500" t="str">
        <f>VLOOKUP(H3500,[4]可返佣产品!$A$2:$B$1000,2,)</f>
        <v>true</v>
      </c>
    </row>
    <row r="3501" spans="1:21">
      <c r="A3501" s="2" t="s">
        <v>11099</v>
      </c>
      <c r="B3501" s="1" t="str">
        <f>VLOOKUP(A3501,'[3]消费明细-服务商'!$B$2:$C$10000,2,)</f>
        <v>深圳市火妹网络科技有限公司</v>
      </c>
      <c r="C3501" s="1" t="str">
        <f>VLOOKUP(A3501,'[3]消费明细-服务商'!$B$2:$D$10000,3,)</f>
        <v>BD服务商</v>
      </c>
      <c r="D3501" s="1" t="str">
        <f>VLOOKUP(A3501,'[3]消费明细-服务商'!$B$2:$I$10000,8,)</f>
        <v>BD团队-黄政源</v>
      </c>
      <c r="E3501" s="1" t="str">
        <f>VLOOKUP(A3501,'[3]消费明细-服务商'!$B$2:$L$10000,11,)</f>
        <v>新建</v>
      </c>
      <c r="F3501" s="5">
        <f>VLOOKUP(A3501,'[3]消费明细-服务商'!$B$2:$K$10000,10,)</f>
        <v>43168</v>
      </c>
      <c r="G3501" s="2" t="s">
        <v>11181</v>
      </c>
      <c r="H3501" s="2" t="s">
        <v>17</v>
      </c>
      <c r="I3501" s="2" t="s">
        <v>59</v>
      </c>
      <c r="J3501" s="2" t="s">
        <v>11182</v>
      </c>
      <c r="K3501" s="2" t="s">
        <v>84</v>
      </c>
      <c r="L3501" s="2" t="s">
        <v>11183</v>
      </c>
      <c r="M3501" s="2"/>
      <c r="N3501" s="1">
        <f t="shared" si="54"/>
        <v>1213.8</v>
      </c>
      <c r="O3501" s="2" t="s">
        <v>22</v>
      </c>
      <c r="P3501" s="2" t="s">
        <v>11184</v>
      </c>
      <c r="Q3501" s="2" t="s">
        <v>11185</v>
      </c>
      <c r="R3501" s="2" t="s">
        <v>21</v>
      </c>
      <c r="U3501" t="str">
        <f>VLOOKUP(H3501,[4]可返佣产品!$A$2:$B$1000,2,)</f>
        <v>true</v>
      </c>
    </row>
    <row r="3502" spans="1:21">
      <c r="A3502" s="2" t="s">
        <v>11124</v>
      </c>
      <c r="B3502" s="1" t="str">
        <f>VLOOKUP(A3502,'[3]消费明细-服务商'!$B$2:$C$10000,2,)</f>
        <v>深圳市君语科技有限公司</v>
      </c>
      <c r="C3502" s="1" t="str">
        <f>VLOOKUP(A3502,'[3]消费明细-服务商'!$B$2:$D$10000,3,)</f>
        <v>BD服务商</v>
      </c>
      <c r="D3502" s="1" t="str">
        <f>VLOOKUP(A3502,'[3]消费明细-服务商'!$B$2:$I$10000,8,)</f>
        <v>BD团队-黄政源</v>
      </c>
      <c r="E3502" s="1" t="str">
        <f>VLOOKUP(A3502,'[3]消费明细-服务商'!$B$2:$L$10000,11,)</f>
        <v>新建</v>
      </c>
      <c r="F3502" s="5">
        <f>VLOOKUP(A3502,'[3]消费明细-服务商'!$B$2:$K$10000,10,)</f>
        <v>43133</v>
      </c>
      <c r="G3502" s="2" t="s">
        <v>11186</v>
      </c>
      <c r="H3502" s="2" t="s">
        <v>17</v>
      </c>
      <c r="I3502" s="2" t="s">
        <v>59</v>
      </c>
      <c r="J3502" s="2" t="s">
        <v>900</v>
      </c>
      <c r="K3502" s="2" t="s">
        <v>20</v>
      </c>
      <c r="L3502" s="2" t="s">
        <v>900</v>
      </c>
      <c r="M3502" s="2"/>
      <c r="N3502" s="1">
        <f t="shared" si="54"/>
        <v>717</v>
      </c>
      <c r="O3502" s="2" t="s">
        <v>22</v>
      </c>
      <c r="P3502" s="2" t="s">
        <v>11187</v>
      </c>
      <c r="Q3502" s="2" t="s">
        <v>11188</v>
      </c>
      <c r="R3502" s="2" t="s">
        <v>21</v>
      </c>
      <c r="U3502" t="str">
        <f>VLOOKUP(H3502,[4]可返佣产品!$A$2:$B$1000,2,)</f>
        <v>true</v>
      </c>
    </row>
    <row r="3503" spans="1:21">
      <c r="A3503" s="2" t="s">
        <v>11099</v>
      </c>
      <c r="B3503" s="1" t="str">
        <f>VLOOKUP(A3503,'[3]消费明细-服务商'!$B$2:$C$10000,2,)</f>
        <v>深圳市火妹网络科技有限公司</v>
      </c>
      <c r="C3503" s="1" t="str">
        <f>VLOOKUP(A3503,'[3]消费明细-服务商'!$B$2:$D$10000,3,)</f>
        <v>BD服务商</v>
      </c>
      <c r="D3503" s="1" t="str">
        <f>VLOOKUP(A3503,'[3]消费明细-服务商'!$B$2:$I$10000,8,)</f>
        <v>BD团队-黄政源</v>
      </c>
      <c r="E3503" s="1" t="str">
        <f>VLOOKUP(A3503,'[3]消费明细-服务商'!$B$2:$L$10000,11,)</f>
        <v>新建</v>
      </c>
      <c r="F3503" s="5">
        <f>VLOOKUP(A3503,'[3]消费明细-服务商'!$B$2:$K$10000,10,)</f>
        <v>43168</v>
      </c>
      <c r="G3503" s="2" t="s">
        <v>11189</v>
      </c>
      <c r="H3503" s="2" t="s">
        <v>17</v>
      </c>
      <c r="I3503" s="2" t="s">
        <v>49</v>
      </c>
      <c r="J3503" s="2" t="s">
        <v>7771</v>
      </c>
      <c r="K3503" s="2" t="s">
        <v>360</v>
      </c>
      <c r="L3503" s="2" t="s">
        <v>11190</v>
      </c>
      <c r="M3503" s="2"/>
      <c r="N3503" s="1">
        <f t="shared" si="54"/>
        <v>335.25</v>
      </c>
      <c r="O3503" s="2" t="s">
        <v>22</v>
      </c>
      <c r="P3503" s="2" t="s">
        <v>11191</v>
      </c>
      <c r="Q3503" s="2" t="s">
        <v>11192</v>
      </c>
      <c r="R3503" s="2" t="s">
        <v>21</v>
      </c>
      <c r="U3503" t="str">
        <f>VLOOKUP(H3503,[4]可返佣产品!$A$2:$B$1000,2,)</f>
        <v>true</v>
      </c>
    </row>
    <row r="3504" spans="1:21">
      <c r="A3504" s="2" t="s">
        <v>11099</v>
      </c>
      <c r="B3504" s="1" t="str">
        <f>VLOOKUP(A3504,'[3]消费明细-服务商'!$B$2:$C$10000,2,)</f>
        <v>深圳市火妹网络科技有限公司</v>
      </c>
      <c r="C3504" s="1" t="str">
        <f>VLOOKUP(A3504,'[3]消费明细-服务商'!$B$2:$D$10000,3,)</f>
        <v>BD服务商</v>
      </c>
      <c r="D3504" s="1" t="str">
        <f>VLOOKUP(A3504,'[3]消费明细-服务商'!$B$2:$I$10000,8,)</f>
        <v>BD团队-黄政源</v>
      </c>
      <c r="E3504" s="1" t="str">
        <f>VLOOKUP(A3504,'[3]消费明细-服务商'!$B$2:$L$10000,11,)</f>
        <v>新建</v>
      </c>
      <c r="F3504" s="5">
        <f>VLOOKUP(A3504,'[3]消费明细-服务商'!$B$2:$K$10000,10,)</f>
        <v>43168</v>
      </c>
      <c r="G3504" s="2" t="s">
        <v>11193</v>
      </c>
      <c r="H3504" s="2" t="s">
        <v>17</v>
      </c>
      <c r="I3504" s="2" t="s">
        <v>49</v>
      </c>
      <c r="J3504" s="2" t="s">
        <v>714</v>
      </c>
      <c r="K3504" s="2" t="s">
        <v>1682</v>
      </c>
      <c r="L3504" s="2" t="s">
        <v>11194</v>
      </c>
      <c r="M3504" s="2"/>
      <c r="N3504" s="1">
        <f t="shared" si="54"/>
        <v>80.8</v>
      </c>
      <c r="O3504" s="2" t="s">
        <v>22</v>
      </c>
      <c r="P3504" s="2" t="s">
        <v>11195</v>
      </c>
      <c r="Q3504" s="2" t="s">
        <v>11196</v>
      </c>
      <c r="R3504" s="2" t="s">
        <v>21</v>
      </c>
      <c r="U3504" t="str">
        <f>VLOOKUP(H3504,[4]可返佣产品!$A$2:$B$1000,2,)</f>
        <v>true</v>
      </c>
    </row>
    <row r="3505" spans="1:21">
      <c r="A3505" s="2" t="s">
        <v>11099</v>
      </c>
      <c r="B3505" s="1" t="str">
        <f>VLOOKUP(A3505,'[3]消费明细-服务商'!$B$2:$C$10000,2,)</f>
        <v>深圳市火妹网络科技有限公司</v>
      </c>
      <c r="C3505" s="1" t="str">
        <f>VLOOKUP(A3505,'[3]消费明细-服务商'!$B$2:$D$10000,3,)</f>
        <v>BD服务商</v>
      </c>
      <c r="D3505" s="1" t="str">
        <f>VLOOKUP(A3505,'[3]消费明细-服务商'!$B$2:$I$10000,8,)</f>
        <v>BD团队-黄政源</v>
      </c>
      <c r="E3505" s="1" t="str">
        <f>VLOOKUP(A3505,'[3]消费明细-服务商'!$B$2:$L$10000,11,)</f>
        <v>新建</v>
      </c>
      <c r="F3505" s="5">
        <f>VLOOKUP(A3505,'[3]消费明细-服务商'!$B$2:$K$10000,10,)</f>
        <v>43168</v>
      </c>
      <c r="G3505" s="2" t="s">
        <v>11197</v>
      </c>
      <c r="H3505" s="2" t="s">
        <v>1549</v>
      </c>
      <c r="I3505" s="2" t="s">
        <v>49</v>
      </c>
      <c r="J3505" s="2" t="s">
        <v>29</v>
      </c>
      <c r="K3505" s="2" t="s">
        <v>20</v>
      </c>
      <c r="L3505" s="2" t="s">
        <v>30</v>
      </c>
      <c r="M3505" s="2"/>
      <c r="N3505" s="1">
        <f t="shared" si="54"/>
        <v>0</v>
      </c>
      <c r="O3505" s="2" t="s">
        <v>31</v>
      </c>
      <c r="P3505" s="2" t="s">
        <v>11198</v>
      </c>
      <c r="Q3505" s="2" t="s">
        <v>11198</v>
      </c>
      <c r="R3505" s="2" t="s">
        <v>21</v>
      </c>
      <c r="U3505" t="b">
        <f>VLOOKUP(H3505,[4]可返佣产品!$A$2:$B$1000,2,)</f>
        <v>1</v>
      </c>
    </row>
    <row r="3506" spans="1:21">
      <c r="A3506" s="2" t="s">
        <v>11099</v>
      </c>
      <c r="B3506" s="1" t="str">
        <f>VLOOKUP(A3506,'[3]消费明细-服务商'!$B$2:$C$10000,2,)</f>
        <v>深圳市火妹网络科技有限公司</v>
      </c>
      <c r="C3506" s="1" t="str">
        <f>VLOOKUP(A3506,'[3]消费明细-服务商'!$B$2:$D$10000,3,)</f>
        <v>BD服务商</v>
      </c>
      <c r="D3506" s="1" t="str">
        <f>VLOOKUP(A3506,'[3]消费明细-服务商'!$B$2:$I$10000,8,)</f>
        <v>BD团队-黄政源</v>
      </c>
      <c r="E3506" s="1" t="str">
        <f>VLOOKUP(A3506,'[3]消费明细-服务商'!$B$2:$L$10000,11,)</f>
        <v>新建</v>
      </c>
      <c r="F3506" s="5">
        <f>VLOOKUP(A3506,'[3]消费明细-服务商'!$B$2:$K$10000,10,)</f>
        <v>43168</v>
      </c>
      <c r="G3506" s="2" t="s">
        <v>11199</v>
      </c>
      <c r="H3506" s="2" t="s">
        <v>17</v>
      </c>
      <c r="I3506" s="2" t="s">
        <v>49</v>
      </c>
      <c r="J3506" s="2" t="s">
        <v>311</v>
      </c>
      <c r="K3506" s="2" t="s">
        <v>371</v>
      </c>
      <c r="L3506" s="2" t="s">
        <v>11200</v>
      </c>
      <c r="M3506" s="2"/>
      <c r="N3506" s="1">
        <f t="shared" si="54"/>
        <v>919.5</v>
      </c>
      <c r="O3506" s="2" t="s">
        <v>22</v>
      </c>
      <c r="P3506" s="2" t="s">
        <v>11201</v>
      </c>
      <c r="Q3506" s="2" t="s">
        <v>11202</v>
      </c>
      <c r="R3506" s="2" t="s">
        <v>21</v>
      </c>
      <c r="U3506" t="str">
        <f>VLOOKUP(H3506,[4]可返佣产品!$A$2:$B$1000,2,)</f>
        <v>true</v>
      </c>
    </row>
    <row r="3507" spans="1:21">
      <c r="A3507" s="2" t="s">
        <v>11099</v>
      </c>
      <c r="B3507" s="1" t="str">
        <f>VLOOKUP(A3507,'[3]消费明细-服务商'!$B$2:$C$10000,2,)</f>
        <v>深圳市火妹网络科技有限公司</v>
      </c>
      <c r="C3507" s="1" t="str">
        <f>VLOOKUP(A3507,'[3]消费明细-服务商'!$B$2:$D$10000,3,)</f>
        <v>BD服务商</v>
      </c>
      <c r="D3507" s="1" t="str">
        <f>VLOOKUP(A3507,'[3]消费明细-服务商'!$B$2:$I$10000,8,)</f>
        <v>BD团队-黄政源</v>
      </c>
      <c r="E3507" s="1" t="str">
        <f>VLOOKUP(A3507,'[3]消费明细-服务商'!$B$2:$L$10000,11,)</f>
        <v>新建</v>
      </c>
      <c r="F3507" s="5">
        <f>VLOOKUP(A3507,'[3]消费明细-服务商'!$B$2:$K$10000,10,)</f>
        <v>43168</v>
      </c>
      <c r="G3507" s="2" t="s">
        <v>11203</v>
      </c>
      <c r="H3507" s="2" t="s">
        <v>17</v>
      </c>
      <c r="I3507" s="2" t="s">
        <v>49</v>
      </c>
      <c r="J3507" s="2" t="s">
        <v>11204</v>
      </c>
      <c r="K3507" s="2" t="s">
        <v>20</v>
      </c>
      <c r="L3507" s="2" t="s">
        <v>11204</v>
      </c>
      <c r="M3507" s="2"/>
      <c r="N3507" s="1">
        <f t="shared" si="54"/>
        <v>260</v>
      </c>
      <c r="O3507" s="2" t="s">
        <v>22</v>
      </c>
      <c r="P3507" s="2" t="s">
        <v>11205</v>
      </c>
      <c r="Q3507" s="2" t="s">
        <v>11202</v>
      </c>
      <c r="R3507" s="2" t="s">
        <v>21</v>
      </c>
      <c r="U3507" t="str">
        <f>VLOOKUP(H3507,[4]可返佣产品!$A$2:$B$1000,2,)</f>
        <v>true</v>
      </c>
    </row>
    <row r="3508" spans="1:21">
      <c r="A3508" s="2" t="s">
        <v>11124</v>
      </c>
      <c r="B3508" s="1" t="str">
        <f>VLOOKUP(A3508,'[3]消费明细-服务商'!$B$2:$C$10000,2,)</f>
        <v>深圳市君语科技有限公司</v>
      </c>
      <c r="C3508" s="1" t="str">
        <f>VLOOKUP(A3508,'[3]消费明细-服务商'!$B$2:$D$10000,3,)</f>
        <v>BD服务商</v>
      </c>
      <c r="D3508" s="1" t="str">
        <f>VLOOKUP(A3508,'[3]消费明细-服务商'!$B$2:$I$10000,8,)</f>
        <v>BD团队-黄政源</v>
      </c>
      <c r="E3508" s="1" t="str">
        <f>VLOOKUP(A3508,'[3]消费明细-服务商'!$B$2:$L$10000,11,)</f>
        <v>新建</v>
      </c>
      <c r="F3508" s="5">
        <f>VLOOKUP(A3508,'[3]消费明细-服务商'!$B$2:$K$10000,10,)</f>
        <v>43133</v>
      </c>
      <c r="G3508" s="2" t="s">
        <v>11206</v>
      </c>
      <c r="H3508" s="2" t="s">
        <v>17</v>
      </c>
      <c r="I3508" s="2" t="s">
        <v>59</v>
      </c>
      <c r="J3508" s="2" t="s">
        <v>11207</v>
      </c>
      <c r="K3508" s="2" t="s">
        <v>20</v>
      </c>
      <c r="L3508" s="2" t="s">
        <v>11207</v>
      </c>
      <c r="M3508" s="2"/>
      <c r="N3508" s="1">
        <f t="shared" si="54"/>
        <v>3512</v>
      </c>
      <c r="O3508" s="2" t="s">
        <v>22</v>
      </c>
      <c r="P3508" s="2" t="s">
        <v>11208</v>
      </c>
      <c r="Q3508" s="2" t="s">
        <v>11209</v>
      </c>
      <c r="R3508" s="2" t="s">
        <v>21</v>
      </c>
      <c r="U3508" t="str">
        <f>VLOOKUP(H3508,[4]可返佣产品!$A$2:$B$1000,2,)</f>
        <v>true</v>
      </c>
    </row>
    <row r="3509" spans="1:21">
      <c r="A3509" s="2" t="s">
        <v>11099</v>
      </c>
      <c r="B3509" s="1" t="str">
        <f>VLOOKUP(A3509,'[3]消费明细-服务商'!$B$2:$C$10000,2,)</f>
        <v>深圳市火妹网络科技有限公司</v>
      </c>
      <c r="C3509" s="1" t="str">
        <f>VLOOKUP(A3509,'[3]消费明细-服务商'!$B$2:$D$10000,3,)</f>
        <v>BD服务商</v>
      </c>
      <c r="D3509" s="1" t="str">
        <f>VLOOKUP(A3509,'[3]消费明细-服务商'!$B$2:$I$10000,8,)</f>
        <v>BD团队-黄政源</v>
      </c>
      <c r="E3509" s="1" t="str">
        <f>VLOOKUP(A3509,'[3]消费明细-服务商'!$B$2:$L$10000,11,)</f>
        <v>新建</v>
      </c>
      <c r="F3509" s="5">
        <f>VLOOKUP(A3509,'[3]消费明细-服务商'!$B$2:$K$10000,10,)</f>
        <v>43168</v>
      </c>
      <c r="G3509" s="2" t="s">
        <v>11210</v>
      </c>
      <c r="H3509" s="2" t="s">
        <v>1899</v>
      </c>
      <c r="I3509" s="2" t="s">
        <v>49</v>
      </c>
      <c r="J3509" s="2" t="s">
        <v>29</v>
      </c>
      <c r="K3509" s="2" t="s">
        <v>20</v>
      </c>
      <c r="L3509" s="2" t="s">
        <v>30</v>
      </c>
      <c r="M3509" s="2"/>
      <c r="N3509" s="1">
        <f t="shared" si="54"/>
        <v>0</v>
      </c>
      <c r="O3509" s="2" t="s">
        <v>31</v>
      </c>
      <c r="P3509" s="2" t="s">
        <v>11211</v>
      </c>
      <c r="Q3509" s="2" t="s">
        <v>11212</v>
      </c>
      <c r="R3509" s="2" t="s">
        <v>21</v>
      </c>
      <c r="U3509" t="b">
        <f>VLOOKUP(H3509,[4]可返佣产品!$A$2:$B$1000,2,)</f>
        <v>1</v>
      </c>
    </row>
    <row r="3510" spans="1:21">
      <c r="A3510" s="2" t="s">
        <v>11121</v>
      </c>
      <c r="B3510" s="1" t="str">
        <f>VLOOKUP(A3510,'[3]消费明细-服务商'!$B$2:$C$10000,2,)</f>
        <v>广州隽云网络科技有限公司</v>
      </c>
      <c r="C3510" s="1" t="str">
        <f>VLOOKUP(A3510,'[3]消费明细-服务商'!$B$2:$D$10000,3,)</f>
        <v>BD服务商</v>
      </c>
      <c r="D3510" s="1" t="str">
        <f>VLOOKUP(A3510,'[3]消费明细-服务商'!$B$2:$I$10000,8,)</f>
        <v>BD</v>
      </c>
      <c r="E3510" s="1" t="str">
        <f>VLOOKUP(A3510,'[3]消费明细-服务商'!$B$2:$L$10000,11,)</f>
        <v>新建</v>
      </c>
      <c r="F3510" s="5">
        <f>VLOOKUP(A3510,'[3]消费明细-服务商'!$B$2:$K$10000,10,)</f>
        <v>43140</v>
      </c>
      <c r="G3510" s="2" t="s">
        <v>11213</v>
      </c>
      <c r="H3510" s="2" t="s">
        <v>1405</v>
      </c>
      <c r="I3510" s="2" t="s">
        <v>49</v>
      </c>
      <c r="J3510" s="2" t="s">
        <v>11214</v>
      </c>
      <c r="K3510" s="2" t="s">
        <v>84</v>
      </c>
      <c r="L3510" s="2" t="s">
        <v>11215</v>
      </c>
      <c r="M3510" s="2"/>
      <c r="N3510" s="1">
        <f t="shared" si="54"/>
        <v>55.08</v>
      </c>
      <c r="O3510" s="2" t="s">
        <v>22</v>
      </c>
      <c r="P3510" s="2" t="s">
        <v>11216</v>
      </c>
      <c r="Q3510" s="2" t="s">
        <v>11217</v>
      </c>
      <c r="R3510" s="2" t="s">
        <v>21</v>
      </c>
      <c r="U3510" t="str">
        <f>VLOOKUP(H3510,[4]可返佣产品!$A$2:$B$1000,2,)</f>
        <v>true</v>
      </c>
    </row>
    <row r="3511" spans="1:21">
      <c r="A3511" s="2" t="s">
        <v>11221</v>
      </c>
      <c r="B3511" s="1" t="str">
        <f>VLOOKUP(A3511,'[3]消费明细-服务商'!$B$2:$C$10000,2,)</f>
        <v>佛山市小鹿网络科技有限公司</v>
      </c>
      <c r="C3511" s="1" t="str">
        <f>VLOOKUP(A3511,'[3]消费明细-服务商'!$B$2:$D$10000,3,)</f>
        <v>BD服务商</v>
      </c>
      <c r="D3511" s="1" t="str">
        <f>VLOOKUP(A3511,'[3]消费明细-服务商'!$B$2:$I$10000,8,)</f>
        <v>BD团队-刘银树</v>
      </c>
      <c r="E3511" s="1" t="str">
        <f>VLOOKUP(A3511,'[3]消费明细-服务商'!$B$2:$L$10000,11,)</f>
        <v>新建</v>
      </c>
      <c r="F3511" s="5">
        <f>VLOOKUP(A3511,'[3]消费明细-服务商'!$B$2:$K$10000,10,)</f>
        <v>43130</v>
      </c>
      <c r="G3511" s="2" t="s">
        <v>11218</v>
      </c>
      <c r="H3511" s="2" t="s">
        <v>17</v>
      </c>
      <c r="I3511" s="2" t="s">
        <v>59</v>
      </c>
      <c r="J3511" s="2" t="s">
        <v>1753</v>
      </c>
      <c r="K3511" s="2" t="s">
        <v>564</v>
      </c>
      <c r="L3511" s="2" t="s">
        <v>1754</v>
      </c>
      <c r="M3511" s="2"/>
      <c r="N3511" s="1">
        <f t="shared" si="54"/>
        <v>285.7</v>
      </c>
      <c r="O3511" s="2" t="s">
        <v>22</v>
      </c>
      <c r="P3511" s="2" t="s">
        <v>11219</v>
      </c>
      <c r="Q3511" s="2" t="s">
        <v>11220</v>
      </c>
      <c r="R3511" s="2" t="s">
        <v>21</v>
      </c>
      <c r="U3511" t="str">
        <f>VLOOKUP(H3511,[4]可返佣产品!$A$2:$B$1000,2,)</f>
        <v>true</v>
      </c>
    </row>
    <row r="3512" spans="1:21">
      <c r="A3512" s="2" t="s">
        <v>11221</v>
      </c>
      <c r="B3512" s="1" t="str">
        <f>VLOOKUP(A3512,'[3]消费明细-服务商'!$B$2:$C$10000,2,)</f>
        <v>佛山市小鹿网络科技有限公司</v>
      </c>
      <c r="C3512" s="1" t="str">
        <f>VLOOKUP(A3512,'[3]消费明细-服务商'!$B$2:$D$10000,3,)</f>
        <v>BD服务商</v>
      </c>
      <c r="D3512" s="1" t="str">
        <f>VLOOKUP(A3512,'[3]消费明细-服务商'!$B$2:$I$10000,8,)</f>
        <v>BD团队-刘银树</v>
      </c>
      <c r="E3512" s="1" t="str">
        <f>VLOOKUP(A3512,'[3]消费明细-服务商'!$B$2:$L$10000,11,)</f>
        <v>新建</v>
      </c>
      <c r="F3512" s="5">
        <f>VLOOKUP(A3512,'[3]消费明细-服务商'!$B$2:$K$10000,10,)</f>
        <v>43130</v>
      </c>
      <c r="G3512" s="2" t="s">
        <v>11222</v>
      </c>
      <c r="H3512" s="2" t="s">
        <v>17</v>
      </c>
      <c r="I3512" s="2" t="s">
        <v>59</v>
      </c>
      <c r="J3512" s="2" t="s">
        <v>2609</v>
      </c>
      <c r="K3512" s="2" t="s">
        <v>20</v>
      </c>
      <c r="L3512" s="2" t="s">
        <v>2609</v>
      </c>
      <c r="M3512" s="2"/>
      <c r="N3512" s="1">
        <f t="shared" si="54"/>
        <v>84</v>
      </c>
      <c r="O3512" s="2" t="s">
        <v>22</v>
      </c>
      <c r="P3512" s="2" t="s">
        <v>11223</v>
      </c>
      <c r="Q3512" s="2" t="s">
        <v>11224</v>
      </c>
      <c r="R3512" s="2" t="s">
        <v>21</v>
      </c>
      <c r="U3512" t="str">
        <f>VLOOKUP(H3512,[4]可返佣产品!$A$2:$B$1000,2,)</f>
        <v>true</v>
      </c>
    </row>
    <row r="3513" spans="1:21">
      <c r="A3513" s="2" t="s">
        <v>11124</v>
      </c>
      <c r="B3513" s="1" t="str">
        <f>VLOOKUP(A3513,'[3]消费明细-服务商'!$B$2:$C$10000,2,)</f>
        <v>深圳市君语科技有限公司</v>
      </c>
      <c r="C3513" s="1" t="str">
        <f>VLOOKUP(A3513,'[3]消费明细-服务商'!$B$2:$D$10000,3,)</f>
        <v>BD服务商</v>
      </c>
      <c r="D3513" s="1" t="str">
        <f>VLOOKUP(A3513,'[3]消费明细-服务商'!$B$2:$I$10000,8,)</f>
        <v>BD团队-黄政源</v>
      </c>
      <c r="E3513" s="1" t="str">
        <f>VLOOKUP(A3513,'[3]消费明细-服务商'!$B$2:$L$10000,11,)</f>
        <v>新建</v>
      </c>
      <c r="F3513" s="5">
        <f>VLOOKUP(A3513,'[3]消费明细-服务商'!$B$2:$K$10000,10,)</f>
        <v>43133</v>
      </c>
      <c r="G3513" s="2" t="s">
        <v>11225</v>
      </c>
      <c r="H3513" s="2" t="s">
        <v>17</v>
      </c>
      <c r="I3513" s="2" t="s">
        <v>18</v>
      </c>
      <c r="J3513" s="2" t="s">
        <v>11226</v>
      </c>
      <c r="K3513" s="2" t="s">
        <v>20</v>
      </c>
      <c r="L3513" s="2" t="s">
        <v>11226</v>
      </c>
      <c r="M3513" s="2"/>
      <c r="N3513" s="1">
        <f t="shared" si="54"/>
        <v>238.05</v>
      </c>
      <c r="O3513" s="2" t="s">
        <v>22</v>
      </c>
      <c r="P3513" s="2" t="s">
        <v>11227</v>
      </c>
      <c r="Q3513" s="2" t="s">
        <v>11228</v>
      </c>
      <c r="R3513" s="2" t="s">
        <v>21</v>
      </c>
      <c r="U3513" t="str">
        <f>VLOOKUP(H3513,[4]可返佣产品!$A$2:$B$1000,2,)</f>
        <v>true</v>
      </c>
    </row>
    <row r="3514" spans="1:21">
      <c r="A3514" s="2" t="s">
        <v>11099</v>
      </c>
      <c r="B3514" s="1" t="str">
        <f>VLOOKUP(A3514,'[3]消费明细-服务商'!$B$2:$C$10000,2,)</f>
        <v>深圳市火妹网络科技有限公司</v>
      </c>
      <c r="C3514" s="1" t="str">
        <f>VLOOKUP(A3514,'[3]消费明细-服务商'!$B$2:$D$10000,3,)</f>
        <v>BD服务商</v>
      </c>
      <c r="D3514" s="1" t="str">
        <f>VLOOKUP(A3514,'[3]消费明细-服务商'!$B$2:$I$10000,8,)</f>
        <v>BD团队-黄政源</v>
      </c>
      <c r="E3514" s="1" t="str">
        <f>VLOOKUP(A3514,'[3]消费明细-服务商'!$B$2:$L$10000,11,)</f>
        <v>新建</v>
      </c>
      <c r="F3514" s="5">
        <f>VLOOKUP(A3514,'[3]消费明细-服务商'!$B$2:$K$10000,10,)</f>
        <v>43168</v>
      </c>
      <c r="G3514" s="2" t="s">
        <v>11229</v>
      </c>
      <c r="H3514" s="2" t="s">
        <v>1549</v>
      </c>
      <c r="I3514" s="2" t="s">
        <v>49</v>
      </c>
      <c r="J3514" s="2" t="s">
        <v>29</v>
      </c>
      <c r="K3514" s="2" t="s">
        <v>20</v>
      </c>
      <c r="L3514" s="2" t="s">
        <v>30</v>
      </c>
      <c r="M3514" s="2"/>
      <c r="N3514" s="1">
        <f t="shared" si="54"/>
        <v>0</v>
      </c>
      <c r="O3514" s="2" t="s">
        <v>31</v>
      </c>
      <c r="P3514" s="2" t="s">
        <v>11230</v>
      </c>
      <c r="Q3514" s="2" t="s">
        <v>11230</v>
      </c>
      <c r="R3514" s="2" t="s">
        <v>21</v>
      </c>
      <c r="U3514" t="b">
        <f>VLOOKUP(H3514,[4]可返佣产品!$A$2:$B$1000,2,)</f>
        <v>1</v>
      </c>
    </row>
    <row r="3515" spans="1:21">
      <c r="A3515" s="2" t="s">
        <v>11099</v>
      </c>
      <c r="B3515" s="1" t="str">
        <f>VLOOKUP(A3515,'[3]消费明细-服务商'!$B$2:$C$10000,2,)</f>
        <v>深圳市火妹网络科技有限公司</v>
      </c>
      <c r="C3515" s="1" t="str">
        <f>VLOOKUP(A3515,'[3]消费明细-服务商'!$B$2:$D$10000,3,)</f>
        <v>BD服务商</v>
      </c>
      <c r="D3515" s="1" t="str">
        <f>VLOOKUP(A3515,'[3]消费明细-服务商'!$B$2:$I$10000,8,)</f>
        <v>BD团队-黄政源</v>
      </c>
      <c r="E3515" s="1" t="str">
        <f>VLOOKUP(A3515,'[3]消费明细-服务商'!$B$2:$L$10000,11,)</f>
        <v>新建</v>
      </c>
      <c r="F3515" s="5">
        <f>VLOOKUP(A3515,'[3]消费明细-服务商'!$B$2:$K$10000,10,)</f>
        <v>43168</v>
      </c>
      <c r="G3515" s="2" t="s">
        <v>11231</v>
      </c>
      <c r="H3515" s="2" t="s">
        <v>17</v>
      </c>
      <c r="I3515" s="2" t="s">
        <v>49</v>
      </c>
      <c r="J3515" s="2" t="s">
        <v>11232</v>
      </c>
      <c r="K3515" s="2" t="s">
        <v>2001</v>
      </c>
      <c r="L3515" s="2" t="s">
        <v>11233</v>
      </c>
      <c r="M3515" s="2"/>
      <c r="N3515" s="1">
        <f t="shared" si="54"/>
        <v>939.46</v>
      </c>
      <c r="O3515" s="2" t="s">
        <v>22</v>
      </c>
      <c r="P3515" s="2" t="s">
        <v>11234</v>
      </c>
      <c r="Q3515" s="2" t="s">
        <v>11235</v>
      </c>
      <c r="R3515" s="2" t="s">
        <v>21</v>
      </c>
      <c r="U3515" t="str">
        <f>VLOOKUP(H3515,[4]可返佣产品!$A$2:$B$1000,2,)</f>
        <v>true</v>
      </c>
    </row>
    <row r="3516" spans="1:21">
      <c r="A3516" s="2" t="s">
        <v>11099</v>
      </c>
      <c r="B3516" s="1" t="str">
        <f>VLOOKUP(A3516,'[3]消费明细-服务商'!$B$2:$C$10000,2,)</f>
        <v>深圳市火妹网络科技有限公司</v>
      </c>
      <c r="C3516" s="1" t="str">
        <f>VLOOKUP(A3516,'[3]消费明细-服务商'!$B$2:$D$10000,3,)</f>
        <v>BD服务商</v>
      </c>
      <c r="D3516" s="1" t="str">
        <f>VLOOKUP(A3516,'[3]消费明细-服务商'!$B$2:$I$10000,8,)</f>
        <v>BD团队-黄政源</v>
      </c>
      <c r="E3516" s="1" t="str">
        <f>VLOOKUP(A3516,'[3]消费明细-服务商'!$B$2:$L$10000,11,)</f>
        <v>新建</v>
      </c>
      <c r="F3516" s="5">
        <f>VLOOKUP(A3516,'[3]消费明细-服务商'!$B$2:$K$10000,10,)</f>
        <v>43168</v>
      </c>
      <c r="G3516" s="2" t="s">
        <v>11236</v>
      </c>
      <c r="H3516" s="2" t="s">
        <v>17</v>
      </c>
      <c r="I3516" s="2" t="s">
        <v>49</v>
      </c>
      <c r="J3516" s="2" t="s">
        <v>2857</v>
      </c>
      <c r="K3516" s="2" t="s">
        <v>360</v>
      </c>
      <c r="L3516" s="2" t="s">
        <v>11237</v>
      </c>
      <c r="M3516" s="2"/>
      <c r="N3516" s="1">
        <f t="shared" si="54"/>
        <v>266.94</v>
      </c>
      <c r="O3516" s="2" t="s">
        <v>22</v>
      </c>
      <c r="P3516" s="2" t="s">
        <v>11234</v>
      </c>
      <c r="Q3516" s="2" t="s">
        <v>11235</v>
      </c>
      <c r="R3516" s="2" t="s">
        <v>21</v>
      </c>
      <c r="U3516" t="str">
        <f>VLOOKUP(H3516,[4]可返佣产品!$A$2:$B$1000,2,)</f>
        <v>true</v>
      </c>
    </row>
    <row r="3517" spans="1:21">
      <c r="A3517" s="2" t="s">
        <v>11124</v>
      </c>
      <c r="B3517" s="1" t="str">
        <f>VLOOKUP(A3517,'[3]消费明细-服务商'!$B$2:$C$10000,2,)</f>
        <v>深圳市君语科技有限公司</v>
      </c>
      <c r="C3517" s="1" t="str">
        <f>VLOOKUP(A3517,'[3]消费明细-服务商'!$B$2:$D$10000,3,)</f>
        <v>BD服务商</v>
      </c>
      <c r="D3517" s="1" t="str">
        <f>VLOOKUP(A3517,'[3]消费明细-服务商'!$B$2:$I$10000,8,)</f>
        <v>BD团队-黄政源</v>
      </c>
      <c r="E3517" s="1" t="str">
        <f>VLOOKUP(A3517,'[3]消费明细-服务商'!$B$2:$L$10000,11,)</f>
        <v>新建</v>
      </c>
      <c r="F3517" s="5">
        <f>VLOOKUP(A3517,'[3]消费明细-服务商'!$B$2:$K$10000,10,)</f>
        <v>43133</v>
      </c>
      <c r="G3517" s="2" t="s">
        <v>11238</v>
      </c>
      <c r="H3517" s="2" t="s">
        <v>17</v>
      </c>
      <c r="I3517" s="2" t="s">
        <v>49</v>
      </c>
      <c r="J3517" s="2" t="s">
        <v>4346</v>
      </c>
      <c r="K3517" s="2" t="s">
        <v>20</v>
      </c>
      <c r="L3517" s="2" t="s">
        <v>4346</v>
      </c>
      <c r="M3517" s="2"/>
      <c r="N3517" s="1">
        <f t="shared" si="54"/>
        <v>963</v>
      </c>
      <c r="O3517" s="2" t="s">
        <v>22</v>
      </c>
      <c r="P3517" s="2" t="s">
        <v>11239</v>
      </c>
      <c r="Q3517" s="2" t="s">
        <v>11240</v>
      </c>
      <c r="R3517" s="2" t="s">
        <v>21</v>
      </c>
      <c r="U3517" t="str">
        <f>VLOOKUP(H3517,[4]可返佣产品!$A$2:$B$1000,2,)</f>
        <v>true</v>
      </c>
    </row>
    <row r="3518" spans="1:21">
      <c r="A3518" s="2" t="s">
        <v>11121</v>
      </c>
      <c r="B3518" s="1" t="str">
        <f>VLOOKUP(A3518,'[3]消费明细-服务商'!$B$2:$C$10000,2,)</f>
        <v>广州隽云网络科技有限公司</v>
      </c>
      <c r="C3518" s="1" t="str">
        <f>VLOOKUP(A3518,'[3]消费明细-服务商'!$B$2:$D$10000,3,)</f>
        <v>BD服务商</v>
      </c>
      <c r="D3518" s="1" t="str">
        <f>VLOOKUP(A3518,'[3]消费明细-服务商'!$B$2:$I$10000,8,)</f>
        <v>BD</v>
      </c>
      <c r="E3518" s="1" t="str">
        <f>VLOOKUP(A3518,'[3]消费明细-服务商'!$B$2:$L$10000,11,)</f>
        <v>新建</v>
      </c>
      <c r="F3518" s="5">
        <f>VLOOKUP(A3518,'[3]消费明细-服务商'!$B$2:$K$10000,10,)</f>
        <v>43140</v>
      </c>
      <c r="G3518" s="2" t="s">
        <v>11241</v>
      </c>
      <c r="H3518" s="2" t="s">
        <v>1899</v>
      </c>
      <c r="I3518" s="2" t="s">
        <v>49</v>
      </c>
      <c r="J3518" s="2" t="s">
        <v>29</v>
      </c>
      <c r="K3518" s="2" t="s">
        <v>20</v>
      </c>
      <c r="L3518" s="2" t="s">
        <v>30</v>
      </c>
      <c r="M3518" s="2"/>
      <c r="N3518" s="1">
        <f t="shared" si="54"/>
        <v>0</v>
      </c>
      <c r="O3518" s="2" t="s">
        <v>31</v>
      </c>
      <c r="P3518" s="2" t="s">
        <v>11242</v>
      </c>
      <c r="Q3518" s="2" t="s">
        <v>11242</v>
      </c>
      <c r="R3518" s="2" t="s">
        <v>21</v>
      </c>
      <c r="U3518" t="b">
        <f>VLOOKUP(H3518,[4]可返佣产品!$A$2:$B$1000,2,)</f>
        <v>1</v>
      </c>
    </row>
    <row r="3519" spans="1:21">
      <c r="A3519" s="2" t="s">
        <v>11099</v>
      </c>
      <c r="B3519" s="1" t="str">
        <f>VLOOKUP(A3519,'[3]消费明细-服务商'!$B$2:$C$10000,2,)</f>
        <v>深圳市火妹网络科技有限公司</v>
      </c>
      <c r="C3519" s="1" t="str">
        <f>VLOOKUP(A3519,'[3]消费明细-服务商'!$B$2:$D$10000,3,)</f>
        <v>BD服务商</v>
      </c>
      <c r="D3519" s="1" t="str">
        <f>VLOOKUP(A3519,'[3]消费明细-服务商'!$B$2:$I$10000,8,)</f>
        <v>BD团队-黄政源</v>
      </c>
      <c r="E3519" s="1" t="str">
        <f>VLOOKUP(A3519,'[3]消费明细-服务商'!$B$2:$L$10000,11,)</f>
        <v>新建</v>
      </c>
      <c r="F3519" s="5">
        <f>VLOOKUP(A3519,'[3]消费明细-服务商'!$B$2:$K$10000,10,)</f>
        <v>43168</v>
      </c>
      <c r="G3519" s="2" t="s">
        <v>11243</v>
      </c>
      <c r="H3519" s="2" t="s">
        <v>17</v>
      </c>
      <c r="I3519" s="2" t="s">
        <v>59</v>
      </c>
      <c r="J3519" s="2" t="s">
        <v>2857</v>
      </c>
      <c r="K3519" s="2" t="s">
        <v>20</v>
      </c>
      <c r="L3519" s="2" t="s">
        <v>2857</v>
      </c>
      <c r="M3519" s="2"/>
      <c r="N3519" s="1">
        <f t="shared" si="54"/>
        <v>278</v>
      </c>
      <c r="O3519" s="2" t="s">
        <v>22</v>
      </c>
      <c r="P3519" s="2" t="s">
        <v>11244</v>
      </c>
      <c r="Q3519" s="2" t="s">
        <v>11245</v>
      </c>
      <c r="R3519" s="2" t="s">
        <v>21</v>
      </c>
      <c r="U3519" t="str">
        <f>VLOOKUP(H3519,[4]可返佣产品!$A$2:$B$1000,2,)</f>
        <v>true</v>
      </c>
    </row>
    <row r="3520" spans="1:21">
      <c r="A3520" s="2" t="s">
        <v>11099</v>
      </c>
      <c r="B3520" s="1" t="str">
        <f>VLOOKUP(A3520,'[3]消费明细-服务商'!$B$2:$C$10000,2,)</f>
        <v>深圳市火妹网络科技有限公司</v>
      </c>
      <c r="C3520" s="1" t="str">
        <f>VLOOKUP(A3520,'[3]消费明细-服务商'!$B$2:$D$10000,3,)</f>
        <v>BD服务商</v>
      </c>
      <c r="D3520" s="1" t="str">
        <f>VLOOKUP(A3520,'[3]消费明细-服务商'!$B$2:$I$10000,8,)</f>
        <v>BD团队-黄政源</v>
      </c>
      <c r="E3520" s="1" t="str">
        <f>VLOOKUP(A3520,'[3]消费明细-服务商'!$B$2:$L$10000,11,)</f>
        <v>新建</v>
      </c>
      <c r="F3520" s="5">
        <f>VLOOKUP(A3520,'[3]消费明细-服务商'!$B$2:$K$10000,10,)</f>
        <v>43168</v>
      </c>
      <c r="G3520" s="2" t="s">
        <v>11246</v>
      </c>
      <c r="H3520" s="2" t="s">
        <v>17</v>
      </c>
      <c r="I3520" s="2" t="s">
        <v>59</v>
      </c>
      <c r="J3520" s="2" t="s">
        <v>11232</v>
      </c>
      <c r="K3520" s="2" t="s">
        <v>371</v>
      </c>
      <c r="L3520" s="2" t="s">
        <v>11247</v>
      </c>
      <c r="M3520" s="2"/>
      <c r="N3520" s="1">
        <f t="shared" si="54"/>
        <v>978.4</v>
      </c>
      <c r="O3520" s="2" t="s">
        <v>22</v>
      </c>
      <c r="P3520" s="2" t="s">
        <v>11248</v>
      </c>
      <c r="Q3520" s="2" t="s">
        <v>11249</v>
      </c>
      <c r="R3520" s="2" t="s">
        <v>21</v>
      </c>
      <c r="U3520" t="str">
        <f>VLOOKUP(H3520,[4]可返佣产品!$A$2:$B$1000,2,)</f>
        <v>true</v>
      </c>
    </row>
    <row r="3521" spans="1:21">
      <c r="A3521" s="2" t="s">
        <v>11099</v>
      </c>
      <c r="B3521" s="1" t="str">
        <f>VLOOKUP(A3521,'[3]消费明细-服务商'!$B$2:$C$10000,2,)</f>
        <v>深圳市火妹网络科技有限公司</v>
      </c>
      <c r="C3521" s="1" t="str">
        <f>VLOOKUP(A3521,'[3]消费明细-服务商'!$B$2:$D$10000,3,)</f>
        <v>BD服务商</v>
      </c>
      <c r="D3521" s="1" t="str">
        <f>VLOOKUP(A3521,'[3]消费明细-服务商'!$B$2:$I$10000,8,)</f>
        <v>BD团队-黄政源</v>
      </c>
      <c r="E3521" s="1" t="str">
        <f>VLOOKUP(A3521,'[3]消费明细-服务商'!$B$2:$L$10000,11,)</f>
        <v>新建</v>
      </c>
      <c r="F3521" s="5">
        <f>VLOOKUP(A3521,'[3]消费明细-服务商'!$B$2:$K$10000,10,)</f>
        <v>43168</v>
      </c>
      <c r="G3521" s="2" t="s">
        <v>11250</v>
      </c>
      <c r="H3521" s="2" t="s">
        <v>17</v>
      </c>
      <c r="I3521" s="2" t="s">
        <v>59</v>
      </c>
      <c r="J3521" s="2" t="s">
        <v>11204</v>
      </c>
      <c r="K3521" s="2" t="s">
        <v>20</v>
      </c>
      <c r="L3521" s="2" t="s">
        <v>11204</v>
      </c>
      <c r="M3521" s="2"/>
      <c r="N3521" s="1">
        <f t="shared" si="54"/>
        <v>260</v>
      </c>
      <c r="O3521" s="2" t="s">
        <v>22</v>
      </c>
      <c r="P3521" s="2" t="s">
        <v>11251</v>
      </c>
      <c r="Q3521" s="2" t="s">
        <v>11252</v>
      </c>
      <c r="R3521" s="2" t="s">
        <v>21</v>
      </c>
      <c r="U3521" t="str">
        <f>VLOOKUP(H3521,[4]可返佣产品!$A$2:$B$1000,2,)</f>
        <v>true</v>
      </c>
    </row>
    <row r="3522" spans="1:21">
      <c r="A3522" s="2" t="s">
        <v>11099</v>
      </c>
      <c r="B3522" s="1" t="str">
        <f>VLOOKUP(A3522,'[3]消费明细-服务商'!$B$2:$C$10000,2,)</f>
        <v>深圳市火妹网络科技有限公司</v>
      </c>
      <c r="C3522" s="1" t="str">
        <f>VLOOKUP(A3522,'[3]消费明细-服务商'!$B$2:$D$10000,3,)</f>
        <v>BD服务商</v>
      </c>
      <c r="D3522" s="1" t="str">
        <f>VLOOKUP(A3522,'[3]消费明细-服务商'!$B$2:$I$10000,8,)</f>
        <v>BD团队-黄政源</v>
      </c>
      <c r="E3522" s="1" t="str">
        <f>VLOOKUP(A3522,'[3]消费明细-服务商'!$B$2:$L$10000,11,)</f>
        <v>新建</v>
      </c>
      <c r="F3522" s="5">
        <f>VLOOKUP(A3522,'[3]消费明细-服务商'!$B$2:$K$10000,10,)</f>
        <v>43168</v>
      </c>
      <c r="G3522" s="2" t="s">
        <v>11253</v>
      </c>
      <c r="H3522" s="2" t="s">
        <v>17</v>
      </c>
      <c r="I3522" s="2" t="s">
        <v>59</v>
      </c>
      <c r="J3522" s="2" t="s">
        <v>311</v>
      </c>
      <c r="K3522" s="2" t="s">
        <v>371</v>
      </c>
      <c r="L3522" s="2" t="s">
        <v>11200</v>
      </c>
      <c r="M3522" s="2"/>
      <c r="N3522" s="1">
        <f t="shared" si="54"/>
        <v>919.5</v>
      </c>
      <c r="O3522" s="2" t="s">
        <v>22</v>
      </c>
      <c r="P3522" s="2" t="s">
        <v>11254</v>
      </c>
      <c r="Q3522" s="2" t="s">
        <v>11255</v>
      </c>
      <c r="R3522" s="2" t="s">
        <v>21</v>
      </c>
      <c r="U3522" t="str">
        <f>VLOOKUP(H3522,[4]可返佣产品!$A$2:$B$1000,2,)</f>
        <v>true</v>
      </c>
    </row>
    <row r="3523" spans="1:21">
      <c r="A3523" s="2" t="s">
        <v>11258</v>
      </c>
      <c r="B3523" s="1" t="str">
        <f>VLOOKUP(A3523,'[3]消费明细-服务商'!$B$2:$C$10000,2,)</f>
        <v>佛山市华企立方信息技术有限公司</v>
      </c>
      <c r="C3523" s="1" t="str">
        <f>VLOOKUP(A3523,'[3]消费明细-服务商'!$B$2:$D$10000,3,)</f>
        <v>BD服务商</v>
      </c>
      <c r="D3523" s="1" t="str">
        <f>VLOOKUP(A3523,'[3]消费明细-服务商'!$B$2:$I$10000,8,)</f>
        <v>BD团队-黄政源</v>
      </c>
      <c r="E3523" s="1" t="str">
        <f>VLOOKUP(A3523,'[3]消费明细-服务商'!$B$2:$L$10000,11,)</f>
        <v>新建</v>
      </c>
      <c r="F3523" s="5">
        <f>VLOOKUP(A3523,'[3]消费明细-服务商'!$B$2:$K$10000,10,)</f>
        <v>43214.734837962998</v>
      </c>
      <c r="G3523" s="2" t="s">
        <v>11256</v>
      </c>
      <c r="H3523" s="2" t="s">
        <v>17</v>
      </c>
      <c r="I3523" s="2" t="s">
        <v>44</v>
      </c>
      <c r="J3523" s="2" t="s">
        <v>29</v>
      </c>
      <c r="K3523" s="2" t="s">
        <v>20</v>
      </c>
      <c r="L3523" s="2" t="s">
        <v>29</v>
      </c>
      <c r="M3523" s="2"/>
      <c r="N3523" s="1">
        <f t="shared" ref="N3523:N3574" si="55">L3523-M3523</f>
        <v>0</v>
      </c>
      <c r="O3523" s="2" t="s">
        <v>22</v>
      </c>
      <c r="P3523" s="2" t="s">
        <v>11257</v>
      </c>
      <c r="Q3523" s="2" t="s">
        <v>11257</v>
      </c>
      <c r="R3523" s="2" t="s">
        <v>21</v>
      </c>
      <c r="U3523" t="str">
        <f>VLOOKUP(H3523,[4]可返佣产品!$A$2:$B$1000,2,)</f>
        <v>true</v>
      </c>
    </row>
    <row r="3524" spans="1:21">
      <c r="A3524" s="2" t="s">
        <v>11099</v>
      </c>
      <c r="B3524" s="1" t="str">
        <f>VLOOKUP(A3524,'[3]消费明细-服务商'!$B$2:$C$10000,2,)</f>
        <v>深圳市火妹网络科技有限公司</v>
      </c>
      <c r="C3524" s="1" t="str">
        <f>VLOOKUP(A3524,'[3]消费明细-服务商'!$B$2:$D$10000,3,)</f>
        <v>BD服务商</v>
      </c>
      <c r="D3524" s="1" t="str">
        <f>VLOOKUP(A3524,'[3]消费明细-服务商'!$B$2:$I$10000,8,)</f>
        <v>BD团队-黄政源</v>
      </c>
      <c r="E3524" s="1" t="str">
        <f>VLOOKUP(A3524,'[3]消费明细-服务商'!$B$2:$L$10000,11,)</f>
        <v>新建</v>
      </c>
      <c r="F3524" s="5">
        <f>VLOOKUP(A3524,'[3]消费明细-服务商'!$B$2:$K$10000,10,)</f>
        <v>43168</v>
      </c>
      <c r="G3524" s="2" t="s">
        <v>11259</v>
      </c>
      <c r="H3524" s="2" t="s">
        <v>17</v>
      </c>
      <c r="I3524" s="2" t="s">
        <v>59</v>
      </c>
      <c r="J3524" s="2" t="s">
        <v>11232</v>
      </c>
      <c r="K3524" s="2" t="s">
        <v>371</v>
      </c>
      <c r="L3524" s="2" t="s">
        <v>11247</v>
      </c>
      <c r="M3524" s="2"/>
      <c r="N3524" s="1">
        <f t="shared" si="55"/>
        <v>978.4</v>
      </c>
      <c r="O3524" s="2" t="s">
        <v>22</v>
      </c>
      <c r="P3524" s="2" t="s">
        <v>11260</v>
      </c>
      <c r="Q3524" s="2" t="s">
        <v>11261</v>
      </c>
      <c r="R3524" s="2" t="s">
        <v>21</v>
      </c>
      <c r="U3524" t="str">
        <f>VLOOKUP(H3524,[4]可返佣产品!$A$2:$B$1000,2,)</f>
        <v>true</v>
      </c>
    </row>
    <row r="3525" spans="1:21">
      <c r="A3525" s="2" t="s">
        <v>11099</v>
      </c>
      <c r="B3525" s="1" t="str">
        <f>VLOOKUP(A3525,'[3]消费明细-服务商'!$B$2:$C$10000,2,)</f>
        <v>深圳市火妹网络科技有限公司</v>
      </c>
      <c r="C3525" s="1" t="str">
        <f>VLOOKUP(A3525,'[3]消费明细-服务商'!$B$2:$D$10000,3,)</f>
        <v>BD服务商</v>
      </c>
      <c r="D3525" s="1" t="str">
        <f>VLOOKUP(A3525,'[3]消费明细-服务商'!$B$2:$I$10000,8,)</f>
        <v>BD团队-黄政源</v>
      </c>
      <c r="E3525" s="1" t="str">
        <f>VLOOKUP(A3525,'[3]消费明细-服务商'!$B$2:$L$10000,11,)</f>
        <v>新建</v>
      </c>
      <c r="F3525" s="5">
        <f>VLOOKUP(A3525,'[3]消费明细-服务商'!$B$2:$K$10000,10,)</f>
        <v>43168</v>
      </c>
      <c r="G3525" s="2" t="s">
        <v>11262</v>
      </c>
      <c r="H3525" s="2" t="s">
        <v>17</v>
      </c>
      <c r="I3525" s="2" t="s">
        <v>59</v>
      </c>
      <c r="J3525" s="2" t="s">
        <v>11204</v>
      </c>
      <c r="K3525" s="2" t="s">
        <v>20</v>
      </c>
      <c r="L3525" s="2" t="s">
        <v>11204</v>
      </c>
      <c r="M3525" s="2"/>
      <c r="N3525" s="1">
        <f t="shared" si="55"/>
        <v>260</v>
      </c>
      <c r="O3525" s="2" t="s">
        <v>22</v>
      </c>
      <c r="P3525" s="2" t="s">
        <v>11263</v>
      </c>
      <c r="Q3525" s="2" t="s">
        <v>11264</v>
      </c>
      <c r="R3525" s="2" t="s">
        <v>21</v>
      </c>
      <c r="U3525" t="str">
        <f>VLOOKUP(H3525,[4]可返佣产品!$A$2:$B$1000,2,)</f>
        <v>true</v>
      </c>
    </row>
    <row r="3526" spans="1:21">
      <c r="A3526" s="2" t="s">
        <v>11071</v>
      </c>
      <c r="B3526" s="1" t="str">
        <f>VLOOKUP(A3526,'[3]消费明细-服务商'!$B$2:$C$10000,2,)</f>
        <v>淘贝（深圳）网络信息科技有限公司</v>
      </c>
      <c r="C3526" s="1" t="str">
        <f>VLOOKUP(A3526,'[3]消费明细-服务商'!$B$2:$D$10000,3,)</f>
        <v>BD服务商</v>
      </c>
      <c r="D3526" s="1" t="str">
        <f>VLOOKUP(A3526,'[3]消费明细-服务商'!$B$2:$I$10000,8,)</f>
        <v>BD团队-刘银树</v>
      </c>
      <c r="E3526" s="1" t="str">
        <f>VLOOKUP(A3526,'[3]消费明细-服务商'!$B$2:$L$10000,11,)</f>
        <v>新建</v>
      </c>
      <c r="F3526" s="5">
        <f>VLOOKUP(A3526,'[3]消费明细-服务商'!$B$2:$K$10000,10,)</f>
        <v>43172</v>
      </c>
      <c r="G3526" s="2" t="s">
        <v>11265</v>
      </c>
      <c r="H3526" s="2" t="s">
        <v>306</v>
      </c>
      <c r="I3526" s="2" t="s">
        <v>59</v>
      </c>
      <c r="J3526" s="2" t="s">
        <v>818</v>
      </c>
      <c r="K3526" s="2" t="s">
        <v>20</v>
      </c>
      <c r="L3526" s="2" t="s">
        <v>818</v>
      </c>
      <c r="M3526" s="2"/>
      <c r="N3526" s="1">
        <f t="shared" si="55"/>
        <v>288</v>
      </c>
      <c r="O3526" s="2" t="s">
        <v>22</v>
      </c>
      <c r="P3526" s="2" t="s">
        <v>11266</v>
      </c>
      <c r="Q3526" s="2" t="s">
        <v>11267</v>
      </c>
      <c r="R3526" s="2" t="s">
        <v>21</v>
      </c>
      <c r="U3526" t="str">
        <f>VLOOKUP(H3526,[4]可返佣产品!$A$2:$B$1000,2,)</f>
        <v>true</v>
      </c>
    </row>
    <row r="3527" spans="1:21">
      <c r="A3527" s="2" t="s">
        <v>11071</v>
      </c>
      <c r="B3527" s="1" t="str">
        <f>VLOOKUP(A3527,'[3]消费明细-服务商'!$B$2:$C$10000,2,)</f>
        <v>淘贝（深圳）网络信息科技有限公司</v>
      </c>
      <c r="C3527" s="1" t="str">
        <f>VLOOKUP(A3527,'[3]消费明细-服务商'!$B$2:$D$10000,3,)</f>
        <v>BD服务商</v>
      </c>
      <c r="D3527" s="1" t="str">
        <f>VLOOKUP(A3527,'[3]消费明细-服务商'!$B$2:$I$10000,8,)</f>
        <v>BD团队-刘银树</v>
      </c>
      <c r="E3527" s="1" t="str">
        <f>VLOOKUP(A3527,'[3]消费明细-服务商'!$B$2:$L$10000,11,)</f>
        <v>新建</v>
      </c>
      <c r="F3527" s="5">
        <f>VLOOKUP(A3527,'[3]消费明细-服务商'!$B$2:$K$10000,10,)</f>
        <v>43172</v>
      </c>
      <c r="G3527" s="2" t="s">
        <v>11268</v>
      </c>
      <c r="H3527" s="2" t="s">
        <v>36</v>
      </c>
      <c r="I3527" s="2" t="s">
        <v>59</v>
      </c>
      <c r="J3527" s="2" t="s">
        <v>11269</v>
      </c>
      <c r="K3527" s="2" t="s">
        <v>20</v>
      </c>
      <c r="L3527" s="2" t="s">
        <v>11269</v>
      </c>
      <c r="M3527" s="2"/>
      <c r="N3527" s="1">
        <f t="shared" si="55"/>
        <v>828</v>
      </c>
      <c r="O3527" s="2" t="s">
        <v>22</v>
      </c>
      <c r="P3527" s="2" t="s">
        <v>11270</v>
      </c>
      <c r="Q3527" s="2" t="s">
        <v>11271</v>
      </c>
      <c r="R3527" s="2" t="s">
        <v>21</v>
      </c>
      <c r="U3527" t="str">
        <f>VLOOKUP(H3527,[4]可返佣产品!$A$2:$B$1000,2,)</f>
        <v>true</v>
      </c>
    </row>
    <row r="3528" spans="1:21">
      <c r="A3528" s="2" t="s">
        <v>11071</v>
      </c>
      <c r="B3528" s="1" t="str">
        <f>VLOOKUP(A3528,'[3]消费明细-服务商'!$B$2:$C$10000,2,)</f>
        <v>淘贝（深圳）网络信息科技有限公司</v>
      </c>
      <c r="C3528" s="1" t="str">
        <f>VLOOKUP(A3528,'[3]消费明细-服务商'!$B$2:$D$10000,3,)</f>
        <v>BD服务商</v>
      </c>
      <c r="D3528" s="1" t="str">
        <f>VLOOKUP(A3528,'[3]消费明细-服务商'!$B$2:$I$10000,8,)</f>
        <v>BD团队-刘银树</v>
      </c>
      <c r="E3528" s="1" t="str">
        <f>VLOOKUP(A3528,'[3]消费明细-服务商'!$B$2:$L$10000,11,)</f>
        <v>新建</v>
      </c>
      <c r="F3528" s="5">
        <f>VLOOKUP(A3528,'[3]消费明细-服务商'!$B$2:$K$10000,10,)</f>
        <v>43172</v>
      </c>
      <c r="G3528" s="2" t="s">
        <v>11272</v>
      </c>
      <c r="H3528" s="2" t="s">
        <v>306</v>
      </c>
      <c r="I3528" s="2" t="s">
        <v>59</v>
      </c>
      <c r="J3528" s="2" t="s">
        <v>7709</v>
      </c>
      <c r="K3528" s="2" t="s">
        <v>20</v>
      </c>
      <c r="L3528" s="2" t="s">
        <v>7709</v>
      </c>
      <c r="M3528" s="2"/>
      <c r="N3528" s="1">
        <f t="shared" si="55"/>
        <v>96</v>
      </c>
      <c r="O3528" s="2" t="s">
        <v>22</v>
      </c>
      <c r="P3528" s="2" t="s">
        <v>11273</v>
      </c>
      <c r="Q3528" s="2" t="s">
        <v>11274</v>
      </c>
      <c r="R3528" s="2" t="s">
        <v>21</v>
      </c>
      <c r="U3528" t="str">
        <f>VLOOKUP(H3528,[4]可返佣产品!$A$2:$B$1000,2,)</f>
        <v>true</v>
      </c>
    </row>
    <row r="3529" spans="1:21">
      <c r="A3529" s="2" t="s">
        <v>11071</v>
      </c>
      <c r="B3529" s="1" t="str">
        <f>VLOOKUP(A3529,'[3]消费明细-服务商'!$B$2:$C$10000,2,)</f>
        <v>淘贝（深圳）网络信息科技有限公司</v>
      </c>
      <c r="C3529" s="1" t="str">
        <f>VLOOKUP(A3529,'[3]消费明细-服务商'!$B$2:$D$10000,3,)</f>
        <v>BD服务商</v>
      </c>
      <c r="D3529" s="1" t="str">
        <f>VLOOKUP(A3529,'[3]消费明细-服务商'!$B$2:$I$10000,8,)</f>
        <v>BD团队-刘银树</v>
      </c>
      <c r="E3529" s="1" t="str">
        <f>VLOOKUP(A3529,'[3]消费明细-服务商'!$B$2:$L$10000,11,)</f>
        <v>新建</v>
      </c>
      <c r="F3529" s="5">
        <f>VLOOKUP(A3529,'[3]消费明细-服务商'!$B$2:$K$10000,10,)</f>
        <v>43172</v>
      </c>
      <c r="G3529" s="2" t="s">
        <v>11275</v>
      </c>
      <c r="H3529" s="2" t="s">
        <v>36</v>
      </c>
      <c r="I3529" s="2" t="s">
        <v>59</v>
      </c>
      <c r="J3529" s="2" t="s">
        <v>422</v>
      </c>
      <c r="K3529" s="2" t="s">
        <v>20</v>
      </c>
      <c r="L3529" s="2" t="s">
        <v>422</v>
      </c>
      <c r="M3529" s="2"/>
      <c r="N3529" s="1">
        <f t="shared" si="55"/>
        <v>276</v>
      </c>
      <c r="O3529" s="2" t="s">
        <v>22</v>
      </c>
      <c r="P3529" s="2" t="s">
        <v>11276</v>
      </c>
      <c r="Q3529" s="2" t="s">
        <v>11277</v>
      </c>
      <c r="R3529" s="2" t="s">
        <v>21</v>
      </c>
      <c r="U3529" t="str">
        <f>VLOOKUP(H3529,[4]可返佣产品!$A$2:$B$1000,2,)</f>
        <v>true</v>
      </c>
    </row>
    <row r="3530" spans="1:21">
      <c r="A3530" s="2" t="s">
        <v>11071</v>
      </c>
      <c r="B3530" s="1" t="str">
        <f>VLOOKUP(A3530,'[3]消费明细-服务商'!$B$2:$C$10000,2,)</f>
        <v>淘贝（深圳）网络信息科技有限公司</v>
      </c>
      <c r="C3530" s="1" t="str">
        <f>VLOOKUP(A3530,'[3]消费明细-服务商'!$B$2:$D$10000,3,)</f>
        <v>BD服务商</v>
      </c>
      <c r="D3530" s="1" t="str">
        <f>VLOOKUP(A3530,'[3]消费明细-服务商'!$B$2:$I$10000,8,)</f>
        <v>BD团队-刘银树</v>
      </c>
      <c r="E3530" s="1" t="str">
        <f>VLOOKUP(A3530,'[3]消费明细-服务商'!$B$2:$L$10000,11,)</f>
        <v>新建</v>
      </c>
      <c r="F3530" s="5">
        <f>VLOOKUP(A3530,'[3]消费明细-服务商'!$B$2:$K$10000,10,)</f>
        <v>43172</v>
      </c>
      <c r="G3530" s="2" t="s">
        <v>11278</v>
      </c>
      <c r="H3530" s="2" t="s">
        <v>17</v>
      </c>
      <c r="I3530" s="2" t="s">
        <v>59</v>
      </c>
      <c r="J3530" s="2" t="s">
        <v>4059</v>
      </c>
      <c r="K3530" s="2" t="s">
        <v>20</v>
      </c>
      <c r="L3530" s="2" t="s">
        <v>4059</v>
      </c>
      <c r="M3530" s="2"/>
      <c r="N3530" s="1">
        <f t="shared" si="55"/>
        <v>310</v>
      </c>
      <c r="O3530" s="2" t="s">
        <v>22</v>
      </c>
      <c r="P3530" s="2" t="s">
        <v>11279</v>
      </c>
      <c r="Q3530" s="2" t="s">
        <v>11280</v>
      </c>
      <c r="R3530" s="2" t="s">
        <v>21</v>
      </c>
      <c r="U3530" t="str">
        <f>VLOOKUP(H3530,[4]可返佣产品!$A$2:$B$1000,2,)</f>
        <v>true</v>
      </c>
    </row>
    <row r="3531" spans="1:21">
      <c r="A3531" s="2" t="s">
        <v>11124</v>
      </c>
      <c r="B3531" s="1" t="str">
        <f>VLOOKUP(A3531,'[3]消费明细-服务商'!$B$2:$C$10000,2,)</f>
        <v>深圳市君语科技有限公司</v>
      </c>
      <c r="C3531" s="1" t="str">
        <f>VLOOKUP(A3531,'[3]消费明细-服务商'!$B$2:$D$10000,3,)</f>
        <v>BD服务商</v>
      </c>
      <c r="D3531" s="1" t="str">
        <f>VLOOKUP(A3531,'[3]消费明细-服务商'!$B$2:$I$10000,8,)</f>
        <v>BD团队-黄政源</v>
      </c>
      <c r="E3531" s="1" t="str">
        <f>VLOOKUP(A3531,'[3]消费明细-服务商'!$B$2:$L$10000,11,)</f>
        <v>新建</v>
      </c>
      <c r="F3531" s="5">
        <f>VLOOKUP(A3531,'[3]消费明细-服务商'!$B$2:$K$10000,10,)</f>
        <v>43133</v>
      </c>
      <c r="G3531" s="2" t="s">
        <v>11281</v>
      </c>
      <c r="H3531" s="2" t="s">
        <v>17</v>
      </c>
      <c r="I3531" s="2" t="s">
        <v>18</v>
      </c>
      <c r="J3531" s="2" t="s">
        <v>11282</v>
      </c>
      <c r="K3531" s="2" t="s">
        <v>20</v>
      </c>
      <c r="L3531" s="2" t="s">
        <v>11282</v>
      </c>
      <c r="M3531" s="2"/>
      <c r="N3531" s="1">
        <f t="shared" si="55"/>
        <v>638.5</v>
      </c>
      <c r="O3531" s="2" t="s">
        <v>22</v>
      </c>
      <c r="P3531" s="2" t="s">
        <v>11283</v>
      </c>
      <c r="Q3531" s="2" t="s">
        <v>11284</v>
      </c>
      <c r="R3531" s="2" t="s">
        <v>21</v>
      </c>
      <c r="U3531" t="str">
        <f>VLOOKUP(H3531,[4]可返佣产品!$A$2:$B$1000,2,)</f>
        <v>true</v>
      </c>
    </row>
    <row r="3532" spans="1:21">
      <c r="A3532" s="2" t="s">
        <v>11071</v>
      </c>
      <c r="B3532" s="1" t="str">
        <f>VLOOKUP(A3532,'[3]消费明细-服务商'!$B$2:$C$10000,2,)</f>
        <v>淘贝（深圳）网络信息科技有限公司</v>
      </c>
      <c r="C3532" s="1" t="str">
        <f>VLOOKUP(A3532,'[3]消费明细-服务商'!$B$2:$D$10000,3,)</f>
        <v>BD服务商</v>
      </c>
      <c r="D3532" s="1" t="str">
        <f>VLOOKUP(A3532,'[3]消费明细-服务商'!$B$2:$I$10000,8,)</f>
        <v>BD团队-刘银树</v>
      </c>
      <c r="E3532" s="1" t="str">
        <f>VLOOKUP(A3532,'[3]消费明细-服务商'!$B$2:$L$10000,11,)</f>
        <v>新建</v>
      </c>
      <c r="F3532" s="5">
        <f>VLOOKUP(A3532,'[3]消费明细-服务商'!$B$2:$K$10000,10,)</f>
        <v>43172</v>
      </c>
      <c r="G3532" s="2" t="s">
        <v>11285</v>
      </c>
      <c r="H3532" s="2" t="s">
        <v>17</v>
      </c>
      <c r="I3532" s="2" t="s">
        <v>59</v>
      </c>
      <c r="J3532" s="2" t="s">
        <v>11286</v>
      </c>
      <c r="K3532" s="2" t="s">
        <v>360</v>
      </c>
      <c r="L3532" s="2" t="s">
        <v>11287</v>
      </c>
      <c r="M3532" s="2"/>
      <c r="N3532" s="1">
        <f t="shared" si="55"/>
        <v>863.61</v>
      </c>
      <c r="O3532" s="2" t="s">
        <v>22</v>
      </c>
      <c r="P3532" s="2" t="s">
        <v>11288</v>
      </c>
      <c r="Q3532" s="2" t="s">
        <v>11289</v>
      </c>
      <c r="R3532" s="2" t="s">
        <v>21</v>
      </c>
      <c r="U3532" t="str">
        <f>VLOOKUP(H3532,[4]可返佣产品!$A$2:$B$1000,2,)</f>
        <v>true</v>
      </c>
    </row>
    <row r="3533" spans="1:21">
      <c r="A3533" s="2" t="s">
        <v>11099</v>
      </c>
      <c r="B3533" s="1" t="str">
        <f>VLOOKUP(A3533,'[3]消费明细-服务商'!$B$2:$C$10000,2,)</f>
        <v>深圳市火妹网络科技有限公司</v>
      </c>
      <c r="C3533" s="1" t="str">
        <f>VLOOKUP(A3533,'[3]消费明细-服务商'!$B$2:$D$10000,3,)</f>
        <v>BD服务商</v>
      </c>
      <c r="D3533" s="1" t="str">
        <f>VLOOKUP(A3533,'[3]消费明细-服务商'!$B$2:$I$10000,8,)</f>
        <v>BD团队-黄政源</v>
      </c>
      <c r="E3533" s="1" t="str">
        <f>VLOOKUP(A3533,'[3]消费明细-服务商'!$B$2:$L$10000,11,)</f>
        <v>新建</v>
      </c>
      <c r="F3533" s="5">
        <f>VLOOKUP(A3533,'[3]消费明细-服务商'!$B$2:$K$10000,10,)</f>
        <v>43168</v>
      </c>
      <c r="G3533" s="2" t="s">
        <v>11290</v>
      </c>
      <c r="H3533" s="2" t="s">
        <v>17</v>
      </c>
      <c r="I3533" s="2" t="s">
        <v>18</v>
      </c>
      <c r="J3533" s="2" t="s">
        <v>11291</v>
      </c>
      <c r="K3533" s="2" t="s">
        <v>20</v>
      </c>
      <c r="L3533" s="2" t="s">
        <v>11291</v>
      </c>
      <c r="M3533" s="2"/>
      <c r="N3533" s="1">
        <f t="shared" si="55"/>
        <v>293.44</v>
      </c>
      <c r="O3533" s="2" t="s">
        <v>22</v>
      </c>
      <c r="P3533" s="2" t="s">
        <v>11292</v>
      </c>
      <c r="Q3533" s="2" t="s">
        <v>11293</v>
      </c>
      <c r="R3533" s="2" t="s">
        <v>21</v>
      </c>
      <c r="U3533" t="str">
        <f>VLOOKUP(H3533,[4]可返佣产品!$A$2:$B$1000,2,)</f>
        <v>true</v>
      </c>
    </row>
    <row r="3534" spans="1:21">
      <c r="A3534" s="2" t="s">
        <v>11071</v>
      </c>
      <c r="B3534" s="1" t="str">
        <f>VLOOKUP(A3534,'[3]消费明细-服务商'!$B$2:$C$10000,2,)</f>
        <v>淘贝（深圳）网络信息科技有限公司</v>
      </c>
      <c r="C3534" s="1" t="str">
        <f>VLOOKUP(A3534,'[3]消费明细-服务商'!$B$2:$D$10000,3,)</f>
        <v>BD服务商</v>
      </c>
      <c r="D3534" s="1" t="str">
        <f>VLOOKUP(A3534,'[3]消费明细-服务商'!$B$2:$I$10000,8,)</f>
        <v>BD团队-刘银树</v>
      </c>
      <c r="E3534" s="1" t="str">
        <f>VLOOKUP(A3534,'[3]消费明细-服务商'!$B$2:$L$10000,11,)</f>
        <v>新建</v>
      </c>
      <c r="F3534" s="5">
        <f>VLOOKUP(A3534,'[3]消费明细-服务商'!$B$2:$K$10000,10,)</f>
        <v>43172</v>
      </c>
      <c r="G3534" s="2" t="s">
        <v>11294</v>
      </c>
      <c r="H3534" s="2" t="s">
        <v>3642</v>
      </c>
      <c r="I3534" s="2" t="s">
        <v>49</v>
      </c>
      <c r="J3534" s="2" t="s">
        <v>29</v>
      </c>
      <c r="K3534" s="2" t="s">
        <v>20</v>
      </c>
      <c r="L3534" s="2" t="s">
        <v>30</v>
      </c>
      <c r="M3534" s="2"/>
      <c r="N3534" s="1">
        <f t="shared" si="55"/>
        <v>0</v>
      </c>
      <c r="O3534" s="2" t="s">
        <v>31</v>
      </c>
      <c r="P3534" s="2" t="s">
        <v>11295</v>
      </c>
      <c r="Q3534" s="2" t="s">
        <v>11295</v>
      </c>
      <c r="R3534" s="2" t="s">
        <v>21</v>
      </c>
      <c r="U3534" t="e">
        <f>VLOOKUP(H3534,[4]可返佣产品!$A$2:$B$1000,2,)</f>
        <v>#N/A</v>
      </c>
    </row>
    <row r="3535" spans="1:21">
      <c r="A3535" s="2" t="s">
        <v>11071</v>
      </c>
      <c r="B3535" s="1" t="str">
        <f>VLOOKUP(A3535,'[3]消费明细-服务商'!$B$2:$C$10000,2,)</f>
        <v>淘贝（深圳）网络信息科技有限公司</v>
      </c>
      <c r="C3535" s="1" t="str">
        <f>VLOOKUP(A3535,'[3]消费明细-服务商'!$B$2:$D$10000,3,)</f>
        <v>BD服务商</v>
      </c>
      <c r="D3535" s="1" t="str">
        <f>VLOOKUP(A3535,'[3]消费明细-服务商'!$B$2:$I$10000,8,)</f>
        <v>BD团队-刘银树</v>
      </c>
      <c r="E3535" s="1" t="str">
        <f>VLOOKUP(A3535,'[3]消费明细-服务商'!$B$2:$L$10000,11,)</f>
        <v>新建</v>
      </c>
      <c r="F3535" s="5">
        <f>VLOOKUP(A3535,'[3]消费明细-服务商'!$B$2:$K$10000,10,)</f>
        <v>43172</v>
      </c>
      <c r="G3535" s="2" t="s">
        <v>11296</v>
      </c>
      <c r="H3535" s="2" t="s">
        <v>36</v>
      </c>
      <c r="I3535" s="2" t="s">
        <v>49</v>
      </c>
      <c r="J3535" s="2" t="s">
        <v>422</v>
      </c>
      <c r="K3535" s="2" t="s">
        <v>20</v>
      </c>
      <c r="L3535" s="2" t="s">
        <v>422</v>
      </c>
      <c r="M3535" s="2"/>
      <c r="N3535" s="1">
        <f t="shared" si="55"/>
        <v>276</v>
      </c>
      <c r="O3535" s="2" t="s">
        <v>22</v>
      </c>
      <c r="P3535" s="2" t="s">
        <v>11297</v>
      </c>
      <c r="Q3535" s="2" t="s">
        <v>11298</v>
      </c>
      <c r="R3535" s="2" t="s">
        <v>21</v>
      </c>
      <c r="U3535" t="str">
        <f>VLOOKUP(H3535,[4]可返佣产品!$A$2:$B$1000,2,)</f>
        <v>true</v>
      </c>
    </row>
    <row r="3536" spans="1:21">
      <c r="A3536" s="2" t="s">
        <v>11071</v>
      </c>
      <c r="B3536" s="1" t="str">
        <f>VLOOKUP(A3536,'[3]消费明细-服务商'!$B$2:$C$10000,2,)</f>
        <v>淘贝（深圳）网络信息科技有限公司</v>
      </c>
      <c r="C3536" s="1" t="str">
        <f>VLOOKUP(A3536,'[3]消费明细-服务商'!$B$2:$D$10000,3,)</f>
        <v>BD服务商</v>
      </c>
      <c r="D3536" s="1" t="str">
        <f>VLOOKUP(A3536,'[3]消费明细-服务商'!$B$2:$I$10000,8,)</f>
        <v>BD团队-刘银树</v>
      </c>
      <c r="E3536" s="1" t="str">
        <f>VLOOKUP(A3536,'[3]消费明细-服务商'!$B$2:$L$10000,11,)</f>
        <v>新建</v>
      </c>
      <c r="F3536" s="5">
        <f>VLOOKUP(A3536,'[3]消费明细-服务商'!$B$2:$K$10000,10,)</f>
        <v>43172</v>
      </c>
      <c r="G3536" s="2" t="s">
        <v>11299</v>
      </c>
      <c r="H3536" s="2" t="s">
        <v>17</v>
      </c>
      <c r="I3536" s="2" t="s">
        <v>49</v>
      </c>
      <c r="J3536" s="2" t="s">
        <v>11086</v>
      </c>
      <c r="K3536" s="2" t="s">
        <v>20</v>
      </c>
      <c r="L3536" s="2" t="s">
        <v>11086</v>
      </c>
      <c r="M3536" s="2"/>
      <c r="N3536" s="1">
        <f t="shared" si="55"/>
        <v>328</v>
      </c>
      <c r="O3536" s="2" t="s">
        <v>22</v>
      </c>
      <c r="P3536" s="2" t="s">
        <v>11300</v>
      </c>
      <c r="Q3536" s="2" t="s">
        <v>11301</v>
      </c>
      <c r="R3536" s="2" t="s">
        <v>21</v>
      </c>
      <c r="U3536" t="str">
        <f>VLOOKUP(H3536,[4]可返佣产品!$A$2:$B$1000,2,)</f>
        <v>true</v>
      </c>
    </row>
    <row r="3537" spans="1:21">
      <c r="A3537" s="2" t="s">
        <v>11078</v>
      </c>
      <c r="B3537" s="1" t="str">
        <f>VLOOKUP(A3537,'[3]消费明细-服务商'!$B$2:$C$10000,2,)</f>
        <v>广州云恒信息咨询有限公司</v>
      </c>
      <c r="C3537" s="1" t="str">
        <f>VLOOKUP(A3537,'[3]消费明细-服务商'!$B$2:$D$10000,3,)</f>
        <v>铁军-广</v>
      </c>
      <c r="D3537" s="1" t="str">
        <f>VLOOKUP(A3537,'[3]消费明细-服务商'!$B$2:$I$10000,8,)</f>
        <v>李达</v>
      </c>
      <c r="E3537" s="1" t="str">
        <f>VLOOKUP(A3537,'[3]消费明细-服务商'!$B$2:$L$10000,11,)</f>
        <v>新建</v>
      </c>
      <c r="F3537" s="5">
        <f>VLOOKUP(A3537,'[3]消费明细-服务商'!$B$2:$K$10000,10,)</f>
        <v>43125.744386574101</v>
      </c>
      <c r="G3537" s="2" t="s">
        <v>11302</v>
      </c>
      <c r="H3537" s="2" t="s">
        <v>17</v>
      </c>
      <c r="I3537" s="2" t="s">
        <v>59</v>
      </c>
      <c r="J3537" s="2" t="s">
        <v>11303</v>
      </c>
      <c r="K3537" s="2" t="s">
        <v>371</v>
      </c>
      <c r="L3537" s="2" t="s">
        <v>11304</v>
      </c>
      <c r="M3537" s="2"/>
      <c r="N3537" s="1">
        <f t="shared" si="55"/>
        <v>184.2</v>
      </c>
      <c r="O3537" s="2" t="s">
        <v>22</v>
      </c>
      <c r="P3537" s="2" t="s">
        <v>11305</v>
      </c>
      <c r="Q3537" s="2" t="s">
        <v>11306</v>
      </c>
      <c r="R3537" s="2" t="s">
        <v>21</v>
      </c>
      <c r="U3537" t="str">
        <f>VLOOKUP(H3537,[4]可返佣产品!$A$2:$B$1000,2,)</f>
        <v>true</v>
      </c>
    </row>
    <row r="3538" spans="1:21">
      <c r="A3538" s="2" t="s">
        <v>11078</v>
      </c>
      <c r="B3538" s="1" t="str">
        <f>VLOOKUP(A3538,'[3]消费明细-服务商'!$B$2:$C$10000,2,)</f>
        <v>广州云恒信息咨询有限公司</v>
      </c>
      <c r="C3538" s="1" t="str">
        <f>VLOOKUP(A3538,'[3]消费明细-服务商'!$B$2:$D$10000,3,)</f>
        <v>铁军-广</v>
      </c>
      <c r="D3538" s="1" t="str">
        <f>VLOOKUP(A3538,'[3]消费明细-服务商'!$B$2:$I$10000,8,)</f>
        <v>李达</v>
      </c>
      <c r="E3538" s="1" t="str">
        <f>VLOOKUP(A3538,'[3]消费明细-服务商'!$B$2:$L$10000,11,)</f>
        <v>新建</v>
      </c>
      <c r="F3538" s="5">
        <f>VLOOKUP(A3538,'[3]消费明细-服务商'!$B$2:$K$10000,10,)</f>
        <v>43125.744386574101</v>
      </c>
      <c r="G3538" s="2" t="s">
        <v>11307</v>
      </c>
      <c r="H3538" s="2" t="s">
        <v>17</v>
      </c>
      <c r="I3538" s="2" t="s">
        <v>59</v>
      </c>
      <c r="J3538" s="2" t="s">
        <v>11303</v>
      </c>
      <c r="K3538" s="2" t="s">
        <v>371</v>
      </c>
      <c r="L3538" s="2" t="s">
        <v>11304</v>
      </c>
      <c r="M3538" s="2"/>
      <c r="N3538" s="1">
        <f t="shared" si="55"/>
        <v>184.2</v>
      </c>
      <c r="O3538" s="2" t="s">
        <v>22</v>
      </c>
      <c r="P3538" s="2" t="s">
        <v>11308</v>
      </c>
      <c r="Q3538" s="2" t="s">
        <v>11309</v>
      </c>
      <c r="R3538" s="2" t="s">
        <v>21</v>
      </c>
      <c r="U3538" t="str">
        <f>VLOOKUP(H3538,[4]可返佣产品!$A$2:$B$1000,2,)</f>
        <v>true</v>
      </c>
    </row>
    <row r="3539" spans="1:21">
      <c r="A3539" s="2" t="s">
        <v>11078</v>
      </c>
      <c r="B3539" s="1" t="str">
        <f>VLOOKUP(A3539,'[3]消费明细-服务商'!$B$2:$C$10000,2,)</f>
        <v>广州云恒信息咨询有限公司</v>
      </c>
      <c r="C3539" s="1" t="str">
        <f>VLOOKUP(A3539,'[3]消费明细-服务商'!$B$2:$D$10000,3,)</f>
        <v>铁军-广</v>
      </c>
      <c r="D3539" s="1" t="str">
        <f>VLOOKUP(A3539,'[3]消费明细-服务商'!$B$2:$I$10000,8,)</f>
        <v>李达</v>
      </c>
      <c r="E3539" s="1" t="str">
        <f>VLOOKUP(A3539,'[3]消费明细-服务商'!$B$2:$L$10000,11,)</f>
        <v>新建</v>
      </c>
      <c r="F3539" s="5">
        <f>VLOOKUP(A3539,'[3]消费明细-服务商'!$B$2:$K$10000,10,)</f>
        <v>43125.744386574101</v>
      </c>
      <c r="G3539" s="2" t="s">
        <v>11310</v>
      </c>
      <c r="H3539" s="2" t="s">
        <v>17</v>
      </c>
      <c r="I3539" s="2" t="s">
        <v>59</v>
      </c>
      <c r="J3539" s="2" t="s">
        <v>11303</v>
      </c>
      <c r="K3539" s="2" t="s">
        <v>371</v>
      </c>
      <c r="L3539" s="2" t="s">
        <v>11304</v>
      </c>
      <c r="M3539" s="2"/>
      <c r="N3539" s="1">
        <f t="shared" si="55"/>
        <v>184.2</v>
      </c>
      <c r="O3539" s="2" t="s">
        <v>22</v>
      </c>
      <c r="P3539" s="2" t="s">
        <v>11311</v>
      </c>
      <c r="Q3539" s="2" t="s">
        <v>11312</v>
      </c>
      <c r="R3539" s="2" t="s">
        <v>21</v>
      </c>
      <c r="U3539" t="str">
        <f>VLOOKUP(H3539,[4]可返佣产品!$A$2:$B$1000,2,)</f>
        <v>true</v>
      </c>
    </row>
    <row r="3540" spans="1:21">
      <c r="A3540" s="2" t="s">
        <v>11078</v>
      </c>
      <c r="B3540" s="1" t="str">
        <f>VLOOKUP(A3540,'[3]消费明细-服务商'!$B$2:$C$10000,2,)</f>
        <v>广州云恒信息咨询有限公司</v>
      </c>
      <c r="C3540" s="1" t="str">
        <f>VLOOKUP(A3540,'[3]消费明细-服务商'!$B$2:$D$10000,3,)</f>
        <v>铁军-广</v>
      </c>
      <c r="D3540" s="1" t="str">
        <f>VLOOKUP(A3540,'[3]消费明细-服务商'!$B$2:$I$10000,8,)</f>
        <v>李达</v>
      </c>
      <c r="E3540" s="1" t="str">
        <f>VLOOKUP(A3540,'[3]消费明细-服务商'!$B$2:$L$10000,11,)</f>
        <v>新建</v>
      </c>
      <c r="F3540" s="5">
        <f>VLOOKUP(A3540,'[3]消费明细-服务商'!$B$2:$K$10000,10,)</f>
        <v>43125.744386574101</v>
      </c>
      <c r="G3540" s="2" t="s">
        <v>11313</v>
      </c>
      <c r="H3540" s="2" t="s">
        <v>17</v>
      </c>
      <c r="I3540" s="2" t="s">
        <v>59</v>
      </c>
      <c r="J3540" s="2" t="s">
        <v>11303</v>
      </c>
      <c r="K3540" s="2" t="s">
        <v>371</v>
      </c>
      <c r="L3540" s="2" t="s">
        <v>11304</v>
      </c>
      <c r="M3540" s="2"/>
      <c r="N3540" s="1">
        <f t="shared" si="55"/>
        <v>184.2</v>
      </c>
      <c r="O3540" s="2" t="s">
        <v>22</v>
      </c>
      <c r="P3540" s="2" t="s">
        <v>11314</v>
      </c>
      <c r="Q3540" s="2" t="s">
        <v>11315</v>
      </c>
      <c r="R3540" s="2" t="s">
        <v>21</v>
      </c>
      <c r="U3540" t="str">
        <f>VLOOKUP(H3540,[4]可返佣产品!$A$2:$B$1000,2,)</f>
        <v>true</v>
      </c>
    </row>
    <row r="3541" spans="1:21">
      <c r="A3541" s="2" t="s">
        <v>11078</v>
      </c>
      <c r="B3541" s="1" t="str">
        <f>VLOOKUP(A3541,'[3]消费明细-服务商'!$B$2:$C$10000,2,)</f>
        <v>广州云恒信息咨询有限公司</v>
      </c>
      <c r="C3541" s="1" t="str">
        <f>VLOOKUP(A3541,'[3]消费明细-服务商'!$B$2:$D$10000,3,)</f>
        <v>铁军-广</v>
      </c>
      <c r="D3541" s="1" t="str">
        <f>VLOOKUP(A3541,'[3]消费明细-服务商'!$B$2:$I$10000,8,)</f>
        <v>李达</v>
      </c>
      <c r="E3541" s="1" t="str">
        <f>VLOOKUP(A3541,'[3]消费明细-服务商'!$B$2:$L$10000,11,)</f>
        <v>新建</v>
      </c>
      <c r="F3541" s="5">
        <f>VLOOKUP(A3541,'[3]消费明细-服务商'!$B$2:$K$10000,10,)</f>
        <v>43125.744386574101</v>
      </c>
      <c r="G3541" s="2" t="s">
        <v>11316</v>
      </c>
      <c r="H3541" s="2" t="s">
        <v>17</v>
      </c>
      <c r="I3541" s="2" t="s">
        <v>59</v>
      </c>
      <c r="J3541" s="2" t="s">
        <v>11303</v>
      </c>
      <c r="K3541" s="2" t="s">
        <v>371</v>
      </c>
      <c r="L3541" s="2" t="s">
        <v>11304</v>
      </c>
      <c r="M3541" s="2"/>
      <c r="N3541" s="1">
        <f t="shared" si="55"/>
        <v>184.2</v>
      </c>
      <c r="O3541" s="2" t="s">
        <v>22</v>
      </c>
      <c r="P3541" s="2" t="s">
        <v>11317</v>
      </c>
      <c r="Q3541" s="2" t="s">
        <v>11318</v>
      </c>
      <c r="R3541" s="2" t="s">
        <v>21</v>
      </c>
      <c r="U3541" t="str">
        <f>VLOOKUP(H3541,[4]可返佣产品!$A$2:$B$1000,2,)</f>
        <v>true</v>
      </c>
    </row>
    <row r="3542" spans="1:21">
      <c r="A3542" s="2" t="s">
        <v>11071</v>
      </c>
      <c r="B3542" s="1" t="str">
        <f>VLOOKUP(A3542,'[3]消费明细-服务商'!$B$2:$C$10000,2,)</f>
        <v>淘贝（深圳）网络信息科技有限公司</v>
      </c>
      <c r="C3542" s="1" t="str">
        <f>VLOOKUP(A3542,'[3]消费明细-服务商'!$B$2:$D$10000,3,)</f>
        <v>BD服务商</v>
      </c>
      <c r="D3542" s="1" t="str">
        <f>VLOOKUP(A3542,'[3]消费明细-服务商'!$B$2:$I$10000,8,)</f>
        <v>BD团队-刘银树</v>
      </c>
      <c r="E3542" s="1" t="str">
        <f>VLOOKUP(A3542,'[3]消费明细-服务商'!$B$2:$L$10000,11,)</f>
        <v>新建</v>
      </c>
      <c r="F3542" s="5">
        <f>VLOOKUP(A3542,'[3]消费明细-服务商'!$B$2:$K$10000,10,)</f>
        <v>43172</v>
      </c>
      <c r="G3542" s="2" t="s">
        <v>11319</v>
      </c>
      <c r="H3542" s="2" t="s">
        <v>306</v>
      </c>
      <c r="I3542" s="2" t="s">
        <v>59</v>
      </c>
      <c r="J3542" s="2" t="s">
        <v>7709</v>
      </c>
      <c r="K3542" s="2" t="s">
        <v>20</v>
      </c>
      <c r="L3542" s="2" t="s">
        <v>7709</v>
      </c>
      <c r="M3542" s="2"/>
      <c r="N3542" s="1">
        <f t="shared" si="55"/>
        <v>96</v>
      </c>
      <c r="O3542" s="2" t="s">
        <v>22</v>
      </c>
      <c r="P3542" s="2" t="s">
        <v>11320</v>
      </c>
      <c r="Q3542" s="2" t="s">
        <v>11321</v>
      </c>
      <c r="R3542" s="2" t="s">
        <v>21</v>
      </c>
      <c r="U3542" t="str">
        <f>VLOOKUP(H3542,[4]可返佣产品!$A$2:$B$1000,2,)</f>
        <v>true</v>
      </c>
    </row>
    <row r="3543" spans="1:21">
      <c r="A3543" s="2" t="s">
        <v>11071</v>
      </c>
      <c r="B3543" s="1" t="str">
        <f>VLOOKUP(A3543,'[3]消费明细-服务商'!$B$2:$C$10000,2,)</f>
        <v>淘贝（深圳）网络信息科技有限公司</v>
      </c>
      <c r="C3543" s="1" t="str">
        <f>VLOOKUP(A3543,'[3]消费明细-服务商'!$B$2:$D$10000,3,)</f>
        <v>BD服务商</v>
      </c>
      <c r="D3543" s="1" t="str">
        <f>VLOOKUP(A3543,'[3]消费明细-服务商'!$B$2:$I$10000,8,)</f>
        <v>BD团队-刘银树</v>
      </c>
      <c r="E3543" s="1" t="str">
        <f>VLOOKUP(A3543,'[3]消费明细-服务商'!$B$2:$L$10000,11,)</f>
        <v>新建</v>
      </c>
      <c r="F3543" s="5">
        <f>VLOOKUP(A3543,'[3]消费明细-服务商'!$B$2:$K$10000,10,)</f>
        <v>43172</v>
      </c>
      <c r="G3543" s="2" t="s">
        <v>11322</v>
      </c>
      <c r="H3543" s="2" t="s">
        <v>36</v>
      </c>
      <c r="I3543" s="2" t="s">
        <v>59</v>
      </c>
      <c r="J3543" s="2" t="s">
        <v>422</v>
      </c>
      <c r="K3543" s="2" t="s">
        <v>20</v>
      </c>
      <c r="L3543" s="2" t="s">
        <v>422</v>
      </c>
      <c r="M3543" s="2"/>
      <c r="N3543" s="1">
        <f t="shared" si="55"/>
        <v>276</v>
      </c>
      <c r="O3543" s="2" t="s">
        <v>22</v>
      </c>
      <c r="P3543" s="2" t="s">
        <v>11323</v>
      </c>
      <c r="Q3543" s="2" t="s">
        <v>11324</v>
      </c>
      <c r="R3543" s="2" t="s">
        <v>21</v>
      </c>
      <c r="U3543" t="str">
        <f>VLOOKUP(H3543,[4]可返佣产品!$A$2:$B$1000,2,)</f>
        <v>true</v>
      </c>
    </row>
    <row r="3544" spans="1:21">
      <c r="A3544" s="2" t="s">
        <v>11071</v>
      </c>
      <c r="B3544" s="1" t="str">
        <f>VLOOKUP(A3544,'[3]消费明细-服务商'!$B$2:$C$10000,2,)</f>
        <v>淘贝（深圳）网络信息科技有限公司</v>
      </c>
      <c r="C3544" s="1" t="str">
        <f>VLOOKUP(A3544,'[3]消费明细-服务商'!$B$2:$D$10000,3,)</f>
        <v>BD服务商</v>
      </c>
      <c r="D3544" s="1" t="str">
        <f>VLOOKUP(A3544,'[3]消费明细-服务商'!$B$2:$I$10000,8,)</f>
        <v>BD团队-刘银树</v>
      </c>
      <c r="E3544" s="1" t="str">
        <f>VLOOKUP(A3544,'[3]消费明细-服务商'!$B$2:$L$10000,11,)</f>
        <v>新建</v>
      </c>
      <c r="F3544" s="5">
        <f>VLOOKUP(A3544,'[3]消费明细-服务商'!$B$2:$K$10000,10,)</f>
        <v>43172</v>
      </c>
      <c r="G3544" s="2" t="s">
        <v>11325</v>
      </c>
      <c r="H3544" s="2" t="s">
        <v>17</v>
      </c>
      <c r="I3544" s="2" t="s">
        <v>59</v>
      </c>
      <c r="J3544" s="2" t="s">
        <v>4059</v>
      </c>
      <c r="K3544" s="2" t="s">
        <v>20</v>
      </c>
      <c r="L3544" s="2" t="s">
        <v>4059</v>
      </c>
      <c r="M3544" s="2"/>
      <c r="N3544" s="1">
        <f t="shared" si="55"/>
        <v>310</v>
      </c>
      <c r="O3544" s="2" t="s">
        <v>22</v>
      </c>
      <c r="P3544" s="2" t="s">
        <v>11326</v>
      </c>
      <c r="Q3544" s="2" t="s">
        <v>11327</v>
      </c>
      <c r="R3544" s="2" t="s">
        <v>21</v>
      </c>
      <c r="U3544" t="str">
        <f>VLOOKUP(H3544,[4]可返佣产品!$A$2:$B$1000,2,)</f>
        <v>true</v>
      </c>
    </row>
    <row r="3545" spans="1:21">
      <c r="A3545" s="2" t="s">
        <v>11071</v>
      </c>
      <c r="B3545" s="1" t="str">
        <f>VLOOKUP(A3545,'[3]消费明细-服务商'!$B$2:$C$10000,2,)</f>
        <v>淘贝（深圳）网络信息科技有限公司</v>
      </c>
      <c r="C3545" s="1" t="str">
        <f>VLOOKUP(A3545,'[3]消费明细-服务商'!$B$2:$D$10000,3,)</f>
        <v>BD服务商</v>
      </c>
      <c r="D3545" s="1" t="str">
        <f>VLOOKUP(A3545,'[3]消费明细-服务商'!$B$2:$I$10000,8,)</f>
        <v>BD团队-刘银树</v>
      </c>
      <c r="E3545" s="1" t="str">
        <f>VLOOKUP(A3545,'[3]消费明细-服务商'!$B$2:$L$10000,11,)</f>
        <v>新建</v>
      </c>
      <c r="F3545" s="5">
        <f>VLOOKUP(A3545,'[3]消费明细-服务商'!$B$2:$K$10000,10,)</f>
        <v>43172</v>
      </c>
      <c r="G3545" s="2" t="s">
        <v>11328</v>
      </c>
      <c r="H3545" s="2" t="s">
        <v>306</v>
      </c>
      <c r="I3545" s="2" t="s">
        <v>59</v>
      </c>
      <c r="J3545" s="2" t="s">
        <v>7709</v>
      </c>
      <c r="K3545" s="2" t="s">
        <v>20</v>
      </c>
      <c r="L3545" s="2" t="s">
        <v>7709</v>
      </c>
      <c r="M3545" s="2"/>
      <c r="N3545" s="1">
        <f t="shared" si="55"/>
        <v>96</v>
      </c>
      <c r="O3545" s="2" t="s">
        <v>22</v>
      </c>
      <c r="P3545" s="2" t="s">
        <v>11329</v>
      </c>
      <c r="Q3545" s="2" t="s">
        <v>11330</v>
      </c>
      <c r="R3545" s="2" t="s">
        <v>21</v>
      </c>
      <c r="U3545" t="str">
        <f>VLOOKUP(H3545,[4]可返佣产品!$A$2:$B$1000,2,)</f>
        <v>true</v>
      </c>
    </row>
    <row r="3546" spans="1:21">
      <c r="A3546" s="2" t="s">
        <v>11071</v>
      </c>
      <c r="B3546" s="1" t="str">
        <f>VLOOKUP(A3546,'[3]消费明细-服务商'!$B$2:$C$10000,2,)</f>
        <v>淘贝（深圳）网络信息科技有限公司</v>
      </c>
      <c r="C3546" s="1" t="str">
        <f>VLOOKUP(A3546,'[3]消费明细-服务商'!$B$2:$D$10000,3,)</f>
        <v>BD服务商</v>
      </c>
      <c r="D3546" s="1" t="str">
        <f>VLOOKUP(A3546,'[3]消费明细-服务商'!$B$2:$I$10000,8,)</f>
        <v>BD团队-刘银树</v>
      </c>
      <c r="E3546" s="1" t="str">
        <f>VLOOKUP(A3546,'[3]消费明细-服务商'!$B$2:$L$10000,11,)</f>
        <v>新建</v>
      </c>
      <c r="F3546" s="5">
        <f>VLOOKUP(A3546,'[3]消费明细-服务商'!$B$2:$K$10000,10,)</f>
        <v>43172</v>
      </c>
      <c r="G3546" s="2" t="s">
        <v>11331</v>
      </c>
      <c r="H3546" s="2" t="s">
        <v>36</v>
      </c>
      <c r="I3546" s="2" t="s">
        <v>59</v>
      </c>
      <c r="J3546" s="2" t="s">
        <v>422</v>
      </c>
      <c r="K3546" s="2" t="s">
        <v>20</v>
      </c>
      <c r="L3546" s="2" t="s">
        <v>422</v>
      </c>
      <c r="M3546" s="2"/>
      <c r="N3546" s="1">
        <f t="shared" si="55"/>
        <v>276</v>
      </c>
      <c r="O3546" s="2" t="s">
        <v>22</v>
      </c>
      <c r="P3546" s="2" t="s">
        <v>11332</v>
      </c>
      <c r="Q3546" s="2" t="s">
        <v>11333</v>
      </c>
      <c r="R3546" s="2" t="s">
        <v>21</v>
      </c>
      <c r="U3546" t="str">
        <f>VLOOKUP(H3546,[4]可返佣产品!$A$2:$B$1000,2,)</f>
        <v>true</v>
      </c>
    </row>
    <row r="3547" spans="1:21">
      <c r="A3547" s="2" t="s">
        <v>11071</v>
      </c>
      <c r="B3547" s="1" t="str">
        <f>VLOOKUP(A3547,'[3]消费明细-服务商'!$B$2:$C$10000,2,)</f>
        <v>淘贝（深圳）网络信息科技有限公司</v>
      </c>
      <c r="C3547" s="1" t="str">
        <f>VLOOKUP(A3547,'[3]消费明细-服务商'!$B$2:$D$10000,3,)</f>
        <v>BD服务商</v>
      </c>
      <c r="D3547" s="1" t="str">
        <f>VLOOKUP(A3547,'[3]消费明细-服务商'!$B$2:$I$10000,8,)</f>
        <v>BD团队-刘银树</v>
      </c>
      <c r="E3547" s="1" t="str">
        <f>VLOOKUP(A3547,'[3]消费明细-服务商'!$B$2:$L$10000,11,)</f>
        <v>新建</v>
      </c>
      <c r="F3547" s="5">
        <f>VLOOKUP(A3547,'[3]消费明细-服务商'!$B$2:$K$10000,10,)</f>
        <v>43172</v>
      </c>
      <c r="G3547" s="2" t="s">
        <v>11334</v>
      </c>
      <c r="H3547" s="2" t="s">
        <v>17</v>
      </c>
      <c r="I3547" s="2" t="s">
        <v>59</v>
      </c>
      <c r="J3547" s="2" t="s">
        <v>4059</v>
      </c>
      <c r="K3547" s="2" t="s">
        <v>20</v>
      </c>
      <c r="L3547" s="2" t="s">
        <v>4059</v>
      </c>
      <c r="M3547" s="2"/>
      <c r="N3547" s="1">
        <f t="shared" si="55"/>
        <v>310</v>
      </c>
      <c r="O3547" s="2" t="s">
        <v>22</v>
      </c>
      <c r="P3547" s="2" t="s">
        <v>11335</v>
      </c>
      <c r="Q3547" s="2" t="s">
        <v>11336</v>
      </c>
      <c r="R3547" s="2" t="s">
        <v>21</v>
      </c>
      <c r="U3547" t="str">
        <f>VLOOKUP(H3547,[4]可返佣产品!$A$2:$B$1000,2,)</f>
        <v>true</v>
      </c>
    </row>
    <row r="3548" spans="1:21">
      <c r="A3548" s="2" t="s">
        <v>11121</v>
      </c>
      <c r="B3548" s="1" t="str">
        <f>VLOOKUP(A3548,'[3]消费明细-服务商'!$B$2:$C$10000,2,)</f>
        <v>广州隽云网络科技有限公司</v>
      </c>
      <c r="C3548" s="1" t="str">
        <f>VLOOKUP(A3548,'[3]消费明细-服务商'!$B$2:$D$10000,3,)</f>
        <v>BD服务商</v>
      </c>
      <c r="D3548" s="1" t="str">
        <f>VLOOKUP(A3548,'[3]消费明细-服务商'!$B$2:$I$10000,8,)</f>
        <v>BD</v>
      </c>
      <c r="E3548" s="1" t="str">
        <f>VLOOKUP(A3548,'[3]消费明细-服务商'!$B$2:$L$10000,11,)</f>
        <v>新建</v>
      </c>
      <c r="F3548" s="5">
        <f>VLOOKUP(A3548,'[3]消费明细-服务商'!$B$2:$K$10000,10,)</f>
        <v>43140</v>
      </c>
      <c r="G3548" s="2" t="s">
        <v>11337</v>
      </c>
      <c r="H3548" s="2" t="s">
        <v>54</v>
      </c>
      <c r="I3548" s="2" t="s">
        <v>49</v>
      </c>
      <c r="J3548" s="2" t="s">
        <v>11338</v>
      </c>
      <c r="K3548" s="2" t="s">
        <v>38</v>
      </c>
      <c r="L3548" s="2" t="s">
        <v>11339</v>
      </c>
      <c r="M3548" s="2"/>
      <c r="N3548" s="1">
        <f t="shared" si="55"/>
        <v>7544.6</v>
      </c>
      <c r="O3548" s="2" t="s">
        <v>22</v>
      </c>
      <c r="P3548" s="2" t="s">
        <v>11340</v>
      </c>
      <c r="Q3548" s="2" t="s">
        <v>11341</v>
      </c>
      <c r="R3548" s="2" t="s">
        <v>21</v>
      </c>
      <c r="U3548" t="str">
        <f>VLOOKUP(H3548,[4]可返佣产品!$A$2:$B$1000,2,)</f>
        <v>true</v>
      </c>
    </row>
    <row r="3549" spans="1:21">
      <c r="A3549" s="2" t="s">
        <v>11078</v>
      </c>
      <c r="B3549" s="1" t="str">
        <f>VLOOKUP(A3549,'[3]消费明细-服务商'!$B$2:$C$10000,2,)</f>
        <v>广州云恒信息咨询有限公司</v>
      </c>
      <c r="C3549" s="1" t="str">
        <f>VLOOKUP(A3549,'[3]消费明细-服务商'!$B$2:$D$10000,3,)</f>
        <v>铁军-广</v>
      </c>
      <c r="D3549" s="1" t="str">
        <f>VLOOKUP(A3549,'[3]消费明细-服务商'!$B$2:$I$10000,8,)</f>
        <v>李达</v>
      </c>
      <c r="E3549" s="1" t="str">
        <f>VLOOKUP(A3549,'[3]消费明细-服务商'!$B$2:$L$10000,11,)</f>
        <v>新建</v>
      </c>
      <c r="F3549" s="5">
        <f>VLOOKUP(A3549,'[3]消费明细-服务商'!$B$2:$K$10000,10,)</f>
        <v>43125.744386574101</v>
      </c>
      <c r="G3549" s="2" t="s">
        <v>11342</v>
      </c>
      <c r="H3549" s="2" t="s">
        <v>17</v>
      </c>
      <c r="I3549" s="2" t="s">
        <v>59</v>
      </c>
      <c r="J3549" s="2" t="s">
        <v>11343</v>
      </c>
      <c r="K3549" s="2" t="s">
        <v>20</v>
      </c>
      <c r="L3549" s="2" t="s">
        <v>11343</v>
      </c>
      <c r="M3549" s="2"/>
      <c r="N3549" s="1">
        <f t="shared" si="55"/>
        <v>42.7</v>
      </c>
      <c r="O3549" s="2" t="s">
        <v>22</v>
      </c>
      <c r="P3549" s="2" t="s">
        <v>11344</v>
      </c>
      <c r="Q3549" s="2" t="s">
        <v>11345</v>
      </c>
      <c r="R3549" s="2" t="s">
        <v>21</v>
      </c>
      <c r="U3549" t="str">
        <f>VLOOKUP(H3549,[4]可返佣产品!$A$2:$B$1000,2,)</f>
        <v>true</v>
      </c>
    </row>
    <row r="3550" spans="1:21">
      <c r="A3550" s="2" t="s">
        <v>11078</v>
      </c>
      <c r="B3550" s="1" t="str">
        <f>VLOOKUP(A3550,'[3]消费明细-服务商'!$B$2:$C$10000,2,)</f>
        <v>广州云恒信息咨询有限公司</v>
      </c>
      <c r="C3550" s="1" t="str">
        <f>VLOOKUP(A3550,'[3]消费明细-服务商'!$B$2:$D$10000,3,)</f>
        <v>铁军-广</v>
      </c>
      <c r="D3550" s="1" t="str">
        <f>VLOOKUP(A3550,'[3]消费明细-服务商'!$B$2:$I$10000,8,)</f>
        <v>李达</v>
      </c>
      <c r="E3550" s="1" t="str">
        <f>VLOOKUP(A3550,'[3]消费明细-服务商'!$B$2:$L$10000,11,)</f>
        <v>新建</v>
      </c>
      <c r="F3550" s="5">
        <f>VLOOKUP(A3550,'[3]消费明细-服务商'!$B$2:$K$10000,10,)</f>
        <v>43125.744386574101</v>
      </c>
      <c r="G3550" s="2" t="s">
        <v>11346</v>
      </c>
      <c r="H3550" s="2" t="s">
        <v>17</v>
      </c>
      <c r="I3550" s="2" t="s">
        <v>59</v>
      </c>
      <c r="J3550" s="2" t="s">
        <v>11343</v>
      </c>
      <c r="K3550" s="2" t="s">
        <v>20</v>
      </c>
      <c r="L3550" s="2" t="s">
        <v>11343</v>
      </c>
      <c r="M3550" s="2"/>
      <c r="N3550" s="1">
        <f t="shared" si="55"/>
        <v>42.7</v>
      </c>
      <c r="O3550" s="2" t="s">
        <v>22</v>
      </c>
      <c r="P3550" s="2" t="s">
        <v>11347</v>
      </c>
      <c r="Q3550" s="2" t="s">
        <v>11348</v>
      </c>
      <c r="R3550" s="2" t="s">
        <v>21</v>
      </c>
      <c r="U3550" t="str">
        <f>VLOOKUP(H3550,[4]可返佣产品!$A$2:$B$1000,2,)</f>
        <v>true</v>
      </c>
    </row>
    <row r="3551" spans="1:21">
      <c r="A3551" s="2" t="s">
        <v>11067</v>
      </c>
      <c r="B3551" s="1" t="str">
        <f>VLOOKUP(A3551,'[3]消费明细-服务商'!$B$2:$C$10000,2,)</f>
        <v>广州市软捷网络科技有限公司</v>
      </c>
      <c r="C3551" s="1" t="str">
        <f>VLOOKUP(A3551,'[3]消费明细-服务商'!$B$2:$D$10000,3,)</f>
        <v>BD服务商</v>
      </c>
      <c r="D3551" s="1" t="str">
        <f>VLOOKUP(A3551,'[3]消费明细-服务商'!$B$2:$I$10000,8,)</f>
        <v>BD</v>
      </c>
      <c r="E3551" s="1" t="str">
        <f>VLOOKUP(A3551,'[3]消费明细-服务商'!$B$2:$L$10000,11,)</f>
        <v>新建</v>
      </c>
      <c r="F3551" s="5" t="str">
        <f>VLOOKUP(A3551,'[3]消费明细-服务商'!$B$2:$K$10000,10,)</f>
        <v>-</v>
      </c>
      <c r="G3551" s="2" t="s">
        <v>11349</v>
      </c>
      <c r="H3551" s="2" t="s">
        <v>17</v>
      </c>
      <c r="I3551" s="2" t="s">
        <v>49</v>
      </c>
      <c r="J3551" s="2" t="s">
        <v>11144</v>
      </c>
      <c r="K3551" s="2" t="s">
        <v>113</v>
      </c>
      <c r="L3551" s="2" t="s">
        <v>11350</v>
      </c>
      <c r="M3551" s="2"/>
      <c r="N3551" s="1">
        <f t="shared" si="55"/>
        <v>14453.4</v>
      </c>
      <c r="O3551" s="2" t="s">
        <v>22</v>
      </c>
      <c r="P3551" s="2" t="s">
        <v>11351</v>
      </c>
      <c r="Q3551" s="2" t="s">
        <v>11352</v>
      </c>
      <c r="R3551" s="2" t="s">
        <v>21</v>
      </c>
      <c r="U3551" t="str">
        <f>VLOOKUP(H3551,[4]可返佣产品!$A$2:$B$1000,2,)</f>
        <v>true</v>
      </c>
    </row>
    <row r="3552" spans="1:21">
      <c r="A3552" s="2" t="s">
        <v>11114</v>
      </c>
      <c r="B3552" s="1" t="str">
        <f>VLOOKUP(A3552,'[3]消费明细-服务商'!$B$2:$C$10000,2,)</f>
        <v>肇庆恒逸软件有限公司</v>
      </c>
      <c r="C3552" s="1" t="str">
        <f>VLOOKUP(A3552,'[3]消费明细-服务商'!$B$2:$D$10000,3,)</f>
        <v>BD服务商</v>
      </c>
      <c r="D3552" s="1" t="str">
        <f>VLOOKUP(A3552,'[3]消费明细-服务商'!$B$2:$I$10000,8,)</f>
        <v>BD团队-黄政源</v>
      </c>
      <c r="E3552" s="1" t="str">
        <f>VLOOKUP(A3552,'[3]消费明细-服务商'!$B$2:$L$10000,11,)</f>
        <v>新建</v>
      </c>
      <c r="F3552" s="5">
        <f>VLOOKUP(A3552,'[3]消费明细-服务商'!$B$2:$K$10000,10,)</f>
        <v>43165.710729166698</v>
      </c>
      <c r="G3552" s="2" t="s">
        <v>11353</v>
      </c>
      <c r="H3552" s="2" t="s">
        <v>17</v>
      </c>
      <c r="I3552" s="2" t="s">
        <v>44</v>
      </c>
      <c r="J3552" s="2" t="s">
        <v>29</v>
      </c>
      <c r="K3552" s="2" t="s">
        <v>20</v>
      </c>
      <c r="L3552" s="2" t="s">
        <v>29</v>
      </c>
      <c r="M3552" s="2"/>
      <c r="N3552" s="1">
        <f t="shared" si="55"/>
        <v>0</v>
      </c>
      <c r="O3552" s="2" t="s">
        <v>22</v>
      </c>
      <c r="P3552" s="2" t="s">
        <v>11354</v>
      </c>
      <c r="Q3552" s="2" t="s">
        <v>11354</v>
      </c>
      <c r="R3552" s="2" t="s">
        <v>21</v>
      </c>
      <c r="U3552" t="str">
        <f>VLOOKUP(H3552,[4]可返佣产品!$A$2:$B$1000,2,)</f>
        <v>true</v>
      </c>
    </row>
    <row r="3553" spans="1:21">
      <c r="A3553" s="2" t="s">
        <v>11078</v>
      </c>
      <c r="B3553" s="1" t="str">
        <f>VLOOKUP(A3553,'[3]消费明细-服务商'!$B$2:$C$10000,2,)</f>
        <v>广州云恒信息咨询有限公司</v>
      </c>
      <c r="C3553" s="1" t="str">
        <f>VLOOKUP(A3553,'[3]消费明细-服务商'!$B$2:$D$10000,3,)</f>
        <v>铁军-广</v>
      </c>
      <c r="D3553" s="1" t="str">
        <f>VLOOKUP(A3553,'[3]消费明细-服务商'!$B$2:$I$10000,8,)</f>
        <v>李达</v>
      </c>
      <c r="E3553" s="1" t="str">
        <f>VLOOKUP(A3553,'[3]消费明细-服务商'!$B$2:$L$10000,11,)</f>
        <v>新建</v>
      </c>
      <c r="F3553" s="5">
        <f>VLOOKUP(A3553,'[3]消费明细-服务商'!$B$2:$K$10000,10,)</f>
        <v>43125.744386574101</v>
      </c>
      <c r="G3553" s="2" t="s">
        <v>11355</v>
      </c>
      <c r="H3553" s="2" t="s">
        <v>17</v>
      </c>
      <c r="I3553" s="2" t="s">
        <v>44</v>
      </c>
      <c r="J3553" s="2" t="s">
        <v>29</v>
      </c>
      <c r="K3553" s="2" t="s">
        <v>20</v>
      </c>
      <c r="L3553" s="2" t="s">
        <v>29</v>
      </c>
      <c r="M3553" s="2"/>
      <c r="N3553" s="1">
        <f t="shared" si="55"/>
        <v>0</v>
      </c>
      <c r="O3553" s="2" t="s">
        <v>22</v>
      </c>
      <c r="P3553" s="2" t="s">
        <v>11356</v>
      </c>
      <c r="Q3553" s="2" t="s">
        <v>11357</v>
      </c>
      <c r="R3553" s="2" t="s">
        <v>21</v>
      </c>
      <c r="U3553" t="str">
        <f>VLOOKUP(H3553,[4]可返佣产品!$A$2:$B$1000,2,)</f>
        <v>true</v>
      </c>
    </row>
    <row r="3554" spans="1:21">
      <c r="A3554" s="2" t="s">
        <v>11078</v>
      </c>
      <c r="B3554" s="1" t="str">
        <f>VLOOKUP(A3554,'[3]消费明细-服务商'!$B$2:$C$10000,2,)</f>
        <v>广州云恒信息咨询有限公司</v>
      </c>
      <c r="C3554" s="1" t="str">
        <f>VLOOKUP(A3554,'[3]消费明细-服务商'!$B$2:$D$10000,3,)</f>
        <v>铁军-广</v>
      </c>
      <c r="D3554" s="1" t="str">
        <f>VLOOKUP(A3554,'[3]消费明细-服务商'!$B$2:$I$10000,8,)</f>
        <v>李达</v>
      </c>
      <c r="E3554" s="1" t="str">
        <f>VLOOKUP(A3554,'[3]消费明细-服务商'!$B$2:$L$10000,11,)</f>
        <v>新建</v>
      </c>
      <c r="F3554" s="5">
        <f>VLOOKUP(A3554,'[3]消费明细-服务商'!$B$2:$K$10000,10,)</f>
        <v>43125.744386574101</v>
      </c>
      <c r="G3554" s="2" t="s">
        <v>11358</v>
      </c>
      <c r="H3554" s="2" t="s">
        <v>17</v>
      </c>
      <c r="I3554" s="2" t="s">
        <v>44</v>
      </c>
      <c r="J3554" s="2" t="s">
        <v>29</v>
      </c>
      <c r="K3554" s="2" t="s">
        <v>20</v>
      </c>
      <c r="L3554" s="2" t="s">
        <v>29</v>
      </c>
      <c r="M3554" s="2"/>
      <c r="N3554" s="1">
        <f t="shared" si="55"/>
        <v>0</v>
      </c>
      <c r="O3554" s="2" t="s">
        <v>22</v>
      </c>
      <c r="P3554" s="2" t="s">
        <v>11356</v>
      </c>
      <c r="Q3554" s="2" t="s">
        <v>11357</v>
      </c>
      <c r="R3554" s="2" t="s">
        <v>21</v>
      </c>
      <c r="U3554" t="str">
        <f>VLOOKUP(H3554,[4]可返佣产品!$A$2:$B$1000,2,)</f>
        <v>true</v>
      </c>
    </row>
    <row r="3555" spans="1:21">
      <c r="A3555" s="2" t="s">
        <v>11078</v>
      </c>
      <c r="B3555" s="1" t="str">
        <f>VLOOKUP(A3555,'[3]消费明细-服务商'!$B$2:$C$10000,2,)</f>
        <v>广州云恒信息咨询有限公司</v>
      </c>
      <c r="C3555" s="1" t="str">
        <f>VLOOKUP(A3555,'[3]消费明细-服务商'!$B$2:$D$10000,3,)</f>
        <v>铁军-广</v>
      </c>
      <c r="D3555" s="1" t="str">
        <f>VLOOKUP(A3555,'[3]消费明细-服务商'!$B$2:$I$10000,8,)</f>
        <v>李达</v>
      </c>
      <c r="E3555" s="1" t="str">
        <f>VLOOKUP(A3555,'[3]消费明细-服务商'!$B$2:$L$10000,11,)</f>
        <v>新建</v>
      </c>
      <c r="F3555" s="5">
        <f>VLOOKUP(A3555,'[3]消费明细-服务商'!$B$2:$K$10000,10,)</f>
        <v>43125.744386574101</v>
      </c>
      <c r="G3555" s="2" t="s">
        <v>11359</v>
      </c>
      <c r="H3555" s="2" t="s">
        <v>17</v>
      </c>
      <c r="I3555" s="2" t="s">
        <v>59</v>
      </c>
      <c r="J3555" s="2" t="s">
        <v>1108</v>
      </c>
      <c r="K3555" s="2" t="s">
        <v>1682</v>
      </c>
      <c r="L3555" s="2" t="s">
        <v>11360</v>
      </c>
      <c r="M3555" s="2"/>
      <c r="N3555" s="1">
        <f t="shared" si="55"/>
        <v>161.6</v>
      </c>
      <c r="O3555" s="2" t="s">
        <v>22</v>
      </c>
      <c r="P3555" s="2" t="s">
        <v>11361</v>
      </c>
      <c r="Q3555" s="2" t="s">
        <v>11362</v>
      </c>
      <c r="R3555" s="2" t="s">
        <v>21</v>
      </c>
      <c r="U3555" t="str">
        <f>VLOOKUP(H3555,[4]可返佣产品!$A$2:$B$1000,2,)</f>
        <v>true</v>
      </c>
    </row>
    <row r="3556" spans="1:21">
      <c r="A3556" s="2" t="s">
        <v>11078</v>
      </c>
      <c r="B3556" s="1" t="str">
        <f>VLOOKUP(A3556,'[3]消费明细-服务商'!$B$2:$C$10000,2,)</f>
        <v>广州云恒信息咨询有限公司</v>
      </c>
      <c r="C3556" s="1" t="str">
        <f>VLOOKUP(A3556,'[3]消费明细-服务商'!$B$2:$D$10000,3,)</f>
        <v>铁军-广</v>
      </c>
      <c r="D3556" s="1" t="str">
        <f>VLOOKUP(A3556,'[3]消费明细-服务商'!$B$2:$I$10000,8,)</f>
        <v>李达</v>
      </c>
      <c r="E3556" s="1" t="str">
        <f>VLOOKUP(A3556,'[3]消费明细-服务商'!$B$2:$L$10000,11,)</f>
        <v>新建</v>
      </c>
      <c r="F3556" s="5">
        <f>VLOOKUP(A3556,'[3]消费明细-服务商'!$B$2:$K$10000,10,)</f>
        <v>43125.744386574101</v>
      </c>
      <c r="G3556" s="2" t="s">
        <v>11363</v>
      </c>
      <c r="H3556" s="2" t="s">
        <v>17</v>
      </c>
      <c r="I3556" s="2" t="s">
        <v>59</v>
      </c>
      <c r="J3556" s="2" t="s">
        <v>1108</v>
      </c>
      <c r="K3556" s="2" t="s">
        <v>1682</v>
      </c>
      <c r="L3556" s="2" t="s">
        <v>11360</v>
      </c>
      <c r="M3556" s="2"/>
      <c r="N3556" s="1">
        <f t="shared" si="55"/>
        <v>161.6</v>
      </c>
      <c r="O3556" s="2" t="s">
        <v>22</v>
      </c>
      <c r="P3556" s="2" t="s">
        <v>11364</v>
      </c>
      <c r="Q3556" s="2" t="s">
        <v>11365</v>
      </c>
      <c r="R3556" s="2" t="s">
        <v>21</v>
      </c>
      <c r="U3556" t="str">
        <f>VLOOKUP(H3556,[4]可返佣产品!$A$2:$B$1000,2,)</f>
        <v>true</v>
      </c>
    </row>
    <row r="3557" spans="1:21">
      <c r="A3557" s="2" t="s">
        <v>11078</v>
      </c>
      <c r="B3557" s="1" t="str">
        <f>VLOOKUP(A3557,'[3]消费明细-服务商'!$B$2:$C$10000,2,)</f>
        <v>广州云恒信息咨询有限公司</v>
      </c>
      <c r="C3557" s="1" t="str">
        <f>VLOOKUP(A3557,'[3]消费明细-服务商'!$B$2:$D$10000,3,)</f>
        <v>铁军-广</v>
      </c>
      <c r="D3557" s="1" t="str">
        <f>VLOOKUP(A3557,'[3]消费明细-服务商'!$B$2:$I$10000,8,)</f>
        <v>李达</v>
      </c>
      <c r="E3557" s="1" t="str">
        <f>VLOOKUP(A3557,'[3]消费明细-服务商'!$B$2:$L$10000,11,)</f>
        <v>新建</v>
      </c>
      <c r="F3557" s="5">
        <f>VLOOKUP(A3557,'[3]消费明细-服务商'!$B$2:$K$10000,10,)</f>
        <v>43125.744386574101</v>
      </c>
      <c r="G3557" s="2" t="s">
        <v>11366</v>
      </c>
      <c r="H3557" s="2" t="s">
        <v>17</v>
      </c>
      <c r="I3557" s="2" t="s">
        <v>59</v>
      </c>
      <c r="J3557" s="2" t="s">
        <v>1108</v>
      </c>
      <c r="K3557" s="2" t="s">
        <v>1682</v>
      </c>
      <c r="L3557" s="2" t="s">
        <v>11360</v>
      </c>
      <c r="M3557" s="2"/>
      <c r="N3557" s="1">
        <f t="shared" si="55"/>
        <v>161.6</v>
      </c>
      <c r="O3557" s="2" t="s">
        <v>22</v>
      </c>
      <c r="P3557" s="2" t="s">
        <v>11367</v>
      </c>
      <c r="Q3557" s="2" t="s">
        <v>11368</v>
      </c>
      <c r="R3557" s="2" t="s">
        <v>21</v>
      </c>
      <c r="U3557" t="str">
        <f>VLOOKUP(H3557,[4]可返佣产品!$A$2:$B$1000,2,)</f>
        <v>true</v>
      </c>
    </row>
    <row r="3558" spans="1:21">
      <c r="A3558" s="2" t="s">
        <v>11078</v>
      </c>
      <c r="B3558" s="1" t="str">
        <f>VLOOKUP(A3558,'[3]消费明细-服务商'!$B$2:$C$10000,2,)</f>
        <v>广州云恒信息咨询有限公司</v>
      </c>
      <c r="C3558" s="1" t="str">
        <f>VLOOKUP(A3558,'[3]消费明细-服务商'!$B$2:$D$10000,3,)</f>
        <v>铁军-广</v>
      </c>
      <c r="D3558" s="1" t="str">
        <f>VLOOKUP(A3558,'[3]消费明细-服务商'!$B$2:$I$10000,8,)</f>
        <v>李达</v>
      </c>
      <c r="E3558" s="1" t="str">
        <f>VLOOKUP(A3558,'[3]消费明细-服务商'!$B$2:$L$10000,11,)</f>
        <v>新建</v>
      </c>
      <c r="F3558" s="5">
        <f>VLOOKUP(A3558,'[3]消费明细-服务商'!$B$2:$K$10000,10,)</f>
        <v>43125.744386574101</v>
      </c>
      <c r="G3558" s="2" t="s">
        <v>11369</v>
      </c>
      <c r="H3558" s="2" t="s">
        <v>17</v>
      </c>
      <c r="I3558" s="2" t="s">
        <v>59</v>
      </c>
      <c r="J3558" s="2" t="s">
        <v>1108</v>
      </c>
      <c r="K3558" s="2" t="s">
        <v>1682</v>
      </c>
      <c r="L3558" s="2" t="s">
        <v>11360</v>
      </c>
      <c r="M3558" s="2"/>
      <c r="N3558" s="1">
        <f t="shared" si="55"/>
        <v>161.6</v>
      </c>
      <c r="O3558" s="2" t="s">
        <v>22</v>
      </c>
      <c r="P3558" s="2" t="s">
        <v>11370</v>
      </c>
      <c r="Q3558" s="2" t="s">
        <v>11371</v>
      </c>
      <c r="R3558" s="2" t="s">
        <v>21</v>
      </c>
      <c r="U3558" t="str">
        <f>VLOOKUP(H3558,[4]可返佣产品!$A$2:$B$1000,2,)</f>
        <v>true</v>
      </c>
    </row>
    <row r="3559" spans="1:21">
      <c r="A3559" s="2" t="s">
        <v>11078</v>
      </c>
      <c r="B3559" s="1" t="str">
        <f>VLOOKUP(A3559,'[3]消费明细-服务商'!$B$2:$C$10000,2,)</f>
        <v>广州云恒信息咨询有限公司</v>
      </c>
      <c r="C3559" s="1" t="str">
        <f>VLOOKUP(A3559,'[3]消费明细-服务商'!$B$2:$D$10000,3,)</f>
        <v>铁军-广</v>
      </c>
      <c r="D3559" s="1" t="str">
        <f>VLOOKUP(A3559,'[3]消费明细-服务商'!$B$2:$I$10000,8,)</f>
        <v>李达</v>
      </c>
      <c r="E3559" s="1" t="str">
        <f>VLOOKUP(A3559,'[3]消费明细-服务商'!$B$2:$L$10000,11,)</f>
        <v>新建</v>
      </c>
      <c r="F3559" s="5">
        <f>VLOOKUP(A3559,'[3]消费明细-服务商'!$B$2:$K$10000,10,)</f>
        <v>43125.744386574101</v>
      </c>
      <c r="G3559" s="2" t="s">
        <v>11372</v>
      </c>
      <c r="H3559" s="2" t="s">
        <v>17</v>
      </c>
      <c r="I3559" s="2" t="s">
        <v>59</v>
      </c>
      <c r="J3559" s="2" t="s">
        <v>1108</v>
      </c>
      <c r="K3559" s="2" t="s">
        <v>1682</v>
      </c>
      <c r="L3559" s="2" t="s">
        <v>11360</v>
      </c>
      <c r="M3559" s="2"/>
      <c r="N3559" s="1">
        <f t="shared" si="55"/>
        <v>161.6</v>
      </c>
      <c r="O3559" s="2" t="s">
        <v>22</v>
      </c>
      <c r="P3559" s="2" t="s">
        <v>11373</v>
      </c>
      <c r="Q3559" s="2" t="s">
        <v>11374</v>
      </c>
      <c r="R3559" s="2" t="s">
        <v>21</v>
      </c>
      <c r="U3559" t="str">
        <f>VLOOKUP(H3559,[4]可返佣产品!$A$2:$B$1000,2,)</f>
        <v>true</v>
      </c>
    </row>
    <row r="3560" spans="1:21">
      <c r="A3560" s="2" t="s">
        <v>11078</v>
      </c>
      <c r="B3560" s="1" t="str">
        <f>VLOOKUP(A3560,'[3]消费明细-服务商'!$B$2:$C$10000,2,)</f>
        <v>广州云恒信息咨询有限公司</v>
      </c>
      <c r="C3560" s="1" t="str">
        <f>VLOOKUP(A3560,'[3]消费明细-服务商'!$B$2:$D$10000,3,)</f>
        <v>铁军-广</v>
      </c>
      <c r="D3560" s="1" t="str">
        <f>VLOOKUP(A3560,'[3]消费明细-服务商'!$B$2:$I$10000,8,)</f>
        <v>李达</v>
      </c>
      <c r="E3560" s="1" t="str">
        <f>VLOOKUP(A3560,'[3]消费明细-服务商'!$B$2:$L$10000,11,)</f>
        <v>新建</v>
      </c>
      <c r="F3560" s="5">
        <f>VLOOKUP(A3560,'[3]消费明细-服务商'!$B$2:$K$10000,10,)</f>
        <v>43125.744386574101</v>
      </c>
      <c r="G3560" s="2" t="s">
        <v>11375</v>
      </c>
      <c r="H3560" s="2" t="s">
        <v>17</v>
      </c>
      <c r="I3560" s="2" t="s">
        <v>59</v>
      </c>
      <c r="J3560" s="2" t="s">
        <v>1108</v>
      </c>
      <c r="K3560" s="2" t="s">
        <v>1682</v>
      </c>
      <c r="L3560" s="2" t="s">
        <v>11360</v>
      </c>
      <c r="M3560" s="2"/>
      <c r="N3560" s="1">
        <f t="shared" si="55"/>
        <v>161.6</v>
      </c>
      <c r="O3560" s="2" t="s">
        <v>22</v>
      </c>
      <c r="P3560" s="2" t="s">
        <v>11376</v>
      </c>
      <c r="Q3560" s="2" t="s">
        <v>11377</v>
      </c>
      <c r="R3560" s="2" t="s">
        <v>21</v>
      </c>
      <c r="U3560" t="str">
        <f>VLOOKUP(H3560,[4]可返佣产品!$A$2:$B$1000,2,)</f>
        <v>true</v>
      </c>
    </row>
    <row r="3561" spans="1:21">
      <c r="A3561" s="2" t="s">
        <v>11078</v>
      </c>
      <c r="B3561" s="1" t="str">
        <f>VLOOKUP(A3561,'[3]消费明细-服务商'!$B$2:$C$10000,2,)</f>
        <v>广州云恒信息咨询有限公司</v>
      </c>
      <c r="C3561" s="1" t="str">
        <f>VLOOKUP(A3561,'[3]消费明细-服务商'!$B$2:$D$10000,3,)</f>
        <v>铁军-广</v>
      </c>
      <c r="D3561" s="1" t="str">
        <f>VLOOKUP(A3561,'[3]消费明细-服务商'!$B$2:$I$10000,8,)</f>
        <v>李达</v>
      </c>
      <c r="E3561" s="1" t="str">
        <f>VLOOKUP(A3561,'[3]消费明细-服务商'!$B$2:$L$10000,11,)</f>
        <v>新建</v>
      </c>
      <c r="F3561" s="5">
        <f>VLOOKUP(A3561,'[3]消费明细-服务商'!$B$2:$K$10000,10,)</f>
        <v>43125.744386574101</v>
      </c>
      <c r="G3561" s="2" t="s">
        <v>11378</v>
      </c>
      <c r="H3561" s="2" t="s">
        <v>17</v>
      </c>
      <c r="I3561" s="2" t="s">
        <v>59</v>
      </c>
      <c r="J3561" s="2" t="s">
        <v>1108</v>
      </c>
      <c r="K3561" s="2" t="s">
        <v>1682</v>
      </c>
      <c r="L3561" s="2" t="s">
        <v>11360</v>
      </c>
      <c r="M3561" s="2"/>
      <c r="N3561" s="1">
        <f t="shared" si="55"/>
        <v>161.6</v>
      </c>
      <c r="O3561" s="2" t="s">
        <v>22</v>
      </c>
      <c r="P3561" s="2" t="s">
        <v>11379</v>
      </c>
      <c r="Q3561" s="2" t="s">
        <v>11380</v>
      </c>
      <c r="R3561" s="2" t="s">
        <v>21</v>
      </c>
      <c r="U3561" t="str">
        <f>VLOOKUP(H3561,[4]可返佣产品!$A$2:$B$1000,2,)</f>
        <v>true</v>
      </c>
    </row>
    <row r="3562" spans="1:21">
      <c r="A3562" s="2" t="s">
        <v>11381</v>
      </c>
      <c r="B3562" s="1" t="str">
        <f>VLOOKUP(A3562,'[3]消费明细-普通账号'!$B$2:$C$10000,2,)</f>
        <v>深圳银链科技有限公司</v>
      </c>
      <c r="C3562" s="1" t="str">
        <f>VLOOKUP(A3562,'[3]消费明细-普通账号'!$B$2:$D$10000,3,)</f>
        <v>铁军-广</v>
      </c>
      <c r="D3562" s="1" t="str">
        <f>VLOOKUP(A3562,'[3]消费明细-普通账号'!$B$2:$L$10000,11,)</f>
        <v>李达</v>
      </c>
      <c r="E3562" s="1" t="str">
        <f>VLOOKUP(A3562,'[3]消费明细-普通账号'!$B$2:$P$10000,15,)</f>
        <v>新建</v>
      </c>
      <c r="F3562" s="5">
        <f>VLOOKUP(A3562,'[3]消费明细-普通账号'!$B$2:$O$10000,14,)</f>
        <v>43139.544189814798</v>
      </c>
      <c r="G3562" s="2" t="s">
        <v>11382</v>
      </c>
      <c r="H3562" s="2" t="s">
        <v>17</v>
      </c>
      <c r="I3562" s="2" t="s">
        <v>59</v>
      </c>
      <c r="J3562" s="2" t="s">
        <v>11383</v>
      </c>
      <c r="K3562" s="2" t="s">
        <v>20</v>
      </c>
      <c r="L3562" s="2" t="s">
        <v>11383</v>
      </c>
      <c r="M3562" s="2"/>
      <c r="N3562" s="1">
        <f t="shared" si="55"/>
        <v>506.94</v>
      </c>
      <c r="O3562" s="2" t="s">
        <v>22</v>
      </c>
      <c r="P3562" s="2" t="s">
        <v>11384</v>
      </c>
      <c r="Q3562" s="2" t="s">
        <v>11385</v>
      </c>
      <c r="R3562" s="2" t="s">
        <v>21</v>
      </c>
      <c r="S3562" s="2"/>
      <c r="T3562" s="2" t="s">
        <v>25</v>
      </c>
      <c r="U3562" t="str">
        <f>VLOOKUP(H3562,[4]可返佣产品!$A$2:$B$1000,2,)</f>
        <v>true</v>
      </c>
    </row>
    <row r="3563" spans="1:21">
      <c r="A3563" s="2" t="s">
        <v>11381</v>
      </c>
      <c r="B3563" s="1" t="str">
        <f>VLOOKUP(A3563,'[3]消费明细-普通账号'!$B$2:$C$10000,2,)</f>
        <v>深圳银链科技有限公司</v>
      </c>
      <c r="C3563" s="1" t="str">
        <f>VLOOKUP(A3563,'[3]消费明细-普通账号'!$B$2:$D$10000,3,)</f>
        <v>铁军-广</v>
      </c>
      <c r="D3563" s="1" t="str">
        <f>VLOOKUP(A3563,'[3]消费明细-普通账号'!$B$2:$L$10000,11,)</f>
        <v>李达</v>
      </c>
      <c r="E3563" s="1" t="str">
        <f>VLOOKUP(A3563,'[3]消费明细-普通账号'!$B$2:$P$10000,15,)</f>
        <v>新建</v>
      </c>
      <c r="F3563" s="5">
        <f>VLOOKUP(A3563,'[3]消费明细-普通账号'!$B$2:$O$10000,14,)</f>
        <v>43139.544189814798</v>
      </c>
      <c r="G3563" s="2" t="s">
        <v>11386</v>
      </c>
      <c r="H3563" s="2" t="s">
        <v>17</v>
      </c>
      <c r="I3563" s="2" t="s">
        <v>59</v>
      </c>
      <c r="J3563" s="2" t="s">
        <v>11387</v>
      </c>
      <c r="K3563" s="2" t="s">
        <v>20</v>
      </c>
      <c r="L3563" s="2" t="s">
        <v>11387</v>
      </c>
      <c r="M3563" s="2"/>
      <c r="N3563" s="1">
        <f t="shared" si="55"/>
        <v>3326.4</v>
      </c>
      <c r="O3563" s="2" t="s">
        <v>22</v>
      </c>
      <c r="P3563" s="2" t="s">
        <v>11388</v>
      </c>
      <c r="Q3563" s="2" t="s">
        <v>11389</v>
      </c>
      <c r="R3563" s="2" t="s">
        <v>21</v>
      </c>
      <c r="S3563" s="2"/>
      <c r="T3563" s="2" t="s">
        <v>25</v>
      </c>
      <c r="U3563" t="str">
        <f>VLOOKUP(H3563,[4]可返佣产品!$A$2:$B$1000,2,)</f>
        <v>true</v>
      </c>
    </row>
    <row r="3564" spans="1:21">
      <c r="A3564" s="2" t="s">
        <v>11381</v>
      </c>
      <c r="B3564" s="1" t="str">
        <f>VLOOKUP(A3564,'[3]消费明细-普通账号'!$B$2:$C$10000,2,)</f>
        <v>深圳银链科技有限公司</v>
      </c>
      <c r="C3564" s="1" t="str">
        <f>VLOOKUP(A3564,'[3]消费明细-普通账号'!$B$2:$D$10000,3,)</f>
        <v>铁军-广</v>
      </c>
      <c r="D3564" s="1" t="str">
        <f>VLOOKUP(A3564,'[3]消费明细-普通账号'!$B$2:$L$10000,11,)</f>
        <v>李达</v>
      </c>
      <c r="E3564" s="1" t="str">
        <f>VLOOKUP(A3564,'[3]消费明细-普通账号'!$B$2:$P$10000,15,)</f>
        <v>新建</v>
      </c>
      <c r="F3564" s="5">
        <f>VLOOKUP(A3564,'[3]消费明细-普通账号'!$B$2:$O$10000,14,)</f>
        <v>43139.544189814798</v>
      </c>
      <c r="G3564" s="2" t="s">
        <v>11390</v>
      </c>
      <c r="H3564" s="2" t="s">
        <v>17</v>
      </c>
      <c r="I3564" s="2" t="s">
        <v>59</v>
      </c>
      <c r="J3564" s="2" t="s">
        <v>11391</v>
      </c>
      <c r="K3564" s="2" t="s">
        <v>20</v>
      </c>
      <c r="L3564" s="2" t="s">
        <v>11391</v>
      </c>
      <c r="M3564" s="2"/>
      <c r="N3564" s="1">
        <f t="shared" si="55"/>
        <v>5420.8</v>
      </c>
      <c r="O3564" s="2" t="s">
        <v>22</v>
      </c>
      <c r="P3564" s="2" t="s">
        <v>11392</v>
      </c>
      <c r="Q3564" s="2" t="s">
        <v>11393</v>
      </c>
      <c r="R3564" s="2" t="s">
        <v>21</v>
      </c>
      <c r="S3564" s="2"/>
      <c r="T3564" s="2" t="s">
        <v>25</v>
      </c>
      <c r="U3564" t="str">
        <f>VLOOKUP(H3564,[4]可返佣产品!$A$2:$B$1000,2,)</f>
        <v>true</v>
      </c>
    </row>
    <row r="3565" spans="1:21">
      <c r="A3565" s="2" t="s">
        <v>11381</v>
      </c>
      <c r="B3565" s="1" t="str">
        <f>VLOOKUP(A3565,'[3]消费明细-普通账号'!$B$2:$C$10000,2,)</f>
        <v>深圳银链科技有限公司</v>
      </c>
      <c r="C3565" s="1" t="str">
        <f>VLOOKUP(A3565,'[3]消费明细-普通账号'!$B$2:$D$10000,3,)</f>
        <v>铁军-广</v>
      </c>
      <c r="D3565" s="1" t="str">
        <f>VLOOKUP(A3565,'[3]消费明细-普通账号'!$B$2:$L$10000,11,)</f>
        <v>李达</v>
      </c>
      <c r="E3565" s="1" t="str">
        <f>VLOOKUP(A3565,'[3]消费明细-普通账号'!$B$2:$P$10000,15,)</f>
        <v>新建</v>
      </c>
      <c r="F3565" s="5">
        <f>VLOOKUP(A3565,'[3]消费明细-普通账号'!$B$2:$O$10000,14,)</f>
        <v>43139.544189814798</v>
      </c>
      <c r="G3565" s="2" t="s">
        <v>11394</v>
      </c>
      <c r="H3565" s="2" t="s">
        <v>17</v>
      </c>
      <c r="I3565" s="2" t="s">
        <v>59</v>
      </c>
      <c r="J3565" s="2" t="s">
        <v>11395</v>
      </c>
      <c r="K3565" s="2" t="s">
        <v>20</v>
      </c>
      <c r="L3565" s="2" t="s">
        <v>11395</v>
      </c>
      <c r="M3565" s="2"/>
      <c r="N3565" s="1">
        <f t="shared" si="55"/>
        <v>5544</v>
      </c>
      <c r="O3565" s="2" t="s">
        <v>22</v>
      </c>
      <c r="P3565" s="2" t="s">
        <v>11396</v>
      </c>
      <c r="Q3565" s="2" t="s">
        <v>11397</v>
      </c>
      <c r="R3565" s="2" t="s">
        <v>21</v>
      </c>
      <c r="S3565" s="2"/>
      <c r="T3565" s="2" t="s">
        <v>25</v>
      </c>
      <c r="U3565" t="str">
        <f>VLOOKUP(H3565,[4]可返佣产品!$A$2:$B$1000,2,)</f>
        <v>true</v>
      </c>
    </row>
    <row r="3566" spans="1:21">
      <c r="A3566" s="2" t="s">
        <v>11398</v>
      </c>
      <c r="B3566" s="1" t="str">
        <f>VLOOKUP(A3566,'[3]消费明细-普通账号'!$B$2:$C$10000,2,)</f>
        <v>李琦英</v>
      </c>
      <c r="C3566" s="1" t="str">
        <f>VLOOKUP(A3566,'[3]消费明细-普通账号'!$B$2:$D$10000,3,)</f>
        <v>铁军-广</v>
      </c>
      <c r="D3566" s="1" t="str">
        <f>VLOOKUP(A3566,'[3]消费明细-普通账号'!$B$2:$L$10000,11,)</f>
        <v>李达</v>
      </c>
      <c r="E3566" s="1" t="str">
        <f>VLOOKUP(A3566,'[3]消费明细-普通账号'!$B$2:$P$10000,15,)</f>
        <v>新建</v>
      </c>
      <c r="F3566" s="5">
        <f>VLOOKUP(A3566,'[3]消费明细-普通账号'!$B$2:$O$10000,14,)</f>
        <v>43299.448958333334</v>
      </c>
      <c r="G3566" s="2" t="s">
        <v>11399</v>
      </c>
      <c r="H3566" s="2" t="s">
        <v>17</v>
      </c>
      <c r="I3566" s="2" t="s">
        <v>49</v>
      </c>
      <c r="J3566" s="2" t="s">
        <v>11400</v>
      </c>
      <c r="K3566" s="2" t="s">
        <v>84</v>
      </c>
      <c r="L3566" s="2" t="s">
        <v>11401</v>
      </c>
      <c r="M3566" s="2"/>
      <c r="N3566" s="1">
        <f t="shared" si="55"/>
        <v>1372.92</v>
      </c>
      <c r="O3566" s="2" t="s">
        <v>22</v>
      </c>
      <c r="P3566" s="2" t="s">
        <v>11402</v>
      </c>
      <c r="Q3566" s="2" t="s">
        <v>11403</v>
      </c>
      <c r="R3566" s="2" t="s">
        <v>21</v>
      </c>
      <c r="S3566" s="2"/>
      <c r="T3566" s="2" t="s">
        <v>25</v>
      </c>
      <c r="U3566" t="str">
        <f>VLOOKUP(H3566,[4]可返佣产品!$A$2:$B$1000,2,)</f>
        <v>true</v>
      </c>
    </row>
    <row r="3567" spans="1:21">
      <c r="A3567" s="2" t="s">
        <v>11381</v>
      </c>
      <c r="B3567" s="1" t="str">
        <f>VLOOKUP(A3567,'[3]消费明细-普通账号'!$B$2:$C$10000,2,)</f>
        <v>深圳银链科技有限公司</v>
      </c>
      <c r="C3567" s="1" t="str">
        <f>VLOOKUP(A3567,'[3]消费明细-普通账号'!$B$2:$D$10000,3,)</f>
        <v>铁军-广</v>
      </c>
      <c r="D3567" s="1" t="str">
        <f>VLOOKUP(A3567,'[3]消费明细-普通账号'!$B$2:$L$10000,11,)</f>
        <v>李达</v>
      </c>
      <c r="E3567" s="1" t="str">
        <f>VLOOKUP(A3567,'[3]消费明细-普通账号'!$B$2:$P$10000,15,)</f>
        <v>新建</v>
      </c>
      <c r="F3567" s="5">
        <f>VLOOKUP(A3567,'[3]消费明细-普通账号'!$B$2:$O$10000,14,)</f>
        <v>43139.544189814798</v>
      </c>
      <c r="G3567" s="2" t="s">
        <v>11404</v>
      </c>
      <c r="H3567" s="2" t="s">
        <v>17</v>
      </c>
      <c r="I3567" s="2" t="s">
        <v>59</v>
      </c>
      <c r="J3567" s="2" t="s">
        <v>11405</v>
      </c>
      <c r="K3567" s="2" t="s">
        <v>20</v>
      </c>
      <c r="L3567" s="2" t="s">
        <v>11405</v>
      </c>
      <c r="M3567" s="2"/>
      <c r="N3567" s="1">
        <f t="shared" si="55"/>
        <v>1753.08</v>
      </c>
      <c r="O3567" s="2" t="s">
        <v>22</v>
      </c>
      <c r="P3567" s="2" t="s">
        <v>11406</v>
      </c>
      <c r="Q3567" s="2" t="s">
        <v>11407</v>
      </c>
      <c r="R3567" s="2" t="s">
        <v>21</v>
      </c>
      <c r="S3567" s="2"/>
      <c r="T3567" s="2" t="s">
        <v>25</v>
      </c>
      <c r="U3567" t="str">
        <f>VLOOKUP(H3567,[4]可返佣产品!$A$2:$B$1000,2,)</f>
        <v>true</v>
      </c>
    </row>
    <row r="3568" spans="1:21">
      <c r="A3568" s="2" t="s">
        <v>11381</v>
      </c>
      <c r="B3568" s="1" t="str">
        <f>VLOOKUP(A3568,'[3]消费明细-普通账号'!$B$2:$C$10000,2,)</f>
        <v>深圳银链科技有限公司</v>
      </c>
      <c r="C3568" s="1" t="str">
        <f>VLOOKUP(A3568,'[3]消费明细-普通账号'!$B$2:$D$10000,3,)</f>
        <v>铁军-广</v>
      </c>
      <c r="D3568" s="1" t="str">
        <f>VLOOKUP(A3568,'[3]消费明细-普通账号'!$B$2:$L$10000,11,)</f>
        <v>李达</v>
      </c>
      <c r="E3568" s="1" t="str">
        <f>VLOOKUP(A3568,'[3]消费明细-普通账号'!$B$2:$P$10000,15,)</f>
        <v>新建</v>
      </c>
      <c r="F3568" s="5">
        <f>VLOOKUP(A3568,'[3]消费明细-普通账号'!$B$2:$O$10000,14,)</f>
        <v>43139.544189814798</v>
      </c>
      <c r="G3568" s="2" t="s">
        <v>11408</v>
      </c>
      <c r="H3568" s="2" t="s">
        <v>17</v>
      </c>
      <c r="I3568" s="2" t="s">
        <v>59</v>
      </c>
      <c r="J3568" s="2" t="s">
        <v>2635</v>
      </c>
      <c r="K3568" s="2" t="s">
        <v>20</v>
      </c>
      <c r="L3568" s="2" t="s">
        <v>2635</v>
      </c>
      <c r="M3568" s="2"/>
      <c r="N3568" s="1">
        <f t="shared" si="55"/>
        <v>3696</v>
      </c>
      <c r="O3568" s="2" t="s">
        <v>22</v>
      </c>
      <c r="P3568" s="2" t="s">
        <v>11409</v>
      </c>
      <c r="Q3568" s="2" t="s">
        <v>11410</v>
      </c>
      <c r="R3568" s="2" t="s">
        <v>21</v>
      </c>
      <c r="S3568" s="2"/>
      <c r="T3568" s="2" t="s">
        <v>25</v>
      </c>
      <c r="U3568" t="str">
        <f>VLOOKUP(H3568,[4]可返佣产品!$A$2:$B$1000,2,)</f>
        <v>true</v>
      </c>
    </row>
    <row r="3569" spans="1:21">
      <c r="A3569" s="2" t="s">
        <v>11381</v>
      </c>
      <c r="B3569" s="1" t="str">
        <f>VLOOKUP(A3569,'[3]消费明细-普通账号'!$B$2:$C$10000,2,)</f>
        <v>深圳银链科技有限公司</v>
      </c>
      <c r="C3569" s="1" t="str">
        <f>VLOOKUP(A3569,'[3]消费明细-普通账号'!$B$2:$D$10000,3,)</f>
        <v>铁军-广</v>
      </c>
      <c r="D3569" s="1" t="str">
        <f>VLOOKUP(A3569,'[3]消费明细-普通账号'!$B$2:$L$10000,11,)</f>
        <v>李达</v>
      </c>
      <c r="E3569" s="1" t="str">
        <f>VLOOKUP(A3569,'[3]消费明细-普通账号'!$B$2:$P$10000,15,)</f>
        <v>新建</v>
      </c>
      <c r="F3569" s="5">
        <f>VLOOKUP(A3569,'[3]消费明细-普通账号'!$B$2:$O$10000,14,)</f>
        <v>43139.544189814798</v>
      </c>
      <c r="G3569" s="2" t="s">
        <v>11411</v>
      </c>
      <c r="H3569" s="2" t="s">
        <v>17</v>
      </c>
      <c r="I3569" s="2" t="s">
        <v>59</v>
      </c>
      <c r="J3569" s="2" t="s">
        <v>11395</v>
      </c>
      <c r="K3569" s="2" t="s">
        <v>20</v>
      </c>
      <c r="L3569" s="2" t="s">
        <v>11395</v>
      </c>
      <c r="M3569" s="2"/>
      <c r="N3569" s="1">
        <f t="shared" si="55"/>
        <v>5544</v>
      </c>
      <c r="O3569" s="2" t="s">
        <v>22</v>
      </c>
      <c r="P3569" s="2" t="s">
        <v>11412</v>
      </c>
      <c r="Q3569" s="2" t="s">
        <v>11413</v>
      </c>
      <c r="R3569" s="2" t="s">
        <v>21</v>
      </c>
      <c r="S3569" s="2"/>
      <c r="T3569" s="2" t="s">
        <v>25</v>
      </c>
      <c r="U3569" t="str">
        <f>VLOOKUP(H3569,[4]可返佣产品!$A$2:$B$1000,2,)</f>
        <v>true</v>
      </c>
    </row>
    <row r="3570" spans="1:21">
      <c r="A3570" s="2" t="s">
        <v>11414</v>
      </c>
      <c r="B3570" s="1" t="str">
        <f>VLOOKUP(A3570,'[3]消费明细-普通账号'!$B$2:$C$10000,2,)</f>
        <v>深圳银链科技有限公司</v>
      </c>
      <c r="C3570" s="1" t="str">
        <f>VLOOKUP(A3570,'[3]消费明细-普通账号'!$B$2:$D$10000,3,)</f>
        <v>铁军-广</v>
      </c>
      <c r="D3570" s="1" t="str">
        <f>VLOOKUP(A3570,'[3]消费明细-普通账号'!$B$2:$L$10000,11,)</f>
        <v>李达</v>
      </c>
      <c r="E3570" s="1" t="str">
        <f>VLOOKUP(A3570,'[3]消费明细-普通账号'!$B$2:$P$10000,15,)</f>
        <v>新建</v>
      </c>
      <c r="F3570" s="5">
        <f>VLOOKUP(A3570,'[3]消费明细-普通账号'!$B$2:$O$10000,14,)</f>
        <v>43189.6895717593</v>
      </c>
      <c r="G3570" s="2" t="s">
        <v>11415</v>
      </c>
      <c r="H3570" s="2" t="s">
        <v>17</v>
      </c>
      <c r="I3570" s="2" t="s">
        <v>49</v>
      </c>
      <c r="J3570" s="2" t="s">
        <v>1795</v>
      </c>
      <c r="K3570" s="2" t="s">
        <v>670</v>
      </c>
      <c r="L3570" s="2" t="s">
        <v>5490</v>
      </c>
      <c r="M3570" s="2"/>
      <c r="N3570" s="1">
        <f t="shared" si="55"/>
        <v>593.4</v>
      </c>
      <c r="O3570" s="2" t="s">
        <v>22</v>
      </c>
      <c r="P3570" s="2" t="s">
        <v>11416</v>
      </c>
      <c r="Q3570" s="2" t="s">
        <v>11417</v>
      </c>
      <c r="R3570" s="2" t="s">
        <v>21</v>
      </c>
      <c r="S3570" s="2"/>
      <c r="T3570" s="2" t="s">
        <v>25</v>
      </c>
      <c r="U3570" t="str">
        <f>VLOOKUP(H3570,[4]可返佣产品!$A$2:$B$1000,2,)</f>
        <v>true</v>
      </c>
    </row>
    <row r="3571" spans="1:21">
      <c r="A3571" s="2" t="s">
        <v>11381</v>
      </c>
      <c r="B3571" s="1" t="str">
        <f>VLOOKUP(A3571,'[3]消费明细-普通账号'!$B$2:$C$10000,2,)</f>
        <v>深圳银链科技有限公司</v>
      </c>
      <c r="C3571" s="1" t="str">
        <f>VLOOKUP(A3571,'[3]消费明细-普通账号'!$B$2:$D$10000,3,)</f>
        <v>铁军-广</v>
      </c>
      <c r="D3571" s="1" t="str">
        <f>VLOOKUP(A3571,'[3]消费明细-普通账号'!$B$2:$L$10000,11,)</f>
        <v>李达</v>
      </c>
      <c r="E3571" s="1" t="str">
        <f>VLOOKUP(A3571,'[3]消费明细-普通账号'!$B$2:$P$10000,15,)</f>
        <v>新建</v>
      </c>
      <c r="F3571" s="5">
        <f>VLOOKUP(A3571,'[3]消费明细-普通账号'!$B$2:$O$10000,14,)</f>
        <v>43139.544189814798</v>
      </c>
      <c r="G3571" s="2" t="s">
        <v>11418</v>
      </c>
      <c r="H3571" s="2" t="s">
        <v>17</v>
      </c>
      <c r="I3571" s="2" t="s">
        <v>59</v>
      </c>
      <c r="J3571" s="2" t="s">
        <v>11419</v>
      </c>
      <c r="K3571" s="2" t="s">
        <v>20</v>
      </c>
      <c r="L3571" s="2" t="s">
        <v>11419</v>
      </c>
      <c r="M3571" s="2"/>
      <c r="N3571" s="1">
        <f t="shared" si="55"/>
        <v>862.4</v>
      </c>
      <c r="O3571" s="2" t="s">
        <v>22</v>
      </c>
      <c r="P3571" s="2" t="s">
        <v>11420</v>
      </c>
      <c r="Q3571" s="2" t="s">
        <v>11421</v>
      </c>
      <c r="R3571" s="2" t="s">
        <v>21</v>
      </c>
      <c r="S3571" s="2"/>
      <c r="T3571" s="2" t="s">
        <v>25</v>
      </c>
      <c r="U3571" t="str">
        <f>VLOOKUP(H3571,[4]可返佣产品!$A$2:$B$1000,2,)</f>
        <v>true</v>
      </c>
    </row>
    <row r="3572" spans="1:21">
      <c r="A3572" s="2" t="s">
        <v>11381</v>
      </c>
      <c r="B3572" s="1" t="str">
        <f>VLOOKUP(A3572,'[3]消费明细-普通账号'!$B$2:$C$10000,2,)</f>
        <v>深圳银链科技有限公司</v>
      </c>
      <c r="C3572" s="1" t="str">
        <f>VLOOKUP(A3572,'[3]消费明细-普通账号'!$B$2:$D$10000,3,)</f>
        <v>铁军-广</v>
      </c>
      <c r="D3572" s="1" t="str">
        <f>VLOOKUP(A3572,'[3]消费明细-普通账号'!$B$2:$L$10000,11,)</f>
        <v>李达</v>
      </c>
      <c r="E3572" s="1" t="str">
        <f>VLOOKUP(A3572,'[3]消费明细-普通账号'!$B$2:$P$10000,15,)</f>
        <v>新建</v>
      </c>
      <c r="F3572" s="5">
        <f>VLOOKUP(A3572,'[3]消费明细-普通账号'!$B$2:$O$10000,14,)</f>
        <v>43139.544189814798</v>
      </c>
      <c r="G3572" s="2" t="s">
        <v>11422</v>
      </c>
      <c r="H3572" s="2" t="s">
        <v>17</v>
      </c>
      <c r="I3572" s="2" t="s">
        <v>59</v>
      </c>
      <c r="J3572" s="2" t="s">
        <v>11423</v>
      </c>
      <c r="K3572" s="2" t="s">
        <v>20</v>
      </c>
      <c r="L3572" s="2" t="s">
        <v>11423</v>
      </c>
      <c r="M3572" s="2"/>
      <c r="N3572" s="1">
        <f t="shared" si="55"/>
        <v>274.68</v>
      </c>
      <c r="O3572" s="2" t="s">
        <v>22</v>
      </c>
      <c r="P3572" s="2" t="s">
        <v>11424</v>
      </c>
      <c r="Q3572" s="2" t="s">
        <v>11425</v>
      </c>
      <c r="R3572" s="2" t="s">
        <v>21</v>
      </c>
      <c r="S3572" s="2"/>
      <c r="T3572" s="2" t="s">
        <v>25</v>
      </c>
      <c r="U3572" t="str">
        <f>VLOOKUP(H3572,[4]可返佣产品!$A$2:$B$1000,2,)</f>
        <v>true</v>
      </c>
    </row>
    <row r="3573" spans="1:21">
      <c r="A3573" s="2" t="s">
        <v>11426</v>
      </c>
      <c r="B3573" s="1" t="str">
        <f>VLOOKUP(A3573,'[3]消费明细-普通账号'!$B$2:$C$10000,2,)</f>
        <v>深圳银链科技有限公司</v>
      </c>
      <c r="C3573" s="1" t="str">
        <f>VLOOKUP(A3573,'[3]消费明细-普通账号'!$B$2:$D$10000,3,)</f>
        <v>铁军-广</v>
      </c>
      <c r="D3573" s="1" t="str">
        <f>VLOOKUP(A3573,'[3]消费明细-普通账号'!$B$2:$L$10000,11,)</f>
        <v>李达</v>
      </c>
      <c r="E3573" s="1" t="str">
        <f>VLOOKUP(A3573,'[3]消费明细-普通账号'!$B$2:$P$10000,15,)</f>
        <v>新建</v>
      </c>
      <c r="F3573" s="5">
        <f>VLOOKUP(A3573,'[3]消费明细-普通账号'!$B$2:$O$10000,14,)</f>
        <v>43182.911608796298</v>
      </c>
      <c r="G3573" s="2" t="s">
        <v>11427</v>
      </c>
      <c r="H3573" s="2" t="s">
        <v>17</v>
      </c>
      <c r="I3573" s="2" t="s">
        <v>49</v>
      </c>
      <c r="J3573" s="2" t="s">
        <v>11428</v>
      </c>
      <c r="K3573" s="2" t="s">
        <v>84</v>
      </c>
      <c r="L3573" s="2" t="s">
        <v>11429</v>
      </c>
      <c r="M3573" s="2"/>
      <c r="N3573" s="1">
        <f t="shared" si="55"/>
        <v>8592.48</v>
      </c>
      <c r="O3573" s="2" t="s">
        <v>22</v>
      </c>
      <c r="P3573" s="2" t="s">
        <v>11430</v>
      </c>
      <c r="Q3573" s="2" t="s">
        <v>11431</v>
      </c>
      <c r="R3573" s="2" t="s">
        <v>21</v>
      </c>
      <c r="S3573" s="2"/>
      <c r="T3573" s="2" t="s">
        <v>25</v>
      </c>
      <c r="U3573" t="str">
        <f>VLOOKUP(H3573,[4]可返佣产品!$A$2:$B$1000,2,)</f>
        <v>true</v>
      </c>
    </row>
    <row r="3574" spans="1:21">
      <c r="A3574" s="2" t="s">
        <v>11432</v>
      </c>
      <c r="B3574" s="1" t="str">
        <f>VLOOKUP(A3574,'[3]消费明细-普通账号'!$B$2:$C$10000,2,)</f>
        <v>QQ郑先生</v>
      </c>
      <c r="C3574" s="1" t="str">
        <f>VLOOKUP(A3574,'[3]消费明细-普通账号'!$B$2:$D$10000,3,)</f>
        <v>铁军-广</v>
      </c>
      <c r="D3574" s="1" t="str">
        <f>VLOOKUP(A3574,'[3]消费明细-普通账号'!$B$2:$L$10000,11,)</f>
        <v>李达</v>
      </c>
      <c r="E3574" s="1" t="str">
        <f>VLOOKUP(A3574,'[3]消费明细-普通账号'!$B$2:$P$10000,15,)</f>
        <v>新建</v>
      </c>
      <c r="F3574" s="5">
        <f>VLOOKUP(A3574,'[3]消费明细-普通账号'!$B$2:$O$10000,14,)</f>
        <v>43272.66673611111</v>
      </c>
      <c r="G3574" s="2" t="s">
        <v>11433</v>
      </c>
      <c r="H3574" s="2" t="s">
        <v>17</v>
      </c>
      <c r="I3574" s="2" t="s">
        <v>49</v>
      </c>
      <c r="J3574" s="2" t="s">
        <v>11434</v>
      </c>
      <c r="K3574" s="2" t="s">
        <v>84</v>
      </c>
      <c r="L3574" s="2" t="s">
        <v>11435</v>
      </c>
      <c r="M3574" s="2"/>
      <c r="N3574" s="1">
        <f t="shared" si="55"/>
        <v>716.04</v>
      </c>
      <c r="O3574" s="2" t="s">
        <v>22</v>
      </c>
      <c r="P3574" s="2" t="s">
        <v>11436</v>
      </c>
      <c r="Q3574" s="2" t="s">
        <v>11437</v>
      </c>
      <c r="R3574" s="2" t="s">
        <v>21</v>
      </c>
      <c r="S3574" s="2"/>
      <c r="T3574" s="2" t="s">
        <v>25</v>
      </c>
      <c r="U3574" t="str">
        <f>VLOOKUP(H3574,[4]可返佣产品!$A$2:$B$1000,2,)</f>
        <v>true</v>
      </c>
    </row>
  </sheetData>
  <autoFilter ref="A1:U3574" xr:uid="{00000000-0009-0000-0000-000002000000}"/>
  <phoneticPr fontId="2" type="noConversion"/>
  <hyperlinks>
    <hyperlink ref="A162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1"/>
  <sheetViews>
    <sheetView topLeftCell="A13" workbookViewId="0">
      <selection activeCell="V8" sqref="V8"/>
    </sheetView>
  </sheetViews>
  <sheetFormatPr defaultRowHeight="13.8"/>
  <sheetData>
    <row r="1" spans="1:21">
      <c r="A1" s="1" t="s">
        <v>0</v>
      </c>
      <c r="B1" s="1" t="s">
        <v>11441</v>
      </c>
      <c r="C1" s="1" t="s">
        <v>11443</v>
      </c>
      <c r="D1" s="1" t="s">
        <v>11445</v>
      </c>
      <c r="E1" s="1" t="s">
        <v>11447</v>
      </c>
      <c r="F1" s="5" t="s">
        <v>11448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3" t="s">
        <v>11439</v>
      </c>
    </row>
    <row r="2" spans="1:21">
      <c r="A2" s="1" t="s">
        <v>128</v>
      </c>
      <c r="B2" s="1" t="s">
        <v>11684</v>
      </c>
      <c r="C2" s="1" t="s">
        <v>11469</v>
      </c>
      <c r="D2" s="1" t="s">
        <v>11470</v>
      </c>
      <c r="E2" s="1" t="s">
        <v>11685</v>
      </c>
      <c r="F2" s="5">
        <v>43270.64298611111</v>
      </c>
      <c r="G2" s="1" t="s">
        <v>129</v>
      </c>
      <c r="H2" s="1" t="s">
        <v>130</v>
      </c>
      <c r="I2" s="1" t="s">
        <v>131</v>
      </c>
      <c r="J2" s="1" t="s">
        <v>29</v>
      </c>
      <c r="K2" s="1" t="s">
        <v>20</v>
      </c>
      <c r="L2" s="1" t="s">
        <v>30</v>
      </c>
      <c r="M2" s="1"/>
      <c r="N2" s="1">
        <v>0</v>
      </c>
      <c r="O2" s="1" t="s">
        <v>31</v>
      </c>
      <c r="P2" s="1" t="s">
        <v>132</v>
      </c>
      <c r="Q2" s="1" t="s">
        <v>132</v>
      </c>
      <c r="R2" s="1" t="s">
        <v>21</v>
      </c>
      <c r="S2" s="1"/>
      <c r="T2" s="1" t="s">
        <v>25</v>
      </c>
      <c r="U2" t="b">
        <v>1</v>
      </c>
    </row>
    <row r="3" spans="1:21">
      <c r="A3" s="1" t="s">
        <v>67</v>
      </c>
      <c r="B3" s="1" t="s">
        <v>11686</v>
      </c>
      <c r="C3" s="1" t="s">
        <v>11459</v>
      </c>
      <c r="D3" s="1" t="s">
        <v>11460</v>
      </c>
      <c r="E3" s="1" t="s">
        <v>11685</v>
      </c>
      <c r="F3" s="5">
        <v>42825</v>
      </c>
      <c r="G3" s="1" t="s">
        <v>258</v>
      </c>
      <c r="H3" s="1" t="s">
        <v>130</v>
      </c>
      <c r="I3" s="1" t="s">
        <v>131</v>
      </c>
      <c r="J3" s="1" t="s">
        <v>29</v>
      </c>
      <c r="K3" s="1" t="s">
        <v>20</v>
      </c>
      <c r="L3" s="1" t="s">
        <v>30</v>
      </c>
      <c r="M3" s="1"/>
      <c r="N3" s="1">
        <v>0</v>
      </c>
      <c r="O3" s="1" t="s">
        <v>31</v>
      </c>
      <c r="P3" s="1" t="s">
        <v>259</v>
      </c>
      <c r="Q3" s="1" t="s">
        <v>259</v>
      </c>
      <c r="R3" s="1" t="s">
        <v>21</v>
      </c>
      <c r="S3" s="1"/>
      <c r="T3" s="1" t="s">
        <v>25</v>
      </c>
      <c r="U3" t="b">
        <v>1</v>
      </c>
    </row>
    <row r="4" spans="1:21">
      <c r="A4" s="1" t="s">
        <v>426</v>
      </c>
      <c r="B4" s="1" t="s">
        <v>11531</v>
      </c>
      <c r="C4" s="1" t="s">
        <v>11456</v>
      </c>
      <c r="D4" s="1" t="s">
        <v>11457</v>
      </c>
      <c r="E4" s="1" t="s">
        <v>11446</v>
      </c>
      <c r="F4" s="5">
        <v>43034</v>
      </c>
      <c r="G4" s="1" t="s">
        <v>427</v>
      </c>
      <c r="H4" s="1" t="s">
        <v>17</v>
      </c>
      <c r="I4" s="1" t="s">
        <v>428</v>
      </c>
      <c r="J4" s="1" t="s">
        <v>429</v>
      </c>
      <c r="K4" s="1" t="s">
        <v>20</v>
      </c>
      <c r="L4" s="1" t="s">
        <v>429</v>
      </c>
      <c r="M4" s="1"/>
      <c r="N4" s="1">
        <v>-47.24</v>
      </c>
      <c r="O4" s="1" t="s">
        <v>22</v>
      </c>
      <c r="P4" s="1" t="s">
        <v>430</v>
      </c>
      <c r="Q4" s="1" t="s">
        <v>431</v>
      </c>
      <c r="R4" s="1" t="s">
        <v>21</v>
      </c>
      <c r="S4" s="1"/>
      <c r="T4" s="1" t="s">
        <v>25</v>
      </c>
      <c r="U4" t="s">
        <v>11687</v>
      </c>
    </row>
    <row r="5" spans="1:21">
      <c r="A5" s="1" t="s">
        <v>916</v>
      </c>
      <c r="B5" s="1" t="s">
        <v>11688</v>
      </c>
      <c r="C5" s="1" t="s">
        <v>11456</v>
      </c>
      <c r="D5" s="1" t="s">
        <v>11575</v>
      </c>
      <c r="E5" s="1" t="s">
        <v>11685</v>
      </c>
      <c r="F5" s="5">
        <v>43262.467164351852</v>
      </c>
      <c r="G5" s="1" t="s">
        <v>1205</v>
      </c>
      <c r="H5" s="1" t="s">
        <v>1206</v>
      </c>
      <c r="I5" s="1" t="s">
        <v>131</v>
      </c>
      <c r="J5" s="1" t="s">
        <v>1207</v>
      </c>
      <c r="K5" s="1" t="s">
        <v>20</v>
      </c>
      <c r="L5" s="1" t="s">
        <v>1207</v>
      </c>
      <c r="M5" s="1"/>
      <c r="N5" s="1">
        <v>-12088.12</v>
      </c>
      <c r="O5" s="1" t="s">
        <v>22</v>
      </c>
      <c r="P5" s="1" t="s">
        <v>1208</v>
      </c>
      <c r="Q5" s="1" t="s">
        <v>1208</v>
      </c>
      <c r="R5" s="1" t="s">
        <v>21</v>
      </c>
      <c r="S5" s="1"/>
      <c r="T5" s="1" t="s">
        <v>25</v>
      </c>
      <c r="U5" t="b">
        <v>1</v>
      </c>
    </row>
    <row r="6" spans="1:21">
      <c r="A6" s="1" t="s">
        <v>199</v>
      </c>
      <c r="B6" s="1" t="s">
        <v>11495</v>
      </c>
      <c r="C6" s="1" t="s">
        <v>11459</v>
      </c>
      <c r="D6" s="1" t="s">
        <v>11460</v>
      </c>
      <c r="E6" s="1" t="s">
        <v>11446</v>
      </c>
      <c r="F6" s="5">
        <v>43136.993842592601</v>
      </c>
      <c r="G6" s="1" t="s">
        <v>1239</v>
      </c>
      <c r="H6" s="1" t="s">
        <v>130</v>
      </c>
      <c r="I6" s="1" t="s">
        <v>131</v>
      </c>
      <c r="J6" s="1" t="s">
        <v>29</v>
      </c>
      <c r="K6" s="1" t="s">
        <v>20</v>
      </c>
      <c r="L6" s="1" t="s">
        <v>30</v>
      </c>
      <c r="M6" s="1"/>
      <c r="N6" s="1">
        <v>0</v>
      </c>
      <c r="O6" s="1" t="s">
        <v>31</v>
      </c>
      <c r="P6" s="1" t="s">
        <v>1240</v>
      </c>
      <c r="Q6" s="1" t="s">
        <v>1240</v>
      </c>
      <c r="R6" s="1" t="s">
        <v>21</v>
      </c>
      <c r="S6" s="1"/>
      <c r="T6" s="1" t="s">
        <v>25</v>
      </c>
      <c r="U6" t="b">
        <v>1</v>
      </c>
    </row>
    <row r="7" spans="1:21">
      <c r="A7" s="1" t="s">
        <v>199</v>
      </c>
      <c r="B7" s="1" t="s">
        <v>11495</v>
      </c>
      <c r="C7" s="1" t="s">
        <v>11459</v>
      </c>
      <c r="D7" s="1" t="s">
        <v>11460</v>
      </c>
      <c r="E7" s="1" t="s">
        <v>11446</v>
      </c>
      <c r="F7" s="5">
        <v>43136.993842592601</v>
      </c>
      <c r="G7" s="1" t="s">
        <v>1241</v>
      </c>
      <c r="H7" s="1" t="s">
        <v>130</v>
      </c>
      <c r="I7" s="1" t="s">
        <v>131</v>
      </c>
      <c r="J7" s="1" t="s">
        <v>29</v>
      </c>
      <c r="K7" s="1" t="s">
        <v>20</v>
      </c>
      <c r="L7" s="1" t="s">
        <v>30</v>
      </c>
      <c r="M7" s="1"/>
      <c r="N7" s="1">
        <v>0</v>
      </c>
      <c r="O7" s="1" t="s">
        <v>31</v>
      </c>
      <c r="P7" s="1" t="s">
        <v>1240</v>
      </c>
      <c r="Q7" s="1" t="s">
        <v>1240</v>
      </c>
      <c r="R7" s="1" t="s">
        <v>21</v>
      </c>
      <c r="S7" s="1"/>
      <c r="T7" s="1" t="s">
        <v>25</v>
      </c>
      <c r="U7" t="b">
        <v>1</v>
      </c>
    </row>
    <row r="8" spans="1:21">
      <c r="A8" s="1" t="s">
        <v>340</v>
      </c>
      <c r="B8" s="1" t="s">
        <v>11467</v>
      </c>
      <c r="C8" s="1" t="s">
        <v>11456</v>
      </c>
      <c r="D8" s="1" t="s">
        <v>11457</v>
      </c>
      <c r="E8" s="1" t="s">
        <v>11446</v>
      </c>
      <c r="F8" s="5">
        <v>43132</v>
      </c>
      <c r="G8" s="1" t="s">
        <v>1524</v>
      </c>
      <c r="H8" s="1" t="s">
        <v>306</v>
      </c>
      <c r="I8" s="1" t="s">
        <v>428</v>
      </c>
      <c r="J8" s="1" t="s">
        <v>29</v>
      </c>
      <c r="K8" s="1" t="s">
        <v>20</v>
      </c>
      <c r="L8" s="1" t="s">
        <v>29</v>
      </c>
      <c r="M8" s="1"/>
      <c r="N8" s="1">
        <v>0</v>
      </c>
      <c r="O8" s="1" t="s">
        <v>22</v>
      </c>
      <c r="P8" s="1" t="s">
        <v>1525</v>
      </c>
      <c r="Q8" s="1" t="s">
        <v>1525</v>
      </c>
      <c r="R8" s="1" t="s">
        <v>21</v>
      </c>
      <c r="S8" s="1"/>
      <c r="T8" s="1" t="s">
        <v>25</v>
      </c>
      <c r="U8" t="s">
        <v>11687</v>
      </c>
    </row>
    <row r="9" spans="1:21">
      <c r="A9" s="1" t="s">
        <v>1104</v>
      </c>
      <c r="B9" s="1" t="s">
        <v>11689</v>
      </c>
      <c r="C9" s="1" t="s">
        <v>11456</v>
      </c>
      <c r="D9" s="1" t="s">
        <v>11457</v>
      </c>
      <c r="E9" s="1" t="s">
        <v>11685</v>
      </c>
      <c r="F9" s="5">
        <v>43119.456261574102</v>
      </c>
      <c r="G9" s="1" t="s">
        <v>1935</v>
      </c>
      <c r="H9" s="1" t="s">
        <v>17</v>
      </c>
      <c r="I9" s="1" t="s">
        <v>428</v>
      </c>
      <c r="J9" s="1" t="s">
        <v>1936</v>
      </c>
      <c r="K9" s="1" t="s">
        <v>20</v>
      </c>
      <c r="L9" s="1" t="s">
        <v>1936</v>
      </c>
      <c r="M9" s="1"/>
      <c r="N9" s="1">
        <v>-227.93</v>
      </c>
      <c r="O9" s="1" t="s">
        <v>22</v>
      </c>
      <c r="P9" s="1" t="s">
        <v>1937</v>
      </c>
      <c r="Q9" s="1" t="s">
        <v>1937</v>
      </c>
      <c r="R9" s="1" t="s">
        <v>21</v>
      </c>
      <c r="S9" s="1"/>
      <c r="T9" s="1" t="s">
        <v>25</v>
      </c>
      <c r="U9" t="s">
        <v>11687</v>
      </c>
    </row>
    <row r="10" spans="1:21">
      <c r="A10" s="1" t="s">
        <v>1104</v>
      </c>
      <c r="B10" s="1" t="s">
        <v>11689</v>
      </c>
      <c r="C10" s="1" t="s">
        <v>11456</v>
      </c>
      <c r="D10" s="1" t="s">
        <v>11457</v>
      </c>
      <c r="E10" s="1" t="s">
        <v>11685</v>
      </c>
      <c r="F10" s="5">
        <v>43119.456261574102</v>
      </c>
      <c r="G10" s="1" t="s">
        <v>1938</v>
      </c>
      <c r="H10" s="1" t="s">
        <v>17</v>
      </c>
      <c r="I10" s="1" t="s">
        <v>428</v>
      </c>
      <c r="J10" s="1" t="s">
        <v>1939</v>
      </c>
      <c r="K10" s="1" t="s">
        <v>20</v>
      </c>
      <c r="L10" s="1" t="s">
        <v>1939</v>
      </c>
      <c r="M10" s="1"/>
      <c r="N10" s="1">
        <v>-134.43</v>
      </c>
      <c r="O10" s="1" t="s">
        <v>22</v>
      </c>
      <c r="P10" s="1" t="s">
        <v>1940</v>
      </c>
      <c r="Q10" s="1" t="s">
        <v>1940</v>
      </c>
      <c r="R10" s="1" t="s">
        <v>21</v>
      </c>
      <c r="S10" s="1"/>
      <c r="T10" s="1" t="s">
        <v>25</v>
      </c>
      <c r="U10" t="s">
        <v>11687</v>
      </c>
    </row>
    <row r="11" spans="1:21">
      <c r="A11" s="1" t="s">
        <v>1104</v>
      </c>
      <c r="B11" s="1" t="s">
        <v>11689</v>
      </c>
      <c r="C11" s="1" t="s">
        <v>11456</v>
      </c>
      <c r="D11" s="1" t="s">
        <v>11457</v>
      </c>
      <c r="E11" s="1" t="s">
        <v>11685</v>
      </c>
      <c r="F11" s="5">
        <v>43119.456261574102</v>
      </c>
      <c r="G11" s="1" t="s">
        <v>1941</v>
      </c>
      <c r="H11" s="1" t="s">
        <v>17</v>
      </c>
      <c r="I11" s="1" t="s">
        <v>428</v>
      </c>
      <c r="J11" s="1" t="s">
        <v>1942</v>
      </c>
      <c r="K11" s="1" t="s">
        <v>20</v>
      </c>
      <c r="L11" s="1" t="s">
        <v>1942</v>
      </c>
      <c r="M11" s="1"/>
      <c r="N11" s="1">
        <v>-123.32</v>
      </c>
      <c r="O11" s="1" t="s">
        <v>22</v>
      </c>
      <c r="P11" s="1" t="s">
        <v>1943</v>
      </c>
      <c r="Q11" s="1" t="s">
        <v>1944</v>
      </c>
      <c r="R11" s="1" t="s">
        <v>21</v>
      </c>
      <c r="S11" s="1"/>
      <c r="T11" s="1" t="s">
        <v>25</v>
      </c>
      <c r="U11" t="s">
        <v>11687</v>
      </c>
    </row>
    <row r="12" spans="1:21">
      <c r="A12" s="1" t="s">
        <v>1104</v>
      </c>
      <c r="B12" s="1" t="s">
        <v>11689</v>
      </c>
      <c r="C12" s="1" t="s">
        <v>11456</v>
      </c>
      <c r="D12" s="1" t="s">
        <v>11457</v>
      </c>
      <c r="E12" s="1" t="s">
        <v>11685</v>
      </c>
      <c r="F12" s="5">
        <v>43119.456261574102</v>
      </c>
      <c r="G12" s="1" t="s">
        <v>1947</v>
      </c>
      <c r="H12" s="1" t="s">
        <v>17</v>
      </c>
      <c r="I12" s="1" t="s">
        <v>428</v>
      </c>
      <c r="J12" s="1" t="s">
        <v>1948</v>
      </c>
      <c r="K12" s="1" t="s">
        <v>20</v>
      </c>
      <c r="L12" s="1" t="s">
        <v>1948</v>
      </c>
      <c r="M12" s="1"/>
      <c r="N12" s="1">
        <v>-123.26</v>
      </c>
      <c r="O12" s="1" t="s">
        <v>22</v>
      </c>
      <c r="P12" s="1" t="s">
        <v>1949</v>
      </c>
      <c r="Q12" s="1" t="s">
        <v>1949</v>
      </c>
      <c r="R12" s="1" t="s">
        <v>21</v>
      </c>
      <c r="S12" s="1"/>
      <c r="T12" s="1" t="s">
        <v>25</v>
      </c>
      <c r="U12" t="s">
        <v>11687</v>
      </c>
    </row>
    <row r="13" spans="1:21">
      <c r="A13" s="1" t="s">
        <v>1104</v>
      </c>
      <c r="B13" s="1" t="s">
        <v>11689</v>
      </c>
      <c r="C13" s="1" t="s">
        <v>11456</v>
      </c>
      <c r="D13" s="1" t="s">
        <v>11457</v>
      </c>
      <c r="E13" s="1" t="s">
        <v>11685</v>
      </c>
      <c r="F13" s="5">
        <v>43119.456261574102</v>
      </c>
      <c r="G13" s="1" t="s">
        <v>2095</v>
      </c>
      <c r="H13" s="1" t="s">
        <v>1861</v>
      </c>
      <c r="I13" s="1" t="s">
        <v>428</v>
      </c>
      <c r="J13" s="1" t="s">
        <v>2096</v>
      </c>
      <c r="K13" s="1" t="s">
        <v>20</v>
      </c>
      <c r="L13" s="1" t="s">
        <v>2096</v>
      </c>
      <c r="M13" s="1"/>
      <c r="N13" s="1">
        <v>-482.62</v>
      </c>
      <c r="O13" s="1" t="s">
        <v>22</v>
      </c>
      <c r="P13" s="1" t="s">
        <v>2097</v>
      </c>
      <c r="Q13" s="1" t="s">
        <v>2098</v>
      </c>
      <c r="R13" s="1" t="s">
        <v>21</v>
      </c>
      <c r="S13" s="1"/>
      <c r="T13" s="1" t="s">
        <v>25</v>
      </c>
      <c r="U13" t="s">
        <v>11687</v>
      </c>
    </row>
    <row r="14" spans="1:21">
      <c r="A14" s="1" t="s">
        <v>217</v>
      </c>
      <c r="B14" s="1" t="s">
        <v>11479</v>
      </c>
      <c r="C14" s="1" t="s">
        <v>11453</v>
      </c>
      <c r="D14" s="1" t="s">
        <v>11462</v>
      </c>
      <c r="E14" s="1" t="s">
        <v>11446</v>
      </c>
      <c r="F14" s="5">
        <v>42620</v>
      </c>
      <c r="G14" s="1" t="s">
        <v>2107</v>
      </c>
      <c r="H14" s="1" t="s">
        <v>130</v>
      </c>
      <c r="I14" s="1" t="s">
        <v>131</v>
      </c>
      <c r="J14" s="1" t="s">
        <v>29</v>
      </c>
      <c r="K14" s="1" t="s">
        <v>20</v>
      </c>
      <c r="L14" s="1" t="s">
        <v>30</v>
      </c>
      <c r="M14" s="1"/>
      <c r="N14" s="1">
        <v>0</v>
      </c>
      <c r="O14" s="1" t="s">
        <v>31</v>
      </c>
      <c r="P14" s="1" t="s">
        <v>2106</v>
      </c>
      <c r="Q14" s="1" t="s">
        <v>2106</v>
      </c>
      <c r="R14" s="1" t="s">
        <v>21</v>
      </c>
      <c r="S14" s="1"/>
      <c r="T14" s="1" t="s">
        <v>25</v>
      </c>
      <c r="U14" t="b">
        <v>1</v>
      </c>
    </row>
    <row r="15" spans="1:21">
      <c r="A15" s="1" t="s">
        <v>217</v>
      </c>
      <c r="B15" s="1" t="s">
        <v>11479</v>
      </c>
      <c r="C15" s="1" t="s">
        <v>11453</v>
      </c>
      <c r="D15" s="1" t="s">
        <v>11462</v>
      </c>
      <c r="E15" s="1" t="s">
        <v>11446</v>
      </c>
      <c r="F15" s="5">
        <v>42620</v>
      </c>
      <c r="G15" s="1" t="s">
        <v>2109</v>
      </c>
      <c r="H15" s="1" t="s">
        <v>130</v>
      </c>
      <c r="I15" s="1" t="s">
        <v>131</v>
      </c>
      <c r="J15" s="1" t="s">
        <v>29</v>
      </c>
      <c r="K15" s="1" t="s">
        <v>20</v>
      </c>
      <c r="L15" s="1" t="s">
        <v>30</v>
      </c>
      <c r="M15" s="1"/>
      <c r="N15" s="1">
        <v>0</v>
      </c>
      <c r="O15" s="1" t="s">
        <v>31</v>
      </c>
      <c r="P15" s="1" t="s">
        <v>2106</v>
      </c>
      <c r="Q15" s="1" t="s">
        <v>2106</v>
      </c>
      <c r="R15" s="1" t="s">
        <v>21</v>
      </c>
      <c r="S15" s="1"/>
      <c r="T15" s="1" t="s">
        <v>25</v>
      </c>
      <c r="U15" t="b">
        <v>1</v>
      </c>
    </row>
    <row r="16" spans="1:21">
      <c r="A16" s="1" t="s">
        <v>217</v>
      </c>
      <c r="B16" s="1" t="s">
        <v>11479</v>
      </c>
      <c r="C16" s="1" t="s">
        <v>11453</v>
      </c>
      <c r="D16" s="1" t="s">
        <v>11462</v>
      </c>
      <c r="E16" s="1" t="s">
        <v>11446</v>
      </c>
      <c r="F16" s="5">
        <v>42620</v>
      </c>
      <c r="G16" s="1" t="s">
        <v>2111</v>
      </c>
      <c r="H16" s="1" t="s">
        <v>130</v>
      </c>
      <c r="I16" s="1" t="s">
        <v>131</v>
      </c>
      <c r="J16" s="1" t="s">
        <v>29</v>
      </c>
      <c r="K16" s="1" t="s">
        <v>20</v>
      </c>
      <c r="L16" s="1" t="s">
        <v>30</v>
      </c>
      <c r="M16" s="1"/>
      <c r="N16" s="1">
        <v>0</v>
      </c>
      <c r="O16" s="1" t="s">
        <v>31</v>
      </c>
      <c r="P16" s="1" t="s">
        <v>2106</v>
      </c>
      <c r="Q16" s="1" t="s">
        <v>2106</v>
      </c>
      <c r="R16" s="1" t="s">
        <v>21</v>
      </c>
      <c r="S16" s="1"/>
      <c r="T16" s="1" t="s">
        <v>25</v>
      </c>
      <c r="U16" t="b">
        <v>1</v>
      </c>
    </row>
    <row r="17" spans="1:21">
      <c r="A17" s="1" t="s">
        <v>217</v>
      </c>
      <c r="B17" s="1" t="s">
        <v>11479</v>
      </c>
      <c r="C17" s="1" t="s">
        <v>11453</v>
      </c>
      <c r="D17" s="1" t="s">
        <v>11462</v>
      </c>
      <c r="E17" s="1" t="s">
        <v>11446</v>
      </c>
      <c r="F17" s="5">
        <v>42620</v>
      </c>
      <c r="G17" s="1" t="s">
        <v>2112</v>
      </c>
      <c r="H17" s="1" t="s">
        <v>130</v>
      </c>
      <c r="I17" s="1" t="s">
        <v>131</v>
      </c>
      <c r="J17" s="1" t="s">
        <v>29</v>
      </c>
      <c r="K17" s="1" t="s">
        <v>20</v>
      </c>
      <c r="L17" s="1" t="s">
        <v>30</v>
      </c>
      <c r="M17" s="1"/>
      <c r="N17" s="1">
        <v>0</v>
      </c>
      <c r="O17" s="1" t="s">
        <v>31</v>
      </c>
      <c r="P17" s="1" t="s">
        <v>2106</v>
      </c>
      <c r="Q17" s="1" t="s">
        <v>2106</v>
      </c>
      <c r="R17" s="1" t="s">
        <v>21</v>
      </c>
      <c r="S17" s="1"/>
      <c r="T17" s="1" t="s">
        <v>25</v>
      </c>
      <c r="U17" t="b">
        <v>1</v>
      </c>
    </row>
    <row r="18" spans="1:21">
      <c r="A18" s="1" t="s">
        <v>2145</v>
      </c>
      <c r="B18" s="1" t="s">
        <v>11690</v>
      </c>
      <c r="C18" s="1" t="s">
        <v>11453</v>
      </c>
      <c r="D18" s="1" t="s">
        <v>11462</v>
      </c>
      <c r="E18" s="1" t="s">
        <v>11685</v>
      </c>
      <c r="F18" s="5">
        <v>43003</v>
      </c>
      <c r="G18" s="1" t="s">
        <v>2244</v>
      </c>
      <c r="H18" s="1" t="s">
        <v>306</v>
      </c>
      <c r="I18" s="1" t="s">
        <v>131</v>
      </c>
      <c r="J18" s="1" t="s">
        <v>2245</v>
      </c>
      <c r="K18" s="1" t="s">
        <v>20</v>
      </c>
      <c r="L18" s="1" t="s">
        <v>2245</v>
      </c>
      <c r="M18" s="1"/>
      <c r="N18" s="1">
        <v>-3296.06</v>
      </c>
      <c r="O18" s="1" t="s">
        <v>22</v>
      </c>
      <c r="P18" s="1" t="s">
        <v>2246</v>
      </c>
      <c r="Q18" s="1" t="s">
        <v>2246</v>
      </c>
      <c r="R18" s="1" t="s">
        <v>21</v>
      </c>
      <c r="S18" s="1"/>
      <c r="T18" s="1" t="s">
        <v>25</v>
      </c>
      <c r="U18" t="s">
        <v>11687</v>
      </c>
    </row>
    <row r="19" spans="1:21">
      <c r="A19" s="1" t="s">
        <v>2145</v>
      </c>
      <c r="B19" s="1" t="s">
        <v>11690</v>
      </c>
      <c r="C19" s="1" t="s">
        <v>11453</v>
      </c>
      <c r="D19" s="1" t="s">
        <v>11462</v>
      </c>
      <c r="E19" s="1" t="s">
        <v>11685</v>
      </c>
      <c r="F19" s="5">
        <v>43003</v>
      </c>
      <c r="G19" s="1" t="s">
        <v>2247</v>
      </c>
      <c r="H19" s="1" t="s">
        <v>306</v>
      </c>
      <c r="I19" s="1" t="s">
        <v>131</v>
      </c>
      <c r="J19" s="1" t="s">
        <v>2245</v>
      </c>
      <c r="K19" s="1" t="s">
        <v>20</v>
      </c>
      <c r="L19" s="1" t="s">
        <v>2245</v>
      </c>
      <c r="M19" s="1"/>
      <c r="N19" s="1">
        <v>-3296.06</v>
      </c>
      <c r="O19" s="1" t="s">
        <v>22</v>
      </c>
      <c r="P19" s="1" t="s">
        <v>2248</v>
      </c>
      <c r="Q19" s="1" t="s">
        <v>2248</v>
      </c>
      <c r="R19" s="1" t="s">
        <v>21</v>
      </c>
      <c r="S19" s="1"/>
      <c r="T19" s="1" t="s">
        <v>25</v>
      </c>
      <c r="U19" t="s">
        <v>11687</v>
      </c>
    </row>
    <row r="20" spans="1:21">
      <c r="A20" s="1" t="s">
        <v>2145</v>
      </c>
      <c r="B20" s="1" t="s">
        <v>11690</v>
      </c>
      <c r="C20" s="1" t="s">
        <v>11453</v>
      </c>
      <c r="D20" s="1" t="s">
        <v>11462</v>
      </c>
      <c r="E20" s="1" t="s">
        <v>11685</v>
      </c>
      <c r="F20" s="5">
        <v>43003</v>
      </c>
      <c r="G20" s="1" t="s">
        <v>2249</v>
      </c>
      <c r="H20" s="1" t="s">
        <v>36</v>
      </c>
      <c r="I20" s="1" t="s">
        <v>131</v>
      </c>
      <c r="J20" s="1" t="s">
        <v>2250</v>
      </c>
      <c r="K20" s="1" t="s">
        <v>20</v>
      </c>
      <c r="L20" s="1" t="s">
        <v>2250</v>
      </c>
      <c r="M20" s="1"/>
      <c r="N20" s="1">
        <v>-66212.08</v>
      </c>
      <c r="O20" s="1" t="s">
        <v>22</v>
      </c>
      <c r="P20" s="1" t="s">
        <v>2251</v>
      </c>
      <c r="Q20" s="1" t="s">
        <v>2251</v>
      </c>
      <c r="R20" s="1" t="s">
        <v>21</v>
      </c>
      <c r="S20" s="1"/>
      <c r="T20" s="1" t="s">
        <v>25</v>
      </c>
      <c r="U20" t="s">
        <v>11687</v>
      </c>
    </row>
    <row r="21" spans="1:21">
      <c r="A21" s="1" t="s">
        <v>2145</v>
      </c>
      <c r="B21" s="1" t="s">
        <v>11690</v>
      </c>
      <c r="C21" s="1" t="s">
        <v>11453</v>
      </c>
      <c r="D21" s="1" t="s">
        <v>11462</v>
      </c>
      <c r="E21" s="1" t="s">
        <v>11685</v>
      </c>
      <c r="F21" s="5">
        <v>43003</v>
      </c>
      <c r="G21" s="1" t="s">
        <v>2252</v>
      </c>
      <c r="H21" s="1" t="s">
        <v>36</v>
      </c>
      <c r="I21" s="1" t="s">
        <v>131</v>
      </c>
      <c r="J21" s="1" t="s">
        <v>2253</v>
      </c>
      <c r="K21" s="1" t="s">
        <v>20</v>
      </c>
      <c r="L21" s="1" t="s">
        <v>2253</v>
      </c>
      <c r="M21" s="1"/>
      <c r="N21" s="1">
        <v>-20596.689999999999</v>
      </c>
      <c r="O21" s="1" t="s">
        <v>22</v>
      </c>
      <c r="P21" s="1" t="s">
        <v>2251</v>
      </c>
      <c r="Q21" s="1" t="s">
        <v>2251</v>
      </c>
      <c r="R21" s="1" t="s">
        <v>21</v>
      </c>
      <c r="S21" s="1"/>
      <c r="T21" s="1" t="s">
        <v>25</v>
      </c>
      <c r="U21" t="s">
        <v>11687</v>
      </c>
    </row>
    <row r="22" spans="1:21">
      <c r="A22" s="1" t="s">
        <v>2145</v>
      </c>
      <c r="B22" s="1" t="s">
        <v>11690</v>
      </c>
      <c r="C22" s="1" t="s">
        <v>11453</v>
      </c>
      <c r="D22" s="1" t="s">
        <v>11462</v>
      </c>
      <c r="E22" s="1" t="s">
        <v>11685</v>
      </c>
      <c r="F22" s="5">
        <v>43003</v>
      </c>
      <c r="G22" s="1" t="s">
        <v>2254</v>
      </c>
      <c r="H22" s="1" t="s">
        <v>17</v>
      </c>
      <c r="I22" s="1" t="s">
        <v>131</v>
      </c>
      <c r="J22" s="1" t="s">
        <v>2255</v>
      </c>
      <c r="K22" s="1" t="s">
        <v>20</v>
      </c>
      <c r="L22" s="1" t="s">
        <v>2255</v>
      </c>
      <c r="M22" s="1"/>
      <c r="N22" s="1">
        <v>-21298.38</v>
      </c>
      <c r="O22" s="1" t="s">
        <v>22</v>
      </c>
      <c r="P22" s="1" t="s">
        <v>2256</v>
      </c>
      <c r="Q22" s="1" t="s">
        <v>2256</v>
      </c>
      <c r="R22" s="1" t="s">
        <v>21</v>
      </c>
      <c r="S22" s="1"/>
      <c r="T22" s="1" t="s">
        <v>25</v>
      </c>
      <c r="U22" t="s">
        <v>11687</v>
      </c>
    </row>
    <row r="23" spans="1:21">
      <c r="A23" s="1" t="s">
        <v>2145</v>
      </c>
      <c r="B23" s="1" t="s">
        <v>11690</v>
      </c>
      <c r="C23" s="1" t="s">
        <v>11453</v>
      </c>
      <c r="D23" s="1" t="s">
        <v>11462</v>
      </c>
      <c r="E23" s="1" t="s">
        <v>11685</v>
      </c>
      <c r="F23" s="5">
        <v>43003</v>
      </c>
      <c r="G23" s="1" t="s">
        <v>2257</v>
      </c>
      <c r="H23" s="1" t="s">
        <v>17</v>
      </c>
      <c r="I23" s="1" t="s">
        <v>131</v>
      </c>
      <c r="J23" s="1" t="s">
        <v>2258</v>
      </c>
      <c r="K23" s="1" t="s">
        <v>20</v>
      </c>
      <c r="L23" s="1" t="s">
        <v>2258</v>
      </c>
      <c r="M23" s="1"/>
      <c r="N23" s="1">
        <v>-9665.2199999999993</v>
      </c>
      <c r="O23" s="1" t="s">
        <v>22</v>
      </c>
      <c r="P23" s="1" t="s">
        <v>2256</v>
      </c>
      <c r="Q23" s="1" t="s">
        <v>2256</v>
      </c>
      <c r="R23" s="1" t="s">
        <v>21</v>
      </c>
      <c r="S23" s="1"/>
      <c r="T23" s="1" t="s">
        <v>25</v>
      </c>
      <c r="U23" t="s">
        <v>11687</v>
      </c>
    </row>
    <row r="24" spans="1:21">
      <c r="A24" s="1" t="s">
        <v>2145</v>
      </c>
      <c r="B24" s="1" t="s">
        <v>11690</v>
      </c>
      <c r="C24" s="1" t="s">
        <v>11453</v>
      </c>
      <c r="D24" s="1" t="s">
        <v>11462</v>
      </c>
      <c r="E24" s="1" t="s">
        <v>11685</v>
      </c>
      <c r="F24" s="5">
        <v>43003</v>
      </c>
      <c r="G24" s="1" t="s">
        <v>2259</v>
      </c>
      <c r="H24" s="1" t="s">
        <v>17</v>
      </c>
      <c r="I24" s="1" t="s">
        <v>131</v>
      </c>
      <c r="J24" s="1" t="s">
        <v>2258</v>
      </c>
      <c r="K24" s="1" t="s">
        <v>20</v>
      </c>
      <c r="L24" s="1" t="s">
        <v>2258</v>
      </c>
      <c r="M24" s="1"/>
      <c r="N24" s="1">
        <v>-9665.2199999999993</v>
      </c>
      <c r="O24" s="1" t="s">
        <v>22</v>
      </c>
      <c r="P24" s="1" t="s">
        <v>2260</v>
      </c>
      <c r="Q24" s="1" t="s">
        <v>2260</v>
      </c>
      <c r="R24" s="1" t="s">
        <v>21</v>
      </c>
      <c r="S24" s="1"/>
      <c r="T24" s="1" t="s">
        <v>25</v>
      </c>
      <c r="U24" t="s">
        <v>11687</v>
      </c>
    </row>
    <row r="25" spans="1:21">
      <c r="A25" s="1" t="s">
        <v>2145</v>
      </c>
      <c r="B25" s="1" t="s">
        <v>11690</v>
      </c>
      <c r="C25" s="1" t="s">
        <v>11453</v>
      </c>
      <c r="D25" s="1" t="s">
        <v>11462</v>
      </c>
      <c r="E25" s="1" t="s">
        <v>11685</v>
      </c>
      <c r="F25" s="5">
        <v>43003</v>
      </c>
      <c r="G25" s="1" t="s">
        <v>2261</v>
      </c>
      <c r="H25" s="1" t="s">
        <v>17</v>
      </c>
      <c r="I25" s="1" t="s">
        <v>131</v>
      </c>
      <c r="J25" s="1" t="s">
        <v>2258</v>
      </c>
      <c r="K25" s="1" t="s">
        <v>20</v>
      </c>
      <c r="L25" s="1" t="s">
        <v>2258</v>
      </c>
      <c r="M25" s="1"/>
      <c r="N25" s="1">
        <v>-9665.2199999999993</v>
      </c>
      <c r="O25" s="1" t="s">
        <v>22</v>
      </c>
      <c r="P25" s="1" t="s">
        <v>2262</v>
      </c>
      <c r="Q25" s="1" t="s">
        <v>2262</v>
      </c>
      <c r="R25" s="1" t="s">
        <v>21</v>
      </c>
      <c r="S25" s="1"/>
      <c r="T25" s="1" t="s">
        <v>25</v>
      </c>
      <c r="U25" t="s">
        <v>11687</v>
      </c>
    </row>
    <row r="26" spans="1:21">
      <c r="A26" s="1" t="s">
        <v>2145</v>
      </c>
      <c r="B26" s="1" t="s">
        <v>11690</v>
      </c>
      <c r="C26" s="1" t="s">
        <v>11453</v>
      </c>
      <c r="D26" s="1" t="s">
        <v>11462</v>
      </c>
      <c r="E26" s="1" t="s">
        <v>11685</v>
      </c>
      <c r="F26" s="5">
        <v>43003</v>
      </c>
      <c r="G26" s="1" t="s">
        <v>2263</v>
      </c>
      <c r="H26" s="1" t="s">
        <v>17</v>
      </c>
      <c r="I26" s="1" t="s">
        <v>131</v>
      </c>
      <c r="J26" s="1" t="s">
        <v>2258</v>
      </c>
      <c r="K26" s="1" t="s">
        <v>20</v>
      </c>
      <c r="L26" s="1" t="s">
        <v>2258</v>
      </c>
      <c r="M26" s="1"/>
      <c r="N26" s="1">
        <v>-9665.2199999999993</v>
      </c>
      <c r="O26" s="1" t="s">
        <v>22</v>
      </c>
      <c r="P26" s="1" t="s">
        <v>2262</v>
      </c>
      <c r="Q26" s="1" t="s">
        <v>2262</v>
      </c>
      <c r="R26" s="1" t="s">
        <v>21</v>
      </c>
      <c r="S26" s="1"/>
      <c r="T26" s="1" t="s">
        <v>25</v>
      </c>
      <c r="U26" t="s">
        <v>11687</v>
      </c>
    </row>
    <row r="27" spans="1:21">
      <c r="A27" s="1" t="s">
        <v>2145</v>
      </c>
      <c r="B27" s="1" t="s">
        <v>11690</v>
      </c>
      <c r="C27" s="1" t="s">
        <v>11453</v>
      </c>
      <c r="D27" s="1" t="s">
        <v>11462</v>
      </c>
      <c r="E27" s="1" t="s">
        <v>11685</v>
      </c>
      <c r="F27" s="5">
        <v>43003</v>
      </c>
      <c r="G27" s="1" t="s">
        <v>2264</v>
      </c>
      <c r="H27" s="1" t="s">
        <v>17</v>
      </c>
      <c r="I27" s="1" t="s">
        <v>131</v>
      </c>
      <c r="J27" s="1" t="s">
        <v>2265</v>
      </c>
      <c r="K27" s="1" t="s">
        <v>20</v>
      </c>
      <c r="L27" s="1" t="s">
        <v>2265</v>
      </c>
      <c r="M27" s="1"/>
      <c r="N27" s="1">
        <v>-8453.43</v>
      </c>
      <c r="O27" s="1" t="s">
        <v>22</v>
      </c>
      <c r="P27" s="1" t="s">
        <v>2266</v>
      </c>
      <c r="Q27" s="1" t="s">
        <v>2266</v>
      </c>
      <c r="R27" s="1" t="s">
        <v>21</v>
      </c>
      <c r="S27" s="1"/>
      <c r="T27" s="1" t="s">
        <v>25</v>
      </c>
      <c r="U27" t="s">
        <v>11687</v>
      </c>
    </row>
    <row r="28" spans="1:21">
      <c r="A28" s="1" t="s">
        <v>2773</v>
      </c>
      <c r="B28" s="1" t="s">
        <v>11514</v>
      </c>
      <c r="C28" s="1" t="s">
        <v>11487</v>
      </c>
      <c r="D28" s="1" t="s">
        <v>11488</v>
      </c>
      <c r="E28" s="1" t="s">
        <v>11446</v>
      </c>
      <c r="F28" s="5">
        <v>42825</v>
      </c>
      <c r="G28" s="1" t="s">
        <v>2778</v>
      </c>
      <c r="H28" s="1" t="s">
        <v>17</v>
      </c>
      <c r="I28" s="1" t="s">
        <v>428</v>
      </c>
      <c r="J28" s="1" t="s">
        <v>2779</v>
      </c>
      <c r="K28" s="1" t="s">
        <v>20</v>
      </c>
      <c r="L28" s="1" t="s">
        <v>2779</v>
      </c>
      <c r="M28" s="1"/>
      <c r="N28" s="1">
        <v>-209.16</v>
      </c>
      <c r="O28" s="1" t="s">
        <v>22</v>
      </c>
      <c r="P28" s="1" t="s">
        <v>2780</v>
      </c>
      <c r="Q28" s="1" t="s">
        <v>2781</v>
      </c>
      <c r="R28" s="1" t="s">
        <v>21</v>
      </c>
      <c r="S28" s="1"/>
      <c r="T28" s="1" t="s">
        <v>25</v>
      </c>
      <c r="U28" t="s">
        <v>11687</v>
      </c>
    </row>
    <row r="29" spans="1:21">
      <c r="A29" s="1" t="s">
        <v>916</v>
      </c>
      <c r="B29" s="1" t="s">
        <v>11688</v>
      </c>
      <c r="C29" s="1" t="s">
        <v>11456</v>
      </c>
      <c r="D29" s="1" t="s">
        <v>11575</v>
      </c>
      <c r="E29" s="1" t="s">
        <v>11685</v>
      </c>
      <c r="F29" s="5">
        <v>43262.467164351852</v>
      </c>
      <c r="G29" s="1" t="s">
        <v>2792</v>
      </c>
      <c r="H29" s="1" t="s">
        <v>954</v>
      </c>
      <c r="I29" s="1" t="s">
        <v>131</v>
      </c>
      <c r="J29" s="1" t="s">
        <v>29</v>
      </c>
      <c r="K29" s="1" t="s">
        <v>20</v>
      </c>
      <c r="L29" s="1" t="s">
        <v>29</v>
      </c>
      <c r="M29" s="1"/>
      <c r="N29" s="1">
        <v>0</v>
      </c>
      <c r="O29" s="1" t="s">
        <v>22</v>
      </c>
      <c r="P29" s="1" t="s">
        <v>2793</v>
      </c>
      <c r="Q29" s="1" t="s">
        <v>2793</v>
      </c>
      <c r="R29" s="1" t="s">
        <v>21</v>
      </c>
      <c r="S29" s="1"/>
      <c r="T29" s="1" t="s">
        <v>25</v>
      </c>
      <c r="U29" t="s">
        <v>11687</v>
      </c>
    </row>
    <row r="30" spans="1:21">
      <c r="A30" s="1" t="s">
        <v>916</v>
      </c>
      <c r="B30" s="1" t="s">
        <v>11688</v>
      </c>
      <c r="C30" s="1" t="s">
        <v>11456</v>
      </c>
      <c r="D30" s="1" t="s">
        <v>11575</v>
      </c>
      <c r="E30" s="1" t="s">
        <v>11685</v>
      </c>
      <c r="F30" s="5">
        <v>43262.467164351852</v>
      </c>
      <c r="G30" s="1" t="s">
        <v>2794</v>
      </c>
      <c r="H30" s="1" t="s">
        <v>954</v>
      </c>
      <c r="I30" s="1" t="s">
        <v>131</v>
      </c>
      <c r="J30" s="1" t="s">
        <v>29</v>
      </c>
      <c r="K30" s="1" t="s">
        <v>20</v>
      </c>
      <c r="L30" s="1" t="s">
        <v>29</v>
      </c>
      <c r="M30" s="1"/>
      <c r="N30" s="1">
        <v>0</v>
      </c>
      <c r="O30" s="1" t="s">
        <v>22</v>
      </c>
      <c r="P30" s="1" t="s">
        <v>2795</v>
      </c>
      <c r="Q30" s="1" t="s">
        <v>2795</v>
      </c>
      <c r="R30" s="1" t="s">
        <v>21</v>
      </c>
      <c r="S30" s="1"/>
      <c r="T30" s="1" t="s">
        <v>25</v>
      </c>
      <c r="U30" t="s">
        <v>11687</v>
      </c>
    </row>
    <row r="31" spans="1:21">
      <c r="A31" s="1" t="s">
        <v>2145</v>
      </c>
      <c r="B31" s="1" t="s">
        <v>11690</v>
      </c>
      <c r="C31" s="1" t="s">
        <v>11453</v>
      </c>
      <c r="D31" s="1" t="s">
        <v>11462</v>
      </c>
      <c r="E31" s="1" t="s">
        <v>11685</v>
      </c>
      <c r="F31" s="5">
        <v>43003</v>
      </c>
      <c r="G31" s="1" t="s">
        <v>2942</v>
      </c>
      <c r="H31" s="1" t="s">
        <v>36</v>
      </c>
      <c r="I31" s="1" t="s">
        <v>131</v>
      </c>
      <c r="J31" s="1" t="s">
        <v>2943</v>
      </c>
      <c r="K31" s="1" t="s">
        <v>20</v>
      </c>
      <c r="L31" s="1" t="s">
        <v>2943</v>
      </c>
      <c r="M31" s="1"/>
      <c r="N31" s="1">
        <v>-66918.740000000005</v>
      </c>
      <c r="O31" s="1" t="s">
        <v>22</v>
      </c>
      <c r="P31" s="1" t="s">
        <v>2944</v>
      </c>
      <c r="Q31" s="1" t="s">
        <v>2944</v>
      </c>
      <c r="R31" s="1" t="s">
        <v>21</v>
      </c>
      <c r="S31" s="1"/>
      <c r="T31" s="1" t="s">
        <v>25</v>
      </c>
      <c r="U31" t="s">
        <v>11687</v>
      </c>
    </row>
    <row r="32" spans="1:21">
      <c r="A32" s="1" t="s">
        <v>2872</v>
      </c>
      <c r="B32" s="1" t="s">
        <v>11691</v>
      </c>
      <c r="C32" s="1" t="s">
        <v>11469</v>
      </c>
      <c r="D32" s="1" t="s">
        <v>11674</v>
      </c>
      <c r="E32" s="1" t="s">
        <v>11685</v>
      </c>
      <c r="F32" s="5">
        <v>43272.710405092592</v>
      </c>
      <c r="G32" s="1" t="s">
        <v>3547</v>
      </c>
      <c r="H32" s="1" t="s">
        <v>2874</v>
      </c>
      <c r="I32" s="1" t="s">
        <v>131</v>
      </c>
      <c r="J32" s="1" t="s">
        <v>3548</v>
      </c>
      <c r="K32" s="1" t="s">
        <v>20</v>
      </c>
      <c r="L32" s="1" t="s">
        <v>3548</v>
      </c>
      <c r="M32" s="1"/>
      <c r="N32" s="1">
        <v>-21800</v>
      </c>
      <c r="O32" s="1" t="s">
        <v>22</v>
      </c>
      <c r="P32" s="1" t="s">
        <v>3549</v>
      </c>
      <c r="Q32" s="1" t="s">
        <v>3549</v>
      </c>
      <c r="R32" s="1" t="s">
        <v>21</v>
      </c>
      <c r="S32" s="1" t="s">
        <v>3550</v>
      </c>
      <c r="T32" s="1" t="s">
        <v>25</v>
      </c>
      <c r="U32" t="s">
        <v>11687</v>
      </c>
    </row>
    <row r="33" spans="1:21">
      <c r="A33" s="1" t="s">
        <v>1559</v>
      </c>
      <c r="B33" s="1" t="s">
        <v>11501</v>
      </c>
      <c r="C33" s="1" t="s">
        <v>11453</v>
      </c>
      <c r="D33" s="1" t="s">
        <v>11454</v>
      </c>
      <c r="E33" s="1" t="s">
        <v>11446</v>
      </c>
      <c r="F33" s="5">
        <v>43045</v>
      </c>
      <c r="G33" s="1" t="s">
        <v>3555</v>
      </c>
      <c r="H33" s="1" t="s">
        <v>54</v>
      </c>
      <c r="I33" s="1" t="s">
        <v>131</v>
      </c>
      <c r="J33" s="1" t="s">
        <v>3556</v>
      </c>
      <c r="K33" s="1" t="s">
        <v>20</v>
      </c>
      <c r="L33" s="1" t="s">
        <v>3556</v>
      </c>
      <c r="M33" s="1"/>
      <c r="N33" s="1">
        <v>-1256.3</v>
      </c>
      <c r="O33" s="1" t="s">
        <v>22</v>
      </c>
      <c r="P33" s="1" t="s">
        <v>3557</v>
      </c>
      <c r="Q33" s="1" t="s">
        <v>3557</v>
      </c>
      <c r="R33" s="1" t="s">
        <v>21</v>
      </c>
      <c r="S33" s="1"/>
      <c r="T33" s="1" t="s">
        <v>25</v>
      </c>
      <c r="U33" t="s">
        <v>11687</v>
      </c>
    </row>
    <row r="34" spans="1:21">
      <c r="A34" s="1" t="s">
        <v>636</v>
      </c>
      <c r="B34" s="1" t="s">
        <v>11521</v>
      </c>
      <c r="C34" s="1" t="s">
        <v>11459</v>
      </c>
      <c r="D34" s="1" t="s">
        <v>11460</v>
      </c>
      <c r="E34" s="1" t="s">
        <v>11446</v>
      </c>
      <c r="F34" s="5">
        <v>43078</v>
      </c>
      <c r="G34" s="1" t="s">
        <v>3708</v>
      </c>
      <c r="H34" s="1" t="s">
        <v>306</v>
      </c>
      <c r="I34" s="1" t="s">
        <v>428</v>
      </c>
      <c r="J34" s="1" t="s">
        <v>3709</v>
      </c>
      <c r="K34" s="1" t="s">
        <v>20</v>
      </c>
      <c r="L34" s="1" t="s">
        <v>3709</v>
      </c>
      <c r="M34" s="1"/>
      <c r="N34" s="1">
        <v>-1428.26</v>
      </c>
      <c r="O34" s="1" t="s">
        <v>22</v>
      </c>
      <c r="P34" s="1" t="s">
        <v>3710</v>
      </c>
      <c r="Q34" s="1" t="s">
        <v>3710</v>
      </c>
      <c r="R34" s="1" t="s">
        <v>21</v>
      </c>
      <c r="S34" s="1"/>
      <c r="T34" s="1" t="s">
        <v>25</v>
      </c>
      <c r="U34" t="s">
        <v>11687</v>
      </c>
    </row>
    <row r="35" spans="1:21">
      <c r="A35" s="1" t="s">
        <v>636</v>
      </c>
      <c r="B35" s="1" t="s">
        <v>11521</v>
      </c>
      <c r="C35" s="1" t="s">
        <v>11459</v>
      </c>
      <c r="D35" s="1" t="s">
        <v>11460</v>
      </c>
      <c r="E35" s="1" t="s">
        <v>11446</v>
      </c>
      <c r="F35" s="5">
        <v>43078</v>
      </c>
      <c r="G35" s="1" t="s">
        <v>3711</v>
      </c>
      <c r="H35" s="1" t="s">
        <v>306</v>
      </c>
      <c r="I35" s="1" t="s">
        <v>428</v>
      </c>
      <c r="J35" s="1" t="s">
        <v>3712</v>
      </c>
      <c r="K35" s="1" t="s">
        <v>20</v>
      </c>
      <c r="L35" s="1" t="s">
        <v>3712</v>
      </c>
      <c r="M35" s="1"/>
      <c r="N35" s="1">
        <v>-1438.46</v>
      </c>
      <c r="O35" s="1" t="s">
        <v>22</v>
      </c>
      <c r="P35" s="1" t="s">
        <v>3713</v>
      </c>
      <c r="Q35" s="1" t="s">
        <v>3714</v>
      </c>
      <c r="R35" s="1" t="s">
        <v>21</v>
      </c>
      <c r="S35" s="1"/>
      <c r="T35" s="1" t="s">
        <v>25</v>
      </c>
      <c r="U35" t="s">
        <v>11687</v>
      </c>
    </row>
    <row r="36" spans="1:21">
      <c r="A36" s="1" t="s">
        <v>636</v>
      </c>
      <c r="B36" s="1" t="s">
        <v>11521</v>
      </c>
      <c r="C36" s="1" t="s">
        <v>11459</v>
      </c>
      <c r="D36" s="1" t="s">
        <v>11460</v>
      </c>
      <c r="E36" s="1" t="s">
        <v>11446</v>
      </c>
      <c r="F36" s="5">
        <v>43078</v>
      </c>
      <c r="G36" s="1" t="s">
        <v>3715</v>
      </c>
      <c r="H36" s="1" t="s">
        <v>306</v>
      </c>
      <c r="I36" s="1" t="s">
        <v>428</v>
      </c>
      <c r="J36" s="1" t="s">
        <v>3716</v>
      </c>
      <c r="K36" s="1" t="s">
        <v>20</v>
      </c>
      <c r="L36" s="1" t="s">
        <v>3716</v>
      </c>
      <c r="M36" s="1"/>
      <c r="N36" s="1">
        <v>-759.89</v>
      </c>
      <c r="O36" s="1" t="s">
        <v>22</v>
      </c>
      <c r="P36" s="1" t="s">
        <v>3717</v>
      </c>
      <c r="Q36" s="1" t="s">
        <v>3717</v>
      </c>
      <c r="R36" s="1" t="s">
        <v>21</v>
      </c>
      <c r="S36" s="1"/>
      <c r="T36" s="1" t="s">
        <v>25</v>
      </c>
      <c r="U36" t="s">
        <v>11687</v>
      </c>
    </row>
    <row r="37" spans="1:21">
      <c r="A37" s="1" t="s">
        <v>2310</v>
      </c>
      <c r="B37" s="1" t="s">
        <v>11508</v>
      </c>
      <c r="C37" s="1" t="s">
        <v>11453</v>
      </c>
      <c r="D37" s="1" t="s">
        <v>11466</v>
      </c>
      <c r="E37" s="1" t="s">
        <v>11446</v>
      </c>
      <c r="F37" s="5">
        <v>42942</v>
      </c>
      <c r="G37" s="1" t="s">
        <v>3932</v>
      </c>
      <c r="H37" s="1" t="s">
        <v>17</v>
      </c>
      <c r="I37" s="1" t="s">
        <v>428</v>
      </c>
      <c r="J37" s="1" t="s">
        <v>3933</v>
      </c>
      <c r="K37" s="1" t="s">
        <v>20</v>
      </c>
      <c r="L37" s="1" t="s">
        <v>3933</v>
      </c>
      <c r="M37" s="1"/>
      <c r="N37" s="1">
        <v>-56.19</v>
      </c>
      <c r="O37" s="1" t="s">
        <v>22</v>
      </c>
      <c r="P37" s="1" t="s">
        <v>3934</v>
      </c>
      <c r="Q37" s="1" t="s">
        <v>3935</v>
      </c>
      <c r="R37" s="1" t="s">
        <v>21</v>
      </c>
      <c r="S37" s="1"/>
      <c r="T37" s="1" t="s">
        <v>25</v>
      </c>
      <c r="U37" t="s">
        <v>11687</v>
      </c>
    </row>
    <row r="38" spans="1:21">
      <c r="A38" s="1" t="s">
        <v>2310</v>
      </c>
      <c r="B38" s="1" t="s">
        <v>11508</v>
      </c>
      <c r="C38" s="1" t="s">
        <v>11453</v>
      </c>
      <c r="D38" s="1" t="s">
        <v>11466</v>
      </c>
      <c r="E38" s="1" t="s">
        <v>11446</v>
      </c>
      <c r="F38" s="5">
        <v>42942</v>
      </c>
      <c r="G38" s="1" t="s">
        <v>3938</v>
      </c>
      <c r="H38" s="1" t="s">
        <v>17</v>
      </c>
      <c r="I38" s="1" t="s">
        <v>428</v>
      </c>
      <c r="J38" s="1" t="s">
        <v>3939</v>
      </c>
      <c r="K38" s="1" t="s">
        <v>20</v>
      </c>
      <c r="L38" s="1" t="s">
        <v>3939</v>
      </c>
      <c r="M38" s="1"/>
      <c r="N38" s="1">
        <v>-56.17</v>
      </c>
      <c r="O38" s="1" t="s">
        <v>22</v>
      </c>
      <c r="P38" s="1" t="s">
        <v>3940</v>
      </c>
      <c r="Q38" s="1" t="s">
        <v>3940</v>
      </c>
      <c r="R38" s="1" t="s">
        <v>21</v>
      </c>
      <c r="S38" s="1"/>
      <c r="T38" s="1" t="s">
        <v>25</v>
      </c>
      <c r="U38" t="s">
        <v>11687</v>
      </c>
    </row>
    <row r="39" spans="1:21">
      <c r="A39" s="1" t="s">
        <v>4907</v>
      </c>
      <c r="B39" s="1" t="s">
        <v>11529</v>
      </c>
      <c r="C39" s="1" t="s">
        <v>11456</v>
      </c>
      <c r="D39" s="1" t="s">
        <v>11457</v>
      </c>
      <c r="E39" s="1" t="s">
        <v>11446</v>
      </c>
      <c r="F39" s="5">
        <v>42807</v>
      </c>
      <c r="G39" s="1" t="s">
        <v>5339</v>
      </c>
      <c r="H39" s="1" t="s">
        <v>17</v>
      </c>
      <c r="I39" s="1" t="s">
        <v>428</v>
      </c>
      <c r="J39" s="1" t="s">
        <v>5340</v>
      </c>
      <c r="K39" s="1" t="s">
        <v>20</v>
      </c>
      <c r="L39" s="1" t="s">
        <v>5340</v>
      </c>
      <c r="M39" s="1"/>
      <c r="N39" s="1">
        <v>-29.02</v>
      </c>
      <c r="O39" s="1" t="s">
        <v>22</v>
      </c>
      <c r="P39" s="1" t="s">
        <v>5341</v>
      </c>
      <c r="Q39" s="1" t="s">
        <v>5341</v>
      </c>
      <c r="R39" s="1" t="s">
        <v>21</v>
      </c>
      <c r="S39" s="1"/>
      <c r="T39" s="1" t="s">
        <v>25</v>
      </c>
      <c r="U39" t="s">
        <v>11687</v>
      </c>
    </row>
    <row r="40" spans="1:21">
      <c r="A40" s="1" t="s">
        <v>869</v>
      </c>
      <c r="B40" s="1" t="s">
        <v>11489</v>
      </c>
      <c r="C40" s="1" t="s">
        <v>11453</v>
      </c>
      <c r="D40" s="1" t="s">
        <v>11454</v>
      </c>
      <c r="E40" s="1" t="s">
        <v>11446</v>
      </c>
      <c r="F40" s="5">
        <v>43115.892326388901</v>
      </c>
      <c r="G40" s="1" t="s">
        <v>6001</v>
      </c>
      <c r="H40" s="1" t="s">
        <v>17</v>
      </c>
      <c r="I40" s="1" t="s">
        <v>131</v>
      </c>
      <c r="J40" s="1" t="s">
        <v>6002</v>
      </c>
      <c r="K40" s="1" t="s">
        <v>20</v>
      </c>
      <c r="L40" s="1" t="s">
        <v>6002</v>
      </c>
      <c r="M40" s="1"/>
      <c r="N40" s="1">
        <v>-974.56</v>
      </c>
      <c r="O40" s="1" t="s">
        <v>22</v>
      </c>
      <c r="P40" s="1" t="s">
        <v>6003</v>
      </c>
      <c r="Q40" s="1" t="s">
        <v>6003</v>
      </c>
      <c r="R40" s="1" t="s">
        <v>21</v>
      </c>
      <c r="S40" s="1"/>
      <c r="T40" s="1" t="s">
        <v>25</v>
      </c>
      <c r="U40" t="s">
        <v>11687</v>
      </c>
    </row>
    <row r="41" spans="1:21">
      <c r="A41" s="1" t="s">
        <v>426</v>
      </c>
      <c r="B41" s="1" t="s">
        <v>11531</v>
      </c>
      <c r="C41" s="1" t="s">
        <v>11456</v>
      </c>
      <c r="D41" s="1" t="s">
        <v>11457</v>
      </c>
      <c r="E41" s="1" t="s">
        <v>11446</v>
      </c>
      <c r="F41" s="5">
        <v>43034</v>
      </c>
      <c r="G41" s="1" t="s">
        <v>6389</v>
      </c>
      <c r="H41" s="1" t="s">
        <v>36</v>
      </c>
      <c r="I41" s="1" t="s">
        <v>131</v>
      </c>
      <c r="J41" s="1" t="s">
        <v>6390</v>
      </c>
      <c r="K41" s="1" t="s">
        <v>20</v>
      </c>
      <c r="L41" s="1" t="s">
        <v>6390</v>
      </c>
      <c r="M41" s="1"/>
      <c r="N41" s="1">
        <v>-680</v>
      </c>
      <c r="O41" s="1" t="s">
        <v>22</v>
      </c>
      <c r="P41" s="1" t="s">
        <v>6391</v>
      </c>
      <c r="Q41" s="1" t="s">
        <v>6391</v>
      </c>
      <c r="R41" s="1" t="s">
        <v>21</v>
      </c>
      <c r="S41" s="1"/>
      <c r="T41" s="1" t="s">
        <v>25</v>
      </c>
      <c r="U41" t="s">
        <v>11687</v>
      </c>
    </row>
    <row r="42" spans="1:21">
      <c r="A42" s="1" t="s">
        <v>2058</v>
      </c>
      <c r="B42" s="1" t="s">
        <v>11506</v>
      </c>
      <c r="C42" s="1" t="s">
        <v>11453</v>
      </c>
      <c r="D42" s="1" t="s">
        <v>11462</v>
      </c>
      <c r="E42" s="1" t="s">
        <v>11446</v>
      </c>
      <c r="F42" s="5">
        <v>43174.781932870399</v>
      </c>
      <c r="G42" s="1" t="s">
        <v>6623</v>
      </c>
      <c r="H42" s="1" t="s">
        <v>6624</v>
      </c>
      <c r="I42" s="1" t="s">
        <v>131</v>
      </c>
      <c r="J42" s="1" t="s">
        <v>6625</v>
      </c>
      <c r="K42" s="1" t="s">
        <v>20</v>
      </c>
      <c r="L42" s="1" t="s">
        <v>6625</v>
      </c>
      <c r="M42" s="1"/>
      <c r="N42" s="1">
        <v>-18377.189999999999</v>
      </c>
      <c r="O42" s="1" t="s">
        <v>22</v>
      </c>
      <c r="P42" s="1" t="s">
        <v>6626</v>
      </c>
      <c r="Q42" s="1" t="s">
        <v>6626</v>
      </c>
      <c r="R42" s="1" t="s">
        <v>21</v>
      </c>
      <c r="S42" s="1"/>
      <c r="T42" s="1" t="s">
        <v>25</v>
      </c>
      <c r="U42" t="s">
        <v>11687</v>
      </c>
    </row>
    <row r="43" spans="1:21">
      <c r="A43" s="1" t="s">
        <v>2058</v>
      </c>
      <c r="B43" s="1" t="s">
        <v>11506</v>
      </c>
      <c r="C43" s="1" t="s">
        <v>11453</v>
      </c>
      <c r="D43" s="1" t="s">
        <v>11462</v>
      </c>
      <c r="E43" s="1" t="s">
        <v>11446</v>
      </c>
      <c r="F43" s="5">
        <v>43174.781932870399</v>
      </c>
      <c r="G43" s="1" t="s">
        <v>6643</v>
      </c>
      <c r="H43" s="1" t="s">
        <v>36</v>
      </c>
      <c r="I43" s="1" t="s">
        <v>131</v>
      </c>
      <c r="J43" s="1" t="s">
        <v>6644</v>
      </c>
      <c r="K43" s="1" t="s">
        <v>20</v>
      </c>
      <c r="L43" s="1" t="s">
        <v>6644</v>
      </c>
      <c r="M43" s="1"/>
      <c r="N43" s="1">
        <v>-2380</v>
      </c>
      <c r="O43" s="1" t="s">
        <v>22</v>
      </c>
      <c r="P43" s="1" t="s">
        <v>6645</v>
      </c>
      <c r="Q43" s="1" t="s">
        <v>6645</v>
      </c>
      <c r="R43" s="1" t="s">
        <v>21</v>
      </c>
      <c r="S43" s="1"/>
      <c r="T43" s="1" t="s">
        <v>25</v>
      </c>
      <c r="U43" t="s">
        <v>11687</v>
      </c>
    </row>
    <row r="44" spans="1:21">
      <c r="A44" s="1" t="s">
        <v>636</v>
      </c>
      <c r="B44" s="1" t="s">
        <v>11521</v>
      </c>
      <c r="C44" s="1" t="s">
        <v>11459</v>
      </c>
      <c r="D44" s="1" t="s">
        <v>11460</v>
      </c>
      <c r="E44" s="1" t="s">
        <v>11446</v>
      </c>
      <c r="F44" s="5">
        <v>43078</v>
      </c>
      <c r="G44" s="1" t="s">
        <v>6827</v>
      </c>
      <c r="H44" s="1" t="s">
        <v>17</v>
      </c>
      <c r="I44" s="1" t="s">
        <v>428</v>
      </c>
      <c r="J44" s="1" t="s">
        <v>6828</v>
      </c>
      <c r="K44" s="1" t="s">
        <v>20</v>
      </c>
      <c r="L44" s="1" t="s">
        <v>6828</v>
      </c>
      <c r="M44" s="1"/>
      <c r="N44" s="1">
        <v>-176.73</v>
      </c>
      <c r="O44" s="1" t="s">
        <v>22</v>
      </c>
      <c r="P44" s="1" t="s">
        <v>6829</v>
      </c>
      <c r="Q44" s="1" t="s">
        <v>6829</v>
      </c>
      <c r="R44" s="1" t="s">
        <v>21</v>
      </c>
      <c r="S44" s="1"/>
      <c r="T44" s="1" t="s">
        <v>25</v>
      </c>
      <c r="U44" t="s">
        <v>11687</v>
      </c>
    </row>
    <row r="45" spans="1:21">
      <c r="A45" s="1" t="s">
        <v>636</v>
      </c>
      <c r="B45" s="1" t="s">
        <v>11521</v>
      </c>
      <c r="C45" s="1" t="s">
        <v>11459</v>
      </c>
      <c r="D45" s="1" t="s">
        <v>11460</v>
      </c>
      <c r="E45" s="1" t="s">
        <v>11446</v>
      </c>
      <c r="F45" s="5">
        <v>43078</v>
      </c>
      <c r="G45" s="1" t="s">
        <v>6835</v>
      </c>
      <c r="H45" s="1" t="s">
        <v>17</v>
      </c>
      <c r="I45" s="1" t="s">
        <v>428</v>
      </c>
      <c r="J45" s="1" t="s">
        <v>6836</v>
      </c>
      <c r="K45" s="1" t="s">
        <v>20</v>
      </c>
      <c r="L45" s="1" t="s">
        <v>6836</v>
      </c>
      <c r="M45" s="1"/>
      <c r="N45" s="1">
        <v>-66.760000000000005</v>
      </c>
      <c r="O45" s="1" t="s">
        <v>22</v>
      </c>
      <c r="P45" s="1" t="s">
        <v>6837</v>
      </c>
      <c r="Q45" s="1" t="s">
        <v>6837</v>
      </c>
      <c r="R45" s="1" t="s">
        <v>21</v>
      </c>
      <c r="S45" s="1"/>
      <c r="T45" s="1" t="s">
        <v>25</v>
      </c>
      <c r="U45" t="s">
        <v>11687</v>
      </c>
    </row>
    <row r="46" spans="1:21">
      <c r="A46" s="1" t="s">
        <v>636</v>
      </c>
      <c r="B46" s="1" t="s">
        <v>11521</v>
      </c>
      <c r="C46" s="1" t="s">
        <v>11459</v>
      </c>
      <c r="D46" s="1" t="s">
        <v>11460</v>
      </c>
      <c r="E46" s="1" t="s">
        <v>11446</v>
      </c>
      <c r="F46" s="5">
        <v>43078</v>
      </c>
      <c r="G46" s="1" t="s">
        <v>6844</v>
      </c>
      <c r="H46" s="1" t="s">
        <v>17</v>
      </c>
      <c r="I46" s="1" t="s">
        <v>428</v>
      </c>
      <c r="J46" s="1" t="s">
        <v>6845</v>
      </c>
      <c r="K46" s="1" t="s">
        <v>20</v>
      </c>
      <c r="L46" s="1" t="s">
        <v>6845</v>
      </c>
      <c r="M46" s="1"/>
      <c r="N46" s="1">
        <v>-176.87</v>
      </c>
      <c r="O46" s="1" t="s">
        <v>22</v>
      </c>
      <c r="P46" s="1" t="s">
        <v>6846</v>
      </c>
      <c r="Q46" s="1" t="s">
        <v>6846</v>
      </c>
      <c r="R46" s="1" t="s">
        <v>21</v>
      </c>
      <c r="S46" s="1"/>
      <c r="T46" s="1" t="s">
        <v>25</v>
      </c>
      <c r="U46" t="s">
        <v>11687</v>
      </c>
    </row>
    <row r="47" spans="1:21">
      <c r="A47" s="1" t="s">
        <v>916</v>
      </c>
      <c r="B47" s="1" t="s">
        <v>11688</v>
      </c>
      <c r="C47" s="1" t="s">
        <v>11456</v>
      </c>
      <c r="D47" s="1" t="s">
        <v>11575</v>
      </c>
      <c r="E47" s="1" t="s">
        <v>11685</v>
      </c>
      <c r="F47" s="5">
        <v>43262.467164351852</v>
      </c>
      <c r="G47" s="1" t="s">
        <v>7442</v>
      </c>
      <c r="H47" s="1" t="s">
        <v>130</v>
      </c>
      <c r="I47" s="1" t="s">
        <v>131</v>
      </c>
      <c r="J47" s="1" t="s">
        <v>29</v>
      </c>
      <c r="K47" s="1" t="s">
        <v>20</v>
      </c>
      <c r="L47" s="1" t="s">
        <v>30</v>
      </c>
      <c r="M47" s="1"/>
      <c r="N47" s="1">
        <v>0</v>
      </c>
      <c r="O47" s="1" t="s">
        <v>31</v>
      </c>
      <c r="P47" s="1" t="s">
        <v>7443</v>
      </c>
      <c r="Q47" s="1" t="s">
        <v>7443</v>
      </c>
      <c r="R47" s="1" t="s">
        <v>21</v>
      </c>
      <c r="S47" s="1"/>
      <c r="T47" s="1" t="s">
        <v>25</v>
      </c>
      <c r="U47" t="b">
        <v>1</v>
      </c>
    </row>
    <row r="48" spans="1:21">
      <c r="A48" s="1" t="s">
        <v>916</v>
      </c>
      <c r="B48" s="1" t="s">
        <v>11688</v>
      </c>
      <c r="C48" s="1" t="s">
        <v>11456</v>
      </c>
      <c r="D48" s="1" t="s">
        <v>11575</v>
      </c>
      <c r="E48" s="1" t="s">
        <v>11685</v>
      </c>
      <c r="F48" s="5">
        <v>43262.467164351852</v>
      </c>
      <c r="G48" s="1" t="s">
        <v>7451</v>
      </c>
      <c r="H48" s="1" t="s">
        <v>130</v>
      </c>
      <c r="I48" s="1" t="s">
        <v>131</v>
      </c>
      <c r="J48" s="1" t="s">
        <v>29</v>
      </c>
      <c r="K48" s="1" t="s">
        <v>20</v>
      </c>
      <c r="L48" s="1" t="s">
        <v>30</v>
      </c>
      <c r="M48" s="1"/>
      <c r="N48" s="1">
        <v>0</v>
      </c>
      <c r="O48" s="1" t="s">
        <v>31</v>
      </c>
      <c r="P48" s="1" t="s">
        <v>7452</v>
      </c>
      <c r="Q48" s="1" t="s">
        <v>7452</v>
      </c>
      <c r="R48" s="1" t="s">
        <v>21</v>
      </c>
      <c r="S48" s="1"/>
      <c r="T48" s="1" t="s">
        <v>25</v>
      </c>
      <c r="U48" t="b">
        <v>1</v>
      </c>
    </row>
    <row r="49" spans="1:21">
      <c r="A49" s="2" t="s">
        <v>7880</v>
      </c>
      <c r="B49" s="1" t="s">
        <v>11692</v>
      </c>
      <c r="C49" s="1" t="s">
        <v>11542</v>
      </c>
      <c r="D49" s="1" t="s">
        <v>11675</v>
      </c>
      <c r="E49" s="1" t="e">
        <v>#N/A</v>
      </c>
      <c r="F49" s="5" t="e">
        <v>#N/A</v>
      </c>
      <c r="G49" s="2" t="s">
        <v>7881</v>
      </c>
      <c r="H49" s="2" t="s">
        <v>17</v>
      </c>
      <c r="I49" s="2" t="s">
        <v>131</v>
      </c>
      <c r="J49" s="2" t="s">
        <v>7882</v>
      </c>
      <c r="K49" s="2" t="s">
        <v>20</v>
      </c>
      <c r="L49" s="2" t="s">
        <v>7882</v>
      </c>
      <c r="M49" s="2"/>
      <c r="N49" s="1">
        <v>-358.09</v>
      </c>
      <c r="O49" s="2" t="s">
        <v>22</v>
      </c>
      <c r="P49" s="2" t="s">
        <v>7883</v>
      </c>
      <c r="Q49" s="2" t="s">
        <v>7883</v>
      </c>
      <c r="R49" s="2" t="s">
        <v>21</v>
      </c>
      <c r="S49" s="2" t="s">
        <v>7884</v>
      </c>
      <c r="T49" s="2" t="s">
        <v>7865</v>
      </c>
      <c r="U49" t="s">
        <v>11687</v>
      </c>
    </row>
    <row r="50" spans="1:21">
      <c r="A50" s="2" t="s">
        <v>8034</v>
      </c>
      <c r="B50" s="1" t="s">
        <v>11693</v>
      </c>
      <c r="C50" s="1" t="s">
        <v>11624</v>
      </c>
      <c r="D50" s="1" t="s">
        <v>11674</v>
      </c>
      <c r="E50" s="1" t="s">
        <v>11685</v>
      </c>
      <c r="F50" s="5">
        <v>43084</v>
      </c>
      <c r="G50" s="2" t="s">
        <v>8115</v>
      </c>
      <c r="H50" s="2" t="s">
        <v>17</v>
      </c>
      <c r="I50" s="2" t="s">
        <v>131</v>
      </c>
      <c r="J50" s="2" t="s">
        <v>8116</v>
      </c>
      <c r="K50" s="2" t="s">
        <v>20</v>
      </c>
      <c r="L50" s="2" t="s">
        <v>8116</v>
      </c>
      <c r="M50" s="2"/>
      <c r="N50" s="1">
        <v>-270.18</v>
      </c>
      <c r="O50" s="2" t="s">
        <v>22</v>
      </c>
      <c r="P50" s="2" t="s">
        <v>8117</v>
      </c>
      <c r="Q50" s="2" t="s">
        <v>8117</v>
      </c>
      <c r="R50" s="2" t="s">
        <v>21</v>
      </c>
      <c r="U50" t="s">
        <v>11687</v>
      </c>
    </row>
    <row r="51" spans="1:21">
      <c r="A51" s="2" t="s">
        <v>8009</v>
      </c>
      <c r="B51" s="1" t="s">
        <v>11694</v>
      </c>
      <c r="C51" s="1" t="s">
        <v>11624</v>
      </c>
      <c r="D51" s="1" t="s">
        <v>11674</v>
      </c>
      <c r="E51" s="1" t="s">
        <v>11685</v>
      </c>
      <c r="F51" s="5">
        <v>43070</v>
      </c>
      <c r="G51" s="2" t="s">
        <v>8128</v>
      </c>
      <c r="H51" s="2" t="s">
        <v>130</v>
      </c>
      <c r="I51" s="2" t="s">
        <v>131</v>
      </c>
      <c r="J51" s="2" t="s">
        <v>29</v>
      </c>
      <c r="K51" s="2" t="s">
        <v>20</v>
      </c>
      <c r="L51" s="2" t="s">
        <v>30</v>
      </c>
      <c r="M51" s="2"/>
      <c r="N51" s="1">
        <v>0</v>
      </c>
      <c r="O51" s="2" t="s">
        <v>31</v>
      </c>
      <c r="P51" s="2" t="s">
        <v>8129</v>
      </c>
      <c r="Q51" s="2" t="s">
        <v>8129</v>
      </c>
      <c r="R51" s="2" t="s">
        <v>21</v>
      </c>
      <c r="U51" t="b">
        <v>1</v>
      </c>
    </row>
    <row r="52" spans="1:21">
      <c r="A52" s="2" t="s">
        <v>8519</v>
      </c>
      <c r="B52" s="1" t="s">
        <v>11564</v>
      </c>
      <c r="C52" s="1" t="s">
        <v>11487</v>
      </c>
      <c r="D52" s="1" t="s">
        <v>11488</v>
      </c>
      <c r="E52" s="1" t="s">
        <v>11446</v>
      </c>
      <c r="F52" s="5">
        <v>43090</v>
      </c>
      <c r="G52" s="2" t="s">
        <v>8520</v>
      </c>
      <c r="H52" s="2" t="s">
        <v>17</v>
      </c>
      <c r="I52" s="2" t="s">
        <v>428</v>
      </c>
      <c r="J52" s="2" t="s">
        <v>8521</v>
      </c>
      <c r="K52" s="2" t="s">
        <v>20</v>
      </c>
      <c r="L52" s="2" t="s">
        <v>8521</v>
      </c>
      <c r="M52" s="2"/>
      <c r="N52" s="1">
        <v>-319.10000000000002</v>
      </c>
      <c r="O52" s="2" t="s">
        <v>22</v>
      </c>
      <c r="P52" s="2" t="s">
        <v>8522</v>
      </c>
      <c r="Q52" s="2" t="s">
        <v>8522</v>
      </c>
      <c r="R52" s="2" t="s">
        <v>21</v>
      </c>
      <c r="S52" s="2"/>
      <c r="T52" s="2" t="s">
        <v>25</v>
      </c>
      <c r="U52" t="s">
        <v>11687</v>
      </c>
    </row>
    <row r="53" spans="1:21">
      <c r="A53" s="2" t="s">
        <v>8788</v>
      </c>
      <c r="B53" s="1" t="s">
        <v>11695</v>
      </c>
      <c r="C53" s="1" t="s">
        <v>11542</v>
      </c>
      <c r="D53" s="1" t="s">
        <v>11675</v>
      </c>
      <c r="E53" s="1" t="s">
        <v>11685</v>
      </c>
      <c r="F53" s="5">
        <v>43264.774907407409</v>
      </c>
      <c r="G53" s="2" t="s">
        <v>8789</v>
      </c>
      <c r="H53" s="2" t="s">
        <v>36</v>
      </c>
      <c r="I53" s="2" t="s">
        <v>131</v>
      </c>
      <c r="J53" s="2" t="s">
        <v>8790</v>
      </c>
      <c r="K53" s="2" t="s">
        <v>20</v>
      </c>
      <c r="L53" s="2" t="s">
        <v>8790</v>
      </c>
      <c r="M53" s="2"/>
      <c r="N53" s="1">
        <v>-7300</v>
      </c>
      <c r="O53" s="2" t="s">
        <v>22</v>
      </c>
      <c r="P53" s="2" t="s">
        <v>8791</v>
      </c>
      <c r="Q53" s="2" t="s">
        <v>8791</v>
      </c>
      <c r="R53" s="2" t="s">
        <v>21</v>
      </c>
      <c r="S53" s="2"/>
      <c r="T53" s="2" t="s">
        <v>25</v>
      </c>
      <c r="U53" t="s">
        <v>11687</v>
      </c>
    </row>
    <row r="54" spans="1:21">
      <c r="A54" s="2" t="s">
        <v>8519</v>
      </c>
      <c r="B54" s="1" t="s">
        <v>11564</v>
      </c>
      <c r="C54" s="1" t="s">
        <v>11487</v>
      </c>
      <c r="D54" s="1" t="s">
        <v>11488</v>
      </c>
      <c r="E54" s="1" t="s">
        <v>11446</v>
      </c>
      <c r="F54" s="5">
        <v>43090</v>
      </c>
      <c r="G54" s="2" t="s">
        <v>8880</v>
      </c>
      <c r="H54" s="2" t="s">
        <v>17</v>
      </c>
      <c r="I54" s="2" t="s">
        <v>428</v>
      </c>
      <c r="J54" s="2" t="s">
        <v>8881</v>
      </c>
      <c r="K54" s="2" t="s">
        <v>20</v>
      </c>
      <c r="L54" s="2" t="s">
        <v>8881</v>
      </c>
      <c r="M54" s="2"/>
      <c r="N54" s="1">
        <v>-677.35</v>
      </c>
      <c r="O54" s="2" t="s">
        <v>22</v>
      </c>
      <c r="P54" s="2" t="s">
        <v>8882</v>
      </c>
      <c r="Q54" s="2" t="s">
        <v>8882</v>
      </c>
      <c r="R54" s="2" t="s">
        <v>21</v>
      </c>
      <c r="S54" s="2"/>
      <c r="T54" s="2" t="s">
        <v>25</v>
      </c>
      <c r="U54" t="s">
        <v>11687</v>
      </c>
    </row>
    <row r="55" spans="1:21">
      <c r="A55" s="2" t="s">
        <v>8589</v>
      </c>
      <c r="B55" s="1" t="s">
        <v>11548</v>
      </c>
      <c r="C55" s="1" t="s">
        <v>11542</v>
      </c>
      <c r="D55" s="1" t="s">
        <v>11549</v>
      </c>
      <c r="E55" s="1" t="s">
        <v>11446</v>
      </c>
      <c r="F55" s="5">
        <v>43155.4707291667</v>
      </c>
      <c r="G55" s="2" t="s">
        <v>9820</v>
      </c>
      <c r="H55" s="2" t="s">
        <v>17</v>
      </c>
      <c r="I55" s="2" t="s">
        <v>131</v>
      </c>
      <c r="J55" s="2" t="s">
        <v>9821</v>
      </c>
      <c r="K55" s="2" t="s">
        <v>20</v>
      </c>
      <c r="L55" s="2" t="s">
        <v>9821</v>
      </c>
      <c r="M55" s="2"/>
      <c r="N55" s="1">
        <v>-62.44</v>
      </c>
      <c r="O55" s="2" t="s">
        <v>22</v>
      </c>
      <c r="P55" s="2" t="s">
        <v>9822</v>
      </c>
      <c r="Q55" s="2" t="s">
        <v>9822</v>
      </c>
      <c r="R55" s="2" t="s">
        <v>21</v>
      </c>
      <c r="S55" s="2"/>
      <c r="T55" s="2" t="s">
        <v>25</v>
      </c>
      <c r="U55" t="s">
        <v>11687</v>
      </c>
    </row>
    <row r="56" spans="1:21">
      <c r="A56" s="2" t="s">
        <v>8961</v>
      </c>
      <c r="B56" s="1" t="s">
        <v>11551</v>
      </c>
      <c r="C56" s="1" t="s">
        <v>11542</v>
      </c>
      <c r="D56" s="1" t="s">
        <v>11543</v>
      </c>
      <c r="E56" s="1" t="s">
        <v>11446</v>
      </c>
      <c r="F56" s="5">
        <v>43172.850138888898</v>
      </c>
      <c r="G56" s="2" t="s">
        <v>10004</v>
      </c>
      <c r="H56" s="2" t="s">
        <v>17</v>
      </c>
      <c r="I56" s="2" t="s">
        <v>131</v>
      </c>
      <c r="J56" s="2" t="s">
        <v>10005</v>
      </c>
      <c r="K56" s="2" t="s">
        <v>20</v>
      </c>
      <c r="L56" s="2" t="s">
        <v>10005</v>
      </c>
      <c r="M56" s="2"/>
      <c r="N56" s="1">
        <v>-442.48</v>
      </c>
      <c r="O56" s="2" t="s">
        <v>22</v>
      </c>
      <c r="P56" s="2" t="s">
        <v>10006</v>
      </c>
      <c r="Q56" s="2" t="s">
        <v>10006</v>
      </c>
      <c r="R56" s="2" t="s">
        <v>21</v>
      </c>
      <c r="S56" s="2"/>
      <c r="T56" s="2" t="s">
        <v>25</v>
      </c>
      <c r="U56" t="s">
        <v>11687</v>
      </c>
    </row>
    <row r="57" spans="1:21">
      <c r="A57" s="2" t="s">
        <v>8961</v>
      </c>
      <c r="B57" s="1" t="s">
        <v>11551</v>
      </c>
      <c r="C57" s="1" t="s">
        <v>11542</v>
      </c>
      <c r="D57" s="1" t="s">
        <v>11543</v>
      </c>
      <c r="E57" s="1" t="s">
        <v>11446</v>
      </c>
      <c r="F57" s="5">
        <v>43172.850138888898</v>
      </c>
      <c r="G57" s="2" t="s">
        <v>10007</v>
      </c>
      <c r="H57" s="2" t="s">
        <v>17</v>
      </c>
      <c r="I57" s="2" t="s">
        <v>131</v>
      </c>
      <c r="J57" s="2" t="s">
        <v>10008</v>
      </c>
      <c r="K57" s="2" t="s">
        <v>20</v>
      </c>
      <c r="L57" s="2" t="s">
        <v>10008</v>
      </c>
      <c r="M57" s="2"/>
      <c r="N57" s="1">
        <v>-6667.99</v>
      </c>
      <c r="O57" s="2" t="s">
        <v>22</v>
      </c>
      <c r="P57" s="2" t="s">
        <v>4580</v>
      </c>
      <c r="Q57" s="2" t="s">
        <v>4580</v>
      </c>
      <c r="R57" s="2" t="s">
        <v>21</v>
      </c>
      <c r="S57" s="2"/>
      <c r="T57" s="2" t="s">
        <v>25</v>
      </c>
      <c r="U57" t="s">
        <v>11687</v>
      </c>
    </row>
    <row r="58" spans="1:21">
      <c r="A58" s="2" t="s">
        <v>8437</v>
      </c>
      <c r="B58" s="1" t="s">
        <v>11546</v>
      </c>
      <c r="C58" s="1" t="s">
        <v>11487</v>
      </c>
      <c r="D58" s="1" t="s">
        <v>11488</v>
      </c>
      <c r="E58" s="1" t="s">
        <v>11446</v>
      </c>
      <c r="F58" s="5">
        <v>42935</v>
      </c>
      <c r="G58" s="2" t="s">
        <v>10016</v>
      </c>
      <c r="H58" s="2" t="s">
        <v>17</v>
      </c>
      <c r="I58" s="2" t="s">
        <v>131</v>
      </c>
      <c r="J58" s="2" t="s">
        <v>10017</v>
      </c>
      <c r="K58" s="2" t="s">
        <v>20</v>
      </c>
      <c r="L58" s="2" t="s">
        <v>10017</v>
      </c>
      <c r="M58" s="2"/>
      <c r="N58" s="1">
        <v>-2459.15</v>
      </c>
      <c r="O58" s="2" t="s">
        <v>22</v>
      </c>
      <c r="P58" s="2" t="s">
        <v>10018</v>
      </c>
      <c r="Q58" s="2" t="s">
        <v>10018</v>
      </c>
      <c r="R58" s="2" t="s">
        <v>21</v>
      </c>
      <c r="S58" s="2"/>
      <c r="T58" s="2" t="s">
        <v>25</v>
      </c>
      <c r="U58" t="s">
        <v>11687</v>
      </c>
    </row>
    <row r="59" spans="1:21">
      <c r="A59" s="2" t="s">
        <v>8437</v>
      </c>
      <c r="B59" s="1" t="s">
        <v>11546</v>
      </c>
      <c r="C59" s="1" t="s">
        <v>11487</v>
      </c>
      <c r="D59" s="1" t="s">
        <v>11488</v>
      </c>
      <c r="E59" s="1" t="s">
        <v>11446</v>
      </c>
      <c r="F59" s="5">
        <v>42935</v>
      </c>
      <c r="G59" s="2" t="s">
        <v>10019</v>
      </c>
      <c r="H59" s="2" t="s">
        <v>17</v>
      </c>
      <c r="I59" s="2" t="s">
        <v>131</v>
      </c>
      <c r="J59" s="2" t="s">
        <v>10020</v>
      </c>
      <c r="K59" s="2" t="s">
        <v>20</v>
      </c>
      <c r="L59" s="2" t="s">
        <v>10020</v>
      </c>
      <c r="M59" s="2"/>
      <c r="N59" s="1">
        <v>-2618.62</v>
      </c>
      <c r="O59" s="2" t="s">
        <v>22</v>
      </c>
      <c r="P59" s="2" t="s">
        <v>10021</v>
      </c>
      <c r="Q59" s="2" t="s">
        <v>10021</v>
      </c>
      <c r="R59" s="2" t="s">
        <v>21</v>
      </c>
      <c r="S59" s="2"/>
      <c r="T59" s="2" t="s">
        <v>25</v>
      </c>
      <c r="U59" t="s">
        <v>11687</v>
      </c>
    </row>
    <row r="60" spans="1:21">
      <c r="A60" s="2" t="s">
        <v>10032</v>
      </c>
      <c r="B60" s="1" t="s">
        <v>11696</v>
      </c>
      <c r="C60" s="1" t="s">
        <v>11542</v>
      </c>
      <c r="D60" s="1" t="s">
        <v>11675</v>
      </c>
      <c r="E60" s="1" t="s">
        <v>11685</v>
      </c>
      <c r="F60" s="5">
        <v>43253.745289351849</v>
      </c>
      <c r="G60" s="2" t="s">
        <v>10033</v>
      </c>
      <c r="H60" s="2" t="s">
        <v>250</v>
      </c>
      <c r="I60" s="2" t="s">
        <v>131</v>
      </c>
      <c r="J60" s="2" t="s">
        <v>29</v>
      </c>
      <c r="K60" s="2" t="s">
        <v>20</v>
      </c>
      <c r="L60" s="2" t="s">
        <v>29</v>
      </c>
      <c r="M60" s="2"/>
      <c r="N60" s="1">
        <v>0</v>
      </c>
      <c r="O60" s="2" t="s">
        <v>22</v>
      </c>
      <c r="P60" s="2" t="s">
        <v>10034</v>
      </c>
      <c r="Q60" s="2" t="s">
        <v>10034</v>
      </c>
      <c r="R60" s="2" t="s">
        <v>21</v>
      </c>
      <c r="S60" s="2"/>
      <c r="T60" s="2" t="s">
        <v>25</v>
      </c>
      <c r="U60" t="s">
        <v>11687</v>
      </c>
    </row>
    <row r="61" spans="1:21">
      <c r="A61" s="2" t="s">
        <v>8627</v>
      </c>
      <c r="B61" s="1" t="s">
        <v>11544</v>
      </c>
      <c r="C61" s="1" t="s">
        <v>11487</v>
      </c>
      <c r="D61" s="1" t="s">
        <v>11488</v>
      </c>
      <c r="E61" s="1" t="s">
        <v>11446</v>
      </c>
      <c r="F61" s="5">
        <v>43120</v>
      </c>
      <c r="G61" s="2" t="s">
        <v>10133</v>
      </c>
      <c r="H61" s="2" t="s">
        <v>954</v>
      </c>
      <c r="I61" s="2" t="s">
        <v>131</v>
      </c>
      <c r="J61" s="2" t="s">
        <v>10134</v>
      </c>
      <c r="K61" s="2" t="s">
        <v>20</v>
      </c>
      <c r="L61" s="2" t="s">
        <v>10134</v>
      </c>
      <c r="M61" s="2"/>
      <c r="N61" s="1">
        <v>-31</v>
      </c>
      <c r="O61" s="2" t="s">
        <v>22</v>
      </c>
      <c r="P61" s="2" t="s">
        <v>10135</v>
      </c>
      <c r="Q61" s="2" t="s">
        <v>10135</v>
      </c>
      <c r="R61" s="2" t="s">
        <v>21</v>
      </c>
      <c r="S61" s="2"/>
      <c r="T61" s="2" t="s">
        <v>25</v>
      </c>
      <c r="U61" t="s">
        <v>11687</v>
      </c>
    </row>
    <row r="62" spans="1:21">
      <c r="A62" s="2" t="s">
        <v>8627</v>
      </c>
      <c r="B62" s="1" t="s">
        <v>11544</v>
      </c>
      <c r="C62" s="1" t="s">
        <v>11487</v>
      </c>
      <c r="D62" s="1" t="s">
        <v>11488</v>
      </c>
      <c r="E62" s="1" t="s">
        <v>11446</v>
      </c>
      <c r="F62" s="5">
        <v>43120</v>
      </c>
      <c r="G62" s="2" t="s">
        <v>10136</v>
      </c>
      <c r="H62" s="2" t="s">
        <v>89</v>
      </c>
      <c r="I62" s="2" t="s">
        <v>131</v>
      </c>
      <c r="J62" s="2" t="s">
        <v>10137</v>
      </c>
      <c r="K62" s="2" t="s">
        <v>20</v>
      </c>
      <c r="L62" s="2" t="s">
        <v>10137</v>
      </c>
      <c r="M62" s="2"/>
      <c r="N62" s="1">
        <v>-79.2</v>
      </c>
      <c r="O62" s="2" t="s">
        <v>22</v>
      </c>
      <c r="P62" s="2" t="s">
        <v>10138</v>
      </c>
      <c r="Q62" s="2" t="s">
        <v>10138</v>
      </c>
      <c r="R62" s="2" t="s">
        <v>21</v>
      </c>
      <c r="S62" s="2"/>
      <c r="T62" s="2" t="s">
        <v>25</v>
      </c>
      <c r="U62" t="s">
        <v>11687</v>
      </c>
    </row>
    <row r="63" spans="1:21">
      <c r="A63" s="2" t="s">
        <v>8627</v>
      </c>
      <c r="B63" s="1" t="s">
        <v>11544</v>
      </c>
      <c r="C63" s="1" t="s">
        <v>11487</v>
      </c>
      <c r="D63" s="1" t="s">
        <v>11488</v>
      </c>
      <c r="E63" s="1" t="s">
        <v>11446</v>
      </c>
      <c r="F63" s="5">
        <v>43120</v>
      </c>
      <c r="G63" s="2" t="s">
        <v>10143</v>
      </c>
      <c r="H63" s="2" t="s">
        <v>17</v>
      </c>
      <c r="I63" s="2" t="s">
        <v>131</v>
      </c>
      <c r="J63" s="2" t="s">
        <v>10144</v>
      </c>
      <c r="K63" s="2" t="s">
        <v>20</v>
      </c>
      <c r="L63" s="2" t="s">
        <v>10144</v>
      </c>
      <c r="M63" s="2"/>
      <c r="N63" s="1">
        <v>-60.56</v>
      </c>
      <c r="O63" s="2" t="s">
        <v>22</v>
      </c>
      <c r="P63" s="2" t="s">
        <v>10145</v>
      </c>
      <c r="Q63" s="2" t="s">
        <v>10145</v>
      </c>
      <c r="R63" s="2" t="s">
        <v>21</v>
      </c>
      <c r="S63" s="2"/>
      <c r="T63" s="2" t="s">
        <v>25</v>
      </c>
      <c r="U63" t="s">
        <v>11687</v>
      </c>
    </row>
    <row r="64" spans="1:21">
      <c r="A64" s="2" t="s">
        <v>8627</v>
      </c>
      <c r="B64" s="1" t="s">
        <v>11544</v>
      </c>
      <c r="C64" s="1" t="s">
        <v>11487</v>
      </c>
      <c r="D64" s="1" t="s">
        <v>11488</v>
      </c>
      <c r="E64" s="1" t="s">
        <v>11446</v>
      </c>
      <c r="F64" s="5">
        <v>43120</v>
      </c>
      <c r="G64" s="2" t="s">
        <v>10161</v>
      </c>
      <c r="H64" s="2" t="s">
        <v>36</v>
      </c>
      <c r="I64" s="2" t="s">
        <v>131</v>
      </c>
      <c r="J64" s="2" t="s">
        <v>10162</v>
      </c>
      <c r="K64" s="2" t="s">
        <v>20</v>
      </c>
      <c r="L64" s="2" t="s">
        <v>10162</v>
      </c>
      <c r="M64" s="2"/>
      <c r="N64" s="1">
        <v>-56.12</v>
      </c>
      <c r="O64" s="2" t="s">
        <v>22</v>
      </c>
      <c r="P64" s="2" t="s">
        <v>10163</v>
      </c>
      <c r="Q64" s="2" t="s">
        <v>10163</v>
      </c>
      <c r="R64" s="2" t="s">
        <v>21</v>
      </c>
      <c r="S64" s="2"/>
      <c r="T64" s="2" t="s">
        <v>25</v>
      </c>
      <c r="U64" t="s">
        <v>11687</v>
      </c>
    </row>
    <row r="65" spans="1:21">
      <c r="A65" s="2" t="s">
        <v>8627</v>
      </c>
      <c r="B65" s="1" t="s">
        <v>11544</v>
      </c>
      <c r="C65" s="1" t="s">
        <v>11487</v>
      </c>
      <c r="D65" s="1" t="s">
        <v>11488</v>
      </c>
      <c r="E65" s="1" t="s">
        <v>11446</v>
      </c>
      <c r="F65" s="5">
        <v>43120</v>
      </c>
      <c r="G65" s="2" t="s">
        <v>10169</v>
      </c>
      <c r="H65" s="2" t="s">
        <v>17</v>
      </c>
      <c r="I65" s="2" t="s">
        <v>131</v>
      </c>
      <c r="J65" s="2" t="s">
        <v>10170</v>
      </c>
      <c r="K65" s="2" t="s">
        <v>20</v>
      </c>
      <c r="L65" s="2" t="s">
        <v>10170</v>
      </c>
      <c r="M65" s="2"/>
      <c r="N65" s="1">
        <v>-9365.51</v>
      </c>
      <c r="O65" s="2" t="s">
        <v>22</v>
      </c>
      <c r="P65" s="2" t="s">
        <v>10171</v>
      </c>
      <c r="Q65" s="2" t="s">
        <v>10171</v>
      </c>
      <c r="R65" s="2" t="s">
        <v>21</v>
      </c>
      <c r="S65" s="2"/>
      <c r="T65" s="2" t="s">
        <v>25</v>
      </c>
      <c r="U65" t="s">
        <v>11687</v>
      </c>
    </row>
    <row r="66" spans="1:21">
      <c r="A66" s="2" t="s">
        <v>8627</v>
      </c>
      <c r="B66" s="1" t="s">
        <v>11544</v>
      </c>
      <c r="C66" s="1" t="s">
        <v>11487</v>
      </c>
      <c r="D66" s="1" t="s">
        <v>11488</v>
      </c>
      <c r="E66" s="1" t="s">
        <v>11446</v>
      </c>
      <c r="F66" s="5">
        <v>43120</v>
      </c>
      <c r="G66" s="2" t="s">
        <v>10172</v>
      </c>
      <c r="H66" s="2" t="s">
        <v>17</v>
      </c>
      <c r="I66" s="2" t="s">
        <v>131</v>
      </c>
      <c r="J66" s="2" t="s">
        <v>10173</v>
      </c>
      <c r="K66" s="2" t="s">
        <v>20</v>
      </c>
      <c r="L66" s="2" t="s">
        <v>10173</v>
      </c>
      <c r="M66" s="2"/>
      <c r="N66" s="1">
        <v>-9937.2099999999991</v>
      </c>
      <c r="O66" s="2" t="s">
        <v>22</v>
      </c>
      <c r="P66" s="2" t="s">
        <v>10174</v>
      </c>
      <c r="Q66" s="2" t="s">
        <v>10174</v>
      </c>
      <c r="R66" s="2" t="s">
        <v>21</v>
      </c>
      <c r="S66" s="2"/>
      <c r="T66" s="2" t="s">
        <v>25</v>
      </c>
      <c r="U66" t="s">
        <v>11687</v>
      </c>
    </row>
    <row r="67" spans="1:21">
      <c r="A67" s="2" t="s">
        <v>8627</v>
      </c>
      <c r="B67" s="1" t="s">
        <v>11544</v>
      </c>
      <c r="C67" s="1" t="s">
        <v>11487</v>
      </c>
      <c r="D67" s="1" t="s">
        <v>11488</v>
      </c>
      <c r="E67" s="1" t="s">
        <v>11446</v>
      </c>
      <c r="F67" s="5">
        <v>43120</v>
      </c>
      <c r="G67" s="2" t="s">
        <v>10175</v>
      </c>
      <c r="H67" s="2" t="s">
        <v>17</v>
      </c>
      <c r="I67" s="2" t="s">
        <v>131</v>
      </c>
      <c r="J67" s="2" t="s">
        <v>10176</v>
      </c>
      <c r="K67" s="2" t="s">
        <v>20</v>
      </c>
      <c r="L67" s="2" t="s">
        <v>10176</v>
      </c>
      <c r="M67" s="2"/>
      <c r="N67" s="1">
        <v>-4946.6400000000003</v>
      </c>
      <c r="O67" s="2" t="s">
        <v>22</v>
      </c>
      <c r="P67" s="2" t="s">
        <v>10177</v>
      </c>
      <c r="Q67" s="2" t="s">
        <v>10177</v>
      </c>
      <c r="R67" s="2" t="s">
        <v>21</v>
      </c>
      <c r="S67" s="2"/>
      <c r="T67" s="2" t="s">
        <v>25</v>
      </c>
      <c r="U67" t="s">
        <v>11687</v>
      </c>
    </row>
    <row r="68" spans="1:21">
      <c r="A68" s="2" t="s">
        <v>8627</v>
      </c>
      <c r="B68" s="1" t="s">
        <v>11544</v>
      </c>
      <c r="C68" s="1" t="s">
        <v>11487</v>
      </c>
      <c r="D68" s="1" t="s">
        <v>11488</v>
      </c>
      <c r="E68" s="1" t="s">
        <v>11446</v>
      </c>
      <c r="F68" s="5">
        <v>43120</v>
      </c>
      <c r="G68" s="2" t="s">
        <v>10178</v>
      </c>
      <c r="H68" s="2" t="s">
        <v>17</v>
      </c>
      <c r="I68" s="2" t="s">
        <v>131</v>
      </c>
      <c r="J68" s="2" t="s">
        <v>10179</v>
      </c>
      <c r="K68" s="2" t="s">
        <v>20</v>
      </c>
      <c r="L68" s="2" t="s">
        <v>10179</v>
      </c>
      <c r="M68" s="2"/>
      <c r="N68" s="1">
        <v>-4066.31</v>
      </c>
      <c r="O68" s="2" t="s">
        <v>22</v>
      </c>
      <c r="P68" s="2" t="s">
        <v>10177</v>
      </c>
      <c r="Q68" s="2" t="s">
        <v>10177</v>
      </c>
      <c r="R68" s="2" t="s">
        <v>21</v>
      </c>
      <c r="S68" s="2"/>
      <c r="T68" s="2" t="s">
        <v>25</v>
      </c>
      <c r="U68" t="s">
        <v>11687</v>
      </c>
    </row>
    <row r="69" spans="1:21">
      <c r="A69" s="2" t="s">
        <v>8627</v>
      </c>
      <c r="B69" s="1" t="s">
        <v>11544</v>
      </c>
      <c r="C69" s="1" t="s">
        <v>11487</v>
      </c>
      <c r="D69" s="1" t="s">
        <v>11488</v>
      </c>
      <c r="E69" s="1" t="s">
        <v>11446</v>
      </c>
      <c r="F69" s="5">
        <v>43120</v>
      </c>
      <c r="G69" s="2" t="s">
        <v>10271</v>
      </c>
      <c r="H69" s="2" t="s">
        <v>17</v>
      </c>
      <c r="I69" s="2" t="s">
        <v>428</v>
      </c>
      <c r="J69" s="2" t="s">
        <v>10272</v>
      </c>
      <c r="K69" s="2" t="s">
        <v>20</v>
      </c>
      <c r="L69" s="2" t="s">
        <v>10272</v>
      </c>
      <c r="M69" s="2"/>
      <c r="N69" s="1">
        <v>-4165.25</v>
      </c>
      <c r="O69" s="2" t="s">
        <v>22</v>
      </c>
      <c r="P69" s="2" t="s">
        <v>10273</v>
      </c>
      <c r="Q69" s="2" t="s">
        <v>10273</v>
      </c>
      <c r="R69" s="2" t="s">
        <v>21</v>
      </c>
      <c r="S69" s="2"/>
      <c r="T69" s="2" t="s">
        <v>25</v>
      </c>
      <c r="U69" t="s">
        <v>11687</v>
      </c>
    </row>
    <row r="70" spans="1:21">
      <c r="A70" s="2" t="s">
        <v>8627</v>
      </c>
      <c r="B70" s="1" t="s">
        <v>11544</v>
      </c>
      <c r="C70" s="1" t="s">
        <v>11487</v>
      </c>
      <c r="D70" s="1" t="s">
        <v>11488</v>
      </c>
      <c r="E70" s="1" t="s">
        <v>11446</v>
      </c>
      <c r="F70" s="5">
        <v>43120</v>
      </c>
      <c r="G70" s="2" t="s">
        <v>10274</v>
      </c>
      <c r="H70" s="2" t="s">
        <v>17</v>
      </c>
      <c r="I70" s="2" t="s">
        <v>428</v>
      </c>
      <c r="J70" s="2" t="s">
        <v>10275</v>
      </c>
      <c r="K70" s="2" t="s">
        <v>20</v>
      </c>
      <c r="L70" s="2" t="s">
        <v>10275</v>
      </c>
      <c r="M70" s="2"/>
      <c r="N70" s="1">
        <v>-4309.12</v>
      </c>
      <c r="O70" s="2" t="s">
        <v>22</v>
      </c>
      <c r="P70" s="2" t="s">
        <v>10276</v>
      </c>
      <c r="Q70" s="2" t="s">
        <v>10276</v>
      </c>
      <c r="R70" s="2" t="s">
        <v>21</v>
      </c>
      <c r="S70" s="2"/>
      <c r="T70" s="2" t="s">
        <v>25</v>
      </c>
      <c r="U70" t="s">
        <v>11687</v>
      </c>
    </row>
    <row r="71" spans="1:21">
      <c r="A71" s="2" t="s">
        <v>8627</v>
      </c>
      <c r="B71" s="1" t="s">
        <v>11544</v>
      </c>
      <c r="C71" s="1" t="s">
        <v>11487</v>
      </c>
      <c r="D71" s="1" t="s">
        <v>11488</v>
      </c>
      <c r="E71" s="1" t="s">
        <v>11446</v>
      </c>
      <c r="F71" s="5">
        <v>43120</v>
      </c>
      <c r="G71" s="2" t="s">
        <v>10279</v>
      </c>
      <c r="H71" s="2" t="s">
        <v>17</v>
      </c>
      <c r="I71" s="2" t="s">
        <v>131</v>
      </c>
      <c r="J71" s="2" t="s">
        <v>10280</v>
      </c>
      <c r="K71" s="2" t="s">
        <v>20</v>
      </c>
      <c r="L71" s="2" t="s">
        <v>10280</v>
      </c>
      <c r="M71" s="2"/>
      <c r="N71" s="1">
        <v>-6321.32</v>
      </c>
      <c r="O71" s="2" t="s">
        <v>22</v>
      </c>
      <c r="P71" s="2" t="s">
        <v>10281</v>
      </c>
      <c r="Q71" s="2" t="s">
        <v>10281</v>
      </c>
      <c r="R71" s="2" t="s">
        <v>21</v>
      </c>
      <c r="S71" s="2"/>
      <c r="T71" s="2" t="s">
        <v>25</v>
      </c>
      <c r="U71" t="s">
        <v>11687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21"/>
  <sheetViews>
    <sheetView workbookViewId="0">
      <selection activeCell="A4" sqref="A4:B19"/>
    </sheetView>
  </sheetViews>
  <sheetFormatPr defaultRowHeight="13.8"/>
  <cols>
    <col min="1" max="1" width="14.6640625" bestFit="1" customWidth="1"/>
    <col min="2" max="2" width="15.6640625" bestFit="1" customWidth="1"/>
  </cols>
  <sheetData>
    <row r="3" spans="1:2">
      <c r="A3" s="48" t="s">
        <v>11677</v>
      </c>
      <c r="B3" t="s">
        <v>11680</v>
      </c>
    </row>
    <row r="4" spans="1:2">
      <c r="A4" s="49" t="s">
        <v>11510</v>
      </c>
      <c r="B4" s="50">
        <v>2301.12</v>
      </c>
    </row>
    <row r="5" spans="1:2">
      <c r="A5" s="49" t="s">
        <v>11470</v>
      </c>
      <c r="B5" s="50">
        <v>5447.3</v>
      </c>
    </row>
    <row r="6" spans="1:2">
      <c r="A6" s="49" t="s">
        <v>11453</v>
      </c>
      <c r="B6" s="50">
        <v>46657.679999999986</v>
      </c>
    </row>
    <row r="7" spans="1:2">
      <c r="A7" s="49" t="s">
        <v>11457</v>
      </c>
      <c r="B7" s="50">
        <v>120127.63999999998</v>
      </c>
    </row>
    <row r="8" spans="1:2">
      <c r="A8" s="49" t="s">
        <v>11543</v>
      </c>
      <c r="B8" s="50">
        <v>64253.72</v>
      </c>
    </row>
    <row r="9" spans="1:2">
      <c r="A9" s="49" t="s">
        <v>11512</v>
      </c>
      <c r="B9" s="50">
        <v>1557.0400000000002</v>
      </c>
    </row>
    <row r="10" spans="1:2">
      <c r="A10" s="49" t="s">
        <v>11488</v>
      </c>
      <c r="B10" s="50">
        <v>112627.05</v>
      </c>
    </row>
    <row r="11" spans="1:2">
      <c r="A11" s="49" t="s">
        <v>11497</v>
      </c>
      <c r="B11" s="50">
        <v>3903.7699999999995</v>
      </c>
    </row>
    <row r="12" spans="1:2">
      <c r="A12" s="49" t="s">
        <v>11462</v>
      </c>
      <c r="B12" s="50">
        <v>235912.04999999993</v>
      </c>
    </row>
    <row r="13" spans="1:2">
      <c r="A13" s="49" t="s">
        <v>11549</v>
      </c>
      <c r="B13" s="50">
        <v>65387.6</v>
      </c>
    </row>
    <row r="14" spans="1:2">
      <c r="A14" s="49" t="s">
        <v>11466</v>
      </c>
      <c r="B14" s="50">
        <v>56140.160000000011</v>
      </c>
    </row>
    <row r="15" spans="1:2">
      <c r="A15" s="49" t="s">
        <v>11474</v>
      </c>
      <c r="B15" s="50">
        <v>9867.5</v>
      </c>
    </row>
    <row r="16" spans="1:2">
      <c r="A16" s="49" t="s">
        <v>11542</v>
      </c>
      <c r="B16" s="50">
        <v>795</v>
      </c>
    </row>
    <row r="17" spans="1:2">
      <c r="A17" s="49" t="s">
        <v>11478</v>
      </c>
      <c r="B17" s="50">
        <v>41062.800000000003</v>
      </c>
    </row>
    <row r="18" spans="1:2">
      <c r="A18" s="49" t="s">
        <v>11454</v>
      </c>
      <c r="B18" s="50">
        <v>124228.15000000002</v>
      </c>
    </row>
    <row r="19" spans="1:2">
      <c r="A19" s="49" t="s">
        <v>11460</v>
      </c>
      <c r="B19" s="50">
        <v>143049.62999999998</v>
      </c>
    </row>
    <row r="20" spans="1:2">
      <c r="A20" s="49" t="s">
        <v>11678</v>
      </c>
      <c r="B20" s="50"/>
    </row>
    <row r="21" spans="1:2">
      <c r="A21" s="49" t="s">
        <v>11679</v>
      </c>
      <c r="B21" s="50">
        <v>1033318.21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32"/>
  <sheetViews>
    <sheetView topLeftCell="A4" workbookViewId="0">
      <selection activeCell="A4" sqref="A1:XFD1048576"/>
    </sheetView>
  </sheetViews>
  <sheetFormatPr defaultRowHeight="13.8"/>
  <cols>
    <col min="1" max="1" width="33.77734375" bestFit="1" customWidth="1"/>
    <col min="2" max="2" width="60" bestFit="1" customWidth="1"/>
    <col min="3" max="3" width="8.5546875" bestFit="1" customWidth="1"/>
    <col min="4" max="4" width="15.44140625" bestFit="1" customWidth="1"/>
    <col min="5" max="5" width="5.5546875" bestFit="1" customWidth="1"/>
    <col min="6" max="6" width="11.21875" bestFit="1" customWidth="1"/>
    <col min="7" max="7" width="17.21875" bestFit="1" customWidth="1"/>
    <col min="8" max="8" width="27.88671875" bestFit="1" customWidth="1"/>
    <col min="9" max="9" width="9.5546875" bestFit="1" customWidth="1"/>
    <col min="10" max="10" width="10" bestFit="1" customWidth="1"/>
    <col min="11" max="11" width="9.5546875" bestFit="1" customWidth="1"/>
    <col min="12" max="12" width="26.33203125" bestFit="1" customWidth="1"/>
    <col min="13" max="13" width="11.6640625" bestFit="1" customWidth="1"/>
    <col min="14" max="14" width="9.5546875" bestFit="1" customWidth="1"/>
    <col min="15" max="15" width="7.5546875" bestFit="1" customWidth="1"/>
    <col min="16" max="17" width="19.88671875" bestFit="1" customWidth="1"/>
    <col min="18" max="18" width="5.5546875" bestFit="1" customWidth="1"/>
    <col min="19" max="19" width="7.33203125" bestFit="1" customWidth="1"/>
    <col min="20" max="21" width="9.5546875" bestFit="1" customWidth="1"/>
  </cols>
  <sheetData>
    <row r="1" spans="1:21">
      <c r="A1" s="1" t="s">
        <v>0</v>
      </c>
      <c r="B1" s="1" t="s">
        <v>11441</v>
      </c>
      <c r="C1" s="1" t="s">
        <v>11443</v>
      </c>
      <c r="D1" s="1" t="s">
        <v>11445</v>
      </c>
      <c r="E1" s="1" t="s">
        <v>11447</v>
      </c>
      <c r="F1" s="5" t="s">
        <v>11448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3" t="s">
        <v>11439</v>
      </c>
    </row>
    <row r="2" spans="1:21">
      <c r="A2" s="1" t="s">
        <v>137</v>
      </c>
      <c r="B2" s="1" t="s">
        <v>11452</v>
      </c>
      <c r="C2" s="1" t="s">
        <v>11453</v>
      </c>
      <c r="D2" s="1" t="s">
        <v>11454</v>
      </c>
      <c r="E2" s="1" t="s">
        <v>11446</v>
      </c>
      <c r="F2" s="5">
        <v>43157.801736111098</v>
      </c>
      <c r="G2" s="1" t="s">
        <v>138</v>
      </c>
      <c r="H2" s="1" t="s">
        <v>17</v>
      </c>
      <c r="I2" s="1" t="s">
        <v>59</v>
      </c>
      <c r="J2" s="1" t="s">
        <v>139</v>
      </c>
      <c r="K2" s="1" t="s">
        <v>20</v>
      </c>
      <c r="L2" s="1" t="s">
        <v>139</v>
      </c>
      <c r="M2" s="1"/>
      <c r="N2" s="1">
        <v>130</v>
      </c>
      <c r="O2" s="1" t="s">
        <v>22</v>
      </c>
      <c r="P2" s="1" t="s">
        <v>140</v>
      </c>
      <c r="Q2" s="1" t="s">
        <v>141</v>
      </c>
      <c r="R2" s="1" t="s">
        <v>21</v>
      </c>
      <c r="S2" s="1"/>
      <c r="T2" s="1" t="s">
        <v>25</v>
      </c>
      <c r="U2">
        <v>-1</v>
      </c>
    </row>
    <row r="3" spans="1:21">
      <c r="A3" s="1" t="s">
        <v>137</v>
      </c>
      <c r="B3" s="1" t="s">
        <v>11452</v>
      </c>
      <c r="C3" s="1" t="s">
        <v>11453</v>
      </c>
      <c r="D3" s="1" t="s">
        <v>11454</v>
      </c>
      <c r="E3" s="1" t="s">
        <v>11446</v>
      </c>
      <c r="F3" s="5">
        <v>43157.801736111098</v>
      </c>
      <c r="G3" s="1" t="s">
        <v>142</v>
      </c>
      <c r="H3" s="1" t="s">
        <v>17</v>
      </c>
      <c r="I3" s="1" t="s">
        <v>59</v>
      </c>
      <c r="J3" s="1" t="s">
        <v>139</v>
      </c>
      <c r="K3" s="1" t="s">
        <v>20</v>
      </c>
      <c r="L3" s="1" t="s">
        <v>139</v>
      </c>
      <c r="M3" s="1"/>
      <c r="N3" s="1">
        <v>130</v>
      </c>
      <c r="O3" s="1" t="s">
        <v>22</v>
      </c>
      <c r="P3" s="1" t="s">
        <v>143</v>
      </c>
      <c r="Q3" s="1" t="s">
        <v>144</v>
      </c>
      <c r="R3" s="1" t="s">
        <v>21</v>
      </c>
      <c r="S3" s="1"/>
      <c r="T3" s="1" t="s">
        <v>25</v>
      </c>
      <c r="U3">
        <v>-1</v>
      </c>
    </row>
    <row r="4" spans="1:21">
      <c r="A4" s="1" t="s">
        <v>172</v>
      </c>
      <c r="B4" s="1" t="s">
        <v>11455</v>
      </c>
      <c r="C4" s="1" t="s">
        <v>11456</v>
      </c>
      <c r="D4" s="1" t="s">
        <v>11457</v>
      </c>
      <c r="E4" s="1" t="s">
        <v>11446</v>
      </c>
      <c r="F4" s="5">
        <v>43167.927858796298</v>
      </c>
      <c r="G4" s="1" t="s">
        <v>173</v>
      </c>
      <c r="H4" s="1" t="s">
        <v>174</v>
      </c>
      <c r="I4" s="1" t="s">
        <v>59</v>
      </c>
      <c r="J4" s="1" t="s">
        <v>175</v>
      </c>
      <c r="K4" s="1" t="s">
        <v>20</v>
      </c>
      <c r="L4" s="1" t="s">
        <v>175</v>
      </c>
      <c r="M4" s="1"/>
      <c r="N4" s="1">
        <v>128</v>
      </c>
      <c r="O4" s="1" t="s">
        <v>22</v>
      </c>
      <c r="P4" s="1" t="s">
        <v>176</v>
      </c>
      <c r="Q4" s="1" t="s">
        <v>177</v>
      </c>
      <c r="R4" s="1" t="s">
        <v>21</v>
      </c>
      <c r="S4" s="1"/>
      <c r="T4" s="1" t="s">
        <v>25</v>
      </c>
      <c r="U4">
        <v>-1</v>
      </c>
    </row>
    <row r="5" spans="1:21">
      <c r="A5" s="1" t="s">
        <v>98</v>
      </c>
      <c r="B5" s="1" t="s">
        <v>11458</v>
      </c>
      <c r="C5" s="1" t="s">
        <v>11459</v>
      </c>
      <c r="D5" s="1" t="s">
        <v>11460</v>
      </c>
      <c r="E5" s="1" t="s">
        <v>11446</v>
      </c>
      <c r="F5" s="5">
        <v>42615</v>
      </c>
      <c r="G5" s="1" t="s">
        <v>188</v>
      </c>
      <c r="H5" s="1" t="s">
        <v>17</v>
      </c>
      <c r="I5" s="1" t="s">
        <v>59</v>
      </c>
      <c r="J5" s="1" t="s">
        <v>189</v>
      </c>
      <c r="K5" s="1" t="s">
        <v>190</v>
      </c>
      <c r="L5" s="1" t="s">
        <v>191</v>
      </c>
      <c r="M5" s="1"/>
      <c r="N5" s="1">
        <v>8040.6</v>
      </c>
      <c r="O5" s="1" t="s">
        <v>22</v>
      </c>
      <c r="P5" s="1" t="s">
        <v>192</v>
      </c>
      <c r="Q5" s="1" t="s">
        <v>193</v>
      </c>
      <c r="R5" s="1" t="s">
        <v>21</v>
      </c>
      <c r="S5" s="1"/>
      <c r="T5" s="1" t="s">
        <v>25</v>
      </c>
      <c r="U5">
        <v>-1</v>
      </c>
    </row>
    <row r="6" spans="1:21">
      <c r="A6" s="1" t="s">
        <v>63</v>
      </c>
      <c r="B6" s="1" t="s">
        <v>11461</v>
      </c>
      <c r="C6" s="1" t="s">
        <v>11453</v>
      </c>
      <c r="D6" s="1" t="s">
        <v>11462</v>
      </c>
      <c r="E6" s="1" t="s">
        <v>11446</v>
      </c>
      <c r="F6" s="5">
        <v>43028</v>
      </c>
      <c r="G6" s="1" t="s">
        <v>268</v>
      </c>
      <c r="H6" s="1" t="s">
        <v>269</v>
      </c>
      <c r="I6" s="1" t="s">
        <v>59</v>
      </c>
      <c r="J6" s="1" t="s">
        <v>270</v>
      </c>
      <c r="K6" s="1" t="s">
        <v>20</v>
      </c>
      <c r="L6" s="1" t="s">
        <v>270</v>
      </c>
      <c r="M6" s="1"/>
      <c r="N6" s="1">
        <v>674</v>
      </c>
      <c r="O6" s="1" t="s">
        <v>22</v>
      </c>
      <c r="P6" s="1" t="s">
        <v>271</v>
      </c>
      <c r="Q6" s="1" t="s">
        <v>272</v>
      </c>
      <c r="R6" s="1" t="s">
        <v>21</v>
      </c>
      <c r="S6" s="1"/>
      <c r="T6" s="1" t="s">
        <v>25</v>
      </c>
      <c r="U6">
        <v>-1</v>
      </c>
    </row>
    <row r="7" spans="1:21">
      <c r="A7" s="1" t="s">
        <v>220</v>
      </c>
      <c r="B7" s="1" t="s">
        <v>11463</v>
      </c>
      <c r="C7" s="1" t="s">
        <v>11453</v>
      </c>
      <c r="D7" s="1" t="s">
        <v>11462</v>
      </c>
      <c r="E7" s="1" t="s">
        <v>11446</v>
      </c>
      <c r="F7" s="5">
        <v>42670</v>
      </c>
      <c r="G7" s="1" t="s">
        <v>273</v>
      </c>
      <c r="H7" s="1" t="s">
        <v>17</v>
      </c>
      <c r="I7" s="1" t="s">
        <v>59</v>
      </c>
      <c r="J7" s="1" t="s">
        <v>274</v>
      </c>
      <c r="K7" s="1" t="s">
        <v>20</v>
      </c>
      <c r="L7" s="1" t="s">
        <v>274</v>
      </c>
      <c r="M7" s="1"/>
      <c r="N7" s="1">
        <v>936</v>
      </c>
      <c r="O7" s="1" t="s">
        <v>22</v>
      </c>
      <c r="P7" s="1" t="s">
        <v>275</v>
      </c>
      <c r="Q7" s="1" t="s">
        <v>276</v>
      </c>
      <c r="R7" s="1" t="s">
        <v>21</v>
      </c>
      <c r="S7" s="1"/>
      <c r="T7" s="1" t="s">
        <v>25</v>
      </c>
      <c r="U7">
        <v>-1</v>
      </c>
    </row>
    <row r="8" spans="1:21">
      <c r="A8" s="1" t="s">
        <v>220</v>
      </c>
      <c r="B8" s="1" t="s">
        <v>11463</v>
      </c>
      <c r="C8" s="1" t="s">
        <v>11453</v>
      </c>
      <c r="D8" s="1" t="s">
        <v>11462</v>
      </c>
      <c r="E8" s="1" t="s">
        <v>11446</v>
      </c>
      <c r="F8" s="5">
        <v>42670</v>
      </c>
      <c r="G8" s="1" t="s">
        <v>277</v>
      </c>
      <c r="H8" s="1" t="s">
        <v>17</v>
      </c>
      <c r="I8" s="1" t="s">
        <v>59</v>
      </c>
      <c r="J8" s="1" t="s">
        <v>278</v>
      </c>
      <c r="K8" s="1" t="s">
        <v>20</v>
      </c>
      <c r="L8" s="1" t="s">
        <v>278</v>
      </c>
      <c r="M8" s="1"/>
      <c r="N8" s="1">
        <v>228</v>
      </c>
      <c r="O8" s="1" t="s">
        <v>22</v>
      </c>
      <c r="P8" s="1" t="s">
        <v>279</v>
      </c>
      <c r="Q8" s="1" t="s">
        <v>280</v>
      </c>
      <c r="R8" s="1" t="s">
        <v>21</v>
      </c>
      <c r="S8" s="1"/>
      <c r="T8" s="1" t="s">
        <v>25</v>
      </c>
      <c r="U8">
        <v>-1</v>
      </c>
    </row>
    <row r="9" spans="1:21">
      <c r="A9" s="1" t="s">
        <v>220</v>
      </c>
      <c r="B9" s="1" t="s">
        <v>11463</v>
      </c>
      <c r="C9" s="1" t="s">
        <v>11453</v>
      </c>
      <c r="D9" s="1" t="s">
        <v>11462</v>
      </c>
      <c r="E9" s="1" t="s">
        <v>11446</v>
      </c>
      <c r="F9" s="5">
        <v>42670</v>
      </c>
      <c r="G9" s="1" t="s">
        <v>281</v>
      </c>
      <c r="H9" s="1" t="s">
        <v>17</v>
      </c>
      <c r="I9" s="1" t="s">
        <v>59</v>
      </c>
      <c r="J9" s="1" t="s">
        <v>282</v>
      </c>
      <c r="K9" s="1" t="s">
        <v>20</v>
      </c>
      <c r="L9" s="1" t="s">
        <v>282</v>
      </c>
      <c r="M9" s="1"/>
      <c r="N9" s="1">
        <v>484</v>
      </c>
      <c r="O9" s="1" t="s">
        <v>22</v>
      </c>
      <c r="P9" s="1" t="s">
        <v>283</v>
      </c>
      <c r="Q9" s="1" t="s">
        <v>284</v>
      </c>
      <c r="R9" s="1" t="s">
        <v>21</v>
      </c>
      <c r="S9" s="1"/>
      <c r="T9" s="1" t="s">
        <v>25</v>
      </c>
      <c r="U9">
        <v>-1</v>
      </c>
    </row>
    <row r="10" spans="1:21">
      <c r="A10" s="1" t="s">
        <v>220</v>
      </c>
      <c r="B10" s="1" t="s">
        <v>11463</v>
      </c>
      <c r="C10" s="1" t="s">
        <v>11453</v>
      </c>
      <c r="D10" s="1" t="s">
        <v>11462</v>
      </c>
      <c r="E10" s="1" t="s">
        <v>11446</v>
      </c>
      <c r="F10" s="5">
        <v>42670</v>
      </c>
      <c r="G10" s="1" t="s">
        <v>285</v>
      </c>
      <c r="H10" s="1" t="s">
        <v>17</v>
      </c>
      <c r="I10" s="1" t="s">
        <v>59</v>
      </c>
      <c r="J10" s="1" t="s">
        <v>278</v>
      </c>
      <c r="K10" s="1" t="s">
        <v>20</v>
      </c>
      <c r="L10" s="1" t="s">
        <v>278</v>
      </c>
      <c r="M10" s="1"/>
      <c r="N10" s="1">
        <v>228</v>
      </c>
      <c r="O10" s="1" t="s">
        <v>22</v>
      </c>
      <c r="P10" s="1" t="s">
        <v>286</v>
      </c>
      <c r="Q10" s="1" t="s">
        <v>287</v>
      </c>
      <c r="R10" s="1" t="s">
        <v>21</v>
      </c>
      <c r="S10" s="1"/>
      <c r="T10" s="1" t="s">
        <v>25</v>
      </c>
      <c r="U10">
        <v>-1</v>
      </c>
    </row>
    <row r="11" spans="1:21">
      <c r="A11" s="1" t="s">
        <v>220</v>
      </c>
      <c r="B11" s="1" t="s">
        <v>11463</v>
      </c>
      <c r="C11" s="1" t="s">
        <v>11453</v>
      </c>
      <c r="D11" s="1" t="s">
        <v>11462</v>
      </c>
      <c r="E11" s="1" t="s">
        <v>11446</v>
      </c>
      <c r="F11" s="5">
        <v>42670</v>
      </c>
      <c r="G11" s="1" t="s">
        <v>288</v>
      </c>
      <c r="H11" s="1" t="s">
        <v>17</v>
      </c>
      <c r="I11" s="1" t="s">
        <v>59</v>
      </c>
      <c r="J11" s="1" t="s">
        <v>282</v>
      </c>
      <c r="K11" s="1" t="s">
        <v>20</v>
      </c>
      <c r="L11" s="1" t="s">
        <v>282</v>
      </c>
      <c r="M11" s="1"/>
      <c r="N11" s="1">
        <v>484</v>
      </c>
      <c r="O11" s="1" t="s">
        <v>22</v>
      </c>
      <c r="P11" s="1" t="s">
        <v>289</v>
      </c>
      <c r="Q11" s="1" t="s">
        <v>290</v>
      </c>
      <c r="R11" s="1" t="s">
        <v>21</v>
      </c>
      <c r="S11" s="1"/>
      <c r="T11" s="1" t="s">
        <v>25</v>
      </c>
      <c r="U11">
        <v>-1</v>
      </c>
    </row>
    <row r="12" spans="1:21">
      <c r="A12" s="1" t="s">
        <v>220</v>
      </c>
      <c r="B12" s="1" t="s">
        <v>11463</v>
      </c>
      <c r="C12" s="1" t="s">
        <v>11453</v>
      </c>
      <c r="D12" s="1" t="s">
        <v>11462</v>
      </c>
      <c r="E12" s="1" t="s">
        <v>11446</v>
      </c>
      <c r="F12" s="5">
        <v>42670</v>
      </c>
      <c r="G12" s="1" t="s">
        <v>291</v>
      </c>
      <c r="H12" s="1" t="s">
        <v>17</v>
      </c>
      <c r="I12" s="1" t="s">
        <v>59</v>
      </c>
      <c r="J12" s="1" t="s">
        <v>278</v>
      </c>
      <c r="K12" s="1" t="s">
        <v>20</v>
      </c>
      <c r="L12" s="1" t="s">
        <v>278</v>
      </c>
      <c r="M12" s="1"/>
      <c r="N12" s="1">
        <v>228</v>
      </c>
      <c r="O12" s="1" t="s">
        <v>22</v>
      </c>
      <c r="P12" s="1" t="s">
        <v>292</v>
      </c>
      <c r="Q12" s="1" t="s">
        <v>293</v>
      </c>
      <c r="R12" s="1" t="s">
        <v>21</v>
      </c>
      <c r="S12" s="1"/>
      <c r="T12" s="1" t="s">
        <v>25</v>
      </c>
      <c r="U12">
        <v>-1</v>
      </c>
    </row>
    <row r="13" spans="1:21">
      <c r="A13" s="1" t="s">
        <v>299</v>
      </c>
      <c r="B13" s="1" t="s">
        <v>11464</v>
      </c>
      <c r="C13" s="1" t="s">
        <v>11459</v>
      </c>
      <c r="D13" s="1" t="s">
        <v>11460</v>
      </c>
      <c r="E13" s="1" t="s">
        <v>11446</v>
      </c>
      <c r="F13" s="5">
        <v>42744</v>
      </c>
      <c r="G13" s="1" t="s">
        <v>300</v>
      </c>
      <c r="H13" s="1" t="s">
        <v>17</v>
      </c>
      <c r="I13" s="1" t="s">
        <v>59</v>
      </c>
      <c r="J13" s="1" t="s">
        <v>301</v>
      </c>
      <c r="K13" s="1" t="s">
        <v>20</v>
      </c>
      <c r="L13" s="1" t="s">
        <v>301</v>
      </c>
      <c r="M13" s="1">
        <v>792</v>
      </c>
      <c r="N13" s="1">
        <v>0</v>
      </c>
      <c r="O13" s="1" t="s">
        <v>22</v>
      </c>
      <c r="P13" s="1" t="s">
        <v>302</v>
      </c>
      <c r="Q13" s="1" t="s">
        <v>303</v>
      </c>
      <c r="R13" s="1" t="s">
        <v>21</v>
      </c>
      <c r="S13" s="1"/>
      <c r="T13" s="1" t="s">
        <v>25</v>
      </c>
      <c r="U13">
        <v>-1</v>
      </c>
    </row>
    <row r="14" spans="1:21">
      <c r="A14" s="1" t="s">
        <v>324</v>
      </c>
      <c r="B14" s="1" t="s">
        <v>11465</v>
      </c>
      <c r="C14" s="1" t="s">
        <v>11453</v>
      </c>
      <c r="D14" s="1" t="s">
        <v>11466</v>
      </c>
      <c r="E14" s="1" t="s">
        <v>11446</v>
      </c>
      <c r="F14" s="5">
        <v>42940</v>
      </c>
      <c r="G14" s="1" t="s">
        <v>325</v>
      </c>
      <c r="H14" s="1" t="s">
        <v>17</v>
      </c>
      <c r="I14" s="1" t="s">
        <v>59</v>
      </c>
      <c r="J14" s="1" t="s">
        <v>326</v>
      </c>
      <c r="K14" s="1" t="s">
        <v>84</v>
      </c>
      <c r="L14" s="1" t="s">
        <v>327</v>
      </c>
      <c r="M14" s="1"/>
      <c r="N14" s="1">
        <v>11883</v>
      </c>
      <c r="O14" s="1" t="s">
        <v>22</v>
      </c>
      <c r="P14" s="1" t="s">
        <v>328</v>
      </c>
      <c r="Q14" s="1" t="s">
        <v>329</v>
      </c>
      <c r="R14" s="1" t="s">
        <v>21</v>
      </c>
      <c r="S14" s="1"/>
      <c r="T14" s="1" t="s">
        <v>25</v>
      </c>
      <c r="U14">
        <v>-1</v>
      </c>
    </row>
    <row r="15" spans="1:21">
      <c r="A15" s="1" t="s">
        <v>340</v>
      </c>
      <c r="B15" s="1" t="s">
        <v>11467</v>
      </c>
      <c r="C15" s="1" t="s">
        <v>11456</v>
      </c>
      <c r="D15" s="1" t="s">
        <v>11457</v>
      </c>
      <c r="E15" s="1" t="s">
        <v>11446</v>
      </c>
      <c r="F15" s="5">
        <v>43132</v>
      </c>
      <c r="G15" s="1" t="s">
        <v>341</v>
      </c>
      <c r="H15" s="1" t="s">
        <v>17</v>
      </c>
      <c r="I15" s="1" t="s">
        <v>59</v>
      </c>
      <c r="J15" s="1" t="s">
        <v>342</v>
      </c>
      <c r="K15" s="1" t="s">
        <v>190</v>
      </c>
      <c r="L15" s="1" t="s">
        <v>343</v>
      </c>
      <c r="M15" s="1"/>
      <c r="N15" s="1">
        <v>1031.77</v>
      </c>
      <c r="O15" s="1" t="s">
        <v>22</v>
      </c>
      <c r="P15" s="1" t="s">
        <v>344</v>
      </c>
      <c r="Q15" s="1" t="s">
        <v>345</v>
      </c>
      <c r="R15" s="1" t="s">
        <v>21</v>
      </c>
      <c r="S15" s="1"/>
      <c r="T15" s="1" t="s">
        <v>25</v>
      </c>
      <c r="U15">
        <v>-1</v>
      </c>
    </row>
    <row r="16" spans="1:21">
      <c r="A16" s="1" t="s">
        <v>346</v>
      </c>
      <c r="B16" s="1" t="s">
        <v>11468</v>
      </c>
      <c r="C16" s="1" t="s">
        <v>11469</v>
      </c>
      <c r="D16" s="1" t="s">
        <v>11470</v>
      </c>
      <c r="E16" s="1" t="s">
        <v>11446</v>
      </c>
      <c r="F16" s="5">
        <v>43034</v>
      </c>
      <c r="G16" s="1" t="s">
        <v>347</v>
      </c>
      <c r="H16" s="1" t="s">
        <v>17</v>
      </c>
      <c r="I16" s="1" t="s">
        <v>59</v>
      </c>
      <c r="J16" s="1" t="s">
        <v>348</v>
      </c>
      <c r="K16" s="1" t="s">
        <v>349</v>
      </c>
      <c r="L16" s="1" t="s">
        <v>350</v>
      </c>
      <c r="M16" s="1"/>
      <c r="N16" s="1">
        <v>468.45</v>
      </c>
      <c r="O16" s="1" t="s">
        <v>22</v>
      </c>
      <c r="P16" s="1" t="s">
        <v>351</v>
      </c>
      <c r="Q16" s="1" t="s">
        <v>352</v>
      </c>
      <c r="R16" s="1" t="s">
        <v>21</v>
      </c>
      <c r="S16" s="1"/>
      <c r="T16" s="1" t="s">
        <v>25</v>
      </c>
      <c r="U16">
        <v>-1</v>
      </c>
    </row>
    <row r="17" spans="1:21">
      <c r="A17" s="1" t="s">
        <v>392</v>
      </c>
      <c r="B17" s="1" t="s">
        <v>11471</v>
      </c>
      <c r="C17" s="1" t="s">
        <v>11453</v>
      </c>
      <c r="D17" s="1" t="s">
        <v>11462</v>
      </c>
      <c r="E17" s="1" t="s">
        <v>11446</v>
      </c>
      <c r="F17" s="5">
        <v>42961</v>
      </c>
      <c r="G17" s="1" t="s">
        <v>393</v>
      </c>
      <c r="H17" s="1" t="s">
        <v>17</v>
      </c>
      <c r="I17" s="1" t="s">
        <v>59</v>
      </c>
      <c r="J17" s="1" t="s">
        <v>394</v>
      </c>
      <c r="K17" s="1" t="s">
        <v>20</v>
      </c>
      <c r="L17" s="1" t="s">
        <v>394</v>
      </c>
      <c r="M17" s="1"/>
      <c r="N17" s="1">
        <v>1789.4</v>
      </c>
      <c r="O17" s="1" t="s">
        <v>22</v>
      </c>
      <c r="P17" s="1" t="s">
        <v>395</v>
      </c>
      <c r="Q17" s="1" t="s">
        <v>396</v>
      </c>
      <c r="R17" s="1" t="s">
        <v>21</v>
      </c>
      <c r="S17" s="1"/>
      <c r="T17" s="1" t="s">
        <v>25</v>
      </c>
      <c r="U17">
        <v>-1</v>
      </c>
    </row>
    <row r="18" spans="1:21">
      <c r="A18" s="1" t="s">
        <v>464</v>
      </c>
      <c r="B18" s="1" t="s">
        <v>11472</v>
      </c>
      <c r="C18" s="1" t="s">
        <v>11473</v>
      </c>
      <c r="D18" s="1" t="s">
        <v>11474</v>
      </c>
      <c r="E18" s="1" t="s">
        <v>11446</v>
      </c>
      <c r="F18" s="5">
        <v>43073</v>
      </c>
      <c r="G18" s="1" t="s">
        <v>465</v>
      </c>
      <c r="H18" s="1" t="s">
        <v>89</v>
      </c>
      <c r="I18" s="1" t="s">
        <v>59</v>
      </c>
      <c r="J18" s="1" t="s">
        <v>466</v>
      </c>
      <c r="K18" s="1" t="s">
        <v>203</v>
      </c>
      <c r="L18" s="1" t="s">
        <v>467</v>
      </c>
      <c r="M18" s="1"/>
      <c r="N18" s="1">
        <v>1989</v>
      </c>
      <c r="O18" s="1" t="s">
        <v>22</v>
      </c>
      <c r="P18" s="1" t="s">
        <v>468</v>
      </c>
      <c r="Q18" s="1" t="s">
        <v>469</v>
      </c>
      <c r="R18" s="1" t="s">
        <v>21</v>
      </c>
      <c r="S18" s="1"/>
      <c r="T18" s="1" t="s">
        <v>25</v>
      </c>
      <c r="U18">
        <v>-1</v>
      </c>
    </row>
    <row r="19" spans="1:21">
      <c r="A19" s="1" t="s">
        <v>483</v>
      </c>
      <c r="B19" s="1" t="s">
        <v>11475</v>
      </c>
      <c r="C19" s="1" t="s">
        <v>11453</v>
      </c>
      <c r="D19" s="1" t="s">
        <v>11462</v>
      </c>
      <c r="E19" s="1" t="s">
        <v>11446</v>
      </c>
      <c r="F19" s="5">
        <v>42709</v>
      </c>
      <c r="G19" s="1" t="s">
        <v>484</v>
      </c>
      <c r="H19" s="1" t="s">
        <v>17</v>
      </c>
      <c r="I19" s="1" t="s">
        <v>59</v>
      </c>
      <c r="J19" s="1" t="s">
        <v>485</v>
      </c>
      <c r="K19" s="1" t="s">
        <v>20</v>
      </c>
      <c r="L19" s="1" t="s">
        <v>485</v>
      </c>
      <c r="M19" s="1"/>
      <c r="N19" s="1">
        <v>1622</v>
      </c>
      <c r="O19" s="1" t="s">
        <v>22</v>
      </c>
      <c r="P19" s="1" t="s">
        <v>486</v>
      </c>
      <c r="Q19" s="1" t="s">
        <v>487</v>
      </c>
      <c r="R19" s="1" t="s">
        <v>21</v>
      </c>
      <c r="S19" s="1"/>
      <c r="T19" s="1" t="s">
        <v>25</v>
      </c>
      <c r="U19">
        <v>-1</v>
      </c>
    </row>
    <row r="20" spans="1:21">
      <c r="A20" s="1" t="s">
        <v>483</v>
      </c>
      <c r="B20" s="1" t="s">
        <v>11475</v>
      </c>
      <c r="C20" s="1" t="s">
        <v>11453</v>
      </c>
      <c r="D20" s="1" t="s">
        <v>11462</v>
      </c>
      <c r="E20" s="1" t="s">
        <v>11446</v>
      </c>
      <c r="F20" s="5">
        <v>42709</v>
      </c>
      <c r="G20" s="1" t="s">
        <v>488</v>
      </c>
      <c r="H20" s="1" t="s">
        <v>17</v>
      </c>
      <c r="I20" s="1" t="s">
        <v>59</v>
      </c>
      <c r="J20" s="1" t="s">
        <v>489</v>
      </c>
      <c r="K20" s="1" t="s">
        <v>20</v>
      </c>
      <c r="L20" s="1" t="s">
        <v>489</v>
      </c>
      <c r="M20" s="1"/>
      <c r="N20" s="1">
        <v>965</v>
      </c>
      <c r="O20" s="1" t="s">
        <v>22</v>
      </c>
      <c r="P20" s="1" t="s">
        <v>490</v>
      </c>
      <c r="Q20" s="1" t="s">
        <v>491</v>
      </c>
      <c r="R20" s="1" t="s">
        <v>21</v>
      </c>
      <c r="S20" s="1"/>
      <c r="T20" s="1" t="s">
        <v>25</v>
      </c>
      <c r="U20">
        <v>-1</v>
      </c>
    </row>
    <row r="21" spans="1:21">
      <c r="A21" s="1" t="s">
        <v>483</v>
      </c>
      <c r="B21" s="1" t="s">
        <v>11475</v>
      </c>
      <c r="C21" s="1" t="s">
        <v>11453</v>
      </c>
      <c r="D21" s="1" t="s">
        <v>11462</v>
      </c>
      <c r="E21" s="1" t="s">
        <v>11446</v>
      </c>
      <c r="F21" s="5">
        <v>42709</v>
      </c>
      <c r="G21" s="1" t="s">
        <v>494</v>
      </c>
      <c r="H21" s="1" t="s">
        <v>17</v>
      </c>
      <c r="I21" s="1" t="s">
        <v>59</v>
      </c>
      <c r="J21" s="1" t="s">
        <v>495</v>
      </c>
      <c r="K21" s="1" t="s">
        <v>20</v>
      </c>
      <c r="L21" s="1" t="s">
        <v>495</v>
      </c>
      <c r="M21" s="1"/>
      <c r="N21" s="1">
        <v>390</v>
      </c>
      <c r="O21" s="1" t="s">
        <v>22</v>
      </c>
      <c r="P21" s="1" t="s">
        <v>496</v>
      </c>
      <c r="Q21" s="1" t="s">
        <v>497</v>
      </c>
      <c r="R21" s="1" t="s">
        <v>21</v>
      </c>
      <c r="S21" s="1"/>
      <c r="T21" s="1" t="s">
        <v>25</v>
      </c>
      <c r="U21">
        <v>-1</v>
      </c>
    </row>
    <row r="22" spans="1:21">
      <c r="A22" s="1" t="s">
        <v>512</v>
      </c>
      <c r="B22" s="1" t="s">
        <v>11476</v>
      </c>
      <c r="C22" s="1" t="s">
        <v>11453</v>
      </c>
      <c r="D22" s="1" t="s">
        <v>11462</v>
      </c>
      <c r="E22" s="1" t="s">
        <v>11446</v>
      </c>
      <c r="F22" s="5">
        <v>42786</v>
      </c>
      <c r="G22" s="1" t="s">
        <v>513</v>
      </c>
      <c r="H22" s="1" t="s">
        <v>17</v>
      </c>
      <c r="I22" s="1" t="s">
        <v>59</v>
      </c>
      <c r="J22" s="1" t="s">
        <v>514</v>
      </c>
      <c r="K22" s="1" t="s">
        <v>20</v>
      </c>
      <c r="L22" s="1" t="s">
        <v>514</v>
      </c>
      <c r="M22" s="1"/>
      <c r="N22" s="1">
        <v>197.4</v>
      </c>
      <c r="O22" s="1" t="s">
        <v>22</v>
      </c>
      <c r="P22" s="1" t="s">
        <v>515</v>
      </c>
      <c r="Q22" s="1" t="s">
        <v>516</v>
      </c>
      <c r="R22" s="1" t="s">
        <v>21</v>
      </c>
      <c r="S22" s="1"/>
      <c r="T22" s="1" t="s">
        <v>25</v>
      </c>
      <c r="U22">
        <v>-1</v>
      </c>
    </row>
    <row r="23" spans="1:21">
      <c r="A23" s="1" t="s">
        <v>512</v>
      </c>
      <c r="B23" s="1" t="s">
        <v>11476</v>
      </c>
      <c r="C23" s="1" t="s">
        <v>11453</v>
      </c>
      <c r="D23" s="1" t="s">
        <v>11462</v>
      </c>
      <c r="E23" s="1" t="s">
        <v>11446</v>
      </c>
      <c r="F23" s="5">
        <v>42786</v>
      </c>
      <c r="G23" s="1" t="s">
        <v>517</v>
      </c>
      <c r="H23" s="1" t="s">
        <v>17</v>
      </c>
      <c r="I23" s="1" t="s">
        <v>59</v>
      </c>
      <c r="J23" s="1" t="s">
        <v>514</v>
      </c>
      <c r="K23" s="1" t="s">
        <v>20</v>
      </c>
      <c r="L23" s="1" t="s">
        <v>514</v>
      </c>
      <c r="M23" s="1"/>
      <c r="N23" s="1">
        <v>197.4</v>
      </c>
      <c r="O23" s="1" t="s">
        <v>22</v>
      </c>
      <c r="P23" s="1" t="s">
        <v>518</v>
      </c>
      <c r="Q23" s="1" t="s">
        <v>519</v>
      </c>
      <c r="R23" s="1" t="s">
        <v>21</v>
      </c>
      <c r="S23" s="1"/>
      <c r="T23" s="1" t="s">
        <v>25</v>
      </c>
      <c r="U23">
        <v>-1</v>
      </c>
    </row>
    <row r="24" spans="1:21">
      <c r="A24" s="1" t="s">
        <v>524</v>
      </c>
      <c r="B24" s="1" t="s">
        <v>11477</v>
      </c>
      <c r="C24" s="1" t="s">
        <v>11456</v>
      </c>
      <c r="D24" s="1" t="s">
        <v>11478</v>
      </c>
      <c r="E24" s="1" t="s">
        <v>11446</v>
      </c>
      <c r="F24" s="5">
        <v>43018</v>
      </c>
      <c r="G24" s="1" t="s">
        <v>525</v>
      </c>
      <c r="H24" s="1" t="s">
        <v>17</v>
      </c>
      <c r="I24" s="1" t="s">
        <v>59</v>
      </c>
      <c r="J24" s="1" t="s">
        <v>526</v>
      </c>
      <c r="K24" s="1" t="s">
        <v>20</v>
      </c>
      <c r="L24" s="1" t="s">
        <v>526</v>
      </c>
      <c r="M24" s="1"/>
      <c r="N24" s="1">
        <v>37.24</v>
      </c>
      <c r="O24" s="1" t="s">
        <v>22</v>
      </c>
      <c r="P24" s="1" t="s">
        <v>527</v>
      </c>
      <c r="Q24" s="1" t="s">
        <v>528</v>
      </c>
      <c r="R24" s="1" t="s">
        <v>21</v>
      </c>
      <c r="S24" s="1"/>
      <c r="T24" s="1" t="s">
        <v>25</v>
      </c>
      <c r="U24">
        <v>-1</v>
      </c>
    </row>
    <row r="25" spans="1:21">
      <c r="A25" s="1" t="s">
        <v>63</v>
      </c>
      <c r="B25" s="1" t="s">
        <v>11461</v>
      </c>
      <c r="C25" s="1" t="s">
        <v>11453</v>
      </c>
      <c r="D25" s="1" t="s">
        <v>11462</v>
      </c>
      <c r="E25" s="1" t="s">
        <v>11446</v>
      </c>
      <c r="F25" s="5">
        <v>43028</v>
      </c>
      <c r="G25" s="1" t="s">
        <v>554</v>
      </c>
      <c r="H25" s="1" t="s">
        <v>17</v>
      </c>
      <c r="I25" s="1" t="s">
        <v>59</v>
      </c>
      <c r="J25" s="1" t="s">
        <v>555</v>
      </c>
      <c r="K25" s="1" t="s">
        <v>20</v>
      </c>
      <c r="L25" s="1" t="s">
        <v>555</v>
      </c>
      <c r="M25" s="1"/>
      <c r="N25" s="1">
        <v>218</v>
      </c>
      <c r="O25" s="1" t="s">
        <v>22</v>
      </c>
      <c r="P25" s="1" t="s">
        <v>556</v>
      </c>
      <c r="Q25" s="1" t="s">
        <v>557</v>
      </c>
      <c r="R25" s="1" t="s">
        <v>21</v>
      </c>
      <c r="S25" s="1"/>
      <c r="T25" s="1" t="s">
        <v>25</v>
      </c>
      <c r="U25">
        <v>-1</v>
      </c>
    </row>
    <row r="26" spans="1:21">
      <c r="A26" s="1" t="s">
        <v>63</v>
      </c>
      <c r="B26" s="1" t="s">
        <v>11461</v>
      </c>
      <c r="C26" s="1" t="s">
        <v>11453</v>
      </c>
      <c r="D26" s="1" t="s">
        <v>11462</v>
      </c>
      <c r="E26" s="1" t="s">
        <v>11446</v>
      </c>
      <c r="F26" s="5">
        <v>43028</v>
      </c>
      <c r="G26" s="1" t="s">
        <v>558</v>
      </c>
      <c r="H26" s="1" t="s">
        <v>17</v>
      </c>
      <c r="I26" s="1" t="s">
        <v>59</v>
      </c>
      <c r="J26" s="1" t="s">
        <v>559</v>
      </c>
      <c r="K26" s="1" t="s">
        <v>20</v>
      </c>
      <c r="L26" s="1" t="s">
        <v>559</v>
      </c>
      <c r="M26" s="1"/>
      <c r="N26" s="1">
        <v>98</v>
      </c>
      <c r="O26" s="1" t="s">
        <v>22</v>
      </c>
      <c r="P26" s="1" t="s">
        <v>560</v>
      </c>
      <c r="Q26" s="1" t="s">
        <v>561</v>
      </c>
      <c r="R26" s="1" t="s">
        <v>21</v>
      </c>
      <c r="S26" s="1"/>
      <c r="T26" s="1" t="s">
        <v>25</v>
      </c>
      <c r="U26">
        <v>-1</v>
      </c>
    </row>
    <row r="27" spans="1:21">
      <c r="A27" s="1" t="s">
        <v>217</v>
      </c>
      <c r="B27" s="1" t="s">
        <v>11479</v>
      </c>
      <c r="C27" s="1" t="s">
        <v>11453</v>
      </c>
      <c r="D27" s="1" t="s">
        <v>11462</v>
      </c>
      <c r="E27" s="1" t="s">
        <v>11446</v>
      </c>
      <c r="F27" s="5">
        <v>42620</v>
      </c>
      <c r="G27" s="1" t="s">
        <v>562</v>
      </c>
      <c r="H27" s="1" t="s">
        <v>17</v>
      </c>
      <c r="I27" s="1" t="s">
        <v>59</v>
      </c>
      <c r="J27" s="1" t="s">
        <v>563</v>
      </c>
      <c r="K27" s="1" t="s">
        <v>564</v>
      </c>
      <c r="L27" s="1" t="s">
        <v>565</v>
      </c>
      <c r="M27" s="1"/>
      <c r="N27" s="1">
        <v>557.4</v>
      </c>
      <c r="O27" s="1" t="s">
        <v>22</v>
      </c>
      <c r="P27" s="1" t="s">
        <v>566</v>
      </c>
      <c r="Q27" s="1" t="s">
        <v>567</v>
      </c>
      <c r="R27" s="1" t="s">
        <v>21</v>
      </c>
      <c r="S27" s="1"/>
      <c r="T27" s="1" t="s">
        <v>25</v>
      </c>
      <c r="U27">
        <v>-1</v>
      </c>
    </row>
    <row r="28" spans="1:21">
      <c r="A28" s="1" t="s">
        <v>217</v>
      </c>
      <c r="B28" s="1" t="s">
        <v>11479</v>
      </c>
      <c r="C28" s="1" t="s">
        <v>11453</v>
      </c>
      <c r="D28" s="1" t="s">
        <v>11462</v>
      </c>
      <c r="E28" s="1" t="s">
        <v>11446</v>
      </c>
      <c r="F28" s="5">
        <v>42620</v>
      </c>
      <c r="G28" s="1" t="s">
        <v>568</v>
      </c>
      <c r="H28" s="1" t="s">
        <v>17</v>
      </c>
      <c r="I28" s="1" t="s">
        <v>59</v>
      </c>
      <c r="J28" s="1" t="s">
        <v>563</v>
      </c>
      <c r="K28" s="1" t="s">
        <v>564</v>
      </c>
      <c r="L28" s="1" t="s">
        <v>565</v>
      </c>
      <c r="M28" s="1"/>
      <c r="N28" s="1">
        <v>557.4</v>
      </c>
      <c r="O28" s="1" t="s">
        <v>22</v>
      </c>
      <c r="P28" s="1" t="s">
        <v>569</v>
      </c>
      <c r="Q28" s="1" t="s">
        <v>570</v>
      </c>
      <c r="R28" s="1" t="s">
        <v>21</v>
      </c>
      <c r="S28" s="1"/>
      <c r="T28" s="1" t="s">
        <v>25</v>
      </c>
      <c r="U28">
        <v>-1</v>
      </c>
    </row>
    <row r="29" spans="1:21">
      <c r="A29" s="1" t="s">
        <v>217</v>
      </c>
      <c r="B29" s="1" t="s">
        <v>11479</v>
      </c>
      <c r="C29" s="1" t="s">
        <v>11453</v>
      </c>
      <c r="D29" s="1" t="s">
        <v>11462</v>
      </c>
      <c r="E29" s="1" t="s">
        <v>11446</v>
      </c>
      <c r="F29" s="5">
        <v>42620</v>
      </c>
      <c r="G29" s="1" t="s">
        <v>571</v>
      </c>
      <c r="H29" s="1" t="s">
        <v>17</v>
      </c>
      <c r="I29" s="1" t="s">
        <v>59</v>
      </c>
      <c r="J29" s="1" t="s">
        <v>563</v>
      </c>
      <c r="K29" s="1" t="s">
        <v>564</v>
      </c>
      <c r="L29" s="1" t="s">
        <v>565</v>
      </c>
      <c r="M29" s="1"/>
      <c r="N29" s="1">
        <v>557.4</v>
      </c>
      <c r="O29" s="1" t="s">
        <v>22</v>
      </c>
      <c r="P29" s="1" t="s">
        <v>572</v>
      </c>
      <c r="Q29" s="1" t="s">
        <v>573</v>
      </c>
      <c r="R29" s="1" t="s">
        <v>21</v>
      </c>
      <c r="S29" s="1"/>
      <c r="T29" s="1" t="s">
        <v>25</v>
      </c>
      <c r="U29">
        <v>-1</v>
      </c>
    </row>
    <row r="30" spans="1:21">
      <c r="A30" s="1" t="s">
        <v>217</v>
      </c>
      <c r="B30" s="1" t="s">
        <v>11479</v>
      </c>
      <c r="C30" s="1" t="s">
        <v>11453</v>
      </c>
      <c r="D30" s="1" t="s">
        <v>11462</v>
      </c>
      <c r="E30" s="1" t="s">
        <v>11446</v>
      </c>
      <c r="F30" s="5">
        <v>42620</v>
      </c>
      <c r="G30" s="1" t="s">
        <v>574</v>
      </c>
      <c r="H30" s="1" t="s">
        <v>17</v>
      </c>
      <c r="I30" s="1" t="s">
        <v>59</v>
      </c>
      <c r="J30" s="1" t="s">
        <v>563</v>
      </c>
      <c r="K30" s="1" t="s">
        <v>564</v>
      </c>
      <c r="L30" s="1" t="s">
        <v>565</v>
      </c>
      <c r="M30" s="1"/>
      <c r="N30" s="1">
        <v>557.4</v>
      </c>
      <c r="O30" s="1" t="s">
        <v>22</v>
      </c>
      <c r="P30" s="1" t="s">
        <v>575</v>
      </c>
      <c r="Q30" s="1" t="s">
        <v>576</v>
      </c>
      <c r="R30" s="1" t="s">
        <v>21</v>
      </c>
      <c r="S30" s="1"/>
      <c r="T30" s="1" t="s">
        <v>25</v>
      </c>
      <c r="U30">
        <v>-1</v>
      </c>
    </row>
    <row r="31" spans="1:21">
      <c r="A31" s="1" t="s">
        <v>582</v>
      </c>
      <c r="B31" s="1" t="s">
        <v>11463</v>
      </c>
      <c r="C31" s="1" t="s">
        <v>11453</v>
      </c>
      <c r="D31" s="1" t="s">
        <v>11462</v>
      </c>
      <c r="E31" s="1" t="s">
        <v>11446</v>
      </c>
      <c r="F31" s="5">
        <v>42670</v>
      </c>
      <c r="G31" s="1" t="s">
        <v>583</v>
      </c>
      <c r="H31" s="1" t="s">
        <v>17</v>
      </c>
      <c r="I31" s="1" t="s">
        <v>59</v>
      </c>
      <c r="J31" s="1" t="s">
        <v>584</v>
      </c>
      <c r="K31" s="1" t="s">
        <v>20</v>
      </c>
      <c r="L31" s="1" t="s">
        <v>584</v>
      </c>
      <c r="M31" s="1"/>
      <c r="N31" s="1">
        <v>606</v>
      </c>
      <c r="O31" s="1" t="s">
        <v>22</v>
      </c>
      <c r="P31" s="1" t="s">
        <v>585</v>
      </c>
      <c r="Q31" s="1" t="s">
        <v>586</v>
      </c>
      <c r="R31" s="1" t="s">
        <v>21</v>
      </c>
      <c r="S31" s="1"/>
      <c r="T31" s="1" t="s">
        <v>25</v>
      </c>
      <c r="U31">
        <v>-1</v>
      </c>
    </row>
    <row r="32" spans="1:21">
      <c r="A32" s="1" t="s">
        <v>512</v>
      </c>
      <c r="B32" s="1" t="s">
        <v>11476</v>
      </c>
      <c r="C32" s="1" t="s">
        <v>11453</v>
      </c>
      <c r="D32" s="1" t="s">
        <v>11462</v>
      </c>
      <c r="E32" s="1" t="s">
        <v>11446</v>
      </c>
      <c r="F32" s="5">
        <v>42786</v>
      </c>
      <c r="G32" s="1" t="s">
        <v>587</v>
      </c>
      <c r="H32" s="1" t="s">
        <v>17</v>
      </c>
      <c r="I32" s="1" t="s">
        <v>59</v>
      </c>
      <c r="J32" s="1" t="s">
        <v>588</v>
      </c>
      <c r="K32" s="1" t="s">
        <v>20</v>
      </c>
      <c r="L32" s="1" t="s">
        <v>588</v>
      </c>
      <c r="M32" s="1"/>
      <c r="N32" s="1">
        <v>330.9</v>
      </c>
      <c r="O32" s="1" t="s">
        <v>22</v>
      </c>
      <c r="P32" s="1" t="s">
        <v>589</v>
      </c>
      <c r="Q32" s="1" t="s">
        <v>590</v>
      </c>
      <c r="R32" s="1" t="s">
        <v>21</v>
      </c>
      <c r="S32" s="1"/>
      <c r="T32" s="1" t="s">
        <v>25</v>
      </c>
      <c r="U32">
        <v>-1</v>
      </c>
    </row>
    <row r="33" spans="1:21">
      <c r="A33" s="1" t="s">
        <v>299</v>
      </c>
      <c r="B33" s="1" t="s">
        <v>11464</v>
      </c>
      <c r="C33" s="1" t="s">
        <v>11459</v>
      </c>
      <c r="D33" s="1" t="s">
        <v>11460</v>
      </c>
      <c r="E33" s="1" t="s">
        <v>11446</v>
      </c>
      <c r="F33" s="5">
        <v>42744</v>
      </c>
      <c r="G33" s="1" t="s">
        <v>597</v>
      </c>
      <c r="H33" s="1" t="s">
        <v>17</v>
      </c>
      <c r="I33" s="1" t="s">
        <v>59</v>
      </c>
      <c r="J33" s="1" t="s">
        <v>598</v>
      </c>
      <c r="K33" s="1" t="s">
        <v>20</v>
      </c>
      <c r="L33" s="1" t="s">
        <v>598</v>
      </c>
      <c r="M33" s="1">
        <v>296</v>
      </c>
      <c r="N33" s="1">
        <v>0</v>
      </c>
      <c r="O33" s="1" t="s">
        <v>22</v>
      </c>
      <c r="P33" s="1" t="s">
        <v>599</v>
      </c>
      <c r="Q33" s="1" t="s">
        <v>600</v>
      </c>
      <c r="R33" s="1" t="s">
        <v>21</v>
      </c>
      <c r="S33" s="1"/>
      <c r="T33" s="1" t="s">
        <v>25</v>
      </c>
      <c r="U33">
        <v>-1</v>
      </c>
    </row>
    <row r="34" spans="1:21">
      <c r="A34" s="1" t="s">
        <v>299</v>
      </c>
      <c r="B34" s="1" t="s">
        <v>11464</v>
      </c>
      <c r="C34" s="1" t="s">
        <v>11459</v>
      </c>
      <c r="D34" s="1" t="s">
        <v>11460</v>
      </c>
      <c r="E34" s="1" t="s">
        <v>11446</v>
      </c>
      <c r="F34" s="5">
        <v>42744</v>
      </c>
      <c r="G34" s="1" t="s">
        <v>601</v>
      </c>
      <c r="H34" s="1" t="s">
        <v>17</v>
      </c>
      <c r="I34" s="1" t="s">
        <v>59</v>
      </c>
      <c r="J34" s="1" t="s">
        <v>602</v>
      </c>
      <c r="K34" s="1" t="s">
        <v>20</v>
      </c>
      <c r="L34" s="1" t="s">
        <v>602</v>
      </c>
      <c r="M34" s="1">
        <v>428</v>
      </c>
      <c r="N34" s="1">
        <v>0</v>
      </c>
      <c r="O34" s="1" t="s">
        <v>22</v>
      </c>
      <c r="P34" s="1" t="s">
        <v>603</v>
      </c>
      <c r="Q34" s="1" t="s">
        <v>604</v>
      </c>
      <c r="R34" s="1" t="s">
        <v>21</v>
      </c>
      <c r="S34" s="1"/>
      <c r="T34" s="1" t="s">
        <v>25</v>
      </c>
      <c r="U34">
        <v>-1</v>
      </c>
    </row>
    <row r="35" spans="1:21">
      <c r="A35" s="1" t="s">
        <v>605</v>
      </c>
      <c r="B35" s="1" t="s">
        <v>11480</v>
      </c>
      <c r="C35" s="1" t="s">
        <v>11459</v>
      </c>
      <c r="D35" s="1" t="s">
        <v>11460</v>
      </c>
      <c r="E35" s="1" t="s">
        <v>11446</v>
      </c>
      <c r="F35" s="5">
        <v>43138.408611111103</v>
      </c>
      <c r="G35" s="1" t="s">
        <v>606</v>
      </c>
      <c r="H35" s="1" t="s">
        <v>17</v>
      </c>
      <c r="I35" s="1" t="s">
        <v>59</v>
      </c>
      <c r="J35" s="1" t="s">
        <v>607</v>
      </c>
      <c r="K35" s="1" t="s">
        <v>20</v>
      </c>
      <c r="L35" s="1" t="s">
        <v>607</v>
      </c>
      <c r="M35" s="1"/>
      <c r="N35" s="1">
        <v>211</v>
      </c>
      <c r="O35" s="1" t="s">
        <v>22</v>
      </c>
      <c r="P35" s="1" t="s">
        <v>608</v>
      </c>
      <c r="Q35" s="1" t="s">
        <v>609</v>
      </c>
      <c r="R35" s="1" t="s">
        <v>21</v>
      </c>
      <c r="S35" s="1"/>
      <c r="T35" s="1" t="s">
        <v>25</v>
      </c>
      <c r="U35">
        <v>-1</v>
      </c>
    </row>
    <row r="36" spans="1:21">
      <c r="A36" s="1" t="s">
        <v>470</v>
      </c>
      <c r="B36" s="1" t="s">
        <v>11481</v>
      </c>
      <c r="C36" s="1" t="s">
        <v>11456</v>
      </c>
      <c r="D36" s="1" t="s">
        <v>11457</v>
      </c>
      <c r="E36" s="1" t="s">
        <v>11446</v>
      </c>
      <c r="F36" s="5">
        <v>42914</v>
      </c>
      <c r="G36" s="1" t="s">
        <v>610</v>
      </c>
      <c r="H36" s="1" t="s">
        <v>17</v>
      </c>
      <c r="I36" s="1" t="s">
        <v>59</v>
      </c>
      <c r="J36" s="1" t="s">
        <v>611</v>
      </c>
      <c r="K36" s="1" t="s">
        <v>20</v>
      </c>
      <c r="L36" s="1" t="s">
        <v>611</v>
      </c>
      <c r="M36" s="1"/>
      <c r="N36" s="1">
        <v>324</v>
      </c>
      <c r="O36" s="1" t="s">
        <v>22</v>
      </c>
      <c r="P36" s="1" t="s">
        <v>612</v>
      </c>
      <c r="Q36" s="1" t="s">
        <v>613</v>
      </c>
      <c r="R36" s="1" t="s">
        <v>21</v>
      </c>
      <c r="S36" s="1"/>
      <c r="T36" s="1" t="s">
        <v>25</v>
      </c>
      <c r="U36">
        <v>-1</v>
      </c>
    </row>
    <row r="37" spans="1:21">
      <c r="A37" s="1" t="s">
        <v>677</v>
      </c>
      <c r="B37" s="1" t="s">
        <v>11482</v>
      </c>
      <c r="C37" s="1" t="s">
        <v>11459</v>
      </c>
      <c r="D37" s="1" t="s">
        <v>11460</v>
      </c>
      <c r="E37" s="1" t="s">
        <v>11446</v>
      </c>
      <c r="F37" s="5">
        <v>42930</v>
      </c>
      <c r="G37" s="1" t="s">
        <v>678</v>
      </c>
      <c r="H37" s="1" t="s">
        <v>679</v>
      </c>
      <c r="I37" s="1" t="s">
        <v>59</v>
      </c>
      <c r="J37" s="1" t="s">
        <v>680</v>
      </c>
      <c r="K37" s="1" t="s">
        <v>20</v>
      </c>
      <c r="L37" s="1" t="s">
        <v>680</v>
      </c>
      <c r="M37" s="1"/>
      <c r="N37" s="1">
        <v>306</v>
      </c>
      <c r="O37" s="1" t="s">
        <v>22</v>
      </c>
      <c r="P37" s="1" t="s">
        <v>681</v>
      </c>
      <c r="Q37" s="1" t="s">
        <v>682</v>
      </c>
      <c r="R37" s="1" t="s">
        <v>21</v>
      </c>
      <c r="S37" s="1"/>
      <c r="T37" s="1" t="s">
        <v>25</v>
      </c>
      <c r="U37">
        <v>-1</v>
      </c>
    </row>
    <row r="38" spans="1:21">
      <c r="A38" s="1" t="s">
        <v>708</v>
      </c>
      <c r="B38" s="1" t="s">
        <v>708</v>
      </c>
      <c r="C38" s="1" t="s">
        <v>11456</v>
      </c>
      <c r="D38" s="1" t="s">
        <v>11478</v>
      </c>
      <c r="E38" s="1" t="s">
        <v>11446</v>
      </c>
      <c r="F38" s="5">
        <v>43021</v>
      </c>
      <c r="G38" s="1" t="s">
        <v>709</v>
      </c>
      <c r="H38" s="1" t="s">
        <v>17</v>
      </c>
      <c r="I38" s="1" t="s">
        <v>59</v>
      </c>
      <c r="J38" s="1" t="s">
        <v>710</v>
      </c>
      <c r="K38" s="1" t="s">
        <v>20</v>
      </c>
      <c r="L38" s="1" t="s">
        <v>710</v>
      </c>
      <c r="M38" s="1"/>
      <c r="N38" s="1">
        <v>3999</v>
      </c>
      <c r="O38" s="1" t="s">
        <v>22</v>
      </c>
      <c r="P38" s="1" t="s">
        <v>711</v>
      </c>
      <c r="Q38" s="1" t="s">
        <v>712</v>
      </c>
      <c r="R38" s="1" t="s">
        <v>21</v>
      </c>
      <c r="S38" s="1"/>
      <c r="T38" s="1" t="s">
        <v>25</v>
      </c>
      <c r="U38">
        <v>-1</v>
      </c>
    </row>
    <row r="39" spans="1:21">
      <c r="A39" s="1" t="s">
        <v>63</v>
      </c>
      <c r="B39" s="1" t="s">
        <v>11461</v>
      </c>
      <c r="C39" s="1" t="s">
        <v>11453</v>
      </c>
      <c r="D39" s="1" t="s">
        <v>11462</v>
      </c>
      <c r="E39" s="1" t="s">
        <v>11446</v>
      </c>
      <c r="F39" s="5">
        <v>43028</v>
      </c>
      <c r="G39" s="1" t="s">
        <v>713</v>
      </c>
      <c r="H39" s="1" t="s">
        <v>17</v>
      </c>
      <c r="I39" s="1" t="s">
        <v>59</v>
      </c>
      <c r="J39" s="1" t="s">
        <v>714</v>
      </c>
      <c r="K39" s="1" t="s">
        <v>20</v>
      </c>
      <c r="L39" s="1" t="s">
        <v>714</v>
      </c>
      <c r="M39" s="1"/>
      <c r="N39" s="1">
        <v>82</v>
      </c>
      <c r="O39" s="1" t="s">
        <v>22</v>
      </c>
      <c r="P39" s="1" t="s">
        <v>715</v>
      </c>
      <c r="Q39" s="1" t="s">
        <v>716</v>
      </c>
      <c r="R39" s="1" t="s">
        <v>21</v>
      </c>
      <c r="S39" s="1"/>
      <c r="T39" s="1" t="s">
        <v>25</v>
      </c>
      <c r="U39">
        <v>-1</v>
      </c>
    </row>
    <row r="40" spans="1:21">
      <c r="A40" s="1" t="s">
        <v>717</v>
      </c>
      <c r="B40" s="1" t="s">
        <v>11483</v>
      </c>
      <c r="C40" s="1" t="s">
        <v>11473</v>
      </c>
      <c r="D40" s="1" t="s">
        <v>11474</v>
      </c>
      <c r="E40" s="1" t="s">
        <v>11446</v>
      </c>
      <c r="F40" s="5">
        <v>42809</v>
      </c>
      <c r="G40" s="1" t="s">
        <v>718</v>
      </c>
      <c r="H40" s="1" t="s">
        <v>36</v>
      </c>
      <c r="I40" s="1" t="s">
        <v>59</v>
      </c>
      <c r="J40" s="1" t="s">
        <v>719</v>
      </c>
      <c r="K40" s="1" t="s">
        <v>20</v>
      </c>
      <c r="L40" s="1" t="s">
        <v>719</v>
      </c>
      <c r="M40" s="1"/>
      <c r="N40" s="1">
        <v>272</v>
      </c>
      <c r="O40" s="1" t="s">
        <v>22</v>
      </c>
      <c r="P40" s="1" t="s">
        <v>720</v>
      </c>
      <c r="Q40" s="1" t="s">
        <v>721</v>
      </c>
      <c r="R40" s="1" t="s">
        <v>21</v>
      </c>
      <c r="S40" s="1"/>
      <c r="T40" s="1" t="s">
        <v>25</v>
      </c>
      <c r="U40">
        <v>-1</v>
      </c>
    </row>
    <row r="41" spans="1:21">
      <c r="A41" s="1" t="s">
        <v>299</v>
      </c>
      <c r="B41" s="1" t="s">
        <v>11464</v>
      </c>
      <c r="C41" s="1" t="s">
        <v>11459</v>
      </c>
      <c r="D41" s="1" t="s">
        <v>11460</v>
      </c>
      <c r="E41" s="1" t="s">
        <v>11446</v>
      </c>
      <c r="F41" s="5">
        <v>42744</v>
      </c>
      <c r="G41" s="1" t="s">
        <v>722</v>
      </c>
      <c r="H41" s="1" t="s">
        <v>306</v>
      </c>
      <c r="I41" s="1" t="s">
        <v>59</v>
      </c>
      <c r="J41" s="1" t="s">
        <v>723</v>
      </c>
      <c r="K41" s="1" t="s">
        <v>20</v>
      </c>
      <c r="L41" s="1" t="s">
        <v>723</v>
      </c>
      <c r="M41" s="1"/>
      <c r="N41" s="1">
        <v>1300</v>
      </c>
      <c r="O41" s="1" t="s">
        <v>22</v>
      </c>
      <c r="P41" s="1" t="s">
        <v>724</v>
      </c>
      <c r="Q41" s="1" t="s">
        <v>724</v>
      </c>
      <c r="R41" s="1" t="s">
        <v>21</v>
      </c>
      <c r="S41" s="1"/>
      <c r="T41" s="1" t="s">
        <v>25</v>
      </c>
      <c r="U41">
        <v>-1</v>
      </c>
    </row>
    <row r="42" spans="1:21">
      <c r="A42" s="1" t="s">
        <v>299</v>
      </c>
      <c r="B42" s="1" t="s">
        <v>11464</v>
      </c>
      <c r="C42" s="1" t="s">
        <v>11459</v>
      </c>
      <c r="D42" s="1" t="s">
        <v>11460</v>
      </c>
      <c r="E42" s="1" t="s">
        <v>11446</v>
      </c>
      <c r="F42" s="5">
        <v>42744</v>
      </c>
      <c r="G42" s="1" t="s">
        <v>725</v>
      </c>
      <c r="H42" s="1" t="s">
        <v>36</v>
      </c>
      <c r="I42" s="1" t="s">
        <v>59</v>
      </c>
      <c r="J42" s="1" t="s">
        <v>726</v>
      </c>
      <c r="K42" s="1" t="s">
        <v>20</v>
      </c>
      <c r="L42" s="1" t="s">
        <v>726</v>
      </c>
      <c r="M42" s="1"/>
      <c r="N42" s="1">
        <v>1880</v>
      </c>
      <c r="O42" s="1" t="s">
        <v>22</v>
      </c>
      <c r="P42" s="1" t="s">
        <v>727</v>
      </c>
      <c r="Q42" s="1" t="s">
        <v>728</v>
      </c>
      <c r="R42" s="1" t="s">
        <v>21</v>
      </c>
      <c r="S42" s="1"/>
      <c r="T42" s="1" t="s">
        <v>25</v>
      </c>
      <c r="U42">
        <v>-1</v>
      </c>
    </row>
    <row r="43" spans="1:21">
      <c r="A43" s="1" t="s">
        <v>299</v>
      </c>
      <c r="B43" s="1" t="s">
        <v>11464</v>
      </c>
      <c r="C43" s="1" t="s">
        <v>11459</v>
      </c>
      <c r="D43" s="1" t="s">
        <v>11460</v>
      </c>
      <c r="E43" s="1" t="s">
        <v>11446</v>
      </c>
      <c r="F43" s="5">
        <v>42744</v>
      </c>
      <c r="G43" s="1" t="s">
        <v>729</v>
      </c>
      <c r="H43" s="1" t="s">
        <v>17</v>
      </c>
      <c r="I43" s="1" t="s">
        <v>59</v>
      </c>
      <c r="J43" s="1" t="s">
        <v>730</v>
      </c>
      <c r="K43" s="1" t="s">
        <v>20</v>
      </c>
      <c r="L43" s="1" t="s">
        <v>730</v>
      </c>
      <c r="M43" s="1">
        <v>148</v>
      </c>
      <c r="N43" s="1">
        <v>0</v>
      </c>
      <c r="O43" s="1" t="s">
        <v>22</v>
      </c>
      <c r="P43" s="1" t="s">
        <v>731</v>
      </c>
      <c r="Q43" s="1" t="s">
        <v>731</v>
      </c>
      <c r="R43" s="1" t="s">
        <v>21</v>
      </c>
      <c r="S43" s="1"/>
      <c r="T43" s="1" t="s">
        <v>25</v>
      </c>
      <c r="U43">
        <v>-1</v>
      </c>
    </row>
    <row r="44" spans="1:21">
      <c r="A44" s="1" t="s">
        <v>137</v>
      </c>
      <c r="B44" s="1" t="s">
        <v>11452</v>
      </c>
      <c r="C44" s="1" t="s">
        <v>11453</v>
      </c>
      <c r="D44" s="1" t="s">
        <v>11454</v>
      </c>
      <c r="E44" s="1" t="s">
        <v>11446</v>
      </c>
      <c r="F44" s="5">
        <v>43157.801736111098</v>
      </c>
      <c r="G44" s="1" t="s">
        <v>749</v>
      </c>
      <c r="H44" s="1" t="s">
        <v>17</v>
      </c>
      <c r="I44" s="1" t="s">
        <v>59</v>
      </c>
      <c r="J44" s="1" t="s">
        <v>139</v>
      </c>
      <c r="K44" s="1" t="s">
        <v>20</v>
      </c>
      <c r="L44" s="1" t="s">
        <v>139</v>
      </c>
      <c r="M44" s="1"/>
      <c r="N44" s="1">
        <v>130</v>
      </c>
      <c r="O44" s="1" t="s">
        <v>22</v>
      </c>
      <c r="P44" s="1" t="s">
        <v>750</v>
      </c>
      <c r="Q44" s="1" t="s">
        <v>751</v>
      </c>
      <c r="R44" s="1" t="s">
        <v>21</v>
      </c>
      <c r="S44" s="1"/>
      <c r="T44" s="1" t="s">
        <v>25</v>
      </c>
      <c r="U44">
        <v>-1</v>
      </c>
    </row>
    <row r="45" spans="1:21">
      <c r="A45" s="1" t="s">
        <v>220</v>
      </c>
      <c r="B45" s="1" t="s">
        <v>11463</v>
      </c>
      <c r="C45" s="1" t="s">
        <v>11453</v>
      </c>
      <c r="D45" s="1" t="s">
        <v>11462</v>
      </c>
      <c r="E45" s="1" t="s">
        <v>11446</v>
      </c>
      <c r="F45" s="5">
        <v>42670</v>
      </c>
      <c r="G45" s="1" t="s">
        <v>817</v>
      </c>
      <c r="H45" s="1" t="s">
        <v>17</v>
      </c>
      <c r="I45" s="1" t="s">
        <v>59</v>
      </c>
      <c r="J45" s="1" t="s">
        <v>818</v>
      </c>
      <c r="K45" s="1" t="s">
        <v>20</v>
      </c>
      <c r="L45" s="1" t="s">
        <v>818</v>
      </c>
      <c r="M45" s="1"/>
      <c r="N45" s="1">
        <v>288</v>
      </c>
      <c r="O45" s="1" t="s">
        <v>22</v>
      </c>
      <c r="P45" s="1" t="s">
        <v>819</v>
      </c>
      <c r="Q45" s="1" t="s">
        <v>820</v>
      </c>
      <c r="R45" s="1" t="s">
        <v>21</v>
      </c>
      <c r="S45" s="1"/>
      <c r="T45" s="1" t="s">
        <v>25</v>
      </c>
      <c r="U45">
        <v>-1</v>
      </c>
    </row>
    <row r="46" spans="1:21">
      <c r="A46" s="1" t="s">
        <v>220</v>
      </c>
      <c r="B46" s="1" t="s">
        <v>11463</v>
      </c>
      <c r="C46" s="1" t="s">
        <v>11453</v>
      </c>
      <c r="D46" s="1" t="s">
        <v>11462</v>
      </c>
      <c r="E46" s="1" t="s">
        <v>11446</v>
      </c>
      <c r="F46" s="5">
        <v>42670</v>
      </c>
      <c r="G46" s="1" t="s">
        <v>821</v>
      </c>
      <c r="H46" s="1" t="s">
        <v>17</v>
      </c>
      <c r="I46" s="1" t="s">
        <v>59</v>
      </c>
      <c r="J46" s="1" t="s">
        <v>818</v>
      </c>
      <c r="K46" s="1" t="s">
        <v>20</v>
      </c>
      <c r="L46" s="1" t="s">
        <v>818</v>
      </c>
      <c r="M46" s="1"/>
      <c r="N46" s="1">
        <v>288</v>
      </c>
      <c r="O46" s="1" t="s">
        <v>22</v>
      </c>
      <c r="P46" s="1" t="s">
        <v>822</v>
      </c>
      <c r="Q46" s="1" t="s">
        <v>823</v>
      </c>
      <c r="R46" s="1" t="s">
        <v>21</v>
      </c>
      <c r="S46" s="1"/>
      <c r="T46" s="1" t="s">
        <v>25</v>
      </c>
      <c r="U46">
        <v>-1</v>
      </c>
    </row>
    <row r="47" spans="1:21">
      <c r="A47" s="1" t="s">
        <v>220</v>
      </c>
      <c r="B47" s="1" t="s">
        <v>11463</v>
      </c>
      <c r="C47" s="1" t="s">
        <v>11453</v>
      </c>
      <c r="D47" s="1" t="s">
        <v>11462</v>
      </c>
      <c r="E47" s="1" t="s">
        <v>11446</v>
      </c>
      <c r="F47" s="5">
        <v>42670</v>
      </c>
      <c r="G47" s="1" t="s">
        <v>824</v>
      </c>
      <c r="H47" s="1" t="s">
        <v>17</v>
      </c>
      <c r="I47" s="1" t="s">
        <v>59</v>
      </c>
      <c r="J47" s="1" t="s">
        <v>818</v>
      </c>
      <c r="K47" s="1" t="s">
        <v>20</v>
      </c>
      <c r="L47" s="1" t="s">
        <v>818</v>
      </c>
      <c r="M47" s="1"/>
      <c r="N47" s="1">
        <v>288</v>
      </c>
      <c r="O47" s="1" t="s">
        <v>22</v>
      </c>
      <c r="P47" s="1" t="s">
        <v>825</v>
      </c>
      <c r="Q47" s="1" t="s">
        <v>825</v>
      </c>
      <c r="R47" s="1" t="s">
        <v>21</v>
      </c>
      <c r="S47" s="1"/>
      <c r="T47" s="1" t="s">
        <v>25</v>
      </c>
      <c r="U47">
        <v>-1</v>
      </c>
    </row>
    <row r="48" spans="1:21">
      <c r="A48" s="1" t="s">
        <v>220</v>
      </c>
      <c r="B48" s="1" t="s">
        <v>11463</v>
      </c>
      <c r="C48" s="1" t="s">
        <v>11453</v>
      </c>
      <c r="D48" s="1" t="s">
        <v>11462</v>
      </c>
      <c r="E48" s="1" t="s">
        <v>11446</v>
      </c>
      <c r="F48" s="5">
        <v>42670</v>
      </c>
      <c r="G48" s="1" t="s">
        <v>826</v>
      </c>
      <c r="H48" s="1" t="s">
        <v>17</v>
      </c>
      <c r="I48" s="1" t="s">
        <v>59</v>
      </c>
      <c r="J48" s="1" t="s">
        <v>818</v>
      </c>
      <c r="K48" s="1" t="s">
        <v>20</v>
      </c>
      <c r="L48" s="1" t="s">
        <v>818</v>
      </c>
      <c r="M48" s="1"/>
      <c r="N48" s="1">
        <v>288</v>
      </c>
      <c r="O48" s="1" t="s">
        <v>22</v>
      </c>
      <c r="P48" s="1" t="s">
        <v>827</v>
      </c>
      <c r="Q48" s="1" t="s">
        <v>828</v>
      </c>
      <c r="R48" s="1" t="s">
        <v>21</v>
      </c>
      <c r="S48" s="1"/>
      <c r="T48" s="1" t="s">
        <v>25</v>
      </c>
      <c r="U48">
        <v>-1</v>
      </c>
    </row>
    <row r="49" spans="1:21">
      <c r="A49" s="1" t="s">
        <v>829</v>
      </c>
      <c r="B49" s="1" t="s">
        <v>11484</v>
      </c>
      <c r="C49" s="1" t="s">
        <v>11456</v>
      </c>
      <c r="D49" s="1" t="s">
        <v>11478</v>
      </c>
      <c r="E49" s="1" t="s">
        <v>11446</v>
      </c>
      <c r="F49" s="5">
        <v>43004</v>
      </c>
      <c r="G49" s="1" t="s">
        <v>830</v>
      </c>
      <c r="H49" s="1" t="s">
        <v>306</v>
      </c>
      <c r="I49" s="1" t="s">
        <v>59</v>
      </c>
      <c r="J49" s="1" t="s">
        <v>831</v>
      </c>
      <c r="K49" s="1" t="s">
        <v>20</v>
      </c>
      <c r="L49" s="1" t="s">
        <v>831</v>
      </c>
      <c r="M49" s="1"/>
      <c r="N49" s="1">
        <v>100</v>
      </c>
      <c r="O49" s="1" t="s">
        <v>22</v>
      </c>
      <c r="P49" s="1" t="s">
        <v>832</v>
      </c>
      <c r="Q49" s="1" t="s">
        <v>832</v>
      </c>
      <c r="R49" s="1" t="s">
        <v>21</v>
      </c>
      <c r="S49" s="1"/>
      <c r="T49" s="1" t="s">
        <v>25</v>
      </c>
      <c r="U49">
        <v>-1</v>
      </c>
    </row>
    <row r="50" spans="1:21">
      <c r="A50" s="1" t="s">
        <v>833</v>
      </c>
      <c r="B50" s="1" t="s">
        <v>11485</v>
      </c>
      <c r="C50" s="1" t="s">
        <v>11453</v>
      </c>
      <c r="D50" s="1" t="s">
        <v>11453</v>
      </c>
      <c r="E50" s="1" t="s">
        <v>11446</v>
      </c>
      <c r="F50" s="5">
        <v>43050</v>
      </c>
      <c r="G50" s="1" t="s">
        <v>834</v>
      </c>
      <c r="H50" s="1" t="s">
        <v>17</v>
      </c>
      <c r="I50" s="1" t="s">
        <v>59</v>
      </c>
      <c r="J50" s="1" t="s">
        <v>835</v>
      </c>
      <c r="K50" s="1" t="s">
        <v>360</v>
      </c>
      <c r="L50" s="1" t="s">
        <v>836</v>
      </c>
      <c r="M50" s="1"/>
      <c r="N50" s="1">
        <v>664.4</v>
      </c>
      <c r="O50" s="1" t="s">
        <v>22</v>
      </c>
      <c r="P50" s="1" t="s">
        <v>837</v>
      </c>
      <c r="Q50" s="1" t="s">
        <v>838</v>
      </c>
      <c r="R50" s="1" t="s">
        <v>21</v>
      </c>
      <c r="S50" s="1"/>
      <c r="T50" s="1" t="s">
        <v>25</v>
      </c>
      <c r="U50">
        <v>-1</v>
      </c>
    </row>
    <row r="51" spans="1:21">
      <c r="A51" s="1" t="s">
        <v>833</v>
      </c>
      <c r="B51" s="1" t="s">
        <v>11485</v>
      </c>
      <c r="C51" s="1" t="s">
        <v>11453</v>
      </c>
      <c r="D51" s="1" t="s">
        <v>11453</v>
      </c>
      <c r="E51" s="1" t="s">
        <v>11446</v>
      </c>
      <c r="F51" s="5">
        <v>43050</v>
      </c>
      <c r="G51" s="1" t="s">
        <v>839</v>
      </c>
      <c r="H51" s="1" t="s">
        <v>17</v>
      </c>
      <c r="I51" s="1" t="s">
        <v>59</v>
      </c>
      <c r="J51" s="1" t="s">
        <v>835</v>
      </c>
      <c r="K51" s="1" t="s">
        <v>360</v>
      </c>
      <c r="L51" s="1" t="s">
        <v>836</v>
      </c>
      <c r="M51" s="1"/>
      <c r="N51" s="1">
        <v>664.4</v>
      </c>
      <c r="O51" s="1" t="s">
        <v>22</v>
      </c>
      <c r="P51" s="1" t="s">
        <v>840</v>
      </c>
      <c r="Q51" s="1" t="s">
        <v>841</v>
      </c>
      <c r="R51" s="1" t="s">
        <v>21</v>
      </c>
      <c r="S51" s="1"/>
      <c r="T51" s="1" t="s">
        <v>25</v>
      </c>
      <c r="U51">
        <v>-1</v>
      </c>
    </row>
    <row r="52" spans="1:21">
      <c r="A52" s="1" t="s">
        <v>842</v>
      </c>
      <c r="B52" s="1" t="s">
        <v>11486</v>
      </c>
      <c r="C52" s="1" t="s">
        <v>11487</v>
      </c>
      <c r="D52" s="1" t="s">
        <v>11488</v>
      </c>
      <c r="E52" s="1" t="s">
        <v>11446</v>
      </c>
      <c r="F52" s="5">
        <v>42810</v>
      </c>
      <c r="G52" s="1" t="s">
        <v>843</v>
      </c>
      <c r="H52" s="1" t="s">
        <v>17</v>
      </c>
      <c r="I52" s="1" t="s">
        <v>59</v>
      </c>
      <c r="J52" s="1" t="s">
        <v>844</v>
      </c>
      <c r="K52" s="1" t="s">
        <v>20</v>
      </c>
      <c r="L52" s="1" t="s">
        <v>844</v>
      </c>
      <c r="M52" s="1"/>
      <c r="N52" s="1">
        <v>790</v>
      </c>
      <c r="O52" s="1" t="s">
        <v>22</v>
      </c>
      <c r="P52" s="1" t="s">
        <v>845</v>
      </c>
      <c r="Q52" s="1" t="s">
        <v>846</v>
      </c>
      <c r="R52" s="1" t="s">
        <v>21</v>
      </c>
      <c r="S52" s="1"/>
      <c r="T52" s="1" t="s">
        <v>25</v>
      </c>
      <c r="U52">
        <v>-1</v>
      </c>
    </row>
    <row r="53" spans="1:21">
      <c r="A53" s="1" t="s">
        <v>324</v>
      </c>
      <c r="B53" s="1" t="s">
        <v>11465</v>
      </c>
      <c r="C53" s="1" t="s">
        <v>11453</v>
      </c>
      <c r="D53" s="1" t="s">
        <v>11466</v>
      </c>
      <c r="E53" s="1" t="s">
        <v>11446</v>
      </c>
      <c r="F53" s="5">
        <v>42940</v>
      </c>
      <c r="G53" s="1" t="s">
        <v>852</v>
      </c>
      <c r="H53" s="1" t="s">
        <v>36</v>
      </c>
      <c r="I53" s="1" t="s">
        <v>59</v>
      </c>
      <c r="J53" s="1" t="s">
        <v>853</v>
      </c>
      <c r="K53" s="1" t="s">
        <v>84</v>
      </c>
      <c r="L53" s="1" t="s">
        <v>854</v>
      </c>
      <c r="M53" s="1">
        <v>38.6</v>
      </c>
      <c r="N53" s="1">
        <v>7713.4</v>
      </c>
      <c r="O53" s="1" t="s">
        <v>22</v>
      </c>
      <c r="P53" s="1" t="s">
        <v>855</v>
      </c>
      <c r="Q53" s="1" t="s">
        <v>856</v>
      </c>
      <c r="R53" s="1" t="s">
        <v>21</v>
      </c>
      <c r="S53" s="1"/>
      <c r="T53" s="1" t="s">
        <v>25</v>
      </c>
      <c r="U53">
        <v>-1</v>
      </c>
    </row>
    <row r="54" spans="1:21">
      <c r="A54" s="1" t="s">
        <v>392</v>
      </c>
      <c r="B54" s="1" t="s">
        <v>11471</v>
      </c>
      <c r="C54" s="1" t="s">
        <v>11453</v>
      </c>
      <c r="D54" s="1" t="s">
        <v>11462</v>
      </c>
      <c r="E54" s="1" t="s">
        <v>11446</v>
      </c>
      <c r="F54" s="5">
        <v>42961</v>
      </c>
      <c r="G54" s="1" t="s">
        <v>861</v>
      </c>
      <c r="H54" s="1" t="s">
        <v>36</v>
      </c>
      <c r="I54" s="1" t="s">
        <v>59</v>
      </c>
      <c r="J54" s="1" t="s">
        <v>862</v>
      </c>
      <c r="K54" s="1" t="s">
        <v>20</v>
      </c>
      <c r="L54" s="1" t="s">
        <v>862</v>
      </c>
      <c r="M54" s="1"/>
      <c r="N54" s="1">
        <v>913</v>
      </c>
      <c r="O54" s="1" t="s">
        <v>22</v>
      </c>
      <c r="P54" s="1" t="s">
        <v>863</v>
      </c>
      <c r="Q54" s="1" t="s">
        <v>864</v>
      </c>
      <c r="R54" s="1" t="s">
        <v>21</v>
      </c>
      <c r="S54" s="1"/>
      <c r="T54" s="1" t="s">
        <v>25</v>
      </c>
      <c r="U54">
        <v>-1</v>
      </c>
    </row>
    <row r="55" spans="1:21">
      <c r="A55" s="1" t="s">
        <v>392</v>
      </c>
      <c r="B55" s="1" t="s">
        <v>11471</v>
      </c>
      <c r="C55" s="1" t="s">
        <v>11453</v>
      </c>
      <c r="D55" s="1" t="s">
        <v>11462</v>
      </c>
      <c r="E55" s="1" t="s">
        <v>11446</v>
      </c>
      <c r="F55" s="5">
        <v>42961</v>
      </c>
      <c r="G55" s="1" t="s">
        <v>865</v>
      </c>
      <c r="H55" s="1" t="s">
        <v>17</v>
      </c>
      <c r="I55" s="1" t="s">
        <v>59</v>
      </c>
      <c r="J55" s="1" t="s">
        <v>866</v>
      </c>
      <c r="K55" s="1" t="s">
        <v>20</v>
      </c>
      <c r="L55" s="1" t="s">
        <v>866</v>
      </c>
      <c r="M55" s="1"/>
      <c r="N55" s="1">
        <v>2020</v>
      </c>
      <c r="O55" s="1" t="s">
        <v>22</v>
      </c>
      <c r="P55" s="1" t="s">
        <v>867</v>
      </c>
      <c r="Q55" s="1" t="s">
        <v>868</v>
      </c>
      <c r="R55" s="1" t="s">
        <v>21</v>
      </c>
      <c r="S55" s="1"/>
      <c r="T55" s="1" t="s">
        <v>25</v>
      </c>
      <c r="U55">
        <v>-1</v>
      </c>
    </row>
    <row r="56" spans="1:21">
      <c r="A56" s="1" t="s">
        <v>869</v>
      </c>
      <c r="B56" s="1" t="s">
        <v>11489</v>
      </c>
      <c r="C56" s="1" t="s">
        <v>11453</v>
      </c>
      <c r="D56" s="1" t="s">
        <v>11454</v>
      </c>
      <c r="E56" s="1" t="s">
        <v>11446</v>
      </c>
      <c r="F56" s="5">
        <v>43115.892326388901</v>
      </c>
      <c r="G56" s="1" t="s">
        <v>870</v>
      </c>
      <c r="H56" s="1" t="s">
        <v>17</v>
      </c>
      <c r="I56" s="1" t="s">
        <v>59</v>
      </c>
      <c r="J56" s="1" t="s">
        <v>871</v>
      </c>
      <c r="K56" s="1" t="s">
        <v>20</v>
      </c>
      <c r="L56" s="1" t="s">
        <v>871</v>
      </c>
      <c r="M56" s="1"/>
      <c r="N56" s="1">
        <v>359</v>
      </c>
      <c r="O56" s="1" t="s">
        <v>22</v>
      </c>
      <c r="P56" s="1" t="s">
        <v>872</v>
      </c>
      <c r="Q56" s="1" t="s">
        <v>873</v>
      </c>
      <c r="R56" s="1" t="s">
        <v>21</v>
      </c>
      <c r="S56" s="1"/>
      <c r="T56" s="1" t="s">
        <v>25</v>
      </c>
      <c r="U56">
        <v>-1</v>
      </c>
    </row>
    <row r="57" spans="1:21">
      <c r="A57" s="1" t="s">
        <v>137</v>
      </c>
      <c r="B57" s="1" t="s">
        <v>11452</v>
      </c>
      <c r="C57" s="1" t="s">
        <v>11453</v>
      </c>
      <c r="D57" s="1" t="s">
        <v>11454</v>
      </c>
      <c r="E57" s="1" t="s">
        <v>11446</v>
      </c>
      <c r="F57" s="5">
        <v>43157.801736111098</v>
      </c>
      <c r="G57" s="1" t="s">
        <v>886</v>
      </c>
      <c r="H57" s="1" t="s">
        <v>17</v>
      </c>
      <c r="I57" s="1" t="s">
        <v>59</v>
      </c>
      <c r="J57" s="1" t="s">
        <v>139</v>
      </c>
      <c r="K57" s="1" t="s">
        <v>20</v>
      </c>
      <c r="L57" s="1" t="s">
        <v>139</v>
      </c>
      <c r="M57" s="1"/>
      <c r="N57" s="1">
        <v>130</v>
      </c>
      <c r="O57" s="1" t="s">
        <v>22</v>
      </c>
      <c r="P57" s="1" t="s">
        <v>887</v>
      </c>
      <c r="Q57" s="1" t="s">
        <v>888</v>
      </c>
      <c r="R57" s="1" t="s">
        <v>21</v>
      </c>
      <c r="S57" s="1"/>
      <c r="T57" s="1" t="s">
        <v>25</v>
      </c>
      <c r="U57">
        <v>-1</v>
      </c>
    </row>
    <row r="58" spans="1:21">
      <c r="A58" s="1" t="s">
        <v>137</v>
      </c>
      <c r="B58" s="1" t="s">
        <v>11452</v>
      </c>
      <c r="C58" s="1" t="s">
        <v>11453</v>
      </c>
      <c r="D58" s="1" t="s">
        <v>11454</v>
      </c>
      <c r="E58" s="1" t="s">
        <v>11446</v>
      </c>
      <c r="F58" s="5">
        <v>43157.801736111098</v>
      </c>
      <c r="G58" s="1" t="s">
        <v>889</v>
      </c>
      <c r="H58" s="1" t="s">
        <v>17</v>
      </c>
      <c r="I58" s="1" t="s">
        <v>59</v>
      </c>
      <c r="J58" s="1" t="s">
        <v>139</v>
      </c>
      <c r="K58" s="1" t="s">
        <v>20</v>
      </c>
      <c r="L58" s="1" t="s">
        <v>139</v>
      </c>
      <c r="M58" s="1"/>
      <c r="N58" s="1">
        <v>130</v>
      </c>
      <c r="O58" s="1" t="s">
        <v>22</v>
      </c>
      <c r="P58" s="1" t="s">
        <v>890</v>
      </c>
      <c r="Q58" s="1" t="s">
        <v>891</v>
      </c>
      <c r="R58" s="1" t="s">
        <v>21</v>
      </c>
      <c r="S58" s="1"/>
      <c r="T58" s="1" t="s">
        <v>25</v>
      </c>
      <c r="U58">
        <v>-1</v>
      </c>
    </row>
    <row r="59" spans="1:21">
      <c r="A59" s="1" t="s">
        <v>919</v>
      </c>
      <c r="B59" s="1" t="s">
        <v>11490</v>
      </c>
      <c r="C59" s="1" t="s">
        <v>11453</v>
      </c>
      <c r="D59" s="1" t="s">
        <v>11454</v>
      </c>
      <c r="E59" s="1" t="s">
        <v>11446</v>
      </c>
      <c r="F59" s="5">
        <v>42940</v>
      </c>
      <c r="G59" s="1" t="s">
        <v>920</v>
      </c>
      <c r="H59" s="1" t="s">
        <v>17</v>
      </c>
      <c r="I59" s="1" t="s">
        <v>59</v>
      </c>
      <c r="J59" s="1" t="s">
        <v>921</v>
      </c>
      <c r="K59" s="1" t="s">
        <v>84</v>
      </c>
      <c r="L59" s="1" t="s">
        <v>922</v>
      </c>
      <c r="M59" s="1"/>
      <c r="N59" s="1">
        <v>92656.8</v>
      </c>
      <c r="O59" s="1" t="s">
        <v>22</v>
      </c>
      <c r="P59" s="1" t="s">
        <v>923</v>
      </c>
      <c r="Q59" s="1" t="s">
        <v>924</v>
      </c>
      <c r="R59" s="1" t="s">
        <v>21</v>
      </c>
      <c r="S59" s="1"/>
      <c r="T59" s="1" t="s">
        <v>25</v>
      </c>
      <c r="U59">
        <v>-1</v>
      </c>
    </row>
    <row r="60" spans="1:21">
      <c r="A60" s="1" t="s">
        <v>524</v>
      </c>
      <c r="B60" s="1" t="s">
        <v>11477</v>
      </c>
      <c r="C60" s="1" t="s">
        <v>11456</v>
      </c>
      <c r="D60" s="1" t="s">
        <v>11478</v>
      </c>
      <c r="E60" s="1" t="s">
        <v>11446</v>
      </c>
      <c r="F60" s="5">
        <v>43018</v>
      </c>
      <c r="G60" s="1" t="s">
        <v>942</v>
      </c>
      <c r="H60" s="1" t="s">
        <v>17</v>
      </c>
      <c r="I60" s="1" t="s">
        <v>59</v>
      </c>
      <c r="J60" s="1" t="s">
        <v>526</v>
      </c>
      <c r="K60" s="1" t="s">
        <v>20</v>
      </c>
      <c r="L60" s="1" t="s">
        <v>526</v>
      </c>
      <c r="M60" s="1"/>
      <c r="N60" s="1">
        <v>37.24</v>
      </c>
      <c r="O60" s="1" t="s">
        <v>22</v>
      </c>
      <c r="P60" s="1" t="s">
        <v>943</v>
      </c>
      <c r="Q60" s="1" t="s">
        <v>944</v>
      </c>
      <c r="R60" s="1" t="s">
        <v>21</v>
      </c>
      <c r="S60" s="1"/>
      <c r="T60" s="1" t="s">
        <v>25</v>
      </c>
      <c r="U60">
        <v>-1</v>
      </c>
    </row>
    <row r="61" spans="1:21">
      <c r="A61" s="1" t="s">
        <v>524</v>
      </c>
      <c r="B61" s="1" t="s">
        <v>11477</v>
      </c>
      <c r="C61" s="1" t="s">
        <v>11456</v>
      </c>
      <c r="D61" s="1" t="s">
        <v>11478</v>
      </c>
      <c r="E61" s="1" t="s">
        <v>11446</v>
      </c>
      <c r="F61" s="5">
        <v>43018</v>
      </c>
      <c r="G61" s="1" t="s">
        <v>945</v>
      </c>
      <c r="H61" s="1" t="s">
        <v>17</v>
      </c>
      <c r="I61" s="1" t="s">
        <v>59</v>
      </c>
      <c r="J61" s="1" t="s">
        <v>946</v>
      </c>
      <c r="K61" s="1" t="s">
        <v>20</v>
      </c>
      <c r="L61" s="1" t="s">
        <v>946</v>
      </c>
      <c r="M61" s="1"/>
      <c r="N61" s="1">
        <v>139.16</v>
      </c>
      <c r="O61" s="1" t="s">
        <v>22</v>
      </c>
      <c r="P61" s="1" t="s">
        <v>947</v>
      </c>
      <c r="Q61" s="1" t="s">
        <v>948</v>
      </c>
      <c r="R61" s="1" t="s">
        <v>21</v>
      </c>
      <c r="S61" s="1"/>
      <c r="T61" s="1" t="s">
        <v>25</v>
      </c>
      <c r="U61">
        <v>-1</v>
      </c>
    </row>
    <row r="62" spans="1:21">
      <c r="A62" s="1" t="s">
        <v>952</v>
      </c>
      <c r="B62" s="1" t="s">
        <v>11491</v>
      </c>
      <c r="C62" s="1" t="s">
        <v>11459</v>
      </c>
      <c r="D62" s="1" t="s">
        <v>11460</v>
      </c>
      <c r="E62" s="1" t="s">
        <v>11446</v>
      </c>
      <c r="F62" s="5">
        <v>42618</v>
      </c>
      <c r="G62" s="1" t="s">
        <v>953</v>
      </c>
      <c r="H62" s="1" t="s">
        <v>954</v>
      </c>
      <c r="I62" s="1" t="s">
        <v>59</v>
      </c>
      <c r="J62" s="1" t="s">
        <v>955</v>
      </c>
      <c r="K62" s="1" t="s">
        <v>20</v>
      </c>
      <c r="L62" s="1" t="s">
        <v>955</v>
      </c>
      <c r="M62" s="1"/>
      <c r="N62" s="1">
        <v>150</v>
      </c>
      <c r="O62" s="1" t="s">
        <v>22</v>
      </c>
      <c r="P62" s="1" t="s">
        <v>956</v>
      </c>
      <c r="Q62" s="1" t="s">
        <v>957</v>
      </c>
      <c r="R62" s="1" t="s">
        <v>21</v>
      </c>
      <c r="S62" s="1"/>
      <c r="T62" s="1" t="s">
        <v>25</v>
      </c>
      <c r="U62">
        <v>-1</v>
      </c>
    </row>
    <row r="63" spans="1:21">
      <c r="A63" s="1" t="s">
        <v>952</v>
      </c>
      <c r="B63" s="1" t="s">
        <v>11491</v>
      </c>
      <c r="C63" s="1" t="s">
        <v>11459</v>
      </c>
      <c r="D63" s="1" t="s">
        <v>11460</v>
      </c>
      <c r="E63" s="1" t="s">
        <v>11446</v>
      </c>
      <c r="F63" s="5">
        <v>42618</v>
      </c>
      <c r="G63" s="1" t="s">
        <v>958</v>
      </c>
      <c r="H63" s="1" t="s">
        <v>954</v>
      </c>
      <c r="I63" s="1" t="s">
        <v>59</v>
      </c>
      <c r="J63" s="1" t="s">
        <v>959</v>
      </c>
      <c r="K63" s="1" t="s">
        <v>20</v>
      </c>
      <c r="L63" s="1" t="s">
        <v>959</v>
      </c>
      <c r="M63" s="1"/>
      <c r="N63" s="1">
        <v>829</v>
      </c>
      <c r="O63" s="1" t="s">
        <v>22</v>
      </c>
      <c r="P63" s="1" t="s">
        <v>960</v>
      </c>
      <c r="Q63" s="1" t="s">
        <v>961</v>
      </c>
      <c r="R63" s="1" t="s">
        <v>21</v>
      </c>
      <c r="S63" s="1"/>
      <c r="T63" s="1" t="s">
        <v>25</v>
      </c>
      <c r="U63">
        <v>-1</v>
      </c>
    </row>
    <row r="64" spans="1:21">
      <c r="A64" s="1" t="s">
        <v>137</v>
      </c>
      <c r="B64" s="1" t="s">
        <v>11452</v>
      </c>
      <c r="C64" s="1" t="s">
        <v>11453</v>
      </c>
      <c r="D64" s="1" t="s">
        <v>11454</v>
      </c>
      <c r="E64" s="1" t="s">
        <v>11446</v>
      </c>
      <c r="F64" s="5">
        <v>43157.801736111098</v>
      </c>
      <c r="G64" s="1" t="s">
        <v>1054</v>
      </c>
      <c r="H64" s="1" t="s">
        <v>17</v>
      </c>
      <c r="I64" s="1" t="s">
        <v>59</v>
      </c>
      <c r="J64" s="1" t="s">
        <v>1055</v>
      </c>
      <c r="K64" s="1" t="s">
        <v>20</v>
      </c>
      <c r="L64" s="1" t="s">
        <v>1055</v>
      </c>
      <c r="M64" s="1"/>
      <c r="N64" s="1">
        <v>72.8</v>
      </c>
      <c r="O64" s="1" t="s">
        <v>22</v>
      </c>
      <c r="P64" s="1" t="s">
        <v>1056</v>
      </c>
      <c r="Q64" s="1" t="s">
        <v>1057</v>
      </c>
      <c r="R64" s="1" t="s">
        <v>21</v>
      </c>
      <c r="S64" s="1"/>
      <c r="T64" s="1" t="s">
        <v>25</v>
      </c>
      <c r="U64">
        <v>-1</v>
      </c>
    </row>
    <row r="65" spans="1:21">
      <c r="A65" s="1" t="s">
        <v>137</v>
      </c>
      <c r="B65" s="1" t="s">
        <v>11452</v>
      </c>
      <c r="C65" s="1" t="s">
        <v>11453</v>
      </c>
      <c r="D65" s="1" t="s">
        <v>11454</v>
      </c>
      <c r="E65" s="1" t="s">
        <v>11446</v>
      </c>
      <c r="F65" s="5">
        <v>43157.801736111098</v>
      </c>
      <c r="G65" s="1" t="s">
        <v>1058</v>
      </c>
      <c r="H65" s="1" t="s">
        <v>17</v>
      </c>
      <c r="I65" s="1" t="s">
        <v>59</v>
      </c>
      <c r="J65" s="1" t="s">
        <v>1055</v>
      </c>
      <c r="K65" s="1" t="s">
        <v>20</v>
      </c>
      <c r="L65" s="1" t="s">
        <v>1055</v>
      </c>
      <c r="M65" s="1"/>
      <c r="N65" s="1">
        <v>72.8</v>
      </c>
      <c r="O65" s="1" t="s">
        <v>22</v>
      </c>
      <c r="P65" s="1" t="s">
        <v>1059</v>
      </c>
      <c r="Q65" s="1" t="s">
        <v>1060</v>
      </c>
      <c r="R65" s="1" t="s">
        <v>21</v>
      </c>
      <c r="S65" s="1"/>
      <c r="T65" s="1" t="s">
        <v>25</v>
      </c>
      <c r="U65">
        <v>-1</v>
      </c>
    </row>
    <row r="66" spans="1:21">
      <c r="A66" s="1" t="s">
        <v>137</v>
      </c>
      <c r="B66" s="1" t="s">
        <v>11452</v>
      </c>
      <c r="C66" s="1" t="s">
        <v>11453</v>
      </c>
      <c r="D66" s="1" t="s">
        <v>11454</v>
      </c>
      <c r="E66" s="1" t="s">
        <v>11446</v>
      </c>
      <c r="F66" s="5">
        <v>43157.801736111098</v>
      </c>
      <c r="G66" s="1" t="s">
        <v>1061</v>
      </c>
      <c r="H66" s="1" t="s">
        <v>17</v>
      </c>
      <c r="I66" s="1" t="s">
        <v>59</v>
      </c>
      <c r="J66" s="1" t="s">
        <v>1055</v>
      </c>
      <c r="K66" s="1" t="s">
        <v>20</v>
      </c>
      <c r="L66" s="1" t="s">
        <v>1055</v>
      </c>
      <c r="M66" s="1"/>
      <c r="N66" s="1">
        <v>72.8</v>
      </c>
      <c r="O66" s="1" t="s">
        <v>22</v>
      </c>
      <c r="P66" s="1" t="s">
        <v>1062</v>
      </c>
      <c r="Q66" s="1" t="s">
        <v>1063</v>
      </c>
      <c r="R66" s="1" t="s">
        <v>21</v>
      </c>
      <c r="S66" s="1"/>
      <c r="T66" s="1" t="s">
        <v>25</v>
      </c>
      <c r="U66">
        <v>-1</v>
      </c>
    </row>
    <row r="67" spans="1:21">
      <c r="A67" s="1" t="s">
        <v>137</v>
      </c>
      <c r="B67" s="1" t="s">
        <v>11452</v>
      </c>
      <c r="C67" s="1" t="s">
        <v>11453</v>
      </c>
      <c r="D67" s="1" t="s">
        <v>11454</v>
      </c>
      <c r="E67" s="1" t="s">
        <v>11446</v>
      </c>
      <c r="F67" s="5">
        <v>43157.801736111098</v>
      </c>
      <c r="G67" s="1" t="s">
        <v>1064</v>
      </c>
      <c r="H67" s="1" t="s">
        <v>17</v>
      </c>
      <c r="I67" s="1" t="s">
        <v>59</v>
      </c>
      <c r="J67" s="1" t="s">
        <v>1055</v>
      </c>
      <c r="K67" s="1" t="s">
        <v>20</v>
      </c>
      <c r="L67" s="1" t="s">
        <v>1055</v>
      </c>
      <c r="M67" s="1"/>
      <c r="N67" s="1">
        <v>72.8</v>
      </c>
      <c r="O67" s="1" t="s">
        <v>22</v>
      </c>
      <c r="P67" s="1" t="s">
        <v>1065</v>
      </c>
      <c r="Q67" s="1" t="s">
        <v>1066</v>
      </c>
      <c r="R67" s="1" t="s">
        <v>21</v>
      </c>
      <c r="S67" s="1"/>
      <c r="T67" s="1" t="s">
        <v>25</v>
      </c>
      <c r="U67">
        <v>-1</v>
      </c>
    </row>
    <row r="68" spans="1:21">
      <c r="A68" s="1" t="s">
        <v>137</v>
      </c>
      <c r="B68" s="1" t="s">
        <v>11452</v>
      </c>
      <c r="C68" s="1" t="s">
        <v>11453</v>
      </c>
      <c r="D68" s="1" t="s">
        <v>11454</v>
      </c>
      <c r="E68" s="1" t="s">
        <v>11446</v>
      </c>
      <c r="F68" s="5">
        <v>43157.801736111098</v>
      </c>
      <c r="G68" s="1" t="s">
        <v>1067</v>
      </c>
      <c r="H68" s="1" t="s">
        <v>17</v>
      </c>
      <c r="I68" s="1" t="s">
        <v>59</v>
      </c>
      <c r="J68" s="1" t="s">
        <v>1055</v>
      </c>
      <c r="K68" s="1" t="s">
        <v>20</v>
      </c>
      <c r="L68" s="1" t="s">
        <v>1055</v>
      </c>
      <c r="M68" s="1"/>
      <c r="N68" s="1">
        <v>72.8</v>
      </c>
      <c r="O68" s="1" t="s">
        <v>22</v>
      </c>
      <c r="P68" s="1" t="s">
        <v>1068</v>
      </c>
      <c r="Q68" s="1" t="s">
        <v>1069</v>
      </c>
      <c r="R68" s="1" t="s">
        <v>21</v>
      </c>
      <c r="S68" s="1"/>
      <c r="T68" s="1" t="s">
        <v>25</v>
      </c>
      <c r="U68">
        <v>-1</v>
      </c>
    </row>
    <row r="69" spans="1:21">
      <c r="A69" s="1" t="s">
        <v>137</v>
      </c>
      <c r="B69" s="1" t="s">
        <v>11452</v>
      </c>
      <c r="C69" s="1" t="s">
        <v>11453</v>
      </c>
      <c r="D69" s="1" t="s">
        <v>11454</v>
      </c>
      <c r="E69" s="1" t="s">
        <v>11446</v>
      </c>
      <c r="F69" s="5">
        <v>43157.801736111098</v>
      </c>
      <c r="G69" s="1" t="s">
        <v>1070</v>
      </c>
      <c r="H69" s="1" t="s">
        <v>17</v>
      </c>
      <c r="I69" s="1" t="s">
        <v>59</v>
      </c>
      <c r="J69" s="1" t="s">
        <v>1055</v>
      </c>
      <c r="K69" s="1" t="s">
        <v>20</v>
      </c>
      <c r="L69" s="1" t="s">
        <v>1055</v>
      </c>
      <c r="M69" s="1"/>
      <c r="N69" s="1">
        <v>72.8</v>
      </c>
      <c r="O69" s="1" t="s">
        <v>22</v>
      </c>
      <c r="P69" s="1" t="s">
        <v>1071</v>
      </c>
      <c r="Q69" s="1" t="s">
        <v>1072</v>
      </c>
      <c r="R69" s="1" t="s">
        <v>21</v>
      </c>
      <c r="S69" s="1"/>
      <c r="T69" s="1" t="s">
        <v>25</v>
      </c>
      <c r="U69">
        <v>-1</v>
      </c>
    </row>
    <row r="70" spans="1:21">
      <c r="A70" s="1" t="s">
        <v>137</v>
      </c>
      <c r="B70" s="1" t="s">
        <v>11452</v>
      </c>
      <c r="C70" s="1" t="s">
        <v>11453</v>
      </c>
      <c r="D70" s="1" t="s">
        <v>11454</v>
      </c>
      <c r="E70" s="1" t="s">
        <v>11446</v>
      </c>
      <c r="F70" s="5">
        <v>43157.801736111098</v>
      </c>
      <c r="G70" s="1" t="s">
        <v>1073</v>
      </c>
      <c r="H70" s="1" t="s">
        <v>17</v>
      </c>
      <c r="I70" s="1" t="s">
        <v>59</v>
      </c>
      <c r="J70" s="1" t="s">
        <v>1055</v>
      </c>
      <c r="K70" s="1" t="s">
        <v>20</v>
      </c>
      <c r="L70" s="1" t="s">
        <v>1055</v>
      </c>
      <c r="M70" s="1"/>
      <c r="N70" s="1">
        <v>72.8</v>
      </c>
      <c r="O70" s="1" t="s">
        <v>22</v>
      </c>
      <c r="P70" s="1" t="s">
        <v>1074</v>
      </c>
      <c r="Q70" s="1" t="s">
        <v>1075</v>
      </c>
      <c r="R70" s="1" t="s">
        <v>21</v>
      </c>
      <c r="S70" s="1"/>
      <c r="T70" s="1" t="s">
        <v>25</v>
      </c>
      <c r="U70">
        <v>-1</v>
      </c>
    </row>
    <row r="71" spans="1:21">
      <c r="A71" s="1" t="s">
        <v>137</v>
      </c>
      <c r="B71" s="1" t="s">
        <v>11452</v>
      </c>
      <c r="C71" s="1" t="s">
        <v>11453</v>
      </c>
      <c r="D71" s="1" t="s">
        <v>11454</v>
      </c>
      <c r="E71" s="1" t="s">
        <v>11446</v>
      </c>
      <c r="F71" s="5">
        <v>43157.801736111098</v>
      </c>
      <c r="G71" s="1" t="s">
        <v>1076</v>
      </c>
      <c r="H71" s="1" t="s">
        <v>17</v>
      </c>
      <c r="I71" s="1" t="s">
        <v>59</v>
      </c>
      <c r="J71" s="1" t="s">
        <v>1055</v>
      </c>
      <c r="K71" s="1" t="s">
        <v>20</v>
      </c>
      <c r="L71" s="1" t="s">
        <v>1055</v>
      </c>
      <c r="M71" s="1"/>
      <c r="N71" s="1">
        <v>72.8</v>
      </c>
      <c r="O71" s="1" t="s">
        <v>22</v>
      </c>
      <c r="P71" s="1" t="s">
        <v>1077</v>
      </c>
      <c r="Q71" s="1" t="s">
        <v>1078</v>
      </c>
      <c r="R71" s="1" t="s">
        <v>21</v>
      </c>
      <c r="S71" s="1"/>
      <c r="T71" s="1" t="s">
        <v>25</v>
      </c>
      <c r="U71">
        <v>-1</v>
      </c>
    </row>
    <row r="72" spans="1:21">
      <c r="A72" s="1" t="s">
        <v>137</v>
      </c>
      <c r="B72" s="1" t="s">
        <v>11452</v>
      </c>
      <c r="C72" s="1" t="s">
        <v>11453</v>
      </c>
      <c r="D72" s="1" t="s">
        <v>11454</v>
      </c>
      <c r="E72" s="1" t="s">
        <v>11446</v>
      </c>
      <c r="F72" s="5">
        <v>43157.801736111098</v>
      </c>
      <c r="G72" s="1" t="s">
        <v>1079</v>
      </c>
      <c r="H72" s="1" t="s">
        <v>17</v>
      </c>
      <c r="I72" s="1" t="s">
        <v>59</v>
      </c>
      <c r="J72" s="1" t="s">
        <v>1055</v>
      </c>
      <c r="K72" s="1" t="s">
        <v>20</v>
      </c>
      <c r="L72" s="1" t="s">
        <v>1055</v>
      </c>
      <c r="M72" s="1"/>
      <c r="N72" s="1">
        <v>72.8</v>
      </c>
      <c r="O72" s="1" t="s">
        <v>22</v>
      </c>
      <c r="P72" s="1" t="s">
        <v>1080</v>
      </c>
      <c r="Q72" s="1" t="s">
        <v>1081</v>
      </c>
      <c r="R72" s="1" t="s">
        <v>21</v>
      </c>
      <c r="S72" s="1"/>
      <c r="T72" s="1" t="s">
        <v>25</v>
      </c>
      <c r="U72">
        <v>-1</v>
      </c>
    </row>
    <row r="73" spans="1:21">
      <c r="A73" s="1" t="s">
        <v>952</v>
      </c>
      <c r="B73" s="1" t="s">
        <v>11491</v>
      </c>
      <c r="C73" s="1" t="s">
        <v>11459</v>
      </c>
      <c r="D73" s="1" t="s">
        <v>11460</v>
      </c>
      <c r="E73" s="1" t="s">
        <v>11446</v>
      </c>
      <c r="F73" s="5">
        <v>42618</v>
      </c>
      <c r="G73" s="1" t="s">
        <v>1100</v>
      </c>
      <c r="H73" s="1" t="s">
        <v>17</v>
      </c>
      <c r="I73" s="1" t="s">
        <v>59</v>
      </c>
      <c r="J73" s="1" t="s">
        <v>1101</v>
      </c>
      <c r="K73" s="1" t="s">
        <v>20</v>
      </c>
      <c r="L73" s="1" t="s">
        <v>1101</v>
      </c>
      <c r="M73" s="1"/>
      <c r="N73" s="1">
        <v>4899</v>
      </c>
      <c r="O73" s="1" t="s">
        <v>22</v>
      </c>
      <c r="P73" s="1" t="s">
        <v>1102</v>
      </c>
      <c r="Q73" s="1" t="s">
        <v>1103</v>
      </c>
      <c r="R73" s="1" t="s">
        <v>21</v>
      </c>
      <c r="S73" s="1"/>
      <c r="T73" s="1" t="s">
        <v>25</v>
      </c>
      <c r="U73">
        <v>-1</v>
      </c>
    </row>
    <row r="74" spans="1:21">
      <c r="A74" s="1" t="s">
        <v>63</v>
      </c>
      <c r="B74" s="1" t="s">
        <v>11461</v>
      </c>
      <c r="C74" s="1" t="s">
        <v>11453</v>
      </c>
      <c r="D74" s="1" t="s">
        <v>11462</v>
      </c>
      <c r="E74" s="1" t="s">
        <v>11446</v>
      </c>
      <c r="F74" s="5">
        <v>43028</v>
      </c>
      <c r="G74" s="1" t="s">
        <v>1116</v>
      </c>
      <c r="H74" s="1" t="s">
        <v>17</v>
      </c>
      <c r="I74" s="1" t="s">
        <v>59</v>
      </c>
      <c r="J74" s="1" t="s">
        <v>1117</v>
      </c>
      <c r="K74" s="1" t="s">
        <v>20</v>
      </c>
      <c r="L74" s="1" t="s">
        <v>1117</v>
      </c>
      <c r="M74" s="1"/>
      <c r="N74" s="1">
        <v>262</v>
      </c>
      <c r="O74" s="1" t="s">
        <v>22</v>
      </c>
      <c r="P74" s="1" t="s">
        <v>1118</v>
      </c>
      <c r="Q74" s="1" t="s">
        <v>1119</v>
      </c>
      <c r="R74" s="1" t="s">
        <v>21</v>
      </c>
      <c r="S74" s="1"/>
      <c r="T74" s="1" t="s">
        <v>25</v>
      </c>
      <c r="U74">
        <v>-1</v>
      </c>
    </row>
    <row r="75" spans="1:21">
      <c r="A75" s="1" t="s">
        <v>63</v>
      </c>
      <c r="B75" s="1" t="s">
        <v>11461</v>
      </c>
      <c r="C75" s="1" t="s">
        <v>11453</v>
      </c>
      <c r="D75" s="1" t="s">
        <v>11462</v>
      </c>
      <c r="E75" s="1" t="s">
        <v>11446</v>
      </c>
      <c r="F75" s="5">
        <v>43028</v>
      </c>
      <c r="G75" s="1" t="s">
        <v>1120</v>
      </c>
      <c r="H75" s="1" t="s">
        <v>269</v>
      </c>
      <c r="I75" s="1" t="s">
        <v>59</v>
      </c>
      <c r="J75" s="1" t="s">
        <v>1121</v>
      </c>
      <c r="K75" s="1" t="s">
        <v>20</v>
      </c>
      <c r="L75" s="1" t="s">
        <v>1121</v>
      </c>
      <c r="M75" s="1"/>
      <c r="N75" s="1">
        <v>1272</v>
      </c>
      <c r="O75" s="1" t="s">
        <v>22</v>
      </c>
      <c r="P75" s="1" t="s">
        <v>1122</v>
      </c>
      <c r="Q75" s="1" t="s">
        <v>1122</v>
      </c>
      <c r="R75" s="1" t="s">
        <v>21</v>
      </c>
      <c r="S75" s="1"/>
      <c r="T75" s="1" t="s">
        <v>25</v>
      </c>
      <c r="U75">
        <v>-1</v>
      </c>
    </row>
    <row r="76" spans="1:21">
      <c r="A76" s="1" t="s">
        <v>1123</v>
      </c>
      <c r="B76" s="1" t="s">
        <v>11492</v>
      </c>
      <c r="C76" s="1" t="s">
        <v>11456</v>
      </c>
      <c r="D76" s="1" t="s">
        <v>11478</v>
      </c>
      <c r="E76" s="1" t="s">
        <v>11446</v>
      </c>
      <c r="F76" s="5">
        <v>43038</v>
      </c>
      <c r="G76" s="1" t="s">
        <v>1124</v>
      </c>
      <c r="H76" s="1" t="s">
        <v>17</v>
      </c>
      <c r="I76" s="1" t="s">
        <v>59</v>
      </c>
      <c r="J76" s="1" t="s">
        <v>1125</v>
      </c>
      <c r="K76" s="1" t="s">
        <v>20</v>
      </c>
      <c r="L76" s="1" t="s">
        <v>1125</v>
      </c>
      <c r="M76" s="1"/>
      <c r="N76" s="1">
        <v>350</v>
      </c>
      <c r="O76" s="1" t="s">
        <v>22</v>
      </c>
      <c r="P76" s="1" t="s">
        <v>1126</v>
      </c>
      <c r="Q76" s="1" t="s">
        <v>1127</v>
      </c>
      <c r="R76" s="1" t="s">
        <v>21</v>
      </c>
      <c r="S76" s="1"/>
      <c r="T76" s="1" t="s">
        <v>25</v>
      </c>
      <c r="U76">
        <v>-1</v>
      </c>
    </row>
    <row r="77" spans="1:21">
      <c r="A77" s="1" t="s">
        <v>1123</v>
      </c>
      <c r="B77" s="1" t="s">
        <v>11492</v>
      </c>
      <c r="C77" s="1" t="s">
        <v>11456</v>
      </c>
      <c r="D77" s="1" t="s">
        <v>11478</v>
      </c>
      <c r="E77" s="1" t="s">
        <v>11446</v>
      </c>
      <c r="F77" s="5">
        <v>43038</v>
      </c>
      <c r="G77" s="1" t="s">
        <v>1128</v>
      </c>
      <c r="H77" s="1" t="s">
        <v>36</v>
      </c>
      <c r="I77" s="1" t="s">
        <v>59</v>
      </c>
      <c r="J77" s="1" t="s">
        <v>811</v>
      </c>
      <c r="K77" s="1" t="s">
        <v>20</v>
      </c>
      <c r="L77" s="1" t="s">
        <v>811</v>
      </c>
      <c r="M77" s="1"/>
      <c r="N77" s="1">
        <v>268</v>
      </c>
      <c r="O77" s="1" t="s">
        <v>22</v>
      </c>
      <c r="P77" s="1" t="s">
        <v>1129</v>
      </c>
      <c r="Q77" s="1" t="s">
        <v>1129</v>
      </c>
      <c r="R77" s="1" t="s">
        <v>21</v>
      </c>
      <c r="S77" s="1"/>
      <c r="T77" s="1" t="s">
        <v>25</v>
      </c>
      <c r="U77">
        <v>-1</v>
      </c>
    </row>
    <row r="78" spans="1:21">
      <c r="A78" s="1" t="s">
        <v>172</v>
      </c>
      <c r="B78" s="1" t="s">
        <v>11455</v>
      </c>
      <c r="C78" s="1" t="s">
        <v>11456</v>
      </c>
      <c r="D78" s="1" t="s">
        <v>11457</v>
      </c>
      <c r="E78" s="1" t="s">
        <v>11446</v>
      </c>
      <c r="F78" s="5">
        <v>43167.927858796298</v>
      </c>
      <c r="G78" s="1" t="s">
        <v>1152</v>
      </c>
      <c r="H78" s="1" t="s">
        <v>36</v>
      </c>
      <c r="I78" s="1" t="s">
        <v>59</v>
      </c>
      <c r="J78" s="1" t="s">
        <v>1153</v>
      </c>
      <c r="K78" s="1" t="s">
        <v>20</v>
      </c>
      <c r="L78" s="1" t="s">
        <v>1153</v>
      </c>
      <c r="M78" s="1"/>
      <c r="N78" s="1">
        <v>3800</v>
      </c>
      <c r="O78" s="1" t="s">
        <v>22</v>
      </c>
      <c r="P78" s="1" t="s">
        <v>1154</v>
      </c>
      <c r="Q78" s="1" t="s">
        <v>1155</v>
      </c>
      <c r="R78" s="1" t="s">
        <v>21</v>
      </c>
      <c r="S78" s="1"/>
      <c r="T78" s="1" t="s">
        <v>25</v>
      </c>
      <c r="U78">
        <v>-1</v>
      </c>
    </row>
    <row r="79" spans="1:21">
      <c r="A79" s="1" t="s">
        <v>172</v>
      </c>
      <c r="B79" s="1" t="s">
        <v>11455</v>
      </c>
      <c r="C79" s="1" t="s">
        <v>11456</v>
      </c>
      <c r="D79" s="1" t="s">
        <v>11457</v>
      </c>
      <c r="E79" s="1" t="s">
        <v>11446</v>
      </c>
      <c r="F79" s="5">
        <v>43167.927858796298</v>
      </c>
      <c r="G79" s="1" t="s">
        <v>1156</v>
      </c>
      <c r="H79" s="1" t="s">
        <v>17</v>
      </c>
      <c r="I79" s="1" t="s">
        <v>59</v>
      </c>
      <c r="J79" s="1" t="s">
        <v>1157</v>
      </c>
      <c r="K79" s="1" t="s">
        <v>20</v>
      </c>
      <c r="L79" s="1" t="s">
        <v>1157</v>
      </c>
      <c r="M79" s="1"/>
      <c r="N79" s="1">
        <v>234</v>
      </c>
      <c r="O79" s="1" t="s">
        <v>22</v>
      </c>
      <c r="P79" s="1" t="s">
        <v>1158</v>
      </c>
      <c r="Q79" s="1" t="s">
        <v>1159</v>
      </c>
      <c r="R79" s="1" t="s">
        <v>21</v>
      </c>
      <c r="S79" s="1"/>
      <c r="T79" s="1" t="s">
        <v>25</v>
      </c>
      <c r="U79">
        <v>-1</v>
      </c>
    </row>
    <row r="80" spans="1:21">
      <c r="A80" s="1" t="s">
        <v>172</v>
      </c>
      <c r="B80" s="1" t="s">
        <v>11455</v>
      </c>
      <c r="C80" s="1" t="s">
        <v>11456</v>
      </c>
      <c r="D80" s="1" t="s">
        <v>11457</v>
      </c>
      <c r="E80" s="1" t="s">
        <v>11446</v>
      </c>
      <c r="F80" s="5">
        <v>43167.927858796298</v>
      </c>
      <c r="G80" s="1" t="s">
        <v>1160</v>
      </c>
      <c r="H80" s="1" t="s">
        <v>17</v>
      </c>
      <c r="I80" s="1" t="s">
        <v>59</v>
      </c>
      <c r="J80" s="1" t="s">
        <v>1161</v>
      </c>
      <c r="K80" s="1" t="s">
        <v>360</v>
      </c>
      <c r="L80" s="1" t="s">
        <v>1162</v>
      </c>
      <c r="M80" s="1"/>
      <c r="N80" s="1">
        <v>808.2</v>
      </c>
      <c r="O80" s="1" t="s">
        <v>22</v>
      </c>
      <c r="P80" s="1" t="s">
        <v>1163</v>
      </c>
      <c r="Q80" s="1" t="s">
        <v>1164</v>
      </c>
      <c r="R80" s="1" t="s">
        <v>21</v>
      </c>
      <c r="S80" s="1"/>
      <c r="T80" s="1" t="s">
        <v>25</v>
      </c>
      <c r="U80">
        <v>-1</v>
      </c>
    </row>
    <row r="81" spans="1:21">
      <c r="A81" s="1" t="s">
        <v>172</v>
      </c>
      <c r="B81" s="1" t="s">
        <v>11455</v>
      </c>
      <c r="C81" s="1" t="s">
        <v>11456</v>
      </c>
      <c r="D81" s="1" t="s">
        <v>11457</v>
      </c>
      <c r="E81" s="1" t="s">
        <v>11446</v>
      </c>
      <c r="F81" s="5">
        <v>43167.927858796298</v>
      </c>
      <c r="G81" s="1" t="s">
        <v>1165</v>
      </c>
      <c r="H81" s="1" t="s">
        <v>17</v>
      </c>
      <c r="I81" s="1" t="s">
        <v>59</v>
      </c>
      <c r="J81" s="1" t="s">
        <v>1166</v>
      </c>
      <c r="K81" s="1" t="s">
        <v>371</v>
      </c>
      <c r="L81" s="1" t="s">
        <v>1167</v>
      </c>
      <c r="M81" s="1"/>
      <c r="N81" s="1">
        <v>922.4</v>
      </c>
      <c r="O81" s="1" t="s">
        <v>22</v>
      </c>
      <c r="P81" s="1" t="s">
        <v>1168</v>
      </c>
      <c r="Q81" s="1" t="s">
        <v>1169</v>
      </c>
      <c r="R81" s="1" t="s">
        <v>21</v>
      </c>
      <c r="S81" s="1"/>
      <c r="T81" s="1" t="s">
        <v>25</v>
      </c>
      <c r="U81">
        <v>-1</v>
      </c>
    </row>
    <row r="82" spans="1:21">
      <c r="A82" s="1" t="s">
        <v>172</v>
      </c>
      <c r="B82" s="1" t="s">
        <v>11455</v>
      </c>
      <c r="C82" s="1" t="s">
        <v>11456</v>
      </c>
      <c r="D82" s="1" t="s">
        <v>11457</v>
      </c>
      <c r="E82" s="1" t="s">
        <v>11446</v>
      </c>
      <c r="F82" s="5">
        <v>43167.927858796298</v>
      </c>
      <c r="G82" s="1" t="s">
        <v>1170</v>
      </c>
      <c r="H82" s="1" t="s">
        <v>17</v>
      </c>
      <c r="I82" s="1" t="s">
        <v>59</v>
      </c>
      <c r="J82" s="1" t="s">
        <v>563</v>
      </c>
      <c r="K82" s="1" t="s">
        <v>20</v>
      </c>
      <c r="L82" s="1" t="s">
        <v>563</v>
      </c>
      <c r="M82" s="1"/>
      <c r="N82" s="1">
        <v>586</v>
      </c>
      <c r="O82" s="1" t="s">
        <v>22</v>
      </c>
      <c r="P82" s="1" t="s">
        <v>1171</v>
      </c>
      <c r="Q82" s="1" t="s">
        <v>1172</v>
      </c>
      <c r="R82" s="1" t="s">
        <v>21</v>
      </c>
      <c r="S82" s="1"/>
      <c r="T82" s="1" t="s">
        <v>25</v>
      </c>
      <c r="U82">
        <v>-1</v>
      </c>
    </row>
    <row r="83" spans="1:21">
      <c r="A83" s="1" t="s">
        <v>172</v>
      </c>
      <c r="B83" s="1" t="s">
        <v>11455</v>
      </c>
      <c r="C83" s="1" t="s">
        <v>11456</v>
      </c>
      <c r="D83" s="1" t="s">
        <v>11457</v>
      </c>
      <c r="E83" s="1" t="s">
        <v>11446</v>
      </c>
      <c r="F83" s="5">
        <v>43167.927858796298</v>
      </c>
      <c r="G83" s="1" t="s">
        <v>1173</v>
      </c>
      <c r="H83" s="1" t="s">
        <v>17</v>
      </c>
      <c r="I83" s="1" t="s">
        <v>59</v>
      </c>
      <c r="J83" s="1" t="s">
        <v>1174</v>
      </c>
      <c r="K83" s="1" t="s">
        <v>20</v>
      </c>
      <c r="L83" s="1" t="s">
        <v>1174</v>
      </c>
      <c r="M83" s="1"/>
      <c r="N83" s="1">
        <v>727</v>
      </c>
      <c r="O83" s="1" t="s">
        <v>22</v>
      </c>
      <c r="P83" s="1" t="s">
        <v>1175</v>
      </c>
      <c r="Q83" s="1" t="s">
        <v>1176</v>
      </c>
      <c r="R83" s="1" t="s">
        <v>21</v>
      </c>
      <c r="S83" s="1"/>
      <c r="T83" s="1" t="s">
        <v>25</v>
      </c>
      <c r="U83">
        <v>-1</v>
      </c>
    </row>
    <row r="84" spans="1:21">
      <c r="A84" s="1" t="s">
        <v>172</v>
      </c>
      <c r="B84" s="1" t="s">
        <v>11455</v>
      </c>
      <c r="C84" s="1" t="s">
        <v>11456</v>
      </c>
      <c r="D84" s="1" t="s">
        <v>11457</v>
      </c>
      <c r="E84" s="1" t="s">
        <v>11446</v>
      </c>
      <c r="F84" s="5">
        <v>43167.927858796298</v>
      </c>
      <c r="G84" s="1" t="s">
        <v>1177</v>
      </c>
      <c r="H84" s="1" t="s">
        <v>17</v>
      </c>
      <c r="I84" s="1" t="s">
        <v>59</v>
      </c>
      <c r="J84" s="1" t="s">
        <v>1178</v>
      </c>
      <c r="K84" s="1" t="s">
        <v>20</v>
      </c>
      <c r="L84" s="1" t="s">
        <v>1178</v>
      </c>
      <c r="M84" s="1"/>
      <c r="N84" s="1">
        <v>241</v>
      </c>
      <c r="O84" s="1" t="s">
        <v>22</v>
      </c>
      <c r="P84" s="1" t="s">
        <v>1179</v>
      </c>
      <c r="Q84" s="1" t="s">
        <v>1180</v>
      </c>
      <c r="R84" s="1" t="s">
        <v>21</v>
      </c>
      <c r="S84" s="1"/>
      <c r="T84" s="1" t="s">
        <v>25</v>
      </c>
      <c r="U84">
        <v>-1</v>
      </c>
    </row>
    <row r="85" spans="1:21">
      <c r="A85" s="1" t="s">
        <v>172</v>
      </c>
      <c r="B85" s="1" t="s">
        <v>11455</v>
      </c>
      <c r="C85" s="1" t="s">
        <v>11456</v>
      </c>
      <c r="D85" s="1" t="s">
        <v>11457</v>
      </c>
      <c r="E85" s="1" t="s">
        <v>11446</v>
      </c>
      <c r="F85" s="5">
        <v>43167.927858796298</v>
      </c>
      <c r="G85" s="1" t="s">
        <v>1181</v>
      </c>
      <c r="H85" s="1" t="s">
        <v>17</v>
      </c>
      <c r="I85" s="1" t="s">
        <v>59</v>
      </c>
      <c r="J85" s="1" t="s">
        <v>1182</v>
      </c>
      <c r="K85" s="1" t="s">
        <v>20</v>
      </c>
      <c r="L85" s="1" t="s">
        <v>1182</v>
      </c>
      <c r="M85" s="1"/>
      <c r="N85" s="1">
        <v>711</v>
      </c>
      <c r="O85" s="1" t="s">
        <v>22</v>
      </c>
      <c r="P85" s="1" t="s">
        <v>1183</v>
      </c>
      <c r="Q85" s="1" t="s">
        <v>1184</v>
      </c>
      <c r="R85" s="1" t="s">
        <v>21</v>
      </c>
      <c r="S85" s="1"/>
      <c r="T85" s="1" t="s">
        <v>25</v>
      </c>
      <c r="U85">
        <v>-1</v>
      </c>
    </row>
    <row r="86" spans="1:21">
      <c r="A86" s="1" t="s">
        <v>172</v>
      </c>
      <c r="B86" s="1" t="s">
        <v>11455</v>
      </c>
      <c r="C86" s="1" t="s">
        <v>11456</v>
      </c>
      <c r="D86" s="1" t="s">
        <v>11457</v>
      </c>
      <c r="E86" s="1" t="s">
        <v>11446</v>
      </c>
      <c r="F86" s="5">
        <v>43167.927858796298</v>
      </c>
      <c r="G86" s="1" t="s">
        <v>1185</v>
      </c>
      <c r="H86" s="1" t="s">
        <v>17</v>
      </c>
      <c r="I86" s="1" t="s">
        <v>59</v>
      </c>
      <c r="J86" s="1" t="s">
        <v>563</v>
      </c>
      <c r="K86" s="1" t="s">
        <v>20</v>
      </c>
      <c r="L86" s="1" t="s">
        <v>563</v>
      </c>
      <c r="M86" s="1"/>
      <c r="N86" s="1">
        <v>586</v>
      </c>
      <c r="O86" s="1" t="s">
        <v>22</v>
      </c>
      <c r="P86" s="1" t="s">
        <v>1186</v>
      </c>
      <c r="Q86" s="1" t="s">
        <v>1187</v>
      </c>
      <c r="R86" s="1" t="s">
        <v>21</v>
      </c>
      <c r="S86" s="1"/>
      <c r="T86" s="1" t="s">
        <v>25</v>
      </c>
      <c r="U86">
        <v>-1</v>
      </c>
    </row>
    <row r="87" spans="1:21">
      <c r="A87" s="1" t="s">
        <v>172</v>
      </c>
      <c r="B87" s="1" t="s">
        <v>11455</v>
      </c>
      <c r="C87" s="1" t="s">
        <v>11456</v>
      </c>
      <c r="D87" s="1" t="s">
        <v>11457</v>
      </c>
      <c r="E87" s="1" t="s">
        <v>11446</v>
      </c>
      <c r="F87" s="5">
        <v>43167.927858796298</v>
      </c>
      <c r="G87" s="1" t="s">
        <v>1188</v>
      </c>
      <c r="H87" s="1" t="s">
        <v>17</v>
      </c>
      <c r="I87" s="1" t="s">
        <v>59</v>
      </c>
      <c r="J87" s="1" t="s">
        <v>563</v>
      </c>
      <c r="K87" s="1" t="s">
        <v>20</v>
      </c>
      <c r="L87" s="1" t="s">
        <v>563</v>
      </c>
      <c r="M87" s="1"/>
      <c r="N87" s="1">
        <v>586</v>
      </c>
      <c r="O87" s="1" t="s">
        <v>22</v>
      </c>
      <c r="P87" s="1" t="s">
        <v>1189</v>
      </c>
      <c r="Q87" s="1" t="s">
        <v>1190</v>
      </c>
      <c r="R87" s="1" t="s">
        <v>21</v>
      </c>
      <c r="S87" s="1"/>
      <c r="T87" s="1" t="s">
        <v>25</v>
      </c>
      <c r="U87">
        <v>-1</v>
      </c>
    </row>
    <row r="88" spans="1:21">
      <c r="A88" s="1" t="s">
        <v>1191</v>
      </c>
      <c r="B88" s="1" t="s">
        <v>11493</v>
      </c>
      <c r="C88" s="1" t="s">
        <v>11459</v>
      </c>
      <c r="D88" s="1" t="s">
        <v>11460</v>
      </c>
      <c r="E88" s="1" t="s">
        <v>11446</v>
      </c>
      <c r="F88" s="5">
        <v>42990</v>
      </c>
      <c r="G88" s="1" t="s">
        <v>1192</v>
      </c>
      <c r="H88" s="1" t="s">
        <v>36</v>
      </c>
      <c r="I88" s="1" t="s">
        <v>59</v>
      </c>
      <c r="J88" s="1" t="s">
        <v>1193</v>
      </c>
      <c r="K88" s="1" t="s">
        <v>20</v>
      </c>
      <c r="L88" s="1" t="s">
        <v>1193</v>
      </c>
      <c r="M88" s="1"/>
      <c r="N88" s="1">
        <v>1960</v>
      </c>
      <c r="O88" s="1" t="s">
        <v>22</v>
      </c>
      <c r="P88" s="1" t="s">
        <v>1194</v>
      </c>
      <c r="Q88" s="1" t="s">
        <v>1195</v>
      </c>
      <c r="R88" s="1" t="s">
        <v>21</v>
      </c>
      <c r="S88" s="1"/>
      <c r="T88" s="1" t="s">
        <v>25</v>
      </c>
      <c r="U88">
        <v>-1</v>
      </c>
    </row>
    <row r="89" spans="1:21">
      <c r="A89" s="1" t="s">
        <v>46</v>
      </c>
      <c r="B89" s="1" t="s">
        <v>11494</v>
      </c>
      <c r="C89" s="1" t="s">
        <v>11459</v>
      </c>
      <c r="D89" s="1" t="s">
        <v>11460</v>
      </c>
      <c r="E89" s="1" t="s">
        <v>11446</v>
      </c>
      <c r="F89" s="5">
        <v>42927</v>
      </c>
      <c r="G89" s="1" t="s">
        <v>1212</v>
      </c>
      <c r="H89" s="1" t="s">
        <v>17</v>
      </c>
      <c r="I89" s="1" t="s">
        <v>59</v>
      </c>
      <c r="J89" s="1" t="s">
        <v>1213</v>
      </c>
      <c r="K89" s="1" t="s">
        <v>20</v>
      </c>
      <c r="L89" s="1" t="s">
        <v>1213</v>
      </c>
      <c r="M89" s="1">
        <v>2235</v>
      </c>
      <c r="N89" s="1">
        <v>0</v>
      </c>
      <c r="O89" s="1" t="s">
        <v>22</v>
      </c>
      <c r="P89" s="1" t="s">
        <v>1214</v>
      </c>
      <c r="Q89" s="1" t="s">
        <v>1215</v>
      </c>
      <c r="R89" s="1" t="s">
        <v>21</v>
      </c>
      <c r="S89" s="1"/>
      <c r="T89" s="1" t="s">
        <v>25</v>
      </c>
      <c r="U89">
        <v>-1</v>
      </c>
    </row>
    <row r="90" spans="1:21">
      <c r="A90" s="1" t="s">
        <v>46</v>
      </c>
      <c r="B90" s="1" t="s">
        <v>11494</v>
      </c>
      <c r="C90" s="1" t="s">
        <v>11459</v>
      </c>
      <c r="D90" s="1" t="s">
        <v>11460</v>
      </c>
      <c r="E90" s="1" t="s">
        <v>11446</v>
      </c>
      <c r="F90" s="5">
        <v>42927</v>
      </c>
      <c r="G90" s="1" t="s">
        <v>1216</v>
      </c>
      <c r="H90" s="1" t="s">
        <v>17</v>
      </c>
      <c r="I90" s="1" t="s">
        <v>59</v>
      </c>
      <c r="J90" s="1" t="s">
        <v>1217</v>
      </c>
      <c r="K90" s="1" t="s">
        <v>20</v>
      </c>
      <c r="L90" s="1" t="s">
        <v>1217</v>
      </c>
      <c r="M90" s="1">
        <v>5370</v>
      </c>
      <c r="N90" s="1">
        <v>0</v>
      </c>
      <c r="O90" s="1" t="s">
        <v>22</v>
      </c>
      <c r="P90" s="1" t="s">
        <v>1218</v>
      </c>
      <c r="Q90" s="1" t="s">
        <v>1219</v>
      </c>
      <c r="R90" s="1" t="s">
        <v>21</v>
      </c>
      <c r="S90" s="1"/>
      <c r="T90" s="1" t="s">
        <v>25</v>
      </c>
      <c r="U90">
        <v>-1</v>
      </c>
    </row>
    <row r="91" spans="1:21">
      <c r="A91" s="1" t="s">
        <v>199</v>
      </c>
      <c r="B91" s="1" t="s">
        <v>11495</v>
      </c>
      <c r="C91" s="1" t="s">
        <v>11459</v>
      </c>
      <c r="D91" s="1" t="s">
        <v>11460</v>
      </c>
      <c r="E91" s="1" t="s">
        <v>11446</v>
      </c>
      <c r="F91" s="5">
        <v>43136.993842592601</v>
      </c>
      <c r="G91" s="1" t="s">
        <v>1235</v>
      </c>
      <c r="H91" s="1" t="s">
        <v>17</v>
      </c>
      <c r="I91" s="1" t="s">
        <v>59</v>
      </c>
      <c r="J91" s="1" t="s">
        <v>1236</v>
      </c>
      <c r="K91" s="1" t="s">
        <v>20</v>
      </c>
      <c r="L91" s="1" t="s">
        <v>1236</v>
      </c>
      <c r="M91" s="1"/>
      <c r="N91" s="1">
        <v>351.68</v>
      </c>
      <c r="O91" s="1" t="s">
        <v>22</v>
      </c>
      <c r="P91" s="1" t="s">
        <v>1237</v>
      </c>
      <c r="Q91" s="1" t="s">
        <v>1238</v>
      </c>
      <c r="R91" s="1" t="s">
        <v>21</v>
      </c>
      <c r="S91" s="1"/>
      <c r="T91" s="1" t="s">
        <v>25</v>
      </c>
      <c r="U91">
        <v>-1</v>
      </c>
    </row>
    <row r="92" spans="1:21">
      <c r="A92" s="1" t="s">
        <v>199</v>
      </c>
      <c r="B92" s="1" t="s">
        <v>11495</v>
      </c>
      <c r="C92" s="1" t="s">
        <v>11459</v>
      </c>
      <c r="D92" s="1" t="s">
        <v>11460</v>
      </c>
      <c r="E92" s="1" t="s">
        <v>11446</v>
      </c>
      <c r="F92" s="5">
        <v>43136.993842592601</v>
      </c>
      <c r="G92" s="1" t="s">
        <v>1248</v>
      </c>
      <c r="H92" s="1" t="s">
        <v>17</v>
      </c>
      <c r="I92" s="1" t="s">
        <v>59</v>
      </c>
      <c r="J92" s="1" t="s">
        <v>1249</v>
      </c>
      <c r="K92" s="1" t="s">
        <v>371</v>
      </c>
      <c r="L92" s="1" t="s">
        <v>1250</v>
      </c>
      <c r="M92" s="1"/>
      <c r="N92" s="1">
        <v>2587.35</v>
      </c>
      <c r="O92" s="1" t="s">
        <v>22</v>
      </c>
      <c r="P92" s="1" t="s">
        <v>1251</v>
      </c>
      <c r="Q92" s="1" t="s">
        <v>1252</v>
      </c>
      <c r="R92" s="1" t="s">
        <v>21</v>
      </c>
      <c r="S92" s="1"/>
      <c r="T92" s="1" t="s">
        <v>25</v>
      </c>
      <c r="U92">
        <v>-1</v>
      </c>
    </row>
    <row r="93" spans="1:21">
      <c r="A93" s="1" t="s">
        <v>199</v>
      </c>
      <c r="B93" s="1" t="s">
        <v>11495</v>
      </c>
      <c r="C93" s="1" t="s">
        <v>11459</v>
      </c>
      <c r="D93" s="1" t="s">
        <v>11460</v>
      </c>
      <c r="E93" s="1" t="s">
        <v>11446</v>
      </c>
      <c r="F93" s="5">
        <v>43136.993842592601</v>
      </c>
      <c r="G93" s="1" t="s">
        <v>1253</v>
      </c>
      <c r="H93" s="1" t="s">
        <v>306</v>
      </c>
      <c r="I93" s="1" t="s">
        <v>59</v>
      </c>
      <c r="J93" s="1" t="s">
        <v>723</v>
      </c>
      <c r="K93" s="1" t="s">
        <v>20</v>
      </c>
      <c r="L93" s="1" t="s">
        <v>723</v>
      </c>
      <c r="M93" s="1"/>
      <c r="N93" s="1">
        <v>1300</v>
      </c>
      <c r="O93" s="1" t="s">
        <v>22</v>
      </c>
      <c r="P93" s="1" t="s">
        <v>1254</v>
      </c>
      <c r="Q93" s="1" t="s">
        <v>1255</v>
      </c>
      <c r="R93" s="1" t="s">
        <v>21</v>
      </c>
      <c r="S93" s="1"/>
      <c r="T93" s="1" t="s">
        <v>25</v>
      </c>
      <c r="U93">
        <v>-1</v>
      </c>
    </row>
    <row r="94" spans="1:21">
      <c r="A94" s="1" t="s">
        <v>199</v>
      </c>
      <c r="B94" s="1" t="s">
        <v>11495</v>
      </c>
      <c r="C94" s="1" t="s">
        <v>11459</v>
      </c>
      <c r="D94" s="1" t="s">
        <v>11460</v>
      </c>
      <c r="E94" s="1" t="s">
        <v>11446</v>
      </c>
      <c r="F94" s="5">
        <v>43136.993842592601</v>
      </c>
      <c r="G94" s="1" t="s">
        <v>1256</v>
      </c>
      <c r="H94" s="1" t="s">
        <v>1257</v>
      </c>
      <c r="I94" s="1" t="s">
        <v>59</v>
      </c>
      <c r="J94" s="1" t="s">
        <v>726</v>
      </c>
      <c r="K94" s="1" t="s">
        <v>20</v>
      </c>
      <c r="L94" s="1" t="s">
        <v>726</v>
      </c>
      <c r="M94" s="1"/>
      <c r="N94" s="1">
        <v>1880</v>
      </c>
      <c r="O94" s="1" t="s">
        <v>22</v>
      </c>
      <c r="P94" s="1" t="s">
        <v>1258</v>
      </c>
      <c r="Q94" s="1" t="s">
        <v>1259</v>
      </c>
      <c r="R94" s="1" t="s">
        <v>21</v>
      </c>
      <c r="S94" s="1"/>
      <c r="T94" s="1" t="s">
        <v>25</v>
      </c>
      <c r="U94">
        <v>-1</v>
      </c>
    </row>
    <row r="95" spans="1:21">
      <c r="A95" s="1" t="s">
        <v>199</v>
      </c>
      <c r="B95" s="1" t="s">
        <v>11495</v>
      </c>
      <c r="C95" s="1" t="s">
        <v>11459</v>
      </c>
      <c r="D95" s="1" t="s">
        <v>11460</v>
      </c>
      <c r="E95" s="1" t="s">
        <v>11446</v>
      </c>
      <c r="F95" s="5">
        <v>43136.993842592601</v>
      </c>
      <c r="G95" s="1" t="s">
        <v>1260</v>
      </c>
      <c r="H95" s="1" t="s">
        <v>36</v>
      </c>
      <c r="I95" s="1" t="s">
        <v>59</v>
      </c>
      <c r="J95" s="1" t="s">
        <v>1193</v>
      </c>
      <c r="K95" s="1" t="s">
        <v>20</v>
      </c>
      <c r="L95" s="1" t="s">
        <v>1193</v>
      </c>
      <c r="M95" s="1"/>
      <c r="N95" s="1">
        <v>1960</v>
      </c>
      <c r="O95" s="1" t="s">
        <v>22</v>
      </c>
      <c r="P95" s="1" t="s">
        <v>1261</v>
      </c>
      <c r="Q95" s="1" t="s">
        <v>1262</v>
      </c>
      <c r="R95" s="1" t="s">
        <v>21</v>
      </c>
      <c r="S95" s="1"/>
      <c r="T95" s="1" t="s">
        <v>25</v>
      </c>
      <c r="U95">
        <v>-1</v>
      </c>
    </row>
    <row r="96" spans="1:21">
      <c r="A96" s="1" t="s">
        <v>199</v>
      </c>
      <c r="B96" s="1" t="s">
        <v>11495</v>
      </c>
      <c r="C96" s="1" t="s">
        <v>11459</v>
      </c>
      <c r="D96" s="1" t="s">
        <v>11460</v>
      </c>
      <c r="E96" s="1" t="s">
        <v>11446</v>
      </c>
      <c r="F96" s="5">
        <v>43136.993842592601</v>
      </c>
      <c r="G96" s="1" t="s">
        <v>1263</v>
      </c>
      <c r="H96" s="1" t="s">
        <v>17</v>
      </c>
      <c r="I96" s="1" t="s">
        <v>59</v>
      </c>
      <c r="J96" s="1" t="s">
        <v>1264</v>
      </c>
      <c r="K96" s="1" t="s">
        <v>20</v>
      </c>
      <c r="L96" s="1" t="s">
        <v>1264</v>
      </c>
      <c r="M96" s="1"/>
      <c r="N96" s="1">
        <v>1114</v>
      </c>
      <c r="O96" s="1" t="s">
        <v>22</v>
      </c>
      <c r="P96" s="1" t="s">
        <v>1265</v>
      </c>
      <c r="Q96" s="1" t="s">
        <v>1266</v>
      </c>
      <c r="R96" s="1" t="s">
        <v>21</v>
      </c>
      <c r="S96" s="1"/>
      <c r="T96" s="1" t="s">
        <v>25</v>
      </c>
      <c r="U96">
        <v>-1</v>
      </c>
    </row>
    <row r="97" spans="1:21">
      <c r="A97" s="1" t="s">
        <v>199</v>
      </c>
      <c r="B97" s="1" t="s">
        <v>11495</v>
      </c>
      <c r="C97" s="1" t="s">
        <v>11459</v>
      </c>
      <c r="D97" s="1" t="s">
        <v>11460</v>
      </c>
      <c r="E97" s="1" t="s">
        <v>11446</v>
      </c>
      <c r="F97" s="5">
        <v>43136.993842592601</v>
      </c>
      <c r="G97" s="1" t="s">
        <v>1267</v>
      </c>
      <c r="H97" s="1" t="s">
        <v>17</v>
      </c>
      <c r="I97" s="1" t="s">
        <v>59</v>
      </c>
      <c r="J97" s="1" t="s">
        <v>1268</v>
      </c>
      <c r="K97" s="1" t="s">
        <v>360</v>
      </c>
      <c r="L97" s="1" t="s">
        <v>1269</v>
      </c>
      <c r="M97" s="1"/>
      <c r="N97" s="1">
        <v>771.4</v>
      </c>
      <c r="O97" s="1" t="s">
        <v>22</v>
      </c>
      <c r="P97" s="1" t="s">
        <v>1270</v>
      </c>
      <c r="Q97" s="1" t="s">
        <v>1271</v>
      </c>
      <c r="R97" s="1" t="s">
        <v>21</v>
      </c>
      <c r="S97" s="1"/>
      <c r="T97" s="1" t="s">
        <v>25</v>
      </c>
      <c r="U97">
        <v>-1</v>
      </c>
    </row>
    <row r="98" spans="1:21">
      <c r="A98" s="1" t="s">
        <v>26</v>
      </c>
      <c r="B98" s="1" t="s">
        <v>11496</v>
      </c>
      <c r="C98" s="1" t="s">
        <v>11459</v>
      </c>
      <c r="D98" s="1" t="s">
        <v>11460</v>
      </c>
      <c r="E98" s="1" t="s">
        <v>11446</v>
      </c>
      <c r="F98" s="5">
        <v>42909</v>
      </c>
      <c r="G98" s="1" t="s">
        <v>1287</v>
      </c>
      <c r="H98" s="1" t="s">
        <v>36</v>
      </c>
      <c r="I98" s="1" t="s">
        <v>59</v>
      </c>
      <c r="J98" s="1" t="s">
        <v>1288</v>
      </c>
      <c r="K98" s="1" t="s">
        <v>20</v>
      </c>
      <c r="L98" s="1" t="s">
        <v>1288</v>
      </c>
      <c r="M98" s="1"/>
      <c r="N98" s="1">
        <v>152</v>
      </c>
      <c r="O98" s="1" t="s">
        <v>22</v>
      </c>
      <c r="P98" s="1" t="s">
        <v>1289</v>
      </c>
      <c r="Q98" s="1" t="s">
        <v>1290</v>
      </c>
      <c r="R98" s="1" t="s">
        <v>21</v>
      </c>
      <c r="S98" s="1"/>
      <c r="T98" s="1" t="s">
        <v>25</v>
      </c>
      <c r="U98">
        <v>-1</v>
      </c>
    </row>
    <row r="99" spans="1:21">
      <c r="A99" s="1" t="s">
        <v>299</v>
      </c>
      <c r="B99" s="1" t="s">
        <v>11464</v>
      </c>
      <c r="C99" s="1" t="s">
        <v>11459</v>
      </c>
      <c r="D99" s="1" t="s">
        <v>11460</v>
      </c>
      <c r="E99" s="1" t="s">
        <v>11446</v>
      </c>
      <c r="F99" s="5">
        <v>42744</v>
      </c>
      <c r="G99" s="1" t="s">
        <v>1297</v>
      </c>
      <c r="H99" s="1" t="s">
        <v>17</v>
      </c>
      <c r="I99" s="1" t="s">
        <v>44</v>
      </c>
      <c r="J99" s="1" t="s">
        <v>29</v>
      </c>
      <c r="K99" s="1" t="s">
        <v>20</v>
      </c>
      <c r="L99" s="1" t="s">
        <v>29</v>
      </c>
      <c r="M99" s="1">
        <v>0</v>
      </c>
      <c r="N99" s="1">
        <v>0</v>
      </c>
      <c r="O99" s="1" t="s">
        <v>22</v>
      </c>
      <c r="P99" s="1" t="s">
        <v>1298</v>
      </c>
      <c r="Q99" s="1" t="s">
        <v>1298</v>
      </c>
      <c r="R99" s="1" t="s">
        <v>21</v>
      </c>
      <c r="S99" s="1"/>
      <c r="T99" s="1" t="s">
        <v>25</v>
      </c>
      <c r="U99">
        <v>-1</v>
      </c>
    </row>
    <row r="100" spans="1:21">
      <c r="A100" s="1" t="s">
        <v>217</v>
      </c>
      <c r="B100" s="1" t="s">
        <v>11479</v>
      </c>
      <c r="C100" s="1" t="s">
        <v>11453</v>
      </c>
      <c r="D100" s="1" t="s">
        <v>11462</v>
      </c>
      <c r="E100" s="1" t="s">
        <v>11446</v>
      </c>
      <c r="F100" s="5">
        <v>42620</v>
      </c>
      <c r="G100" s="1" t="s">
        <v>1321</v>
      </c>
      <c r="H100" s="1" t="s">
        <v>36</v>
      </c>
      <c r="I100" s="1" t="s">
        <v>59</v>
      </c>
      <c r="J100" s="1" t="s">
        <v>1322</v>
      </c>
      <c r="K100" s="1" t="s">
        <v>20</v>
      </c>
      <c r="L100" s="1" t="s">
        <v>1322</v>
      </c>
      <c r="M100" s="1"/>
      <c r="N100" s="1">
        <v>3584</v>
      </c>
      <c r="O100" s="1" t="s">
        <v>22</v>
      </c>
      <c r="P100" s="1" t="s">
        <v>1323</v>
      </c>
      <c r="Q100" s="1" t="s">
        <v>1324</v>
      </c>
      <c r="R100" s="1" t="s">
        <v>21</v>
      </c>
      <c r="S100" s="1"/>
      <c r="T100" s="1" t="s">
        <v>25</v>
      </c>
      <c r="U100">
        <v>-1</v>
      </c>
    </row>
    <row r="101" spans="1:21">
      <c r="A101" s="1" t="s">
        <v>63</v>
      </c>
      <c r="B101" s="1" t="s">
        <v>11461</v>
      </c>
      <c r="C101" s="1" t="s">
        <v>11453</v>
      </c>
      <c r="D101" s="1" t="s">
        <v>11462</v>
      </c>
      <c r="E101" s="1" t="s">
        <v>11446</v>
      </c>
      <c r="F101" s="5">
        <v>43028</v>
      </c>
      <c r="G101" s="1" t="s">
        <v>1376</v>
      </c>
      <c r="H101" s="1" t="s">
        <v>17</v>
      </c>
      <c r="I101" s="1" t="s">
        <v>59</v>
      </c>
      <c r="J101" s="1" t="s">
        <v>705</v>
      </c>
      <c r="K101" s="1" t="s">
        <v>20</v>
      </c>
      <c r="L101" s="1" t="s">
        <v>705</v>
      </c>
      <c r="M101" s="1"/>
      <c r="N101" s="1">
        <v>59</v>
      </c>
      <c r="O101" s="1" t="s">
        <v>22</v>
      </c>
      <c r="P101" s="1" t="s">
        <v>1377</v>
      </c>
      <c r="Q101" s="1" t="s">
        <v>1378</v>
      </c>
      <c r="R101" s="1" t="s">
        <v>21</v>
      </c>
      <c r="S101" s="1"/>
      <c r="T101" s="1" t="s">
        <v>25</v>
      </c>
      <c r="U101">
        <v>-1</v>
      </c>
    </row>
    <row r="102" spans="1:21">
      <c r="A102" s="1" t="s">
        <v>1413</v>
      </c>
      <c r="B102" s="1" t="s">
        <v>1413</v>
      </c>
      <c r="C102" s="1" t="s">
        <v>11473</v>
      </c>
      <c r="D102" s="1" t="s">
        <v>11497</v>
      </c>
      <c r="E102" s="1" t="s">
        <v>11446</v>
      </c>
      <c r="F102" s="5">
        <v>42964</v>
      </c>
      <c r="G102" s="1" t="s">
        <v>1414</v>
      </c>
      <c r="H102" s="1" t="s">
        <v>17</v>
      </c>
      <c r="I102" s="1" t="s">
        <v>59</v>
      </c>
      <c r="J102" s="1" t="s">
        <v>1415</v>
      </c>
      <c r="K102" s="1" t="s">
        <v>20</v>
      </c>
      <c r="L102" s="1" t="s">
        <v>1415</v>
      </c>
      <c r="M102" s="1"/>
      <c r="N102" s="1">
        <v>772</v>
      </c>
      <c r="O102" s="1" t="s">
        <v>22</v>
      </c>
      <c r="P102" s="1" t="s">
        <v>1416</v>
      </c>
      <c r="Q102" s="1" t="s">
        <v>1417</v>
      </c>
      <c r="R102" s="1" t="s">
        <v>21</v>
      </c>
      <c r="S102" s="1"/>
      <c r="T102" s="1" t="s">
        <v>25</v>
      </c>
      <c r="U102">
        <v>-1</v>
      </c>
    </row>
    <row r="103" spans="1:21">
      <c r="A103" s="1" t="s">
        <v>1413</v>
      </c>
      <c r="B103" s="1" t="s">
        <v>1413</v>
      </c>
      <c r="C103" s="1" t="s">
        <v>11473</v>
      </c>
      <c r="D103" s="1" t="s">
        <v>11497</v>
      </c>
      <c r="E103" s="1" t="s">
        <v>11446</v>
      </c>
      <c r="F103" s="5">
        <v>42964</v>
      </c>
      <c r="G103" s="1" t="s">
        <v>1418</v>
      </c>
      <c r="H103" s="1" t="s">
        <v>17</v>
      </c>
      <c r="I103" s="1" t="s">
        <v>59</v>
      </c>
      <c r="J103" s="1" t="s">
        <v>1232</v>
      </c>
      <c r="K103" s="1" t="s">
        <v>20</v>
      </c>
      <c r="L103" s="1" t="s">
        <v>1232</v>
      </c>
      <c r="M103" s="1"/>
      <c r="N103" s="1">
        <v>478</v>
      </c>
      <c r="O103" s="1" t="s">
        <v>22</v>
      </c>
      <c r="P103" s="1" t="s">
        <v>1419</v>
      </c>
      <c r="Q103" s="1" t="s">
        <v>1420</v>
      </c>
      <c r="R103" s="1" t="s">
        <v>21</v>
      </c>
      <c r="S103" s="1"/>
      <c r="T103" s="1" t="s">
        <v>25</v>
      </c>
      <c r="U103">
        <v>-1</v>
      </c>
    </row>
    <row r="104" spans="1:21">
      <c r="A104" s="1" t="s">
        <v>1413</v>
      </c>
      <c r="B104" s="1" t="s">
        <v>1413</v>
      </c>
      <c r="C104" s="1" t="s">
        <v>11473</v>
      </c>
      <c r="D104" s="1" t="s">
        <v>11497</v>
      </c>
      <c r="E104" s="1" t="s">
        <v>11446</v>
      </c>
      <c r="F104" s="5">
        <v>42964</v>
      </c>
      <c r="G104" s="1" t="s">
        <v>1421</v>
      </c>
      <c r="H104" s="1" t="s">
        <v>17</v>
      </c>
      <c r="I104" s="1" t="s">
        <v>59</v>
      </c>
      <c r="J104" s="1" t="s">
        <v>1232</v>
      </c>
      <c r="K104" s="1" t="s">
        <v>20</v>
      </c>
      <c r="L104" s="1" t="s">
        <v>1232</v>
      </c>
      <c r="M104" s="1"/>
      <c r="N104" s="1">
        <v>478</v>
      </c>
      <c r="O104" s="1" t="s">
        <v>22</v>
      </c>
      <c r="P104" s="1" t="s">
        <v>1422</v>
      </c>
      <c r="Q104" s="1" t="s">
        <v>1423</v>
      </c>
      <c r="R104" s="1" t="s">
        <v>21</v>
      </c>
      <c r="S104" s="1"/>
      <c r="T104" s="1" t="s">
        <v>25</v>
      </c>
      <c r="U104">
        <v>-1</v>
      </c>
    </row>
    <row r="105" spans="1:21">
      <c r="A105" s="1" t="s">
        <v>1424</v>
      </c>
      <c r="B105" s="1" t="s">
        <v>11498</v>
      </c>
      <c r="C105" s="1" t="s">
        <v>11453</v>
      </c>
      <c r="D105" s="1" t="s">
        <v>11454</v>
      </c>
      <c r="E105" s="1" t="s">
        <v>11446</v>
      </c>
      <c r="F105" s="5">
        <v>43073</v>
      </c>
      <c r="G105" s="1" t="s">
        <v>1425</v>
      </c>
      <c r="H105" s="1" t="s">
        <v>17</v>
      </c>
      <c r="I105" s="1" t="s">
        <v>59</v>
      </c>
      <c r="J105" s="1" t="s">
        <v>1426</v>
      </c>
      <c r="K105" s="1" t="s">
        <v>84</v>
      </c>
      <c r="L105" s="1" t="s">
        <v>1427</v>
      </c>
      <c r="M105" s="1"/>
      <c r="N105" s="1">
        <v>9067.7999999999993</v>
      </c>
      <c r="O105" s="1" t="s">
        <v>22</v>
      </c>
      <c r="P105" s="1" t="s">
        <v>1428</v>
      </c>
      <c r="Q105" s="1" t="s">
        <v>1429</v>
      </c>
      <c r="R105" s="1" t="s">
        <v>21</v>
      </c>
      <c r="S105" s="1"/>
      <c r="T105" s="1" t="s">
        <v>25</v>
      </c>
      <c r="U105">
        <v>-1</v>
      </c>
    </row>
    <row r="106" spans="1:21">
      <c r="A106" s="1" t="s">
        <v>63</v>
      </c>
      <c r="B106" s="1" t="s">
        <v>11461</v>
      </c>
      <c r="C106" s="1" t="s">
        <v>11453</v>
      </c>
      <c r="D106" s="1" t="s">
        <v>11462</v>
      </c>
      <c r="E106" s="1" t="s">
        <v>11446</v>
      </c>
      <c r="F106" s="5">
        <v>43028</v>
      </c>
      <c r="G106" s="1" t="s">
        <v>1430</v>
      </c>
      <c r="H106" s="1" t="s">
        <v>306</v>
      </c>
      <c r="I106" s="1" t="s">
        <v>59</v>
      </c>
      <c r="J106" s="1" t="s">
        <v>1431</v>
      </c>
      <c r="K106" s="1" t="s">
        <v>20</v>
      </c>
      <c r="L106" s="1" t="s">
        <v>1431</v>
      </c>
      <c r="M106" s="1"/>
      <c r="N106" s="1">
        <v>3000</v>
      </c>
      <c r="O106" s="1" t="s">
        <v>22</v>
      </c>
      <c r="P106" s="1" t="s">
        <v>1432</v>
      </c>
      <c r="Q106" s="1" t="s">
        <v>1433</v>
      </c>
      <c r="R106" s="1" t="s">
        <v>21</v>
      </c>
      <c r="S106" s="1"/>
      <c r="T106" s="1" t="s">
        <v>25</v>
      </c>
      <c r="U106">
        <v>-1</v>
      </c>
    </row>
    <row r="107" spans="1:21">
      <c r="A107" s="1" t="s">
        <v>299</v>
      </c>
      <c r="B107" s="1" t="s">
        <v>11464</v>
      </c>
      <c r="C107" s="1" t="s">
        <v>11459</v>
      </c>
      <c r="D107" s="1" t="s">
        <v>11460</v>
      </c>
      <c r="E107" s="1" t="s">
        <v>11446</v>
      </c>
      <c r="F107" s="5">
        <v>42744</v>
      </c>
      <c r="G107" s="1" t="s">
        <v>1449</v>
      </c>
      <c r="H107" s="1" t="s">
        <v>17</v>
      </c>
      <c r="I107" s="1" t="s">
        <v>59</v>
      </c>
      <c r="J107" s="1" t="s">
        <v>1450</v>
      </c>
      <c r="K107" s="1" t="s">
        <v>20</v>
      </c>
      <c r="L107" s="1" t="s">
        <v>1450</v>
      </c>
      <c r="M107" s="1">
        <v>313</v>
      </c>
      <c r="N107" s="1">
        <v>0</v>
      </c>
      <c r="O107" s="1" t="s">
        <v>22</v>
      </c>
      <c r="P107" s="1" t="s">
        <v>1451</v>
      </c>
      <c r="Q107" s="1" t="s">
        <v>1451</v>
      </c>
      <c r="R107" s="1" t="s">
        <v>21</v>
      </c>
      <c r="S107" s="1"/>
      <c r="T107" s="1" t="s">
        <v>25</v>
      </c>
      <c r="U107">
        <v>-1</v>
      </c>
    </row>
    <row r="108" spans="1:21">
      <c r="A108" s="1" t="s">
        <v>1499</v>
      </c>
      <c r="B108" s="1" t="s">
        <v>11499</v>
      </c>
      <c r="C108" s="1" t="s">
        <v>11473</v>
      </c>
      <c r="D108" s="1" t="s">
        <v>11474</v>
      </c>
      <c r="E108" s="1" t="s">
        <v>11446</v>
      </c>
      <c r="F108" s="5">
        <v>42992</v>
      </c>
      <c r="G108" s="1" t="s">
        <v>1500</v>
      </c>
      <c r="H108" s="1" t="s">
        <v>17</v>
      </c>
      <c r="I108" s="1" t="s">
        <v>44</v>
      </c>
      <c r="J108" s="1" t="s">
        <v>29</v>
      </c>
      <c r="K108" s="1" t="s">
        <v>20</v>
      </c>
      <c r="L108" s="1" t="s">
        <v>29</v>
      </c>
      <c r="M108" s="1"/>
      <c r="N108" s="1">
        <v>0</v>
      </c>
      <c r="O108" s="1" t="s">
        <v>22</v>
      </c>
      <c r="P108" s="1" t="s">
        <v>1501</v>
      </c>
      <c r="Q108" s="1" t="s">
        <v>1502</v>
      </c>
      <c r="R108" s="1" t="s">
        <v>21</v>
      </c>
      <c r="S108" s="1"/>
      <c r="T108" s="1" t="s">
        <v>25</v>
      </c>
      <c r="U108">
        <v>-1</v>
      </c>
    </row>
    <row r="109" spans="1:21">
      <c r="A109" s="1" t="s">
        <v>1537</v>
      </c>
      <c r="B109" s="1" t="s">
        <v>11500</v>
      </c>
      <c r="C109" s="1" t="s">
        <v>11473</v>
      </c>
      <c r="D109" s="1" t="s">
        <v>11497</v>
      </c>
      <c r="E109" s="1" t="s">
        <v>11446</v>
      </c>
      <c r="F109" s="5">
        <v>43095.8331944444</v>
      </c>
      <c r="G109" s="1" t="s">
        <v>1538</v>
      </c>
      <c r="H109" s="1" t="s">
        <v>17</v>
      </c>
      <c r="I109" s="1" t="s">
        <v>44</v>
      </c>
      <c r="J109" s="1" t="s">
        <v>29</v>
      </c>
      <c r="K109" s="1" t="s">
        <v>20</v>
      </c>
      <c r="L109" s="1" t="s">
        <v>29</v>
      </c>
      <c r="M109" s="1"/>
      <c r="N109" s="1">
        <v>0</v>
      </c>
      <c r="O109" s="1" t="s">
        <v>22</v>
      </c>
      <c r="P109" s="1" t="s">
        <v>1539</v>
      </c>
      <c r="Q109" s="1" t="s">
        <v>1540</v>
      </c>
      <c r="R109" s="1" t="s">
        <v>21</v>
      </c>
      <c r="S109" s="1"/>
      <c r="T109" s="1" t="s">
        <v>25</v>
      </c>
      <c r="U109">
        <v>-1</v>
      </c>
    </row>
    <row r="110" spans="1:21">
      <c r="A110" s="1" t="s">
        <v>299</v>
      </c>
      <c r="B110" s="1" t="s">
        <v>11464</v>
      </c>
      <c r="C110" s="1" t="s">
        <v>11459</v>
      </c>
      <c r="D110" s="1" t="s">
        <v>11460</v>
      </c>
      <c r="E110" s="1" t="s">
        <v>11446</v>
      </c>
      <c r="F110" s="5">
        <v>42744</v>
      </c>
      <c r="G110" s="1" t="s">
        <v>1541</v>
      </c>
      <c r="H110" s="1" t="s">
        <v>17</v>
      </c>
      <c r="I110" s="1" t="s">
        <v>44</v>
      </c>
      <c r="J110" s="1" t="s">
        <v>29</v>
      </c>
      <c r="K110" s="1" t="s">
        <v>20</v>
      </c>
      <c r="L110" s="1" t="s">
        <v>29</v>
      </c>
      <c r="M110" s="1">
        <v>0</v>
      </c>
      <c r="N110" s="1">
        <v>0</v>
      </c>
      <c r="O110" s="1" t="s">
        <v>22</v>
      </c>
      <c r="P110" s="1" t="s">
        <v>1539</v>
      </c>
      <c r="Q110" s="1" t="s">
        <v>1540</v>
      </c>
      <c r="R110" s="1" t="s">
        <v>21</v>
      </c>
      <c r="S110" s="1"/>
      <c r="T110" s="1" t="s">
        <v>25</v>
      </c>
      <c r="U110">
        <v>-1</v>
      </c>
    </row>
    <row r="111" spans="1:21">
      <c r="A111" s="1" t="s">
        <v>1559</v>
      </c>
      <c r="B111" s="1" t="s">
        <v>11501</v>
      </c>
      <c r="C111" s="1" t="s">
        <v>11453</v>
      </c>
      <c r="D111" s="1" t="s">
        <v>11454</v>
      </c>
      <c r="E111" s="1" t="s">
        <v>11446</v>
      </c>
      <c r="F111" s="5">
        <v>43045</v>
      </c>
      <c r="G111" s="1" t="s">
        <v>1560</v>
      </c>
      <c r="H111" s="1" t="s">
        <v>17</v>
      </c>
      <c r="I111" s="1" t="s">
        <v>59</v>
      </c>
      <c r="J111" s="1" t="s">
        <v>1561</v>
      </c>
      <c r="K111" s="1" t="s">
        <v>20</v>
      </c>
      <c r="L111" s="1" t="s">
        <v>1561</v>
      </c>
      <c r="M111" s="1"/>
      <c r="N111" s="1">
        <v>1054</v>
      </c>
      <c r="O111" s="1" t="s">
        <v>22</v>
      </c>
      <c r="P111" s="1" t="s">
        <v>1562</v>
      </c>
      <c r="Q111" s="1" t="s">
        <v>1563</v>
      </c>
      <c r="R111" s="1" t="s">
        <v>21</v>
      </c>
      <c r="S111" s="1"/>
      <c r="T111" s="1" t="s">
        <v>25</v>
      </c>
      <c r="U111">
        <v>-1</v>
      </c>
    </row>
    <row r="112" spans="1:21">
      <c r="A112" s="1" t="s">
        <v>1315</v>
      </c>
      <c r="B112" s="1" t="s">
        <v>11502</v>
      </c>
      <c r="C112" s="1" t="s">
        <v>11456</v>
      </c>
      <c r="D112" s="1" t="s">
        <v>11457</v>
      </c>
      <c r="E112" s="1" t="s">
        <v>11446</v>
      </c>
      <c r="F112" s="5">
        <v>42956</v>
      </c>
      <c r="G112" s="1" t="s">
        <v>1668</v>
      </c>
      <c r="H112" s="1" t="s">
        <v>36</v>
      </c>
      <c r="I112" s="1" t="s">
        <v>59</v>
      </c>
      <c r="J112" s="1" t="s">
        <v>1344</v>
      </c>
      <c r="K112" s="1" t="s">
        <v>20</v>
      </c>
      <c r="L112" s="1" t="s">
        <v>1344</v>
      </c>
      <c r="M112" s="1"/>
      <c r="N112" s="1">
        <v>1030</v>
      </c>
      <c r="O112" s="1" t="s">
        <v>22</v>
      </c>
      <c r="P112" s="1" t="s">
        <v>1669</v>
      </c>
      <c r="Q112" s="1" t="s">
        <v>1670</v>
      </c>
      <c r="R112" s="1" t="s">
        <v>21</v>
      </c>
      <c r="S112" s="1"/>
      <c r="T112" s="1" t="s">
        <v>25</v>
      </c>
      <c r="U112">
        <v>-1</v>
      </c>
    </row>
    <row r="113" spans="1:21">
      <c r="A113" s="1" t="s">
        <v>1315</v>
      </c>
      <c r="B113" s="1" t="s">
        <v>11502</v>
      </c>
      <c r="C113" s="1" t="s">
        <v>11456</v>
      </c>
      <c r="D113" s="1" t="s">
        <v>11457</v>
      </c>
      <c r="E113" s="1" t="s">
        <v>11446</v>
      </c>
      <c r="F113" s="5">
        <v>42956</v>
      </c>
      <c r="G113" s="1" t="s">
        <v>1680</v>
      </c>
      <c r="H113" s="1" t="s">
        <v>17</v>
      </c>
      <c r="I113" s="1" t="s">
        <v>59</v>
      </c>
      <c r="J113" s="1" t="s">
        <v>1681</v>
      </c>
      <c r="K113" s="1" t="s">
        <v>1682</v>
      </c>
      <c r="L113" s="1" t="s">
        <v>1683</v>
      </c>
      <c r="M113" s="1"/>
      <c r="N113" s="1">
        <v>1650.99</v>
      </c>
      <c r="O113" s="1" t="s">
        <v>22</v>
      </c>
      <c r="P113" s="1" t="s">
        <v>1684</v>
      </c>
      <c r="Q113" s="1" t="s">
        <v>1685</v>
      </c>
      <c r="R113" s="1" t="s">
        <v>21</v>
      </c>
      <c r="S113" s="1"/>
      <c r="T113" s="1" t="s">
        <v>25</v>
      </c>
      <c r="U113">
        <v>-1</v>
      </c>
    </row>
    <row r="114" spans="1:21">
      <c r="A114" s="1" t="s">
        <v>1315</v>
      </c>
      <c r="B114" s="1" t="s">
        <v>11502</v>
      </c>
      <c r="C114" s="1" t="s">
        <v>11456</v>
      </c>
      <c r="D114" s="1" t="s">
        <v>11457</v>
      </c>
      <c r="E114" s="1" t="s">
        <v>11446</v>
      </c>
      <c r="F114" s="5">
        <v>42956</v>
      </c>
      <c r="G114" s="1" t="s">
        <v>1708</v>
      </c>
      <c r="H114" s="1" t="s">
        <v>17</v>
      </c>
      <c r="I114" s="1" t="s">
        <v>59</v>
      </c>
      <c r="J114" s="1" t="s">
        <v>1709</v>
      </c>
      <c r="K114" s="1" t="s">
        <v>773</v>
      </c>
      <c r="L114" s="1" t="s">
        <v>1710</v>
      </c>
      <c r="M114" s="1"/>
      <c r="N114" s="1">
        <v>6613.2</v>
      </c>
      <c r="O114" s="1" t="s">
        <v>22</v>
      </c>
      <c r="P114" s="1" t="s">
        <v>1711</v>
      </c>
      <c r="Q114" s="1" t="s">
        <v>1712</v>
      </c>
      <c r="R114" s="1" t="s">
        <v>21</v>
      </c>
      <c r="S114" s="1"/>
      <c r="T114" s="1" t="s">
        <v>25</v>
      </c>
      <c r="U114">
        <v>-1</v>
      </c>
    </row>
    <row r="115" spans="1:21">
      <c r="A115" s="1" t="s">
        <v>63</v>
      </c>
      <c r="B115" s="1" t="s">
        <v>11461</v>
      </c>
      <c r="C115" s="1" t="s">
        <v>11453</v>
      </c>
      <c r="D115" s="1" t="s">
        <v>11462</v>
      </c>
      <c r="E115" s="1" t="s">
        <v>11446</v>
      </c>
      <c r="F115" s="5">
        <v>43028</v>
      </c>
      <c r="G115" s="1" t="s">
        <v>1738</v>
      </c>
      <c r="H115" s="1" t="s">
        <v>17</v>
      </c>
      <c r="I115" s="1" t="s">
        <v>59</v>
      </c>
      <c r="J115" s="1" t="s">
        <v>1739</v>
      </c>
      <c r="K115" s="1" t="s">
        <v>371</v>
      </c>
      <c r="L115" s="1" t="s">
        <v>1740</v>
      </c>
      <c r="M115" s="1"/>
      <c r="N115" s="1">
        <v>1782.8</v>
      </c>
      <c r="O115" s="1" t="s">
        <v>22</v>
      </c>
      <c r="P115" s="1" t="s">
        <v>1741</v>
      </c>
      <c r="Q115" s="1" t="s">
        <v>1742</v>
      </c>
      <c r="R115" s="1" t="s">
        <v>21</v>
      </c>
      <c r="S115" s="1"/>
      <c r="T115" s="1" t="s">
        <v>25</v>
      </c>
      <c r="U115">
        <v>-1</v>
      </c>
    </row>
    <row r="116" spans="1:21">
      <c r="A116" s="1" t="s">
        <v>63</v>
      </c>
      <c r="B116" s="1" t="s">
        <v>11461</v>
      </c>
      <c r="C116" s="1" t="s">
        <v>11453</v>
      </c>
      <c r="D116" s="1" t="s">
        <v>11462</v>
      </c>
      <c r="E116" s="1" t="s">
        <v>11446</v>
      </c>
      <c r="F116" s="5">
        <v>43028</v>
      </c>
      <c r="G116" s="1" t="s">
        <v>1743</v>
      </c>
      <c r="H116" s="1" t="s">
        <v>17</v>
      </c>
      <c r="I116" s="1" t="s">
        <v>59</v>
      </c>
      <c r="J116" s="1" t="s">
        <v>1744</v>
      </c>
      <c r="K116" s="1" t="s">
        <v>20</v>
      </c>
      <c r="L116" s="1" t="s">
        <v>1744</v>
      </c>
      <c r="M116" s="1"/>
      <c r="N116" s="1">
        <v>202</v>
      </c>
      <c r="O116" s="1" t="s">
        <v>22</v>
      </c>
      <c r="P116" s="1" t="s">
        <v>1745</v>
      </c>
      <c r="Q116" s="1" t="s">
        <v>1746</v>
      </c>
      <c r="R116" s="1" t="s">
        <v>21</v>
      </c>
      <c r="S116" s="1"/>
      <c r="T116" s="1" t="s">
        <v>25</v>
      </c>
      <c r="U116">
        <v>-1</v>
      </c>
    </row>
    <row r="117" spans="1:21">
      <c r="A117" s="1" t="s">
        <v>63</v>
      </c>
      <c r="B117" s="1" t="s">
        <v>11461</v>
      </c>
      <c r="C117" s="1" t="s">
        <v>11453</v>
      </c>
      <c r="D117" s="1" t="s">
        <v>11462</v>
      </c>
      <c r="E117" s="1" t="s">
        <v>11446</v>
      </c>
      <c r="F117" s="5">
        <v>43028</v>
      </c>
      <c r="G117" s="1" t="s">
        <v>1747</v>
      </c>
      <c r="H117" s="1" t="s">
        <v>17</v>
      </c>
      <c r="I117" s="1" t="s">
        <v>59</v>
      </c>
      <c r="J117" s="1" t="s">
        <v>1748</v>
      </c>
      <c r="K117" s="1" t="s">
        <v>360</v>
      </c>
      <c r="L117" s="1" t="s">
        <v>1749</v>
      </c>
      <c r="M117" s="1"/>
      <c r="N117" s="1">
        <v>2782.2</v>
      </c>
      <c r="O117" s="1" t="s">
        <v>22</v>
      </c>
      <c r="P117" s="1" t="s">
        <v>1750</v>
      </c>
      <c r="Q117" s="1" t="s">
        <v>1751</v>
      </c>
      <c r="R117" s="1" t="s">
        <v>21</v>
      </c>
      <c r="S117" s="1"/>
      <c r="T117" s="1" t="s">
        <v>25</v>
      </c>
      <c r="U117">
        <v>-1</v>
      </c>
    </row>
    <row r="118" spans="1:21">
      <c r="A118" s="1" t="s">
        <v>63</v>
      </c>
      <c r="B118" s="1" t="s">
        <v>11461</v>
      </c>
      <c r="C118" s="1" t="s">
        <v>11453</v>
      </c>
      <c r="D118" s="1" t="s">
        <v>11462</v>
      </c>
      <c r="E118" s="1" t="s">
        <v>11446</v>
      </c>
      <c r="F118" s="5">
        <v>43028</v>
      </c>
      <c r="G118" s="1" t="s">
        <v>1752</v>
      </c>
      <c r="H118" s="1" t="s">
        <v>17</v>
      </c>
      <c r="I118" s="1" t="s">
        <v>59</v>
      </c>
      <c r="J118" s="1" t="s">
        <v>1753</v>
      </c>
      <c r="K118" s="1" t="s">
        <v>564</v>
      </c>
      <c r="L118" s="1" t="s">
        <v>1754</v>
      </c>
      <c r="M118" s="1"/>
      <c r="N118" s="1">
        <v>285.7</v>
      </c>
      <c r="O118" s="1" t="s">
        <v>22</v>
      </c>
      <c r="P118" s="1" t="s">
        <v>1755</v>
      </c>
      <c r="Q118" s="1" t="s">
        <v>1756</v>
      </c>
      <c r="R118" s="1" t="s">
        <v>21</v>
      </c>
      <c r="S118" s="1"/>
      <c r="T118" s="1" t="s">
        <v>25</v>
      </c>
      <c r="U118">
        <v>-1</v>
      </c>
    </row>
    <row r="119" spans="1:21">
      <c r="A119" s="1" t="s">
        <v>63</v>
      </c>
      <c r="B119" s="1" t="s">
        <v>11461</v>
      </c>
      <c r="C119" s="1" t="s">
        <v>11453</v>
      </c>
      <c r="D119" s="1" t="s">
        <v>11462</v>
      </c>
      <c r="E119" s="1" t="s">
        <v>11446</v>
      </c>
      <c r="F119" s="5">
        <v>43028</v>
      </c>
      <c r="G119" s="1" t="s">
        <v>1757</v>
      </c>
      <c r="H119" s="1" t="s">
        <v>17</v>
      </c>
      <c r="I119" s="1" t="s">
        <v>59</v>
      </c>
      <c r="J119" s="1" t="s">
        <v>1758</v>
      </c>
      <c r="K119" s="1" t="s">
        <v>564</v>
      </c>
      <c r="L119" s="1" t="s">
        <v>1759</v>
      </c>
      <c r="M119" s="1"/>
      <c r="N119" s="1">
        <v>599.4</v>
      </c>
      <c r="O119" s="1" t="s">
        <v>22</v>
      </c>
      <c r="P119" s="1" t="s">
        <v>1760</v>
      </c>
      <c r="Q119" s="1" t="s">
        <v>1761</v>
      </c>
      <c r="R119" s="1" t="s">
        <v>21</v>
      </c>
      <c r="S119" s="1"/>
      <c r="T119" s="1" t="s">
        <v>25</v>
      </c>
      <c r="U119">
        <v>-1</v>
      </c>
    </row>
    <row r="120" spans="1:21">
      <c r="A120" s="1" t="s">
        <v>63</v>
      </c>
      <c r="B120" s="1" t="s">
        <v>11461</v>
      </c>
      <c r="C120" s="1" t="s">
        <v>11453</v>
      </c>
      <c r="D120" s="1" t="s">
        <v>11462</v>
      </c>
      <c r="E120" s="1" t="s">
        <v>11446</v>
      </c>
      <c r="F120" s="5">
        <v>43028</v>
      </c>
      <c r="G120" s="1" t="s">
        <v>1762</v>
      </c>
      <c r="H120" s="1" t="s">
        <v>17</v>
      </c>
      <c r="I120" s="1" t="s">
        <v>59</v>
      </c>
      <c r="J120" s="1" t="s">
        <v>607</v>
      </c>
      <c r="K120" s="1" t="s">
        <v>20</v>
      </c>
      <c r="L120" s="1" t="s">
        <v>607</v>
      </c>
      <c r="M120" s="1"/>
      <c r="N120" s="1">
        <v>211</v>
      </c>
      <c r="O120" s="1" t="s">
        <v>22</v>
      </c>
      <c r="P120" s="1" t="s">
        <v>1763</v>
      </c>
      <c r="Q120" s="1" t="s">
        <v>1764</v>
      </c>
      <c r="R120" s="1" t="s">
        <v>21</v>
      </c>
      <c r="S120" s="1"/>
      <c r="T120" s="1" t="s">
        <v>25</v>
      </c>
      <c r="U120">
        <v>-1</v>
      </c>
    </row>
    <row r="121" spans="1:21">
      <c r="A121" s="1" t="s">
        <v>63</v>
      </c>
      <c r="B121" s="1" t="s">
        <v>11461</v>
      </c>
      <c r="C121" s="1" t="s">
        <v>11453</v>
      </c>
      <c r="D121" s="1" t="s">
        <v>11462</v>
      </c>
      <c r="E121" s="1" t="s">
        <v>11446</v>
      </c>
      <c r="F121" s="5">
        <v>43028</v>
      </c>
      <c r="G121" s="1" t="s">
        <v>1765</v>
      </c>
      <c r="H121" s="1" t="s">
        <v>17</v>
      </c>
      <c r="I121" s="1" t="s">
        <v>59</v>
      </c>
      <c r="J121" s="1" t="s">
        <v>1766</v>
      </c>
      <c r="K121" s="1" t="s">
        <v>20</v>
      </c>
      <c r="L121" s="1" t="s">
        <v>1766</v>
      </c>
      <c r="M121" s="1"/>
      <c r="N121" s="1">
        <v>183.2</v>
      </c>
      <c r="O121" s="1" t="s">
        <v>22</v>
      </c>
      <c r="P121" s="1" t="s">
        <v>1767</v>
      </c>
      <c r="Q121" s="1" t="s">
        <v>1768</v>
      </c>
      <c r="R121" s="1" t="s">
        <v>21</v>
      </c>
      <c r="S121" s="1"/>
      <c r="T121" s="1" t="s">
        <v>25</v>
      </c>
      <c r="U121">
        <v>-1</v>
      </c>
    </row>
    <row r="122" spans="1:21">
      <c r="A122" s="1" t="s">
        <v>829</v>
      </c>
      <c r="B122" s="1" t="s">
        <v>11484</v>
      </c>
      <c r="C122" s="1" t="s">
        <v>11456</v>
      </c>
      <c r="D122" s="1" t="s">
        <v>11478</v>
      </c>
      <c r="E122" s="1" t="s">
        <v>11446</v>
      </c>
      <c r="F122" s="5">
        <v>43004</v>
      </c>
      <c r="G122" s="1" t="s">
        <v>1771</v>
      </c>
      <c r="H122" s="1" t="s">
        <v>407</v>
      </c>
      <c r="I122" s="1" t="s">
        <v>59</v>
      </c>
      <c r="J122" s="1" t="s">
        <v>1772</v>
      </c>
      <c r="K122" s="1" t="s">
        <v>20</v>
      </c>
      <c r="L122" s="1" t="s">
        <v>1772</v>
      </c>
      <c r="M122" s="1"/>
      <c r="N122" s="1">
        <v>46</v>
      </c>
      <c r="O122" s="1" t="s">
        <v>22</v>
      </c>
      <c r="P122" s="1" t="s">
        <v>1773</v>
      </c>
      <c r="Q122" s="1" t="s">
        <v>1774</v>
      </c>
      <c r="R122" s="1" t="s">
        <v>21</v>
      </c>
      <c r="S122" s="1"/>
      <c r="T122" s="1" t="s">
        <v>25</v>
      </c>
      <c r="U122">
        <v>-1</v>
      </c>
    </row>
    <row r="123" spans="1:21">
      <c r="A123" s="1" t="s">
        <v>829</v>
      </c>
      <c r="B123" s="1" t="s">
        <v>11484</v>
      </c>
      <c r="C123" s="1" t="s">
        <v>11456</v>
      </c>
      <c r="D123" s="1" t="s">
        <v>11478</v>
      </c>
      <c r="E123" s="1" t="s">
        <v>11446</v>
      </c>
      <c r="F123" s="5">
        <v>43004</v>
      </c>
      <c r="G123" s="1" t="s">
        <v>1775</v>
      </c>
      <c r="H123" s="1" t="s">
        <v>17</v>
      </c>
      <c r="I123" s="1" t="s">
        <v>59</v>
      </c>
      <c r="J123" s="1" t="s">
        <v>1776</v>
      </c>
      <c r="K123" s="1" t="s">
        <v>20</v>
      </c>
      <c r="L123" s="1" t="s">
        <v>1776</v>
      </c>
      <c r="M123" s="1"/>
      <c r="N123" s="1">
        <v>192</v>
      </c>
      <c r="O123" s="1" t="s">
        <v>22</v>
      </c>
      <c r="P123" s="1" t="s">
        <v>1777</v>
      </c>
      <c r="Q123" s="1" t="s">
        <v>1777</v>
      </c>
      <c r="R123" s="1" t="s">
        <v>21</v>
      </c>
      <c r="S123" s="1"/>
      <c r="T123" s="1" t="s">
        <v>25</v>
      </c>
      <c r="U123">
        <v>-1</v>
      </c>
    </row>
    <row r="124" spans="1:21">
      <c r="A124" s="1" t="s">
        <v>512</v>
      </c>
      <c r="B124" s="1" t="s">
        <v>11476</v>
      </c>
      <c r="C124" s="1" t="s">
        <v>11453</v>
      </c>
      <c r="D124" s="1" t="s">
        <v>11462</v>
      </c>
      <c r="E124" s="1" t="s">
        <v>11446</v>
      </c>
      <c r="F124" s="5">
        <v>42786</v>
      </c>
      <c r="G124" s="1" t="s">
        <v>1778</v>
      </c>
      <c r="H124" s="1" t="s">
        <v>1779</v>
      </c>
      <c r="I124" s="1" t="s">
        <v>59</v>
      </c>
      <c r="J124" s="1" t="s">
        <v>1780</v>
      </c>
      <c r="K124" s="1" t="s">
        <v>20</v>
      </c>
      <c r="L124" s="1" t="s">
        <v>1780</v>
      </c>
      <c r="M124" s="1"/>
      <c r="N124" s="1">
        <v>2198</v>
      </c>
      <c r="O124" s="1" t="s">
        <v>22</v>
      </c>
      <c r="P124" s="1" t="s">
        <v>1781</v>
      </c>
      <c r="Q124" s="1" t="s">
        <v>1782</v>
      </c>
      <c r="R124" s="1" t="s">
        <v>21</v>
      </c>
      <c r="S124" s="1"/>
      <c r="T124" s="1" t="s">
        <v>25</v>
      </c>
      <c r="U124">
        <v>-1</v>
      </c>
    </row>
    <row r="125" spans="1:21">
      <c r="A125" s="1" t="s">
        <v>833</v>
      </c>
      <c r="B125" s="1" t="s">
        <v>11485</v>
      </c>
      <c r="C125" s="1" t="s">
        <v>11453</v>
      </c>
      <c r="D125" s="1" t="s">
        <v>11453</v>
      </c>
      <c r="E125" s="1" t="s">
        <v>11446</v>
      </c>
      <c r="F125" s="5">
        <v>43050</v>
      </c>
      <c r="G125" s="1" t="s">
        <v>1783</v>
      </c>
      <c r="H125" s="1" t="s">
        <v>17</v>
      </c>
      <c r="I125" s="1" t="s">
        <v>59</v>
      </c>
      <c r="J125" s="1" t="s">
        <v>1015</v>
      </c>
      <c r="K125" s="1" t="s">
        <v>360</v>
      </c>
      <c r="L125" s="1" t="s">
        <v>1784</v>
      </c>
      <c r="M125" s="1"/>
      <c r="N125" s="1">
        <v>643.4</v>
      </c>
      <c r="O125" s="1" t="s">
        <v>22</v>
      </c>
      <c r="P125" s="1" t="s">
        <v>1785</v>
      </c>
      <c r="Q125" s="1" t="s">
        <v>1786</v>
      </c>
      <c r="R125" s="1" t="s">
        <v>21</v>
      </c>
      <c r="S125" s="1"/>
      <c r="T125" s="1" t="s">
        <v>25</v>
      </c>
      <c r="U125">
        <v>-1</v>
      </c>
    </row>
    <row r="126" spans="1:21">
      <c r="A126" s="1" t="s">
        <v>582</v>
      </c>
      <c r="B126" s="1" t="s">
        <v>11463</v>
      </c>
      <c r="C126" s="1" t="s">
        <v>11453</v>
      </c>
      <c r="D126" s="1" t="s">
        <v>11462</v>
      </c>
      <c r="E126" s="1" t="s">
        <v>11446</v>
      </c>
      <c r="F126" s="5">
        <v>42670</v>
      </c>
      <c r="G126" s="1" t="s">
        <v>1787</v>
      </c>
      <c r="H126" s="1" t="s">
        <v>17</v>
      </c>
      <c r="I126" s="1" t="s">
        <v>59</v>
      </c>
      <c r="J126" s="1" t="s">
        <v>1788</v>
      </c>
      <c r="K126" s="1" t="s">
        <v>20</v>
      </c>
      <c r="L126" s="1" t="s">
        <v>1788</v>
      </c>
      <c r="M126" s="1"/>
      <c r="N126" s="1">
        <v>274</v>
      </c>
      <c r="O126" s="1" t="s">
        <v>22</v>
      </c>
      <c r="P126" s="1" t="s">
        <v>1789</v>
      </c>
      <c r="Q126" s="1" t="s">
        <v>1790</v>
      </c>
      <c r="R126" s="1" t="s">
        <v>21</v>
      </c>
      <c r="S126" s="1"/>
      <c r="T126" s="1" t="s">
        <v>25</v>
      </c>
      <c r="U126">
        <v>-1</v>
      </c>
    </row>
    <row r="127" spans="1:21">
      <c r="A127" s="1" t="s">
        <v>582</v>
      </c>
      <c r="B127" s="1" t="s">
        <v>11463</v>
      </c>
      <c r="C127" s="1" t="s">
        <v>11453</v>
      </c>
      <c r="D127" s="1" t="s">
        <v>11462</v>
      </c>
      <c r="E127" s="1" t="s">
        <v>11446</v>
      </c>
      <c r="F127" s="5">
        <v>42670</v>
      </c>
      <c r="G127" s="1" t="s">
        <v>1791</v>
      </c>
      <c r="H127" s="1" t="s">
        <v>17</v>
      </c>
      <c r="I127" s="1" t="s">
        <v>59</v>
      </c>
      <c r="J127" s="1" t="s">
        <v>278</v>
      </c>
      <c r="K127" s="1" t="s">
        <v>20</v>
      </c>
      <c r="L127" s="1" t="s">
        <v>278</v>
      </c>
      <c r="M127" s="1"/>
      <c r="N127" s="1">
        <v>228</v>
      </c>
      <c r="O127" s="1" t="s">
        <v>22</v>
      </c>
      <c r="P127" s="1" t="s">
        <v>1792</v>
      </c>
      <c r="Q127" s="1" t="s">
        <v>1793</v>
      </c>
      <c r="R127" s="1" t="s">
        <v>21</v>
      </c>
      <c r="S127" s="1"/>
      <c r="T127" s="1" t="s">
        <v>25</v>
      </c>
      <c r="U127">
        <v>-1</v>
      </c>
    </row>
    <row r="128" spans="1:21">
      <c r="A128" s="1" t="s">
        <v>833</v>
      </c>
      <c r="B128" s="1" t="s">
        <v>11485</v>
      </c>
      <c r="C128" s="1" t="s">
        <v>11453</v>
      </c>
      <c r="D128" s="1" t="s">
        <v>11453</v>
      </c>
      <c r="E128" s="1" t="s">
        <v>11446</v>
      </c>
      <c r="F128" s="5">
        <v>43050</v>
      </c>
      <c r="G128" s="1" t="s">
        <v>1794</v>
      </c>
      <c r="H128" s="1" t="s">
        <v>17</v>
      </c>
      <c r="I128" s="1" t="s">
        <v>59</v>
      </c>
      <c r="J128" s="1" t="s">
        <v>1795</v>
      </c>
      <c r="K128" s="1" t="s">
        <v>360</v>
      </c>
      <c r="L128" s="1" t="s">
        <v>1796</v>
      </c>
      <c r="M128" s="1"/>
      <c r="N128" s="1">
        <v>703.4</v>
      </c>
      <c r="O128" s="1" t="s">
        <v>22</v>
      </c>
      <c r="P128" s="1" t="s">
        <v>1797</v>
      </c>
      <c r="Q128" s="1" t="s">
        <v>1798</v>
      </c>
      <c r="R128" s="1" t="s">
        <v>21</v>
      </c>
      <c r="S128" s="1"/>
      <c r="T128" s="1" t="s">
        <v>25</v>
      </c>
      <c r="U128">
        <v>-1</v>
      </c>
    </row>
    <row r="129" spans="1:21">
      <c r="A129" s="1" t="s">
        <v>833</v>
      </c>
      <c r="B129" s="1" t="s">
        <v>11485</v>
      </c>
      <c r="C129" s="1" t="s">
        <v>11453</v>
      </c>
      <c r="D129" s="1" t="s">
        <v>11453</v>
      </c>
      <c r="E129" s="1" t="s">
        <v>11446</v>
      </c>
      <c r="F129" s="5">
        <v>43050</v>
      </c>
      <c r="G129" s="1" t="s">
        <v>1801</v>
      </c>
      <c r="H129" s="1" t="s">
        <v>17</v>
      </c>
      <c r="I129" s="1" t="s">
        <v>59</v>
      </c>
      <c r="J129" s="1" t="s">
        <v>1015</v>
      </c>
      <c r="K129" s="1" t="s">
        <v>20</v>
      </c>
      <c r="L129" s="1" t="s">
        <v>1015</v>
      </c>
      <c r="M129" s="1"/>
      <c r="N129" s="1">
        <v>672</v>
      </c>
      <c r="O129" s="1" t="s">
        <v>22</v>
      </c>
      <c r="P129" s="1" t="s">
        <v>1802</v>
      </c>
      <c r="Q129" s="1" t="s">
        <v>1803</v>
      </c>
      <c r="R129" s="1" t="s">
        <v>21</v>
      </c>
      <c r="S129" s="1"/>
      <c r="T129" s="1" t="s">
        <v>25</v>
      </c>
      <c r="U129">
        <v>-1</v>
      </c>
    </row>
    <row r="130" spans="1:21">
      <c r="A130" s="1" t="s">
        <v>299</v>
      </c>
      <c r="B130" s="1" t="s">
        <v>11464</v>
      </c>
      <c r="C130" s="1" t="s">
        <v>11459</v>
      </c>
      <c r="D130" s="1" t="s">
        <v>11460</v>
      </c>
      <c r="E130" s="1" t="s">
        <v>11446</v>
      </c>
      <c r="F130" s="5">
        <v>42744</v>
      </c>
      <c r="G130" s="1" t="s">
        <v>1804</v>
      </c>
      <c r="H130" s="1" t="s">
        <v>17</v>
      </c>
      <c r="I130" s="1" t="s">
        <v>59</v>
      </c>
      <c r="J130" s="1" t="s">
        <v>1805</v>
      </c>
      <c r="K130" s="1" t="s">
        <v>20</v>
      </c>
      <c r="L130" s="1" t="s">
        <v>1805</v>
      </c>
      <c r="M130" s="1">
        <v>592</v>
      </c>
      <c r="N130" s="1">
        <v>0</v>
      </c>
      <c r="O130" s="1" t="s">
        <v>22</v>
      </c>
      <c r="P130" s="1" t="s">
        <v>1806</v>
      </c>
      <c r="Q130" s="1" t="s">
        <v>1807</v>
      </c>
      <c r="R130" s="1" t="s">
        <v>21</v>
      </c>
      <c r="S130" s="1"/>
      <c r="T130" s="1" t="s">
        <v>25</v>
      </c>
      <c r="U130">
        <v>-1</v>
      </c>
    </row>
    <row r="131" spans="1:21">
      <c r="A131" s="1" t="s">
        <v>869</v>
      </c>
      <c r="B131" s="1" t="s">
        <v>11489</v>
      </c>
      <c r="C131" s="1" t="s">
        <v>11453</v>
      </c>
      <c r="D131" s="1" t="s">
        <v>11454</v>
      </c>
      <c r="E131" s="1" t="s">
        <v>11446</v>
      </c>
      <c r="F131" s="5">
        <v>43115.892326388901</v>
      </c>
      <c r="G131" s="1" t="s">
        <v>1848</v>
      </c>
      <c r="H131" s="1" t="s">
        <v>17</v>
      </c>
      <c r="I131" s="1" t="s">
        <v>59</v>
      </c>
      <c r="J131" s="1" t="s">
        <v>1849</v>
      </c>
      <c r="K131" s="1" t="s">
        <v>20</v>
      </c>
      <c r="L131" s="1" t="s">
        <v>1849</v>
      </c>
      <c r="M131" s="1"/>
      <c r="N131" s="1">
        <v>90.72</v>
      </c>
      <c r="O131" s="1" t="s">
        <v>22</v>
      </c>
      <c r="P131" s="1" t="s">
        <v>1850</v>
      </c>
      <c r="Q131" s="1" t="s">
        <v>1851</v>
      </c>
      <c r="R131" s="1" t="s">
        <v>21</v>
      </c>
      <c r="S131" s="1"/>
      <c r="T131" s="1" t="s">
        <v>25</v>
      </c>
      <c r="U131">
        <v>-1</v>
      </c>
    </row>
    <row r="132" spans="1:21">
      <c r="A132" s="1" t="s">
        <v>1910</v>
      </c>
      <c r="B132" s="1" t="s">
        <v>11503</v>
      </c>
      <c r="C132" s="1" t="s">
        <v>11453</v>
      </c>
      <c r="D132" s="1" t="s">
        <v>11462</v>
      </c>
      <c r="E132" s="1" t="s">
        <v>11446</v>
      </c>
      <c r="F132" s="5">
        <v>42601</v>
      </c>
      <c r="G132" s="1" t="s">
        <v>1911</v>
      </c>
      <c r="H132" s="1" t="s">
        <v>17</v>
      </c>
      <c r="I132" s="1" t="s">
        <v>59</v>
      </c>
      <c r="J132" s="1" t="s">
        <v>1912</v>
      </c>
      <c r="K132" s="1" t="s">
        <v>84</v>
      </c>
      <c r="L132" s="1" t="s">
        <v>1913</v>
      </c>
      <c r="M132" s="1"/>
      <c r="N132" s="1">
        <v>18472.2</v>
      </c>
      <c r="O132" s="1" t="s">
        <v>22</v>
      </c>
      <c r="P132" s="1" t="s">
        <v>1914</v>
      </c>
      <c r="Q132" s="1" t="s">
        <v>1915</v>
      </c>
      <c r="R132" s="1" t="s">
        <v>21</v>
      </c>
      <c r="S132" s="1"/>
      <c r="T132" s="1" t="s">
        <v>25</v>
      </c>
      <c r="U132">
        <v>-1</v>
      </c>
    </row>
    <row r="133" spans="1:21">
      <c r="A133" s="1" t="s">
        <v>63</v>
      </c>
      <c r="B133" s="1" t="s">
        <v>11461</v>
      </c>
      <c r="C133" s="1" t="s">
        <v>11453</v>
      </c>
      <c r="D133" s="1" t="s">
        <v>11462</v>
      </c>
      <c r="E133" s="1" t="s">
        <v>11446</v>
      </c>
      <c r="F133" s="5">
        <v>43028</v>
      </c>
      <c r="G133" s="1" t="s">
        <v>1957</v>
      </c>
      <c r="H133" s="1" t="s">
        <v>17</v>
      </c>
      <c r="I133" s="1" t="s">
        <v>59</v>
      </c>
      <c r="J133" s="1" t="s">
        <v>1958</v>
      </c>
      <c r="K133" s="1" t="s">
        <v>20</v>
      </c>
      <c r="L133" s="1" t="s">
        <v>1958</v>
      </c>
      <c r="M133" s="1"/>
      <c r="N133" s="1">
        <v>3131</v>
      </c>
      <c r="O133" s="1" t="s">
        <v>22</v>
      </c>
      <c r="P133" s="1" t="s">
        <v>1959</v>
      </c>
      <c r="Q133" s="1" t="s">
        <v>1960</v>
      </c>
      <c r="R133" s="1" t="s">
        <v>21</v>
      </c>
      <c r="S133" s="1"/>
      <c r="T133" s="1" t="s">
        <v>25</v>
      </c>
      <c r="U133">
        <v>-1</v>
      </c>
    </row>
    <row r="134" spans="1:21">
      <c r="A134" s="1" t="s">
        <v>137</v>
      </c>
      <c r="B134" s="1" t="s">
        <v>11452</v>
      </c>
      <c r="C134" s="1" t="s">
        <v>11453</v>
      </c>
      <c r="D134" s="1" t="s">
        <v>11454</v>
      </c>
      <c r="E134" s="1" t="s">
        <v>11446</v>
      </c>
      <c r="F134" s="5">
        <v>43157.801736111098</v>
      </c>
      <c r="G134" s="1" t="s">
        <v>1976</v>
      </c>
      <c r="H134" s="1" t="s">
        <v>17</v>
      </c>
      <c r="I134" s="1" t="s">
        <v>59</v>
      </c>
      <c r="J134" s="1" t="s">
        <v>1977</v>
      </c>
      <c r="K134" s="1" t="s">
        <v>20</v>
      </c>
      <c r="L134" s="1" t="s">
        <v>1977</v>
      </c>
      <c r="M134" s="1"/>
      <c r="N134" s="1">
        <v>36.4</v>
      </c>
      <c r="O134" s="1" t="s">
        <v>22</v>
      </c>
      <c r="P134" s="1" t="s">
        <v>1978</v>
      </c>
      <c r="Q134" s="1" t="s">
        <v>1979</v>
      </c>
      <c r="R134" s="1" t="s">
        <v>21</v>
      </c>
      <c r="S134" s="1"/>
      <c r="T134" s="1" t="s">
        <v>25</v>
      </c>
      <c r="U134">
        <v>-1</v>
      </c>
    </row>
    <row r="135" spans="1:21">
      <c r="A135" s="1" t="s">
        <v>137</v>
      </c>
      <c r="B135" s="1" t="s">
        <v>11452</v>
      </c>
      <c r="C135" s="1" t="s">
        <v>11453</v>
      </c>
      <c r="D135" s="1" t="s">
        <v>11454</v>
      </c>
      <c r="E135" s="1" t="s">
        <v>11446</v>
      </c>
      <c r="F135" s="5">
        <v>43157.801736111098</v>
      </c>
      <c r="G135" s="1" t="s">
        <v>1980</v>
      </c>
      <c r="H135" s="1" t="s">
        <v>17</v>
      </c>
      <c r="I135" s="1" t="s">
        <v>59</v>
      </c>
      <c r="J135" s="1" t="s">
        <v>139</v>
      </c>
      <c r="K135" s="1" t="s">
        <v>20</v>
      </c>
      <c r="L135" s="1" t="s">
        <v>139</v>
      </c>
      <c r="M135" s="1"/>
      <c r="N135" s="1">
        <v>130</v>
      </c>
      <c r="O135" s="1" t="s">
        <v>22</v>
      </c>
      <c r="P135" s="1" t="s">
        <v>1981</v>
      </c>
      <c r="Q135" s="1" t="s">
        <v>1982</v>
      </c>
      <c r="R135" s="1" t="s">
        <v>21</v>
      </c>
      <c r="S135" s="1"/>
      <c r="T135" s="1" t="s">
        <v>25</v>
      </c>
      <c r="U135">
        <v>-1</v>
      </c>
    </row>
    <row r="136" spans="1:21">
      <c r="A136" s="1" t="s">
        <v>2005</v>
      </c>
      <c r="B136" s="1" t="s">
        <v>11504</v>
      </c>
      <c r="C136" s="1" t="s">
        <v>11453</v>
      </c>
      <c r="D136" s="1" t="s">
        <v>11453</v>
      </c>
      <c r="E136" s="1" t="s">
        <v>11446</v>
      </c>
      <c r="F136" s="5">
        <v>43045</v>
      </c>
      <c r="G136" s="1" t="s">
        <v>2006</v>
      </c>
      <c r="H136" s="1" t="s">
        <v>17</v>
      </c>
      <c r="I136" s="1" t="s">
        <v>59</v>
      </c>
      <c r="J136" s="1" t="s">
        <v>2007</v>
      </c>
      <c r="K136" s="1" t="s">
        <v>20</v>
      </c>
      <c r="L136" s="1" t="s">
        <v>2007</v>
      </c>
      <c r="M136" s="1"/>
      <c r="N136" s="1">
        <v>1277.6400000000001</v>
      </c>
      <c r="O136" s="1" t="s">
        <v>22</v>
      </c>
      <c r="P136" s="1" t="s">
        <v>2008</v>
      </c>
      <c r="Q136" s="1" t="s">
        <v>2009</v>
      </c>
      <c r="R136" s="1" t="s">
        <v>21</v>
      </c>
      <c r="S136" s="1"/>
      <c r="T136" s="1" t="s">
        <v>25</v>
      </c>
      <c r="U136">
        <v>-1</v>
      </c>
    </row>
    <row r="137" spans="1:21">
      <c r="A137" s="1" t="s">
        <v>2014</v>
      </c>
      <c r="B137" s="1" t="s">
        <v>11505</v>
      </c>
      <c r="C137" s="1" t="s">
        <v>11459</v>
      </c>
      <c r="D137" s="1" t="s">
        <v>11460</v>
      </c>
      <c r="E137" s="1" t="s">
        <v>11446</v>
      </c>
      <c r="F137" s="5">
        <v>43179.894756944399</v>
      </c>
      <c r="G137" s="1" t="s">
        <v>2015</v>
      </c>
      <c r="H137" s="1" t="s">
        <v>17</v>
      </c>
      <c r="I137" s="1" t="s">
        <v>59</v>
      </c>
      <c r="J137" s="1" t="s">
        <v>705</v>
      </c>
      <c r="K137" s="1" t="s">
        <v>20</v>
      </c>
      <c r="L137" s="1" t="s">
        <v>705</v>
      </c>
      <c r="M137" s="1"/>
      <c r="N137" s="1">
        <v>59</v>
      </c>
      <c r="O137" s="1" t="s">
        <v>22</v>
      </c>
      <c r="P137" s="1" t="s">
        <v>2016</v>
      </c>
      <c r="Q137" s="1" t="s">
        <v>2017</v>
      </c>
      <c r="R137" s="1" t="s">
        <v>21</v>
      </c>
      <c r="S137" s="1"/>
      <c r="T137" s="1" t="s">
        <v>25</v>
      </c>
      <c r="U137">
        <v>-1</v>
      </c>
    </row>
    <row r="138" spans="1:21">
      <c r="A138" s="1" t="s">
        <v>2058</v>
      </c>
      <c r="B138" s="1" t="s">
        <v>11506</v>
      </c>
      <c r="C138" s="1" t="s">
        <v>11453</v>
      </c>
      <c r="D138" s="1" t="s">
        <v>11462</v>
      </c>
      <c r="E138" s="1" t="s">
        <v>11446</v>
      </c>
      <c r="F138" s="5">
        <v>43174.781932870399</v>
      </c>
      <c r="G138" s="1" t="s">
        <v>2059</v>
      </c>
      <c r="H138" s="1" t="s">
        <v>36</v>
      </c>
      <c r="I138" s="1" t="s">
        <v>59</v>
      </c>
      <c r="J138" s="1" t="s">
        <v>733</v>
      </c>
      <c r="K138" s="1" t="s">
        <v>20</v>
      </c>
      <c r="L138" s="1" t="s">
        <v>733</v>
      </c>
      <c r="M138" s="1"/>
      <c r="N138" s="1">
        <v>1190</v>
      </c>
      <c r="O138" s="1" t="s">
        <v>22</v>
      </c>
      <c r="P138" s="1" t="s">
        <v>2060</v>
      </c>
      <c r="Q138" s="1" t="s">
        <v>2061</v>
      </c>
      <c r="R138" s="1" t="s">
        <v>21</v>
      </c>
      <c r="S138" s="1"/>
      <c r="T138" s="1" t="s">
        <v>25</v>
      </c>
      <c r="U138">
        <v>-1</v>
      </c>
    </row>
    <row r="139" spans="1:21">
      <c r="A139" s="1" t="s">
        <v>346</v>
      </c>
      <c r="B139" s="1" t="s">
        <v>11468</v>
      </c>
      <c r="C139" s="1" t="s">
        <v>11469</v>
      </c>
      <c r="D139" s="1" t="s">
        <v>11470</v>
      </c>
      <c r="E139" s="1" t="s">
        <v>11446</v>
      </c>
      <c r="F139" s="5">
        <v>43034</v>
      </c>
      <c r="G139" s="1" t="s">
        <v>2129</v>
      </c>
      <c r="H139" s="1" t="s">
        <v>17</v>
      </c>
      <c r="I139" s="1" t="s">
        <v>44</v>
      </c>
      <c r="J139" s="1" t="s">
        <v>29</v>
      </c>
      <c r="K139" s="1" t="s">
        <v>20</v>
      </c>
      <c r="L139" s="1" t="s">
        <v>29</v>
      </c>
      <c r="M139" s="1"/>
      <c r="N139" s="1">
        <v>0</v>
      </c>
      <c r="O139" s="1" t="s">
        <v>22</v>
      </c>
      <c r="P139" s="1" t="s">
        <v>2130</v>
      </c>
      <c r="Q139" s="1" t="s">
        <v>2130</v>
      </c>
      <c r="R139" s="1" t="s">
        <v>21</v>
      </c>
      <c r="S139" s="1"/>
      <c r="T139" s="1" t="s">
        <v>25</v>
      </c>
      <c r="U139">
        <v>-1</v>
      </c>
    </row>
    <row r="140" spans="1:21">
      <c r="A140" s="1" t="s">
        <v>340</v>
      </c>
      <c r="B140" s="1" t="s">
        <v>11467</v>
      </c>
      <c r="C140" s="1" t="s">
        <v>11456</v>
      </c>
      <c r="D140" s="1" t="s">
        <v>11457</v>
      </c>
      <c r="E140" s="1" t="s">
        <v>11446</v>
      </c>
      <c r="F140" s="5">
        <v>43132</v>
      </c>
      <c r="G140" s="1" t="s">
        <v>2179</v>
      </c>
      <c r="H140" s="1" t="s">
        <v>17</v>
      </c>
      <c r="I140" s="1" t="s">
        <v>59</v>
      </c>
      <c r="J140" s="1" t="s">
        <v>2180</v>
      </c>
      <c r="K140" s="1" t="s">
        <v>84</v>
      </c>
      <c r="L140" s="1" t="s">
        <v>2181</v>
      </c>
      <c r="M140" s="1"/>
      <c r="N140" s="1">
        <v>2836.41</v>
      </c>
      <c r="O140" s="1" t="s">
        <v>22</v>
      </c>
      <c r="P140" s="1" t="s">
        <v>2182</v>
      </c>
      <c r="Q140" s="1" t="s">
        <v>2183</v>
      </c>
      <c r="R140" s="1" t="s">
        <v>21</v>
      </c>
      <c r="S140" s="1"/>
      <c r="T140" s="1" t="s">
        <v>25</v>
      </c>
      <c r="U140">
        <v>-1</v>
      </c>
    </row>
    <row r="141" spans="1:21">
      <c r="A141" s="1" t="s">
        <v>524</v>
      </c>
      <c r="B141" s="1" t="s">
        <v>11477</v>
      </c>
      <c r="C141" s="1" t="s">
        <v>11456</v>
      </c>
      <c r="D141" s="1" t="s">
        <v>11478</v>
      </c>
      <c r="E141" s="1" t="s">
        <v>11446</v>
      </c>
      <c r="F141" s="5">
        <v>43018</v>
      </c>
      <c r="G141" s="1" t="s">
        <v>2198</v>
      </c>
      <c r="H141" s="1" t="s">
        <v>17</v>
      </c>
      <c r="I141" s="1" t="s">
        <v>44</v>
      </c>
      <c r="J141" s="1" t="s">
        <v>29</v>
      </c>
      <c r="K141" s="1" t="s">
        <v>20</v>
      </c>
      <c r="L141" s="1" t="s">
        <v>29</v>
      </c>
      <c r="M141" s="1"/>
      <c r="N141" s="1">
        <v>0</v>
      </c>
      <c r="O141" s="1" t="s">
        <v>22</v>
      </c>
      <c r="P141" s="1" t="s">
        <v>2199</v>
      </c>
      <c r="Q141" s="1" t="s">
        <v>2200</v>
      </c>
      <c r="R141" s="1" t="s">
        <v>21</v>
      </c>
      <c r="S141" s="1"/>
      <c r="T141" s="1" t="s">
        <v>25</v>
      </c>
      <c r="U141">
        <v>-1</v>
      </c>
    </row>
    <row r="142" spans="1:21">
      <c r="A142" s="1" t="s">
        <v>2213</v>
      </c>
      <c r="B142" s="1" t="s">
        <v>11507</v>
      </c>
      <c r="C142" s="1" t="s">
        <v>11456</v>
      </c>
      <c r="D142" s="1" t="s">
        <v>11478</v>
      </c>
      <c r="E142" s="1" t="s">
        <v>11446</v>
      </c>
      <c r="F142" s="5">
        <v>42746</v>
      </c>
      <c r="G142" s="1" t="s">
        <v>2214</v>
      </c>
      <c r="H142" s="1" t="s">
        <v>17</v>
      </c>
      <c r="I142" s="1" t="s">
        <v>59</v>
      </c>
      <c r="J142" s="1" t="s">
        <v>2215</v>
      </c>
      <c r="K142" s="1" t="s">
        <v>20</v>
      </c>
      <c r="L142" s="1" t="s">
        <v>2215</v>
      </c>
      <c r="M142" s="1"/>
      <c r="N142" s="1">
        <v>6267</v>
      </c>
      <c r="O142" s="1" t="s">
        <v>22</v>
      </c>
      <c r="P142" s="1" t="s">
        <v>2216</v>
      </c>
      <c r="Q142" s="1" t="s">
        <v>2217</v>
      </c>
      <c r="R142" s="1" t="s">
        <v>21</v>
      </c>
      <c r="S142" s="1"/>
      <c r="T142" s="1" t="s">
        <v>25</v>
      </c>
      <c r="U142">
        <v>-1</v>
      </c>
    </row>
    <row r="143" spans="1:21">
      <c r="A143" s="1" t="s">
        <v>340</v>
      </c>
      <c r="B143" s="1" t="s">
        <v>11467</v>
      </c>
      <c r="C143" s="1" t="s">
        <v>11456</v>
      </c>
      <c r="D143" s="1" t="s">
        <v>11457</v>
      </c>
      <c r="E143" s="1" t="s">
        <v>11446</v>
      </c>
      <c r="F143" s="5">
        <v>43132</v>
      </c>
      <c r="G143" s="1" t="s">
        <v>2224</v>
      </c>
      <c r="H143" s="1" t="s">
        <v>17</v>
      </c>
      <c r="I143" s="1" t="s">
        <v>59</v>
      </c>
      <c r="J143" s="1" t="s">
        <v>2225</v>
      </c>
      <c r="K143" s="1" t="s">
        <v>84</v>
      </c>
      <c r="L143" s="1" t="s">
        <v>2226</v>
      </c>
      <c r="M143" s="1"/>
      <c r="N143" s="1">
        <v>1879.86</v>
      </c>
      <c r="O143" s="1" t="s">
        <v>22</v>
      </c>
      <c r="P143" s="1" t="s">
        <v>2227</v>
      </c>
      <c r="Q143" s="1" t="s">
        <v>2228</v>
      </c>
      <c r="R143" s="1" t="s">
        <v>21</v>
      </c>
      <c r="S143" s="1"/>
      <c r="T143" s="1" t="s">
        <v>25</v>
      </c>
      <c r="U143">
        <v>-1</v>
      </c>
    </row>
    <row r="144" spans="1:21">
      <c r="A144" s="1" t="s">
        <v>483</v>
      </c>
      <c r="B144" s="1" t="s">
        <v>11475</v>
      </c>
      <c r="C144" s="1" t="s">
        <v>11453</v>
      </c>
      <c r="D144" s="1" t="s">
        <v>11462</v>
      </c>
      <c r="E144" s="1" t="s">
        <v>11446</v>
      </c>
      <c r="F144" s="5">
        <v>42709</v>
      </c>
      <c r="G144" s="1" t="s">
        <v>2298</v>
      </c>
      <c r="H144" s="1" t="s">
        <v>17</v>
      </c>
      <c r="I144" s="1" t="s">
        <v>59</v>
      </c>
      <c r="J144" s="1" t="s">
        <v>2299</v>
      </c>
      <c r="K144" s="1" t="s">
        <v>20</v>
      </c>
      <c r="L144" s="1" t="s">
        <v>2299</v>
      </c>
      <c r="M144" s="1"/>
      <c r="N144" s="1">
        <v>1810</v>
      </c>
      <c r="O144" s="1" t="s">
        <v>22</v>
      </c>
      <c r="P144" s="1" t="s">
        <v>2300</v>
      </c>
      <c r="Q144" s="1" t="s">
        <v>2301</v>
      </c>
      <c r="R144" s="1" t="s">
        <v>21</v>
      </c>
      <c r="S144" s="1"/>
      <c r="T144" s="1" t="s">
        <v>25</v>
      </c>
      <c r="U144">
        <v>-1</v>
      </c>
    </row>
    <row r="145" spans="1:21">
      <c r="A145" s="1" t="s">
        <v>2310</v>
      </c>
      <c r="B145" s="1" t="s">
        <v>11508</v>
      </c>
      <c r="C145" s="1" t="s">
        <v>11453</v>
      </c>
      <c r="D145" s="1" t="s">
        <v>11466</v>
      </c>
      <c r="E145" s="1" t="s">
        <v>11446</v>
      </c>
      <c r="F145" s="5">
        <v>42942</v>
      </c>
      <c r="G145" s="1" t="s">
        <v>2311</v>
      </c>
      <c r="H145" s="1" t="s">
        <v>407</v>
      </c>
      <c r="I145" s="1" t="s">
        <v>59</v>
      </c>
      <c r="J145" s="1" t="s">
        <v>779</v>
      </c>
      <c r="K145" s="1" t="s">
        <v>20</v>
      </c>
      <c r="L145" s="1" t="s">
        <v>779</v>
      </c>
      <c r="M145" s="1"/>
      <c r="N145" s="1">
        <v>125</v>
      </c>
      <c r="O145" s="1" t="s">
        <v>22</v>
      </c>
      <c r="P145" s="1" t="s">
        <v>2312</v>
      </c>
      <c r="Q145" s="1" t="s">
        <v>2313</v>
      </c>
      <c r="R145" s="1" t="s">
        <v>21</v>
      </c>
      <c r="S145" s="1"/>
      <c r="T145" s="1" t="s">
        <v>25</v>
      </c>
      <c r="U145">
        <v>-1</v>
      </c>
    </row>
    <row r="146" spans="1:21">
      <c r="A146" s="1" t="s">
        <v>1648</v>
      </c>
      <c r="B146" s="1" t="s">
        <v>11509</v>
      </c>
      <c r="C146" s="1" t="s">
        <v>11469</v>
      </c>
      <c r="D146" s="1" t="s">
        <v>11510</v>
      </c>
      <c r="E146" s="1" t="s">
        <v>11446</v>
      </c>
      <c r="F146" s="5">
        <v>43103</v>
      </c>
      <c r="G146" s="1" t="s">
        <v>2317</v>
      </c>
      <c r="H146" s="1" t="s">
        <v>17</v>
      </c>
      <c r="I146" s="1" t="s">
        <v>59</v>
      </c>
      <c r="J146" s="1" t="s">
        <v>2318</v>
      </c>
      <c r="K146" s="1" t="s">
        <v>20</v>
      </c>
      <c r="L146" s="1" t="s">
        <v>2318</v>
      </c>
      <c r="M146" s="1"/>
      <c r="N146" s="1">
        <v>1378.5</v>
      </c>
      <c r="O146" s="1" t="s">
        <v>22</v>
      </c>
      <c r="P146" s="1" t="s">
        <v>2319</v>
      </c>
      <c r="Q146" s="1" t="s">
        <v>2320</v>
      </c>
      <c r="R146" s="1" t="s">
        <v>21</v>
      </c>
      <c r="S146" s="1"/>
      <c r="T146" s="1" t="s">
        <v>25</v>
      </c>
      <c r="U146">
        <v>-1</v>
      </c>
    </row>
    <row r="147" spans="1:21">
      <c r="A147" s="1" t="s">
        <v>346</v>
      </c>
      <c r="B147" s="1" t="s">
        <v>11468</v>
      </c>
      <c r="C147" s="1" t="s">
        <v>11469</v>
      </c>
      <c r="D147" s="1" t="s">
        <v>11470</v>
      </c>
      <c r="E147" s="1" t="s">
        <v>11446</v>
      </c>
      <c r="F147" s="5">
        <v>43034</v>
      </c>
      <c r="G147" s="1" t="s">
        <v>2383</v>
      </c>
      <c r="H147" s="1" t="s">
        <v>17</v>
      </c>
      <c r="I147" s="1" t="s">
        <v>59</v>
      </c>
      <c r="J147" s="1" t="s">
        <v>1178</v>
      </c>
      <c r="K147" s="1" t="s">
        <v>20</v>
      </c>
      <c r="L147" s="1" t="s">
        <v>1178</v>
      </c>
      <c r="M147" s="1"/>
      <c r="N147" s="1">
        <v>241</v>
      </c>
      <c r="O147" s="1" t="s">
        <v>22</v>
      </c>
      <c r="P147" s="1" t="s">
        <v>2384</v>
      </c>
      <c r="Q147" s="1" t="s">
        <v>2385</v>
      </c>
      <c r="R147" s="1" t="s">
        <v>21</v>
      </c>
      <c r="S147" s="1"/>
      <c r="T147" s="1" t="s">
        <v>25</v>
      </c>
      <c r="U147">
        <v>-1</v>
      </c>
    </row>
    <row r="148" spans="1:21">
      <c r="A148" s="1" t="s">
        <v>220</v>
      </c>
      <c r="B148" s="1" t="s">
        <v>11463</v>
      </c>
      <c r="C148" s="1" t="s">
        <v>11453</v>
      </c>
      <c r="D148" s="1" t="s">
        <v>11462</v>
      </c>
      <c r="E148" s="1" t="s">
        <v>11446</v>
      </c>
      <c r="F148" s="5">
        <v>42670</v>
      </c>
      <c r="G148" s="1" t="s">
        <v>2398</v>
      </c>
      <c r="H148" s="1" t="s">
        <v>17</v>
      </c>
      <c r="I148" s="1" t="s">
        <v>59</v>
      </c>
      <c r="J148" s="1" t="s">
        <v>2399</v>
      </c>
      <c r="K148" s="1" t="s">
        <v>20</v>
      </c>
      <c r="L148" s="1" t="s">
        <v>2399</v>
      </c>
      <c r="M148" s="1"/>
      <c r="N148" s="1">
        <v>558</v>
      </c>
      <c r="O148" s="1" t="s">
        <v>22</v>
      </c>
      <c r="P148" s="1" t="s">
        <v>2400</v>
      </c>
      <c r="Q148" s="1" t="s">
        <v>2400</v>
      </c>
      <c r="R148" s="1" t="s">
        <v>21</v>
      </c>
      <c r="S148" s="1"/>
      <c r="T148" s="1" t="s">
        <v>25</v>
      </c>
      <c r="U148">
        <v>-1</v>
      </c>
    </row>
    <row r="149" spans="1:21">
      <c r="A149" s="1" t="s">
        <v>220</v>
      </c>
      <c r="B149" s="1" t="s">
        <v>11463</v>
      </c>
      <c r="C149" s="1" t="s">
        <v>11453</v>
      </c>
      <c r="D149" s="1" t="s">
        <v>11462</v>
      </c>
      <c r="E149" s="1" t="s">
        <v>11446</v>
      </c>
      <c r="F149" s="5">
        <v>42670</v>
      </c>
      <c r="G149" s="1" t="s">
        <v>2401</v>
      </c>
      <c r="H149" s="1" t="s">
        <v>17</v>
      </c>
      <c r="I149" s="1" t="s">
        <v>59</v>
      </c>
      <c r="J149" s="1" t="s">
        <v>2402</v>
      </c>
      <c r="K149" s="1" t="s">
        <v>20</v>
      </c>
      <c r="L149" s="1" t="s">
        <v>2402</v>
      </c>
      <c r="M149" s="1"/>
      <c r="N149" s="1">
        <v>1086</v>
      </c>
      <c r="O149" s="1" t="s">
        <v>22</v>
      </c>
      <c r="P149" s="1" t="s">
        <v>2403</v>
      </c>
      <c r="Q149" s="1" t="s">
        <v>2403</v>
      </c>
      <c r="R149" s="1" t="s">
        <v>21</v>
      </c>
      <c r="S149" s="1"/>
      <c r="T149" s="1" t="s">
        <v>25</v>
      </c>
      <c r="U149">
        <v>-1</v>
      </c>
    </row>
    <row r="150" spans="1:21">
      <c r="A150" s="1" t="s">
        <v>220</v>
      </c>
      <c r="B150" s="1" t="s">
        <v>11463</v>
      </c>
      <c r="C150" s="1" t="s">
        <v>11453</v>
      </c>
      <c r="D150" s="1" t="s">
        <v>11462</v>
      </c>
      <c r="E150" s="1" t="s">
        <v>11446</v>
      </c>
      <c r="F150" s="5">
        <v>42670</v>
      </c>
      <c r="G150" s="1" t="s">
        <v>2404</v>
      </c>
      <c r="H150" s="1" t="s">
        <v>17</v>
      </c>
      <c r="I150" s="1" t="s">
        <v>59</v>
      </c>
      <c r="J150" s="1" t="s">
        <v>2405</v>
      </c>
      <c r="K150" s="1" t="s">
        <v>20</v>
      </c>
      <c r="L150" s="1" t="s">
        <v>2405</v>
      </c>
      <c r="M150" s="1"/>
      <c r="N150" s="1">
        <v>1282</v>
      </c>
      <c r="O150" s="1" t="s">
        <v>22</v>
      </c>
      <c r="P150" s="1" t="s">
        <v>2406</v>
      </c>
      <c r="Q150" s="1" t="s">
        <v>2406</v>
      </c>
      <c r="R150" s="1" t="s">
        <v>21</v>
      </c>
      <c r="S150" s="1"/>
      <c r="T150" s="1" t="s">
        <v>25</v>
      </c>
      <c r="U150">
        <v>-1</v>
      </c>
    </row>
    <row r="151" spans="1:21">
      <c r="A151" s="1" t="s">
        <v>220</v>
      </c>
      <c r="B151" s="1" t="s">
        <v>11463</v>
      </c>
      <c r="C151" s="1" t="s">
        <v>11453</v>
      </c>
      <c r="D151" s="1" t="s">
        <v>11462</v>
      </c>
      <c r="E151" s="1" t="s">
        <v>11446</v>
      </c>
      <c r="F151" s="5">
        <v>42670</v>
      </c>
      <c r="G151" s="1" t="s">
        <v>2407</v>
      </c>
      <c r="H151" s="1" t="s">
        <v>17</v>
      </c>
      <c r="I151" s="1" t="s">
        <v>59</v>
      </c>
      <c r="J151" s="1" t="s">
        <v>2408</v>
      </c>
      <c r="K151" s="1" t="s">
        <v>20</v>
      </c>
      <c r="L151" s="1" t="s">
        <v>2408</v>
      </c>
      <c r="M151" s="1"/>
      <c r="N151" s="1">
        <v>671</v>
      </c>
      <c r="O151" s="1" t="s">
        <v>22</v>
      </c>
      <c r="P151" s="1" t="s">
        <v>2409</v>
      </c>
      <c r="Q151" s="1" t="s">
        <v>2409</v>
      </c>
      <c r="R151" s="1" t="s">
        <v>21</v>
      </c>
      <c r="S151" s="1"/>
      <c r="T151" s="1" t="s">
        <v>25</v>
      </c>
      <c r="U151">
        <v>-1</v>
      </c>
    </row>
    <row r="152" spans="1:21">
      <c r="A152" s="1" t="s">
        <v>220</v>
      </c>
      <c r="B152" s="1" t="s">
        <v>11463</v>
      </c>
      <c r="C152" s="1" t="s">
        <v>11453</v>
      </c>
      <c r="D152" s="1" t="s">
        <v>11462</v>
      </c>
      <c r="E152" s="1" t="s">
        <v>11446</v>
      </c>
      <c r="F152" s="5">
        <v>42670</v>
      </c>
      <c r="G152" s="1" t="s">
        <v>2410</v>
      </c>
      <c r="H152" s="1" t="s">
        <v>17</v>
      </c>
      <c r="I152" s="1" t="s">
        <v>59</v>
      </c>
      <c r="J152" s="1" t="s">
        <v>2399</v>
      </c>
      <c r="K152" s="1" t="s">
        <v>20</v>
      </c>
      <c r="L152" s="1" t="s">
        <v>2399</v>
      </c>
      <c r="M152" s="1"/>
      <c r="N152" s="1">
        <v>558</v>
      </c>
      <c r="O152" s="1" t="s">
        <v>22</v>
      </c>
      <c r="P152" s="1" t="s">
        <v>2411</v>
      </c>
      <c r="Q152" s="1" t="s">
        <v>2412</v>
      </c>
      <c r="R152" s="1" t="s">
        <v>21</v>
      </c>
      <c r="S152" s="1"/>
      <c r="T152" s="1" t="s">
        <v>25</v>
      </c>
      <c r="U152">
        <v>-1</v>
      </c>
    </row>
    <row r="153" spans="1:21">
      <c r="A153" s="1" t="s">
        <v>220</v>
      </c>
      <c r="B153" s="1" t="s">
        <v>11463</v>
      </c>
      <c r="C153" s="1" t="s">
        <v>11453</v>
      </c>
      <c r="D153" s="1" t="s">
        <v>11462</v>
      </c>
      <c r="E153" s="1" t="s">
        <v>11446</v>
      </c>
      <c r="F153" s="5">
        <v>42670</v>
      </c>
      <c r="G153" s="1" t="s">
        <v>2413</v>
      </c>
      <c r="H153" s="1" t="s">
        <v>17</v>
      </c>
      <c r="I153" s="1" t="s">
        <v>59</v>
      </c>
      <c r="J153" s="1" t="s">
        <v>2414</v>
      </c>
      <c r="K153" s="1" t="s">
        <v>20</v>
      </c>
      <c r="L153" s="1" t="s">
        <v>2414</v>
      </c>
      <c r="M153" s="1"/>
      <c r="N153" s="1">
        <v>1076</v>
      </c>
      <c r="O153" s="1" t="s">
        <v>22</v>
      </c>
      <c r="P153" s="1" t="s">
        <v>2415</v>
      </c>
      <c r="Q153" s="1" t="s">
        <v>2416</v>
      </c>
      <c r="R153" s="1" t="s">
        <v>21</v>
      </c>
      <c r="S153" s="1"/>
      <c r="T153" s="1" t="s">
        <v>25</v>
      </c>
      <c r="U153">
        <v>-1</v>
      </c>
    </row>
    <row r="154" spans="1:21">
      <c r="A154" s="1" t="s">
        <v>220</v>
      </c>
      <c r="B154" s="1" t="s">
        <v>11463</v>
      </c>
      <c r="C154" s="1" t="s">
        <v>11453</v>
      </c>
      <c r="D154" s="1" t="s">
        <v>11462</v>
      </c>
      <c r="E154" s="1" t="s">
        <v>11446</v>
      </c>
      <c r="F154" s="5">
        <v>42670</v>
      </c>
      <c r="G154" s="1" t="s">
        <v>2417</v>
      </c>
      <c r="H154" s="1" t="s">
        <v>17</v>
      </c>
      <c r="I154" s="1" t="s">
        <v>59</v>
      </c>
      <c r="J154" s="1" t="s">
        <v>2399</v>
      </c>
      <c r="K154" s="1" t="s">
        <v>20</v>
      </c>
      <c r="L154" s="1" t="s">
        <v>2399</v>
      </c>
      <c r="M154" s="1"/>
      <c r="N154" s="1">
        <v>558</v>
      </c>
      <c r="O154" s="1" t="s">
        <v>22</v>
      </c>
      <c r="P154" s="1" t="s">
        <v>2418</v>
      </c>
      <c r="Q154" s="1" t="s">
        <v>2418</v>
      </c>
      <c r="R154" s="1" t="s">
        <v>21</v>
      </c>
      <c r="S154" s="1"/>
      <c r="T154" s="1" t="s">
        <v>25</v>
      </c>
      <c r="U154">
        <v>-1</v>
      </c>
    </row>
    <row r="155" spans="1:21">
      <c r="A155" s="1" t="s">
        <v>829</v>
      </c>
      <c r="B155" s="1" t="s">
        <v>11484</v>
      </c>
      <c r="C155" s="1" t="s">
        <v>11456</v>
      </c>
      <c r="D155" s="1" t="s">
        <v>11478</v>
      </c>
      <c r="E155" s="1" t="s">
        <v>11446</v>
      </c>
      <c r="F155" s="5">
        <v>43004</v>
      </c>
      <c r="G155" s="1" t="s">
        <v>2419</v>
      </c>
      <c r="H155" s="1" t="s">
        <v>17</v>
      </c>
      <c r="I155" s="1" t="s">
        <v>59</v>
      </c>
      <c r="J155" s="1" t="s">
        <v>1776</v>
      </c>
      <c r="K155" s="1" t="s">
        <v>20</v>
      </c>
      <c r="L155" s="1" t="s">
        <v>1776</v>
      </c>
      <c r="M155" s="1"/>
      <c r="N155" s="1">
        <v>192</v>
      </c>
      <c r="O155" s="1" t="s">
        <v>22</v>
      </c>
      <c r="P155" s="1" t="s">
        <v>2420</v>
      </c>
      <c r="Q155" s="1" t="s">
        <v>2420</v>
      </c>
      <c r="R155" s="1" t="s">
        <v>21</v>
      </c>
      <c r="S155" s="1"/>
      <c r="T155" s="1" t="s">
        <v>25</v>
      </c>
      <c r="U155">
        <v>-1</v>
      </c>
    </row>
    <row r="156" spans="1:21">
      <c r="A156" s="1" t="s">
        <v>582</v>
      </c>
      <c r="B156" s="1" t="s">
        <v>11463</v>
      </c>
      <c r="C156" s="1" t="s">
        <v>11453</v>
      </c>
      <c r="D156" s="1" t="s">
        <v>11462</v>
      </c>
      <c r="E156" s="1" t="s">
        <v>11446</v>
      </c>
      <c r="F156" s="5">
        <v>42670</v>
      </c>
      <c r="G156" s="1" t="s">
        <v>2421</v>
      </c>
      <c r="H156" s="1" t="s">
        <v>17</v>
      </c>
      <c r="I156" s="1" t="s">
        <v>59</v>
      </c>
      <c r="J156" s="1" t="s">
        <v>2422</v>
      </c>
      <c r="K156" s="1" t="s">
        <v>20</v>
      </c>
      <c r="L156" s="1" t="s">
        <v>2422</v>
      </c>
      <c r="M156" s="1"/>
      <c r="N156" s="1">
        <v>1001</v>
      </c>
      <c r="O156" s="1" t="s">
        <v>22</v>
      </c>
      <c r="P156" s="1" t="s">
        <v>2423</v>
      </c>
      <c r="Q156" s="1" t="s">
        <v>2423</v>
      </c>
      <c r="R156" s="1" t="s">
        <v>21</v>
      </c>
      <c r="S156" s="1"/>
      <c r="T156" s="1" t="s">
        <v>25</v>
      </c>
      <c r="U156">
        <v>-1</v>
      </c>
    </row>
    <row r="157" spans="1:21">
      <c r="A157" s="1" t="s">
        <v>582</v>
      </c>
      <c r="B157" s="1" t="s">
        <v>11463</v>
      </c>
      <c r="C157" s="1" t="s">
        <v>11453</v>
      </c>
      <c r="D157" s="1" t="s">
        <v>11462</v>
      </c>
      <c r="E157" s="1" t="s">
        <v>11446</v>
      </c>
      <c r="F157" s="5">
        <v>42670</v>
      </c>
      <c r="G157" s="1" t="s">
        <v>2424</v>
      </c>
      <c r="H157" s="1" t="s">
        <v>17</v>
      </c>
      <c r="I157" s="1" t="s">
        <v>59</v>
      </c>
      <c r="J157" s="1" t="s">
        <v>602</v>
      </c>
      <c r="K157" s="1" t="s">
        <v>20</v>
      </c>
      <c r="L157" s="1" t="s">
        <v>602</v>
      </c>
      <c r="M157" s="1"/>
      <c r="N157" s="1">
        <v>428</v>
      </c>
      <c r="O157" s="1" t="s">
        <v>22</v>
      </c>
      <c r="P157" s="1" t="s">
        <v>2425</v>
      </c>
      <c r="Q157" s="1" t="s">
        <v>2426</v>
      </c>
      <c r="R157" s="1" t="s">
        <v>21</v>
      </c>
      <c r="S157" s="1"/>
      <c r="T157" s="1" t="s">
        <v>25</v>
      </c>
      <c r="U157">
        <v>-1</v>
      </c>
    </row>
    <row r="158" spans="1:21">
      <c r="A158" s="1" t="s">
        <v>582</v>
      </c>
      <c r="B158" s="1" t="s">
        <v>11463</v>
      </c>
      <c r="C158" s="1" t="s">
        <v>11453</v>
      </c>
      <c r="D158" s="1" t="s">
        <v>11462</v>
      </c>
      <c r="E158" s="1" t="s">
        <v>11446</v>
      </c>
      <c r="F158" s="5">
        <v>42670</v>
      </c>
      <c r="G158" s="1" t="s">
        <v>2427</v>
      </c>
      <c r="H158" s="1" t="s">
        <v>17</v>
      </c>
      <c r="I158" s="1" t="s">
        <v>59</v>
      </c>
      <c r="J158" s="1" t="s">
        <v>278</v>
      </c>
      <c r="K158" s="1" t="s">
        <v>20</v>
      </c>
      <c r="L158" s="1" t="s">
        <v>278</v>
      </c>
      <c r="M158" s="1"/>
      <c r="N158" s="1">
        <v>228</v>
      </c>
      <c r="O158" s="1" t="s">
        <v>22</v>
      </c>
      <c r="P158" s="1" t="s">
        <v>2428</v>
      </c>
      <c r="Q158" s="1" t="s">
        <v>2428</v>
      </c>
      <c r="R158" s="1" t="s">
        <v>21</v>
      </c>
      <c r="S158" s="1"/>
      <c r="T158" s="1" t="s">
        <v>25</v>
      </c>
      <c r="U158">
        <v>-1</v>
      </c>
    </row>
    <row r="159" spans="1:21">
      <c r="A159" s="1" t="s">
        <v>582</v>
      </c>
      <c r="B159" s="1" t="s">
        <v>11463</v>
      </c>
      <c r="C159" s="1" t="s">
        <v>11453</v>
      </c>
      <c r="D159" s="1" t="s">
        <v>11462</v>
      </c>
      <c r="E159" s="1" t="s">
        <v>11446</v>
      </c>
      <c r="F159" s="5">
        <v>42670</v>
      </c>
      <c r="G159" s="1" t="s">
        <v>2429</v>
      </c>
      <c r="H159" s="1" t="s">
        <v>306</v>
      </c>
      <c r="I159" s="1" t="s">
        <v>59</v>
      </c>
      <c r="J159" s="1" t="s">
        <v>2430</v>
      </c>
      <c r="K159" s="1" t="s">
        <v>20</v>
      </c>
      <c r="L159" s="1" t="s">
        <v>2430</v>
      </c>
      <c r="M159" s="1"/>
      <c r="N159" s="1">
        <v>340</v>
      </c>
      <c r="O159" s="1" t="s">
        <v>22</v>
      </c>
      <c r="P159" s="1" t="s">
        <v>2431</v>
      </c>
      <c r="Q159" s="1" t="s">
        <v>2431</v>
      </c>
      <c r="R159" s="1" t="s">
        <v>21</v>
      </c>
      <c r="S159" s="1"/>
      <c r="T159" s="1" t="s">
        <v>25</v>
      </c>
      <c r="U159">
        <v>-1</v>
      </c>
    </row>
    <row r="160" spans="1:21">
      <c r="A160" s="1" t="s">
        <v>582</v>
      </c>
      <c r="B160" s="1" t="s">
        <v>11463</v>
      </c>
      <c r="C160" s="1" t="s">
        <v>11453</v>
      </c>
      <c r="D160" s="1" t="s">
        <v>11462</v>
      </c>
      <c r="E160" s="1" t="s">
        <v>11446</v>
      </c>
      <c r="F160" s="5">
        <v>42670</v>
      </c>
      <c r="G160" s="1" t="s">
        <v>2432</v>
      </c>
      <c r="H160" s="1" t="s">
        <v>17</v>
      </c>
      <c r="I160" s="1" t="s">
        <v>59</v>
      </c>
      <c r="J160" s="1" t="s">
        <v>2433</v>
      </c>
      <c r="K160" s="1" t="s">
        <v>20</v>
      </c>
      <c r="L160" s="1" t="s">
        <v>2433</v>
      </c>
      <c r="M160" s="1"/>
      <c r="N160" s="1">
        <v>304</v>
      </c>
      <c r="O160" s="1" t="s">
        <v>22</v>
      </c>
      <c r="P160" s="1" t="s">
        <v>2434</v>
      </c>
      <c r="Q160" s="1" t="s">
        <v>2435</v>
      </c>
      <c r="R160" s="1" t="s">
        <v>21</v>
      </c>
      <c r="S160" s="1"/>
      <c r="T160" s="1" t="s">
        <v>25</v>
      </c>
      <c r="U160">
        <v>-1</v>
      </c>
    </row>
    <row r="161" spans="1:21">
      <c r="A161" s="1" t="s">
        <v>582</v>
      </c>
      <c r="B161" s="1" t="s">
        <v>11463</v>
      </c>
      <c r="C161" s="1" t="s">
        <v>11453</v>
      </c>
      <c r="D161" s="1" t="s">
        <v>11462</v>
      </c>
      <c r="E161" s="1" t="s">
        <v>11446</v>
      </c>
      <c r="F161" s="5">
        <v>42670</v>
      </c>
      <c r="G161" s="1" t="s">
        <v>2436</v>
      </c>
      <c r="H161" s="1" t="s">
        <v>17</v>
      </c>
      <c r="I161" s="1" t="s">
        <v>59</v>
      </c>
      <c r="J161" s="1" t="s">
        <v>2437</v>
      </c>
      <c r="K161" s="1" t="s">
        <v>20</v>
      </c>
      <c r="L161" s="1" t="s">
        <v>2437</v>
      </c>
      <c r="M161" s="1"/>
      <c r="N161" s="1">
        <v>626</v>
      </c>
      <c r="O161" s="1" t="s">
        <v>22</v>
      </c>
      <c r="P161" s="1" t="s">
        <v>2438</v>
      </c>
      <c r="Q161" s="1" t="s">
        <v>2438</v>
      </c>
      <c r="R161" s="1" t="s">
        <v>21</v>
      </c>
      <c r="S161" s="1"/>
      <c r="T161" s="1" t="s">
        <v>25</v>
      </c>
      <c r="U161">
        <v>-1</v>
      </c>
    </row>
    <row r="162" spans="1:21">
      <c r="A162" s="1" t="s">
        <v>833</v>
      </c>
      <c r="B162" s="1" t="s">
        <v>11485</v>
      </c>
      <c r="C162" s="1" t="s">
        <v>11453</v>
      </c>
      <c r="D162" s="1" t="s">
        <v>11453</v>
      </c>
      <c r="E162" s="1" t="s">
        <v>11446</v>
      </c>
      <c r="F162" s="5">
        <v>43050</v>
      </c>
      <c r="G162" s="1" t="s">
        <v>2439</v>
      </c>
      <c r="H162" s="1" t="s">
        <v>17</v>
      </c>
      <c r="I162" s="1" t="s">
        <v>59</v>
      </c>
      <c r="J162" s="1" t="s">
        <v>2440</v>
      </c>
      <c r="K162" s="1" t="s">
        <v>360</v>
      </c>
      <c r="L162" s="1" t="s">
        <v>2441</v>
      </c>
      <c r="M162" s="1"/>
      <c r="N162" s="1">
        <v>403.7</v>
      </c>
      <c r="O162" s="1" t="s">
        <v>22</v>
      </c>
      <c r="P162" s="1" t="s">
        <v>2442</v>
      </c>
      <c r="Q162" s="1" t="s">
        <v>2443</v>
      </c>
      <c r="R162" s="1" t="s">
        <v>21</v>
      </c>
      <c r="S162" s="1"/>
      <c r="T162" s="1" t="s">
        <v>25</v>
      </c>
      <c r="U162">
        <v>-1</v>
      </c>
    </row>
    <row r="163" spans="1:21">
      <c r="A163" s="1" t="s">
        <v>299</v>
      </c>
      <c r="B163" s="1" t="s">
        <v>11464</v>
      </c>
      <c r="C163" s="1" t="s">
        <v>11459</v>
      </c>
      <c r="D163" s="1" t="s">
        <v>11460</v>
      </c>
      <c r="E163" s="1" t="s">
        <v>11446</v>
      </c>
      <c r="F163" s="5">
        <v>42744</v>
      </c>
      <c r="G163" s="1" t="s">
        <v>2444</v>
      </c>
      <c r="H163" s="1" t="s">
        <v>17</v>
      </c>
      <c r="I163" s="1" t="s">
        <v>59</v>
      </c>
      <c r="J163" s="1" t="s">
        <v>555</v>
      </c>
      <c r="K163" s="1" t="s">
        <v>20</v>
      </c>
      <c r="L163" s="1" t="s">
        <v>555</v>
      </c>
      <c r="M163" s="1">
        <v>218</v>
      </c>
      <c r="N163" s="1">
        <v>0</v>
      </c>
      <c r="O163" s="1" t="s">
        <v>22</v>
      </c>
      <c r="P163" s="1" t="s">
        <v>2445</v>
      </c>
      <c r="Q163" s="1" t="s">
        <v>2446</v>
      </c>
      <c r="R163" s="1" t="s">
        <v>21</v>
      </c>
      <c r="S163" s="1"/>
      <c r="T163" s="1" t="s">
        <v>25</v>
      </c>
      <c r="U163">
        <v>-1</v>
      </c>
    </row>
    <row r="164" spans="1:21">
      <c r="A164" s="1" t="s">
        <v>869</v>
      </c>
      <c r="B164" s="1" t="s">
        <v>11489</v>
      </c>
      <c r="C164" s="1" t="s">
        <v>11453</v>
      </c>
      <c r="D164" s="1" t="s">
        <v>11454</v>
      </c>
      <c r="E164" s="1" t="s">
        <v>11446</v>
      </c>
      <c r="F164" s="5">
        <v>43115.892326388901</v>
      </c>
      <c r="G164" s="1" t="s">
        <v>2481</v>
      </c>
      <c r="H164" s="1" t="s">
        <v>17</v>
      </c>
      <c r="I164" s="1" t="s">
        <v>59</v>
      </c>
      <c r="J164" s="1" t="s">
        <v>2482</v>
      </c>
      <c r="K164" s="1" t="s">
        <v>20</v>
      </c>
      <c r="L164" s="1" t="s">
        <v>2482</v>
      </c>
      <c r="M164" s="1"/>
      <c r="N164" s="1">
        <v>100.52</v>
      </c>
      <c r="O164" s="1" t="s">
        <v>22</v>
      </c>
      <c r="P164" s="1" t="s">
        <v>2483</v>
      </c>
      <c r="Q164" s="1" t="s">
        <v>2484</v>
      </c>
      <c r="R164" s="1" t="s">
        <v>21</v>
      </c>
      <c r="S164" s="1"/>
      <c r="T164" s="1" t="s">
        <v>25</v>
      </c>
      <c r="U164">
        <v>-1</v>
      </c>
    </row>
    <row r="165" spans="1:21">
      <c r="A165" s="1" t="s">
        <v>220</v>
      </c>
      <c r="B165" s="1" t="s">
        <v>11463</v>
      </c>
      <c r="C165" s="1" t="s">
        <v>11453</v>
      </c>
      <c r="D165" s="1" t="s">
        <v>11462</v>
      </c>
      <c r="E165" s="1" t="s">
        <v>11446</v>
      </c>
      <c r="F165" s="5">
        <v>42670</v>
      </c>
      <c r="G165" s="1" t="s">
        <v>2501</v>
      </c>
      <c r="H165" s="1" t="s">
        <v>17</v>
      </c>
      <c r="I165" s="1" t="s">
        <v>59</v>
      </c>
      <c r="J165" s="1" t="s">
        <v>2399</v>
      </c>
      <c r="K165" s="1" t="s">
        <v>20</v>
      </c>
      <c r="L165" s="1" t="s">
        <v>2399</v>
      </c>
      <c r="M165" s="1"/>
      <c r="N165" s="1">
        <v>558</v>
      </c>
      <c r="O165" s="1" t="s">
        <v>22</v>
      </c>
      <c r="P165" s="1" t="s">
        <v>2502</v>
      </c>
      <c r="Q165" s="1" t="s">
        <v>2502</v>
      </c>
      <c r="R165" s="1" t="s">
        <v>21</v>
      </c>
      <c r="S165" s="1"/>
      <c r="T165" s="1" t="s">
        <v>25</v>
      </c>
      <c r="U165">
        <v>-1</v>
      </c>
    </row>
    <row r="166" spans="1:21">
      <c r="A166" s="1" t="s">
        <v>220</v>
      </c>
      <c r="B166" s="1" t="s">
        <v>11463</v>
      </c>
      <c r="C166" s="1" t="s">
        <v>11453</v>
      </c>
      <c r="D166" s="1" t="s">
        <v>11462</v>
      </c>
      <c r="E166" s="1" t="s">
        <v>11446</v>
      </c>
      <c r="F166" s="5">
        <v>42670</v>
      </c>
      <c r="G166" s="1" t="s">
        <v>2503</v>
      </c>
      <c r="H166" s="1" t="s">
        <v>17</v>
      </c>
      <c r="I166" s="1" t="s">
        <v>59</v>
      </c>
      <c r="J166" s="1" t="s">
        <v>2399</v>
      </c>
      <c r="K166" s="1" t="s">
        <v>20</v>
      </c>
      <c r="L166" s="1" t="s">
        <v>2399</v>
      </c>
      <c r="M166" s="1"/>
      <c r="N166" s="1">
        <v>558</v>
      </c>
      <c r="O166" s="1" t="s">
        <v>22</v>
      </c>
      <c r="P166" s="1" t="s">
        <v>2504</v>
      </c>
      <c r="Q166" s="1" t="s">
        <v>2505</v>
      </c>
      <c r="R166" s="1" t="s">
        <v>21</v>
      </c>
      <c r="S166" s="1"/>
      <c r="T166" s="1" t="s">
        <v>25</v>
      </c>
      <c r="U166">
        <v>-1</v>
      </c>
    </row>
    <row r="167" spans="1:21">
      <c r="A167" s="1" t="s">
        <v>220</v>
      </c>
      <c r="B167" s="1" t="s">
        <v>11463</v>
      </c>
      <c r="C167" s="1" t="s">
        <v>11453</v>
      </c>
      <c r="D167" s="1" t="s">
        <v>11462</v>
      </c>
      <c r="E167" s="1" t="s">
        <v>11446</v>
      </c>
      <c r="F167" s="5">
        <v>42670</v>
      </c>
      <c r="G167" s="1" t="s">
        <v>2506</v>
      </c>
      <c r="H167" s="1" t="s">
        <v>17</v>
      </c>
      <c r="I167" s="1" t="s">
        <v>59</v>
      </c>
      <c r="J167" s="1" t="s">
        <v>2414</v>
      </c>
      <c r="K167" s="1" t="s">
        <v>20</v>
      </c>
      <c r="L167" s="1" t="s">
        <v>2414</v>
      </c>
      <c r="M167" s="1"/>
      <c r="N167" s="1">
        <v>1076</v>
      </c>
      <c r="O167" s="1" t="s">
        <v>22</v>
      </c>
      <c r="P167" s="1" t="s">
        <v>2507</v>
      </c>
      <c r="Q167" s="1" t="s">
        <v>2508</v>
      </c>
      <c r="R167" s="1" t="s">
        <v>21</v>
      </c>
      <c r="S167" s="1"/>
      <c r="T167" s="1" t="s">
        <v>25</v>
      </c>
      <c r="U167">
        <v>-1</v>
      </c>
    </row>
    <row r="168" spans="1:21">
      <c r="A168" s="1" t="s">
        <v>220</v>
      </c>
      <c r="B168" s="1" t="s">
        <v>11463</v>
      </c>
      <c r="C168" s="1" t="s">
        <v>11453</v>
      </c>
      <c r="D168" s="1" t="s">
        <v>11462</v>
      </c>
      <c r="E168" s="1" t="s">
        <v>11446</v>
      </c>
      <c r="F168" s="5">
        <v>42670</v>
      </c>
      <c r="G168" s="1" t="s">
        <v>2509</v>
      </c>
      <c r="H168" s="1" t="s">
        <v>17</v>
      </c>
      <c r="I168" s="1" t="s">
        <v>59</v>
      </c>
      <c r="J168" s="1" t="s">
        <v>2399</v>
      </c>
      <c r="K168" s="1" t="s">
        <v>20</v>
      </c>
      <c r="L168" s="1" t="s">
        <v>2399</v>
      </c>
      <c r="M168" s="1"/>
      <c r="N168" s="1">
        <v>558</v>
      </c>
      <c r="O168" s="1" t="s">
        <v>22</v>
      </c>
      <c r="P168" s="1" t="s">
        <v>2510</v>
      </c>
      <c r="Q168" s="1" t="s">
        <v>2511</v>
      </c>
      <c r="R168" s="1" t="s">
        <v>21</v>
      </c>
      <c r="S168" s="1"/>
      <c r="T168" s="1" t="s">
        <v>25</v>
      </c>
      <c r="U168">
        <v>-1</v>
      </c>
    </row>
    <row r="169" spans="1:21">
      <c r="A169" s="1" t="s">
        <v>582</v>
      </c>
      <c r="B169" s="1" t="s">
        <v>11463</v>
      </c>
      <c r="C169" s="1" t="s">
        <v>11453</v>
      </c>
      <c r="D169" s="1" t="s">
        <v>11462</v>
      </c>
      <c r="E169" s="1" t="s">
        <v>11446</v>
      </c>
      <c r="F169" s="5">
        <v>42670</v>
      </c>
      <c r="G169" s="1" t="s">
        <v>2512</v>
      </c>
      <c r="H169" s="1" t="s">
        <v>17</v>
      </c>
      <c r="I169" s="1" t="s">
        <v>59</v>
      </c>
      <c r="J169" s="1" t="s">
        <v>2513</v>
      </c>
      <c r="K169" s="1" t="s">
        <v>20</v>
      </c>
      <c r="L169" s="1" t="s">
        <v>2513</v>
      </c>
      <c r="M169" s="1"/>
      <c r="N169" s="1">
        <v>251</v>
      </c>
      <c r="O169" s="1" t="s">
        <v>22</v>
      </c>
      <c r="P169" s="1" t="s">
        <v>2514</v>
      </c>
      <c r="Q169" s="1" t="s">
        <v>2515</v>
      </c>
      <c r="R169" s="1" t="s">
        <v>21</v>
      </c>
      <c r="S169" s="1"/>
      <c r="T169" s="1" t="s">
        <v>25</v>
      </c>
      <c r="U169">
        <v>-1</v>
      </c>
    </row>
    <row r="170" spans="1:21">
      <c r="A170" s="1" t="s">
        <v>582</v>
      </c>
      <c r="B170" s="1" t="s">
        <v>11463</v>
      </c>
      <c r="C170" s="1" t="s">
        <v>11453</v>
      </c>
      <c r="D170" s="1" t="s">
        <v>11462</v>
      </c>
      <c r="E170" s="1" t="s">
        <v>11446</v>
      </c>
      <c r="F170" s="5">
        <v>42670</v>
      </c>
      <c r="G170" s="1" t="s">
        <v>2516</v>
      </c>
      <c r="H170" s="1" t="s">
        <v>17</v>
      </c>
      <c r="I170" s="1" t="s">
        <v>59</v>
      </c>
      <c r="J170" s="1" t="s">
        <v>278</v>
      </c>
      <c r="K170" s="1" t="s">
        <v>20</v>
      </c>
      <c r="L170" s="1" t="s">
        <v>278</v>
      </c>
      <c r="M170" s="1"/>
      <c r="N170" s="1">
        <v>228</v>
      </c>
      <c r="O170" s="1" t="s">
        <v>22</v>
      </c>
      <c r="P170" s="1" t="s">
        <v>2517</v>
      </c>
      <c r="Q170" s="1" t="s">
        <v>2517</v>
      </c>
      <c r="R170" s="1" t="s">
        <v>21</v>
      </c>
      <c r="S170" s="1"/>
      <c r="T170" s="1" t="s">
        <v>25</v>
      </c>
      <c r="U170">
        <v>-1</v>
      </c>
    </row>
    <row r="171" spans="1:21">
      <c r="A171" s="1" t="s">
        <v>582</v>
      </c>
      <c r="B171" s="1" t="s">
        <v>11463</v>
      </c>
      <c r="C171" s="1" t="s">
        <v>11453</v>
      </c>
      <c r="D171" s="1" t="s">
        <v>11462</v>
      </c>
      <c r="E171" s="1" t="s">
        <v>11446</v>
      </c>
      <c r="F171" s="5">
        <v>42670</v>
      </c>
      <c r="G171" s="1" t="s">
        <v>2518</v>
      </c>
      <c r="H171" s="1" t="s">
        <v>17</v>
      </c>
      <c r="I171" s="1" t="s">
        <v>59</v>
      </c>
      <c r="J171" s="1" t="s">
        <v>278</v>
      </c>
      <c r="K171" s="1" t="s">
        <v>20</v>
      </c>
      <c r="L171" s="1" t="s">
        <v>278</v>
      </c>
      <c r="M171" s="1"/>
      <c r="N171" s="1">
        <v>228</v>
      </c>
      <c r="O171" s="1" t="s">
        <v>22</v>
      </c>
      <c r="P171" s="1" t="s">
        <v>2519</v>
      </c>
      <c r="Q171" s="1" t="s">
        <v>2519</v>
      </c>
      <c r="R171" s="1" t="s">
        <v>21</v>
      </c>
      <c r="S171" s="1"/>
      <c r="T171" s="1" t="s">
        <v>25</v>
      </c>
      <c r="U171">
        <v>-1</v>
      </c>
    </row>
    <row r="172" spans="1:21">
      <c r="A172" s="1" t="s">
        <v>582</v>
      </c>
      <c r="B172" s="1" t="s">
        <v>11463</v>
      </c>
      <c r="C172" s="1" t="s">
        <v>11453</v>
      </c>
      <c r="D172" s="1" t="s">
        <v>11462</v>
      </c>
      <c r="E172" s="1" t="s">
        <v>11446</v>
      </c>
      <c r="F172" s="5">
        <v>42670</v>
      </c>
      <c r="G172" s="1" t="s">
        <v>2520</v>
      </c>
      <c r="H172" s="1" t="s">
        <v>17</v>
      </c>
      <c r="I172" s="1" t="s">
        <v>59</v>
      </c>
      <c r="J172" s="1" t="s">
        <v>2433</v>
      </c>
      <c r="K172" s="1" t="s">
        <v>20</v>
      </c>
      <c r="L172" s="1" t="s">
        <v>2433</v>
      </c>
      <c r="M172" s="1"/>
      <c r="N172" s="1">
        <v>304</v>
      </c>
      <c r="O172" s="1" t="s">
        <v>22</v>
      </c>
      <c r="P172" s="1" t="s">
        <v>2521</v>
      </c>
      <c r="Q172" s="1" t="s">
        <v>2521</v>
      </c>
      <c r="R172" s="1" t="s">
        <v>21</v>
      </c>
      <c r="S172" s="1"/>
      <c r="T172" s="1" t="s">
        <v>25</v>
      </c>
      <c r="U172">
        <v>-1</v>
      </c>
    </row>
    <row r="173" spans="1:21">
      <c r="A173" s="1" t="s">
        <v>582</v>
      </c>
      <c r="B173" s="1" t="s">
        <v>11463</v>
      </c>
      <c r="C173" s="1" t="s">
        <v>11453</v>
      </c>
      <c r="D173" s="1" t="s">
        <v>11462</v>
      </c>
      <c r="E173" s="1" t="s">
        <v>11446</v>
      </c>
      <c r="F173" s="5">
        <v>42670</v>
      </c>
      <c r="G173" s="1" t="s">
        <v>2522</v>
      </c>
      <c r="H173" s="1" t="s">
        <v>17</v>
      </c>
      <c r="I173" s="1" t="s">
        <v>59</v>
      </c>
      <c r="J173" s="1" t="s">
        <v>278</v>
      </c>
      <c r="K173" s="1" t="s">
        <v>20</v>
      </c>
      <c r="L173" s="1" t="s">
        <v>278</v>
      </c>
      <c r="M173" s="1"/>
      <c r="N173" s="1">
        <v>228</v>
      </c>
      <c r="O173" s="1" t="s">
        <v>22</v>
      </c>
      <c r="P173" s="1" t="s">
        <v>2523</v>
      </c>
      <c r="Q173" s="1" t="s">
        <v>2523</v>
      </c>
      <c r="R173" s="1" t="s">
        <v>21</v>
      </c>
      <c r="S173" s="1"/>
      <c r="T173" s="1" t="s">
        <v>25</v>
      </c>
      <c r="U173">
        <v>-1</v>
      </c>
    </row>
    <row r="174" spans="1:21">
      <c r="A174" s="1" t="s">
        <v>1191</v>
      </c>
      <c r="B174" s="1" t="s">
        <v>11493</v>
      </c>
      <c r="C174" s="1" t="s">
        <v>11459</v>
      </c>
      <c r="D174" s="1" t="s">
        <v>11460</v>
      </c>
      <c r="E174" s="1" t="s">
        <v>11446</v>
      </c>
      <c r="F174" s="5">
        <v>42990</v>
      </c>
      <c r="G174" s="1" t="s">
        <v>2530</v>
      </c>
      <c r="H174" s="1" t="s">
        <v>36</v>
      </c>
      <c r="I174" s="1" t="s">
        <v>59</v>
      </c>
      <c r="J174" s="1" t="s">
        <v>2531</v>
      </c>
      <c r="K174" s="1" t="s">
        <v>20</v>
      </c>
      <c r="L174" s="1" t="s">
        <v>2531</v>
      </c>
      <c r="M174" s="1"/>
      <c r="N174" s="1">
        <v>1160</v>
      </c>
      <c r="O174" s="1" t="s">
        <v>22</v>
      </c>
      <c r="P174" s="1" t="s">
        <v>2532</v>
      </c>
      <c r="Q174" s="1" t="s">
        <v>2533</v>
      </c>
      <c r="R174" s="1" t="s">
        <v>21</v>
      </c>
      <c r="S174" s="1"/>
      <c r="T174" s="1" t="s">
        <v>25</v>
      </c>
      <c r="U174">
        <v>-1</v>
      </c>
    </row>
    <row r="175" spans="1:21">
      <c r="A175" s="1" t="s">
        <v>762</v>
      </c>
      <c r="B175" s="1" t="s">
        <v>11511</v>
      </c>
      <c r="C175" s="1" t="s">
        <v>11473</v>
      </c>
      <c r="D175" s="1" t="s">
        <v>11512</v>
      </c>
      <c r="E175" s="1" t="s">
        <v>11446</v>
      </c>
      <c r="F175" s="5">
        <v>42968</v>
      </c>
      <c r="G175" s="1" t="s">
        <v>2600</v>
      </c>
      <c r="H175" s="1" t="s">
        <v>17</v>
      </c>
      <c r="I175" s="1" t="s">
        <v>59</v>
      </c>
      <c r="J175" s="1" t="s">
        <v>607</v>
      </c>
      <c r="K175" s="1" t="s">
        <v>20</v>
      </c>
      <c r="L175" s="1" t="s">
        <v>607</v>
      </c>
      <c r="M175" s="1"/>
      <c r="N175" s="1">
        <v>211</v>
      </c>
      <c r="O175" s="1" t="s">
        <v>22</v>
      </c>
      <c r="P175" s="1" t="s">
        <v>2598</v>
      </c>
      <c r="Q175" s="1" t="s">
        <v>2599</v>
      </c>
      <c r="R175" s="1" t="s">
        <v>21</v>
      </c>
      <c r="S175" s="1"/>
      <c r="T175" s="1" t="s">
        <v>25</v>
      </c>
      <c r="U175">
        <v>-1</v>
      </c>
    </row>
    <row r="176" spans="1:21">
      <c r="A176" s="1" t="s">
        <v>1315</v>
      </c>
      <c r="B176" s="1" t="s">
        <v>11502</v>
      </c>
      <c r="C176" s="1" t="s">
        <v>11456</v>
      </c>
      <c r="D176" s="1" t="s">
        <v>11457</v>
      </c>
      <c r="E176" s="1" t="s">
        <v>11446</v>
      </c>
      <c r="F176" s="5">
        <v>42956</v>
      </c>
      <c r="G176" s="1" t="s">
        <v>2601</v>
      </c>
      <c r="H176" s="1" t="s">
        <v>2498</v>
      </c>
      <c r="I176" s="1" t="s">
        <v>59</v>
      </c>
      <c r="J176" s="1" t="s">
        <v>2602</v>
      </c>
      <c r="K176" s="1" t="s">
        <v>20</v>
      </c>
      <c r="L176" s="1" t="s">
        <v>2602</v>
      </c>
      <c r="M176" s="1"/>
      <c r="N176" s="1">
        <v>660</v>
      </c>
      <c r="O176" s="1" t="s">
        <v>22</v>
      </c>
      <c r="P176" s="1" t="s">
        <v>2603</v>
      </c>
      <c r="Q176" s="1" t="s">
        <v>2604</v>
      </c>
      <c r="R176" s="1" t="s">
        <v>21</v>
      </c>
      <c r="S176" s="1"/>
      <c r="T176" s="1" t="s">
        <v>25</v>
      </c>
      <c r="U176">
        <v>-1</v>
      </c>
    </row>
    <row r="177" spans="1:21">
      <c r="A177" s="1" t="s">
        <v>26</v>
      </c>
      <c r="B177" s="1" t="s">
        <v>11496</v>
      </c>
      <c r="C177" s="1" t="s">
        <v>11459</v>
      </c>
      <c r="D177" s="1" t="s">
        <v>11460</v>
      </c>
      <c r="E177" s="1" t="s">
        <v>11446</v>
      </c>
      <c r="F177" s="5">
        <v>42909</v>
      </c>
      <c r="G177" s="1" t="s">
        <v>2608</v>
      </c>
      <c r="H177" s="1" t="s">
        <v>36</v>
      </c>
      <c r="I177" s="1" t="s">
        <v>59</v>
      </c>
      <c r="J177" s="1" t="s">
        <v>2609</v>
      </c>
      <c r="K177" s="1" t="s">
        <v>20</v>
      </c>
      <c r="L177" s="1" t="s">
        <v>2609</v>
      </c>
      <c r="M177" s="1"/>
      <c r="N177" s="1">
        <v>84</v>
      </c>
      <c r="O177" s="1" t="s">
        <v>22</v>
      </c>
      <c r="P177" s="1" t="s">
        <v>2610</v>
      </c>
      <c r="Q177" s="1" t="s">
        <v>2610</v>
      </c>
      <c r="R177" s="1" t="s">
        <v>21</v>
      </c>
      <c r="S177" s="1"/>
      <c r="T177" s="1" t="s">
        <v>25</v>
      </c>
      <c r="U177">
        <v>-1</v>
      </c>
    </row>
    <row r="178" spans="1:21">
      <c r="A178" s="1" t="s">
        <v>582</v>
      </c>
      <c r="B178" s="1" t="s">
        <v>11463</v>
      </c>
      <c r="C178" s="1" t="s">
        <v>11453</v>
      </c>
      <c r="D178" s="1" t="s">
        <v>11462</v>
      </c>
      <c r="E178" s="1" t="s">
        <v>11446</v>
      </c>
      <c r="F178" s="5">
        <v>42670</v>
      </c>
      <c r="G178" s="1" t="s">
        <v>2611</v>
      </c>
      <c r="H178" s="1" t="s">
        <v>17</v>
      </c>
      <c r="I178" s="1" t="s">
        <v>59</v>
      </c>
      <c r="J178" s="1" t="s">
        <v>278</v>
      </c>
      <c r="K178" s="1" t="s">
        <v>20</v>
      </c>
      <c r="L178" s="1" t="s">
        <v>278</v>
      </c>
      <c r="M178" s="1"/>
      <c r="N178" s="1">
        <v>228</v>
      </c>
      <c r="O178" s="1" t="s">
        <v>22</v>
      </c>
      <c r="P178" s="1" t="s">
        <v>2612</v>
      </c>
      <c r="Q178" s="1" t="s">
        <v>2613</v>
      </c>
      <c r="R178" s="1" t="s">
        <v>21</v>
      </c>
      <c r="S178" s="1"/>
      <c r="T178" s="1" t="s">
        <v>25</v>
      </c>
      <c r="U178">
        <v>-1</v>
      </c>
    </row>
    <row r="179" spans="1:21">
      <c r="A179" s="1" t="s">
        <v>2633</v>
      </c>
      <c r="B179" s="1" t="s">
        <v>11513</v>
      </c>
      <c r="C179" s="1" t="s">
        <v>11453</v>
      </c>
      <c r="D179" s="1" t="s">
        <v>11453</v>
      </c>
      <c r="E179" s="1" t="s">
        <v>11446</v>
      </c>
      <c r="F179" s="5">
        <v>43094</v>
      </c>
      <c r="G179" s="1" t="s">
        <v>2634</v>
      </c>
      <c r="H179" s="1" t="s">
        <v>17</v>
      </c>
      <c r="I179" s="1" t="s">
        <v>59</v>
      </c>
      <c r="J179" s="1" t="s">
        <v>2635</v>
      </c>
      <c r="K179" s="1" t="s">
        <v>773</v>
      </c>
      <c r="L179" s="1" t="s">
        <v>993</v>
      </c>
      <c r="M179" s="1"/>
      <c r="N179" s="1">
        <v>3084</v>
      </c>
      <c r="O179" s="1" t="s">
        <v>22</v>
      </c>
      <c r="P179" s="1" t="s">
        <v>2636</v>
      </c>
      <c r="Q179" s="1" t="s">
        <v>2637</v>
      </c>
      <c r="R179" s="1" t="s">
        <v>21</v>
      </c>
      <c r="S179" s="1"/>
      <c r="T179" s="1" t="s">
        <v>25</v>
      </c>
      <c r="U179">
        <v>-1</v>
      </c>
    </row>
    <row r="180" spans="1:21">
      <c r="A180" s="1" t="s">
        <v>2661</v>
      </c>
      <c r="B180" s="1" t="s">
        <v>11463</v>
      </c>
      <c r="C180" s="1" t="s">
        <v>11453</v>
      </c>
      <c r="D180" s="1" t="s">
        <v>11462</v>
      </c>
      <c r="E180" s="1" t="s">
        <v>11446</v>
      </c>
      <c r="F180" s="5">
        <v>42670</v>
      </c>
      <c r="G180" s="1" t="s">
        <v>2662</v>
      </c>
      <c r="H180" s="1" t="s">
        <v>17</v>
      </c>
      <c r="I180" s="1" t="s">
        <v>59</v>
      </c>
      <c r="J180" s="1" t="s">
        <v>2663</v>
      </c>
      <c r="K180" s="1" t="s">
        <v>20</v>
      </c>
      <c r="L180" s="1" t="s">
        <v>2663</v>
      </c>
      <c r="M180" s="1"/>
      <c r="N180" s="1">
        <v>1103.5999999999999</v>
      </c>
      <c r="O180" s="1" t="s">
        <v>22</v>
      </c>
      <c r="P180" s="1" t="s">
        <v>2664</v>
      </c>
      <c r="Q180" s="1" t="s">
        <v>2665</v>
      </c>
      <c r="R180" s="1" t="s">
        <v>21</v>
      </c>
      <c r="S180" s="1"/>
      <c r="T180" s="1" t="s">
        <v>25</v>
      </c>
      <c r="U180">
        <v>-1</v>
      </c>
    </row>
    <row r="181" spans="1:21">
      <c r="A181" s="1" t="s">
        <v>2661</v>
      </c>
      <c r="B181" s="1" t="s">
        <v>11463</v>
      </c>
      <c r="C181" s="1" t="s">
        <v>11453</v>
      </c>
      <c r="D181" s="1" t="s">
        <v>11462</v>
      </c>
      <c r="E181" s="1" t="s">
        <v>11446</v>
      </c>
      <c r="F181" s="5">
        <v>42670</v>
      </c>
      <c r="G181" s="1" t="s">
        <v>2666</v>
      </c>
      <c r="H181" s="1" t="s">
        <v>17</v>
      </c>
      <c r="I181" s="1" t="s">
        <v>59</v>
      </c>
      <c r="J181" s="1" t="s">
        <v>2667</v>
      </c>
      <c r="K181" s="1" t="s">
        <v>20</v>
      </c>
      <c r="L181" s="1" t="s">
        <v>2667</v>
      </c>
      <c r="M181" s="1"/>
      <c r="N181" s="1">
        <v>1605.57</v>
      </c>
      <c r="O181" s="1" t="s">
        <v>22</v>
      </c>
      <c r="P181" s="1" t="s">
        <v>2668</v>
      </c>
      <c r="Q181" s="1" t="s">
        <v>2669</v>
      </c>
      <c r="R181" s="1" t="s">
        <v>21</v>
      </c>
      <c r="S181" s="1"/>
      <c r="T181" s="1" t="s">
        <v>25</v>
      </c>
      <c r="U181">
        <v>-1</v>
      </c>
    </row>
    <row r="182" spans="1:21">
      <c r="A182" s="1" t="s">
        <v>524</v>
      </c>
      <c r="B182" s="1" t="s">
        <v>11477</v>
      </c>
      <c r="C182" s="1" t="s">
        <v>11456</v>
      </c>
      <c r="D182" s="1" t="s">
        <v>11478</v>
      </c>
      <c r="E182" s="1" t="s">
        <v>11446</v>
      </c>
      <c r="F182" s="5">
        <v>43018</v>
      </c>
      <c r="G182" s="1" t="s">
        <v>2708</v>
      </c>
      <c r="H182" s="1" t="s">
        <v>17</v>
      </c>
      <c r="I182" s="1" t="s">
        <v>59</v>
      </c>
      <c r="J182" s="1" t="s">
        <v>526</v>
      </c>
      <c r="K182" s="1" t="s">
        <v>20</v>
      </c>
      <c r="L182" s="1" t="s">
        <v>526</v>
      </c>
      <c r="M182" s="1"/>
      <c r="N182" s="1">
        <v>37.24</v>
      </c>
      <c r="O182" s="1" t="s">
        <v>22</v>
      </c>
      <c r="P182" s="1" t="s">
        <v>2709</v>
      </c>
      <c r="Q182" s="1" t="s">
        <v>2710</v>
      </c>
      <c r="R182" s="1" t="s">
        <v>21</v>
      </c>
      <c r="S182" s="1"/>
      <c r="T182" s="1" t="s">
        <v>25</v>
      </c>
      <c r="U182">
        <v>-1</v>
      </c>
    </row>
    <row r="183" spans="1:21">
      <c r="A183" s="1" t="s">
        <v>952</v>
      </c>
      <c r="B183" s="1" t="s">
        <v>11491</v>
      </c>
      <c r="C183" s="1" t="s">
        <v>11459</v>
      </c>
      <c r="D183" s="1" t="s">
        <v>11460</v>
      </c>
      <c r="E183" s="1" t="s">
        <v>11446</v>
      </c>
      <c r="F183" s="5">
        <v>42618</v>
      </c>
      <c r="G183" s="1" t="s">
        <v>2761</v>
      </c>
      <c r="H183" s="1" t="s">
        <v>17</v>
      </c>
      <c r="I183" s="1" t="s">
        <v>59</v>
      </c>
      <c r="J183" s="1" t="s">
        <v>2762</v>
      </c>
      <c r="K183" s="1" t="s">
        <v>20</v>
      </c>
      <c r="L183" s="1" t="s">
        <v>2762</v>
      </c>
      <c r="M183" s="1"/>
      <c r="N183" s="1">
        <v>5312</v>
      </c>
      <c r="O183" s="1" t="s">
        <v>22</v>
      </c>
      <c r="P183" s="1" t="s">
        <v>2763</v>
      </c>
      <c r="Q183" s="1" t="s">
        <v>2764</v>
      </c>
      <c r="R183" s="1" t="s">
        <v>21</v>
      </c>
      <c r="S183" s="1"/>
      <c r="T183" s="1" t="s">
        <v>25</v>
      </c>
      <c r="U183">
        <v>-1</v>
      </c>
    </row>
    <row r="184" spans="1:21">
      <c r="A184" s="1" t="s">
        <v>2773</v>
      </c>
      <c r="B184" s="1" t="s">
        <v>11514</v>
      </c>
      <c r="C184" s="1" t="s">
        <v>11487</v>
      </c>
      <c r="D184" s="1" t="s">
        <v>11488</v>
      </c>
      <c r="E184" s="1" t="s">
        <v>11446</v>
      </c>
      <c r="F184" s="5">
        <v>42825</v>
      </c>
      <c r="G184" s="1" t="s">
        <v>2774</v>
      </c>
      <c r="H184" s="1" t="s">
        <v>17</v>
      </c>
      <c r="I184" s="1" t="s">
        <v>59</v>
      </c>
      <c r="J184" s="1" t="s">
        <v>2775</v>
      </c>
      <c r="K184" s="1" t="s">
        <v>20</v>
      </c>
      <c r="L184" s="1" t="s">
        <v>2775</v>
      </c>
      <c r="M184" s="1"/>
      <c r="N184" s="1">
        <v>2693.82</v>
      </c>
      <c r="O184" s="1" t="s">
        <v>22</v>
      </c>
      <c r="P184" s="1" t="s">
        <v>2776</v>
      </c>
      <c r="Q184" s="1" t="s">
        <v>2777</v>
      </c>
      <c r="R184" s="1" t="s">
        <v>21</v>
      </c>
      <c r="S184" s="1"/>
      <c r="T184" s="1" t="s">
        <v>25</v>
      </c>
      <c r="U184">
        <v>-1</v>
      </c>
    </row>
    <row r="185" spans="1:21">
      <c r="A185" s="1" t="s">
        <v>340</v>
      </c>
      <c r="B185" s="1" t="s">
        <v>11467</v>
      </c>
      <c r="C185" s="1" t="s">
        <v>11456</v>
      </c>
      <c r="D185" s="1" t="s">
        <v>11457</v>
      </c>
      <c r="E185" s="1" t="s">
        <v>11446</v>
      </c>
      <c r="F185" s="5">
        <v>43132</v>
      </c>
      <c r="G185" s="1" t="s">
        <v>2860</v>
      </c>
      <c r="H185" s="1" t="s">
        <v>36</v>
      </c>
      <c r="I185" s="1" t="s">
        <v>59</v>
      </c>
      <c r="J185" s="1" t="s">
        <v>2861</v>
      </c>
      <c r="K185" s="1" t="s">
        <v>84</v>
      </c>
      <c r="L185" s="1" t="s">
        <v>2862</v>
      </c>
      <c r="M185" s="1">
        <v>465.8</v>
      </c>
      <c r="N185" s="1">
        <v>0</v>
      </c>
      <c r="O185" s="1" t="s">
        <v>22</v>
      </c>
      <c r="P185" s="1" t="s">
        <v>2863</v>
      </c>
      <c r="Q185" s="1" t="s">
        <v>2864</v>
      </c>
      <c r="R185" s="1" t="s">
        <v>21</v>
      </c>
      <c r="S185" s="1"/>
      <c r="T185" s="1" t="s">
        <v>25</v>
      </c>
      <c r="U185">
        <v>-1</v>
      </c>
    </row>
    <row r="186" spans="1:21">
      <c r="A186" s="1" t="s">
        <v>1424</v>
      </c>
      <c r="B186" s="1" t="s">
        <v>11498</v>
      </c>
      <c r="C186" s="1" t="s">
        <v>11453</v>
      </c>
      <c r="D186" s="1" t="s">
        <v>11454</v>
      </c>
      <c r="E186" s="1" t="s">
        <v>11446</v>
      </c>
      <c r="F186" s="5">
        <v>43073</v>
      </c>
      <c r="G186" s="1" t="s">
        <v>2865</v>
      </c>
      <c r="H186" s="1" t="s">
        <v>17</v>
      </c>
      <c r="I186" s="1" t="s">
        <v>44</v>
      </c>
      <c r="J186" s="1" t="s">
        <v>29</v>
      </c>
      <c r="K186" s="1" t="s">
        <v>20</v>
      </c>
      <c r="L186" s="1" t="s">
        <v>29</v>
      </c>
      <c r="M186" s="1"/>
      <c r="N186" s="1">
        <v>0</v>
      </c>
      <c r="O186" s="1" t="s">
        <v>22</v>
      </c>
      <c r="P186" s="1" t="s">
        <v>2866</v>
      </c>
      <c r="Q186" s="1" t="s">
        <v>2866</v>
      </c>
      <c r="R186" s="1" t="s">
        <v>21</v>
      </c>
      <c r="S186" s="1"/>
      <c r="T186" s="1" t="s">
        <v>25</v>
      </c>
      <c r="U186">
        <v>-1</v>
      </c>
    </row>
    <row r="187" spans="1:21">
      <c r="A187" s="1" t="s">
        <v>829</v>
      </c>
      <c r="B187" s="1" t="s">
        <v>11484</v>
      </c>
      <c r="C187" s="1" t="s">
        <v>11456</v>
      </c>
      <c r="D187" s="1" t="s">
        <v>11478</v>
      </c>
      <c r="E187" s="1" t="s">
        <v>11446</v>
      </c>
      <c r="F187" s="5">
        <v>43004</v>
      </c>
      <c r="G187" s="1" t="s">
        <v>2869</v>
      </c>
      <c r="H187" s="1" t="s">
        <v>17</v>
      </c>
      <c r="I187" s="1" t="s">
        <v>59</v>
      </c>
      <c r="J187" s="1" t="s">
        <v>1776</v>
      </c>
      <c r="K187" s="1" t="s">
        <v>20</v>
      </c>
      <c r="L187" s="1" t="s">
        <v>1776</v>
      </c>
      <c r="M187" s="1"/>
      <c r="N187" s="1">
        <v>192</v>
      </c>
      <c r="O187" s="1" t="s">
        <v>22</v>
      </c>
      <c r="P187" s="1" t="s">
        <v>2870</v>
      </c>
      <c r="Q187" s="1" t="s">
        <v>2871</v>
      </c>
      <c r="R187" s="1" t="s">
        <v>21</v>
      </c>
      <c r="S187" s="1"/>
      <c r="T187" s="1" t="s">
        <v>25</v>
      </c>
      <c r="U187">
        <v>-1</v>
      </c>
    </row>
    <row r="188" spans="1:21">
      <c r="A188" s="1" t="s">
        <v>137</v>
      </c>
      <c r="B188" s="1" t="s">
        <v>11452</v>
      </c>
      <c r="C188" s="1" t="s">
        <v>11453</v>
      </c>
      <c r="D188" s="1" t="s">
        <v>11454</v>
      </c>
      <c r="E188" s="1" t="s">
        <v>11446</v>
      </c>
      <c r="F188" s="5">
        <v>43157.801736111098</v>
      </c>
      <c r="G188" s="1" t="s">
        <v>2878</v>
      </c>
      <c r="H188" s="1" t="s">
        <v>17</v>
      </c>
      <c r="I188" s="1" t="s">
        <v>59</v>
      </c>
      <c r="J188" s="1" t="s">
        <v>2879</v>
      </c>
      <c r="K188" s="1" t="s">
        <v>371</v>
      </c>
      <c r="L188" s="1" t="s">
        <v>2880</v>
      </c>
      <c r="M188" s="1"/>
      <c r="N188" s="1">
        <v>504.59</v>
      </c>
      <c r="O188" s="1" t="s">
        <v>22</v>
      </c>
      <c r="P188" s="1" t="s">
        <v>2881</v>
      </c>
      <c r="Q188" s="1" t="s">
        <v>2882</v>
      </c>
      <c r="R188" s="1" t="s">
        <v>21</v>
      </c>
      <c r="S188" s="1"/>
      <c r="T188" s="1" t="s">
        <v>25</v>
      </c>
      <c r="U188">
        <v>-1</v>
      </c>
    </row>
    <row r="189" spans="1:21">
      <c r="A189" s="1" t="s">
        <v>137</v>
      </c>
      <c r="B189" s="1" t="s">
        <v>11452</v>
      </c>
      <c r="C189" s="1" t="s">
        <v>11453</v>
      </c>
      <c r="D189" s="1" t="s">
        <v>11454</v>
      </c>
      <c r="E189" s="1" t="s">
        <v>11446</v>
      </c>
      <c r="F189" s="5">
        <v>43157.801736111098</v>
      </c>
      <c r="G189" s="1" t="s">
        <v>2883</v>
      </c>
      <c r="H189" s="1" t="s">
        <v>17</v>
      </c>
      <c r="I189" s="1" t="s">
        <v>59</v>
      </c>
      <c r="J189" s="1" t="s">
        <v>139</v>
      </c>
      <c r="K189" s="1" t="s">
        <v>20</v>
      </c>
      <c r="L189" s="1" t="s">
        <v>139</v>
      </c>
      <c r="M189" s="1"/>
      <c r="N189" s="1">
        <v>130</v>
      </c>
      <c r="O189" s="1" t="s">
        <v>22</v>
      </c>
      <c r="P189" s="1" t="s">
        <v>2884</v>
      </c>
      <c r="Q189" s="1" t="s">
        <v>2885</v>
      </c>
      <c r="R189" s="1" t="s">
        <v>21</v>
      </c>
      <c r="S189" s="1"/>
      <c r="T189" s="1" t="s">
        <v>25</v>
      </c>
      <c r="U189">
        <v>-1</v>
      </c>
    </row>
    <row r="190" spans="1:21">
      <c r="A190" s="1" t="s">
        <v>2541</v>
      </c>
      <c r="B190" s="1" t="s">
        <v>11515</v>
      </c>
      <c r="C190" s="1" t="s">
        <v>11487</v>
      </c>
      <c r="D190" s="1" t="s">
        <v>11488</v>
      </c>
      <c r="E190" s="1" t="s">
        <v>11446</v>
      </c>
      <c r="F190" s="5">
        <v>42807</v>
      </c>
      <c r="G190" s="1" t="s">
        <v>2902</v>
      </c>
      <c r="H190" s="1" t="s">
        <v>17</v>
      </c>
      <c r="I190" s="1" t="s">
        <v>59</v>
      </c>
      <c r="J190" s="1" t="s">
        <v>2903</v>
      </c>
      <c r="K190" s="1" t="s">
        <v>20</v>
      </c>
      <c r="L190" s="1" t="s">
        <v>2903</v>
      </c>
      <c r="M190" s="1">
        <v>1217</v>
      </c>
      <c r="N190" s="1">
        <v>1579</v>
      </c>
      <c r="O190" s="1" t="s">
        <v>22</v>
      </c>
      <c r="P190" s="1" t="s">
        <v>2904</v>
      </c>
      <c r="Q190" s="1" t="s">
        <v>2905</v>
      </c>
      <c r="R190" s="1" t="s">
        <v>21</v>
      </c>
      <c r="S190" s="1"/>
      <c r="T190" s="1" t="s">
        <v>25</v>
      </c>
      <c r="U190">
        <v>-1</v>
      </c>
    </row>
    <row r="191" spans="1:21">
      <c r="A191" s="1" t="s">
        <v>98</v>
      </c>
      <c r="B191" s="1" t="s">
        <v>11458</v>
      </c>
      <c r="C191" s="1" t="s">
        <v>11459</v>
      </c>
      <c r="D191" s="1" t="s">
        <v>11460</v>
      </c>
      <c r="E191" s="1" t="s">
        <v>11446</v>
      </c>
      <c r="F191" s="5">
        <v>42615</v>
      </c>
      <c r="G191" s="1" t="s">
        <v>2916</v>
      </c>
      <c r="H191" s="1" t="s">
        <v>17</v>
      </c>
      <c r="I191" s="1" t="s">
        <v>59</v>
      </c>
      <c r="J191" s="1" t="s">
        <v>2917</v>
      </c>
      <c r="K191" s="1" t="s">
        <v>84</v>
      </c>
      <c r="L191" s="1" t="s">
        <v>2918</v>
      </c>
      <c r="M191" s="1"/>
      <c r="N191" s="1">
        <v>12036</v>
      </c>
      <c r="O191" s="1" t="s">
        <v>22</v>
      </c>
      <c r="P191" s="1" t="s">
        <v>2919</v>
      </c>
      <c r="Q191" s="1" t="s">
        <v>2920</v>
      </c>
      <c r="R191" s="1" t="s">
        <v>21</v>
      </c>
      <c r="S191" s="1"/>
      <c r="T191" s="1" t="s">
        <v>25</v>
      </c>
      <c r="U191">
        <v>-1</v>
      </c>
    </row>
    <row r="192" spans="1:21">
      <c r="A192" s="1" t="s">
        <v>137</v>
      </c>
      <c r="B192" s="1" t="s">
        <v>11452</v>
      </c>
      <c r="C192" s="1" t="s">
        <v>11453</v>
      </c>
      <c r="D192" s="1" t="s">
        <v>11454</v>
      </c>
      <c r="E192" s="1" t="s">
        <v>11446</v>
      </c>
      <c r="F192" s="5">
        <v>43157.801736111098</v>
      </c>
      <c r="G192" s="1" t="s">
        <v>2988</v>
      </c>
      <c r="H192" s="1" t="s">
        <v>17</v>
      </c>
      <c r="I192" s="1" t="s">
        <v>59</v>
      </c>
      <c r="J192" s="1" t="s">
        <v>139</v>
      </c>
      <c r="K192" s="1" t="s">
        <v>20</v>
      </c>
      <c r="L192" s="1" t="s">
        <v>139</v>
      </c>
      <c r="M192" s="1"/>
      <c r="N192" s="1">
        <v>130</v>
      </c>
      <c r="O192" s="1" t="s">
        <v>22</v>
      </c>
      <c r="P192" s="1" t="s">
        <v>2989</v>
      </c>
      <c r="Q192" s="1" t="s">
        <v>2990</v>
      </c>
      <c r="R192" s="1" t="s">
        <v>21</v>
      </c>
      <c r="S192" s="1"/>
      <c r="T192" s="1" t="s">
        <v>25</v>
      </c>
      <c r="U192">
        <v>-1</v>
      </c>
    </row>
    <row r="193" spans="1:21">
      <c r="A193" s="1" t="s">
        <v>199</v>
      </c>
      <c r="B193" s="1" t="s">
        <v>11495</v>
      </c>
      <c r="C193" s="1" t="s">
        <v>11459</v>
      </c>
      <c r="D193" s="1" t="s">
        <v>11460</v>
      </c>
      <c r="E193" s="1" t="s">
        <v>11446</v>
      </c>
      <c r="F193" s="5">
        <v>43136.993842592601</v>
      </c>
      <c r="G193" s="1" t="s">
        <v>2991</v>
      </c>
      <c r="H193" s="1" t="s">
        <v>17</v>
      </c>
      <c r="I193" s="1" t="s">
        <v>59</v>
      </c>
      <c r="J193" s="1" t="s">
        <v>2992</v>
      </c>
      <c r="K193" s="1" t="s">
        <v>20</v>
      </c>
      <c r="L193" s="1" t="s">
        <v>2992</v>
      </c>
      <c r="M193" s="1"/>
      <c r="N193" s="1">
        <v>224</v>
      </c>
      <c r="O193" s="1" t="s">
        <v>22</v>
      </c>
      <c r="P193" s="1" t="s">
        <v>2993</v>
      </c>
      <c r="Q193" s="1" t="s">
        <v>2994</v>
      </c>
      <c r="R193" s="1" t="s">
        <v>21</v>
      </c>
      <c r="S193" s="1"/>
      <c r="T193" s="1" t="s">
        <v>25</v>
      </c>
      <c r="U193">
        <v>-1</v>
      </c>
    </row>
    <row r="194" spans="1:21">
      <c r="A194" s="1" t="s">
        <v>340</v>
      </c>
      <c r="B194" s="1" t="s">
        <v>11467</v>
      </c>
      <c r="C194" s="1" t="s">
        <v>11456</v>
      </c>
      <c r="D194" s="1" t="s">
        <v>11457</v>
      </c>
      <c r="E194" s="1" t="s">
        <v>11446</v>
      </c>
      <c r="F194" s="5">
        <v>43132</v>
      </c>
      <c r="G194" s="1" t="s">
        <v>2995</v>
      </c>
      <c r="H194" s="1" t="s">
        <v>17</v>
      </c>
      <c r="I194" s="1" t="s">
        <v>59</v>
      </c>
      <c r="J194" s="1" t="s">
        <v>2996</v>
      </c>
      <c r="K194" s="1" t="s">
        <v>20</v>
      </c>
      <c r="L194" s="1" t="s">
        <v>2996</v>
      </c>
      <c r="M194" s="1"/>
      <c r="N194" s="1">
        <v>50.2</v>
      </c>
      <c r="O194" s="1" t="s">
        <v>22</v>
      </c>
      <c r="P194" s="1" t="s">
        <v>2997</v>
      </c>
      <c r="Q194" s="1" t="s">
        <v>2998</v>
      </c>
      <c r="R194" s="1" t="s">
        <v>21</v>
      </c>
      <c r="S194" s="1"/>
      <c r="T194" s="1" t="s">
        <v>25</v>
      </c>
      <c r="U194">
        <v>-1</v>
      </c>
    </row>
    <row r="195" spans="1:21">
      <c r="A195" s="1" t="s">
        <v>340</v>
      </c>
      <c r="B195" s="1" t="s">
        <v>11467</v>
      </c>
      <c r="C195" s="1" t="s">
        <v>11456</v>
      </c>
      <c r="D195" s="1" t="s">
        <v>11457</v>
      </c>
      <c r="E195" s="1" t="s">
        <v>11446</v>
      </c>
      <c r="F195" s="5">
        <v>43132</v>
      </c>
      <c r="G195" s="1" t="s">
        <v>2999</v>
      </c>
      <c r="H195" s="1" t="s">
        <v>17</v>
      </c>
      <c r="I195" s="1" t="s">
        <v>59</v>
      </c>
      <c r="J195" s="1" t="s">
        <v>3000</v>
      </c>
      <c r="K195" s="1" t="s">
        <v>20</v>
      </c>
      <c r="L195" s="1" t="s">
        <v>3000</v>
      </c>
      <c r="M195" s="1"/>
      <c r="N195" s="1">
        <v>63.42</v>
      </c>
      <c r="O195" s="1" t="s">
        <v>22</v>
      </c>
      <c r="P195" s="1" t="s">
        <v>3001</v>
      </c>
      <c r="Q195" s="1" t="s">
        <v>3002</v>
      </c>
      <c r="R195" s="1" t="s">
        <v>21</v>
      </c>
      <c r="S195" s="1"/>
      <c r="T195" s="1" t="s">
        <v>25</v>
      </c>
      <c r="U195">
        <v>-1</v>
      </c>
    </row>
    <row r="196" spans="1:21">
      <c r="A196" s="1" t="s">
        <v>137</v>
      </c>
      <c r="B196" s="1" t="s">
        <v>11452</v>
      </c>
      <c r="C196" s="1" t="s">
        <v>11453</v>
      </c>
      <c r="D196" s="1" t="s">
        <v>11454</v>
      </c>
      <c r="E196" s="1" t="s">
        <v>11446</v>
      </c>
      <c r="F196" s="5">
        <v>43157.801736111098</v>
      </c>
      <c r="G196" s="1" t="s">
        <v>3003</v>
      </c>
      <c r="H196" s="1" t="s">
        <v>17</v>
      </c>
      <c r="I196" s="1" t="s">
        <v>59</v>
      </c>
      <c r="J196" s="1" t="s">
        <v>1977</v>
      </c>
      <c r="K196" s="1" t="s">
        <v>20</v>
      </c>
      <c r="L196" s="1" t="s">
        <v>1977</v>
      </c>
      <c r="M196" s="1"/>
      <c r="N196" s="1">
        <v>36.4</v>
      </c>
      <c r="O196" s="1" t="s">
        <v>22</v>
      </c>
      <c r="P196" s="1" t="s">
        <v>3004</v>
      </c>
      <c r="Q196" s="1" t="s">
        <v>3005</v>
      </c>
      <c r="R196" s="1" t="s">
        <v>21</v>
      </c>
      <c r="S196" s="1"/>
      <c r="T196" s="1" t="s">
        <v>25</v>
      </c>
      <c r="U196">
        <v>-1</v>
      </c>
    </row>
    <row r="197" spans="1:21">
      <c r="A197" s="1" t="s">
        <v>1315</v>
      </c>
      <c r="B197" s="1" t="s">
        <v>11502</v>
      </c>
      <c r="C197" s="1" t="s">
        <v>11456</v>
      </c>
      <c r="D197" s="1" t="s">
        <v>11457</v>
      </c>
      <c r="E197" s="1" t="s">
        <v>11446</v>
      </c>
      <c r="F197" s="5">
        <v>42956</v>
      </c>
      <c r="G197" s="1" t="s">
        <v>3047</v>
      </c>
      <c r="H197" s="1" t="s">
        <v>36</v>
      </c>
      <c r="I197" s="1" t="s">
        <v>59</v>
      </c>
      <c r="J197" s="1" t="s">
        <v>3048</v>
      </c>
      <c r="K197" s="1" t="s">
        <v>20</v>
      </c>
      <c r="L197" s="1" t="s">
        <v>3048</v>
      </c>
      <c r="M197" s="1"/>
      <c r="N197" s="1">
        <v>1230</v>
      </c>
      <c r="O197" s="1" t="s">
        <v>22</v>
      </c>
      <c r="P197" s="1" t="s">
        <v>3049</v>
      </c>
      <c r="Q197" s="1" t="s">
        <v>3050</v>
      </c>
      <c r="R197" s="1" t="s">
        <v>21</v>
      </c>
      <c r="S197" s="1"/>
      <c r="T197" s="1" t="s">
        <v>25</v>
      </c>
      <c r="U197">
        <v>-1</v>
      </c>
    </row>
    <row r="198" spans="1:21">
      <c r="A198" s="1" t="s">
        <v>1315</v>
      </c>
      <c r="B198" s="1" t="s">
        <v>11502</v>
      </c>
      <c r="C198" s="1" t="s">
        <v>11456</v>
      </c>
      <c r="D198" s="1" t="s">
        <v>11457</v>
      </c>
      <c r="E198" s="1" t="s">
        <v>11446</v>
      </c>
      <c r="F198" s="5">
        <v>42956</v>
      </c>
      <c r="G198" s="1" t="s">
        <v>3051</v>
      </c>
      <c r="H198" s="1" t="s">
        <v>36</v>
      </c>
      <c r="I198" s="1" t="s">
        <v>59</v>
      </c>
      <c r="J198" s="1" t="s">
        <v>3052</v>
      </c>
      <c r="K198" s="1" t="s">
        <v>20</v>
      </c>
      <c r="L198" s="1" t="s">
        <v>3052</v>
      </c>
      <c r="M198" s="1"/>
      <c r="N198" s="1">
        <v>131</v>
      </c>
      <c r="O198" s="1" t="s">
        <v>22</v>
      </c>
      <c r="P198" s="1" t="s">
        <v>3053</v>
      </c>
      <c r="Q198" s="1" t="s">
        <v>3054</v>
      </c>
      <c r="R198" s="1" t="s">
        <v>21</v>
      </c>
      <c r="S198" s="1"/>
      <c r="T198" s="1" t="s">
        <v>25</v>
      </c>
      <c r="U198">
        <v>-1</v>
      </c>
    </row>
    <row r="199" spans="1:21">
      <c r="A199" s="1" t="s">
        <v>172</v>
      </c>
      <c r="B199" s="1" t="s">
        <v>11455</v>
      </c>
      <c r="C199" s="1" t="s">
        <v>11456</v>
      </c>
      <c r="D199" s="1" t="s">
        <v>11457</v>
      </c>
      <c r="E199" s="1" t="s">
        <v>11446</v>
      </c>
      <c r="F199" s="5">
        <v>43167.927858796298</v>
      </c>
      <c r="G199" s="1" t="s">
        <v>3059</v>
      </c>
      <c r="H199" s="1" t="s">
        <v>17</v>
      </c>
      <c r="I199" s="1" t="s">
        <v>59</v>
      </c>
      <c r="J199" s="1" t="s">
        <v>3060</v>
      </c>
      <c r="K199" s="1" t="s">
        <v>371</v>
      </c>
      <c r="L199" s="1" t="s">
        <v>3061</v>
      </c>
      <c r="M199" s="1"/>
      <c r="N199" s="1">
        <v>948.4</v>
      </c>
      <c r="O199" s="1" t="s">
        <v>22</v>
      </c>
      <c r="P199" s="1" t="s">
        <v>3062</v>
      </c>
      <c r="Q199" s="1" t="s">
        <v>3063</v>
      </c>
      <c r="R199" s="1" t="s">
        <v>21</v>
      </c>
      <c r="S199" s="1"/>
      <c r="T199" s="1" t="s">
        <v>25</v>
      </c>
      <c r="U199">
        <v>-1</v>
      </c>
    </row>
    <row r="200" spans="1:21">
      <c r="A200" s="1" t="s">
        <v>172</v>
      </c>
      <c r="B200" s="1" t="s">
        <v>11455</v>
      </c>
      <c r="C200" s="1" t="s">
        <v>11456</v>
      </c>
      <c r="D200" s="1" t="s">
        <v>11457</v>
      </c>
      <c r="E200" s="1" t="s">
        <v>11446</v>
      </c>
      <c r="F200" s="5">
        <v>43167.927858796298</v>
      </c>
      <c r="G200" s="1" t="s">
        <v>3064</v>
      </c>
      <c r="H200" s="1" t="s">
        <v>17</v>
      </c>
      <c r="I200" s="1" t="s">
        <v>59</v>
      </c>
      <c r="J200" s="1" t="s">
        <v>3065</v>
      </c>
      <c r="K200" s="1" t="s">
        <v>20</v>
      </c>
      <c r="L200" s="1" t="s">
        <v>3065</v>
      </c>
      <c r="M200" s="1"/>
      <c r="N200" s="1">
        <v>707</v>
      </c>
      <c r="O200" s="1" t="s">
        <v>22</v>
      </c>
      <c r="P200" s="1" t="s">
        <v>3066</v>
      </c>
      <c r="Q200" s="1" t="s">
        <v>3067</v>
      </c>
      <c r="R200" s="1" t="s">
        <v>21</v>
      </c>
      <c r="S200" s="1"/>
      <c r="T200" s="1" t="s">
        <v>25</v>
      </c>
      <c r="U200">
        <v>-1</v>
      </c>
    </row>
    <row r="201" spans="1:21">
      <c r="A201" s="1" t="s">
        <v>172</v>
      </c>
      <c r="B201" s="1" t="s">
        <v>11455</v>
      </c>
      <c r="C201" s="1" t="s">
        <v>11456</v>
      </c>
      <c r="D201" s="1" t="s">
        <v>11457</v>
      </c>
      <c r="E201" s="1" t="s">
        <v>11446</v>
      </c>
      <c r="F201" s="5">
        <v>43167.927858796298</v>
      </c>
      <c r="G201" s="1" t="s">
        <v>3068</v>
      </c>
      <c r="H201" s="1" t="s">
        <v>17</v>
      </c>
      <c r="I201" s="1" t="s">
        <v>59</v>
      </c>
      <c r="J201" s="1" t="s">
        <v>1178</v>
      </c>
      <c r="K201" s="1" t="s">
        <v>20</v>
      </c>
      <c r="L201" s="1" t="s">
        <v>1178</v>
      </c>
      <c r="M201" s="1"/>
      <c r="N201" s="1">
        <v>241</v>
      </c>
      <c r="O201" s="1" t="s">
        <v>22</v>
      </c>
      <c r="P201" s="1" t="s">
        <v>3069</v>
      </c>
      <c r="Q201" s="1" t="s">
        <v>3070</v>
      </c>
      <c r="R201" s="1" t="s">
        <v>21</v>
      </c>
      <c r="S201" s="1"/>
      <c r="T201" s="1" t="s">
        <v>25</v>
      </c>
      <c r="U201">
        <v>-1</v>
      </c>
    </row>
    <row r="202" spans="1:21">
      <c r="A202" s="1" t="s">
        <v>172</v>
      </c>
      <c r="B202" s="1" t="s">
        <v>11455</v>
      </c>
      <c r="C202" s="1" t="s">
        <v>11456</v>
      </c>
      <c r="D202" s="1" t="s">
        <v>11457</v>
      </c>
      <c r="E202" s="1" t="s">
        <v>11446</v>
      </c>
      <c r="F202" s="5">
        <v>43167.927858796298</v>
      </c>
      <c r="G202" s="1" t="s">
        <v>3071</v>
      </c>
      <c r="H202" s="1" t="s">
        <v>17</v>
      </c>
      <c r="I202" s="1" t="s">
        <v>59</v>
      </c>
      <c r="J202" s="1" t="s">
        <v>3072</v>
      </c>
      <c r="K202" s="1" t="s">
        <v>20</v>
      </c>
      <c r="L202" s="1" t="s">
        <v>3072</v>
      </c>
      <c r="M202" s="1"/>
      <c r="N202" s="1">
        <v>340.5</v>
      </c>
      <c r="O202" s="1" t="s">
        <v>22</v>
      </c>
      <c r="P202" s="1" t="s">
        <v>3073</v>
      </c>
      <c r="Q202" s="1" t="s">
        <v>3074</v>
      </c>
      <c r="R202" s="1" t="s">
        <v>21</v>
      </c>
      <c r="S202" s="1"/>
      <c r="T202" s="1" t="s">
        <v>25</v>
      </c>
      <c r="U202">
        <v>-1</v>
      </c>
    </row>
    <row r="203" spans="1:21">
      <c r="A203" s="1" t="s">
        <v>524</v>
      </c>
      <c r="B203" s="1" t="s">
        <v>11477</v>
      </c>
      <c r="C203" s="1" t="s">
        <v>11456</v>
      </c>
      <c r="D203" s="1" t="s">
        <v>11478</v>
      </c>
      <c r="E203" s="1" t="s">
        <v>11446</v>
      </c>
      <c r="F203" s="5">
        <v>43018</v>
      </c>
      <c r="G203" s="1" t="s">
        <v>3075</v>
      </c>
      <c r="H203" s="1" t="s">
        <v>17</v>
      </c>
      <c r="I203" s="1" t="s">
        <v>59</v>
      </c>
      <c r="J203" s="1" t="s">
        <v>526</v>
      </c>
      <c r="K203" s="1" t="s">
        <v>20</v>
      </c>
      <c r="L203" s="1" t="s">
        <v>526</v>
      </c>
      <c r="M203" s="1"/>
      <c r="N203" s="1">
        <v>37.24</v>
      </c>
      <c r="O203" s="1" t="s">
        <v>22</v>
      </c>
      <c r="P203" s="1" t="s">
        <v>3076</v>
      </c>
      <c r="Q203" s="1" t="s">
        <v>3077</v>
      </c>
      <c r="R203" s="1" t="s">
        <v>21</v>
      </c>
      <c r="S203" s="1"/>
      <c r="T203" s="1" t="s">
        <v>25</v>
      </c>
      <c r="U203">
        <v>-1</v>
      </c>
    </row>
    <row r="204" spans="1:21">
      <c r="A204" s="1" t="s">
        <v>63</v>
      </c>
      <c r="B204" s="1" t="s">
        <v>11461</v>
      </c>
      <c r="C204" s="1" t="s">
        <v>11453</v>
      </c>
      <c r="D204" s="1" t="s">
        <v>11462</v>
      </c>
      <c r="E204" s="1" t="s">
        <v>11446</v>
      </c>
      <c r="F204" s="5">
        <v>43028</v>
      </c>
      <c r="G204" s="1" t="s">
        <v>3078</v>
      </c>
      <c r="H204" s="1" t="s">
        <v>17</v>
      </c>
      <c r="I204" s="1" t="s">
        <v>59</v>
      </c>
      <c r="J204" s="1" t="s">
        <v>3079</v>
      </c>
      <c r="K204" s="1" t="s">
        <v>20</v>
      </c>
      <c r="L204" s="1" t="s">
        <v>3079</v>
      </c>
      <c r="M204" s="1"/>
      <c r="N204" s="1">
        <v>1157</v>
      </c>
      <c r="O204" s="1" t="s">
        <v>22</v>
      </c>
      <c r="P204" s="1" t="s">
        <v>3080</v>
      </c>
      <c r="Q204" s="1" t="s">
        <v>3081</v>
      </c>
      <c r="R204" s="1" t="s">
        <v>21</v>
      </c>
      <c r="S204" s="1"/>
      <c r="T204" s="1" t="s">
        <v>25</v>
      </c>
      <c r="U204">
        <v>-1</v>
      </c>
    </row>
    <row r="205" spans="1:21">
      <c r="A205" s="1" t="s">
        <v>63</v>
      </c>
      <c r="B205" s="1" t="s">
        <v>11461</v>
      </c>
      <c r="C205" s="1" t="s">
        <v>11453</v>
      </c>
      <c r="D205" s="1" t="s">
        <v>11462</v>
      </c>
      <c r="E205" s="1" t="s">
        <v>11446</v>
      </c>
      <c r="F205" s="5">
        <v>43028</v>
      </c>
      <c r="G205" s="1" t="s">
        <v>3082</v>
      </c>
      <c r="H205" s="1" t="s">
        <v>17</v>
      </c>
      <c r="I205" s="1" t="s">
        <v>59</v>
      </c>
      <c r="J205" s="1" t="s">
        <v>74</v>
      </c>
      <c r="K205" s="1" t="s">
        <v>20</v>
      </c>
      <c r="L205" s="1" t="s">
        <v>74</v>
      </c>
      <c r="M205" s="1"/>
      <c r="N205" s="1">
        <v>443</v>
      </c>
      <c r="O205" s="1" t="s">
        <v>22</v>
      </c>
      <c r="P205" s="1" t="s">
        <v>3083</v>
      </c>
      <c r="Q205" s="1" t="s">
        <v>3084</v>
      </c>
      <c r="R205" s="1" t="s">
        <v>21</v>
      </c>
      <c r="S205" s="1"/>
      <c r="T205" s="1" t="s">
        <v>25</v>
      </c>
      <c r="U205">
        <v>-1</v>
      </c>
    </row>
    <row r="206" spans="1:21">
      <c r="A206" s="1" t="s">
        <v>869</v>
      </c>
      <c r="B206" s="1" t="s">
        <v>11489</v>
      </c>
      <c r="C206" s="1" t="s">
        <v>11453</v>
      </c>
      <c r="D206" s="1" t="s">
        <v>11454</v>
      </c>
      <c r="E206" s="1" t="s">
        <v>11446</v>
      </c>
      <c r="F206" s="5">
        <v>43115.892326388901</v>
      </c>
      <c r="G206" s="1" t="s">
        <v>3085</v>
      </c>
      <c r="H206" s="1" t="s">
        <v>17</v>
      </c>
      <c r="I206" s="1" t="s">
        <v>59</v>
      </c>
      <c r="J206" s="1" t="s">
        <v>3086</v>
      </c>
      <c r="K206" s="1" t="s">
        <v>20</v>
      </c>
      <c r="L206" s="1" t="s">
        <v>3086</v>
      </c>
      <c r="M206" s="1"/>
      <c r="N206" s="1">
        <v>152.88</v>
      </c>
      <c r="O206" s="1" t="s">
        <v>22</v>
      </c>
      <c r="P206" s="1" t="s">
        <v>3087</v>
      </c>
      <c r="Q206" s="1" t="s">
        <v>3088</v>
      </c>
      <c r="R206" s="1" t="s">
        <v>21</v>
      </c>
      <c r="S206" s="1"/>
      <c r="T206" s="1" t="s">
        <v>25</v>
      </c>
      <c r="U206">
        <v>-1</v>
      </c>
    </row>
    <row r="207" spans="1:21">
      <c r="A207" s="1" t="s">
        <v>46</v>
      </c>
      <c r="B207" s="1" t="s">
        <v>11494</v>
      </c>
      <c r="C207" s="1" t="s">
        <v>11459</v>
      </c>
      <c r="D207" s="1" t="s">
        <v>11460</v>
      </c>
      <c r="E207" s="1" t="s">
        <v>11446</v>
      </c>
      <c r="F207" s="5">
        <v>42927</v>
      </c>
      <c r="G207" s="1" t="s">
        <v>3089</v>
      </c>
      <c r="H207" s="1" t="s">
        <v>17</v>
      </c>
      <c r="I207" s="1" t="s">
        <v>59</v>
      </c>
      <c r="J207" s="1" t="s">
        <v>3090</v>
      </c>
      <c r="K207" s="1" t="s">
        <v>20</v>
      </c>
      <c r="L207" s="1" t="s">
        <v>3090</v>
      </c>
      <c r="M207" s="1">
        <v>2204</v>
      </c>
      <c r="N207" s="1">
        <v>0</v>
      </c>
      <c r="O207" s="1" t="s">
        <v>22</v>
      </c>
      <c r="P207" s="1" t="s">
        <v>3091</v>
      </c>
      <c r="Q207" s="1" t="s">
        <v>3092</v>
      </c>
      <c r="R207" s="1" t="s">
        <v>21</v>
      </c>
      <c r="S207" s="1"/>
      <c r="T207" s="1" t="s">
        <v>25</v>
      </c>
      <c r="U207">
        <v>-1</v>
      </c>
    </row>
    <row r="208" spans="1:21">
      <c r="A208" s="1" t="s">
        <v>46</v>
      </c>
      <c r="B208" s="1" t="s">
        <v>11494</v>
      </c>
      <c r="C208" s="1" t="s">
        <v>11459</v>
      </c>
      <c r="D208" s="1" t="s">
        <v>11460</v>
      </c>
      <c r="E208" s="1" t="s">
        <v>11446</v>
      </c>
      <c r="F208" s="5">
        <v>42927</v>
      </c>
      <c r="G208" s="1" t="s">
        <v>3093</v>
      </c>
      <c r="H208" s="1" t="s">
        <v>17</v>
      </c>
      <c r="I208" s="1" t="s">
        <v>59</v>
      </c>
      <c r="J208" s="1" t="s">
        <v>3090</v>
      </c>
      <c r="K208" s="1" t="s">
        <v>20</v>
      </c>
      <c r="L208" s="1" t="s">
        <v>3090</v>
      </c>
      <c r="M208" s="1">
        <v>2204</v>
      </c>
      <c r="N208" s="1">
        <v>0</v>
      </c>
      <c r="O208" s="1" t="s">
        <v>22</v>
      </c>
      <c r="P208" s="1" t="s">
        <v>3094</v>
      </c>
      <c r="Q208" s="1" t="s">
        <v>3095</v>
      </c>
      <c r="R208" s="1" t="s">
        <v>21</v>
      </c>
      <c r="S208" s="1"/>
      <c r="T208" s="1" t="s">
        <v>25</v>
      </c>
      <c r="U208">
        <v>-1</v>
      </c>
    </row>
    <row r="209" spans="1:21">
      <c r="A209" s="1" t="s">
        <v>46</v>
      </c>
      <c r="B209" s="1" t="s">
        <v>11494</v>
      </c>
      <c r="C209" s="1" t="s">
        <v>11459</v>
      </c>
      <c r="D209" s="1" t="s">
        <v>11460</v>
      </c>
      <c r="E209" s="1" t="s">
        <v>11446</v>
      </c>
      <c r="F209" s="5">
        <v>42927</v>
      </c>
      <c r="G209" s="1" t="s">
        <v>3096</v>
      </c>
      <c r="H209" s="1" t="s">
        <v>17</v>
      </c>
      <c r="I209" s="1" t="s">
        <v>59</v>
      </c>
      <c r="J209" s="1" t="s">
        <v>3097</v>
      </c>
      <c r="K209" s="1" t="s">
        <v>20</v>
      </c>
      <c r="L209" s="1" t="s">
        <v>3097</v>
      </c>
      <c r="M209" s="1">
        <v>2889.4</v>
      </c>
      <c r="N209" s="1">
        <v>0</v>
      </c>
      <c r="O209" s="1" t="s">
        <v>22</v>
      </c>
      <c r="P209" s="1" t="s">
        <v>3098</v>
      </c>
      <c r="Q209" s="1" t="s">
        <v>3099</v>
      </c>
      <c r="R209" s="1" t="s">
        <v>21</v>
      </c>
      <c r="S209" s="1"/>
      <c r="T209" s="1" t="s">
        <v>25</v>
      </c>
      <c r="U209">
        <v>-1</v>
      </c>
    </row>
    <row r="210" spans="1:21">
      <c r="A210" s="1" t="s">
        <v>77</v>
      </c>
      <c r="B210" s="1" t="s">
        <v>11516</v>
      </c>
      <c r="C210" s="1" t="s">
        <v>11453</v>
      </c>
      <c r="D210" s="1" t="s">
        <v>11466</v>
      </c>
      <c r="E210" s="1" t="s">
        <v>11446</v>
      </c>
      <c r="F210" s="5">
        <v>42927</v>
      </c>
      <c r="G210" s="1" t="s">
        <v>3108</v>
      </c>
      <c r="H210" s="1" t="s">
        <v>250</v>
      </c>
      <c r="I210" s="1" t="s">
        <v>59</v>
      </c>
      <c r="J210" s="1" t="s">
        <v>29</v>
      </c>
      <c r="K210" s="1" t="s">
        <v>20</v>
      </c>
      <c r="L210" s="1" t="s">
        <v>29</v>
      </c>
      <c r="M210" s="1"/>
      <c r="N210" s="1">
        <v>0</v>
      </c>
      <c r="O210" s="1" t="s">
        <v>22</v>
      </c>
      <c r="P210" s="1" t="s">
        <v>3109</v>
      </c>
      <c r="Q210" s="1" t="s">
        <v>3109</v>
      </c>
      <c r="R210" s="1" t="s">
        <v>21</v>
      </c>
      <c r="S210" s="1"/>
      <c r="T210" s="1" t="s">
        <v>25</v>
      </c>
      <c r="U210">
        <v>-1</v>
      </c>
    </row>
    <row r="211" spans="1:21">
      <c r="A211" s="1" t="s">
        <v>220</v>
      </c>
      <c r="B211" s="1" t="s">
        <v>11463</v>
      </c>
      <c r="C211" s="1" t="s">
        <v>11453</v>
      </c>
      <c r="D211" s="1" t="s">
        <v>11462</v>
      </c>
      <c r="E211" s="1" t="s">
        <v>11446</v>
      </c>
      <c r="F211" s="5">
        <v>42670</v>
      </c>
      <c r="G211" s="1" t="s">
        <v>3168</v>
      </c>
      <c r="H211" s="1" t="s">
        <v>433</v>
      </c>
      <c r="I211" s="1" t="s">
        <v>59</v>
      </c>
      <c r="J211" s="1" t="s">
        <v>3169</v>
      </c>
      <c r="K211" s="1" t="s">
        <v>20</v>
      </c>
      <c r="L211" s="1" t="s">
        <v>3169</v>
      </c>
      <c r="M211" s="1"/>
      <c r="N211" s="1">
        <v>34.520000000000003</v>
      </c>
      <c r="O211" s="1" t="s">
        <v>22</v>
      </c>
      <c r="P211" s="1" t="s">
        <v>3170</v>
      </c>
      <c r="Q211" s="1" t="s">
        <v>3170</v>
      </c>
      <c r="R211" s="1" t="s">
        <v>21</v>
      </c>
      <c r="S211" s="1"/>
      <c r="T211" s="1" t="s">
        <v>25</v>
      </c>
      <c r="U211">
        <v>-1</v>
      </c>
    </row>
    <row r="212" spans="1:21">
      <c r="A212" s="1" t="s">
        <v>2661</v>
      </c>
      <c r="B212" s="1" t="s">
        <v>11463</v>
      </c>
      <c r="C212" s="1" t="s">
        <v>11453</v>
      </c>
      <c r="D212" s="1" t="s">
        <v>11462</v>
      </c>
      <c r="E212" s="1" t="s">
        <v>11446</v>
      </c>
      <c r="F212" s="5">
        <v>42670</v>
      </c>
      <c r="G212" s="1" t="s">
        <v>3177</v>
      </c>
      <c r="H212" s="1" t="s">
        <v>17</v>
      </c>
      <c r="I212" s="1" t="s">
        <v>59</v>
      </c>
      <c r="J212" s="1" t="s">
        <v>2513</v>
      </c>
      <c r="K212" s="1" t="s">
        <v>20</v>
      </c>
      <c r="L212" s="1" t="s">
        <v>2513</v>
      </c>
      <c r="M212" s="1"/>
      <c r="N212" s="1">
        <v>251</v>
      </c>
      <c r="O212" s="1" t="s">
        <v>22</v>
      </c>
      <c r="P212" s="1" t="s">
        <v>3178</v>
      </c>
      <c r="Q212" s="1" t="s">
        <v>3179</v>
      </c>
      <c r="R212" s="1" t="s">
        <v>21</v>
      </c>
      <c r="S212" s="1"/>
      <c r="T212" s="1" t="s">
        <v>25</v>
      </c>
      <c r="U212">
        <v>-1</v>
      </c>
    </row>
    <row r="213" spans="1:21">
      <c r="A213" s="1" t="s">
        <v>833</v>
      </c>
      <c r="B213" s="1" t="s">
        <v>11485</v>
      </c>
      <c r="C213" s="1" t="s">
        <v>11453</v>
      </c>
      <c r="D213" s="1" t="s">
        <v>11453</v>
      </c>
      <c r="E213" s="1" t="s">
        <v>11446</v>
      </c>
      <c r="F213" s="5">
        <v>43050</v>
      </c>
      <c r="G213" s="1" t="s">
        <v>3180</v>
      </c>
      <c r="H213" s="1" t="s">
        <v>17</v>
      </c>
      <c r="I213" s="1" t="s">
        <v>59</v>
      </c>
      <c r="J213" s="1" t="s">
        <v>1744</v>
      </c>
      <c r="K213" s="1" t="s">
        <v>20</v>
      </c>
      <c r="L213" s="1" t="s">
        <v>1744</v>
      </c>
      <c r="M213" s="1"/>
      <c r="N213" s="1">
        <v>202</v>
      </c>
      <c r="O213" s="1" t="s">
        <v>22</v>
      </c>
      <c r="P213" s="1" t="s">
        <v>3181</v>
      </c>
      <c r="Q213" s="1" t="s">
        <v>3182</v>
      </c>
      <c r="R213" s="1" t="s">
        <v>21</v>
      </c>
      <c r="S213" s="1"/>
      <c r="T213" s="1" t="s">
        <v>25</v>
      </c>
      <c r="U213">
        <v>-1</v>
      </c>
    </row>
    <row r="214" spans="1:21">
      <c r="A214" s="1" t="s">
        <v>137</v>
      </c>
      <c r="B214" s="1" t="s">
        <v>11452</v>
      </c>
      <c r="C214" s="1" t="s">
        <v>11453</v>
      </c>
      <c r="D214" s="1" t="s">
        <v>11454</v>
      </c>
      <c r="E214" s="1" t="s">
        <v>11446</v>
      </c>
      <c r="F214" s="5">
        <v>43157.801736111098</v>
      </c>
      <c r="G214" s="1" t="s">
        <v>3183</v>
      </c>
      <c r="H214" s="1" t="s">
        <v>17</v>
      </c>
      <c r="I214" s="1" t="s">
        <v>59</v>
      </c>
      <c r="J214" s="1" t="s">
        <v>3184</v>
      </c>
      <c r="K214" s="1" t="s">
        <v>20</v>
      </c>
      <c r="L214" s="1" t="s">
        <v>3184</v>
      </c>
      <c r="M214" s="1"/>
      <c r="N214" s="1">
        <v>282</v>
      </c>
      <c r="O214" s="1" t="s">
        <v>22</v>
      </c>
      <c r="P214" s="1" t="s">
        <v>3185</v>
      </c>
      <c r="Q214" s="1" t="s">
        <v>3186</v>
      </c>
      <c r="R214" s="1" t="s">
        <v>21</v>
      </c>
      <c r="S214" s="1"/>
      <c r="T214" s="1" t="s">
        <v>25</v>
      </c>
      <c r="U214">
        <v>-1</v>
      </c>
    </row>
    <row r="215" spans="1:21">
      <c r="A215" s="1" t="s">
        <v>833</v>
      </c>
      <c r="B215" s="1" t="s">
        <v>11485</v>
      </c>
      <c r="C215" s="1" t="s">
        <v>11453</v>
      </c>
      <c r="D215" s="1" t="s">
        <v>11453</v>
      </c>
      <c r="E215" s="1" t="s">
        <v>11446</v>
      </c>
      <c r="F215" s="5">
        <v>43050</v>
      </c>
      <c r="G215" s="1" t="s">
        <v>3187</v>
      </c>
      <c r="H215" s="1" t="s">
        <v>17</v>
      </c>
      <c r="I215" s="1" t="s">
        <v>59</v>
      </c>
      <c r="J215" s="1" t="s">
        <v>3188</v>
      </c>
      <c r="K215" s="1" t="s">
        <v>20</v>
      </c>
      <c r="L215" s="1" t="s">
        <v>3188</v>
      </c>
      <c r="M215" s="1"/>
      <c r="N215" s="1">
        <v>336</v>
      </c>
      <c r="O215" s="1" t="s">
        <v>22</v>
      </c>
      <c r="P215" s="1" t="s">
        <v>3189</v>
      </c>
      <c r="Q215" s="1" t="s">
        <v>3190</v>
      </c>
      <c r="R215" s="1" t="s">
        <v>21</v>
      </c>
      <c r="S215" s="1"/>
      <c r="T215" s="1" t="s">
        <v>25</v>
      </c>
      <c r="U215">
        <v>-1</v>
      </c>
    </row>
    <row r="216" spans="1:21">
      <c r="A216" s="1" t="s">
        <v>299</v>
      </c>
      <c r="B216" s="1" t="s">
        <v>11464</v>
      </c>
      <c r="C216" s="1" t="s">
        <v>11459</v>
      </c>
      <c r="D216" s="1" t="s">
        <v>11460</v>
      </c>
      <c r="E216" s="1" t="s">
        <v>11446</v>
      </c>
      <c r="F216" s="5">
        <v>42744</v>
      </c>
      <c r="G216" s="1" t="s">
        <v>3196</v>
      </c>
      <c r="H216" s="1" t="s">
        <v>17</v>
      </c>
      <c r="I216" s="1" t="s">
        <v>59</v>
      </c>
      <c r="J216" s="1" t="s">
        <v>895</v>
      </c>
      <c r="K216" s="1" t="s">
        <v>20</v>
      </c>
      <c r="L216" s="1" t="s">
        <v>895</v>
      </c>
      <c r="M216" s="1">
        <v>45</v>
      </c>
      <c r="N216" s="1">
        <v>0</v>
      </c>
      <c r="O216" s="1" t="s">
        <v>22</v>
      </c>
      <c r="P216" s="1" t="s">
        <v>3197</v>
      </c>
      <c r="Q216" s="1" t="s">
        <v>3198</v>
      </c>
      <c r="R216" s="1" t="s">
        <v>21</v>
      </c>
      <c r="S216" s="1"/>
      <c r="T216" s="1" t="s">
        <v>25</v>
      </c>
      <c r="U216">
        <v>-1</v>
      </c>
    </row>
    <row r="217" spans="1:21">
      <c r="A217" s="1" t="s">
        <v>299</v>
      </c>
      <c r="B217" s="1" t="s">
        <v>11464</v>
      </c>
      <c r="C217" s="1" t="s">
        <v>11459</v>
      </c>
      <c r="D217" s="1" t="s">
        <v>11460</v>
      </c>
      <c r="E217" s="1" t="s">
        <v>11446</v>
      </c>
      <c r="F217" s="5">
        <v>42744</v>
      </c>
      <c r="G217" s="1" t="s">
        <v>3199</v>
      </c>
      <c r="H217" s="1" t="s">
        <v>17</v>
      </c>
      <c r="I217" s="1" t="s">
        <v>59</v>
      </c>
      <c r="J217" s="1" t="s">
        <v>598</v>
      </c>
      <c r="K217" s="1" t="s">
        <v>20</v>
      </c>
      <c r="L217" s="1" t="s">
        <v>598</v>
      </c>
      <c r="M217" s="1">
        <v>296</v>
      </c>
      <c r="N217" s="1">
        <v>0</v>
      </c>
      <c r="O217" s="1" t="s">
        <v>22</v>
      </c>
      <c r="P217" s="1" t="s">
        <v>3200</v>
      </c>
      <c r="Q217" s="1" t="s">
        <v>3200</v>
      </c>
      <c r="R217" s="1" t="s">
        <v>21</v>
      </c>
      <c r="S217" s="1"/>
      <c r="T217" s="1" t="s">
        <v>25</v>
      </c>
      <c r="U217">
        <v>-1</v>
      </c>
    </row>
    <row r="218" spans="1:21">
      <c r="A218" s="1" t="s">
        <v>299</v>
      </c>
      <c r="B218" s="1" t="s">
        <v>11464</v>
      </c>
      <c r="C218" s="1" t="s">
        <v>11459</v>
      </c>
      <c r="D218" s="1" t="s">
        <v>11460</v>
      </c>
      <c r="E218" s="1" t="s">
        <v>11446</v>
      </c>
      <c r="F218" s="5">
        <v>42744</v>
      </c>
      <c r="G218" s="1" t="s">
        <v>3201</v>
      </c>
      <c r="H218" s="1" t="s">
        <v>17</v>
      </c>
      <c r="I218" s="1" t="s">
        <v>59</v>
      </c>
      <c r="J218" s="1" t="s">
        <v>3202</v>
      </c>
      <c r="K218" s="1" t="s">
        <v>20</v>
      </c>
      <c r="L218" s="1" t="s">
        <v>3202</v>
      </c>
      <c r="M218" s="1">
        <v>614</v>
      </c>
      <c r="N218" s="1">
        <v>0</v>
      </c>
      <c r="O218" s="1" t="s">
        <v>22</v>
      </c>
      <c r="P218" s="1" t="s">
        <v>3203</v>
      </c>
      <c r="Q218" s="1" t="s">
        <v>3204</v>
      </c>
      <c r="R218" s="1" t="s">
        <v>21</v>
      </c>
      <c r="S218" s="1"/>
      <c r="T218" s="1" t="s">
        <v>25</v>
      </c>
      <c r="U218">
        <v>-1</v>
      </c>
    </row>
    <row r="219" spans="1:21">
      <c r="A219" s="1" t="s">
        <v>299</v>
      </c>
      <c r="B219" s="1" t="s">
        <v>11464</v>
      </c>
      <c r="C219" s="1" t="s">
        <v>11459</v>
      </c>
      <c r="D219" s="1" t="s">
        <v>11460</v>
      </c>
      <c r="E219" s="1" t="s">
        <v>11446</v>
      </c>
      <c r="F219" s="5">
        <v>42744</v>
      </c>
      <c r="G219" s="1" t="s">
        <v>3205</v>
      </c>
      <c r="H219" s="1" t="s">
        <v>17</v>
      </c>
      <c r="I219" s="1" t="s">
        <v>59</v>
      </c>
      <c r="J219" s="1" t="s">
        <v>1805</v>
      </c>
      <c r="K219" s="1" t="s">
        <v>20</v>
      </c>
      <c r="L219" s="1" t="s">
        <v>1805</v>
      </c>
      <c r="M219" s="1">
        <v>592</v>
      </c>
      <c r="N219" s="1">
        <v>0</v>
      </c>
      <c r="O219" s="1" t="s">
        <v>22</v>
      </c>
      <c r="P219" s="1" t="s">
        <v>3206</v>
      </c>
      <c r="Q219" s="1" t="s">
        <v>3207</v>
      </c>
      <c r="R219" s="1" t="s">
        <v>21</v>
      </c>
      <c r="S219" s="1"/>
      <c r="T219" s="1" t="s">
        <v>25</v>
      </c>
      <c r="U219">
        <v>-1</v>
      </c>
    </row>
    <row r="220" spans="1:21">
      <c r="A220" s="1" t="s">
        <v>898</v>
      </c>
      <c r="B220" s="1" t="s">
        <v>11517</v>
      </c>
      <c r="C220" s="1" t="s">
        <v>11456</v>
      </c>
      <c r="D220" s="1" t="s">
        <v>11478</v>
      </c>
      <c r="E220" s="1" t="s">
        <v>11446</v>
      </c>
      <c r="F220" s="5">
        <v>43094</v>
      </c>
      <c r="G220" s="1" t="s">
        <v>3314</v>
      </c>
      <c r="H220" s="1" t="s">
        <v>17</v>
      </c>
      <c r="I220" s="1" t="s">
        <v>59</v>
      </c>
      <c r="J220" s="1" t="s">
        <v>900</v>
      </c>
      <c r="K220" s="1" t="s">
        <v>360</v>
      </c>
      <c r="L220" s="1" t="s">
        <v>901</v>
      </c>
      <c r="M220" s="1"/>
      <c r="N220" s="1">
        <v>688.4</v>
      </c>
      <c r="O220" s="1" t="s">
        <v>22</v>
      </c>
      <c r="P220" s="1" t="s">
        <v>3315</v>
      </c>
      <c r="Q220" s="1" t="s">
        <v>3316</v>
      </c>
      <c r="R220" s="1" t="s">
        <v>21</v>
      </c>
      <c r="S220" s="1"/>
      <c r="T220" s="1" t="s">
        <v>25</v>
      </c>
      <c r="U220">
        <v>-1</v>
      </c>
    </row>
    <row r="221" spans="1:21">
      <c r="A221" s="1" t="s">
        <v>898</v>
      </c>
      <c r="B221" s="1" t="s">
        <v>11517</v>
      </c>
      <c r="C221" s="1" t="s">
        <v>11456</v>
      </c>
      <c r="D221" s="1" t="s">
        <v>11478</v>
      </c>
      <c r="E221" s="1" t="s">
        <v>11446</v>
      </c>
      <c r="F221" s="5">
        <v>43094</v>
      </c>
      <c r="G221" s="1" t="s">
        <v>3317</v>
      </c>
      <c r="H221" s="1" t="s">
        <v>17</v>
      </c>
      <c r="I221" s="1" t="s">
        <v>59</v>
      </c>
      <c r="J221" s="1" t="s">
        <v>900</v>
      </c>
      <c r="K221" s="1" t="s">
        <v>360</v>
      </c>
      <c r="L221" s="1" t="s">
        <v>901</v>
      </c>
      <c r="M221" s="1"/>
      <c r="N221" s="1">
        <v>688.4</v>
      </c>
      <c r="O221" s="1" t="s">
        <v>22</v>
      </c>
      <c r="P221" s="1" t="s">
        <v>3318</v>
      </c>
      <c r="Q221" s="1" t="s">
        <v>3319</v>
      </c>
      <c r="R221" s="1" t="s">
        <v>21</v>
      </c>
      <c r="S221" s="1"/>
      <c r="T221" s="1" t="s">
        <v>25</v>
      </c>
      <c r="U221">
        <v>-1</v>
      </c>
    </row>
    <row r="222" spans="1:21">
      <c r="A222" s="1" t="s">
        <v>582</v>
      </c>
      <c r="B222" s="1" t="s">
        <v>11463</v>
      </c>
      <c r="C222" s="1" t="s">
        <v>11453</v>
      </c>
      <c r="D222" s="1" t="s">
        <v>11462</v>
      </c>
      <c r="E222" s="1" t="s">
        <v>11446</v>
      </c>
      <c r="F222" s="5">
        <v>42670</v>
      </c>
      <c r="G222" s="1" t="s">
        <v>3353</v>
      </c>
      <c r="H222" s="1" t="s">
        <v>17</v>
      </c>
      <c r="I222" s="1" t="s">
        <v>59</v>
      </c>
      <c r="J222" s="1" t="s">
        <v>3354</v>
      </c>
      <c r="K222" s="1" t="s">
        <v>20</v>
      </c>
      <c r="L222" s="1" t="s">
        <v>3354</v>
      </c>
      <c r="M222" s="1"/>
      <c r="N222" s="1">
        <v>950</v>
      </c>
      <c r="O222" s="1" t="s">
        <v>22</v>
      </c>
      <c r="P222" s="1" t="s">
        <v>3355</v>
      </c>
      <c r="Q222" s="1" t="s">
        <v>3356</v>
      </c>
      <c r="R222" s="1" t="s">
        <v>21</v>
      </c>
      <c r="S222" s="1"/>
      <c r="T222" s="1" t="s">
        <v>25</v>
      </c>
      <c r="U222">
        <v>-1</v>
      </c>
    </row>
    <row r="223" spans="1:21">
      <c r="A223" s="1" t="s">
        <v>582</v>
      </c>
      <c r="B223" s="1" t="s">
        <v>11463</v>
      </c>
      <c r="C223" s="1" t="s">
        <v>11453</v>
      </c>
      <c r="D223" s="1" t="s">
        <v>11462</v>
      </c>
      <c r="E223" s="1" t="s">
        <v>11446</v>
      </c>
      <c r="F223" s="5">
        <v>42670</v>
      </c>
      <c r="G223" s="1" t="s">
        <v>3357</v>
      </c>
      <c r="H223" s="1" t="s">
        <v>17</v>
      </c>
      <c r="I223" s="1" t="s">
        <v>59</v>
      </c>
      <c r="J223" s="1" t="s">
        <v>3358</v>
      </c>
      <c r="K223" s="1" t="s">
        <v>20</v>
      </c>
      <c r="L223" s="1" t="s">
        <v>3358</v>
      </c>
      <c r="M223" s="1"/>
      <c r="N223" s="1">
        <v>1312</v>
      </c>
      <c r="O223" s="1" t="s">
        <v>22</v>
      </c>
      <c r="P223" s="1" t="s">
        <v>3359</v>
      </c>
      <c r="Q223" s="1" t="s">
        <v>3360</v>
      </c>
      <c r="R223" s="1" t="s">
        <v>21</v>
      </c>
      <c r="S223" s="1"/>
      <c r="T223" s="1" t="s">
        <v>25</v>
      </c>
      <c r="U223">
        <v>-1</v>
      </c>
    </row>
    <row r="224" spans="1:21">
      <c r="A224" s="1" t="s">
        <v>77</v>
      </c>
      <c r="B224" s="1" t="s">
        <v>11516</v>
      </c>
      <c r="C224" s="1" t="s">
        <v>11453</v>
      </c>
      <c r="D224" s="1" t="s">
        <v>11466</v>
      </c>
      <c r="E224" s="1" t="s">
        <v>11446</v>
      </c>
      <c r="F224" s="5">
        <v>42927</v>
      </c>
      <c r="G224" s="1" t="s">
        <v>3378</v>
      </c>
      <c r="H224" s="1" t="s">
        <v>17</v>
      </c>
      <c r="I224" s="1" t="s">
        <v>59</v>
      </c>
      <c r="J224" s="1" t="s">
        <v>3379</v>
      </c>
      <c r="K224" s="1" t="s">
        <v>360</v>
      </c>
      <c r="L224" s="1" t="s">
        <v>3380</v>
      </c>
      <c r="M224" s="1"/>
      <c r="N224" s="1">
        <v>311.7</v>
      </c>
      <c r="O224" s="1" t="s">
        <v>22</v>
      </c>
      <c r="P224" s="1" t="s">
        <v>3381</v>
      </c>
      <c r="Q224" s="1" t="s">
        <v>3382</v>
      </c>
      <c r="R224" s="1" t="s">
        <v>21</v>
      </c>
      <c r="S224" s="1"/>
      <c r="T224" s="1" t="s">
        <v>25</v>
      </c>
      <c r="U224">
        <v>-1</v>
      </c>
    </row>
    <row r="225" spans="1:21">
      <c r="A225" s="1" t="s">
        <v>2633</v>
      </c>
      <c r="B225" s="1" t="s">
        <v>11513</v>
      </c>
      <c r="C225" s="1" t="s">
        <v>11453</v>
      </c>
      <c r="D225" s="1" t="s">
        <v>11453</v>
      </c>
      <c r="E225" s="1" t="s">
        <v>11446</v>
      </c>
      <c r="F225" s="5">
        <v>43094</v>
      </c>
      <c r="G225" s="1" t="s">
        <v>3396</v>
      </c>
      <c r="H225" s="1" t="s">
        <v>17</v>
      </c>
      <c r="I225" s="1" t="s">
        <v>44</v>
      </c>
      <c r="J225" s="1" t="s">
        <v>29</v>
      </c>
      <c r="K225" s="1" t="s">
        <v>20</v>
      </c>
      <c r="L225" s="1" t="s">
        <v>29</v>
      </c>
      <c r="M225" s="1"/>
      <c r="N225" s="1">
        <v>0</v>
      </c>
      <c r="O225" s="1" t="s">
        <v>22</v>
      </c>
      <c r="P225" s="1" t="s">
        <v>3397</v>
      </c>
      <c r="Q225" s="1" t="s">
        <v>3398</v>
      </c>
      <c r="R225" s="1" t="s">
        <v>21</v>
      </c>
      <c r="S225" s="1"/>
      <c r="T225" s="1" t="s">
        <v>25</v>
      </c>
      <c r="U225">
        <v>-1</v>
      </c>
    </row>
    <row r="226" spans="1:21">
      <c r="A226" s="1" t="s">
        <v>2738</v>
      </c>
      <c r="B226" s="1" t="s">
        <v>11518</v>
      </c>
      <c r="C226" s="1" t="s">
        <v>11473</v>
      </c>
      <c r="D226" s="1" t="s">
        <v>11512</v>
      </c>
      <c r="E226" s="1" t="s">
        <v>11446</v>
      </c>
      <c r="F226" s="5">
        <v>42754</v>
      </c>
      <c r="G226" s="1" t="s">
        <v>3404</v>
      </c>
      <c r="H226" s="1" t="s">
        <v>17</v>
      </c>
      <c r="I226" s="1" t="s">
        <v>59</v>
      </c>
      <c r="J226" s="1" t="s">
        <v>3405</v>
      </c>
      <c r="K226" s="1" t="s">
        <v>564</v>
      </c>
      <c r="L226" s="1" t="s">
        <v>114</v>
      </c>
      <c r="M226" s="1"/>
      <c r="N226" s="1">
        <v>726</v>
      </c>
      <c r="O226" s="1" t="s">
        <v>22</v>
      </c>
      <c r="P226" s="1" t="s">
        <v>3406</v>
      </c>
      <c r="Q226" s="1" t="s">
        <v>3407</v>
      </c>
      <c r="R226" s="1" t="s">
        <v>21</v>
      </c>
      <c r="S226" s="1"/>
      <c r="T226" s="1" t="s">
        <v>25</v>
      </c>
      <c r="U226">
        <v>-1</v>
      </c>
    </row>
    <row r="227" spans="1:21">
      <c r="A227" s="1" t="s">
        <v>2326</v>
      </c>
      <c r="B227" s="1" t="s">
        <v>11519</v>
      </c>
      <c r="C227" s="1" t="s">
        <v>11487</v>
      </c>
      <c r="D227" s="1" t="s">
        <v>11488</v>
      </c>
      <c r="E227" s="1" t="s">
        <v>11446</v>
      </c>
      <c r="F227" s="5">
        <v>42810</v>
      </c>
      <c r="G227" s="1" t="s">
        <v>3408</v>
      </c>
      <c r="H227" s="1" t="s">
        <v>36</v>
      </c>
      <c r="I227" s="1" t="s">
        <v>59</v>
      </c>
      <c r="J227" s="1" t="s">
        <v>3409</v>
      </c>
      <c r="K227" s="1" t="s">
        <v>20</v>
      </c>
      <c r="L227" s="1" t="s">
        <v>3409</v>
      </c>
      <c r="M227" s="1"/>
      <c r="N227" s="1">
        <v>17600</v>
      </c>
      <c r="O227" s="1" t="s">
        <v>22</v>
      </c>
      <c r="P227" s="1" t="s">
        <v>3410</v>
      </c>
      <c r="Q227" s="1" t="s">
        <v>3411</v>
      </c>
      <c r="R227" s="1" t="s">
        <v>21</v>
      </c>
      <c r="S227" s="1"/>
      <c r="T227" s="1" t="s">
        <v>25</v>
      </c>
      <c r="U227">
        <v>-1</v>
      </c>
    </row>
    <row r="228" spans="1:21">
      <c r="A228" s="1" t="s">
        <v>2326</v>
      </c>
      <c r="B228" s="1" t="s">
        <v>11519</v>
      </c>
      <c r="C228" s="1" t="s">
        <v>11487</v>
      </c>
      <c r="D228" s="1" t="s">
        <v>11488</v>
      </c>
      <c r="E228" s="1" t="s">
        <v>11446</v>
      </c>
      <c r="F228" s="5">
        <v>42810</v>
      </c>
      <c r="G228" s="1" t="s">
        <v>3412</v>
      </c>
      <c r="H228" s="1" t="s">
        <v>17</v>
      </c>
      <c r="I228" s="1" t="s">
        <v>59</v>
      </c>
      <c r="J228" s="1" t="s">
        <v>3413</v>
      </c>
      <c r="K228" s="1" t="s">
        <v>20</v>
      </c>
      <c r="L228" s="1" t="s">
        <v>3413</v>
      </c>
      <c r="M228" s="1"/>
      <c r="N228" s="1">
        <v>3787</v>
      </c>
      <c r="O228" s="1" t="s">
        <v>22</v>
      </c>
      <c r="P228" s="1" t="s">
        <v>3414</v>
      </c>
      <c r="Q228" s="1" t="s">
        <v>3415</v>
      </c>
      <c r="R228" s="1" t="s">
        <v>21</v>
      </c>
      <c r="S228" s="1"/>
      <c r="T228" s="1" t="s">
        <v>25</v>
      </c>
      <c r="U228">
        <v>-1</v>
      </c>
    </row>
    <row r="229" spans="1:21">
      <c r="A229" s="1" t="s">
        <v>2326</v>
      </c>
      <c r="B229" s="1" t="s">
        <v>11519</v>
      </c>
      <c r="C229" s="1" t="s">
        <v>11487</v>
      </c>
      <c r="D229" s="1" t="s">
        <v>11488</v>
      </c>
      <c r="E229" s="1" t="s">
        <v>11446</v>
      </c>
      <c r="F229" s="5">
        <v>42810</v>
      </c>
      <c r="G229" s="1" t="s">
        <v>3416</v>
      </c>
      <c r="H229" s="1" t="s">
        <v>17</v>
      </c>
      <c r="I229" s="1" t="s">
        <v>59</v>
      </c>
      <c r="J229" s="1" t="s">
        <v>3413</v>
      </c>
      <c r="K229" s="1" t="s">
        <v>20</v>
      </c>
      <c r="L229" s="1" t="s">
        <v>3413</v>
      </c>
      <c r="M229" s="1"/>
      <c r="N229" s="1">
        <v>3787</v>
      </c>
      <c r="O229" s="1" t="s">
        <v>22</v>
      </c>
      <c r="P229" s="1" t="s">
        <v>3417</v>
      </c>
      <c r="Q229" s="1" t="s">
        <v>3418</v>
      </c>
      <c r="R229" s="1" t="s">
        <v>21</v>
      </c>
      <c r="S229" s="1"/>
      <c r="T229" s="1" t="s">
        <v>25</v>
      </c>
      <c r="U229">
        <v>-1</v>
      </c>
    </row>
    <row r="230" spans="1:21">
      <c r="A230" s="1" t="s">
        <v>220</v>
      </c>
      <c r="B230" s="1" t="s">
        <v>11463</v>
      </c>
      <c r="C230" s="1" t="s">
        <v>11453</v>
      </c>
      <c r="D230" s="1" t="s">
        <v>11462</v>
      </c>
      <c r="E230" s="1" t="s">
        <v>11446</v>
      </c>
      <c r="F230" s="5">
        <v>42670</v>
      </c>
      <c r="G230" s="1" t="s">
        <v>3455</v>
      </c>
      <c r="H230" s="1" t="s">
        <v>17</v>
      </c>
      <c r="I230" s="1" t="s">
        <v>59</v>
      </c>
      <c r="J230" s="1" t="s">
        <v>818</v>
      </c>
      <c r="K230" s="1" t="s">
        <v>20</v>
      </c>
      <c r="L230" s="1" t="s">
        <v>818</v>
      </c>
      <c r="M230" s="1"/>
      <c r="N230" s="1">
        <v>288</v>
      </c>
      <c r="O230" s="1" t="s">
        <v>22</v>
      </c>
      <c r="P230" s="1" t="s">
        <v>3456</v>
      </c>
      <c r="Q230" s="1" t="s">
        <v>3457</v>
      </c>
      <c r="R230" s="1" t="s">
        <v>21</v>
      </c>
      <c r="S230" s="1"/>
      <c r="T230" s="1" t="s">
        <v>25</v>
      </c>
      <c r="U230">
        <v>-1</v>
      </c>
    </row>
    <row r="231" spans="1:21">
      <c r="A231" s="1" t="s">
        <v>220</v>
      </c>
      <c r="B231" s="1" t="s">
        <v>11463</v>
      </c>
      <c r="C231" s="1" t="s">
        <v>11453</v>
      </c>
      <c r="D231" s="1" t="s">
        <v>11462</v>
      </c>
      <c r="E231" s="1" t="s">
        <v>11446</v>
      </c>
      <c r="F231" s="5">
        <v>42670</v>
      </c>
      <c r="G231" s="1" t="s">
        <v>3458</v>
      </c>
      <c r="H231" s="1" t="s">
        <v>17</v>
      </c>
      <c r="I231" s="1" t="s">
        <v>59</v>
      </c>
      <c r="J231" s="1" t="s">
        <v>602</v>
      </c>
      <c r="K231" s="1" t="s">
        <v>20</v>
      </c>
      <c r="L231" s="1" t="s">
        <v>602</v>
      </c>
      <c r="M231" s="1"/>
      <c r="N231" s="1">
        <v>428</v>
      </c>
      <c r="O231" s="1" t="s">
        <v>22</v>
      </c>
      <c r="P231" s="1" t="s">
        <v>3459</v>
      </c>
      <c r="Q231" s="1" t="s">
        <v>3460</v>
      </c>
      <c r="R231" s="1" t="s">
        <v>21</v>
      </c>
      <c r="S231" s="1"/>
      <c r="T231" s="1" t="s">
        <v>25</v>
      </c>
      <c r="U231">
        <v>-1</v>
      </c>
    </row>
    <row r="232" spans="1:21">
      <c r="A232" s="1" t="s">
        <v>63</v>
      </c>
      <c r="B232" s="1" t="s">
        <v>11461</v>
      </c>
      <c r="C232" s="1" t="s">
        <v>11453</v>
      </c>
      <c r="D232" s="1" t="s">
        <v>11462</v>
      </c>
      <c r="E232" s="1" t="s">
        <v>11446</v>
      </c>
      <c r="F232" s="5">
        <v>43028</v>
      </c>
      <c r="G232" s="1" t="s">
        <v>3461</v>
      </c>
      <c r="H232" s="1" t="s">
        <v>17</v>
      </c>
      <c r="I232" s="1" t="s">
        <v>59</v>
      </c>
      <c r="J232" s="1" t="s">
        <v>1453</v>
      </c>
      <c r="K232" s="1" t="s">
        <v>20</v>
      </c>
      <c r="L232" s="1" t="s">
        <v>1453</v>
      </c>
      <c r="M232" s="1"/>
      <c r="N232" s="1">
        <v>457</v>
      </c>
      <c r="O232" s="1" t="s">
        <v>22</v>
      </c>
      <c r="P232" s="1" t="s">
        <v>3462</v>
      </c>
      <c r="Q232" s="1" t="s">
        <v>3463</v>
      </c>
      <c r="R232" s="1" t="s">
        <v>21</v>
      </c>
      <c r="S232" s="1"/>
      <c r="T232" s="1" t="s">
        <v>25</v>
      </c>
      <c r="U232">
        <v>-1</v>
      </c>
    </row>
    <row r="233" spans="1:21">
      <c r="A233" s="1" t="s">
        <v>220</v>
      </c>
      <c r="B233" s="1" t="s">
        <v>11463</v>
      </c>
      <c r="C233" s="1" t="s">
        <v>11453</v>
      </c>
      <c r="D233" s="1" t="s">
        <v>11462</v>
      </c>
      <c r="E233" s="1" t="s">
        <v>11446</v>
      </c>
      <c r="F233" s="5">
        <v>42670</v>
      </c>
      <c r="G233" s="1" t="s">
        <v>3464</v>
      </c>
      <c r="H233" s="1" t="s">
        <v>17</v>
      </c>
      <c r="I233" s="1" t="s">
        <v>59</v>
      </c>
      <c r="J233" s="1" t="s">
        <v>3465</v>
      </c>
      <c r="K233" s="1" t="s">
        <v>20</v>
      </c>
      <c r="L233" s="1" t="s">
        <v>3465</v>
      </c>
      <c r="M233" s="1"/>
      <c r="N233" s="1">
        <v>613</v>
      </c>
      <c r="O233" s="1" t="s">
        <v>22</v>
      </c>
      <c r="P233" s="1" t="s">
        <v>3466</v>
      </c>
      <c r="Q233" s="1" t="s">
        <v>3467</v>
      </c>
      <c r="R233" s="1" t="s">
        <v>21</v>
      </c>
      <c r="S233" s="1"/>
      <c r="T233" s="1" t="s">
        <v>25</v>
      </c>
      <c r="U233">
        <v>-1</v>
      </c>
    </row>
    <row r="234" spans="1:21">
      <c r="A234" s="1" t="s">
        <v>717</v>
      </c>
      <c r="B234" s="1" t="s">
        <v>11483</v>
      </c>
      <c r="C234" s="1" t="s">
        <v>11473</v>
      </c>
      <c r="D234" s="1" t="s">
        <v>11474</v>
      </c>
      <c r="E234" s="1" t="s">
        <v>11446</v>
      </c>
      <c r="F234" s="5">
        <v>42809</v>
      </c>
      <c r="G234" s="1" t="s">
        <v>3468</v>
      </c>
      <c r="H234" s="1" t="s">
        <v>36</v>
      </c>
      <c r="I234" s="1" t="s">
        <v>59</v>
      </c>
      <c r="J234" s="1" t="s">
        <v>719</v>
      </c>
      <c r="K234" s="1" t="s">
        <v>20</v>
      </c>
      <c r="L234" s="1" t="s">
        <v>719</v>
      </c>
      <c r="M234" s="1"/>
      <c r="N234" s="1">
        <v>272</v>
      </c>
      <c r="O234" s="1" t="s">
        <v>22</v>
      </c>
      <c r="P234" s="1" t="s">
        <v>3469</v>
      </c>
      <c r="Q234" s="1" t="s">
        <v>3469</v>
      </c>
      <c r="R234" s="1" t="s">
        <v>21</v>
      </c>
      <c r="S234" s="1"/>
      <c r="T234" s="1" t="s">
        <v>25</v>
      </c>
      <c r="U234">
        <v>-1</v>
      </c>
    </row>
    <row r="235" spans="1:21">
      <c r="A235" s="1" t="s">
        <v>220</v>
      </c>
      <c r="B235" s="1" t="s">
        <v>11463</v>
      </c>
      <c r="C235" s="1" t="s">
        <v>11453</v>
      </c>
      <c r="D235" s="1" t="s">
        <v>11462</v>
      </c>
      <c r="E235" s="1" t="s">
        <v>11446</v>
      </c>
      <c r="F235" s="5">
        <v>42670</v>
      </c>
      <c r="G235" s="1" t="s">
        <v>3470</v>
      </c>
      <c r="H235" s="1" t="s">
        <v>17</v>
      </c>
      <c r="I235" s="1" t="s">
        <v>59</v>
      </c>
      <c r="J235" s="1" t="s">
        <v>278</v>
      </c>
      <c r="K235" s="1" t="s">
        <v>20</v>
      </c>
      <c r="L235" s="1" t="s">
        <v>278</v>
      </c>
      <c r="M235" s="1"/>
      <c r="N235" s="1">
        <v>228</v>
      </c>
      <c r="O235" s="1" t="s">
        <v>22</v>
      </c>
      <c r="P235" s="1" t="s">
        <v>3471</v>
      </c>
      <c r="Q235" s="1" t="s">
        <v>3471</v>
      </c>
      <c r="R235" s="1" t="s">
        <v>21</v>
      </c>
      <c r="S235" s="1"/>
      <c r="T235" s="1" t="s">
        <v>25</v>
      </c>
      <c r="U235">
        <v>-1</v>
      </c>
    </row>
    <row r="236" spans="1:21">
      <c r="A236" s="1" t="s">
        <v>220</v>
      </c>
      <c r="B236" s="1" t="s">
        <v>11463</v>
      </c>
      <c r="C236" s="1" t="s">
        <v>11453</v>
      </c>
      <c r="D236" s="1" t="s">
        <v>11462</v>
      </c>
      <c r="E236" s="1" t="s">
        <v>11446</v>
      </c>
      <c r="F236" s="5">
        <v>42670</v>
      </c>
      <c r="G236" s="1" t="s">
        <v>3472</v>
      </c>
      <c r="H236" s="1" t="s">
        <v>17</v>
      </c>
      <c r="I236" s="1" t="s">
        <v>59</v>
      </c>
      <c r="J236" s="1" t="s">
        <v>3473</v>
      </c>
      <c r="K236" s="1" t="s">
        <v>20</v>
      </c>
      <c r="L236" s="1" t="s">
        <v>3473</v>
      </c>
      <c r="M236" s="1"/>
      <c r="N236" s="1">
        <v>1085</v>
      </c>
      <c r="O236" s="1" t="s">
        <v>22</v>
      </c>
      <c r="P236" s="1" t="s">
        <v>3474</v>
      </c>
      <c r="Q236" s="1" t="s">
        <v>3475</v>
      </c>
      <c r="R236" s="1" t="s">
        <v>21</v>
      </c>
      <c r="S236" s="1"/>
      <c r="T236" s="1" t="s">
        <v>25</v>
      </c>
      <c r="U236">
        <v>-1</v>
      </c>
    </row>
    <row r="237" spans="1:21">
      <c r="A237" s="1" t="s">
        <v>220</v>
      </c>
      <c r="B237" s="1" t="s">
        <v>11463</v>
      </c>
      <c r="C237" s="1" t="s">
        <v>11453</v>
      </c>
      <c r="D237" s="1" t="s">
        <v>11462</v>
      </c>
      <c r="E237" s="1" t="s">
        <v>11446</v>
      </c>
      <c r="F237" s="5">
        <v>42670</v>
      </c>
      <c r="G237" s="1" t="s">
        <v>3476</v>
      </c>
      <c r="H237" s="1" t="s">
        <v>17</v>
      </c>
      <c r="I237" s="1" t="s">
        <v>59</v>
      </c>
      <c r="J237" s="1" t="s">
        <v>818</v>
      </c>
      <c r="K237" s="1" t="s">
        <v>20</v>
      </c>
      <c r="L237" s="1" t="s">
        <v>818</v>
      </c>
      <c r="M237" s="1"/>
      <c r="N237" s="1">
        <v>288</v>
      </c>
      <c r="O237" s="1" t="s">
        <v>22</v>
      </c>
      <c r="P237" s="1" t="s">
        <v>3477</v>
      </c>
      <c r="Q237" s="1" t="s">
        <v>3477</v>
      </c>
      <c r="R237" s="1" t="s">
        <v>21</v>
      </c>
      <c r="S237" s="1"/>
      <c r="T237" s="1" t="s">
        <v>25</v>
      </c>
      <c r="U237">
        <v>-1</v>
      </c>
    </row>
    <row r="238" spans="1:21">
      <c r="A238" s="1" t="s">
        <v>220</v>
      </c>
      <c r="B238" s="1" t="s">
        <v>11463</v>
      </c>
      <c r="C238" s="1" t="s">
        <v>11453</v>
      </c>
      <c r="D238" s="1" t="s">
        <v>11462</v>
      </c>
      <c r="E238" s="1" t="s">
        <v>11446</v>
      </c>
      <c r="F238" s="5">
        <v>42670</v>
      </c>
      <c r="G238" s="1" t="s">
        <v>3478</v>
      </c>
      <c r="H238" s="1" t="s">
        <v>17</v>
      </c>
      <c r="I238" s="1" t="s">
        <v>59</v>
      </c>
      <c r="J238" s="1" t="s">
        <v>3479</v>
      </c>
      <c r="K238" s="1" t="s">
        <v>20</v>
      </c>
      <c r="L238" s="1" t="s">
        <v>3479</v>
      </c>
      <c r="M238" s="1"/>
      <c r="N238" s="1">
        <v>1467</v>
      </c>
      <c r="O238" s="1" t="s">
        <v>22</v>
      </c>
      <c r="P238" s="1" t="s">
        <v>3480</v>
      </c>
      <c r="Q238" s="1" t="s">
        <v>3481</v>
      </c>
      <c r="R238" s="1" t="s">
        <v>21</v>
      </c>
      <c r="S238" s="1"/>
      <c r="T238" s="1" t="s">
        <v>25</v>
      </c>
      <c r="U238">
        <v>-1</v>
      </c>
    </row>
    <row r="239" spans="1:21">
      <c r="A239" s="1" t="s">
        <v>220</v>
      </c>
      <c r="B239" s="1" t="s">
        <v>11463</v>
      </c>
      <c r="C239" s="1" t="s">
        <v>11453</v>
      </c>
      <c r="D239" s="1" t="s">
        <v>11462</v>
      </c>
      <c r="E239" s="1" t="s">
        <v>11446</v>
      </c>
      <c r="F239" s="5">
        <v>42670</v>
      </c>
      <c r="G239" s="1" t="s">
        <v>3482</v>
      </c>
      <c r="H239" s="1" t="s">
        <v>17</v>
      </c>
      <c r="I239" s="1" t="s">
        <v>59</v>
      </c>
      <c r="J239" s="1" t="s">
        <v>3465</v>
      </c>
      <c r="K239" s="1" t="s">
        <v>20</v>
      </c>
      <c r="L239" s="1" t="s">
        <v>3465</v>
      </c>
      <c r="M239" s="1"/>
      <c r="N239" s="1">
        <v>613</v>
      </c>
      <c r="O239" s="1" t="s">
        <v>22</v>
      </c>
      <c r="P239" s="1" t="s">
        <v>3483</v>
      </c>
      <c r="Q239" s="1" t="s">
        <v>3484</v>
      </c>
      <c r="R239" s="1" t="s">
        <v>21</v>
      </c>
      <c r="S239" s="1"/>
      <c r="T239" s="1" t="s">
        <v>25</v>
      </c>
      <c r="U239">
        <v>-1</v>
      </c>
    </row>
    <row r="240" spans="1:21">
      <c r="A240" s="1" t="s">
        <v>833</v>
      </c>
      <c r="B240" s="1" t="s">
        <v>11485</v>
      </c>
      <c r="C240" s="1" t="s">
        <v>11453</v>
      </c>
      <c r="D240" s="1" t="s">
        <v>11453</v>
      </c>
      <c r="E240" s="1" t="s">
        <v>11446</v>
      </c>
      <c r="F240" s="5">
        <v>43050</v>
      </c>
      <c r="G240" s="1" t="s">
        <v>3485</v>
      </c>
      <c r="H240" s="1" t="s">
        <v>17</v>
      </c>
      <c r="I240" s="1" t="s">
        <v>59</v>
      </c>
      <c r="J240" s="1" t="s">
        <v>3188</v>
      </c>
      <c r="K240" s="1" t="s">
        <v>20</v>
      </c>
      <c r="L240" s="1" t="s">
        <v>3188</v>
      </c>
      <c r="M240" s="1"/>
      <c r="N240" s="1">
        <v>336</v>
      </c>
      <c r="O240" s="1" t="s">
        <v>22</v>
      </c>
      <c r="P240" s="1" t="s">
        <v>3486</v>
      </c>
      <c r="Q240" s="1" t="s">
        <v>3486</v>
      </c>
      <c r="R240" s="1" t="s">
        <v>21</v>
      </c>
      <c r="S240" s="1"/>
      <c r="T240" s="1" t="s">
        <v>25</v>
      </c>
      <c r="U240">
        <v>-1</v>
      </c>
    </row>
    <row r="241" spans="1:21">
      <c r="A241" s="1" t="s">
        <v>833</v>
      </c>
      <c r="B241" s="1" t="s">
        <v>11485</v>
      </c>
      <c r="C241" s="1" t="s">
        <v>11453</v>
      </c>
      <c r="D241" s="1" t="s">
        <v>11453</v>
      </c>
      <c r="E241" s="1" t="s">
        <v>11446</v>
      </c>
      <c r="F241" s="5">
        <v>43050</v>
      </c>
      <c r="G241" s="1" t="s">
        <v>3487</v>
      </c>
      <c r="H241" s="1" t="s">
        <v>17</v>
      </c>
      <c r="I241" s="1" t="s">
        <v>59</v>
      </c>
      <c r="J241" s="1" t="s">
        <v>3488</v>
      </c>
      <c r="K241" s="1" t="s">
        <v>20</v>
      </c>
      <c r="L241" s="1" t="s">
        <v>3488</v>
      </c>
      <c r="M241" s="1"/>
      <c r="N241" s="1">
        <v>463.5</v>
      </c>
      <c r="O241" s="1" t="s">
        <v>22</v>
      </c>
      <c r="P241" s="1" t="s">
        <v>3489</v>
      </c>
      <c r="Q241" s="1" t="s">
        <v>3490</v>
      </c>
      <c r="R241" s="1" t="s">
        <v>21</v>
      </c>
      <c r="S241" s="1"/>
      <c r="T241" s="1" t="s">
        <v>25</v>
      </c>
      <c r="U241">
        <v>-1</v>
      </c>
    </row>
    <row r="242" spans="1:21">
      <c r="A242" s="1" t="s">
        <v>842</v>
      </c>
      <c r="B242" s="1" t="s">
        <v>11486</v>
      </c>
      <c r="C242" s="1" t="s">
        <v>11487</v>
      </c>
      <c r="D242" s="1" t="s">
        <v>11488</v>
      </c>
      <c r="E242" s="1" t="s">
        <v>11446</v>
      </c>
      <c r="F242" s="5">
        <v>42810</v>
      </c>
      <c r="G242" s="1" t="s">
        <v>3491</v>
      </c>
      <c r="H242" s="1" t="s">
        <v>36</v>
      </c>
      <c r="I242" s="1" t="s">
        <v>59</v>
      </c>
      <c r="J242" s="1" t="s">
        <v>3492</v>
      </c>
      <c r="K242" s="1" t="s">
        <v>20</v>
      </c>
      <c r="L242" s="1" t="s">
        <v>3492</v>
      </c>
      <c r="M242" s="1"/>
      <c r="N242" s="1">
        <v>1980</v>
      </c>
      <c r="O242" s="1" t="s">
        <v>22</v>
      </c>
      <c r="P242" s="1" t="s">
        <v>3493</v>
      </c>
      <c r="Q242" s="1" t="s">
        <v>3494</v>
      </c>
      <c r="R242" s="1" t="s">
        <v>21</v>
      </c>
      <c r="S242" s="1"/>
      <c r="T242" s="1" t="s">
        <v>25</v>
      </c>
      <c r="U242">
        <v>-1</v>
      </c>
    </row>
    <row r="243" spans="1:21">
      <c r="A243" s="1" t="s">
        <v>63</v>
      </c>
      <c r="B243" s="1" t="s">
        <v>11461</v>
      </c>
      <c r="C243" s="1" t="s">
        <v>11453</v>
      </c>
      <c r="D243" s="1" t="s">
        <v>11462</v>
      </c>
      <c r="E243" s="1" t="s">
        <v>11446</v>
      </c>
      <c r="F243" s="5">
        <v>43028</v>
      </c>
      <c r="G243" s="1" t="s">
        <v>3551</v>
      </c>
      <c r="H243" s="1" t="s">
        <v>17</v>
      </c>
      <c r="I243" s="1" t="s">
        <v>59</v>
      </c>
      <c r="J243" s="1" t="s">
        <v>3552</v>
      </c>
      <c r="K243" s="1" t="s">
        <v>20</v>
      </c>
      <c r="L243" s="1" t="s">
        <v>3552</v>
      </c>
      <c r="M243" s="1"/>
      <c r="N243" s="1">
        <v>1207</v>
      </c>
      <c r="O243" s="1" t="s">
        <v>22</v>
      </c>
      <c r="P243" s="1" t="s">
        <v>3553</v>
      </c>
      <c r="Q243" s="1" t="s">
        <v>3554</v>
      </c>
      <c r="R243" s="1" t="s">
        <v>21</v>
      </c>
      <c r="S243" s="1"/>
      <c r="T243" s="1" t="s">
        <v>25</v>
      </c>
      <c r="U243">
        <v>-1</v>
      </c>
    </row>
    <row r="244" spans="1:21">
      <c r="A244" s="1" t="s">
        <v>3600</v>
      </c>
      <c r="B244" s="1" t="s">
        <v>11520</v>
      </c>
      <c r="C244" s="1" t="s">
        <v>11473</v>
      </c>
      <c r="D244" s="1" t="s">
        <v>11497</v>
      </c>
      <c r="E244" s="1" t="s">
        <v>11446</v>
      </c>
      <c r="F244" s="5">
        <v>42845</v>
      </c>
      <c r="G244" s="1" t="s">
        <v>3601</v>
      </c>
      <c r="H244" s="1" t="s">
        <v>17</v>
      </c>
      <c r="I244" s="1" t="s">
        <v>59</v>
      </c>
      <c r="J244" s="1" t="s">
        <v>3602</v>
      </c>
      <c r="K244" s="1" t="s">
        <v>84</v>
      </c>
      <c r="L244" s="1" t="s">
        <v>3603</v>
      </c>
      <c r="M244" s="1"/>
      <c r="N244" s="1">
        <v>693.6</v>
      </c>
      <c r="O244" s="1" t="s">
        <v>22</v>
      </c>
      <c r="P244" s="1" t="s">
        <v>3604</v>
      </c>
      <c r="Q244" s="1" t="s">
        <v>3605</v>
      </c>
      <c r="R244" s="1" t="s">
        <v>21</v>
      </c>
      <c r="S244" s="1"/>
      <c r="T244" s="1" t="s">
        <v>25</v>
      </c>
      <c r="U244">
        <v>-1</v>
      </c>
    </row>
    <row r="245" spans="1:21">
      <c r="A245" s="1" t="s">
        <v>2310</v>
      </c>
      <c r="B245" s="1" t="s">
        <v>11508</v>
      </c>
      <c r="C245" s="1" t="s">
        <v>11453</v>
      </c>
      <c r="D245" s="1" t="s">
        <v>11466</v>
      </c>
      <c r="E245" s="1" t="s">
        <v>11446</v>
      </c>
      <c r="F245" s="5">
        <v>42942</v>
      </c>
      <c r="G245" s="1" t="s">
        <v>3627</v>
      </c>
      <c r="H245" s="1" t="s">
        <v>433</v>
      </c>
      <c r="I245" s="1" t="s">
        <v>59</v>
      </c>
      <c r="J245" s="1" t="s">
        <v>3628</v>
      </c>
      <c r="K245" s="1" t="s">
        <v>20</v>
      </c>
      <c r="L245" s="1" t="s">
        <v>3628</v>
      </c>
      <c r="M245" s="1"/>
      <c r="N245" s="1">
        <v>2844.52</v>
      </c>
      <c r="O245" s="1" t="s">
        <v>22</v>
      </c>
      <c r="P245" s="1" t="s">
        <v>3629</v>
      </c>
      <c r="Q245" s="1" t="s">
        <v>3630</v>
      </c>
      <c r="R245" s="1" t="s">
        <v>21</v>
      </c>
      <c r="S245" s="1"/>
      <c r="T245" s="1" t="s">
        <v>25</v>
      </c>
      <c r="U245">
        <v>-1</v>
      </c>
    </row>
    <row r="246" spans="1:21">
      <c r="A246" s="1" t="s">
        <v>2310</v>
      </c>
      <c r="B246" s="1" t="s">
        <v>11508</v>
      </c>
      <c r="C246" s="1" t="s">
        <v>11453</v>
      </c>
      <c r="D246" s="1" t="s">
        <v>11466</v>
      </c>
      <c r="E246" s="1" t="s">
        <v>11446</v>
      </c>
      <c r="F246" s="5">
        <v>42942</v>
      </c>
      <c r="G246" s="1" t="s">
        <v>3631</v>
      </c>
      <c r="H246" s="1" t="s">
        <v>36</v>
      </c>
      <c r="I246" s="1" t="s">
        <v>59</v>
      </c>
      <c r="J246" s="1" t="s">
        <v>1594</v>
      </c>
      <c r="K246" s="1" t="s">
        <v>20</v>
      </c>
      <c r="L246" s="1" t="s">
        <v>1594</v>
      </c>
      <c r="M246" s="1"/>
      <c r="N246" s="1">
        <v>580</v>
      </c>
      <c r="O246" s="1" t="s">
        <v>22</v>
      </c>
      <c r="P246" s="1" t="s">
        <v>3632</v>
      </c>
      <c r="Q246" s="1" t="s">
        <v>3633</v>
      </c>
      <c r="R246" s="1" t="s">
        <v>21</v>
      </c>
      <c r="S246" s="1"/>
      <c r="T246" s="1" t="s">
        <v>25</v>
      </c>
      <c r="U246">
        <v>-1</v>
      </c>
    </row>
    <row r="247" spans="1:21">
      <c r="A247" s="1" t="s">
        <v>952</v>
      </c>
      <c r="B247" s="1" t="s">
        <v>11491</v>
      </c>
      <c r="C247" s="1" t="s">
        <v>11459</v>
      </c>
      <c r="D247" s="1" t="s">
        <v>11460</v>
      </c>
      <c r="E247" s="1" t="s">
        <v>11446</v>
      </c>
      <c r="F247" s="5">
        <v>42618</v>
      </c>
      <c r="G247" s="1" t="s">
        <v>3653</v>
      </c>
      <c r="H247" s="1" t="s">
        <v>2498</v>
      </c>
      <c r="I247" s="1" t="s">
        <v>59</v>
      </c>
      <c r="J247" s="1" t="s">
        <v>2499</v>
      </c>
      <c r="K247" s="1" t="s">
        <v>20</v>
      </c>
      <c r="L247" s="1" t="s">
        <v>2499</v>
      </c>
      <c r="M247" s="1"/>
      <c r="N247" s="1">
        <v>990</v>
      </c>
      <c r="O247" s="1" t="s">
        <v>22</v>
      </c>
      <c r="P247" s="1" t="s">
        <v>3654</v>
      </c>
      <c r="Q247" s="1" t="s">
        <v>3655</v>
      </c>
      <c r="R247" s="1" t="s">
        <v>21</v>
      </c>
      <c r="S247" s="1"/>
      <c r="T247" s="1" t="s">
        <v>25</v>
      </c>
      <c r="U247">
        <v>-1</v>
      </c>
    </row>
    <row r="248" spans="1:21">
      <c r="A248" s="1" t="s">
        <v>952</v>
      </c>
      <c r="B248" s="1" t="s">
        <v>11491</v>
      </c>
      <c r="C248" s="1" t="s">
        <v>11459</v>
      </c>
      <c r="D248" s="1" t="s">
        <v>11460</v>
      </c>
      <c r="E248" s="1" t="s">
        <v>11446</v>
      </c>
      <c r="F248" s="5">
        <v>42618</v>
      </c>
      <c r="G248" s="1" t="s">
        <v>3656</v>
      </c>
      <c r="H248" s="1" t="s">
        <v>17</v>
      </c>
      <c r="I248" s="1" t="s">
        <v>59</v>
      </c>
      <c r="J248" s="1" t="s">
        <v>3657</v>
      </c>
      <c r="K248" s="1" t="s">
        <v>20</v>
      </c>
      <c r="L248" s="1" t="s">
        <v>3657</v>
      </c>
      <c r="M248" s="1"/>
      <c r="N248" s="1">
        <v>2062</v>
      </c>
      <c r="O248" s="1" t="s">
        <v>22</v>
      </c>
      <c r="P248" s="1" t="s">
        <v>3658</v>
      </c>
      <c r="Q248" s="1" t="s">
        <v>3659</v>
      </c>
      <c r="R248" s="1" t="s">
        <v>21</v>
      </c>
      <c r="S248" s="1"/>
      <c r="T248" s="1" t="s">
        <v>25</v>
      </c>
      <c r="U248">
        <v>-1</v>
      </c>
    </row>
    <row r="249" spans="1:21">
      <c r="A249" s="1" t="s">
        <v>952</v>
      </c>
      <c r="B249" s="1" t="s">
        <v>11491</v>
      </c>
      <c r="C249" s="1" t="s">
        <v>11459</v>
      </c>
      <c r="D249" s="1" t="s">
        <v>11460</v>
      </c>
      <c r="E249" s="1" t="s">
        <v>11446</v>
      </c>
      <c r="F249" s="5">
        <v>42618</v>
      </c>
      <c r="G249" s="1" t="s">
        <v>3660</v>
      </c>
      <c r="H249" s="1" t="s">
        <v>36</v>
      </c>
      <c r="I249" s="1" t="s">
        <v>59</v>
      </c>
      <c r="J249" s="1" t="s">
        <v>3661</v>
      </c>
      <c r="K249" s="1" t="s">
        <v>20</v>
      </c>
      <c r="L249" s="1" t="s">
        <v>3661</v>
      </c>
      <c r="M249" s="1"/>
      <c r="N249" s="1">
        <v>3650</v>
      </c>
      <c r="O249" s="1" t="s">
        <v>22</v>
      </c>
      <c r="P249" s="1" t="s">
        <v>3662</v>
      </c>
      <c r="Q249" s="1" t="s">
        <v>3663</v>
      </c>
      <c r="R249" s="1" t="s">
        <v>21</v>
      </c>
      <c r="S249" s="1"/>
      <c r="T249" s="1" t="s">
        <v>25</v>
      </c>
      <c r="U249">
        <v>-1</v>
      </c>
    </row>
    <row r="250" spans="1:21">
      <c r="A250" s="1" t="s">
        <v>137</v>
      </c>
      <c r="B250" s="1" t="s">
        <v>11452</v>
      </c>
      <c r="C250" s="1" t="s">
        <v>11453</v>
      </c>
      <c r="D250" s="1" t="s">
        <v>11454</v>
      </c>
      <c r="E250" s="1" t="s">
        <v>11446</v>
      </c>
      <c r="F250" s="5">
        <v>43157.801736111098</v>
      </c>
      <c r="G250" s="1" t="s">
        <v>3675</v>
      </c>
      <c r="H250" s="1" t="s">
        <v>17</v>
      </c>
      <c r="I250" s="1" t="s">
        <v>59</v>
      </c>
      <c r="J250" s="1" t="s">
        <v>1977</v>
      </c>
      <c r="K250" s="1" t="s">
        <v>20</v>
      </c>
      <c r="L250" s="1" t="s">
        <v>1977</v>
      </c>
      <c r="M250" s="1"/>
      <c r="N250" s="1">
        <v>36.4</v>
      </c>
      <c r="O250" s="1" t="s">
        <v>22</v>
      </c>
      <c r="P250" s="1" t="s">
        <v>3676</v>
      </c>
      <c r="Q250" s="1" t="s">
        <v>3677</v>
      </c>
      <c r="R250" s="1" t="s">
        <v>21</v>
      </c>
      <c r="S250" s="1"/>
      <c r="T250" s="1" t="s">
        <v>25</v>
      </c>
      <c r="U250">
        <v>-1</v>
      </c>
    </row>
    <row r="251" spans="1:21">
      <c r="A251" s="1" t="s">
        <v>137</v>
      </c>
      <c r="B251" s="1" t="s">
        <v>11452</v>
      </c>
      <c r="C251" s="1" t="s">
        <v>11453</v>
      </c>
      <c r="D251" s="1" t="s">
        <v>11454</v>
      </c>
      <c r="E251" s="1" t="s">
        <v>11446</v>
      </c>
      <c r="F251" s="5">
        <v>43157.801736111098</v>
      </c>
      <c r="G251" s="1" t="s">
        <v>3678</v>
      </c>
      <c r="H251" s="1" t="s">
        <v>17</v>
      </c>
      <c r="I251" s="1" t="s">
        <v>59</v>
      </c>
      <c r="J251" s="1" t="s">
        <v>1977</v>
      </c>
      <c r="K251" s="1" t="s">
        <v>20</v>
      </c>
      <c r="L251" s="1" t="s">
        <v>1977</v>
      </c>
      <c r="M251" s="1"/>
      <c r="N251" s="1">
        <v>36.4</v>
      </c>
      <c r="O251" s="1" t="s">
        <v>22</v>
      </c>
      <c r="P251" s="1" t="s">
        <v>3679</v>
      </c>
      <c r="Q251" s="1" t="s">
        <v>3680</v>
      </c>
      <c r="R251" s="1" t="s">
        <v>21</v>
      </c>
      <c r="S251" s="1"/>
      <c r="T251" s="1" t="s">
        <v>25</v>
      </c>
      <c r="U251">
        <v>-1</v>
      </c>
    </row>
    <row r="252" spans="1:21">
      <c r="A252" s="1" t="s">
        <v>217</v>
      </c>
      <c r="B252" s="1" t="s">
        <v>11479</v>
      </c>
      <c r="C252" s="1" t="s">
        <v>11453</v>
      </c>
      <c r="D252" s="1" t="s">
        <v>11462</v>
      </c>
      <c r="E252" s="1" t="s">
        <v>11446</v>
      </c>
      <c r="F252" s="5">
        <v>42620</v>
      </c>
      <c r="G252" s="1" t="s">
        <v>3693</v>
      </c>
      <c r="H252" s="1" t="s">
        <v>17</v>
      </c>
      <c r="I252" s="1" t="s">
        <v>59</v>
      </c>
      <c r="J252" s="1" t="s">
        <v>3694</v>
      </c>
      <c r="K252" s="1" t="s">
        <v>20</v>
      </c>
      <c r="L252" s="1" t="s">
        <v>3694</v>
      </c>
      <c r="M252" s="1"/>
      <c r="N252" s="1">
        <v>7116</v>
      </c>
      <c r="O252" s="1" t="s">
        <v>22</v>
      </c>
      <c r="P252" s="1" t="s">
        <v>3695</v>
      </c>
      <c r="Q252" s="1" t="s">
        <v>3696</v>
      </c>
      <c r="R252" s="1" t="s">
        <v>21</v>
      </c>
      <c r="S252" s="1"/>
      <c r="T252" s="1" t="s">
        <v>25</v>
      </c>
      <c r="U252">
        <v>-1</v>
      </c>
    </row>
    <row r="253" spans="1:21">
      <c r="A253" s="1" t="s">
        <v>340</v>
      </c>
      <c r="B253" s="1" t="s">
        <v>11467</v>
      </c>
      <c r="C253" s="1" t="s">
        <v>11456</v>
      </c>
      <c r="D253" s="1" t="s">
        <v>11457</v>
      </c>
      <c r="E253" s="1" t="s">
        <v>11446</v>
      </c>
      <c r="F253" s="5">
        <v>43132</v>
      </c>
      <c r="G253" s="1" t="s">
        <v>3697</v>
      </c>
      <c r="H253" s="1" t="s">
        <v>17</v>
      </c>
      <c r="I253" s="1" t="s">
        <v>59</v>
      </c>
      <c r="J253" s="1" t="s">
        <v>3602</v>
      </c>
      <c r="K253" s="1" t="s">
        <v>84</v>
      </c>
      <c r="L253" s="1" t="s">
        <v>3603</v>
      </c>
      <c r="M253" s="1"/>
      <c r="N253" s="1">
        <v>693.6</v>
      </c>
      <c r="O253" s="1" t="s">
        <v>22</v>
      </c>
      <c r="P253" s="1" t="s">
        <v>3698</v>
      </c>
      <c r="Q253" s="1" t="s">
        <v>3699</v>
      </c>
      <c r="R253" s="1" t="s">
        <v>21</v>
      </c>
      <c r="S253" s="1"/>
      <c r="T253" s="1" t="s">
        <v>25</v>
      </c>
      <c r="U253">
        <v>-1</v>
      </c>
    </row>
    <row r="254" spans="1:21">
      <c r="A254" s="1" t="s">
        <v>636</v>
      </c>
      <c r="B254" s="1" t="s">
        <v>11521</v>
      </c>
      <c r="C254" s="1" t="s">
        <v>11459</v>
      </c>
      <c r="D254" s="1" t="s">
        <v>11460</v>
      </c>
      <c r="E254" s="1" t="s">
        <v>11446</v>
      </c>
      <c r="F254" s="5">
        <v>43078</v>
      </c>
      <c r="G254" s="1" t="s">
        <v>3754</v>
      </c>
      <c r="H254" s="1" t="s">
        <v>306</v>
      </c>
      <c r="I254" s="1" t="s">
        <v>59</v>
      </c>
      <c r="J254" s="1" t="s">
        <v>2402</v>
      </c>
      <c r="K254" s="1" t="s">
        <v>20</v>
      </c>
      <c r="L254" s="1" t="s">
        <v>2402</v>
      </c>
      <c r="M254" s="1"/>
      <c r="N254" s="1">
        <v>1086</v>
      </c>
      <c r="O254" s="1" t="s">
        <v>22</v>
      </c>
      <c r="P254" s="1" t="s">
        <v>3755</v>
      </c>
      <c r="Q254" s="1" t="s">
        <v>3756</v>
      </c>
      <c r="R254" s="1" t="s">
        <v>21</v>
      </c>
      <c r="S254" s="1"/>
      <c r="T254" s="1" t="s">
        <v>25</v>
      </c>
      <c r="U254">
        <v>-1</v>
      </c>
    </row>
    <row r="255" spans="1:21">
      <c r="A255" s="1" t="s">
        <v>3770</v>
      </c>
      <c r="B255" s="1" t="s">
        <v>11522</v>
      </c>
      <c r="C255" s="1" t="s">
        <v>11459</v>
      </c>
      <c r="D255" s="1" t="s">
        <v>11460</v>
      </c>
      <c r="E255" s="1" t="s">
        <v>11446</v>
      </c>
      <c r="F255" s="5">
        <v>42751</v>
      </c>
      <c r="G255" s="1" t="s">
        <v>3771</v>
      </c>
      <c r="H255" s="1" t="s">
        <v>250</v>
      </c>
      <c r="I255" s="1" t="s">
        <v>59</v>
      </c>
      <c r="J255" s="1" t="s">
        <v>3772</v>
      </c>
      <c r="K255" s="1" t="s">
        <v>20</v>
      </c>
      <c r="L255" s="1" t="s">
        <v>3772</v>
      </c>
      <c r="M255" s="1"/>
      <c r="N255" s="1">
        <v>9500</v>
      </c>
      <c r="O255" s="1" t="s">
        <v>22</v>
      </c>
      <c r="P255" s="1" t="s">
        <v>3773</v>
      </c>
      <c r="Q255" s="1" t="s">
        <v>3774</v>
      </c>
      <c r="R255" s="1" t="s">
        <v>21</v>
      </c>
      <c r="S255" s="1"/>
      <c r="T255" s="1" t="s">
        <v>25</v>
      </c>
      <c r="U255">
        <v>-1</v>
      </c>
    </row>
    <row r="256" spans="1:21">
      <c r="A256" s="1" t="s">
        <v>220</v>
      </c>
      <c r="B256" s="1" t="s">
        <v>11463</v>
      </c>
      <c r="C256" s="1" t="s">
        <v>11453</v>
      </c>
      <c r="D256" s="1" t="s">
        <v>11462</v>
      </c>
      <c r="E256" s="1" t="s">
        <v>11446</v>
      </c>
      <c r="F256" s="5">
        <v>42670</v>
      </c>
      <c r="G256" s="1" t="s">
        <v>3779</v>
      </c>
      <c r="H256" s="1" t="s">
        <v>17</v>
      </c>
      <c r="I256" s="1" t="s">
        <v>59</v>
      </c>
      <c r="J256" s="1" t="s">
        <v>278</v>
      </c>
      <c r="K256" s="1" t="s">
        <v>20</v>
      </c>
      <c r="L256" s="1" t="s">
        <v>278</v>
      </c>
      <c r="M256" s="1"/>
      <c r="N256" s="1">
        <v>228</v>
      </c>
      <c r="O256" s="1" t="s">
        <v>22</v>
      </c>
      <c r="P256" s="1" t="s">
        <v>3781</v>
      </c>
      <c r="Q256" s="1" t="s">
        <v>3782</v>
      </c>
      <c r="R256" s="1" t="s">
        <v>21</v>
      </c>
      <c r="S256" s="1"/>
      <c r="T256" s="1" t="s">
        <v>25</v>
      </c>
      <c r="U256">
        <v>-1</v>
      </c>
    </row>
    <row r="257" spans="1:21">
      <c r="A257" s="1" t="s">
        <v>220</v>
      </c>
      <c r="B257" s="1" t="s">
        <v>11463</v>
      </c>
      <c r="C257" s="1" t="s">
        <v>11453</v>
      </c>
      <c r="D257" s="1" t="s">
        <v>11462</v>
      </c>
      <c r="E257" s="1" t="s">
        <v>11446</v>
      </c>
      <c r="F257" s="5">
        <v>42670</v>
      </c>
      <c r="G257" s="1" t="s">
        <v>3783</v>
      </c>
      <c r="H257" s="1" t="s">
        <v>17</v>
      </c>
      <c r="I257" s="1" t="s">
        <v>59</v>
      </c>
      <c r="J257" s="1" t="s">
        <v>602</v>
      </c>
      <c r="K257" s="1" t="s">
        <v>20</v>
      </c>
      <c r="L257" s="1" t="s">
        <v>602</v>
      </c>
      <c r="M257" s="1"/>
      <c r="N257" s="1">
        <v>428</v>
      </c>
      <c r="O257" s="1" t="s">
        <v>22</v>
      </c>
      <c r="P257" s="1" t="s">
        <v>3784</v>
      </c>
      <c r="Q257" s="1" t="s">
        <v>3785</v>
      </c>
      <c r="R257" s="1" t="s">
        <v>21</v>
      </c>
      <c r="S257" s="1"/>
      <c r="T257" s="1" t="s">
        <v>25</v>
      </c>
      <c r="U257">
        <v>-1</v>
      </c>
    </row>
    <row r="258" spans="1:21">
      <c r="A258" s="1" t="s">
        <v>220</v>
      </c>
      <c r="B258" s="1" t="s">
        <v>11463</v>
      </c>
      <c r="C258" s="1" t="s">
        <v>11453</v>
      </c>
      <c r="D258" s="1" t="s">
        <v>11462</v>
      </c>
      <c r="E258" s="1" t="s">
        <v>11446</v>
      </c>
      <c r="F258" s="5">
        <v>42670</v>
      </c>
      <c r="G258" s="1" t="s">
        <v>3786</v>
      </c>
      <c r="H258" s="1" t="s">
        <v>17</v>
      </c>
      <c r="I258" s="1" t="s">
        <v>59</v>
      </c>
      <c r="J258" s="1" t="s">
        <v>278</v>
      </c>
      <c r="K258" s="1" t="s">
        <v>20</v>
      </c>
      <c r="L258" s="1" t="s">
        <v>278</v>
      </c>
      <c r="M258" s="1"/>
      <c r="N258" s="1">
        <v>228</v>
      </c>
      <c r="O258" s="1" t="s">
        <v>22</v>
      </c>
      <c r="P258" s="1" t="s">
        <v>3787</v>
      </c>
      <c r="Q258" s="1" t="s">
        <v>3788</v>
      </c>
      <c r="R258" s="1" t="s">
        <v>21</v>
      </c>
      <c r="S258" s="1"/>
      <c r="T258" s="1" t="s">
        <v>25</v>
      </c>
      <c r="U258">
        <v>-1</v>
      </c>
    </row>
    <row r="259" spans="1:21">
      <c r="A259" s="1" t="s">
        <v>220</v>
      </c>
      <c r="B259" s="1" t="s">
        <v>11463</v>
      </c>
      <c r="C259" s="1" t="s">
        <v>11453</v>
      </c>
      <c r="D259" s="1" t="s">
        <v>11462</v>
      </c>
      <c r="E259" s="1" t="s">
        <v>11446</v>
      </c>
      <c r="F259" s="5">
        <v>42670</v>
      </c>
      <c r="G259" s="1" t="s">
        <v>3789</v>
      </c>
      <c r="H259" s="1" t="s">
        <v>17</v>
      </c>
      <c r="I259" s="1" t="s">
        <v>59</v>
      </c>
      <c r="J259" s="1" t="s">
        <v>278</v>
      </c>
      <c r="K259" s="1" t="s">
        <v>20</v>
      </c>
      <c r="L259" s="1" t="s">
        <v>278</v>
      </c>
      <c r="M259" s="1"/>
      <c r="N259" s="1">
        <v>228</v>
      </c>
      <c r="O259" s="1" t="s">
        <v>22</v>
      </c>
      <c r="P259" s="1" t="s">
        <v>3787</v>
      </c>
      <c r="Q259" s="1" t="s">
        <v>3788</v>
      </c>
      <c r="R259" s="1" t="s">
        <v>21</v>
      </c>
      <c r="S259" s="1"/>
      <c r="T259" s="1" t="s">
        <v>25</v>
      </c>
      <c r="U259">
        <v>-1</v>
      </c>
    </row>
    <row r="260" spans="1:21">
      <c r="A260" s="1" t="s">
        <v>220</v>
      </c>
      <c r="B260" s="1" t="s">
        <v>11463</v>
      </c>
      <c r="C260" s="1" t="s">
        <v>11453</v>
      </c>
      <c r="D260" s="1" t="s">
        <v>11462</v>
      </c>
      <c r="E260" s="1" t="s">
        <v>11446</v>
      </c>
      <c r="F260" s="5">
        <v>42670</v>
      </c>
      <c r="G260" s="1" t="s">
        <v>3790</v>
      </c>
      <c r="H260" s="1" t="s">
        <v>17</v>
      </c>
      <c r="I260" s="1" t="s">
        <v>59</v>
      </c>
      <c r="J260" s="1" t="s">
        <v>602</v>
      </c>
      <c r="K260" s="1" t="s">
        <v>20</v>
      </c>
      <c r="L260" s="1" t="s">
        <v>602</v>
      </c>
      <c r="M260" s="1"/>
      <c r="N260" s="1">
        <v>428</v>
      </c>
      <c r="O260" s="1" t="s">
        <v>22</v>
      </c>
      <c r="P260" s="1" t="s">
        <v>3791</v>
      </c>
      <c r="Q260" s="1" t="s">
        <v>3792</v>
      </c>
      <c r="R260" s="1" t="s">
        <v>21</v>
      </c>
      <c r="S260" s="1"/>
      <c r="T260" s="1" t="s">
        <v>25</v>
      </c>
      <c r="U260">
        <v>-1</v>
      </c>
    </row>
    <row r="261" spans="1:21">
      <c r="A261" s="1" t="s">
        <v>220</v>
      </c>
      <c r="B261" s="1" t="s">
        <v>11463</v>
      </c>
      <c r="C261" s="1" t="s">
        <v>11453</v>
      </c>
      <c r="D261" s="1" t="s">
        <v>11462</v>
      </c>
      <c r="E261" s="1" t="s">
        <v>11446</v>
      </c>
      <c r="F261" s="5">
        <v>42670</v>
      </c>
      <c r="G261" s="1" t="s">
        <v>3793</v>
      </c>
      <c r="H261" s="1" t="s">
        <v>17</v>
      </c>
      <c r="I261" s="1" t="s">
        <v>59</v>
      </c>
      <c r="J261" s="1" t="s">
        <v>602</v>
      </c>
      <c r="K261" s="1" t="s">
        <v>20</v>
      </c>
      <c r="L261" s="1" t="s">
        <v>602</v>
      </c>
      <c r="M261" s="1"/>
      <c r="N261" s="1">
        <v>428</v>
      </c>
      <c r="O261" s="1" t="s">
        <v>22</v>
      </c>
      <c r="P261" s="1" t="s">
        <v>3794</v>
      </c>
      <c r="Q261" s="1" t="s">
        <v>3791</v>
      </c>
      <c r="R261" s="1" t="s">
        <v>21</v>
      </c>
      <c r="S261" s="1"/>
      <c r="T261" s="1" t="s">
        <v>25</v>
      </c>
      <c r="U261">
        <v>-1</v>
      </c>
    </row>
    <row r="262" spans="1:21">
      <c r="A262" s="1" t="s">
        <v>220</v>
      </c>
      <c r="B262" s="1" t="s">
        <v>11463</v>
      </c>
      <c r="C262" s="1" t="s">
        <v>11453</v>
      </c>
      <c r="D262" s="1" t="s">
        <v>11462</v>
      </c>
      <c r="E262" s="1" t="s">
        <v>11446</v>
      </c>
      <c r="F262" s="5">
        <v>42670</v>
      </c>
      <c r="G262" s="1" t="s">
        <v>3795</v>
      </c>
      <c r="H262" s="1" t="s">
        <v>17</v>
      </c>
      <c r="I262" s="1" t="s">
        <v>59</v>
      </c>
      <c r="J262" s="1" t="s">
        <v>278</v>
      </c>
      <c r="K262" s="1" t="s">
        <v>20</v>
      </c>
      <c r="L262" s="1" t="s">
        <v>278</v>
      </c>
      <c r="M262" s="1"/>
      <c r="N262" s="1">
        <v>228</v>
      </c>
      <c r="O262" s="1" t="s">
        <v>22</v>
      </c>
      <c r="P262" s="1" t="s">
        <v>3796</v>
      </c>
      <c r="Q262" s="1" t="s">
        <v>3796</v>
      </c>
      <c r="R262" s="1" t="s">
        <v>21</v>
      </c>
      <c r="S262" s="1"/>
      <c r="T262" s="1" t="s">
        <v>25</v>
      </c>
      <c r="U262">
        <v>-1</v>
      </c>
    </row>
    <row r="263" spans="1:21">
      <c r="A263" s="1" t="s">
        <v>220</v>
      </c>
      <c r="B263" s="1" t="s">
        <v>11463</v>
      </c>
      <c r="C263" s="1" t="s">
        <v>11453</v>
      </c>
      <c r="D263" s="1" t="s">
        <v>11462</v>
      </c>
      <c r="E263" s="1" t="s">
        <v>11446</v>
      </c>
      <c r="F263" s="5">
        <v>42670</v>
      </c>
      <c r="G263" s="1" t="s">
        <v>3797</v>
      </c>
      <c r="H263" s="1" t="s">
        <v>36</v>
      </c>
      <c r="I263" s="1" t="s">
        <v>59</v>
      </c>
      <c r="J263" s="1" t="s">
        <v>3798</v>
      </c>
      <c r="K263" s="1" t="s">
        <v>20</v>
      </c>
      <c r="L263" s="1" t="s">
        <v>3798</v>
      </c>
      <c r="M263" s="1"/>
      <c r="N263" s="1">
        <v>1683</v>
      </c>
      <c r="O263" s="1" t="s">
        <v>22</v>
      </c>
      <c r="P263" s="1" t="s">
        <v>3799</v>
      </c>
      <c r="Q263" s="1" t="s">
        <v>3800</v>
      </c>
      <c r="R263" s="1" t="s">
        <v>21</v>
      </c>
      <c r="S263" s="1"/>
      <c r="T263" s="1" t="s">
        <v>25</v>
      </c>
      <c r="U263">
        <v>-1</v>
      </c>
    </row>
    <row r="264" spans="1:21">
      <c r="A264" s="1" t="s">
        <v>220</v>
      </c>
      <c r="B264" s="1" t="s">
        <v>11463</v>
      </c>
      <c r="C264" s="1" t="s">
        <v>11453</v>
      </c>
      <c r="D264" s="1" t="s">
        <v>11462</v>
      </c>
      <c r="E264" s="1" t="s">
        <v>11446</v>
      </c>
      <c r="F264" s="5">
        <v>42670</v>
      </c>
      <c r="G264" s="1" t="s">
        <v>3804</v>
      </c>
      <c r="H264" s="1" t="s">
        <v>17</v>
      </c>
      <c r="I264" s="1" t="s">
        <v>59</v>
      </c>
      <c r="J264" s="1" t="s">
        <v>278</v>
      </c>
      <c r="K264" s="1" t="s">
        <v>20</v>
      </c>
      <c r="L264" s="1" t="s">
        <v>278</v>
      </c>
      <c r="M264" s="1"/>
      <c r="N264" s="1">
        <v>228</v>
      </c>
      <c r="O264" s="1" t="s">
        <v>22</v>
      </c>
      <c r="P264" s="1" t="s">
        <v>3805</v>
      </c>
      <c r="Q264" s="1" t="s">
        <v>3806</v>
      </c>
      <c r="R264" s="1" t="s">
        <v>21</v>
      </c>
      <c r="S264" s="1"/>
      <c r="T264" s="1" t="s">
        <v>25</v>
      </c>
      <c r="U264">
        <v>-1</v>
      </c>
    </row>
    <row r="265" spans="1:21">
      <c r="A265" s="1" t="s">
        <v>220</v>
      </c>
      <c r="B265" s="1" t="s">
        <v>11463</v>
      </c>
      <c r="C265" s="1" t="s">
        <v>11453</v>
      </c>
      <c r="D265" s="1" t="s">
        <v>11462</v>
      </c>
      <c r="E265" s="1" t="s">
        <v>11446</v>
      </c>
      <c r="F265" s="5">
        <v>42670</v>
      </c>
      <c r="G265" s="1" t="s">
        <v>3807</v>
      </c>
      <c r="H265" s="1" t="s">
        <v>17</v>
      </c>
      <c r="I265" s="1" t="s">
        <v>59</v>
      </c>
      <c r="J265" s="1" t="s">
        <v>602</v>
      </c>
      <c r="K265" s="1" t="s">
        <v>20</v>
      </c>
      <c r="L265" s="1" t="s">
        <v>602</v>
      </c>
      <c r="M265" s="1"/>
      <c r="N265" s="1">
        <v>428</v>
      </c>
      <c r="O265" s="1" t="s">
        <v>22</v>
      </c>
      <c r="P265" s="1" t="s">
        <v>3808</v>
      </c>
      <c r="Q265" s="1" t="s">
        <v>3808</v>
      </c>
      <c r="R265" s="1" t="s">
        <v>21</v>
      </c>
      <c r="S265" s="1"/>
      <c r="T265" s="1" t="s">
        <v>25</v>
      </c>
      <c r="U265">
        <v>-1</v>
      </c>
    </row>
    <row r="266" spans="1:21">
      <c r="A266" s="1" t="s">
        <v>220</v>
      </c>
      <c r="B266" s="1" t="s">
        <v>11463</v>
      </c>
      <c r="C266" s="1" t="s">
        <v>11453</v>
      </c>
      <c r="D266" s="1" t="s">
        <v>11462</v>
      </c>
      <c r="E266" s="1" t="s">
        <v>11446</v>
      </c>
      <c r="F266" s="5">
        <v>42670</v>
      </c>
      <c r="G266" s="1" t="s">
        <v>3809</v>
      </c>
      <c r="H266" s="1" t="s">
        <v>17</v>
      </c>
      <c r="I266" s="1" t="s">
        <v>59</v>
      </c>
      <c r="J266" s="1" t="s">
        <v>278</v>
      </c>
      <c r="K266" s="1" t="s">
        <v>20</v>
      </c>
      <c r="L266" s="1" t="s">
        <v>278</v>
      </c>
      <c r="M266" s="1"/>
      <c r="N266" s="1">
        <v>228</v>
      </c>
      <c r="O266" s="1" t="s">
        <v>22</v>
      </c>
      <c r="P266" s="1" t="s">
        <v>3810</v>
      </c>
      <c r="Q266" s="1" t="s">
        <v>3811</v>
      </c>
      <c r="R266" s="1" t="s">
        <v>21</v>
      </c>
      <c r="S266" s="1"/>
      <c r="T266" s="1" t="s">
        <v>25</v>
      </c>
      <c r="U266">
        <v>-1</v>
      </c>
    </row>
    <row r="267" spans="1:21">
      <c r="A267" s="1" t="s">
        <v>220</v>
      </c>
      <c r="B267" s="1" t="s">
        <v>11463</v>
      </c>
      <c r="C267" s="1" t="s">
        <v>11453</v>
      </c>
      <c r="D267" s="1" t="s">
        <v>11462</v>
      </c>
      <c r="E267" s="1" t="s">
        <v>11446</v>
      </c>
      <c r="F267" s="5">
        <v>42670</v>
      </c>
      <c r="G267" s="1" t="s">
        <v>3812</v>
      </c>
      <c r="H267" s="1" t="s">
        <v>17</v>
      </c>
      <c r="I267" s="1" t="s">
        <v>59</v>
      </c>
      <c r="J267" s="1" t="s">
        <v>278</v>
      </c>
      <c r="K267" s="1" t="s">
        <v>20</v>
      </c>
      <c r="L267" s="1" t="s">
        <v>278</v>
      </c>
      <c r="M267" s="1"/>
      <c r="N267" s="1">
        <v>228</v>
      </c>
      <c r="O267" s="1" t="s">
        <v>22</v>
      </c>
      <c r="P267" s="1" t="s">
        <v>3813</v>
      </c>
      <c r="Q267" s="1" t="s">
        <v>3814</v>
      </c>
      <c r="R267" s="1" t="s">
        <v>21</v>
      </c>
      <c r="S267" s="1"/>
      <c r="T267" s="1" t="s">
        <v>25</v>
      </c>
      <c r="U267">
        <v>-1</v>
      </c>
    </row>
    <row r="268" spans="1:21">
      <c r="A268" s="1" t="s">
        <v>220</v>
      </c>
      <c r="B268" s="1" t="s">
        <v>11463</v>
      </c>
      <c r="C268" s="1" t="s">
        <v>11453</v>
      </c>
      <c r="D268" s="1" t="s">
        <v>11462</v>
      </c>
      <c r="E268" s="1" t="s">
        <v>11446</v>
      </c>
      <c r="F268" s="5">
        <v>42670</v>
      </c>
      <c r="G268" s="1" t="s">
        <v>3815</v>
      </c>
      <c r="H268" s="1" t="s">
        <v>17</v>
      </c>
      <c r="I268" s="1" t="s">
        <v>59</v>
      </c>
      <c r="J268" s="1" t="s">
        <v>602</v>
      </c>
      <c r="K268" s="1" t="s">
        <v>20</v>
      </c>
      <c r="L268" s="1" t="s">
        <v>602</v>
      </c>
      <c r="M268" s="1"/>
      <c r="N268" s="1">
        <v>428</v>
      </c>
      <c r="O268" s="1" t="s">
        <v>22</v>
      </c>
      <c r="P268" s="1" t="s">
        <v>3816</v>
      </c>
      <c r="Q268" s="1" t="s">
        <v>3817</v>
      </c>
      <c r="R268" s="1" t="s">
        <v>21</v>
      </c>
      <c r="S268" s="1"/>
      <c r="T268" s="1" t="s">
        <v>25</v>
      </c>
      <c r="U268">
        <v>-1</v>
      </c>
    </row>
    <row r="269" spans="1:21">
      <c r="A269" s="1" t="s">
        <v>220</v>
      </c>
      <c r="B269" s="1" t="s">
        <v>11463</v>
      </c>
      <c r="C269" s="1" t="s">
        <v>11453</v>
      </c>
      <c r="D269" s="1" t="s">
        <v>11462</v>
      </c>
      <c r="E269" s="1" t="s">
        <v>11446</v>
      </c>
      <c r="F269" s="5">
        <v>42670</v>
      </c>
      <c r="G269" s="1" t="s">
        <v>3818</v>
      </c>
      <c r="H269" s="1" t="s">
        <v>36</v>
      </c>
      <c r="I269" s="1" t="s">
        <v>59</v>
      </c>
      <c r="J269" s="1" t="s">
        <v>3819</v>
      </c>
      <c r="K269" s="1" t="s">
        <v>20</v>
      </c>
      <c r="L269" s="1" t="s">
        <v>3819</v>
      </c>
      <c r="M269" s="1"/>
      <c r="N269" s="1">
        <v>2360</v>
      </c>
      <c r="O269" s="1" t="s">
        <v>22</v>
      </c>
      <c r="P269" s="1" t="s">
        <v>3820</v>
      </c>
      <c r="Q269" s="1" t="s">
        <v>3820</v>
      </c>
      <c r="R269" s="1" t="s">
        <v>21</v>
      </c>
      <c r="S269" s="1"/>
      <c r="T269" s="1" t="s">
        <v>25</v>
      </c>
      <c r="U269">
        <v>-1</v>
      </c>
    </row>
    <row r="270" spans="1:21">
      <c r="A270" s="1" t="s">
        <v>717</v>
      </c>
      <c r="B270" s="1" t="s">
        <v>11483</v>
      </c>
      <c r="C270" s="1" t="s">
        <v>11473</v>
      </c>
      <c r="D270" s="1" t="s">
        <v>11474</v>
      </c>
      <c r="E270" s="1" t="s">
        <v>11446</v>
      </c>
      <c r="F270" s="5">
        <v>42809</v>
      </c>
      <c r="G270" s="1" t="s">
        <v>3821</v>
      </c>
      <c r="H270" s="1" t="s">
        <v>36</v>
      </c>
      <c r="I270" s="1" t="s">
        <v>59</v>
      </c>
      <c r="J270" s="1" t="s">
        <v>811</v>
      </c>
      <c r="K270" s="1" t="s">
        <v>20</v>
      </c>
      <c r="L270" s="1" t="s">
        <v>811</v>
      </c>
      <c r="M270" s="1"/>
      <c r="N270" s="1">
        <v>268</v>
      </c>
      <c r="O270" s="1" t="s">
        <v>22</v>
      </c>
      <c r="P270" s="1" t="s">
        <v>3822</v>
      </c>
      <c r="Q270" s="1" t="s">
        <v>3822</v>
      </c>
      <c r="R270" s="1" t="s">
        <v>21</v>
      </c>
      <c r="S270" s="1"/>
      <c r="T270" s="1" t="s">
        <v>25</v>
      </c>
      <c r="U270">
        <v>-1</v>
      </c>
    </row>
    <row r="271" spans="1:21">
      <c r="A271" s="1" t="s">
        <v>220</v>
      </c>
      <c r="B271" s="1" t="s">
        <v>11463</v>
      </c>
      <c r="C271" s="1" t="s">
        <v>11453</v>
      </c>
      <c r="D271" s="1" t="s">
        <v>11462</v>
      </c>
      <c r="E271" s="1" t="s">
        <v>11446</v>
      </c>
      <c r="F271" s="5">
        <v>42670</v>
      </c>
      <c r="G271" s="1" t="s">
        <v>3823</v>
      </c>
      <c r="H271" s="1" t="s">
        <v>306</v>
      </c>
      <c r="I271" s="1" t="s">
        <v>59</v>
      </c>
      <c r="J271" s="1" t="s">
        <v>2602</v>
      </c>
      <c r="K271" s="1" t="s">
        <v>20</v>
      </c>
      <c r="L271" s="1" t="s">
        <v>2602</v>
      </c>
      <c r="M271" s="1"/>
      <c r="N271" s="1">
        <v>660</v>
      </c>
      <c r="O271" s="1" t="s">
        <v>22</v>
      </c>
      <c r="P271" s="1" t="s">
        <v>3824</v>
      </c>
      <c r="Q271" s="1" t="s">
        <v>3825</v>
      </c>
      <c r="R271" s="1" t="s">
        <v>21</v>
      </c>
      <c r="S271" s="1"/>
      <c r="T271" s="1" t="s">
        <v>25</v>
      </c>
      <c r="U271">
        <v>-1</v>
      </c>
    </row>
    <row r="272" spans="1:21">
      <c r="A272" s="1" t="s">
        <v>220</v>
      </c>
      <c r="B272" s="1" t="s">
        <v>11463</v>
      </c>
      <c r="C272" s="1" t="s">
        <v>11453</v>
      </c>
      <c r="D272" s="1" t="s">
        <v>11462</v>
      </c>
      <c r="E272" s="1" t="s">
        <v>11446</v>
      </c>
      <c r="F272" s="5">
        <v>42670</v>
      </c>
      <c r="G272" s="1" t="s">
        <v>3826</v>
      </c>
      <c r="H272" s="1" t="s">
        <v>17</v>
      </c>
      <c r="I272" s="1" t="s">
        <v>59</v>
      </c>
      <c r="J272" s="1" t="s">
        <v>602</v>
      </c>
      <c r="K272" s="1" t="s">
        <v>20</v>
      </c>
      <c r="L272" s="1" t="s">
        <v>602</v>
      </c>
      <c r="M272" s="1"/>
      <c r="N272" s="1">
        <v>428</v>
      </c>
      <c r="O272" s="1" t="s">
        <v>22</v>
      </c>
      <c r="P272" s="1" t="s">
        <v>3824</v>
      </c>
      <c r="Q272" s="1" t="s">
        <v>3824</v>
      </c>
      <c r="R272" s="1" t="s">
        <v>21</v>
      </c>
      <c r="S272" s="1"/>
      <c r="T272" s="1" t="s">
        <v>25</v>
      </c>
      <c r="U272">
        <v>-1</v>
      </c>
    </row>
    <row r="273" spans="1:21">
      <c r="A273" s="1" t="s">
        <v>220</v>
      </c>
      <c r="B273" s="1" t="s">
        <v>11463</v>
      </c>
      <c r="C273" s="1" t="s">
        <v>11453</v>
      </c>
      <c r="D273" s="1" t="s">
        <v>11462</v>
      </c>
      <c r="E273" s="1" t="s">
        <v>11446</v>
      </c>
      <c r="F273" s="5">
        <v>42670</v>
      </c>
      <c r="G273" s="1" t="s">
        <v>3827</v>
      </c>
      <c r="H273" s="1" t="s">
        <v>17</v>
      </c>
      <c r="I273" s="1" t="s">
        <v>59</v>
      </c>
      <c r="J273" s="1" t="s">
        <v>3479</v>
      </c>
      <c r="K273" s="1" t="s">
        <v>20</v>
      </c>
      <c r="L273" s="1" t="s">
        <v>3479</v>
      </c>
      <c r="M273" s="1"/>
      <c r="N273" s="1">
        <v>1467</v>
      </c>
      <c r="O273" s="1" t="s">
        <v>22</v>
      </c>
      <c r="P273" s="1" t="s">
        <v>3828</v>
      </c>
      <c r="Q273" s="1" t="s">
        <v>3829</v>
      </c>
      <c r="R273" s="1" t="s">
        <v>21</v>
      </c>
      <c r="S273" s="1"/>
      <c r="T273" s="1" t="s">
        <v>25</v>
      </c>
      <c r="U273">
        <v>-1</v>
      </c>
    </row>
    <row r="274" spans="1:21">
      <c r="A274" s="1" t="s">
        <v>220</v>
      </c>
      <c r="B274" s="1" t="s">
        <v>11463</v>
      </c>
      <c r="C274" s="1" t="s">
        <v>11453</v>
      </c>
      <c r="D274" s="1" t="s">
        <v>11462</v>
      </c>
      <c r="E274" s="1" t="s">
        <v>11446</v>
      </c>
      <c r="F274" s="5">
        <v>42670</v>
      </c>
      <c r="G274" s="1" t="s">
        <v>3830</v>
      </c>
      <c r="H274" s="1" t="s">
        <v>17</v>
      </c>
      <c r="I274" s="1" t="s">
        <v>59</v>
      </c>
      <c r="J274" s="1" t="s">
        <v>278</v>
      </c>
      <c r="K274" s="1" t="s">
        <v>20</v>
      </c>
      <c r="L274" s="1" t="s">
        <v>278</v>
      </c>
      <c r="M274" s="1"/>
      <c r="N274" s="1">
        <v>228</v>
      </c>
      <c r="O274" s="1" t="s">
        <v>22</v>
      </c>
      <c r="P274" s="1" t="s">
        <v>3828</v>
      </c>
      <c r="Q274" s="1" t="s">
        <v>3829</v>
      </c>
      <c r="R274" s="1" t="s">
        <v>21</v>
      </c>
      <c r="S274" s="1"/>
      <c r="T274" s="1" t="s">
        <v>25</v>
      </c>
      <c r="U274">
        <v>-1</v>
      </c>
    </row>
    <row r="275" spans="1:21">
      <c r="A275" s="1" t="s">
        <v>220</v>
      </c>
      <c r="B275" s="1" t="s">
        <v>11463</v>
      </c>
      <c r="C275" s="1" t="s">
        <v>11453</v>
      </c>
      <c r="D275" s="1" t="s">
        <v>11462</v>
      </c>
      <c r="E275" s="1" t="s">
        <v>11446</v>
      </c>
      <c r="F275" s="5">
        <v>42670</v>
      </c>
      <c r="G275" s="1" t="s">
        <v>3831</v>
      </c>
      <c r="H275" s="1" t="s">
        <v>17</v>
      </c>
      <c r="I275" s="1" t="s">
        <v>59</v>
      </c>
      <c r="J275" s="1" t="s">
        <v>278</v>
      </c>
      <c r="K275" s="1" t="s">
        <v>20</v>
      </c>
      <c r="L275" s="1" t="s">
        <v>278</v>
      </c>
      <c r="M275" s="1"/>
      <c r="N275" s="1">
        <v>228</v>
      </c>
      <c r="O275" s="1" t="s">
        <v>22</v>
      </c>
      <c r="P275" s="1" t="s">
        <v>3832</v>
      </c>
      <c r="Q275" s="1" t="s">
        <v>3832</v>
      </c>
      <c r="R275" s="1" t="s">
        <v>21</v>
      </c>
      <c r="S275" s="1"/>
      <c r="T275" s="1" t="s">
        <v>25</v>
      </c>
      <c r="U275">
        <v>-1</v>
      </c>
    </row>
    <row r="276" spans="1:21">
      <c r="A276" s="1" t="s">
        <v>220</v>
      </c>
      <c r="B276" s="1" t="s">
        <v>11463</v>
      </c>
      <c r="C276" s="1" t="s">
        <v>11453</v>
      </c>
      <c r="D276" s="1" t="s">
        <v>11462</v>
      </c>
      <c r="E276" s="1" t="s">
        <v>11446</v>
      </c>
      <c r="F276" s="5">
        <v>42670</v>
      </c>
      <c r="G276" s="1" t="s">
        <v>3833</v>
      </c>
      <c r="H276" s="1" t="s">
        <v>17</v>
      </c>
      <c r="I276" s="1" t="s">
        <v>59</v>
      </c>
      <c r="J276" s="1" t="s">
        <v>602</v>
      </c>
      <c r="K276" s="1" t="s">
        <v>20</v>
      </c>
      <c r="L276" s="1" t="s">
        <v>602</v>
      </c>
      <c r="M276" s="1"/>
      <c r="N276" s="1">
        <v>428</v>
      </c>
      <c r="O276" s="1" t="s">
        <v>22</v>
      </c>
      <c r="P276" s="1" t="s">
        <v>3834</v>
      </c>
      <c r="Q276" s="1" t="s">
        <v>3832</v>
      </c>
      <c r="R276" s="1" t="s">
        <v>21</v>
      </c>
      <c r="S276" s="1"/>
      <c r="T276" s="1" t="s">
        <v>25</v>
      </c>
      <c r="U276">
        <v>-1</v>
      </c>
    </row>
    <row r="277" spans="1:21">
      <c r="A277" s="1" t="s">
        <v>829</v>
      </c>
      <c r="B277" s="1" t="s">
        <v>11484</v>
      </c>
      <c r="C277" s="1" t="s">
        <v>11456</v>
      </c>
      <c r="D277" s="1" t="s">
        <v>11478</v>
      </c>
      <c r="E277" s="1" t="s">
        <v>11446</v>
      </c>
      <c r="F277" s="5">
        <v>43004</v>
      </c>
      <c r="G277" s="1" t="s">
        <v>3843</v>
      </c>
      <c r="H277" s="1" t="s">
        <v>306</v>
      </c>
      <c r="I277" s="1" t="s">
        <v>59</v>
      </c>
      <c r="J277" s="1" t="s">
        <v>831</v>
      </c>
      <c r="K277" s="1" t="s">
        <v>20</v>
      </c>
      <c r="L277" s="1" t="s">
        <v>831</v>
      </c>
      <c r="M277" s="1"/>
      <c r="N277" s="1">
        <v>100</v>
      </c>
      <c r="O277" s="1" t="s">
        <v>22</v>
      </c>
      <c r="P277" s="1" t="s">
        <v>3844</v>
      </c>
      <c r="Q277" s="1" t="s">
        <v>3844</v>
      </c>
      <c r="R277" s="1" t="s">
        <v>21</v>
      </c>
      <c r="S277" s="1"/>
      <c r="T277" s="1" t="s">
        <v>25</v>
      </c>
      <c r="U277">
        <v>-1</v>
      </c>
    </row>
    <row r="278" spans="1:21">
      <c r="A278" s="1" t="s">
        <v>3874</v>
      </c>
      <c r="B278" s="1" t="s">
        <v>3874</v>
      </c>
      <c r="C278" s="1" t="s">
        <v>11473</v>
      </c>
      <c r="D278" s="1" t="s">
        <v>11474</v>
      </c>
      <c r="E278" s="1" t="s">
        <v>11446</v>
      </c>
      <c r="F278" s="5">
        <v>42950</v>
      </c>
      <c r="G278" s="1" t="s">
        <v>3875</v>
      </c>
      <c r="H278" s="1" t="s">
        <v>3876</v>
      </c>
      <c r="I278" s="1" t="s">
        <v>59</v>
      </c>
      <c r="J278" s="1" t="s">
        <v>3877</v>
      </c>
      <c r="K278" s="1" t="s">
        <v>84</v>
      </c>
      <c r="L278" s="1" t="s">
        <v>3878</v>
      </c>
      <c r="M278" s="1"/>
      <c r="N278" s="1">
        <v>5100</v>
      </c>
      <c r="O278" s="1" t="s">
        <v>22</v>
      </c>
      <c r="P278" s="1" t="s">
        <v>3879</v>
      </c>
      <c r="Q278" s="1" t="s">
        <v>3880</v>
      </c>
      <c r="R278" s="1" t="s">
        <v>21</v>
      </c>
      <c r="S278" s="1"/>
      <c r="T278" s="1" t="s">
        <v>25</v>
      </c>
      <c r="U278">
        <v>-1</v>
      </c>
    </row>
    <row r="279" spans="1:21">
      <c r="A279" s="1" t="s">
        <v>1123</v>
      </c>
      <c r="B279" s="1" t="s">
        <v>11492</v>
      </c>
      <c r="C279" s="1" t="s">
        <v>11456</v>
      </c>
      <c r="D279" s="1" t="s">
        <v>11478</v>
      </c>
      <c r="E279" s="1" t="s">
        <v>11446</v>
      </c>
      <c r="F279" s="5">
        <v>43038</v>
      </c>
      <c r="G279" s="1" t="s">
        <v>3892</v>
      </c>
      <c r="H279" s="1" t="s">
        <v>36</v>
      </c>
      <c r="I279" s="1" t="s">
        <v>59</v>
      </c>
      <c r="J279" s="1" t="s">
        <v>730</v>
      </c>
      <c r="K279" s="1" t="s">
        <v>20</v>
      </c>
      <c r="L279" s="1" t="s">
        <v>730</v>
      </c>
      <c r="M279" s="1"/>
      <c r="N279" s="1">
        <v>148</v>
      </c>
      <c r="O279" s="1" t="s">
        <v>22</v>
      </c>
      <c r="P279" s="1" t="s">
        <v>3893</v>
      </c>
      <c r="Q279" s="1" t="s">
        <v>3894</v>
      </c>
      <c r="R279" s="1" t="s">
        <v>21</v>
      </c>
      <c r="S279" s="1"/>
      <c r="T279" s="1" t="s">
        <v>25</v>
      </c>
      <c r="U279">
        <v>-1</v>
      </c>
    </row>
    <row r="280" spans="1:21">
      <c r="A280" s="1" t="s">
        <v>2310</v>
      </c>
      <c r="B280" s="1" t="s">
        <v>11508</v>
      </c>
      <c r="C280" s="1" t="s">
        <v>11453</v>
      </c>
      <c r="D280" s="1" t="s">
        <v>11466</v>
      </c>
      <c r="E280" s="1" t="s">
        <v>11446</v>
      </c>
      <c r="F280" s="5">
        <v>42942</v>
      </c>
      <c r="G280" s="1" t="s">
        <v>3901</v>
      </c>
      <c r="H280" s="1" t="s">
        <v>17</v>
      </c>
      <c r="I280" s="1" t="s">
        <v>59</v>
      </c>
      <c r="J280" s="1" t="s">
        <v>3902</v>
      </c>
      <c r="K280" s="1" t="s">
        <v>84</v>
      </c>
      <c r="L280" s="1" t="s">
        <v>3903</v>
      </c>
      <c r="M280" s="1"/>
      <c r="N280" s="1">
        <v>3585.3</v>
      </c>
      <c r="O280" s="1" t="s">
        <v>22</v>
      </c>
      <c r="P280" s="1" t="s">
        <v>3904</v>
      </c>
      <c r="Q280" s="1" t="s">
        <v>3905</v>
      </c>
      <c r="R280" s="1" t="s">
        <v>21</v>
      </c>
      <c r="S280" s="1"/>
      <c r="T280" s="1" t="s">
        <v>25</v>
      </c>
      <c r="U280">
        <v>-1</v>
      </c>
    </row>
    <row r="281" spans="1:21">
      <c r="A281" s="1" t="s">
        <v>2310</v>
      </c>
      <c r="B281" s="1" t="s">
        <v>11508</v>
      </c>
      <c r="C281" s="1" t="s">
        <v>11453</v>
      </c>
      <c r="D281" s="1" t="s">
        <v>11466</v>
      </c>
      <c r="E281" s="1" t="s">
        <v>11446</v>
      </c>
      <c r="F281" s="5">
        <v>42942</v>
      </c>
      <c r="G281" s="1" t="s">
        <v>3906</v>
      </c>
      <c r="H281" s="1" t="s">
        <v>17</v>
      </c>
      <c r="I281" s="1" t="s">
        <v>59</v>
      </c>
      <c r="J281" s="1" t="s">
        <v>3907</v>
      </c>
      <c r="K281" s="1" t="s">
        <v>84</v>
      </c>
      <c r="L281" s="1" t="s">
        <v>3908</v>
      </c>
      <c r="M281" s="1"/>
      <c r="N281" s="1">
        <v>3228.3</v>
      </c>
      <c r="O281" s="1" t="s">
        <v>22</v>
      </c>
      <c r="P281" s="1" t="s">
        <v>3909</v>
      </c>
      <c r="Q281" s="1" t="s">
        <v>3910</v>
      </c>
      <c r="R281" s="1" t="s">
        <v>21</v>
      </c>
      <c r="S281" s="1"/>
      <c r="T281" s="1" t="s">
        <v>25</v>
      </c>
      <c r="U281">
        <v>-1</v>
      </c>
    </row>
    <row r="282" spans="1:21">
      <c r="A282" s="1" t="s">
        <v>2310</v>
      </c>
      <c r="B282" s="1" t="s">
        <v>11508</v>
      </c>
      <c r="C282" s="1" t="s">
        <v>11453</v>
      </c>
      <c r="D282" s="1" t="s">
        <v>11466</v>
      </c>
      <c r="E282" s="1" t="s">
        <v>11446</v>
      </c>
      <c r="F282" s="5">
        <v>42942</v>
      </c>
      <c r="G282" s="1" t="s">
        <v>3911</v>
      </c>
      <c r="H282" s="1" t="s">
        <v>17</v>
      </c>
      <c r="I282" s="1" t="s">
        <v>59</v>
      </c>
      <c r="J282" s="1" t="s">
        <v>3902</v>
      </c>
      <c r="K282" s="1" t="s">
        <v>84</v>
      </c>
      <c r="L282" s="1" t="s">
        <v>3903</v>
      </c>
      <c r="M282" s="1"/>
      <c r="N282" s="1">
        <v>3585.3</v>
      </c>
      <c r="O282" s="1" t="s">
        <v>22</v>
      </c>
      <c r="P282" s="1" t="s">
        <v>3912</v>
      </c>
      <c r="Q282" s="1" t="s">
        <v>3913</v>
      </c>
      <c r="R282" s="1" t="s">
        <v>21</v>
      </c>
      <c r="S282" s="1"/>
      <c r="T282" s="1" t="s">
        <v>25</v>
      </c>
      <c r="U282">
        <v>-1</v>
      </c>
    </row>
    <row r="283" spans="1:21">
      <c r="A283" s="1" t="s">
        <v>3946</v>
      </c>
      <c r="B283" s="1" t="s">
        <v>11523</v>
      </c>
      <c r="C283" s="1" t="s">
        <v>11459</v>
      </c>
      <c r="D283" s="1" t="s">
        <v>11460</v>
      </c>
      <c r="E283" s="1" t="s">
        <v>11446</v>
      </c>
      <c r="F283" s="5">
        <v>42955</v>
      </c>
      <c r="G283" s="1" t="s">
        <v>3947</v>
      </c>
      <c r="H283" s="1" t="s">
        <v>17</v>
      </c>
      <c r="I283" s="1" t="s">
        <v>59</v>
      </c>
      <c r="J283" s="1" t="s">
        <v>3948</v>
      </c>
      <c r="K283" s="1" t="s">
        <v>84</v>
      </c>
      <c r="L283" s="1" t="s">
        <v>3949</v>
      </c>
      <c r="M283" s="1"/>
      <c r="N283" s="1">
        <v>5951.7</v>
      </c>
      <c r="O283" s="1" t="s">
        <v>22</v>
      </c>
      <c r="P283" s="1" t="s">
        <v>3950</v>
      </c>
      <c r="Q283" s="1" t="s">
        <v>3951</v>
      </c>
      <c r="R283" s="1" t="s">
        <v>21</v>
      </c>
      <c r="S283" s="1"/>
      <c r="T283" s="1" t="s">
        <v>25</v>
      </c>
      <c r="U283">
        <v>-1</v>
      </c>
    </row>
    <row r="284" spans="1:21">
      <c r="A284" s="1" t="s">
        <v>340</v>
      </c>
      <c r="B284" s="1" t="s">
        <v>11467</v>
      </c>
      <c r="C284" s="1" t="s">
        <v>11456</v>
      </c>
      <c r="D284" s="1" t="s">
        <v>11457</v>
      </c>
      <c r="E284" s="1" t="s">
        <v>11446</v>
      </c>
      <c r="F284" s="5">
        <v>43132</v>
      </c>
      <c r="G284" s="1" t="s">
        <v>3952</v>
      </c>
      <c r="H284" s="1" t="s">
        <v>17</v>
      </c>
      <c r="I284" s="1" t="s">
        <v>59</v>
      </c>
      <c r="J284" s="1" t="s">
        <v>3953</v>
      </c>
      <c r="K284" s="1" t="s">
        <v>84</v>
      </c>
      <c r="L284" s="1" t="s">
        <v>3954</v>
      </c>
      <c r="M284" s="1"/>
      <c r="N284" s="1">
        <v>564.4</v>
      </c>
      <c r="O284" s="1" t="s">
        <v>22</v>
      </c>
      <c r="P284" s="1" t="s">
        <v>3955</v>
      </c>
      <c r="Q284" s="1" t="s">
        <v>3956</v>
      </c>
      <c r="R284" s="1" t="s">
        <v>21</v>
      </c>
      <c r="S284" s="1"/>
      <c r="T284" s="1" t="s">
        <v>25</v>
      </c>
      <c r="U284">
        <v>-1</v>
      </c>
    </row>
    <row r="285" spans="1:21">
      <c r="A285" s="1" t="s">
        <v>340</v>
      </c>
      <c r="B285" s="1" t="s">
        <v>11467</v>
      </c>
      <c r="C285" s="1" t="s">
        <v>11456</v>
      </c>
      <c r="D285" s="1" t="s">
        <v>11457</v>
      </c>
      <c r="E285" s="1" t="s">
        <v>11446</v>
      </c>
      <c r="F285" s="5">
        <v>43132</v>
      </c>
      <c r="G285" s="1" t="s">
        <v>3957</v>
      </c>
      <c r="H285" s="1" t="s">
        <v>17</v>
      </c>
      <c r="I285" s="1" t="s">
        <v>59</v>
      </c>
      <c r="J285" s="1" t="s">
        <v>3958</v>
      </c>
      <c r="K285" s="1" t="s">
        <v>84</v>
      </c>
      <c r="L285" s="1" t="s">
        <v>3959</v>
      </c>
      <c r="M285" s="1"/>
      <c r="N285" s="1">
        <v>540.6</v>
      </c>
      <c r="O285" s="1" t="s">
        <v>22</v>
      </c>
      <c r="P285" s="1" t="s">
        <v>3960</v>
      </c>
      <c r="Q285" s="1" t="s">
        <v>3961</v>
      </c>
      <c r="R285" s="1" t="s">
        <v>21</v>
      </c>
      <c r="S285" s="1"/>
      <c r="T285" s="1" t="s">
        <v>25</v>
      </c>
      <c r="U285">
        <v>-1</v>
      </c>
    </row>
    <row r="286" spans="1:21">
      <c r="A286" s="1" t="s">
        <v>582</v>
      </c>
      <c r="B286" s="1" t="s">
        <v>11463</v>
      </c>
      <c r="C286" s="1" t="s">
        <v>11453</v>
      </c>
      <c r="D286" s="1" t="s">
        <v>11462</v>
      </c>
      <c r="E286" s="1" t="s">
        <v>11446</v>
      </c>
      <c r="F286" s="5">
        <v>42670</v>
      </c>
      <c r="G286" s="1" t="s">
        <v>3965</v>
      </c>
      <c r="H286" s="1" t="s">
        <v>17</v>
      </c>
      <c r="I286" s="1" t="s">
        <v>59</v>
      </c>
      <c r="J286" s="1" t="s">
        <v>3966</v>
      </c>
      <c r="K286" s="1" t="s">
        <v>20</v>
      </c>
      <c r="L286" s="1" t="s">
        <v>3966</v>
      </c>
      <c r="M286" s="1"/>
      <c r="N286" s="1">
        <v>654</v>
      </c>
      <c r="O286" s="1" t="s">
        <v>22</v>
      </c>
      <c r="P286" s="1" t="s">
        <v>3967</v>
      </c>
      <c r="Q286" s="1" t="s">
        <v>3968</v>
      </c>
      <c r="R286" s="1" t="s">
        <v>21</v>
      </c>
      <c r="S286" s="1"/>
      <c r="T286" s="1" t="s">
        <v>25</v>
      </c>
      <c r="U286">
        <v>-1</v>
      </c>
    </row>
    <row r="287" spans="1:21">
      <c r="A287" s="1" t="s">
        <v>199</v>
      </c>
      <c r="B287" s="1" t="s">
        <v>11495</v>
      </c>
      <c r="C287" s="1" t="s">
        <v>11459</v>
      </c>
      <c r="D287" s="1" t="s">
        <v>11460</v>
      </c>
      <c r="E287" s="1" t="s">
        <v>11446</v>
      </c>
      <c r="F287" s="5">
        <v>43136.993842592601</v>
      </c>
      <c r="G287" s="1" t="s">
        <v>3992</v>
      </c>
      <c r="H287" s="1" t="s">
        <v>306</v>
      </c>
      <c r="I287" s="1" t="s">
        <v>59</v>
      </c>
      <c r="J287" s="1" t="s">
        <v>3993</v>
      </c>
      <c r="K287" s="1" t="s">
        <v>20</v>
      </c>
      <c r="L287" s="1" t="s">
        <v>3993</v>
      </c>
      <c r="M287" s="1"/>
      <c r="N287" s="1">
        <v>159</v>
      </c>
      <c r="O287" s="1" t="s">
        <v>22</v>
      </c>
      <c r="P287" s="1" t="s">
        <v>3994</v>
      </c>
      <c r="Q287" s="1" t="s">
        <v>3995</v>
      </c>
      <c r="R287" s="1" t="s">
        <v>21</v>
      </c>
      <c r="S287" s="1"/>
      <c r="T287" s="1" t="s">
        <v>25</v>
      </c>
      <c r="U287">
        <v>-1</v>
      </c>
    </row>
    <row r="288" spans="1:21">
      <c r="A288" s="1" t="s">
        <v>199</v>
      </c>
      <c r="B288" s="1" t="s">
        <v>11495</v>
      </c>
      <c r="C288" s="1" t="s">
        <v>11459</v>
      </c>
      <c r="D288" s="1" t="s">
        <v>11460</v>
      </c>
      <c r="E288" s="1" t="s">
        <v>11446</v>
      </c>
      <c r="F288" s="5">
        <v>43136.993842592601</v>
      </c>
      <c r="G288" s="1" t="s">
        <v>3996</v>
      </c>
      <c r="H288" s="1" t="s">
        <v>36</v>
      </c>
      <c r="I288" s="1" t="s">
        <v>59</v>
      </c>
      <c r="J288" s="1" t="s">
        <v>3997</v>
      </c>
      <c r="K288" s="1" t="s">
        <v>20</v>
      </c>
      <c r="L288" s="1" t="s">
        <v>3997</v>
      </c>
      <c r="M288" s="1"/>
      <c r="N288" s="1">
        <v>516</v>
      </c>
      <c r="O288" s="1" t="s">
        <v>22</v>
      </c>
      <c r="P288" s="1" t="s">
        <v>3998</v>
      </c>
      <c r="Q288" s="1" t="s">
        <v>3999</v>
      </c>
      <c r="R288" s="1" t="s">
        <v>21</v>
      </c>
      <c r="S288" s="1"/>
      <c r="T288" s="1" t="s">
        <v>25</v>
      </c>
      <c r="U288">
        <v>-1</v>
      </c>
    </row>
    <row r="289" spans="1:21">
      <c r="A289" s="1" t="s">
        <v>199</v>
      </c>
      <c r="B289" s="1" t="s">
        <v>11495</v>
      </c>
      <c r="C289" s="1" t="s">
        <v>11459</v>
      </c>
      <c r="D289" s="1" t="s">
        <v>11460</v>
      </c>
      <c r="E289" s="1" t="s">
        <v>11446</v>
      </c>
      <c r="F289" s="5">
        <v>43136.993842592601</v>
      </c>
      <c r="G289" s="1" t="s">
        <v>4006</v>
      </c>
      <c r="H289" s="1" t="s">
        <v>17</v>
      </c>
      <c r="I289" s="1" t="s">
        <v>59</v>
      </c>
      <c r="J289" s="1" t="s">
        <v>4007</v>
      </c>
      <c r="K289" s="1" t="s">
        <v>20</v>
      </c>
      <c r="L289" s="1" t="s">
        <v>4007</v>
      </c>
      <c r="M289" s="1"/>
      <c r="N289" s="1">
        <v>327</v>
      </c>
      <c r="O289" s="1" t="s">
        <v>22</v>
      </c>
      <c r="P289" s="1" t="s">
        <v>4008</v>
      </c>
      <c r="Q289" s="1" t="s">
        <v>4009</v>
      </c>
      <c r="R289" s="1" t="s">
        <v>21</v>
      </c>
      <c r="S289" s="1"/>
      <c r="T289" s="1" t="s">
        <v>25</v>
      </c>
      <c r="U289">
        <v>-1</v>
      </c>
    </row>
    <row r="290" spans="1:21">
      <c r="A290" s="1" t="s">
        <v>199</v>
      </c>
      <c r="B290" s="1" t="s">
        <v>11495</v>
      </c>
      <c r="C290" s="1" t="s">
        <v>11459</v>
      </c>
      <c r="D290" s="1" t="s">
        <v>11460</v>
      </c>
      <c r="E290" s="1" t="s">
        <v>11446</v>
      </c>
      <c r="F290" s="5">
        <v>43136.993842592601</v>
      </c>
      <c r="G290" s="1" t="s">
        <v>4010</v>
      </c>
      <c r="H290" s="1" t="s">
        <v>417</v>
      </c>
      <c r="I290" s="1" t="s">
        <v>59</v>
      </c>
      <c r="J290" s="1" t="s">
        <v>1594</v>
      </c>
      <c r="K290" s="1" t="s">
        <v>20</v>
      </c>
      <c r="L290" s="1" t="s">
        <v>1594</v>
      </c>
      <c r="M290" s="1"/>
      <c r="N290" s="1">
        <v>580</v>
      </c>
      <c r="O290" s="1" t="s">
        <v>22</v>
      </c>
      <c r="P290" s="1" t="s">
        <v>4011</v>
      </c>
      <c r="Q290" s="1" t="s">
        <v>4012</v>
      </c>
      <c r="R290" s="1" t="s">
        <v>21</v>
      </c>
      <c r="S290" s="1"/>
      <c r="T290" s="1" t="s">
        <v>25</v>
      </c>
      <c r="U290">
        <v>-1</v>
      </c>
    </row>
    <row r="291" spans="1:21">
      <c r="A291" s="1" t="s">
        <v>299</v>
      </c>
      <c r="B291" s="1" t="s">
        <v>11464</v>
      </c>
      <c r="C291" s="1" t="s">
        <v>11459</v>
      </c>
      <c r="D291" s="1" t="s">
        <v>11460</v>
      </c>
      <c r="E291" s="1" t="s">
        <v>11446</v>
      </c>
      <c r="F291" s="5">
        <v>42744</v>
      </c>
      <c r="G291" s="1" t="s">
        <v>4013</v>
      </c>
      <c r="H291" s="1" t="s">
        <v>2874</v>
      </c>
      <c r="I291" s="1" t="s">
        <v>59</v>
      </c>
      <c r="J291" s="1" t="s">
        <v>2875</v>
      </c>
      <c r="K291" s="1" t="s">
        <v>20</v>
      </c>
      <c r="L291" s="1" t="s">
        <v>2875</v>
      </c>
      <c r="M291" s="1"/>
      <c r="N291" s="1">
        <v>21800</v>
      </c>
      <c r="O291" s="1" t="s">
        <v>22</v>
      </c>
      <c r="P291" s="1" t="s">
        <v>4014</v>
      </c>
      <c r="Q291" s="1" t="s">
        <v>4015</v>
      </c>
      <c r="R291" s="1" t="s">
        <v>21</v>
      </c>
      <c r="S291" s="1"/>
      <c r="T291" s="1" t="s">
        <v>25</v>
      </c>
      <c r="U291">
        <v>-1</v>
      </c>
    </row>
    <row r="292" spans="1:21">
      <c r="A292" s="1" t="s">
        <v>1559</v>
      </c>
      <c r="B292" s="1" t="s">
        <v>11501</v>
      </c>
      <c r="C292" s="1" t="s">
        <v>11453</v>
      </c>
      <c r="D292" s="1" t="s">
        <v>11454</v>
      </c>
      <c r="E292" s="1" t="s">
        <v>11446</v>
      </c>
      <c r="F292" s="5">
        <v>43045</v>
      </c>
      <c r="G292" s="1" t="s">
        <v>4021</v>
      </c>
      <c r="H292" s="1" t="s">
        <v>17</v>
      </c>
      <c r="I292" s="1" t="s">
        <v>59</v>
      </c>
      <c r="J292" s="1" t="s">
        <v>563</v>
      </c>
      <c r="K292" s="1" t="s">
        <v>20</v>
      </c>
      <c r="L292" s="1" t="s">
        <v>563</v>
      </c>
      <c r="M292" s="1"/>
      <c r="N292" s="1">
        <v>586</v>
      </c>
      <c r="O292" s="1" t="s">
        <v>22</v>
      </c>
      <c r="P292" s="1" t="s">
        <v>4022</v>
      </c>
      <c r="Q292" s="1" t="s">
        <v>4023</v>
      </c>
      <c r="R292" s="1" t="s">
        <v>21</v>
      </c>
      <c r="S292" s="1"/>
      <c r="T292" s="1" t="s">
        <v>25</v>
      </c>
      <c r="U292">
        <v>-1</v>
      </c>
    </row>
    <row r="293" spans="1:21">
      <c r="A293" s="1" t="s">
        <v>1559</v>
      </c>
      <c r="B293" s="1" t="s">
        <v>11501</v>
      </c>
      <c r="C293" s="1" t="s">
        <v>11453</v>
      </c>
      <c r="D293" s="1" t="s">
        <v>11454</v>
      </c>
      <c r="E293" s="1" t="s">
        <v>11446</v>
      </c>
      <c r="F293" s="5">
        <v>43045</v>
      </c>
      <c r="G293" s="1" t="s">
        <v>4024</v>
      </c>
      <c r="H293" s="1" t="s">
        <v>36</v>
      </c>
      <c r="I293" s="1" t="s">
        <v>59</v>
      </c>
      <c r="J293" s="1" t="s">
        <v>3997</v>
      </c>
      <c r="K293" s="1" t="s">
        <v>20</v>
      </c>
      <c r="L293" s="1" t="s">
        <v>3997</v>
      </c>
      <c r="M293" s="1"/>
      <c r="N293" s="1">
        <v>516</v>
      </c>
      <c r="O293" s="1" t="s">
        <v>22</v>
      </c>
      <c r="P293" s="1" t="s">
        <v>4025</v>
      </c>
      <c r="Q293" s="1" t="s">
        <v>4026</v>
      </c>
      <c r="R293" s="1" t="s">
        <v>21</v>
      </c>
      <c r="S293" s="1"/>
      <c r="T293" s="1" t="s">
        <v>25</v>
      </c>
      <c r="U293">
        <v>-1</v>
      </c>
    </row>
    <row r="294" spans="1:21">
      <c r="A294" s="1" t="s">
        <v>1191</v>
      </c>
      <c r="B294" s="1" t="s">
        <v>11493</v>
      </c>
      <c r="C294" s="1" t="s">
        <v>11459</v>
      </c>
      <c r="D294" s="1" t="s">
        <v>11460</v>
      </c>
      <c r="E294" s="1" t="s">
        <v>11446</v>
      </c>
      <c r="F294" s="5">
        <v>42990</v>
      </c>
      <c r="G294" s="1" t="s">
        <v>4032</v>
      </c>
      <c r="H294" s="1" t="s">
        <v>17</v>
      </c>
      <c r="I294" s="1" t="s">
        <v>59</v>
      </c>
      <c r="J294" s="1" t="s">
        <v>4033</v>
      </c>
      <c r="K294" s="1" t="s">
        <v>20</v>
      </c>
      <c r="L294" s="1" t="s">
        <v>4033</v>
      </c>
      <c r="M294" s="1"/>
      <c r="N294" s="1">
        <v>485</v>
      </c>
      <c r="O294" s="1" t="s">
        <v>22</v>
      </c>
      <c r="P294" s="1" t="s">
        <v>4034</v>
      </c>
      <c r="Q294" s="1" t="s">
        <v>4035</v>
      </c>
      <c r="R294" s="1" t="s">
        <v>21</v>
      </c>
      <c r="S294" s="1"/>
      <c r="T294" s="1" t="s">
        <v>25</v>
      </c>
      <c r="U294">
        <v>-1</v>
      </c>
    </row>
    <row r="295" spans="1:21">
      <c r="A295" s="1" t="s">
        <v>1191</v>
      </c>
      <c r="B295" s="1" t="s">
        <v>11493</v>
      </c>
      <c r="C295" s="1" t="s">
        <v>11459</v>
      </c>
      <c r="D295" s="1" t="s">
        <v>11460</v>
      </c>
      <c r="E295" s="1" t="s">
        <v>11446</v>
      </c>
      <c r="F295" s="5">
        <v>42990</v>
      </c>
      <c r="G295" s="1" t="s">
        <v>4036</v>
      </c>
      <c r="H295" s="1" t="s">
        <v>17</v>
      </c>
      <c r="I295" s="1" t="s">
        <v>59</v>
      </c>
      <c r="J295" s="1" t="s">
        <v>4033</v>
      </c>
      <c r="K295" s="1" t="s">
        <v>20</v>
      </c>
      <c r="L295" s="1" t="s">
        <v>4033</v>
      </c>
      <c r="M295" s="1"/>
      <c r="N295" s="1">
        <v>485</v>
      </c>
      <c r="O295" s="1" t="s">
        <v>22</v>
      </c>
      <c r="P295" s="1" t="s">
        <v>4037</v>
      </c>
      <c r="Q295" s="1" t="s">
        <v>4038</v>
      </c>
      <c r="R295" s="1" t="s">
        <v>21</v>
      </c>
      <c r="S295" s="1"/>
      <c r="T295" s="1" t="s">
        <v>25</v>
      </c>
      <c r="U295">
        <v>-1</v>
      </c>
    </row>
    <row r="296" spans="1:21">
      <c r="A296" s="1" t="s">
        <v>1191</v>
      </c>
      <c r="B296" s="1" t="s">
        <v>11493</v>
      </c>
      <c r="C296" s="1" t="s">
        <v>11459</v>
      </c>
      <c r="D296" s="1" t="s">
        <v>11460</v>
      </c>
      <c r="E296" s="1" t="s">
        <v>11446</v>
      </c>
      <c r="F296" s="5">
        <v>42990</v>
      </c>
      <c r="G296" s="1" t="s">
        <v>4039</v>
      </c>
      <c r="H296" s="1" t="s">
        <v>17</v>
      </c>
      <c r="I296" s="1" t="s">
        <v>59</v>
      </c>
      <c r="J296" s="1" t="s">
        <v>4040</v>
      </c>
      <c r="K296" s="1" t="s">
        <v>360</v>
      </c>
      <c r="L296" s="1" t="s">
        <v>4041</v>
      </c>
      <c r="M296" s="1"/>
      <c r="N296" s="1">
        <v>617.4</v>
      </c>
      <c r="O296" s="1" t="s">
        <v>22</v>
      </c>
      <c r="P296" s="1" t="s">
        <v>4042</v>
      </c>
      <c r="Q296" s="1" t="s">
        <v>4043</v>
      </c>
      <c r="R296" s="1" t="s">
        <v>21</v>
      </c>
      <c r="S296" s="1"/>
      <c r="T296" s="1" t="s">
        <v>25</v>
      </c>
      <c r="U296">
        <v>-1</v>
      </c>
    </row>
    <row r="297" spans="1:21">
      <c r="A297" s="1" t="s">
        <v>1191</v>
      </c>
      <c r="B297" s="1" t="s">
        <v>11493</v>
      </c>
      <c r="C297" s="1" t="s">
        <v>11459</v>
      </c>
      <c r="D297" s="1" t="s">
        <v>11460</v>
      </c>
      <c r="E297" s="1" t="s">
        <v>11446</v>
      </c>
      <c r="F297" s="5">
        <v>42990</v>
      </c>
      <c r="G297" s="1" t="s">
        <v>4044</v>
      </c>
      <c r="H297" s="1" t="s">
        <v>17</v>
      </c>
      <c r="I297" s="1" t="s">
        <v>59</v>
      </c>
      <c r="J297" s="1" t="s">
        <v>4040</v>
      </c>
      <c r="K297" s="1" t="s">
        <v>360</v>
      </c>
      <c r="L297" s="1" t="s">
        <v>4041</v>
      </c>
      <c r="M297" s="1"/>
      <c r="N297" s="1">
        <v>617.4</v>
      </c>
      <c r="O297" s="1" t="s">
        <v>22</v>
      </c>
      <c r="P297" s="1" t="s">
        <v>4045</v>
      </c>
      <c r="Q297" s="1" t="s">
        <v>4046</v>
      </c>
      <c r="R297" s="1" t="s">
        <v>21</v>
      </c>
      <c r="S297" s="1"/>
      <c r="T297" s="1" t="s">
        <v>25</v>
      </c>
      <c r="U297">
        <v>-1</v>
      </c>
    </row>
    <row r="298" spans="1:21">
      <c r="A298" s="1" t="s">
        <v>1191</v>
      </c>
      <c r="B298" s="1" t="s">
        <v>11493</v>
      </c>
      <c r="C298" s="1" t="s">
        <v>11459</v>
      </c>
      <c r="D298" s="1" t="s">
        <v>11460</v>
      </c>
      <c r="E298" s="1" t="s">
        <v>11446</v>
      </c>
      <c r="F298" s="5">
        <v>42990</v>
      </c>
      <c r="G298" s="1" t="s">
        <v>4047</v>
      </c>
      <c r="H298" s="1" t="s">
        <v>17</v>
      </c>
      <c r="I298" s="1" t="s">
        <v>59</v>
      </c>
      <c r="J298" s="1" t="s">
        <v>4040</v>
      </c>
      <c r="K298" s="1" t="s">
        <v>360</v>
      </c>
      <c r="L298" s="1" t="s">
        <v>4041</v>
      </c>
      <c r="M298" s="1"/>
      <c r="N298" s="1">
        <v>617.4</v>
      </c>
      <c r="O298" s="1" t="s">
        <v>22</v>
      </c>
      <c r="P298" s="1" t="s">
        <v>4048</v>
      </c>
      <c r="Q298" s="1" t="s">
        <v>4049</v>
      </c>
      <c r="R298" s="1" t="s">
        <v>21</v>
      </c>
      <c r="S298" s="1"/>
      <c r="T298" s="1" t="s">
        <v>25</v>
      </c>
      <c r="U298">
        <v>-1</v>
      </c>
    </row>
    <row r="299" spans="1:21">
      <c r="A299" s="1" t="s">
        <v>1191</v>
      </c>
      <c r="B299" s="1" t="s">
        <v>11493</v>
      </c>
      <c r="C299" s="1" t="s">
        <v>11459</v>
      </c>
      <c r="D299" s="1" t="s">
        <v>11460</v>
      </c>
      <c r="E299" s="1" t="s">
        <v>11446</v>
      </c>
      <c r="F299" s="5">
        <v>42990</v>
      </c>
      <c r="G299" s="1" t="s">
        <v>4050</v>
      </c>
      <c r="H299" s="1" t="s">
        <v>17</v>
      </c>
      <c r="I299" s="1" t="s">
        <v>59</v>
      </c>
      <c r="J299" s="1" t="s">
        <v>4040</v>
      </c>
      <c r="K299" s="1" t="s">
        <v>360</v>
      </c>
      <c r="L299" s="1" t="s">
        <v>4041</v>
      </c>
      <c r="M299" s="1"/>
      <c r="N299" s="1">
        <v>617.4</v>
      </c>
      <c r="O299" s="1" t="s">
        <v>22</v>
      </c>
      <c r="P299" s="1" t="s">
        <v>4051</v>
      </c>
      <c r="Q299" s="1" t="s">
        <v>4052</v>
      </c>
      <c r="R299" s="1" t="s">
        <v>21</v>
      </c>
      <c r="S299" s="1"/>
      <c r="T299" s="1" t="s">
        <v>25</v>
      </c>
      <c r="U299">
        <v>-1</v>
      </c>
    </row>
    <row r="300" spans="1:21">
      <c r="A300" s="1" t="s">
        <v>512</v>
      </c>
      <c r="B300" s="1" t="s">
        <v>11476</v>
      </c>
      <c r="C300" s="1" t="s">
        <v>11453</v>
      </c>
      <c r="D300" s="1" t="s">
        <v>11462</v>
      </c>
      <c r="E300" s="1" t="s">
        <v>11446</v>
      </c>
      <c r="F300" s="5">
        <v>42786</v>
      </c>
      <c r="G300" s="1" t="s">
        <v>4062</v>
      </c>
      <c r="H300" s="1" t="s">
        <v>17</v>
      </c>
      <c r="I300" s="1" t="s">
        <v>59</v>
      </c>
      <c r="J300" s="1" t="s">
        <v>4063</v>
      </c>
      <c r="K300" s="1" t="s">
        <v>20</v>
      </c>
      <c r="L300" s="1" t="s">
        <v>4063</v>
      </c>
      <c r="M300" s="1"/>
      <c r="N300" s="1">
        <v>770</v>
      </c>
      <c r="O300" s="1" t="s">
        <v>22</v>
      </c>
      <c r="P300" s="1" t="s">
        <v>4064</v>
      </c>
      <c r="Q300" s="1" t="s">
        <v>4065</v>
      </c>
      <c r="R300" s="1" t="s">
        <v>21</v>
      </c>
      <c r="S300" s="1"/>
      <c r="T300" s="1" t="s">
        <v>25</v>
      </c>
      <c r="U300">
        <v>-1</v>
      </c>
    </row>
    <row r="301" spans="1:21">
      <c r="A301" s="1" t="s">
        <v>512</v>
      </c>
      <c r="B301" s="1" t="s">
        <v>11476</v>
      </c>
      <c r="C301" s="1" t="s">
        <v>11453</v>
      </c>
      <c r="D301" s="1" t="s">
        <v>11462</v>
      </c>
      <c r="E301" s="1" t="s">
        <v>11446</v>
      </c>
      <c r="F301" s="5">
        <v>42786</v>
      </c>
      <c r="G301" s="1" t="s">
        <v>4066</v>
      </c>
      <c r="H301" s="1" t="s">
        <v>17</v>
      </c>
      <c r="I301" s="1" t="s">
        <v>59</v>
      </c>
      <c r="J301" s="1" t="s">
        <v>4067</v>
      </c>
      <c r="K301" s="1" t="s">
        <v>20</v>
      </c>
      <c r="L301" s="1" t="s">
        <v>4067</v>
      </c>
      <c r="M301" s="1"/>
      <c r="N301" s="1">
        <v>169.4</v>
      </c>
      <c r="O301" s="1" t="s">
        <v>22</v>
      </c>
      <c r="P301" s="1" t="s">
        <v>4068</v>
      </c>
      <c r="Q301" s="1" t="s">
        <v>4069</v>
      </c>
      <c r="R301" s="1" t="s">
        <v>21</v>
      </c>
      <c r="S301" s="1"/>
      <c r="T301" s="1" t="s">
        <v>25</v>
      </c>
      <c r="U301">
        <v>-1</v>
      </c>
    </row>
    <row r="302" spans="1:21">
      <c r="A302" s="1" t="s">
        <v>2213</v>
      </c>
      <c r="B302" s="1" t="s">
        <v>11507</v>
      </c>
      <c r="C302" s="1" t="s">
        <v>11456</v>
      </c>
      <c r="D302" s="1" t="s">
        <v>11478</v>
      </c>
      <c r="E302" s="1" t="s">
        <v>11446</v>
      </c>
      <c r="F302" s="5">
        <v>42746</v>
      </c>
      <c r="G302" s="1" t="s">
        <v>4074</v>
      </c>
      <c r="H302" s="1" t="s">
        <v>17</v>
      </c>
      <c r="I302" s="1" t="s">
        <v>59</v>
      </c>
      <c r="J302" s="1" t="s">
        <v>4075</v>
      </c>
      <c r="K302" s="1" t="s">
        <v>20</v>
      </c>
      <c r="L302" s="1" t="s">
        <v>4075</v>
      </c>
      <c r="M302" s="1"/>
      <c r="N302" s="1">
        <v>840</v>
      </c>
      <c r="O302" s="1" t="s">
        <v>22</v>
      </c>
      <c r="P302" s="1" t="s">
        <v>4076</v>
      </c>
      <c r="Q302" s="1" t="s">
        <v>4077</v>
      </c>
      <c r="R302" s="1" t="s">
        <v>21</v>
      </c>
      <c r="S302" s="1"/>
      <c r="T302" s="1" t="s">
        <v>25</v>
      </c>
      <c r="U302">
        <v>-1</v>
      </c>
    </row>
    <row r="303" spans="1:21">
      <c r="A303" s="1" t="s">
        <v>137</v>
      </c>
      <c r="B303" s="1" t="s">
        <v>11452</v>
      </c>
      <c r="C303" s="1" t="s">
        <v>11453</v>
      </c>
      <c r="D303" s="1" t="s">
        <v>11454</v>
      </c>
      <c r="E303" s="1" t="s">
        <v>11446</v>
      </c>
      <c r="F303" s="5">
        <v>43157.801736111098</v>
      </c>
      <c r="G303" s="1" t="s">
        <v>4084</v>
      </c>
      <c r="H303" s="1" t="s">
        <v>17</v>
      </c>
      <c r="I303" s="1" t="s">
        <v>59</v>
      </c>
      <c r="J303" s="1" t="s">
        <v>139</v>
      </c>
      <c r="K303" s="1" t="s">
        <v>20</v>
      </c>
      <c r="L303" s="1" t="s">
        <v>139</v>
      </c>
      <c r="M303" s="1"/>
      <c r="N303" s="1">
        <v>130</v>
      </c>
      <c r="O303" s="1" t="s">
        <v>22</v>
      </c>
      <c r="P303" s="1" t="s">
        <v>4085</v>
      </c>
      <c r="Q303" s="1" t="s">
        <v>4086</v>
      </c>
      <c r="R303" s="1" t="s">
        <v>21</v>
      </c>
      <c r="S303" s="1"/>
      <c r="T303" s="1" t="s">
        <v>25</v>
      </c>
      <c r="U303">
        <v>-1</v>
      </c>
    </row>
    <row r="304" spans="1:21">
      <c r="A304" s="1" t="s">
        <v>137</v>
      </c>
      <c r="B304" s="1" t="s">
        <v>11452</v>
      </c>
      <c r="C304" s="1" t="s">
        <v>11453</v>
      </c>
      <c r="D304" s="1" t="s">
        <v>11454</v>
      </c>
      <c r="E304" s="1" t="s">
        <v>11446</v>
      </c>
      <c r="F304" s="5">
        <v>43157.801736111098</v>
      </c>
      <c r="G304" s="1" t="s">
        <v>4087</v>
      </c>
      <c r="H304" s="1" t="s">
        <v>17</v>
      </c>
      <c r="I304" s="1" t="s">
        <v>59</v>
      </c>
      <c r="J304" s="1" t="s">
        <v>139</v>
      </c>
      <c r="K304" s="1" t="s">
        <v>20</v>
      </c>
      <c r="L304" s="1" t="s">
        <v>139</v>
      </c>
      <c r="M304" s="1"/>
      <c r="N304" s="1">
        <v>130</v>
      </c>
      <c r="O304" s="1" t="s">
        <v>22</v>
      </c>
      <c r="P304" s="1" t="s">
        <v>4088</v>
      </c>
      <c r="Q304" s="1" t="s">
        <v>4089</v>
      </c>
      <c r="R304" s="1" t="s">
        <v>21</v>
      </c>
      <c r="S304" s="1"/>
      <c r="T304" s="1" t="s">
        <v>25</v>
      </c>
      <c r="U304">
        <v>-1</v>
      </c>
    </row>
    <row r="305" spans="1:21">
      <c r="A305" s="1" t="s">
        <v>220</v>
      </c>
      <c r="B305" s="1" t="s">
        <v>11463</v>
      </c>
      <c r="C305" s="1" t="s">
        <v>11453</v>
      </c>
      <c r="D305" s="1" t="s">
        <v>11462</v>
      </c>
      <c r="E305" s="1" t="s">
        <v>11446</v>
      </c>
      <c r="F305" s="5">
        <v>42670</v>
      </c>
      <c r="G305" s="1" t="s">
        <v>4095</v>
      </c>
      <c r="H305" s="1" t="s">
        <v>17</v>
      </c>
      <c r="I305" s="1" t="s">
        <v>59</v>
      </c>
      <c r="J305" s="1" t="s">
        <v>4096</v>
      </c>
      <c r="K305" s="1" t="s">
        <v>20</v>
      </c>
      <c r="L305" s="1" t="s">
        <v>4096</v>
      </c>
      <c r="M305" s="1"/>
      <c r="N305" s="1">
        <v>244</v>
      </c>
      <c r="O305" s="1" t="s">
        <v>22</v>
      </c>
      <c r="P305" s="1" t="s">
        <v>4097</v>
      </c>
      <c r="Q305" s="1" t="s">
        <v>4098</v>
      </c>
      <c r="R305" s="1" t="s">
        <v>21</v>
      </c>
      <c r="S305" s="1"/>
      <c r="T305" s="1" t="s">
        <v>25</v>
      </c>
      <c r="U305">
        <v>-1</v>
      </c>
    </row>
    <row r="306" spans="1:21">
      <c r="A306" s="1" t="s">
        <v>220</v>
      </c>
      <c r="B306" s="1" t="s">
        <v>11463</v>
      </c>
      <c r="C306" s="1" t="s">
        <v>11453</v>
      </c>
      <c r="D306" s="1" t="s">
        <v>11462</v>
      </c>
      <c r="E306" s="1" t="s">
        <v>11446</v>
      </c>
      <c r="F306" s="5">
        <v>42670</v>
      </c>
      <c r="G306" s="1" t="s">
        <v>4099</v>
      </c>
      <c r="H306" s="1" t="s">
        <v>17</v>
      </c>
      <c r="I306" s="1" t="s">
        <v>59</v>
      </c>
      <c r="J306" s="1" t="s">
        <v>4096</v>
      </c>
      <c r="K306" s="1" t="s">
        <v>20</v>
      </c>
      <c r="L306" s="1" t="s">
        <v>4096</v>
      </c>
      <c r="M306" s="1"/>
      <c r="N306" s="1">
        <v>244</v>
      </c>
      <c r="O306" s="1" t="s">
        <v>22</v>
      </c>
      <c r="P306" s="1" t="s">
        <v>4100</v>
      </c>
      <c r="Q306" s="1" t="s">
        <v>4101</v>
      </c>
      <c r="R306" s="1" t="s">
        <v>21</v>
      </c>
      <c r="S306" s="1"/>
      <c r="T306" s="1" t="s">
        <v>25</v>
      </c>
      <c r="U306">
        <v>-1</v>
      </c>
    </row>
    <row r="307" spans="1:21">
      <c r="A307" s="1" t="s">
        <v>220</v>
      </c>
      <c r="B307" s="1" t="s">
        <v>11463</v>
      </c>
      <c r="C307" s="1" t="s">
        <v>11453</v>
      </c>
      <c r="D307" s="1" t="s">
        <v>11462</v>
      </c>
      <c r="E307" s="1" t="s">
        <v>11446</v>
      </c>
      <c r="F307" s="5">
        <v>42670</v>
      </c>
      <c r="G307" s="1" t="s">
        <v>4102</v>
      </c>
      <c r="H307" s="1" t="s">
        <v>17</v>
      </c>
      <c r="I307" s="1" t="s">
        <v>59</v>
      </c>
      <c r="J307" s="1" t="s">
        <v>4096</v>
      </c>
      <c r="K307" s="1" t="s">
        <v>20</v>
      </c>
      <c r="L307" s="1" t="s">
        <v>4096</v>
      </c>
      <c r="M307" s="1"/>
      <c r="N307" s="1">
        <v>244</v>
      </c>
      <c r="O307" s="1" t="s">
        <v>22</v>
      </c>
      <c r="P307" s="1" t="s">
        <v>4103</v>
      </c>
      <c r="Q307" s="1" t="s">
        <v>4104</v>
      </c>
      <c r="R307" s="1" t="s">
        <v>21</v>
      </c>
      <c r="S307" s="1"/>
      <c r="T307" s="1" t="s">
        <v>25</v>
      </c>
      <c r="U307">
        <v>-1</v>
      </c>
    </row>
    <row r="308" spans="1:21">
      <c r="A308" s="1" t="s">
        <v>220</v>
      </c>
      <c r="B308" s="1" t="s">
        <v>11463</v>
      </c>
      <c r="C308" s="1" t="s">
        <v>11453</v>
      </c>
      <c r="D308" s="1" t="s">
        <v>11462</v>
      </c>
      <c r="E308" s="1" t="s">
        <v>11446</v>
      </c>
      <c r="F308" s="5">
        <v>42670</v>
      </c>
      <c r="G308" s="1" t="s">
        <v>4105</v>
      </c>
      <c r="H308" s="1" t="s">
        <v>17</v>
      </c>
      <c r="I308" s="1" t="s">
        <v>59</v>
      </c>
      <c r="J308" s="1" t="s">
        <v>4096</v>
      </c>
      <c r="K308" s="1" t="s">
        <v>20</v>
      </c>
      <c r="L308" s="1" t="s">
        <v>4096</v>
      </c>
      <c r="M308" s="1"/>
      <c r="N308" s="1">
        <v>244</v>
      </c>
      <c r="O308" s="1" t="s">
        <v>22</v>
      </c>
      <c r="P308" s="1" t="s">
        <v>4106</v>
      </c>
      <c r="Q308" s="1" t="s">
        <v>4106</v>
      </c>
      <c r="R308" s="1" t="s">
        <v>21</v>
      </c>
      <c r="S308" s="1"/>
      <c r="T308" s="1" t="s">
        <v>25</v>
      </c>
      <c r="U308">
        <v>-1</v>
      </c>
    </row>
    <row r="309" spans="1:21">
      <c r="A309" s="1" t="s">
        <v>483</v>
      </c>
      <c r="B309" s="1" t="s">
        <v>11475</v>
      </c>
      <c r="C309" s="1" t="s">
        <v>11453</v>
      </c>
      <c r="D309" s="1" t="s">
        <v>11462</v>
      </c>
      <c r="E309" s="1" t="s">
        <v>11446</v>
      </c>
      <c r="F309" s="5">
        <v>42709</v>
      </c>
      <c r="G309" s="1" t="s">
        <v>4111</v>
      </c>
      <c r="H309" s="1" t="s">
        <v>17</v>
      </c>
      <c r="I309" s="1" t="s">
        <v>59</v>
      </c>
      <c r="J309" s="1" t="s">
        <v>2303</v>
      </c>
      <c r="K309" s="1" t="s">
        <v>20</v>
      </c>
      <c r="L309" s="1" t="s">
        <v>2303</v>
      </c>
      <c r="M309" s="1"/>
      <c r="N309" s="1">
        <v>677</v>
      </c>
      <c r="O309" s="1" t="s">
        <v>22</v>
      </c>
      <c r="P309" s="1" t="s">
        <v>4112</v>
      </c>
      <c r="Q309" s="1" t="s">
        <v>4113</v>
      </c>
      <c r="R309" s="1" t="s">
        <v>21</v>
      </c>
      <c r="S309" s="1"/>
      <c r="T309" s="1" t="s">
        <v>25</v>
      </c>
      <c r="U309">
        <v>-1</v>
      </c>
    </row>
    <row r="310" spans="1:21">
      <c r="A310" s="1" t="s">
        <v>483</v>
      </c>
      <c r="B310" s="1" t="s">
        <v>11475</v>
      </c>
      <c r="C310" s="1" t="s">
        <v>11453</v>
      </c>
      <c r="D310" s="1" t="s">
        <v>11462</v>
      </c>
      <c r="E310" s="1" t="s">
        <v>11446</v>
      </c>
      <c r="F310" s="5">
        <v>42709</v>
      </c>
      <c r="G310" s="1" t="s">
        <v>4114</v>
      </c>
      <c r="H310" s="1" t="s">
        <v>17</v>
      </c>
      <c r="I310" s="1" t="s">
        <v>59</v>
      </c>
      <c r="J310" s="1" t="s">
        <v>274</v>
      </c>
      <c r="K310" s="1" t="s">
        <v>20</v>
      </c>
      <c r="L310" s="1" t="s">
        <v>274</v>
      </c>
      <c r="M310" s="1"/>
      <c r="N310" s="1">
        <v>936</v>
      </c>
      <c r="O310" s="1" t="s">
        <v>22</v>
      </c>
      <c r="P310" s="1" t="s">
        <v>4115</v>
      </c>
      <c r="Q310" s="1" t="s">
        <v>4116</v>
      </c>
      <c r="R310" s="1" t="s">
        <v>21</v>
      </c>
      <c r="S310" s="1"/>
      <c r="T310" s="1" t="s">
        <v>25</v>
      </c>
      <c r="U310">
        <v>-1</v>
      </c>
    </row>
    <row r="311" spans="1:21">
      <c r="A311" s="1" t="s">
        <v>483</v>
      </c>
      <c r="B311" s="1" t="s">
        <v>11475</v>
      </c>
      <c r="C311" s="1" t="s">
        <v>11453</v>
      </c>
      <c r="D311" s="1" t="s">
        <v>11462</v>
      </c>
      <c r="E311" s="1" t="s">
        <v>11446</v>
      </c>
      <c r="F311" s="5">
        <v>42709</v>
      </c>
      <c r="G311" s="1" t="s">
        <v>4123</v>
      </c>
      <c r="H311" s="1" t="s">
        <v>17</v>
      </c>
      <c r="I311" s="1" t="s">
        <v>59</v>
      </c>
      <c r="J311" s="1" t="s">
        <v>4124</v>
      </c>
      <c r="K311" s="1" t="s">
        <v>20</v>
      </c>
      <c r="L311" s="1" t="s">
        <v>4124</v>
      </c>
      <c r="M311" s="1"/>
      <c r="N311" s="1">
        <v>780</v>
      </c>
      <c r="O311" s="1" t="s">
        <v>22</v>
      </c>
      <c r="P311" s="1" t="s">
        <v>4125</v>
      </c>
      <c r="Q311" s="1" t="s">
        <v>4126</v>
      </c>
      <c r="R311" s="1" t="s">
        <v>21</v>
      </c>
      <c r="S311" s="1"/>
      <c r="T311" s="1" t="s">
        <v>25</v>
      </c>
      <c r="U311">
        <v>-1</v>
      </c>
    </row>
    <row r="312" spans="1:21">
      <c r="A312" s="1" t="s">
        <v>512</v>
      </c>
      <c r="B312" s="1" t="s">
        <v>11476</v>
      </c>
      <c r="C312" s="1" t="s">
        <v>11453</v>
      </c>
      <c r="D312" s="1" t="s">
        <v>11462</v>
      </c>
      <c r="E312" s="1" t="s">
        <v>11446</v>
      </c>
      <c r="F312" s="5">
        <v>42786</v>
      </c>
      <c r="G312" s="1" t="s">
        <v>4127</v>
      </c>
      <c r="H312" s="1" t="s">
        <v>17</v>
      </c>
      <c r="I312" s="1" t="s">
        <v>59</v>
      </c>
      <c r="J312" s="1" t="s">
        <v>4128</v>
      </c>
      <c r="K312" s="1" t="s">
        <v>20</v>
      </c>
      <c r="L312" s="1" t="s">
        <v>4128</v>
      </c>
      <c r="M312" s="1"/>
      <c r="N312" s="1">
        <v>573.70000000000005</v>
      </c>
      <c r="O312" s="1" t="s">
        <v>22</v>
      </c>
      <c r="P312" s="1" t="s">
        <v>4129</v>
      </c>
      <c r="Q312" s="1" t="s">
        <v>4130</v>
      </c>
      <c r="R312" s="1" t="s">
        <v>21</v>
      </c>
      <c r="S312" s="1"/>
      <c r="T312" s="1" t="s">
        <v>25</v>
      </c>
      <c r="U312">
        <v>-1</v>
      </c>
    </row>
    <row r="313" spans="1:21">
      <c r="A313" s="1" t="s">
        <v>512</v>
      </c>
      <c r="B313" s="1" t="s">
        <v>11476</v>
      </c>
      <c r="C313" s="1" t="s">
        <v>11453</v>
      </c>
      <c r="D313" s="1" t="s">
        <v>11462</v>
      </c>
      <c r="E313" s="1" t="s">
        <v>11446</v>
      </c>
      <c r="F313" s="5">
        <v>42786</v>
      </c>
      <c r="G313" s="1" t="s">
        <v>4131</v>
      </c>
      <c r="H313" s="1" t="s">
        <v>17</v>
      </c>
      <c r="I313" s="1" t="s">
        <v>59</v>
      </c>
      <c r="J313" s="1" t="s">
        <v>4132</v>
      </c>
      <c r="K313" s="1" t="s">
        <v>20</v>
      </c>
      <c r="L313" s="1" t="s">
        <v>4132</v>
      </c>
      <c r="M313" s="1"/>
      <c r="N313" s="1">
        <v>643.70000000000005</v>
      </c>
      <c r="O313" s="1" t="s">
        <v>22</v>
      </c>
      <c r="P313" s="1" t="s">
        <v>4133</v>
      </c>
      <c r="Q313" s="1" t="s">
        <v>4134</v>
      </c>
      <c r="R313" s="1" t="s">
        <v>21</v>
      </c>
      <c r="S313" s="1"/>
      <c r="T313" s="1" t="s">
        <v>25</v>
      </c>
      <c r="U313">
        <v>-1</v>
      </c>
    </row>
    <row r="314" spans="1:21">
      <c r="A314" s="1" t="s">
        <v>529</v>
      </c>
      <c r="B314" s="1" t="s">
        <v>11524</v>
      </c>
      <c r="C314" s="1" t="s">
        <v>11453</v>
      </c>
      <c r="D314" s="1" t="s">
        <v>11466</v>
      </c>
      <c r="E314" s="1" t="s">
        <v>11446</v>
      </c>
      <c r="F314" s="5">
        <v>42991</v>
      </c>
      <c r="G314" s="1" t="s">
        <v>4135</v>
      </c>
      <c r="H314" s="1" t="s">
        <v>17</v>
      </c>
      <c r="I314" s="1" t="s">
        <v>59</v>
      </c>
      <c r="J314" s="1" t="s">
        <v>4136</v>
      </c>
      <c r="K314" s="1" t="s">
        <v>20</v>
      </c>
      <c r="L314" s="1" t="s">
        <v>4136</v>
      </c>
      <c r="M314" s="1"/>
      <c r="N314" s="1">
        <v>1365.98</v>
      </c>
      <c r="O314" s="1" t="s">
        <v>22</v>
      </c>
      <c r="P314" s="1" t="s">
        <v>4137</v>
      </c>
      <c r="Q314" s="1" t="s">
        <v>4138</v>
      </c>
      <c r="R314" s="1" t="s">
        <v>21</v>
      </c>
      <c r="S314" s="1"/>
      <c r="T314" s="1" t="s">
        <v>25</v>
      </c>
      <c r="U314">
        <v>-1</v>
      </c>
    </row>
    <row r="315" spans="1:21">
      <c r="A315" s="1" t="s">
        <v>829</v>
      </c>
      <c r="B315" s="1" t="s">
        <v>11484</v>
      </c>
      <c r="C315" s="1" t="s">
        <v>11456</v>
      </c>
      <c r="D315" s="1" t="s">
        <v>11478</v>
      </c>
      <c r="E315" s="1" t="s">
        <v>11446</v>
      </c>
      <c r="F315" s="5">
        <v>43004</v>
      </c>
      <c r="G315" s="1" t="s">
        <v>4164</v>
      </c>
      <c r="H315" s="1" t="s">
        <v>407</v>
      </c>
      <c r="I315" s="1" t="s">
        <v>59</v>
      </c>
      <c r="J315" s="1" t="s">
        <v>4165</v>
      </c>
      <c r="K315" s="1" t="s">
        <v>20</v>
      </c>
      <c r="L315" s="1" t="s">
        <v>4165</v>
      </c>
      <c r="M315" s="1"/>
      <c r="N315" s="1">
        <v>23</v>
      </c>
      <c r="O315" s="1" t="s">
        <v>22</v>
      </c>
      <c r="P315" s="1" t="s">
        <v>4166</v>
      </c>
      <c r="Q315" s="1" t="s">
        <v>4166</v>
      </c>
      <c r="R315" s="1" t="s">
        <v>21</v>
      </c>
      <c r="S315" s="1"/>
      <c r="T315" s="1" t="s">
        <v>25</v>
      </c>
      <c r="U315">
        <v>-1</v>
      </c>
    </row>
    <row r="316" spans="1:21">
      <c r="A316" s="1" t="s">
        <v>299</v>
      </c>
      <c r="B316" s="1" t="s">
        <v>11464</v>
      </c>
      <c r="C316" s="1" t="s">
        <v>11459</v>
      </c>
      <c r="D316" s="1" t="s">
        <v>11460</v>
      </c>
      <c r="E316" s="1" t="s">
        <v>11446</v>
      </c>
      <c r="F316" s="5">
        <v>42744</v>
      </c>
      <c r="G316" s="1" t="s">
        <v>4167</v>
      </c>
      <c r="H316" s="1" t="s">
        <v>306</v>
      </c>
      <c r="I316" s="1" t="s">
        <v>59</v>
      </c>
      <c r="J316" s="1" t="s">
        <v>4168</v>
      </c>
      <c r="K316" s="1" t="s">
        <v>20</v>
      </c>
      <c r="L316" s="1" t="s">
        <v>4168</v>
      </c>
      <c r="M316" s="1"/>
      <c r="N316" s="1">
        <v>500</v>
      </c>
      <c r="O316" s="1" t="s">
        <v>22</v>
      </c>
      <c r="P316" s="1" t="s">
        <v>4169</v>
      </c>
      <c r="Q316" s="1" t="s">
        <v>4170</v>
      </c>
      <c r="R316" s="1" t="s">
        <v>21</v>
      </c>
      <c r="S316" s="1"/>
      <c r="T316" s="1" t="s">
        <v>25</v>
      </c>
      <c r="U316">
        <v>-1</v>
      </c>
    </row>
    <row r="317" spans="1:21">
      <c r="A317" s="1" t="s">
        <v>46</v>
      </c>
      <c r="B317" s="1" t="s">
        <v>11494</v>
      </c>
      <c r="C317" s="1" t="s">
        <v>11459</v>
      </c>
      <c r="D317" s="1" t="s">
        <v>11460</v>
      </c>
      <c r="E317" s="1" t="s">
        <v>11446</v>
      </c>
      <c r="F317" s="5">
        <v>42927</v>
      </c>
      <c r="G317" s="1" t="s">
        <v>4171</v>
      </c>
      <c r="H317" s="1" t="s">
        <v>250</v>
      </c>
      <c r="I317" s="1" t="s">
        <v>59</v>
      </c>
      <c r="J317" s="1" t="s">
        <v>29</v>
      </c>
      <c r="K317" s="1" t="s">
        <v>20</v>
      </c>
      <c r="L317" s="1" t="s">
        <v>29</v>
      </c>
      <c r="M317" s="1">
        <v>0</v>
      </c>
      <c r="N317" s="1">
        <v>0</v>
      </c>
      <c r="O317" s="1" t="s">
        <v>22</v>
      </c>
      <c r="P317" s="1" t="s">
        <v>4172</v>
      </c>
      <c r="Q317" s="1" t="s">
        <v>4173</v>
      </c>
      <c r="R317" s="1" t="s">
        <v>21</v>
      </c>
      <c r="S317" s="1"/>
      <c r="T317" s="1" t="s">
        <v>25</v>
      </c>
      <c r="U317">
        <v>-1</v>
      </c>
    </row>
    <row r="318" spans="1:21">
      <c r="A318" s="1" t="s">
        <v>524</v>
      </c>
      <c r="B318" s="1" t="s">
        <v>11477</v>
      </c>
      <c r="C318" s="1" t="s">
        <v>11456</v>
      </c>
      <c r="D318" s="1" t="s">
        <v>11478</v>
      </c>
      <c r="E318" s="1" t="s">
        <v>11446</v>
      </c>
      <c r="F318" s="5">
        <v>43018</v>
      </c>
      <c r="G318" s="1" t="s">
        <v>4180</v>
      </c>
      <c r="H318" s="1" t="s">
        <v>17</v>
      </c>
      <c r="I318" s="1" t="s">
        <v>59</v>
      </c>
      <c r="J318" s="1" t="s">
        <v>4181</v>
      </c>
      <c r="K318" s="1" t="s">
        <v>4182</v>
      </c>
      <c r="L318" s="1" t="s">
        <v>4183</v>
      </c>
      <c r="M318" s="1"/>
      <c r="N318" s="1">
        <v>1476</v>
      </c>
      <c r="O318" s="1" t="s">
        <v>22</v>
      </c>
      <c r="P318" s="1" t="s">
        <v>4184</v>
      </c>
      <c r="Q318" s="1" t="s">
        <v>4185</v>
      </c>
      <c r="R318" s="1" t="s">
        <v>21</v>
      </c>
      <c r="S318" s="1"/>
      <c r="T318" s="1" t="s">
        <v>25</v>
      </c>
      <c r="U318">
        <v>-1</v>
      </c>
    </row>
    <row r="319" spans="1:21">
      <c r="A319" s="1" t="s">
        <v>869</v>
      </c>
      <c r="B319" s="1" t="s">
        <v>11489</v>
      </c>
      <c r="C319" s="1" t="s">
        <v>11453</v>
      </c>
      <c r="D319" s="1" t="s">
        <v>11454</v>
      </c>
      <c r="E319" s="1" t="s">
        <v>11446</v>
      </c>
      <c r="F319" s="5">
        <v>43115.892326388901</v>
      </c>
      <c r="G319" s="1" t="s">
        <v>4188</v>
      </c>
      <c r="H319" s="1" t="s">
        <v>17</v>
      </c>
      <c r="I319" s="1" t="s">
        <v>59</v>
      </c>
      <c r="J319" s="1" t="s">
        <v>4189</v>
      </c>
      <c r="K319" s="1" t="s">
        <v>20</v>
      </c>
      <c r="L319" s="1" t="s">
        <v>4189</v>
      </c>
      <c r="M319" s="1"/>
      <c r="N319" s="1">
        <v>39.200000000000003</v>
      </c>
      <c r="O319" s="1" t="s">
        <v>22</v>
      </c>
      <c r="P319" s="1" t="s">
        <v>4190</v>
      </c>
      <c r="Q319" s="1" t="s">
        <v>4191</v>
      </c>
      <c r="R319" s="1" t="s">
        <v>21</v>
      </c>
      <c r="S319" s="1"/>
      <c r="T319" s="1" t="s">
        <v>25</v>
      </c>
      <c r="U319">
        <v>-1</v>
      </c>
    </row>
    <row r="320" spans="1:21">
      <c r="A320" s="1" t="s">
        <v>299</v>
      </c>
      <c r="B320" s="1" t="s">
        <v>11464</v>
      </c>
      <c r="C320" s="1" t="s">
        <v>11459</v>
      </c>
      <c r="D320" s="1" t="s">
        <v>11460</v>
      </c>
      <c r="E320" s="1" t="s">
        <v>11446</v>
      </c>
      <c r="F320" s="5">
        <v>42744</v>
      </c>
      <c r="G320" s="1" t="s">
        <v>4192</v>
      </c>
      <c r="H320" s="1" t="s">
        <v>17</v>
      </c>
      <c r="I320" s="1" t="s">
        <v>59</v>
      </c>
      <c r="J320" s="1" t="s">
        <v>1805</v>
      </c>
      <c r="K320" s="1" t="s">
        <v>20</v>
      </c>
      <c r="L320" s="1" t="s">
        <v>1805</v>
      </c>
      <c r="M320" s="1"/>
      <c r="N320" s="1">
        <v>592</v>
      </c>
      <c r="O320" s="1" t="s">
        <v>22</v>
      </c>
      <c r="P320" s="1" t="s">
        <v>4193</v>
      </c>
      <c r="Q320" s="1" t="s">
        <v>4193</v>
      </c>
      <c r="R320" s="1" t="s">
        <v>21</v>
      </c>
      <c r="S320" s="1"/>
      <c r="T320" s="1" t="s">
        <v>25</v>
      </c>
      <c r="U320">
        <v>-1</v>
      </c>
    </row>
    <row r="321" spans="1:21">
      <c r="A321" s="1" t="s">
        <v>299</v>
      </c>
      <c r="B321" s="1" t="s">
        <v>11464</v>
      </c>
      <c r="C321" s="1" t="s">
        <v>11459</v>
      </c>
      <c r="D321" s="1" t="s">
        <v>11460</v>
      </c>
      <c r="E321" s="1" t="s">
        <v>11446</v>
      </c>
      <c r="F321" s="5">
        <v>42744</v>
      </c>
      <c r="G321" s="1" t="s">
        <v>4194</v>
      </c>
      <c r="H321" s="1" t="s">
        <v>17</v>
      </c>
      <c r="I321" s="1" t="s">
        <v>59</v>
      </c>
      <c r="J321" s="1" t="s">
        <v>1805</v>
      </c>
      <c r="K321" s="1" t="s">
        <v>20</v>
      </c>
      <c r="L321" s="1" t="s">
        <v>1805</v>
      </c>
      <c r="M321" s="1"/>
      <c r="N321" s="1">
        <v>592</v>
      </c>
      <c r="O321" s="1" t="s">
        <v>22</v>
      </c>
      <c r="P321" s="1" t="s">
        <v>4195</v>
      </c>
      <c r="Q321" s="1" t="s">
        <v>4196</v>
      </c>
      <c r="R321" s="1" t="s">
        <v>21</v>
      </c>
      <c r="S321" s="1"/>
      <c r="T321" s="1" t="s">
        <v>25</v>
      </c>
      <c r="U321">
        <v>-1</v>
      </c>
    </row>
    <row r="322" spans="1:21">
      <c r="A322" s="1" t="s">
        <v>299</v>
      </c>
      <c r="B322" s="1" t="s">
        <v>11464</v>
      </c>
      <c r="C322" s="1" t="s">
        <v>11459</v>
      </c>
      <c r="D322" s="1" t="s">
        <v>11460</v>
      </c>
      <c r="E322" s="1" t="s">
        <v>11446</v>
      </c>
      <c r="F322" s="5">
        <v>42744</v>
      </c>
      <c r="G322" s="1" t="s">
        <v>4197</v>
      </c>
      <c r="H322" s="1" t="s">
        <v>17</v>
      </c>
      <c r="I322" s="1" t="s">
        <v>59</v>
      </c>
      <c r="J322" s="1" t="s">
        <v>1805</v>
      </c>
      <c r="K322" s="1" t="s">
        <v>20</v>
      </c>
      <c r="L322" s="1" t="s">
        <v>1805</v>
      </c>
      <c r="M322" s="1"/>
      <c r="N322" s="1">
        <v>592</v>
      </c>
      <c r="O322" s="1" t="s">
        <v>22</v>
      </c>
      <c r="P322" s="1" t="s">
        <v>4198</v>
      </c>
      <c r="Q322" s="1" t="s">
        <v>4199</v>
      </c>
      <c r="R322" s="1" t="s">
        <v>21</v>
      </c>
      <c r="S322" s="1"/>
      <c r="T322" s="1" t="s">
        <v>25</v>
      </c>
      <c r="U322">
        <v>-1</v>
      </c>
    </row>
    <row r="323" spans="1:21">
      <c r="A323" s="1" t="s">
        <v>299</v>
      </c>
      <c r="B323" s="1" t="s">
        <v>11464</v>
      </c>
      <c r="C323" s="1" t="s">
        <v>11459</v>
      </c>
      <c r="D323" s="1" t="s">
        <v>11460</v>
      </c>
      <c r="E323" s="1" t="s">
        <v>11446</v>
      </c>
      <c r="F323" s="5">
        <v>42744</v>
      </c>
      <c r="G323" s="1" t="s">
        <v>4200</v>
      </c>
      <c r="H323" s="1" t="s">
        <v>17</v>
      </c>
      <c r="I323" s="1" t="s">
        <v>59</v>
      </c>
      <c r="J323" s="1" t="s">
        <v>1805</v>
      </c>
      <c r="K323" s="1" t="s">
        <v>20</v>
      </c>
      <c r="L323" s="1" t="s">
        <v>1805</v>
      </c>
      <c r="M323" s="1"/>
      <c r="N323" s="1">
        <v>592</v>
      </c>
      <c r="O323" s="1" t="s">
        <v>22</v>
      </c>
      <c r="P323" s="1" t="s">
        <v>4201</v>
      </c>
      <c r="Q323" s="1" t="s">
        <v>4201</v>
      </c>
      <c r="R323" s="1" t="s">
        <v>21</v>
      </c>
      <c r="S323" s="1"/>
      <c r="T323" s="1" t="s">
        <v>25</v>
      </c>
      <c r="U323">
        <v>-1</v>
      </c>
    </row>
    <row r="324" spans="1:21">
      <c r="A324" s="1" t="s">
        <v>299</v>
      </c>
      <c r="B324" s="1" t="s">
        <v>11464</v>
      </c>
      <c r="C324" s="1" t="s">
        <v>11459</v>
      </c>
      <c r="D324" s="1" t="s">
        <v>11460</v>
      </c>
      <c r="E324" s="1" t="s">
        <v>11446</v>
      </c>
      <c r="F324" s="5">
        <v>42744</v>
      </c>
      <c r="G324" s="1" t="s">
        <v>4202</v>
      </c>
      <c r="H324" s="1" t="s">
        <v>17</v>
      </c>
      <c r="I324" s="1" t="s">
        <v>59</v>
      </c>
      <c r="J324" s="1" t="s">
        <v>1805</v>
      </c>
      <c r="K324" s="1" t="s">
        <v>20</v>
      </c>
      <c r="L324" s="1" t="s">
        <v>1805</v>
      </c>
      <c r="M324" s="1"/>
      <c r="N324" s="1">
        <v>592</v>
      </c>
      <c r="O324" s="1" t="s">
        <v>22</v>
      </c>
      <c r="P324" s="1" t="s">
        <v>4203</v>
      </c>
      <c r="Q324" s="1" t="s">
        <v>4204</v>
      </c>
      <c r="R324" s="1" t="s">
        <v>21</v>
      </c>
      <c r="S324" s="1"/>
      <c r="T324" s="1" t="s">
        <v>25</v>
      </c>
      <c r="U324">
        <v>-1</v>
      </c>
    </row>
    <row r="325" spans="1:21">
      <c r="A325" s="1" t="s">
        <v>869</v>
      </c>
      <c r="B325" s="1" t="s">
        <v>11489</v>
      </c>
      <c r="C325" s="1" t="s">
        <v>11453</v>
      </c>
      <c r="D325" s="1" t="s">
        <v>11454</v>
      </c>
      <c r="E325" s="1" t="s">
        <v>11446</v>
      </c>
      <c r="F325" s="5">
        <v>43115.892326388901</v>
      </c>
      <c r="G325" s="1" t="s">
        <v>4205</v>
      </c>
      <c r="H325" s="1" t="s">
        <v>17</v>
      </c>
      <c r="I325" s="1" t="s">
        <v>59</v>
      </c>
      <c r="J325" s="1" t="s">
        <v>2482</v>
      </c>
      <c r="K325" s="1" t="s">
        <v>20</v>
      </c>
      <c r="L325" s="1" t="s">
        <v>2482</v>
      </c>
      <c r="M325" s="1"/>
      <c r="N325" s="1">
        <v>100.52</v>
      </c>
      <c r="O325" s="1" t="s">
        <v>22</v>
      </c>
      <c r="P325" s="1" t="s">
        <v>4206</v>
      </c>
      <c r="Q325" s="1" t="s">
        <v>4207</v>
      </c>
      <c r="R325" s="1" t="s">
        <v>21</v>
      </c>
      <c r="S325" s="1"/>
      <c r="T325" s="1" t="s">
        <v>25</v>
      </c>
      <c r="U325">
        <v>-1</v>
      </c>
    </row>
    <row r="326" spans="1:21">
      <c r="A326" s="1" t="s">
        <v>172</v>
      </c>
      <c r="B326" s="1" t="s">
        <v>11455</v>
      </c>
      <c r="C326" s="1" t="s">
        <v>11456</v>
      </c>
      <c r="D326" s="1" t="s">
        <v>11457</v>
      </c>
      <c r="E326" s="1" t="s">
        <v>11446</v>
      </c>
      <c r="F326" s="5">
        <v>43167.927858796298</v>
      </c>
      <c r="G326" s="1" t="s">
        <v>4234</v>
      </c>
      <c r="H326" s="1" t="s">
        <v>269</v>
      </c>
      <c r="I326" s="1" t="s">
        <v>59</v>
      </c>
      <c r="J326" s="1" t="s">
        <v>4235</v>
      </c>
      <c r="K326" s="1" t="s">
        <v>20</v>
      </c>
      <c r="L326" s="1" t="s">
        <v>4235</v>
      </c>
      <c r="M326" s="1"/>
      <c r="N326" s="1">
        <v>667.2</v>
      </c>
      <c r="O326" s="1" t="s">
        <v>22</v>
      </c>
      <c r="P326" s="1" t="s">
        <v>4236</v>
      </c>
      <c r="Q326" s="1" t="s">
        <v>4237</v>
      </c>
      <c r="R326" s="1" t="s">
        <v>21</v>
      </c>
      <c r="S326" s="1"/>
      <c r="T326" s="1" t="s">
        <v>25</v>
      </c>
      <c r="U326">
        <v>-1</v>
      </c>
    </row>
    <row r="327" spans="1:21">
      <c r="A327" s="1" t="s">
        <v>15</v>
      </c>
      <c r="B327" s="1" t="s">
        <v>11525</v>
      </c>
      <c r="C327" s="1" t="s">
        <v>11453</v>
      </c>
      <c r="D327" s="1" t="s">
        <v>11453</v>
      </c>
      <c r="E327" s="1" t="s">
        <v>11446</v>
      </c>
      <c r="F327" s="5">
        <v>43032</v>
      </c>
      <c r="G327" s="1" t="s">
        <v>4238</v>
      </c>
      <c r="H327" s="1" t="s">
        <v>17</v>
      </c>
      <c r="I327" s="1" t="s">
        <v>59</v>
      </c>
      <c r="J327" s="1" t="s">
        <v>4239</v>
      </c>
      <c r="K327" s="1" t="s">
        <v>20</v>
      </c>
      <c r="L327" s="1" t="s">
        <v>4239</v>
      </c>
      <c r="M327" s="1"/>
      <c r="N327" s="1">
        <v>273</v>
      </c>
      <c r="O327" s="1" t="s">
        <v>22</v>
      </c>
      <c r="P327" s="1" t="s">
        <v>4240</v>
      </c>
      <c r="Q327" s="1" t="s">
        <v>4240</v>
      </c>
      <c r="R327" s="1" t="s">
        <v>21</v>
      </c>
      <c r="S327" s="1"/>
      <c r="T327" s="1" t="s">
        <v>25</v>
      </c>
      <c r="U327">
        <v>-1</v>
      </c>
    </row>
    <row r="328" spans="1:21">
      <c r="A328" s="1" t="s">
        <v>2738</v>
      </c>
      <c r="B328" s="1" t="s">
        <v>11518</v>
      </c>
      <c r="C328" s="1" t="s">
        <v>11473</v>
      </c>
      <c r="D328" s="1" t="s">
        <v>11512</v>
      </c>
      <c r="E328" s="1" t="s">
        <v>11446</v>
      </c>
      <c r="F328" s="5">
        <v>42754</v>
      </c>
      <c r="G328" s="1" t="s">
        <v>4241</v>
      </c>
      <c r="H328" s="1" t="s">
        <v>17</v>
      </c>
      <c r="I328" s="1" t="s">
        <v>59</v>
      </c>
      <c r="J328" s="1" t="s">
        <v>4242</v>
      </c>
      <c r="K328" s="1" t="s">
        <v>20</v>
      </c>
      <c r="L328" s="1" t="s">
        <v>4242</v>
      </c>
      <c r="M328" s="1"/>
      <c r="N328" s="1">
        <v>106.68</v>
      </c>
      <c r="O328" s="1" t="s">
        <v>22</v>
      </c>
      <c r="P328" s="1" t="s">
        <v>4243</v>
      </c>
      <c r="Q328" s="1" t="s">
        <v>4244</v>
      </c>
      <c r="R328" s="1" t="s">
        <v>21</v>
      </c>
      <c r="S328" s="1"/>
      <c r="T328" s="1" t="s">
        <v>25</v>
      </c>
      <c r="U328">
        <v>-1</v>
      </c>
    </row>
    <row r="329" spans="1:21">
      <c r="A329" s="1" t="s">
        <v>340</v>
      </c>
      <c r="B329" s="1" t="s">
        <v>11467</v>
      </c>
      <c r="C329" s="1" t="s">
        <v>11456</v>
      </c>
      <c r="D329" s="1" t="s">
        <v>11457</v>
      </c>
      <c r="E329" s="1" t="s">
        <v>11446</v>
      </c>
      <c r="F329" s="5">
        <v>43132</v>
      </c>
      <c r="G329" s="1" t="s">
        <v>4314</v>
      </c>
      <c r="H329" s="1" t="s">
        <v>17</v>
      </c>
      <c r="I329" s="1" t="s">
        <v>59</v>
      </c>
      <c r="J329" s="1" t="s">
        <v>1121</v>
      </c>
      <c r="K329" s="1" t="s">
        <v>84</v>
      </c>
      <c r="L329" s="1" t="s">
        <v>4315</v>
      </c>
      <c r="M329" s="1"/>
      <c r="N329" s="1">
        <v>1081.2</v>
      </c>
      <c r="O329" s="1" t="s">
        <v>22</v>
      </c>
      <c r="P329" s="1" t="s">
        <v>4316</v>
      </c>
      <c r="Q329" s="1" t="s">
        <v>4317</v>
      </c>
      <c r="R329" s="1" t="s">
        <v>21</v>
      </c>
      <c r="S329" s="1"/>
      <c r="T329" s="1" t="s">
        <v>25</v>
      </c>
      <c r="U329">
        <v>-1</v>
      </c>
    </row>
    <row r="330" spans="1:21">
      <c r="A330" s="1" t="s">
        <v>220</v>
      </c>
      <c r="B330" s="1" t="s">
        <v>11463</v>
      </c>
      <c r="C330" s="1" t="s">
        <v>11453</v>
      </c>
      <c r="D330" s="1" t="s">
        <v>11462</v>
      </c>
      <c r="E330" s="1" t="s">
        <v>11446</v>
      </c>
      <c r="F330" s="5">
        <v>42670</v>
      </c>
      <c r="G330" s="1" t="s">
        <v>4327</v>
      </c>
      <c r="H330" s="1" t="s">
        <v>17</v>
      </c>
      <c r="I330" s="1" t="s">
        <v>59</v>
      </c>
      <c r="J330" s="1" t="s">
        <v>4328</v>
      </c>
      <c r="K330" s="1" t="s">
        <v>20</v>
      </c>
      <c r="L330" s="1" t="s">
        <v>4328</v>
      </c>
      <c r="M330" s="1"/>
      <c r="N330" s="1">
        <v>610</v>
      </c>
      <c r="O330" s="1" t="s">
        <v>22</v>
      </c>
      <c r="P330" s="1" t="s">
        <v>4329</v>
      </c>
      <c r="Q330" s="1" t="s">
        <v>4329</v>
      </c>
      <c r="R330" s="1" t="s">
        <v>21</v>
      </c>
      <c r="S330" s="1"/>
      <c r="T330" s="1" t="s">
        <v>25</v>
      </c>
      <c r="U330">
        <v>-1</v>
      </c>
    </row>
    <row r="331" spans="1:21">
      <c r="A331" s="1" t="s">
        <v>220</v>
      </c>
      <c r="B331" s="1" t="s">
        <v>11463</v>
      </c>
      <c r="C331" s="1" t="s">
        <v>11453</v>
      </c>
      <c r="D331" s="1" t="s">
        <v>11462</v>
      </c>
      <c r="E331" s="1" t="s">
        <v>11446</v>
      </c>
      <c r="F331" s="5">
        <v>42670</v>
      </c>
      <c r="G331" s="1" t="s">
        <v>4330</v>
      </c>
      <c r="H331" s="1" t="s">
        <v>17</v>
      </c>
      <c r="I331" s="1" t="s">
        <v>59</v>
      </c>
      <c r="J331" s="1" t="s">
        <v>4331</v>
      </c>
      <c r="K331" s="1" t="s">
        <v>20</v>
      </c>
      <c r="L331" s="1" t="s">
        <v>4331</v>
      </c>
      <c r="M331" s="1"/>
      <c r="N331" s="1">
        <v>1093.5</v>
      </c>
      <c r="O331" s="1" t="s">
        <v>22</v>
      </c>
      <c r="P331" s="1" t="s">
        <v>4332</v>
      </c>
      <c r="Q331" s="1" t="s">
        <v>4333</v>
      </c>
      <c r="R331" s="1" t="s">
        <v>21</v>
      </c>
      <c r="S331" s="1"/>
      <c r="T331" s="1" t="s">
        <v>25</v>
      </c>
      <c r="U331">
        <v>-1</v>
      </c>
    </row>
    <row r="332" spans="1:21">
      <c r="A332" s="1" t="s">
        <v>582</v>
      </c>
      <c r="B332" s="1" t="s">
        <v>11463</v>
      </c>
      <c r="C332" s="1" t="s">
        <v>11453</v>
      </c>
      <c r="D332" s="1" t="s">
        <v>11462</v>
      </c>
      <c r="E332" s="1" t="s">
        <v>11446</v>
      </c>
      <c r="F332" s="5">
        <v>42670</v>
      </c>
      <c r="G332" s="1" t="s">
        <v>4374</v>
      </c>
      <c r="H332" s="1" t="s">
        <v>17</v>
      </c>
      <c r="I332" s="1" t="s">
        <v>59</v>
      </c>
      <c r="J332" s="1" t="s">
        <v>3966</v>
      </c>
      <c r="K332" s="1" t="s">
        <v>20</v>
      </c>
      <c r="L332" s="1" t="s">
        <v>3966</v>
      </c>
      <c r="M332" s="1"/>
      <c r="N332" s="1">
        <v>654</v>
      </c>
      <c r="O332" s="1" t="s">
        <v>22</v>
      </c>
      <c r="P332" s="1" t="s">
        <v>4375</v>
      </c>
      <c r="Q332" s="1" t="s">
        <v>4376</v>
      </c>
      <c r="R332" s="1" t="s">
        <v>21</v>
      </c>
      <c r="S332" s="1"/>
      <c r="T332" s="1" t="s">
        <v>25</v>
      </c>
      <c r="U332">
        <v>-1</v>
      </c>
    </row>
    <row r="333" spans="1:21">
      <c r="A333" s="1" t="s">
        <v>46</v>
      </c>
      <c r="B333" s="1" t="s">
        <v>11494</v>
      </c>
      <c r="C333" s="1" t="s">
        <v>11459</v>
      </c>
      <c r="D333" s="1" t="s">
        <v>11460</v>
      </c>
      <c r="E333" s="1" t="s">
        <v>11446</v>
      </c>
      <c r="F333" s="5">
        <v>42927</v>
      </c>
      <c r="G333" s="1" t="s">
        <v>4536</v>
      </c>
      <c r="H333" s="1" t="s">
        <v>17</v>
      </c>
      <c r="I333" s="1" t="s">
        <v>59</v>
      </c>
      <c r="J333" s="1" t="s">
        <v>4537</v>
      </c>
      <c r="K333" s="1" t="s">
        <v>20</v>
      </c>
      <c r="L333" s="1" t="s">
        <v>4537</v>
      </c>
      <c r="M333" s="1"/>
      <c r="N333" s="1">
        <v>398</v>
      </c>
      <c r="O333" s="1" t="s">
        <v>22</v>
      </c>
      <c r="P333" s="1" t="s">
        <v>4538</v>
      </c>
      <c r="Q333" s="1" t="s">
        <v>4539</v>
      </c>
      <c r="R333" s="1" t="s">
        <v>21</v>
      </c>
      <c r="S333" s="1"/>
      <c r="T333" s="1" t="s">
        <v>25</v>
      </c>
      <c r="U333">
        <v>-1</v>
      </c>
    </row>
    <row r="334" spans="1:21">
      <c r="A334" s="1" t="s">
        <v>717</v>
      </c>
      <c r="B334" s="1" t="s">
        <v>11483</v>
      </c>
      <c r="C334" s="1" t="s">
        <v>11473</v>
      </c>
      <c r="D334" s="1" t="s">
        <v>11474</v>
      </c>
      <c r="E334" s="1" t="s">
        <v>11446</v>
      </c>
      <c r="F334" s="5">
        <v>42809</v>
      </c>
      <c r="G334" s="1" t="s">
        <v>4585</v>
      </c>
      <c r="H334" s="1" t="s">
        <v>17</v>
      </c>
      <c r="I334" s="1" t="s">
        <v>59</v>
      </c>
      <c r="J334" s="1" t="s">
        <v>4586</v>
      </c>
      <c r="K334" s="1" t="s">
        <v>20</v>
      </c>
      <c r="L334" s="1" t="s">
        <v>4586</v>
      </c>
      <c r="M334" s="1"/>
      <c r="N334" s="1">
        <v>521.5</v>
      </c>
      <c r="O334" s="1" t="s">
        <v>22</v>
      </c>
      <c r="P334" s="1" t="s">
        <v>4587</v>
      </c>
      <c r="Q334" s="1" t="s">
        <v>4588</v>
      </c>
      <c r="R334" s="1" t="s">
        <v>21</v>
      </c>
      <c r="S334" s="1"/>
      <c r="T334" s="1" t="s">
        <v>25</v>
      </c>
      <c r="U334">
        <v>-1</v>
      </c>
    </row>
    <row r="335" spans="1:21">
      <c r="A335" s="1" t="s">
        <v>708</v>
      </c>
      <c r="B335" s="1" t="s">
        <v>708</v>
      </c>
      <c r="C335" s="1" t="s">
        <v>11456</v>
      </c>
      <c r="D335" s="1" t="s">
        <v>11478</v>
      </c>
      <c r="E335" s="1" t="s">
        <v>11446</v>
      </c>
      <c r="F335" s="5">
        <v>43021</v>
      </c>
      <c r="G335" s="1" t="s">
        <v>4600</v>
      </c>
      <c r="H335" s="1" t="s">
        <v>17</v>
      </c>
      <c r="I335" s="1" t="s">
        <v>59</v>
      </c>
      <c r="J335" s="1" t="s">
        <v>4601</v>
      </c>
      <c r="K335" s="1" t="s">
        <v>20</v>
      </c>
      <c r="L335" s="1" t="s">
        <v>4601</v>
      </c>
      <c r="M335" s="1"/>
      <c r="N335" s="1">
        <v>4528</v>
      </c>
      <c r="O335" s="1" t="s">
        <v>22</v>
      </c>
      <c r="P335" s="1" t="s">
        <v>4602</v>
      </c>
      <c r="Q335" s="1" t="s">
        <v>4603</v>
      </c>
      <c r="R335" s="1" t="s">
        <v>21</v>
      </c>
      <c r="S335" s="1"/>
      <c r="T335" s="1" t="s">
        <v>25</v>
      </c>
      <c r="U335">
        <v>-1</v>
      </c>
    </row>
    <row r="336" spans="1:21">
      <c r="A336" s="1" t="s">
        <v>217</v>
      </c>
      <c r="B336" s="1" t="s">
        <v>11479</v>
      </c>
      <c r="C336" s="1" t="s">
        <v>11453</v>
      </c>
      <c r="D336" s="1" t="s">
        <v>11462</v>
      </c>
      <c r="E336" s="1" t="s">
        <v>11446</v>
      </c>
      <c r="F336" s="5">
        <v>42620</v>
      </c>
      <c r="G336" s="1" t="s">
        <v>4663</v>
      </c>
      <c r="H336" s="1" t="s">
        <v>17</v>
      </c>
      <c r="I336" s="1" t="s">
        <v>59</v>
      </c>
      <c r="J336" s="1" t="s">
        <v>2448</v>
      </c>
      <c r="K336" s="1" t="s">
        <v>20</v>
      </c>
      <c r="L336" s="1" t="s">
        <v>2448</v>
      </c>
      <c r="M336" s="1"/>
      <c r="N336" s="1">
        <v>408</v>
      </c>
      <c r="O336" s="1" t="s">
        <v>22</v>
      </c>
      <c r="P336" s="1" t="s">
        <v>4664</v>
      </c>
      <c r="Q336" s="1" t="s">
        <v>4664</v>
      </c>
      <c r="R336" s="1" t="s">
        <v>21</v>
      </c>
      <c r="S336" s="1"/>
      <c r="T336" s="1" t="s">
        <v>25</v>
      </c>
      <c r="U336">
        <v>-1</v>
      </c>
    </row>
    <row r="337" spans="1:21">
      <c r="A337" s="1" t="s">
        <v>217</v>
      </c>
      <c r="B337" s="1" t="s">
        <v>11479</v>
      </c>
      <c r="C337" s="1" t="s">
        <v>11453</v>
      </c>
      <c r="D337" s="1" t="s">
        <v>11462</v>
      </c>
      <c r="E337" s="1" t="s">
        <v>11446</v>
      </c>
      <c r="F337" s="5">
        <v>42620</v>
      </c>
      <c r="G337" s="1" t="s">
        <v>4665</v>
      </c>
      <c r="H337" s="1" t="s">
        <v>17</v>
      </c>
      <c r="I337" s="1" t="s">
        <v>59</v>
      </c>
      <c r="J337" s="1" t="s">
        <v>2448</v>
      </c>
      <c r="K337" s="1" t="s">
        <v>20</v>
      </c>
      <c r="L337" s="1" t="s">
        <v>2448</v>
      </c>
      <c r="M337" s="1"/>
      <c r="N337" s="1">
        <v>408</v>
      </c>
      <c r="O337" s="1" t="s">
        <v>22</v>
      </c>
      <c r="P337" s="1" t="s">
        <v>4666</v>
      </c>
      <c r="Q337" s="1" t="s">
        <v>4667</v>
      </c>
      <c r="R337" s="1" t="s">
        <v>21</v>
      </c>
      <c r="S337" s="1"/>
      <c r="T337" s="1" t="s">
        <v>25</v>
      </c>
      <c r="U337">
        <v>-1</v>
      </c>
    </row>
    <row r="338" spans="1:21">
      <c r="A338" s="1" t="s">
        <v>217</v>
      </c>
      <c r="B338" s="1" t="s">
        <v>11479</v>
      </c>
      <c r="C338" s="1" t="s">
        <v>11453</v>
      </c>
      <c r="D338" s="1" t="s">
        <v>11462</v>
      </c>
      <c r="E338" s="1" t="s">
        <v>11446</v>
      </c>
      <c r="F338" s="5">
        <v>42620</v>
      </c>
      <c r="G338" s="1" t="s">
        <v>4668</v>
      </c>
      <c r="H338" s="1" t="s">
        <v>17</v>
      </c>
      <c r="I338" s="1" t="s">
        <v>59</v>
      </c>
      <c r="J338" s="1" t="s">
        <v>4669</v>
      </c>
      <c r="K338" s="1" t="s">
        <v>20</v>
      </c>
      <c r="L338" s="1" t="s">
        <v>4669</v>
      </c>
      <c r="M338" s="1"/>
      <c r="N338" s="1">
        <v>1186</v>
      </c>
      <c r="O338" s="1" t="s">
        <v>22</v>
      </c>
      <c r="P338" s="1" t="s">
        <v>4670</v>
      </c>
      <c r="Q338" s="1" t="s">
        <v>4670</v>
      </c>
      <c r="R338" s="1" t="s">
        <v>21</v>
      </c>
      <c r="S338" s="1"/>
      <c r="T338" s="1" t="s">
        <v>25</v>
      </c>
      <c r="U338">
        <v>-1</v>
      </c>
    </row>
    <row r="339" spans="1:21">
      <c r="A339" s="1" t="s">
        <v>217</v>
      </c>
      <c r="B339" s="1" t="s">
        <v>11479</v>
      </c>
      <c r="C339" s="1" t="s">
        <v>11453</v>
      </c>
      <c r="D339" s="1" t="s">
        <v>11462</v>
      </c>
      <c r="E339" s="1" t="s">
        <v>11446</v>
      </c>
      <c r="F339" s="5">
        <v>42620</v>
      </c>
      <c r="G339" s="1" t="s">
        <v>4671</v>
      </c>
      <c r="H339" s="1" t="s">
        <v>17</v>
      </c>
      <c r="I339" s="1" t="s">
        <v>59</v>
      </c>
      <c r="J339" s="1" t="s">
        <v>4669</v>
      </c>
      <c r="K339" s="1" t="s">
        <v>20</v>
      </c>
      <c r="L339" s="1" t="s">
        <v>4669</v>
      </c>
      <c r="M339" s="1"/>
      <c r="N339" s="1">
        <v>1186</v>
      </c>
      <c r="O339" s="1" t="s">
        <v>22</v>
      </c>
      <c r="P339" s="1" t="s">
        <v>4672</v>
      </c>
      <c r="Q339" s="1" t="s">
        <v>4672</v>
      </c>
      <c r="R339" s="1" t="s">
        <v>21</v>
      </c>
      <c r="S339" s="1"/>
      <c r="T339" s="1" t="s">
        <v>25</v>
      </c>
      <c r="U339">
        <v>-1</v>
      </c>
    </row>
    <row r="340" spans="1:21">
      <c r="A340" s="1" t="s">
        <v>217</v>
      </c>
      <c r="B340" s="1" t="s">
        <v>11479</v>
      </c>
      <c r="C340" s="1" t="s">
        <v>11453</v>
      </c>
      <c r="D340" s="1" t="s">
        <v>11462</v>
      </c>
      <c r="E340" s="1" t="s">
        <v>11446</v>
      </c>
      <c r="F340" s="5">
        <v>42620</v>
      </c>
      <c r="G340" s="1" t="s">
        <v>4673</v>
      </c>
      <c r="H340" s="1" t="s">
        <v>17</v>
      </c>
      <c r="I340" s="1" t="s">
        <v>59</v>
      </c>
      <c r="J340" s="1" t="s">
        <v>4669</v>
      </c>
      <c r="K340" s="1" t="s">
        <v>20</v>
      </c>
      <c r="L340" s="1" t="s">
        <v>4669</v>
      </c>
      <c r="M340" s="1"/>
      <c r="N340" s="1">
        <v>1186</v>
      </c>
      <c r="O340" s="1" t="s">
        <v>22</v>
      </c>
      <c r="P340" s="1" t="s">
        <v>4674</v>
      </c>
      <c r="Q340" s="1" t="s">
        <v>4675</v>
      </c>
      <c r="R340" s="1" t="s">
        <v>21</v>
      </c>
      <c r="S340" s="1"/>
      <c r="T340" s="1" t="s">
        <v>25</v>
      </c>
      <c r="U340">
        <v>-1</v>
      </c>
    </row>
    <row r="341" spans="1:21">
      <c r="A341" s="1" t="s">
        <v>299</v>
      </c>
      <c r="B341" s="1" t="s">
        <v>11464</v>
      </c>
      <c r="C341" s="1" t="s">
        <v>11459</v>
      </c>
      <c r="D341" s="1" t="s">
        <v>11460</v>
      </c>
      <c r="E341" s="1" t="s">
        <v>11446</v>
      </c>
      <c r="F341" s="5">
        <v>42744</v>
      </c>
      <c r="G341" s="1" t="s">
        <v>4676</v>
      </c>
      <c r="H341" s="1" t="s">
        <v>17</v>
      </c>
      <c r="I341" s="1" t="s">
        <v>59</v>
      </c>
      <c r="J341" s="1" t="s">
        <v>1805</v>
      </c>
      <c r="K341" s="1" t="s">
        <v>20</v>
      </c>
      <c r="L341" s="1" t="s">
        <v>1805</v>
      </c>
      <c r="M341" s="1"/>
      <c r="N341" s="1">
        <v>592</v>
      </c>
      <c r="O341" s="1" t="s">
        <v>22</v>
      </c>
      <c r="P341" s="1" t="s">
        <v>4677</v>
      </c>
      <c r="Q341" s="1" t="s">
        <v>4678</v>
      </c>
      <c r="R341" s="1" t="s">
        <v>21</v>
      </c>
      <c r="S341" s="1"/>
      <c r="T341" s="1" t="s">
        <v>25</v>
      </c>
      <c r="U341">
        <v>-1</v>
      </c>
    </row>
    <row r="342" spans="1:21">
      <c r="A342" s="1" t="s">
        <v>4739</v>
      </c>
      <c r="B342" s="1" t="s">
        <v>11526</v>
      </c>
      <c r="C342" s="1" t="s">
        <v>11459</v>
      </c>
      <c r="D342" s="1" t="s">
        <v>11460</v>
      </c>
      <c r="E342" s="1" t="s">
        <v>11446</v>
      </c>
      <c r="F342" s="5">
        <v>42933</v>
      </c>
      <c r="G342" s="1" t="s">
        <v>4740</v>
      </c>
      <c r="H342" s="1" t="s">
        <v>89</v>
      </c>
      <c r="I342" s="1" t="s">
        <v>59</v>
      </c>
      <c r="J342" s="1" t="s">
        <v>4741</v>
      </c>
      <c r="K342" s="1" t="s">
        <v>773</v>
      </c>
      <c r="L342" s="1" t="s">
        <v>4742</v>
      </c>
      <c r="M342" s="1">
        <v>249</v>
      </c>
      <c r="N342" s="1">
        <v>306</v>
      </c>
      <c r="O342" s="1" t="s">
        <v>22</v>
      </c>
      <c r="P342" s="1" t="s">
        <v>4743</v>
      </c>
      <c r="Q342" s="1" t="s">
        <v>4744</v>
      </c>
      <c r="R342" s="1" t="s">
        <v>21</v>
      </c>
      <c r="S342" s="1"/>
      <c r="T342" s="1" t="s">
        <v>25</v>
      </c>
      <c r="U342">
        <v>-1</v>
      </c>
    </row>
    <row r="343" spans="1:21">
      <c r="A343" s="1" t="s">
        <v>63</v>
      </c>
      <c r="B343" s="1" t="s">
        <v>11461</v>
      </c>
      <c r="C343" s="1" t="s">
        <v>11453</v>
      </c>
      <c r="D343" s="1" t="s">
        <v>11462</v>
      </c>
      <c r="E343" s="1" t="s">
        <v>11446</v>
      </c>
      <c r="F343" s="5">
        <v>43028</v>
      </c>
      <c r="G343" s="1" t="s">
        <v>4751</v>
      </c>
      <c r="H343" s="1" t="s">
        <v>17</v>
      </c>
      <c r="I343" s="1" t="s">
        <v>59</v>
      </c>
      <c r="J343" s="1" t="s">
        <v>4752</v>
      </c>
      <c r="K343" s="1" t="s">
        <v>20</v>
      </c>
      <c r="L343" s="1" t="s">
        <v>4752</v>
      </c>
      <c r="M343" s="1"/>
      <c r="N343" s="1">
        <v>248</v>
      </c>
      <c r="O343" s="1" t="s">
        <v>22</v>
      </c>
      <c r="P343" s="1" t="s">
        <v>4753</v>
      </c>
      <c r="Q343" s="1" t="s">
        <v>4754</v>
      </c>
      <c r="R343" s="1" t="s">
        <v>21</v>
      </c>
      <c r="S343" s="1"/>
      <c r="T343" s="1" t="s">
        <v>25</v>
      </c>
      <c r="U343">
        <v>-1</v>
      </c>
    </row>
    <row r="344" spans="1:21">
      <c r="A344" s="1" t="s">
        <v>299</v>
      </c>
      <c r="B344" s="1" t="s">
        <v>11464</v>
      </c>
      <c r="C344" s="1" t="s">
        <v>11459</v>
      </c>
      <c r="D344" s="1" t="s">
        <v>11460</v>
      </c>
      <c r="E344" s="1" t="s">
        <v>11446</v>
      </c>
      <c r="F344" s="5">
        <v>42744</v>
      </c>
      <c r="G344" s="1" t="s">
        <v>4755</v>
      </c>
      <c r="H344" s="1" t="s">
        <v>17</v>
      </c>
      <c r="I344" s="1" t="s">
        <v>59</v>
      </c>
      <c r="J344" s="1" t="s">
        <v>598</v>
      </c>
      <c r="K344" s="1" t="s">
        <v>20</v>
      </c>
      <c r="L344" s="1" t="s">
        <v>598</v>
      </c>
      <c r="M344" s="1"/>
      <c r="N344" s="1">
        <v>296</v>
      </c>
      <c r="O344" s="1" t="s">
        <v>22</v>
      </c>
      <c r="P344" s="1" t="s">
        <v>4756</v>
      </c>
      <c r="Q344" s="1" t="s">
        <v>4756</v>
      </c>
      <c r="R344" s="1" t="s">
        <v>21</v>
      </c>
      <c r="S344" s="1"/>
      <c r="T344" s="1" t="s">
        <v>25</v>
      </c>
      <c r="U344">
        <v>-1</v>
      </c>
    </row>
    <row r="345" spans="1:21">
      <c r="A345" s="1" t="s">
        <v>299</v>
      </c>
      <c r="B345" s="1" t="s">
        <v>11464</v>
      </c>
      <c r="C345" s="1" t="s">
        <v>11459</v>
      </c>
      <c r="D345" s="1" t="s">
        <v>11460</v>
      </c>
      <c r="E345" s="1" t="s">
        <v>11446</v>
      </c>
      <c r="F345" s="5">
        <v>42744</v>
      </c>
      <c r="G345" s="1" t="s">
        <v>4757</v>
      </c>
      <c r="H345" s="1" t="s">
        <v>17</v>
      </c>
      <c r="I345" s="1" t="s">
        <v>59</v>
      </c>
      <c r="J345" s="1" t="s">
        <v>1805</v>
      </c>
      <c r="K345" s="1" t="s">
        <v>20</v>
      </c>
      <c r="L345" s="1" t="s">
        <v>1805</v>
      </c>
      <c r="M345" s="1"/>
      <c r="N345" s="1">
        <v>592</v>
      </c>
      <c r="O345" s="1" t="s">
        <v>22</v>
      </c>
      <c r="P345" s="1" t="s">
        <v>4758</v>
      </c>
      <c r="Q345" s="1" t="s">
        <v>4759</v>
      </c>
      <c r="R345" s="1" t="s">
        <v>21</v>
      </c>
      <c r="S345" s="1"/>
      <c r="T345" s="1" t="s">
        <v>25</v>
      </c>
      <c r="U345">
        <v>-1</v>
      </c>
    </row>
    <row r="346" spans="1:21">
      <c r="A346" s="1" t="s">
        <v>833</v>
      </c>
      <c r="B346" s="1" t="s">
        <v>11485</v>
      </c>
      <c r="C346" s="1" t="s">
        <v>11453</v>
      </c>
      <c r="D346" s="1" t="s">
        <v>11453</v>
      </c>
      <c r="E346" s="1" t="s">
        <v>11446</v>
      </c>
      <c r="F346" s="5">
        <v>43050</v>
      </c>
      <c r="G346" s="1" t="s">
        <v>4773</v>
      </c>
      <c r="H346" s="1" t="s">
        <v>17</v>
      </c>
      <c r="I346" s="1" t="s">
        <v>59</v>
      </c>
      <c r="J346" s="1" t="s">
        <v>4774</v>
      </c>
      <c r="K346" s="1" t="s">
        <v>20</v>
      </c>
      <c r="L346" s="1" t="s">
        <v>4774</v>
      </c>
      <c r="M346" s="1"/>
      <c r="N346" s="1">
        <v>362.5</v>
      </c>
      <c r="O346" s="1" t="s">
        <v>22</v>
      </c>
      <c r="P346" s="1" t="s">
        <v>4775</v>
      </c>
      <c r="Q346" s="1" t="s">
        <v>4776</v>
      </c>
      <c r="R346" s="1" t="s">
        <v>21</v>
      </c>
      <c r="S346" s="1"/>
      <c r="T346" s="1" t="s">
        <v>25</v>
      </c>
      <c r="U346">
        <v>-1</v>
      </c>
    </row>
    <row r="347" spans="1:21">
      <c r="A347" s="1" t="s">
        <v>708</v>
      </c>
      <c r="B347" s="1" t="s">
        <v>708</v>
      </c>
      <c r="C347" s="1" t="s">
        <v>11456</v>
      </c>
      <c r="D347" s="1" t="s">
        <v>11478</v>
      </c>
      <c r="E347" s="1" t="s">
        <v>11446</v>
      </c>
      <c r="F347" s="5">
        <v>43021</v>
      </c>
      <c r="G347" s="1" t="s">
        <v>4777</v>
      </c>
      <c r="H347" s="1" t="s">
        <v>17</v>
      </c>
      <c r="I347" s="1" t="s">
        <v>59</v>
      </c>
      <c r="J347" s="1" t="s">
        <v>4778</v>
      </c>
      <c r="K347" s="1" t="s">
        <v>20</v>
      </c>
      <c r="L347" s="1" t="s">
        <v>4778</v>
      </c>
      <c r="M347" s="1"/>
      <c r="N347" s="1">
        <v>616</v>
      </c>
      <c r="O347" s="1" t="s">
        <v>22</v>
      </c>
      <c r="P347" s="1" t="s">
        <v>4779</v>
      </c>
      <c r="Q347" s="1" t="s">
        <v>4780</v>
      </c>
      <c r="R347" s="1" t="s">
        <v>21</v>
      </c>
      <c r="S347" s="1"/>
      <c r="T347" s="1" t="s">
        <v>25</v>
      </c>
      <c r="U347">
        <v>-1</v>
      </c>
    </row>
    <row r="348" spans="1:21">
      <c r="A348" s="1" t="s">
        <v>1001</v>
      </c>
      <c r="B348" s="1" t="s">
        <v>11527</v>
      </c>
      <c r="C348" s="1" t="s">
        <v>11453</v>
      </c>
      <c r="D348" s="1" t="s">
        <v>11453</v>
      </c>
      <c r="E348" s="1" t="s">
        <v>11446</v>
      </c>
      <c r="F348" s="5">
        <v>42810</v>
      </c>
      <c r="G348" s="1" t="s">
        <v>4805</v>
      </c>
      <c r="H348" s="1" t="s">
        <v>17</v>
      </c>
      <c r="I348" s="1" t="s">
        <v>59</v>
      </c>
      <c r="J348" s="1" t="s">
        <v>4806</v>
      </c>
      <c r="K348" s="1" t="s">
        <v>84</v>
      </c>
      <c r="L348" s="1" t="s">
        <v>4807</v>
      </c>
      <c r="M348" s="1"/>
      <c r="N348" s="1">
        <v>28845.599999999999</v>
      </c>
      <c r="O348" s="1" t="s">
        <v>22</v>
      </c>
      <c r="P348" s="1" t="s">
        <v>4808</v>
      </c>
      <c r="Q348" s="1" t="s">
        <v>4809</v>
      </c>
      <c r="R348" s="1" t="s">
        <v>21</v>
      </c>
      <c r="S348" s="1"/>
      <c r="T348" s="1" t="s">
        <v>25</v>
      </c>
      <c r="U348">
        <v>-1</v>
      </c>
    </row>
    <row r="349" spans="1:21">
      <c r="A349" s="1" t="s">
        <v>63</v>
      </c>
      <c r="B349" s="1" t="s">
        <v>11461</v>
      </c>
      <c r="C349" s="1" t="s">
        <v>11453</v>
      </c>
      <c r="D349" s="1" t="s">
        <v>11462</v>
      </c>
      <c r="E349" s="1" t="s">
        <v>11446</v>
      </c>
      <c r="F349" s="5">
        <v>43028</v>
      </c>
      <c r="G349" s="1" t="s">
        <v>4821</v>
      </c>
      <c r="H349" s="1" t="s">
        <v>36</v>
      </c>
      <c r="I349" s="1" t="s">
        <v>59</v>
      </c>
      <c r="J349" s="1" t="s">
        <v>4822</v>
      </c>
      <c r="K349" s="1" t="s">
        <v>20</v>
      </c>
      <c r="L349" s="1" t="s">
        <v>4822</v>
      </c>
      <c r="M349" s="1"/>
      <c r="N349" s="1">
        <v>4290</v>
      </c>
      <c r="O349" s="1" t="s">
        <v>22</v>
      </c>
      <c r="P349" s="1" t="s">
        <v>4823</v>
      </c>
      <c r="Q349" s="1" t="s">
        <v>4824</v>
      </c>
      <c r="R349" s="1" t="s">
        <v>21</v>
      </c>
      <c r="S349" s="1"/>
      <c r="T349" s="1" t="s">
        <v>25</v>
      </c>
      <c r="U349">
        <v>-1</v>
      </c>
    </row>
    <row r="350" spans="1:21">
      <c r="A350" s="1" t="s">
        <v>470</v>
      </c>
      <c r="B350" s="1" t="s">
        <v>11481</v>
      </c>
      <c r="C350" s="1" t="s">
        <v>11456</v>
      </c>
      <c r="D350" s="1" t="s">
        <v>11457</v>
      </c>
      <c r="E350" s="1" t="s">
        <v>11446</v>
      </c>
      <c r="F350" s="5">
        <v>42914</v>
      </c>
      <c r="G350" s="1" t="s">
        <v>4831</v>
      </c>
      <c r="H350" s="1" t="s">
        <v>36</v>
      </c>
      <c r="I350" s="1" t="s">
        <v>59</v>
      </c>
      <c r="J350" s="1" t="s">
        <v>1594</v>
      </c>
      <c r="K350" s="1" t="s">
        <v>20</v>
      </c>
      <c r="L350" s="1" t="s">
        <v>1594</v>
      </c>
      <c r="M350" s="1"/>
      <c r="N350" s="1">
        <v>580</v>
      </c>
      <c r="O350" s="1" t="s">
        <v>22</v>
      </c>
      <c r="P350" s="1" t="s">
        <v>4832</v>
      </c>
      <c r="Q350" s="1" t="s">
        <v>4833</v>
      </c>
      <c r="R350" s="1" t="s">
        <v>21</v>
      </c>
      <c r="S350" s="1"/>
      <c r="T350" s="1" t="s">
        <v>25</v>
      </c>
      <c r="U350">
        <v>-1</v>
      </c>
    </row>
    <row r="351" spans="1:21">
      <c r="A351" s="1" t="s">
        <v>470</v>
      </c>
      <c r="B351" s="1" t="s">
        <v>11481</v>
      </c>
      <c r="C351" s="1" t="s">
        <v>11456</v>
      </c>
      <c r="D351" s="1" t="s">
        <v>11457</v>
      </c>
      <c r="E351" s="1" t="s">
        <v>11446</v>
      </c>
      <c r="F351" s="5">
        <v>42914</v>
      </c>
      <c r="G351" s="1" t="s">
        <v>4834</v>
      </c>
      <c r="H351" s="1" t="s">
        <v>36</v>
      </c>
      <c r="I351" s="1" t="s">
        <v>59</v>
      </c>
      <c r="J351" s="1" t="s">
        <v>1594</v>
      </c>
      <c r="K351" s="1" t="s">
        <v>20</v>
      </c>
      <c r="L351" s="1" t="s">
        <v>1594</v>
      </c>
      <c r="M351" s="1"/>
      <c r="N351" s="1">
        <v>580</v>
      </c>
      <c r="O351" s="1" t="s">
        <v>22</v>
      </c>
      <c r="P351" s="1" t="s">
        <v>4835</v>
      </c>
      <c r="Q351" s="1" t="s">
        <v>4836</v>
      </c>
      <c r="R351" s="1" t="s">
        <v>21</v>
      </c>
      <c r="S351" s="1"/>
      <c r="T351" s="1" t="s">
        <v>25</v>
      </c>
      <c r="U351">
        <v>-1</v>
      </c>
    </row>
    <row r="352" spans="1:21">
      <c r="A352" s="1" t="s">
        <v>869</v>
      </c>
      <c r="B352" s="1" t="s">
        <v>11489</v>
      </c>
      <c r="C352" s="1" t="s">
        <v>11453</v>
      </c>
      <c r="D352" s="1" t="s">
        <v>11454</v>
      </c>
      <c r="E352" s="1" t="s">
        <v>11446</v>
      </c>
      <c r="F352" s="5">
        <v>43115.892326388901</v>
      </c>
      <c r="G352" s="1" t="s">
        <v>4841</v>
      </c>
      <c r="H352" s="1" t="s">
        <v>17</v>
      </c>
      <c r="I352" s="1" t="s">
        <v>59</v>
      </c>
      <c r="J352" s="1" t="s">
        <v>4842</v>
      </c>
      <c r="K352" s="1" t="s">
        <v>20</v>
      </c>
      <c r="L352" s="1" t="s">
        <v>4842</v>
      </c>
      <c r="M352" s="1"/>
      <c r="N352" s="1">
        <v>56.56</v>
      </c>
      <c r="O352" s="1" t="s">
        <v>22</v>
      </c>
      <c r="P352" s="1" t="s">
        <v>4843</v>
      </c>
      <c r="Q352" s="1" t="s">
        <v>4844</v>
      </c>
      <c r="R352" s="1" t="s">
        <v>21</v>
      </c>
      <c r="S352" s="1"/>
      <c r="T352" s="1" t="s">
        <v>25</v>
      </c>
      <c r="U352">
        <v>-1</v>
      </c>
    </row>
    <row r="353" spans="1:21">
      <c r="A353" s="1" t="s">
        <v>4861</v>
      </c>
      <c r="B353" s="1" t="s">
        <v>11528</v>
      </c>
      <c r="C353" s="1" t="s">
        <v>11453</v>
      </c>
      <c r="D353" s="1" t="s">
        <v>11454</v>
      </c>
      <c r="E353" s="1" t="s">
        <v>11446</v>
      </c>
      <c r="F353" s="5">
        <v>43095</v>
      </c>
      <c r="G353" s="1" t="s">
        <v>4862</v>
      </c>
      <c r="H353" s="1" t="s">
        <v>17</v>
      </c>
      <c r="I353" s="1" t="s">
        <v>59</v>
      </c>
      <c r="J353" s="1" t="s">
        <v>4863</v>
      </c>
      <c r="K353" s="1" t="s">
        <v>84</v>
      </c>
      <c r="L353" s="1" t="s">
        <v>4864</v>
      </c>
      <c r="M353" s="1"/>
      <c r="N353" s="1">
        <v>2358.2399999999998</v>
      </c>
      <c r="O353" s="1" t="s">
        <v>22</v>
      </c>
      <c r="P353" s="1" t="s">
        <v>4865</v>
      </c>
      <c r="Q353" s="1" t="s">
        <v>4866</v>
      </c>
      <c r="R353" s="1" t="s">
        <v>21</v>
      </c>
      <c r="S353" s="1"/>
      <c r="T353" s="1" t="s">
        <v>25</v>
      </c>
      <c r="U353">
        <v>-1</v>
      </c>
    </row>
    <row r="354" spans="1:21">
      <c r="A354" s="1" t="s">
        <v>869</v>
      </c>
      <c r="B354" s="1" t="s">
        <v>11489</v>
      </c>
      <c r="C354" s="1" t="s">
        <v>11453</v>
      </c>
      <c r="D354" s="1" t="s">
        <v>11454</v>
      </c>
      <c r="E354" s="1" t="s">
        <v>11446</v>
      </c>
      <c r="F354" s="5">
        <v>43115.892326388901</v>
      </c>
      <c r="G354" s="1" t="s">
        <v>4871</v>
      </c>
      <c r="H354" s="1" t="s">
        <v>17</v>
      </c>
      <c r="I354" s="1" t="s">
        <v>59</v>
      </c>
      <c r="J354" s="1" t="s">
        <v>4872</v>
      </c>
      <c r="K354" s="1" t="s">
        <v>20</v>
      </c>
      <c r="L354" s="1" t="s">
        <v>4872</v>
      </c>
      <c r="M354" s="1"/>
      <c r="N354" s="1">
        <v>96.32</v>
      </c>
      <c r="O354" s="1" t="s">
        <v>22</v>
      </c>
      <c r="P354" s="1" t="s">
        <v>4873</v>
      </c>
      <c r="Q354" s="1" t="s">
        <v>4874</v>
      </c>
      <c r="R354" s="1" t="s">
        <v>21</v>
      </c>
      <c r="S354" s="1"/>
      <c r="T354" s="1" t="s">
        <v>25</v>
      </c>
      <c r="U354">
        <v>-1</v>
      </c>
    </row>
    <row r="355" spans="1:21">
      <c r="A355" s="1" t="s">
        <v>1648</v>
      </c>
      <c r="B355" s="1" t="s">
        <v>11509</v>
      </c>
      <c r="C355" s="1" t="s">
        <v>11469</v>
      </c>
      <c r="D355" s="1" t="s">
        <v>11510</v>
      </c>
      <c r="E355" s="1" t="s">
        <v>11446</v>
      </c>
      <c r="F355" s="5">
        <v>43103</v>
      </c>
      <c r="G355" s="1" t="s">
        <v>4879</v>
      </c>
      <c r="H355" s="1" t="s">
        <v>17</v>
      </c>
      <c r="I355" s="1" t="s">
        <v>59</v>
      </c>
      <c r="J355" s="1" t="s">
        <v>4880</v>
      </c>
      <c r="K355" s="1" t="s">
        <v>20</v>
      </c>
      <c r="L355" s="1" t="s">
        <v>4880</v>
      </c>
      <c r="M355" s="1"/>
      <c r="N355" s="1">
        <v>207</v>
      </c>
      <c r="O355" s="1" t="s">
        <v>22</v>
      </c>
      <c r="P355" s="1" t="s">
        <v>4881</v>
      </c>
      <c r="Q355" s="1" t="s">
        <v>4882</v>
      </c>
      <c r="R355" s="1" t="s">
        <v>21</v>
      </c>
      <c r="S355" s="1"/>
      <c r="T355" s="1" t="s">
        <v>25</v>
      </c>
      <c r="U355">
        <v>-1</v>
      </c>
    </row>
    <row r="356" spans="1:21">
      <c r="A356" s="1" t="s">
        <v>762</v>
      </c>
      <c r="B356" s="1" t="s">
        <v>11511</v>
      </c>
      <c r="C356" s="1" t="s">
        <v>11473</v>
      </c>
      <c r="D356" s="1" t="s">
        <v>11512</v>
      </c>
      <c r="E356" s="1" t="s">
        <v>11446</v>
      </c>
      <c r="F356" s="5">
        <v>42968</v>
      </c>
      <c r="G356" s="1" t="s">
        <v>4893</v>
      </c>
      <c r="H356" s="1" t="s">
        <v>17</v>
      </c>
      <c r="I356" s="1" t="s">
        <v>59</v>
      </c>
      <c r="J356" s="1" t="s">
        <v>1753</v>
      </c>
      <c r="K356" s="1" t="s">
        <v>20</v>
      </c>
      <c r="L356" s="1" t="s">
        <v>1753</v>
      </c>
      <c r="M356" s="1"/>
      <c r="N356" s="1">
        <v>300</v>
      </c>
      <c r="O356" s="1" t="s">
        <v>22</v>
      </c>
      <c r="P356" s="1" t="s">
        <v>4894</v>
      </c>
      <c r="Q356" s="1" t="s">
        <v>4895</v>
      </c>
      <c r="R356" s="1" t="s">
        <v>21</v>
      </c>
      <c r="S356" s="1"/>
      <c r="T356" s="1" t="s">
        <v>25</v>
      </c>
      <c r="U356">
        <v>-1</v>
      </c>
    </row>
    <row r="357" spans="1:21">
      <c r="A357" s="1" t="s">
        <v>4907</v>
      </c>
      <c r="B357" s="1" t="s">
        <v>11529</v>
      </c>
      <c r="C357" s="1" t="s">
        <v>11456</v>
      </c>
      <c r="D357" s="1" t="s">
        <v>11457</v>
      </c>
      <c r="E357" s="1" t="s">
        <v>11446</v>
      </c>
      <c r="F357" s="5">
        <v>42807</v>
      </c>
      <c r="G357" s="1" t="s">
        <v>4908</v>
      </c>
      <c r="H357" s="1" t="s">
        <v>17</v>
      </c>
      <c r="I357" s="1" t="s">
        <v>59</v>
      </c>
      <c r="J357" s="1" t="s">
        <v>4909</v>
      </c>
      <c r="K357" s="1" t="s">
        <v>20</v>
      </c>
      <c r="L357" s="1" t="s">
        <v>4909</v>
      </c>
      <c r="M357" s="1"/>
      <c r="N357" s="1">
        <v>409</v>
      </c>
      <c r="O357" s="1" t="s">
        <v>22</v>
      </c>
      <c r="P357" s="1" t="s">
        <v>4910</v>
      </c>
      <c r="Q357" s="1" t="s">
        <v>4911</v>
      </c>
      <c r="R357" s="1" t="s">
        <v>21</v>
      </c>
      <c r="S357" s="1"/>
      <c r="T357" s="1" t="s">
        <v>25</v>
      </c>
      <c r="U357">
        <v>-1</v>
      </c>
    </row>
    <row r="358" spans="1:21">
      <c r="A358" s="1" t="s">
        <v>3770</v>
      </c>
      <c r="B358" s="1" t="s">
        <v>11522</v>
      </c>
      <c r="C358" s="1" t="s">
        <v>11459</v>
      </c>
      <c r="D358" s="1" t="s">
        <v>11460</v>
      </c>
      <c r="E358" s="1" t="s">
        <v>11446</v>
      </c>
      <c r="F358" s="5">
        <v>42751</v>
      </c>
      <c r="G358" s="1" t="s">
        <v>4988</v>
      </c>
      <c r="H358" s="1" t="s">
        <v>1861</v>
      </c>
      <c r="I358" s="1" t="s">
        <v>59</v>
      </c>
      <c r="J358" s="1" t="s">
        <v>4989</v>
      </c>
      <c r="K358" s="1" t="s">
        <v>20</v>
      </c>
      <c r="L358" s="1" t="s">
        <v>4989</v>
      </c>
      <c r="M358" s="1"/>
      <c r="N358" s="1">
        <v>470</v>
      </c>
      <c r="O358" s="1" t="s">
        <v>22</v>
      </c>
      <c r="P358" s="1" t="s">
        <v>4990</v>
      </c>
      <c r="Q358" s="1" t="s">
        <v>4991</v>
      </c>
      <c r="R358" s="1" t="s">
        <v>21</v>
      </c>
      <c r="S358" s="1"/>
      <c r="T358" s="1" t="s">
        <v>25</v>
      </c>
      <c r="U358">
        <v>-1</v>
      </c>
    </row>
    <row r="359" spans="1:21">
      <c r="A359" s="1" t="s">
        <v>217</v>
      </c>
      <c r="B359" s="1" t="s">
        <v>11479</v>
      </c>
      <c r="C359" s="1" t="s">
        <v>11453</v>
      </c>
      <c r="D359" s="1" t="s">
        <v>11462</v>
      </c>
      <c r="E359" s="1" t="s">
        <v>11446</v>
      </c>
      <c r="F359" s="5">
        <v>42620</v>
      </c>
      <c r="G359" s="1" t="s">
        <v>5001</v>
      </c>
      <c r="H359" s="1" t="s">
        <v>1861</v>
      </c>
      <c r="I359" s="1" t="s">
        <v>59</v>
      </c>
      <c r="J359" s="1" t="s">
        <v>5002</v>
      </c>
      <c r="K359" s="1" t="s">
        <v>20</v>
      </c>
      <c r="L359" s="1" t="s">
        <v>5002</v>
      </c>
      <c r="M359" s="1"/>
      <c r="N359" s="1">
        <v>980</v>
      </c>
      <c r="O359" s="1" t="s">
        <v>22</v>
      </c>
      <c r="P359" s="1" t="s">
        <v>5003</v>
      </c>
      <c r="Q359" s="1" t="s">
        <v>5004</v>
      </c>
      <c r="R359" s="1" t="s">
        <v>21</v>
      </c>
      <c r="S359" s="1"/>
      <c r="T359" s="1" t="s">
        <v>25</v>
      </c>
      <c r="U359">
        <v>-1</v>
      </c>
    </row>
    <row r="360" spans="1:21">
      <c r="A360" s="1" t="s">
        <v>5058</v>
      </c>
      <c r="B360" s="1" t="s">
        <v>11530</v>
      </c>
      <c r="C360" s="1" t="s">
        <v>11473</v>
      </c>
      <c r="D360" s="1" t="s">
        <v>11497</v>
      </c>
      <c r="E360" s="1" t="s">
        <v>11446</v>
      </c>
      <c r="F360" s="5">
        <v>42902</v>
      </c>
      <c r="G360" s="1" t="s">
        <v>5059</v>
      </c>
      <c r="H360" s="1" t="s">
        <v>17</v>
      </c>
      <c r="I360" s="1" t="s">
        <v>59</v>
      </c>
      <c r="J360" s="1" t="s">
        <v>5060</v>
      </c>
      <c r="K360" s="1" t="s">
        <v>20</v>
      </c>
      <c r="L360" s="1" t="s">
        <v>5060</v>
      </c>
      <c r="M360" s="1"/>
      <c r="N360" s="1">
        <v>668</v>
      </c>
      <c r="O360" s="1" t="s">
        <v>22</v>
      </c>
      <c r="P360" s="1" t="s">
        <v>5061</v>
      </c>
      <c r="Q360" s="1" t="s">
        <v>5062</v>
      </c>
      <c r="R360" s="1" t="s">
        <v>21</v>
      </c>
      <c r="S360" s="1"/>
      <c r="T360" s="1" t="s">
        <v>25</v>
      </c>
      <c r="U360">
        <v>-1</v>
      </c>
    </row>
    <row r="361" spans="1:21">
      <c r="A361" s="1" t="s">
        <v>529</v>
      </c>
      <c r="B361" s="1" t="s">
        <v>11524</v>
      </c>
      <c r="C361" s="1" t="s">
        <v>11453</v>
      </c>
      <c r="D361" s="1" t="s">
        <v>11466</v>
      </c>
      <c r="E361" s="1" t="s">
        <v>11446</v>
      </c>
      <c r="F361" s="5">
        <v>42991</v>
      </c>
      <c r="G361" s="1" t="s">
        <v>5079</v>
      </c>
      <c r="H361" s="1" t="s">
        <v>17</v>
      </c>
      <c r="I361" s="1" t="s">
        <v>59</v>
      </c>
      <c r="J361" s="1" t="s">
        <v>4136</v>
      </c>
      <c r="K361" s="1" t="s">
        <v>20</v>
      </c>
      <c r="L361" s="1" t="s">
        <v>4136</v>
      </c>
      <c r="M361" s="1"/>
      <c r="N361" s="1">
        <v>1365.98</v>
      </c>
      <c r="O361" s="1" t="s">
        <v>22</v>
      </c>
      <c r="P361" s="1" t="s">
        <v>5080</v>
      </c>
      <c r="Q361" s="1" t="s">
        <v>5081</v>
      </c>
      <c r="R361" s="1" t="s">
        <v>21</v>
      </c>
      <c r="S361" s="1"/>
      <c r="T361" s="1" t="s">
        <v>25</v>
      </c>
      <c r="U361">
        <v>-1</v>
      </c>
    </row>
    <row r="362" spans="1:21">
      <c r="A362" s="1" t="s">
        <v>529</v>
      </c>
      <c r="B362" s="1" t="s">
        <v>11524</v>
      </c>
      <c r="C362" s="1" t="s">
        <v>11453</v>
      </c>
      <c r="D362" s="1" t="s">
        <v>11466</v>
      </c>
      <c r="E362" s="1" t="s">
        <v>11446</v>
      </c>
      <c r="F362" s="5">
        <v>42991</v>
      </c>
      <c r="G362" s="1" t="s">
        <v>5082</v>
      </c>
      <c r="H362" s="1" t="s">
        <v>17</v>
      </c>
      <c r="I362" s="1" t="s">
        <v>59</v>
      </c>
      <c r="J362" s="1" t="s">
        <v>5083</v>
      </c>
      <c r="K362" s="1" t="s">
        <v>20</v>
      </c>
      <c r="L362" s="1" t="s">
        <v>5083</v>
      </c>
      <c r="M362" s="1"/>
      <c r="N362" s="1">
        <v>1458</v>
      </c>
      <c r="O362" s="1" t="s">
        <v>22</v>
      </c>
      <c r="P362" s="1" t="s">
        <v>5084</v>
      </c>
      <c r="Q362" s="1" t="s">
        <v>5085</v>
      </c>
      <c r="R362" s="1" t="s">
        <v>21</v>
      </c>
      <c r="S362" s="1"/>
      <c r="T362" s="1" t="s">
        <v>25</v>
      </c>
      <c r="U362">
        <v>-1</v>
      </c>
    </row>
    <row r="363" spans="1:21">
      <c r="A363" s="1" t="s">
        <v>529</v>
      </c>
      <c r="B363" s="1" t="s">
        <v>11524</v>
      </c>
      <c r="C363" s="1" t="s">
        <v>11453</v>
      </c>
      <c r="D363" s="1" t="s">
        <v>11466</v>
      </c>
      <c r="E363" s="1" t="s">
        <v>11446</v>
      </c>
      <c r="F363" s="5">
        <v>42991</v>
      </c>
      <c r="G363" s="1" t="s">
        <v>5086</v>
      </c>
      <c r="H363" s="1" t="s">
        <v>17</v>
      </c>
      <c r="I363" s="1" t="s">
        <v>59</v>
      </c>
      <c r="J363" s="1" t="s">
        <v>5087</v>
      </c>
      <c r="K363" s="1" t="s">
        <v>20</v>
      </c>
      <c r="L363" s="1" t="s">
        <v>5087</v>
      </c>
      <c r="M363" s="1"/>
      <c r="N363" s="1">
        <v>246</v>
      </c>
      <c r="O363" s="1" t="s">
        <v>22</v>
      </c>
      <c r="P363" s="1" t="s">
        <v>5088</v>
      </c>
      <c r="Q363" s="1" t="s">
        <v>5089</v>
      </c>
      <c r="R363" s="1" t="s">
        <v>21</v>
      </c>
      <c r="S363" s="1"/>
      <c r="T363" s="1" t="s">
        <v>25</v>
      </c>
      <c r="U363">
        <v>-1</v>
      </c>
    </row>
    <row r="364" spans="1:21">
      <c r="A364" s="1" t="s">
        <v>426</v>
      </c>
      <c r="B364" s="1" t="s">
        <v>11531</v>
      </c>
      <c r="C364" s="1" t="s">
        <v>11456</v>
      </c>
      <c r="D364" s="1" t="s">
        <v>11457</v>
      </c>
      <c r="E364" s="1" t="s">
        <v>11446</v>
      </c>
      <c r="F364" s="5">
        <v>43034</v>
      </c>
      <c r="G364" s="1" t="s">
        <v>5090</v>
      </c>
      <c r="H364" s="1" t="s">
        <v>36</v>
      </c>
      <c r="I364" s="1" t="s">
        <v>59</v>
      </c>
      <c r="J364" s="1" t="s">
        <v>5091</v>
      </c>
      <c r="K364" s="1" t="s">
        <v>84</v>
      </c>
      <c r="L364" s="1" t="s">
        <v>5092</v>
      </c>
      <c r="M364" s="1"/>
      <c r="N364" s="1">
        <v>5630.4</v>
      </c>
      <c r="O364" s="1" t="s">
        <v>22</v>
      </c>
      <c r="P364" s="1" t="s">
        <v>5093</v>
      </c>
      <c r="Q364" s="1" t="s">
        <v>5066</v>
      </c>
      <c r="R364" s="1" t="s">
        <v>21</v>
      </c>
      <c r="S364" s="1"/>
      <c r="T364" s="1" t="s">
        <v>25</v>
      </c>
      <c r="U364">
        <v>-1</v>
      </c>
    </row>
    <row r="365" spans="1:21">
      <c r="A365" s="1" t="s">
        <v>426</v>
      </c>
      <c r="B365" s="1" t="s">
        <v>11531</v>
      </c>
      <c r="C365" s="1" t="s">
        <v>11456</v>
      </c>
      <c r="D365" s="1" t="s">
        <v>11457</v>
      </c>
      <c r="E365" s="1" t="s">
        <v>11446</v>
      </c>
      <c r="F365" s="5">
        <v>43034</v>
      </c>
      <c r="G365" s="1" t="s">
        <v>5094</v>
      </c>
      <c r="H365" s="1" t="s">
        <v>17</v>
      </c>
      <c r="I365" s="1" t="s">
        <v>59</v>
      </c>
      <c r="J365" s="1" t="s">
        <v>5095</v>
      </c>
      <c r="K365" s="1" t="s">
        <v>84</v>
      </c>
      <c r="L365" s="1" t="s">
        <v>5096</v>
      </c>
      <c r="M365" s="1"/>
      <c r="N365" s="1">
        <v>30385.8</v>
      </c>
      <c r="O365" s="1" t="s">
        <v>22</v>
      </c>
      <c r="P365" s="1" t="s">
        <v>5097</v>
      </c>
      <c r="Q365" s="1" t="s">
        <v>5066</v>
      </c>
      <c r="R365" s="1" t="s">
        <v>21</v>
      </c>
      <c r="S365" s="1"/>
      <c r="T365" s="1" t="s">
        <v>25</v>
      </c>
      <c r="U365">
        <v>-1</v>
      </c>
    </row>
    <row r="366" spans="1:21">
      <c r="A366" s="1" t="s">
        <v>2005</v>
      </c>
      <c r="B366" s="1" t="s">
        <v>11504</v>
      </c>
      <c r="C366" s="1" t="s">
        <v>11453</v>
      </c>
      <c r="D366" s="1" t="s">
        <v>11453</v>
      </c>
      <c r="E366" s="1" t="s">
        <v>11446</v>
      </c>
      <c r="F366" s="5">
        <v>43045</v>
      </c>
      <c r="G366" s="1" t="s">
        <v>5158</v>
      </c>
      <c r="H366" s="1" t="s">
        <v>17</v>
      </c>
      <c r="I366" s="1" t="s">
        <v>59</v>
      </c>
      <c r="J366" s="1" t="s">
        <v>2007</v>
      </c>
      <c r="K366" s="1" t="s">
        <v>20</v>
      </c>
      <c r="L366" s="1" t="s">
        <v>2007</v>
      </c>
      <c r="M366" s="1"/>
      <c r="N366" s="1">
        <v>1277.6400000000001</v>
      </c>
      <c r="O366" s="1" t="s">
        <v>22</v>
      </c>
      <c r="P366" s="1" t="s">
        <v>5159</v>
      </c>
      <c r="Q366" s="1" t="s">
        <v>5160</v>
      </c>
      <c r="R366" s="1" t="s">
        <v>21</v>
      </c>
      <c r="S366" s="1"/>
      <c r="T366" s="1" t="s">
        <v>25</v>
      </c>
      <c r="U366">
        <v>-1</v>
      </c>
    </row>
    <row r="367" spans="1:21">
      <c r="A367" s="1" t="s">
        <v>708</v>
      </c>
      <c r="B367" s="1" t="s">
        <v>708</v>
      </c>
      <c r="C367" s="1" t="s">
        <v>11456</v>
      </c>
      <c r="D367" s="1" t="s">
        <v>11478</v>
      </c>
      <c r="E367" s="1" t="s">
        <v>11446</v>
      </c>
      <c r="F367" s="5">
        <v>43021</v>
      </c>
      <c r="G367" s="1" t="s">
        <v>5161</v>
      </c>
      <c r="H367" s="1" t="s">
        <v>17</v>
      </c>
      <c r="I367" s="1" t="s">
        <v>59</v>
      </c>
      <c r="J367" s="1" t="s">
        <v>5162</v>
      </c>
      <c r="K367" s="1" t="s">
        <v>20</v>
      </c>
      <c r="L367" s="1" t="s">
        <v>5162</v>
      </c>
      <c r="M367" s="1"/>
      <c r="N367" s="1">
        <v>2010</v>
      </c>
      <c r="O367" s="1" t="s">
        <v>22</v>
      </c>
      <c r="P367" s="1" t="s">
        <v>5163</v>
      </c>
      <c r="Q367" s="1" t="s">
        <v>5164</v>
      </c>
      <c r="R367" s="1" t="s">
        <v>21</v>
      </c>
      <c r="S367" s="1"/>
      <c r="T367" s="1" t="s">
        <v>25</v>
      </c>
      <c r="U367">
        <v>-1</v>
      </c>
    </row>
    <row r="368" spans="1:21">
      <c r="A368" s="1" t="s">
        <v>869</v>
      </c>
      <c r="B368" s="1" t="s">
        <v>11489</v>
      </c>
      <c r="C368" s="1" t="s">
        <v>11453</v>
      </c>
      <c r="D368" s="1" t="s">
        <v>11454</v>
      </c>
      <c r="E368" s="1" t="s">
        <v>11446</v>
      </c>
      <c r="F368" s="5">
        <v>43115.892326388901</v>
      </c>
      <c r="G368" s="1" t="s">
        <v>5180</v>
      </c>
      <c r="H368" s="1" t="s">
        <v>17</v>
      </c>
      <c r="I368" s="1" t="s">
        <v>59</v>
      </c>
      <c r="J368" s="1" t="s">
        <v>4189</v>
      </c>
      <c r="K368" s="1" t="s">
        <v>20</v>
      </c>
      <c r="L368" s="1" t="s">
        <v>4189</v>
      </c>
      <c r="M368" s="1"/>
      <c r="N368" s="1">
        <v>39.200000000000003</v>
      </c>
      <c r="O368" s="1" t="s">
        <v>22</v>
      </c>
      <c r="P368" s="1" t="s">
        <v>5181</v>
      </c>
      <c r="Q368" s="1" t="s">
        <v>5182</v>
      </c>
      <c r="R368" s="1" t="s">
        <v>21</v>
      </c>
      <c r="S368" s="1"/>
      <c r="T368" s="1" t="s">
        <v>25</v>
      </c>
      <c r="U368">
        <v>-1</v>
      </c>
    </row>
    <row r="369" spans="1:21">
      <c r="A369" s="1" t="s">
        <v>340</v>
      </c>
      <c r="B369" s="1" t="s">
        <v>11467</v>
      </c>
      <c r="C369" s="1" t="s">
        <v>11456</v>
      </c>
      <c r="D369" s="1" t="s">
        <v>11457</v>
      </c>
      <c r="E369" s="1" t="s">
        <v>11446</v>
      </c>
      <c r="F369" s="5">
        <v>43132</v>
      </c>
      <c r="G369" s="1" t="s">
        <v>5186</v>
      </c>
      <c r="H369" s="1" t="s">
        <v>17</v>
      </c>
      <c r="I369" s="1" t="s">
        <v>59</v>
      </c>
      <c r="J369" s="1" t="s">
        <v>5187</v>
      </c>
      <c r="K369" s="1" t="s">
        <v>1682</v>
      </c>
      <c r="L369" s="1" t="s">
        <v>5188</v>
      </c>
      <c r="M369" s="1">
        <v>4139</v>
      </c>
      <c r="N369" s="1">
        <v>0</v>
      </c>
      <c r="O369" s="1" t="s">
        <v>22</v>
      </c>
      <c r="P369" s="1" t="s">
        <v>5189</v>
      </c>
      <c r="Q369" s="1" t="s">
        <v>5190</v>
      </c>
      <c r="R369" s="1" t="s">
        <v>21</v>
      </c>
      <c r="S369" s="1"/>
      <c r="T369" s="1" t="s">
        <v>25</v>
      </c>
      <c r="U369">
        <v>-1</v>
      </c>
    </row>
    <row r="370" spans="1:21">
      <c r="A370" s="1" t="s">
        <v>340</v>
      </c>
      <c r="B370" s="1" t="s">
        <v>11467</v>
      </c>
      <c r="C370" s="1" t="s">
        <v>11456</v>
      </c>
      <c r="D370" s="1" t="s">
        <v>11457</v>
      </c>
      <c r="E370" s="1" t="s">
        <v>11446</v>
      </c>
      <c r="F370" s="5">
        <v>43132</v>
      </c>
      <c r="G370" s="1" t="s">
        <v>5191</v>
      </c>
      <c r="H370" s="1" t="s">
        <v>306</v>
      </c>
      <c r="I370" s="1" t="s">
        <v>59</v>
      </c>
      <c r="J370" s="1" t="s">
        <v>5192</v>
      </c>
      <c r="K370" s="1" t="s">
        <v>20</v>
      </c>
      <c r="L370" s="1" t="s">
        <v>5192</v>
      </c>
      <c r="M370" s="1">
        <v>149</v>
      </c>
      <c r="N370" s="1">
        <v>0</v>
      </c>
      <c r="O370" s="1" t="s">
        <v>22</v>
      </c>
      <c r="P370" s="1" t="s">
        <v>5193</v>
      </c>
      <c r="Q370" s="1" t="s">
        <v>5194</v>
      </c>
      <c r="R370" s="1" t="s">
        <v>21</v>
      </c>
      <c r="S370" s="1"/>
      <c r="T370" s="1" t="s">
        <v>25</v>
      </c>
      <c r="U370">
        <v>-1</v>
      </c>
    </row>
    <row r="371" spans="1:21">
      <c r="A371" s="1" t="s">
        <v>717</v>
      </c>
      <c r="B371" s="1" t="s">
        <v>11483</v>
      </c>
      <c r="C371" s="1" t="s">
        <v>11473</v>
      </c>
      <c r="D371" s="1" t="s">
        <v>11474</v>
      </c>
      <c r="E371" s="1" t="s">
        <v>11446</v>
      </c>
      <c r="F371" s="5">
        <v>42809</v>
      </c>
      <c r="G371" s="1" t="s">
        <v>5321</v>
      </c>
      <c r="H371" s="1" t="s">
        <v>17</v>
      </c>
      <c r="I371" s="1" t="s">
        <v>59</v>
      </c>
      <c r="J371" s="1" t="s">
        <v>4586</v>
      </c>
      <c r="K371" s="1" t="s">
        <v>20</v>
      </c>
      <c r="L371" s="1" t="s">
        <v>4586</v>
      </c>
      <c r="M371" s="1"/>
      <c r="N371" s="1">
        <v>521.5</v>
      </c>
      <c r="O371" s="1" t="s">
        <v>22</v>
      </c>
      <c r="P371" s="1" t="s">
        <v>5322</v>
      </c>
      <c r="Q371" s="1" t="s">
        <v>5323</v>
      </c>
      <c r="R371" s="1" t="s">
        <v>21</v>
      </c>
      <c r="S371" s="1"/>
      <c r="T371" s="1" t="s">
        <v>25</v>
      </c>
      <c r="U371">
        <v>-1</v>
      </c>
    </row>
    <row r="372" spans="1:21">
      <c r="A372" s="1" t="s">
        <v>63</v>
      </c>
      <c r="B372" s="1" t="s">
        <v>11461</v>
      </c>
      <c r="C372" s="1" t="s">
        <v>11453</v>
      </c>
      <c r="D372" s="1" t="s">
        <v>11462</v>
      </c>
      <c r="E372" s="1" t="s">
        <v>11446</v>
      </c>
      <c r="F372" s="5">
        <v>43028</v>
      </c>
      <c r="G372" s="1" t="s">
        <v>5342</v>
      </c>
      <c r="H372" s="1" t="s">
        <v>17</v>
      </c>
      <c r="I372" s="1" t="s">
        <v>59</v>
      </c>
      <c r="J372" s="1" t="s">
        <v>5343</v>
      </c>
      <c r="K372" s="1" t="s">
        <v>20</v>
      </c>
      <c r="L372" s="1" t="s">
        <v>5343</v>
      </c>
      <c r="M372" s="1"/>
      <c r="N372" s="1">
        <v>255.92</v>
      </c>
      <c r="O372" s="1" t="s">
        <v>22</v>
      </c>
      <c r="P372" s="1" t="s">
        <v>5344</v>
      </c>
      <c r="Q372" s="1" t="s">
        <v>5345</v>
      </c>
      <c r="R372" s="1" t="s">
        <v>21</v>
      </c>
      <c r="S372" s="1"/>
      <c r="T372" s="1" t="s">
        <v>25</v>
      </c>
      <c r="U372">
        <v>-1</v>
      </c>
    </row>
    <row r="373" spans="1:21">
      <c r="A373" s="1" t="s">
        <v>63</v>
      </c>
      <c r="B373" s="1" t="s">
        <v>11461</v>
      </c>
      <c r="C373" s="1" t="s">
        <v>11453</v>
      </c>
      <c r="D373" s="1" t="s">
        <v>11462</v>
      </c>
      <c r="E373" s="1" t="s">
        <v>11446</v>
      </c>
      <c r="F373" s="5">
        <v>43028</v>
      </c>
      <c r="G373" s="1" t="s">
        <v>5349</v>
      </c>
      <c r="H373" s="1" t="s">
        <v>36</v>
      </c>
      <c r="I373" s="1" t="s">
        <v>59</v>
      </c>
      <c r="J373" s="1" t="s">
        <v>5350</v>
      </c>
      <c r="K373" s="1" t="s">
        <v>20</v>
      </c>
      <c r="L373" s="1" t="s">
        <v>5350</v>
      </c>
      <c r="M373" s="1"/>
      <c r="N373" s="1">
        <v>25200</v>
      </c>
      <c r="O373" s="1" t="s">
        <v>22</v>
      </c>
      <c r="P373" s="1" t="s">
        <v>5351</v>
      </c>
      <c r="Q373" s="1" t="s">
        <v>5351</v>
      </c>
      <c r="R373" s="1" t="s">
        <v>21</v>
      </c>
      <c r="S373" s="1"/>
      <c r="T373" s="1" t="s">
        <v>25</v>
      </c>
      <c r="U373">
        <v>-1</v>
      </c>
    </row>
    <row r="374" spans="1:21">
      <c r="A374" s="1" t="s">
        <v>137</v>
      </c>
      <c r="B374" s="1" t="s">
        <v>11452</v>
      </c>
      <c r="C374" s="1" t="s">
        <v>11453</v>
      </c>
      <c r="D374" s="1" t="s">
        <v>11454</v>
      </c>
      <c r="E374" s="1" t="s">
        <v>11446</v>
      </c>
      <c r="F374" s="5">
        <v>43157.801736111098</v>
      </c>
      <c r="G374" s="1" t="s">
        <v>5352</v>
      </c>
      <c r="H374" s="1" t="s">
        <v>17</v>
      </c>
      <c r="I374" s="1" t="s">
        <v>59</v>
      </c>
      <c r="J374" s="1" t="s">
        <v>3184</v>
      </c>
      <c r="K374" s="1" t="s">
        <v>20</v>
      </c>
      <c r="L374" s="1" t="s">
        <v>3184</v>
      </c>
      <c r="M374" s="1"/>
      <c r="N374" s="1">
        <v>282</v>
      </c>
      <c r="O374" s="1" t="s">
        <v>22</v>
      </c>
      <c r="P374" s="1" t="s">
        <v>5353</v>
      </c>
      <c r="Q374" s="1" t="s">
        <v>5354</v>
      </c>
      <c r="R374" s="1" t="s">
        <v>21</v>
      </c>
      <c r="S374" s="1"/>
      <c r="T374" s="1" t="s">
        <v>25</v>
      </c>
      <c r="U374">
        <v>-1</v>
      </c>
    </row>
    <row r="375" spans="1:21">
      <c r="A375" s="1" t="s">
        <v>299</v>
      </c>
      <c r="B375" s="1" t="s">
        <v>11464</v>
      </c>
      <c r="C375" s="1" t="s">
        <v>11459</v>
      </c>
      <c r="D375" s="1" t="s">
        <v>11460</v>
      </c>
      <c r="E375" s="1" t="s">
        <v>11446</v>
      </c>
      <c r="F375" s="5">
        <v>42744</v>
      </c>
      <c r="G375" s="1" t="s">
        <v>5355</v>
      </c>
      <c r="H375" s="1" t="s">
        <v>306</v>
      </c>
      <c r="I375" s="1" t="s">
        <v>59</v>
      </c>
      <c r="J375" s="1" t="s">
        <v>307</v>
      </c>
      <c r="K375" s="1" t="s">
        <v>20</v>
      </c>
      <c r="L375" s="1" t="s">
        <v>307</v>
      </c>
      <c r="M375" s="1"/>
      <c r="N375" s="1">
        <v>180</v>
      </c>
      <c r="O375" s="1" t="s">
        <v>22</v>
      </c>
      <c r="P375" s="1" t="s">
        <v>5356</v>
      </c>
      <c r="Q375" s="1" t="s">
        <v>5356</v>
      </c>
      <c r="R375" s="1" t="s">
        <v>21</v>
      </c>
      <c r="S375" s="1"/>
      <c r="T375" s="1" t="s">
        <v>25</v>
      </c>
      <c r="U375">
        <v>-1</v>
      </c>
    </row>
    <row r="376" spans="1:21">
      <c r="A376" s="1" t="s">
        <v>299</v>
      </c>
      <c r="B376" s="1" t="s">
        <v>11464</v>
      </c>
      <c r="C376" s="1" t="s">
        <v>11459</v>
      </c>
      <c r="D376" s="1" t="s">
        <v>11460</v>
      </c>
      <c r="E376" s="1" t="s">
        <v>11446</v>
      </c>
      <c r="F376" s="5">
        <v>42744</v>
      </c>
      <c r="G376" s="1" t="s">
        <v>5357</v>
      </c>
      <c r="H376" s="1" t="s">
        <v>306</v>
      </c>
      <c r="I376" s="1" t="s">
        <v>59</v>
      </c>
      <c r="J376" s="1" t="s">
        <v>307</v>
      </c>
      <c r="K376" s="1" t="s">
        <v>20</v>
      </c>
      <c r="L376" s="1" t="s">
        <v>307</v>
      </c>
      <c r="M376" s="1"/>
      <c r="N376" s="1">
        <v>180</v>
      </c>
      <c r="O376" s="1" t="s">
        <v>22</v>
      </c>
      <c r="P376" s="1" t="s">
        <v>5358</v>
      </c>
      <c r="Q376" s="1" t="s">
        <v>5359</v>
      </c>
      <c r="R376" s="1" t="s">
        <v>21</v>
      </c>
      <c r="S376" s="1"/>
      <c r="T376" s="1" t="s">
        <v>25</v>
      </c>
      <c r="U376">
        <v>-1</v>
      </c>
    </row>
    <row r="377" spans="1:21">
      <c r="A377" s="1" t="s">
        <v>299</v>
      </c>
      <c r="B377" s="1" t="s">
        <v>11464</v>
      </c>
      <c r="C377" s="1" t="s">
        <v>11459</v>
      </c>
      <c r="D377" s="1" t="s">
        <v>11460</v>
      </c>
      <c r="E377" s="1" t="s">
        <v>11446</v>
      </c>
      <c r="F377" s="5">
        <v>42744</v>
      </c>
      <c r="G377" s="1" t="s">
        <v>5360</v>
      </c>
      <c r="H377" s="1" t="s">
        <v>306</v>
      </c>
      <c r="I377" s="1" t="s">
        <v>59</v>
      </c>
      <c r="J377" s="1" t="s">
        <v>831</v>
      </c>
      <c r="K377" s="1" t="s">
        <v>20</v>
      </c>
      <c r="L377" s="1" t="s">
        <v>831</v>
      </c>
      <c r="M377" s="1"/>
      <c r="N377" s="1">
        <v>100</v>
      </c>
      <c r="O377" s="1" t="s">
        <v>22</v>
      </c>
      <c r="P377" s="1" t="s">
        <v>5361</v>
      </c>
      <c r="Q377" s="1" t="s">
        <v>5358</v>
      </c>
      <c r="R377" s="1" t="s">
        <v>21</v>
      </c>
      <c r="S377" s="1"/>
      <c r="T377" s="1" t="s">
        <v>25</v>
      </c>
      <c r="U377">
        <v>-1</v>
      </c>
    </row>
    <row r="378" spans="1:21">
      <c r="A378" s="1" t="s">
        <v>217</v>
      </c>
      <c r="B378" s="1" t="s">
        <v>11479</v>
      </c>
      <c r="C378" s="1" t="s">
        <v>11453</v>
      </c>
      <c r="D378" s="1" t="s">
        <v>11462</v>
      </c>
      <c r="E378" s="1" t="s">
        <v>11446</v>
      </c>
      <c r="F378" s="5">
        <v>42620</v>
      </c>
      <c r="G378" s="1" t="s">
        <v>5392</v>
      </c>
      <c r="H378" s="1" t="s">
        <v>17</v>
      </c>
      <c r="I378" s="1" t="s">
        <v>59</v>
      </c>
      <c r="J378" s="1" t="s">
        <v>555</v>
      </c>
      <c r="K378" s="1" t="s">
        <v>20</v>
      </c>
      <c r="L378" s="1" t="s">
        <v>555</v>
      </c>
      <c r="M378" s="1"/>
      <c r="N378" s="1">
        <v>218</v>
      </c>
      <c r="O378" s="1" t="s">
        <v>22</v>
      </c>
      <c r="P378" s="1" t="s">
        <v>5393</v>
      </c>
      <c r="Q378" s="1" t="s">
        <v>5394</v>
      </c>
      <c r="R378" s="1" t="s">
        <v>21</v>
      </c>
      <c r="S378" s="1"/>
      <c r="T378" s="1" t="s">
        <v>25</v>
      </c>
      <c r="U378">
        <v>-1</v>
      </c>
    </row>
    <row r="379" spans="1:21">
      <c r="A379" s="1" t="s">
        <v>708</v>
      </c>
      <c r="B379" s="1" t="s">
        <v>708</v>
      </c>
      <c r="C379" s="1" t="s">
        <v>11456</v>
      </c>
      <c r="D379" s="1" t="s">
        <v>11478</v>
      </c>
      <c r="E379" s="1" t="s">
        <v>11446</v>
      </c>
      <c r="F379" s="5">
        <v>43021</v>
      </c>
      <c r="G379" s="1" t="s">
        <v>5395</v>
      </c>
      <c r="H379" s="1" t="s">
        <v>17</v>
      </c>
      <c r="I379" s="1" t="s">
        <v>59</v>
      </c>
      <c r="J379" s="1" t="s">
        <v>5396</v>
      </c>
      <c r="K379" s="1" t="s">
        <v>20</v>
      </c>
      <c r="L379" s="1" t="s">
        <v>5396</v>
      </c>
      <c r="M379" s="1"/>
      <c r="N379" s="1">
        <v>1848</v>
      </c>
      <c r="O379" s="1" t="s">
        <v>22</v>
      </c>
      <c r="P379" s="1" t="s">
        <v>5397</v>
      </c>
      <c r="Q379" s="1" t="s">
        <v>5398</v>
      </c>
      <c r="R379" s="1" t="s">
        <v>21</v>
      </c>
      <c r="S379" s="1"/>
      <c r="T379" s="1" t="s">
        <v>25</v>
      </c>
      <c r="U379">
        <v>-1</v>
      </c>
    </row>
    <row r="380" spans="1:21">
      <c r="A380" s="1" t="s">
        <v>708</v>
      </c>
      <c r="B380" s="1" t="s">
        <v>708</v>
      </c>
      <c r="C380" s="1" t="s">
        <v>11456</v>
      </c>
      <c r="D380" s="1" t="s">
        <v>11478</v>
      </c>
      <c r="E380" s="1" t="s">
        <v>11446</v>
      </c>
      <c r="F380" s="5">
        <v>43021</v>
      </c>
      <c r="G380" s="1" t="s">
        <v>5399</v>
      </c>
      <c r="H380" s="1" t="s">
        <v>17</v>
      </c>
      <c r="I380" s="1" t="s">
        <v>59</v>
      </c>
      <c r="J380" s="1" t="s">
        <v>5400</v>
      </c>
      <c r="K380" s="1" t="s">
        <v>20</v>
      </c>
      <c r="L380" s="1" t="s">
        <v>5400</v>
      </c>
      <c r="M380" s="1"/>
      <c r="N380" s="1">
        <v>1953</v>
      </c>
      <c r="O380" s="1" t="s">
        <v>22</v>
      </c>
      <c r="P380" s="1" t="s">
        <v>5401</v>
      </c>
      <c r="Q380" s="1" t="s">
        <v>5402</v>
      </c>
      <c r="R380" s="1" t="s">
        <v>21</v>
      </c>
      <c r="S380" s="1"/>
      <c r="T380" s="1" t="s">
        <v>25</v>
      </c>
      <c r="U380">
        <v>-1</v>
      </c>
    </row>
    <row r="381" spans="1:21">
      <c r="A381" s="1" t="s">
        <v>708</v>
      </c>
      <c r="B381" s="1" t="s">
        <v>708</v>
      </c>
      <c r="C381" s="1" t="s">
        <v>11456</v>
      </c>
      <c r="D381" s="1" t="s">
        <v>11478</v>
      </c>
      <c r="E381" s="1" t="s">
        <v>11446</v>
      </c>
      <c r="F381" s="5">
        <v>43021</v>
      </c>
      <c r="G381" s="1" t="s">
        <v>5403</v>
      </c>
      <c r="H381" s="1" t="s">
        <v>17</v>
      </c>
      <c r="I381" s="1" t="s">
        <v>59</v>
      </c>
      <c r="J381" s="1" t="s">
        <v>5396</v>
      </c>
      <c r="K381" s="1" t="s">
        <v>20</v>
      </c>
      <c r="L381" s="1" t="s">
        <v>5396</v>
      </c>
      <c r="M381" s="1"/>
      <c r="N381" s="1">
        <v>1848</v>
      </c>
      <c r="O381" s="1" t="s">
        <v>22</v>
      </c>
      <c r="P381" s="1" t="s">
        <v>5404</v>
      </c>
      <c r="Q381" s="1" t="s">
        <v>5405</v>
      </c>
      <c r="R381" s="1" t="s">
        <v>21</v>
      </c>
      <c r="S381" s="1"/>
      <c r="T381" s="1" t="s">
        <v>25</v>
      </c>
      <c r="U381">
        <v>-1</v>
      </c>
    </row>
    <row r="382" spans="1:21">
      <c r="A382" s="1" t="s">
        <v>137</v>
      </c>
      <c r="B382" s="1" t="s">
        <v>11452</v>
      </c>
      <c r="C382" s="1" t="s">
        <v>11453</v>
      </c>
      <c r="D382" s="1" t="s">
        <v>11454</v>
      </c>
      <c r="E382" s="1" t="s">
        <v>11446</v>
      </c>
      <c r="F382" s="5">
        <v>43157.801736111098</v>
      </c>
      <c r="G382" s="1" t="s">
        <v>5411</v>
      </c>
      <c r="H382" s="1" t="s">
        <v>17</v>
      </c>
      <c r="I382" s="1" t="s">
        <v>59</v>
      </c>
      <c r="J382" s="1" t="s">
        <v>3184</v>
      </c>
      <c r="K382" s="1" t="s">
        <v>20</v>
      </c>
      <c r="L382" s="1" t="s">
        <v>3184</v>
      </c>
      <c r="M382" s="1"/>
      <c r="N382" s="1">
        <v>282</v>
      </c>
      <c r="O382" s="1" t="s">
        <v>22</v>
      </c>
      <c r="P382" s="1" t="s">
        <v>5412</v>
      </c>
      <c r="Q382" s="1" t="s">
        <v>5413</v>
      </c>
      <c r="R382" s="1" t="s">
        <v>21</v>
      </c>
      <c r="S382" s="1"/>
      <c r="T382" s="1" t="s">
        <v>25</v>
      </c>
      <c r="U382">
        <v>-1</v>
      </c>
    </row>
    <row r="383" spans="1:21">
      <c r="A383" s="1" t="s">
        <v>137</v>
      </c>
      <c r="B383" s="1" t="s">
        <v>11452</v>
      </c>
      <c r="C383" s="1" t="s">
        <v>11453</v>
      </c>
      <c r="D383" s="1" t="s">
        <v>11454</v>
      </c>
      <c r="E383" s="1" t="s">
        <v>11446</v>
      </c>
      <c r="F383" s="5">
        <v>43157.801736111098</v>
      </c>
      <c r="G383" s="1" t="s">
        <v>5414</v>
      </c>
      <c r="H383" s="1" t="s">
        <v>17</v>
      </c>
      <c r="I383" s="1" t="s">
        <v>59</v>
      </c>
      <c r="J383" s="1" t="s">
        <v>3184</v>
      </c>
      <c r="K383" s="1" t="s">
        <v>20</v>
      </c>
      <c r="L383" s="1" t="s">
        <v>3184</v>
      </c>
      <c r="M383" s="1"/>
      <c r="N383" s="1">
        <v>282</v>
      </c>
      <c r="O383" s="1" t="s">
        <v>22</v>
      </c>
      <c r="P383" s="1" t="s">
        <v>5415</v>
      </c>
      <c r="Q383" s="1" t="s">
        <v>5416</v>
      </c>
      <c r="R383" s="1" t="s">
        <v>21</v>
      </c>
      <c r="S383" s="1"/>
      <c r="T383" s="1" t="s">
        <v>25</v>
      </c>
      <c r="U383">
        <v>-1</v>
      </c>
    </row>
    <row r="384" spans="1:21">
      <c r="A384" s="1" t="s">
        <v>137</v>
      </c>
      <c r="B384" s="1" t="s">
        <v>11452</v>
      </c>
      <c r="C384" s="1" t="s">
        <v>11453</v>
      </c>
      <c r="D384" s="1" t="s">
        <v>11454</v>
      </c>
      <c r="E384" s="1" t="s">
        <v>11446</v>
      </c>
      <c r="F384" s="5">
        <v>43157.801736111098</v>
      </c>
      <c r="G384" s="1" t="s">
        <v>5452</v>
      </c>
      <c r="H384" s="1" t="s">
        <v>17</v>
      </c>
      <c r="I384" s="1" t="s">
        <v>59</v>
      </c>
      <c r="J384" s="1" t="s">
        <v>1977</v>
      </c>
      <c r="K384" s="1" t="s">
        <v>20</v>
      </c>
      <c r="L384" s="1" t="s">
        <v>1977</v>
      </c>
      <c r="M384" s="1"/>
      <c r="N384" s="1">
        <v>36.4</v>
      </c>
      <c r="O384" s="1" t="s">
        <v>22</v>
      </c>
      <c r="P384" s="1" t="s">
        <v>5453</v>
      </c>
      <c r="Q384" s="1" t="s">
        <v>5454</v>
      </c>
      <c r="R384" s="1" t="s">
        <v>21</v>
      </c>
      <c r="S384" s="1"/>
      <c r="T384" s="1" t="s">
        <v>25</v>
      </c>
      <c r="U384">
        <v>-1</v>
      </c>
    </row>
    <row r="385" spans="1:21">
      <c r="A385" s="1" t="s">
        <v>483</v>
      </c>
      <c r="B385" s="1" t="s">
        <v>11475</v>
      </c>
      <c r="C385" s="1" t="s">
        <v>11453</v>
      </c>
      <c r="D385" s="1" t="s">
        <v>11462</v>
      </c>
      <c r="E385" s="1" t="s">
        <v>11446</v>
      </c>
      <c r="F385" s="5">
        <v>42709</v>
      </c>
      <c r="G385" s="1" t="s">
        <v>5459</v>
      </c>
      <c r="H385" s="1" t="s">
        <v>17</v>
      </c>
      <c r="I385" s="1" t="s">
        <v>59</v>
      </c>
      <c r="J385" s="1" t="s">
        <v>5460</v>
      </c>
      <c r="K385" s="1" t="s">
        <v>20</v>
      </c>
      <c r="L385" s="1" t="s">
        <v>5460</v>
      </c>
      <c r="M385" s="1"/>
      <c r="N385" s="1">
        <v>584</v>
      </c>
      <c r="O385" s="1" t="s">
        <v>22</v>
      </c>
      <c r="P385" s="1" t="s">
        <v>5461</v>
      </c>
      <c r="Q385" s="1" t="s">
        <v>5462</v>
      </c>
      <c r="R385" s="1" t="s">
        <v>21</v>
      </c>
      <c r="S385" s="1"/>
      <c r="T385" s="1" t="s">
        <v>25</v>
      </c>
      <c r="U385">
        <v>-1</v>
      </c>
    </row>
    <row r="386" spans="1:21">
      <c r="A386" s="1" t="s">
        <v>5493</v>
      </c>
      <c r="B386" s="1" t="s">
        <v>11458</v>
      </c>
      <c r="C386" s="1" t="s">
        <v>11459</v>
      </c>
      <c r="D386" s="1" t="s">
        <v>11460</v>
      </c>
      <c r="E386" s="1" t="s">
        <v>11446</v>
      </c>
      <c r="F386" s="5">
        <v>42615</v>
      </c>
      <c r="G386" s="1" t="s">
        <v>5497</v>
      </c>
      <c r="H386" s="1" t="s">
        <v>36</v>
      </c>
      <c r="I386" s="1" t="s">
        <v>59</v>
      </c>
      <c r="J386" s="1" t="s">
        <v>5498</v>
      </c>
      <c r="K386" s="1" t="s">
        <v>20</v>
      </c>
      <c r="L386" s="1" t="s">
        <v>5498</v>
      </c>
      <c r="M386" s="1"/>
      <c r="N386" s="1">
        <v>1740</v>
      </c>
      <c r="O386" s="1" t="s">
        <v>22</v>
      </c>
      <c r="P386" s="1" t="s">
        <v>5499</v>
      </c>
      <c r="Q386" s="1" t="s">
        <v>5500</v>
      </c>
      <c r="R386" s="1" t="s">
        <v>21</v>
      </c>
      <c r="S386" s="1"/>
      <c r="T386" s="1" t="s">
        <v>25</v>
      </c>
      <c r="U386">
        <v>-1</v>
      </c>
    </row>
    <row r="387" spans="1:21">
      <c r="A387" s="1" t="s">
        <v>829</v>
      </c>
      <c r="B387" s="1" t="s">
        <v>11484</v>
      </c>
      <c r="C387" s="1" t="s">
        <v>11456</v>
      </c>
      <c r="D387" s="1" t="s">
        <v>11478</v>
      </c>
      <c r="E387" s="1" t="s">
        <v>11446</v>
      </c>
      <c r="F387" s="5">
        <v>43004</v>
      </c>
      <c r="G387" s="1" t="s">
        <v>5508</v>
      </c>
      <c r="H387" s="1" t="s">
        <v>17</v>
      </c>
      <c r="I387" s="1" t="s">
        <v>59</v>
      </c>
      <c r="J387" s="1" t="s">
        <v>1776</v>
      </c>
      <c r="K387" s="1" t="s">
        <v>20</v>
      </c>
      <c r="L387" s="1" t="s">
        <v>1776</v>
      </c>
      <c r="M387" s="1"/>
      <c r="N387" s="1">
        <v>192</v>
      </c>
      <c r="O387" s="1" t="s">
        <v>22</v>
      </c>
      <c r="P387" s="1" t="s">
        <v>5509</v>
      </c>
      <c r="Q387" s="1" t="s">
        <v>5510</v>
      </c>
      <c r="R387" s="1" t="s">
        <v>21</v>
      </c>
      <c r="S387" s="1"/>
      <c r="T387" s="1" t="s">
        <v>25</v>
      </c>
      <c r="U387">
        <v>-1</v>
      </c>
    </row>
    <row r="388" spans="1:21">
      <c r="A388" s="2" t="s">
        <v>11450</v>
      </c>
      <c r="B388" s="1" t="s">
        <v>11451</v>
      </c>
      <c r="C388" s="1" t="s">
        <v>11459</v>
      </c>
      <c r="D388" s="1" t="s">
        <v>11460</v>
      </c>
      <c r="E388" s="1" t="s">
        <v>11446</v>
      </c>
      <c r="F388" s="5">
        <v>42726</v>
      </c>
      <c r="G388" s="1" t="s">
        <v>5523</v>
      </c>
      <c r="H388" s="1" t="s">
        <v>17</v>
      </c>
      <c r="I388" s="1" t="s">
        <v>59</v>
      </c>
      <c r="J388" s="1" t="s">
        <v>5524</v>
      </c>
      <c r="K388" s="1" t="s">
        <v>20</v>
      </c>
      <c r="L388" s="1" t="s">
        <v>5524</v>
      </c>
      <c r="M388" s="1"/>
      <c r="N388" s="1">
        <v>748</v>
      </c>
      <c r="O388" s="1" t="s">
        <v>22</v>
      </c>
      <c r="P388" s="1" t="s">
        <v>5525</v>
      </c>
      <c r="Q388" s="1" t="s">
        <v>5526</v>
      </c>
      <c r="R388" s="1" t="s">
        <v>21</v>
      </c>
      <c r="S388" s="1"/>
      <c r="T388" s="1" t="s">
        <v>25</v>
      </c>
      <c r="U388">
        <v>-1</v>
      </c>
    </row>
    <row r="389" spans="1:21">
      <c r="A389" s="1" t="s">
        <v>582</v>
      </c>
      <c r="B389" s="1" t="s">
        <v>11463</v>
      </c>
      <c r="C389" s="1" t="s">
        <v>11453</v>
      </c>
      <c r="D389" s="1" t="s">
        <v>11462</v>
      </c>
      <c r="E389" s="1" t="s">
        <v>11446</v>
      </c>
      <c r="F389" s="5">
        <v>42670</v>
      </c>
      <c r="G389" s="1" t="s">
        <v>5537</v>
      </c>
      <c r="H389" s="1" t="s">
        <v>17</v>
      </c>
      <c r="I389" s="1" t="s">
        <v>59</v>
      </c>
      <c r="J389" s="1" t="s">
        <v>5538</v>
      </c>
      <c r="K389" s="1" t="s">
        <v>20</v>
      </c>
      <c r="L389" s="1" t="s">
        <v>5538</v>
      </c>
      <c r="M389" s="1"/>
      <c r="N389" s="1">
        <v>361</v>
      </c>
      <c r="O389" s="1" t="s">
        <v>22</v>
      </c>
      <c r="P389" s="1" t="s">
        <v>5539</v>
      </c>
      <c r="Q389" s="1" t="s">
        <v>5540</v>
      </c>
      <c r="R389" s="1" t="s">
        <v>21</v>
      </c>
      <c r="S389" s="1"/>
      <c r="T389" s="1" t="s">
        <v>25</v>
      </c>
      <c r="U389">
        <v>-1</v>
      </c>
    </row>
    <row r="390" spans="1:21">
      <c r="A390" s="1" t="s">
        <v>4907</v>
      </c>
      <c r="B390" s="1" t="s">
        <v>11529</v>
      </c>
      <c r="C390" s="1" t="s">
        <v>11456</v>
      </c>
      <c r="D390" s="1" t="s">
        <v>11457</v>
      </c>
      <c r="E390" s="1" t="s">
        <v>11446</v>
      </c>
      <c r="F390" s="5">
        <v>42807</v>
      </c>
      <c r="G390" s="1" t="s">
        <v>5541</v>
      </c>
      <c r="H390" s="1" t="s">
        <v>17</v>
      </c>
      <c r="I390" s="1" t="s">
        <v>59</v>
      </c>
      <c r="J390" s="1" t="s">
        <v>5542</v>
      </c>
      <c r="K390" s="1" t="s">
        <v>20</v>
      </c>
      <c r="L390" s="1" t="s">
        <v>5542</v>
      </c>
      <c r="M390" s="1"/>
      <c r="N390" s="1">
        <v>197</v>
      </c>
      <c r="O390" s="1" t="s">
        <v>22</v>
      </c>
      <c r="P390" s="1" t="s">
        <v>5543</v>
      </c>
      <c r="Q390" s="1" t="s">
        <v>5544</v>
      </c>
      <c r="R390" s="1" t="s">
        <v>21</v>
      </c>
      <c r="S390" s="1"/>
      <c r="T390" s="1" t="s">
        <v>25</v>
      </c>
      <c r="U390">
        <v>-1</v>
      </c>
    </row>
    <row r="391" spans="1:21">
      <c r="A391" s="1" t="s">
        <v>470</v>
      </c>
      <c r="B391" s="1" t="s">
        <v>11481</v>
      </c>
      <c r="C391" s="1" t="s">
        <v>11456</v>
      </c>
      <c r="D391" s="1" t="s">
        <v>11457</v>
      </c>
      <c r="E391" s="1" t="s">
        <v>11446</v>
      </c>
      <c r="F391" s="5">
        <v>42914</v>
      </c>
      <c r="G391" s="1" t="s">
        <v>5545</v>
      </c>
      <c r="H391" s="1" t="s">
        <v>17</v>
      </c>
      <c r="I391" s="1" t="s">
        <v>59</v>
      </c>
      <c r="J391" s="1" t="s">
        <v>2857</v>
      </c>
      <c r="K391" s="1" t="s">
        <v>20</v>
      </c>
      <c r="L391" s="1" t="s">
        <v>2857</v>
      </c>
      <c r="M391" s="1"/>
      <c r="N391" s="1">
        <v>278</v>
      </c>
      <c r="O391" s="1" t="s">
        <v>22</v>
      </c>
      <c r="P391" s="1" t="s">
        <v>5546</v>
      </c>
      <c r="Q391" s="1" t="s">
        <v>5547</v>
      </c>
      <c r="R391" s="1" t="s">
        <v>21</v>
      </c>
      <c r="S391" s="1"/>
      <c r="T391" s="1" t="s">
        <v>25</v>
      </c>
      <c r="U391">
        <v>-1</v>
      </c>
    </row>
    <row r="392" spans="1:21">
      <c r="A392" s="1" t="s">
        <v>4907</v>
      </c>
      <c r="B392" s="1" t="s">
        <v>11529</v>
      </c>
      <c r="C392" s="1" t="s">
        <v>11456</v>
      </c>
      <c r="D392" s="1" t="s">
        <v>11457</v>
      </c>
      <c r="E392" s="1" t="s">
        <v>11446</v>
      </c>
      <c r="F392" s="5">
        <v>42807</v>
      </c>
      <c r="G392" s="1" t="s">
        <v>5548</v>
      </c>
      <c r="H392" s="1" t="s">
        <v>17</v>
      </c>
      <c r="I392" s="1" t="s">
        <v>59</v>
      </c>
      <c r="J392" s="1" t="s">
        <v>5549</v>
      </c>
      <c r="K392" s="1" t="s">
        <v>20</v>
      </c>
      <c r="L392" s="1" t="s">
        <v>5549</v>
      </c>
      <c r="M392" s="1"/>
      <c r="N392" s="1">
        <v>1596</v>
      </c>
      <c r="O392" s="1" t="s">
        <v>22</v>
      </c>
      <c r="P392" s="1" t="s">
        <v>5550</v>
      </c>
      <c r="Q392" s="1" t="s">
        <v>5551</v>
      </c>
      <c r="R392" s="1" t="s">
        <v>21</v>
      </c>
      <c r="S392" s="1"/>
      <c r="T392" s="1" t="s">
        <v>25</v>
      </c>
      <c r="U392">
        <v>-1</v>
      </c>
    </row>
    <row r="393" spans="1:21">
      <c r="A393" s="1" t="s">
        <v>220</v>
      </c>
      <c r="B393" s="1" t="s">
        <v>11463</v>
      </c>
      <c r="C393" s="1" t="s">
        <v>11453</v>
      </c>
      <c r="D393" s="1" t="s">
        <v>11462</v>
      </c>
      <c r="E393" s="1" t="s">
        <v>11446</v>
      </c>
      <c r="F393" s="5">
        <v>42670</v>
      </c>
      <c r="G393" s="1" t="s">
        <v>5554</v>
      </c>
      <c r="H393" s="1" t="s">
        <v>17</v>
      </c>
      <c r="I393" s="1" t="s">
        <v>59</v>
      </c>
      <c r="J393" s="1" t="s">
        <v>5555</v>
      </c>
      <c r="K393" s="1" t="s">
        <v>20</v>
      </c>
      <c r="L393" s="1" t="s">
        <v>5555</v>
      </c>
      <c r="M393" s="1"/>
      <c r="N393" s="1">
        <v>431</v>
      </c>
      <c r="O393" s="1" t="s">
        <v>22</v>
      </c>
      <c r="P393" s="1" t="s">
        <v>5556</v>
      </c>
      <c r="Q393" s="1" t="s">
        <v>5556</v>
      </c>
      <c r="R393" s="1" t="s">
        <v>21</v>
      </c>
      <c r="S393" s="1"/>
      <c r="T393" s="1" t="s">
        <v>25</v>
      </c>
      <c r="U393">
        <v>-1</v>
      </c>
    </row>
    <row r="394" spans="1:21">
      <c r="A394" s="1" t="s">
        <v>220</v>
      </c>
      <c r="B394" s="1" t="s">
        <v>11463</v>
      </c>
      <c r="C394" s="1" t="s">
        <v>11453</v>
      </c>
      <c r="D394" s="1" t="s">
        <v>11462</v>
      </c>
      <c r="E394" s="1" t="s">
        <v>11446</v>
      </c>
      <c r="F394" s="5">
        <v>42670</v>
      </c>
      <c r="G394" s="1" t="s">
        <v>5557</v>
      </c>
      <c r="H394" s="1" t="s">
        <v>17</v>
      </c>
      <c r="I394" s="1" t="s">
        <v>59</v>
      </c>
      <c r="J394" s="1" t="s">
        <v>5555</v>
      </c>
      <c r="K394" s="1" t="s">
        <v>20</v>
      </c>
      <c r="L394" s="1" t="s">
        <v>5555</v>
      </c>
      <c r="M394" s="1"/>
      <c r="N394" s="1">
        <v>431</v>
      </c>
      <c r="O394" s="1" t="s">
        <v>22</v>
      </c>
      <c r="P394" s="1" t="s">
        <v>5558</v>
      </c>
      <c r="Q394" s="1" t="s">
        <v>5559</v>
      </c>
      <c r="R394" s="1" t="s">
        <v>21</v>
      </c>
      <c r="S394" s="1"/>
      <c r="T394" s="1" t="s">
        <v>25</v>
      </c>
      <c r="U394">
        <v>-1</v>
      </c>
    </row>
    <row r="395" spans="1:21">
      <c r="A395" s="1" t="s">
        <v>220</v>
      </c>
      <c r="B395" s="1" t="s">
        <v>11463</v>
      </c>
      <c r="C395" s="1" t="s">
        <v>11453</v>
      </c>
      <c r="D395" s="1" t="s">
        <v>11462</v>
      </c>
      <c r="E395" s="1" t="s">
        <v>11446</v>
      </c>
      <c r="F395" s="5">
        <v>42670</v>
      </c>
      <c r="G395" s="1" t="s">
        <v>5560</v>
      </c>
      <c r="H395" s="1" t="s">
        <v>17</v>
      </c>
      <c r="I395" s="1" t="s">
        <v>59</v>
      </c>
      <c r="J395" s="1" t="s">
        <v>3228</v>
      </c>
      <c r="K395" s="1" t="s">
        <v>20</v>
      </c>
      <c r="L395" s="1" t="s">
        <v>3228</v>
      </c>
      <c r="M395" s="1"/>
      <c r="N395" s="1">
        <v>448</v>
      </c>
      <c r="O395" s="1" t="s">
        <v>22</v>
      </c>
      <c r="P395" s="1" t="s">
        <v>5561</v>
      </c>
      <c r="Q395" s="1" t="s">
        <v>5561</v>
      </c>
      <c r="R395" s="1" t="s">
        <v>21</v>
      </c>
      <c r="S395" s="1"/>
      <c r="T395" s="1" t="s">
        <v>25</v>
      </c>
      <c r="U395">
        <v>-1</v>
      </c>
    </row>
    <row r="396" spans="1:21">
      <c r="A396" s="1" t="s">
        <v>952</v>
      </c>
      <c r="B396" s="1" t="s">
        <v>11491</v>
      </c>
      <c r="C396" s="1" t="s">
        <v>11459</v>
      </c>
      <c r="D396" s="1" t="s">
        <v>11460</v>
      </c>
      <c r="E396" s="1" t="s">
        <v>11446</v>
      </c>
      <c r="F396" s="5">
        <v>42618</v>
      </c>
      <c r="G396" s="1" t="s">
        <v>5562</v>
      </c>
      <c r="H396" s="1" t="s">
        <v>17</v>
      </c>
      <c r="I396" s="1" t="s">
        <v>59</v>
      </c>
      <c r="J396" s="1" t="s">
        <v>5563</v>
      </c>
      <c r="K396" s="1" t="s">
        <v>20</v>
      </c>
      <c r="L396" s="1" t="s">
        <v>5563</v>
      </c>
      <c r="M396" s="1"/>
      <c r="N396" s="1">
        <v>3498</v>
      </c>
      <c r="O396" s="1" t="s">
        <v>22</v>
      </c>
      <c r="P396" s="1" t="s">
        <v>5564</v>
      </c>
      <c r="Q396" s="1" t="s">
        <v>5565</v>
      </c>
      <c r="R396" s="1" t="s">
        <v>21</v>
      </c>
      <c r="S396" s="1"/>
      <c r="T396" s="1" t="s">
        <v>25</v>
      </c>
      <c r="U396">
        <v>-1</v>
      </c>
    </row>
    <row r="397" spans="1:21">
      <c r="A397" s="1" t="s">
        <v>220</v>
      </c>
      <c r="B397" s="1" t="s">
        <v>11463</v>
      </c>
      <c r="C397" s="1" t="s">
        <v>11453</v>
      </c>
      <c r="D397" s="1" t="s">
        <v>11462</v>
      </c>
      <c r="E397" s="1" t="s">
        <v>11446</v>
      </c>
      <c r="F397" s="5">
        <v>42670</v>
      </c>
      <c r="G397" s="1" t="s">
        <v>5572</v>
      </c>
      <c r="H397" s="1" t="s">
        <v>17</v>
      </c>
      <c r="I397" s="1" t="s">
        <v>59</v>
      </c>
      <c r="J397" s="1" t="s">
        <v>2422</v>
      </c>
      <c r="K397" s="1" t="s">
        <v>20</v>
      </c>
      <c r="L397" s="1" t="s">
        <v>2422</v>
      </c>
      <c r="M397" s="1"/>
      <c r="N397" s="1">
        <v>1001</v>
      </c>
      <c r="O397" s="1" t="s">
        <v>22</v>
      </c>
      <c r="P397" s="1" t="s">
        <v>5573</v>
      </c>
      <c r="Q397" s="1" t="s">
        <v>5574</v>
      </c>
      <c r="R397" s="1" t="s">
        <v>21</v>
      </c>
      <c r="S397" s="1"/>
      <c r="T397" s="1" t="s">
        <v>25</v>
      </c>
      <c r="U397">
        <v>-1</v>
      </c>
    </row>
    <row r="398" spans="1:21">
      <c r="A398" s="1" t="s">
        <v>220</v>
      </c>
      <c r="B398" s="1" t="s">
        <v>11463</v>
      </c>
      <c r="C398" s="1" t="s">
        <v>11453</v>
      </c>
      <c r="D398" s="1" t="s">
        <v>11462</v>
      </c>
      <c r="E398" s="1" t="s">
        <v>11446</v>
      </c>
      <c r="F398" s="5">
        <v>42670</v>
      </c>
      <c r="G398" s="1" t="s">
        <v>5575</v>
      </c>
      <c r="H398" s="1" t="s">
        <v>17</v>
      </c>
      <c r="I398" s="1" t="s">
        <v>59</v>
      </c>
      <c r="J398" s="1" t="s">
        <v>5576</v>
      </c>
      <c r="K398" s="1" t="s">
        <v>20</v>
      </c>
      <c r="L398" s="1" t="s">
        <v>5576</v>
      </c>
      <c r="M398" s="1"/>
      <c r="N398" s="1">
        <v>1096</v>
      </c>
      <c r="O398" s="1" t="s">
        <v>22</v>
      </c>
      <c r="P398" s="1" t="s">
        <v>5577</v>
      </c>
      <c r="Q398" s="1" t="s">
        <v>5578</v>
      </c>
      <c r="R398" s="1" t="s">
        <v>21</v>
      </c>
      <c r="S398" s="1"/>
      <c r="T398" s="1" t="s">
        <v>25</v>
      </c>
      <c r="U398">
        <v>-1</v>
      </c>
    </row>
    <row r="399" spans="1:21">
      <c r="A399" s="1" t="s">
        <v>220</v>
      </c>
      <c r="B399" s="1" t="s">
        <v>11463</v>
      </c>
      <c r="C399" s="1" t="s">
        <v>11453</v>
      </c>
      <c r="D399" s="1" t="s">
        <v>11462</v>
      </c>
      <c r="E399" s="1" t="s">
        <v>11446</v>
      </c>
      <c r="F399" s="5">
        <v>42670</v>
      </c>
      <c r="G399" s="1" t="s">
        <v>5579</v>
      </c>
      <c r="H399" s="1" t="s">
        <v>17</v>
      </c>
      <c r="I399" s="1" t="s">
        <v>59</v>
      </c>
      <c r="J399" s="1" t="s">
        <v>5580</v>
      </c>
      <c r="K399" s="1" t="s">
        <v>20</v>
      </c>
      <c r="L399" s="1" t="s">
        <v>5580</v>
      </c>
      <c r="M399" s="1"/>
      <c r="N399" s="1">
        <v>534</v>
      </c>
      <c r="O399" s="1" t="s">
        <v>22</v>
      </c>
      <c r="P399" s="1" t="s">
        <v>5581</v>
      </c>
      <c r="Q399" s="1" t="s">
        <v>5582</v>
      </c>
      <c r="R399" s="1" t="s">
        <v>21</v>
      </c>
      <c r="S399" s="1"/>
      <c r="T399" s="1" t="s">
        <v>25</v>
      </c>
      <c r="U399">
        <v>-1</v>
      </c>
    </row>
    <row r="400" spans="1:21">
      <c r="A400" s="1" t="s">
        <v>340</v>
      </c>
      <c r="B400" s="1" t="s">
        <v>11467</v>
      </c>
      <c r="C400" s="1" t="s">
        <v>11456</v>
      </c>
      <c r="D400" s="1" t="s">
        <v>11457</v>
      </c>
      <c r="E400" s="1" t="s">
        <v>11446</v>
      </c>
      <c r="F400" s="5">
        <v>43132</v>
      </c>
      <c r="G400" s="1" t="s">
        <v>5583</v>
      </c>
      <c r="H400" s="1" t="s">
        <v>306</v>
      </c>
      <c r="I400" s="1" t="s">
        <v>59</v>
      </c>
      <c r="J400" s="1" t="s">
        <v>3617</v>
      </c>
      <c r="K400" s="1" t="s">
        <v>20</v>
      </c>
      <c r="L400" s="1" t="s">
        <v>3617</v>
      </c>
      <c r="M400" s="1"/>
      <c r="N400" s="1">
        <v>53</v>
      </c>
      <c r="O400" s="1" t="s">
        <v>22</v>
      </c>
      <c r="P400" s="1" t="s">
        <v>5584</v>
      </c>
      <c r="Q400" s="1" t="s">
        <v>5585</v>
      </c>
      <c r="R400" s="1" t="s">
        <v>21</v>
      </c>
      <c r="S400" s="1"/>
      <c r="T400" s="1" t="s">
        <v>25</v>
      </c>
      <c r="U400">
        <v>-1</v>
      </c>
    </row>
    <row r="401" spans="1:21">
      <c r="A401" s="1" t="s">
        <v>217</v>
      </c>
      <c r="B401" s="1" t="s">
        <v>11479</v>
      </c>
      <c r="C401" s="1" t="s">
        <v>11453</v>
      </c>
      <c r="D401" s="1" t="s">
        <v>11462</v>
      </c>
      <c r="E401" s="1" t="s">
        <v>11446</v>
      </c>
      <c r="F401" s="5">
        <v>42620</v>
      </c>
      <c r="G401" s="1" t="s">
        <v>5586</v>
      </c>
      <c r="H401" s="1" t="s">
        <v>17</v>
      </c>
      <c r="I401" s="1" t="s">
        <v>59</v>
      </c>
      <c r="J401" s="1" t="s">
        <v>4669</v>
      </c>
      <c r="K401" s="1" t="s">
        <v>20</v>
      </c>
      <c r="L401" s="1" t="s">
        <v>4669</v>
      </c>
      <c r="M401" s="1"/>
      <c r="N401" s="1">
        <v>1186</v>
      </c>
      <c r="O401" s="1" t="s">
        <v>22</v>
      </c>
      <c r="P401" s="1" t="s">
        <v>5587</v>
      </c>
      <c r="Q401" s="1" t="s">
        <v>5588</v>
      </c>
      <c r="R401" s="1" t="s">
        <v>21</v>
      </c>
      <c r="S401" s="1"/>
      <c r="T401" s="1" t="s">
        <v>25</v>
      </c>
      <c r="U401">
        <v>-1</v>
      </c>
    </row>
    <row r="402" spans="1:21">
      <c r="A402" s="1" t="s">
        <v>217</v>
      </c>
      <c r="B402" s="1" t="s">
        <v>11479</v>
      </c>
      <c r="C402" s="1" t="s">
        <v>11453</v>
      </c>
      <c r="D402" s="1" t="s">
        <v>11462</v>
      </c>
      <c r="E402" s="1" t="s">
        <v>11446</v>
      </c>
      <c r="F402" s="5">
        <v>42620</v>
      </c>
      <c r="G402" s="1" t="s">
        <v>5589</v>
      </c>
      <c r="H402" s="1" t="s">
        <v>17</v>
      </c>
      <c r="I402" s="1" t="s">
        <v>59</v>
      </c>
      <c r="J402" s="1" t="s">
        <v>4669</v>
      </c>
      <c r="K402" s="1" t="s">
        <v>564</v>
      </c>
      <c r="L402" s="1" t="s">
        <v>5590</v>
      </c>
      <c r="M402" s="1"/>
      <c r="N402" s="1">
        <v>1128.8</v>
      </c>
      <c r="O402" s="1" t="s">
        <v>22</v>
      </c>
      <c r="P402" s="1" t="s">
        <v>5591</v>
      </c>
      <c r="Q402" s="1" t="s">
        <v>5591</v>
      </c>
      <c r="R402" s="1" t="s">
        <v>21</v>
      </c>
      <c r="S402" s="1"/>
      <c r="T402" s="1" t="s">
        <v>25</v>
      </c>
      <c r="U402">
        <v>-1</v>
      </c>
    </row>
    <row r="403" spans="1:21">
      <c r="A403" s="1" t="s">
        <v>217</v>
      </c>
      <c r="B403" s="1" t="s">
        <v>11479</v>
      </c>
      <c r="C403" s="1" t="s">
        <v>11453</v>
      </c>
      <c r="D403" s="1" t="s">
        <v>11462</v>
      </c>
      <c r="E403" s="1" t="s">
        <v>11446</v>
      </c>
      <c r="F403" s="5">
        <v>42620</v>
      </c>
      <c r="G403" s="1" t="s">
        <v>5592</v>
      </c>
      <c r="H403" s="1" t="s">
        <v>17</v>
      </c>
      <c r="I403" s="1" t="s">
        <v>59</v>
      </c>
      <c r="J403" s="1" t="s">
        <v>4669</v>
      </c>
      <c r="K403" s="1" t="s">
        <v>564</v>
      </c>
      <c r="L403" s="1" t="s">
        <v>5590</v>
      </c>
      <c r="M403" s="1"/>
      <c r="N403" s="1">
        <v>1128.8</v>
      </c>
      <c r="O403" s="1" t="s">
        <v>22</v>
      </c>
      <c r="P403" s="1" t="s">
        <v>5593</v>
      </c>
      <c r="Q403" s="1" t="s">
        <v>5594</v>
      </c>
      <c r="R403" s="1" t="s">
        <v>21</v>
      </c>
      <c r="S403" s="1"/>
      <c r="T403" s="1" t="s">
        <v>25</v>
      </c>
      <c r="U403">
        <v>-1</v>
      </c>
    </row>
    <row r="404" spans="1:21">
      <c r="A404" s="1" t="s">
        <v>217</v>
      </c>
      <c r="B404" s="1" t="s">
        <v>11479</v>
      </c>
      <c r="C404" s="1" t="s">
        <v>11453</v>
      </c>
      <c r="D404" s="1" t="s">
        <v>11462</v>
      </c>
      <c r="E404" s="1" t="s">
        <v>11446</v>
      </c>
      <c r="F404" s="5">
        <v>42620</v>
      </c>
      <c r="G404" s="1" t="s">
        <v>5595</v>
      </c>
      <c r="H404" s="1" t="s">
        <v>17</v>
      </c>
      <c r="I404" s="1" t="s">
        <v>59</v>
      </c>
      <c r="J404" s="1" t="s">
        <v>4669</v>
      </c>
      <c r="K404" s="1" t="s">
        <v>564</v>
      </c>
      <c r="L404" s="1" t="s">
        <v>5590</v>
      </c>
      <c r="M404" s="1"/>
      <c r="N404" s="1">
        <v>1128.8</v>
      </c>
      <c r="O404" s="1" t="s">
        <v>22</v>
      </c>
      <c r="P404" s="1" t="s">
        <v>5596</v>
      </c>
      <c r="Q404" s="1" t="s">
        <v>5597</v>
      </c>
      <c r="R404" s="1" t="s">
        <v>21</v>
      </c>
      <c r="S404" s="1"/>
      <c r="T404" s="1" t="s">
        <v>25</v>
      </c>
      <c r="U404">
        <v>-1</v>
      </c>
    </row>
    <row r="405" spans="1:21">
      <c r="A405" s="1" t="s">
        <v>217</v>
      </c>
      <c r="B405" s="1" t="s">
        <v>11479</v>
      </c>
      <c r="C405" s="1" t="s">
        <v>11453</v>
      </c>
      <c r="D405" s="1" t="s">
        <v>11462</v>
      </c>
      <c r="E405" s="1" t="s">
        <v>11446</v>
      </c>
      <c r="F405" s="5">
        <v>42620</v>
      </c>
      <c r="G405" s="1" t="s">
        <v>5598</v>
      </c>
      <c r="H405" s="1" t="s">
        <v>17</v>
      </c>
      <c r="I405" s="1" t="s">
        <v>59</v>
      </c>
      <c r="J405" s="1" t="s">
        <v>4669</v>
      </c>
      <c r="K405" s="1" t="s">
        <v>564</v>
      </c>
      <c r="L405" s="1" t="s">
        <v>5590</v>
      </c>
      <c r="M405" s="1"/>
      <c r="N405" s="1">
        <v>1128.8</v>
      </c>
      <c r="O405" s="1" t="s">
        <v>22</v>
      </c>
      <c r="P405" s="1" t="s">
        <v>5599</v>
      </c>
      <c r="Q405" s="1" t="s">
        <v>5600</v>
      </c>
      <c r="R405" s="1" t="s">
        <v>21</v>
      </c>
      <c r="S405" s="1"/>
      <c r="T405" s="1" t="s">
        <v>25</v>
      </c>
      <c r="U405">
        <v>-1</v>
      </c>
    </row>
    <row r="406" spans="1:21">
      <c r="A406" s="1" t="s">
        <v>137</v>
      </c>
      <c r="B406" s="1" t="s">
        <v>11452</v>
      </c>
      <c r="C406" s="1" t="s">
        <v>11453</v>
      </c>
      <c r="D406" s="1" t="s">
        <v>11454</v>
      </c>
      <c r="E406" s="1" t="s">
        <v>11446</v>
      </c>
      <c r="F406" s="5">
        <v>43157.801736111098</v>
      </c>
      <c r="G406" s="1" t="s">
        <v>5652</v>
      </c>
      <c r="H406" s="1" t="s">
        <v>17</v>
      </c>
      <c r="I406" s="1" t="s">
        <v>59</v>
      </c>
      <c r="J406" s="1" t="s">
        <v>4124</v>
      </c>
      <c r="K406" s="1" t="s">
        <v>20</v>
      </c>
      <c r="L406" s="1" t="s">
        <v>4124</v>
      </c>
      <c r="M406" s="1"/>
      <c r="N406" s="1">
        <v>780</v>
      </c>
      <c r="O406" s="1" t="s">
        <v>22</v>
      </c>
      <c r="P406" s="1" t="s">
        <v>5653</v>
      </c>
      <c r="Q406" s="1" t="s">
        <v>5654</v>
      </c>
      <c r="R406" s="1" t="s">
        <v>21</v>
      </c>
      <c r="S406" s="1"/>
      <c r="T406" s="1" t="s">
        <v>25</v>
      </c>
      <c r="U406">
        <v>-1</v>
      </c>
    </row>
    <row r="407" spans="1:21">
      <c r="A407" s="1" t="s">
        <v>137</v>
      </c>
      <c r="B407" s="1" t="s">
        <v>11452</v>
      </c>
      <c r="C407" s="1" t="s">
        <v>11453</v>
      </c>
      <c r="D407" s="1" t="s">
        <v>11454</v>
      </c>
      <c r="E407" s="1" t="s">
        <v>11446</v>
      </c>
      <c r="F407" s="5">
        <v>43157.801736111098</v>
      </c>
      <c r="G407" s="1" t="s">
        <v>5655</v>
      </c>
      <c r="H407" s="1" t="s">
        <v>17</v>
      </c>
      <c r="I407" s="1" t="s">
        <v>59</v>
      </c>
      <c r="J407" s="1" t="s">
        <v>4124</v>
      </c>
      <c r="K407" s="1" t="s">
        <v>20</v>
      </c>
      <c r="L407" s="1" t="s">
        <v>4124</v>
      </c>
      <c r="M407" s="1"/>
      <c r="N407" s="1">
        <v>780</v>
      </c>
      <c r="O407" s="1" t="s">
        <v>22</v>
      </c>
      <c r="P407" s="1" t="s">
        <v>5656</v>
      </c>
      <c r="Q407" s="1" t="s">
        <v>5657</v>
      </c>
      <c r="R407" s="1" t="s">
        <v>21</v>
      </c>
      <c r="S407" s="1"/>
      <c r="T407" s="1" t="s">
        <v>25</v>
      </c>
      <c r="U407">
        <v>-1</v>
      </c>
    </row>
    <row r="408" spans="1:21">
      <c r="A408" s="1" t="s">
        <v>582</v>
      </c>
      <c r="B408" s="1" t="s">
        <v>11463</v>
      </c>
      <c r="C408" s="1" t="s">
        <v>11453</v>
      </c>
      <c r="D408" s="1" t="s">
        <v>11462</v>
      </c>
      <c r="E408" s="1" t="s">
        <v>11446</v>
      </c>
      <c r="F408" s="5">
        <v>42670</v>
      </c>
      <c r="G408" s="1" t="s">
        <v>5688</v>
      </c>
      <c r="H408" s="1" t="s">
        <v>17</v>
      </c>
      <c r="I408" s="1" t="s">
        <v>59</v>
      </c>
      <c r="J408" s="1" t="s">
        <v>602</v>
      </c>
      <c r="K408" s="1" t="s">
        <v>20</v>
      </c>
      <c r="L408" s="1" t="s">
        <v>602</v>
      </c>
      <c r="M408" s="1"/>
      <c r="N408" s="1">
        <v>428</v>
      </c>
      <c r="O408" s="1" t="s">
        <v>22</v>
      </c>
      <c r="P408" s="1" t="s">
        <v>5689</v>
      </c>
      <c r="Q408" s="1" t="s">
        <v>5689</v>
      </c>
      <c r="R408" s="1" t="s">
        <v>21</v>
      </c>
      <c r="S408" s="1"/>
      <c r="T408" s="1" t="s">
        <v>25</v>
      </c>
      <c r="U408">
        <v>-1</v>
      </c>
    </row>
    <row r="409" spans="1:21">
      <c r="A409" s="1" t="s">
        <v>582</v>
      </c>
      <c r="B409" s="1" t="s">
        <v>11463</v>
      </c>
      <c r="C409" s="1" t="s">
        <v>11453</v>
      </c>
      <c r="D409" s="1" t="s">
        <v>11462</v>
      </c>
      <c r="E409" s="1" t="s">
        <v>11446</v>
      </c>
      <c r="F409" s="5">
        <v>42670</v>
      </c>
      <c r="G409" s="1" t="s">
        <v>5690</v>
      </c>
      <c r="H409" s="1" t="s">
        <v>17</v>
      </c>
      <c r="I409" s="1" t="s">
        <v>59</v>
      </c>
      <c r="J409" s="1" t="s">
        <v>602</v>
      </c>
      <c r="K409" s="1" t="s">
        <v>20</v>
      </c>
      <c r="L409" s="1" t="s">
        <v>602</v>
      </c>
      <c r="M409" s="1"/>
      <c r="N409" s="1">
        <v>428</v>
      </c>
      <c r="O409" s="1" t="s">
        <v>22</v>
      </c>
      <c r="P409" s="1" t="s">
        <v>5691</v>
      </c>
      <c r="Q409" s="1" t="s">
        <v>5692</v>
      </c>
      <c r="R409" s="1" t="s">
        <v>21</v>
      </c>
      <c r="S409" s="1"/>
      <c r="T409" s="1" t="s">
        <v>25</v>
      </c>
      <c r="U409">
        <v>-1</v>
      </c>
    </row>
    <row r="410" spans="1:21">
      <c r="A410" s="1" t="s">
        <v>582</v>
      </c>
      <c r="B410" s="1" t="s">
        <v>11463</v>
      </c>
      <c r="C410" s="1" t="s">
        <v>11453</v>
      </c>
      <c r="D410" s="1" t="s">
        <v>11462</v>
      </c>
      <c r="E410" s="1" t="s">
        <v>11446</v>
      </c>
      <c r="F410" s="5">
        <v>42670</v>
      </c>
      <c r="G410" s="1" t="s">
        <v>5693</v>
      </c>
      <c r="H410" s="1" t="s">
        <v>17</v>
      </c>
      <c r="I410" s="1" t="s">
        <v>59</v>
      </c>
      <c r="J410" s="1" t="s">
        <v>278</v>
      </c>
      <c r="K410" s="1" t="s">
        <v>20</v>
      </c>
      <c r="L410" s="1" t="s">
        <v>278</v>
      </c>
      <c r="M410" s="1"/>
      <c r="N410" s="1">
        <v>228</v>
      </c>
      <c r="O410" s="1" t="s">
        <v>22</v>
      </c>
      <c r="P410" s="1" t="s">
        <v>5694</v>
      </c>
      <c r="Q410" s="1" t="s">
        <v>5695</v>
      </c>
      <c r="R410" s="1" t="s">
        <v>21</v>
      </c>
      <c r="S410" s="1"/>
      <c r="T410" s="1" t="s">
        <v>25</v>
      </c>
      <c r="U410">
        <v>-1</v>
      </c>
    </row>
    <row r="411" spans="1:21">
      <c r="A411" s="1" t="s">
        <v>582</v>
      </c>
      <c r="B411" s="1" t="s">
        <v>11463</v>
      </c>
      <c r="C411" s="1" t="s">
        <v>11453</v>
      </c>
      <c r="D411" s="1" t="s">
        <v>11462</v>
      </c>
      <c r="E411" s="1" t="s">
        <v>11446</v>
      </c>
      <c r="F411" s="5">
        <v>42670</v>
      </c>
      <c r="G411" s="1" t="s">
        <v>5696</v>
      </c>
      <c r="H411" s="1" t="s">
        <v>17</v>
      </c>
      <c r="I411" s="1" t="s">
        <v>59</v>
      </c>
      <c r="J411" s="1" t="s">
        <v>278</v>
      </c>
      <c r="K411" s="1" t="s">
        <v>20</v>
      </c>
      <c r="L411" s="1" t="s">
        <v>278</v>
      </c>
      <c r="M411" s="1"/>
      <c r="N411" s="1">
        <v>228</v>
      </c>
      <c r="O411" s="1" t="s">
        <v>22</v>
      </c>
      <c r="P411" s="1" t="s">
        <v>5697</v>
      </c>
      <c r="Q411" s="1" t="s">
        <v>5697</v>
      </c>
      <c r="R411" s="1" t="s">
        <v>21</v>
      </c>
      <c r="S411" s="1"/>
      <c r="T411" s="1" t="s">
        <v>25</v>
      </c>
      <c r="U411">
        <v>-1</v>
      </c>
    </row>
    <row r="412" spans="1:21">
      <c r="A412" s="1" t="s">
        <v>582</v>
      </c>
      <c r="B412" s="1" t="s">
        <v>11463</v>
      </c>
      <c r="C412" s="1" t="s">
        <v>11453</v>
      </c>
      <c r="D412" s="1" t="s">
        <v>11462</v>
      </c>
      <c r="E412" s="1" t="s">
        <v>11446</v>
      </c>
      <c r="F412" s="5">
        <v>42670</v>
      </c>
      <c r="G412" s="1" t="s">
        <v>5698</v>
      </c>
      <c r="H412" s="1" t="s">
        <v>17</v>
      </c>
      <c r="I412" s="1" t="s">
        <v>59</v>
      </c>
      <c r="J412" s="1" t="s">
        <v>278</v>
      </c>
      <c r="K412" s="1" t="s">
        <v>20</v>
      </c>
      <c r="L412" s="1" t="s">
        <v>278</v>
      </c>
      <c r="M412" s="1"/>
      <c r="N412" s="1">
        <v>228</v>
      </c>
      <c r="O412" s="1" t="s">
        <v>22</v>
      </c>
      <c r="P412" s="1" t="s">
        <v>5699</v>
      </c>
      <c r="Q412" s="1" t="s">
        <v>5700</v>
      </c>
      <c r="R412" s="1" t="s">
        <v>21</v>
      </c>
      <c r="S412" s="1"/>
      <c r="T412" s="1" t="s">
        <v>25</v>
      </c>
      <c r="U412">
        <v>-1</v>
      </c>
    </row>
    <row r="413" spans="1:21">
      <c r="A413" s="1" t="s">
        <v>220</v>
      </c>
      <c r="B413" s="1" t="s">
        <v>11463</v>
      </c>
      <c r="C413" s="1" t="s">
        <v>11453</v>
      </c>
      <c r="D413" s="1" t="s">
        <v>11462</v>
      </c>
      <c r="E413" s="1" t="s">
        <v>11446</v>
      </c>
      <c r="F413" s="5">
        <v>42670</v>
      </c>
      <c r="G413" s="1" t="s">
        <v>5744</v>
      </c>
      <c r="H413" s="1" t="s">
        <v>17</v>
      </c>
      <c r="I413" s="1" t="s">
        <v>59</v>
      </c>
      <c r="J413" s="1" t="s">
        <v>5745</v>
      </c>
      <c r="K413" s="1" t="s">
        <v>20</v>
      </c>
      <c r="L413" s="1" t="s">
        <v>5745</v>
      </c>
      <c r="M413" s="1"/>
      <c r="N413" s="1">
        <v>602</v>
      </c>
      <c r="O413" s="1" t="s">
        <v>22</v>
      </c>
      <c r="P413" s="1" t="s">
        <v>5746</v>
      </c>
      <c r="Q413" s="1" t="s">
        <v>5747</v>
      </c>
      <c r="R413" s="1" t="s">
        <v>21</v>
      </c>
      <c r="S413" s="1"/>
      <c r="T413" s="1" t="s">
        <v>25</v>
      </c>
      <c r="U413">
        <v>-1</v>
      </c>
    </row>
    <row r="414" spans="1:21">
      <c r="A414" s="1" t="s">
        <v>220</v>
      </c>
      <c r="B414" s="1" t="s">
        <v>11463</v>
      </c>
      <c r="C414" s="1" t="s">
        <v>11453</v>
      </c>
      <c r="D414" s="1" t="s">
        <v>11462</v>
      </c>
      <c r="E414" s="1" t="s">
        <v>11446</v>
      </c>
      <c r="F414" s="5">
        <v>42670</v>
      </c>
      <c r="G414" s="1" t="s">
        <v>5748</v>
      </c>
      <c r="H414" s="1" t="s">
        <v>17</v>
      </c>
      <c r="I414" s="1" t="s">
        <v>59</v>
      </c>
      <c r="J414" s="1" t="s">
        <v>1744</v>
      </c>
      <c r="K414" s="1" t="s">
        <v>20</v>
      </c>
      <c r="L414" s="1" t="s">
        <v>1744</v>
      </c>
      <c r="M414" s="1"/>
      <c r="N414" s="1">
        <v>202</v>
      </c>
      <c r="O414" s="1" t="s">
        <v>22</v>
      </c>
      <c r="P414" s="1" t="s">
        <v>5749</v>
      </c>
      <c r="Q414" s="1" t="s">
        <v>5750</v>
      </c>
      <c r="R414" s="1" t="s">
        <v>21</v>
      </c>
      <c r="S414" s="1"/>
      <c r="T414" s="1" t="s">
        <v>25</v>
      </c>
      <c r="U414">
        <v>-1</v>
      </c>
    </row>
    <row r="415" spans="1:21">
      <c r="A415" s="1" t="s">
        <v>220</v>
      </c>
      <c r="B415" s="1" t="s">
        <v>11463</v>
      </c>
      <c r="C415" s="1" t="s">
        <v>11453</v>
      </c>
      <c r="D415" s="1" t="s">
        <v>11462</v>
      </c>
      <c r="E415" s="1" t="s">
        <v>11446</v>
      </c>
      <c r="F415" s="5">
        <v>42670</v>
      </c>
      <c r="G415" s="1" t="s">
        <v>5751</v>
      </c>
      <c r="H415" s="1" t="s">
        <v>17</v>
      </c>
      <c r="I415" s="1" t="s">
        <v>59</v>
      </c>
      <c r="J415" s="1" t="s">
        <v>4007</v>
      </c>
      <c r="K415" s="1" t="s">
        <v>20</v>
      </c>
      <c r="L415" s="1" t="s">
        <v>4007</v>
      </c>
      <c r="M415" s="1"/>
      <c r="N415" s="1">
        <v>327</v>
      </c>
      <c r="O415" s="1" t="s">
        <v>22</v>
      </c>
      <c r="P415" s="1" t="s">
        <v>5752</v>
      </c>
      <c r="Q415" s="1" t="s">
        <v>5752</v>
      </c>
      <c r="R415" s="1" t="s">
        <v>21</v>
      </c>
      <c r="S415" s="1"/>
      <c r="T415" s="1" t="s">
        <v>25</v>
      </c>
      <c r="U415">
        <v>-1</v>
      </c>
    </row>
    <row r="416" spans="1:21">
      <c r="A416" s="1" t="s">
        <v>220</v>
      </c>
      <c r="B416" s="1" t="s">
        <v>11463</v>
      </c>
      <c r="C416" s="1" t="s">
        <v>11453</v>
      </c>
      <c r="D416" s="1" t="s">
        <v>11462</v>
      </c>
      <c r="E416" s="1" t="s">
        <v>11446</v>
      </c>
      <c r="F416" s="5">
        <v>42670</v>
      </c>
      <c r="G416" s="1" t="s">
        <v>5753</v>
      </c>
      <c r="H416" s="1" t="s">
        <v>17</v>
      </c>
      <c r="I416" s="1" t="s">
        <v>59</v>
      </c>
      <c r="J416" s="1" t="s">
        <v>1744</v>
      </c>
      <c r="K416" s="1" t="s">
        <v>20</v>
      </c>
      <c r="L416" s="1" t="s">
        <v>1744</v>
      </c>
      <c r="M416" s="1"/>
      <c r="N416" s="1">
        <v>202</v>
      </c>
      <c r="O416" s="1" t="s">
        <v>22</v>
      </c>
      <c r="P416" s="1" t="s">
        <v>5754</v>
      </c>
      <c r="Q416" s="1" t="s">
        <v>5755</v>
      </c>
      <c r="R416" s="1" t="s">
        <v>21</v>
      </c>
      <c r="S416" s="1"/>
      <c r="T416" s="1" t="s">
        <v>25</v>
      </c>
      <c r="U416">
        <v>-1</v>
      </c>
    </row>
    <row r="417" spans="1:21">
      <c r="A417" s="1" t="s">
        <v>220</v>
      </c>
      <c r="B417" s="1" t="s">
        <v>11463</v>
      </c>
      <c r="C417" s="1" t="s">
        <v>11453</v>
      </c>
      <c r="D417" s="1" t="s">
        <v>11462</v>
      </c>
      <c r="E417" s="1" t="s">
        <v>11446</v>
      </c>
      <c r="F417" s="5">
        <v>42670</v>
      </c>
      <c r="G417" s="1" t="s">
        <v>5756</v>
      </c>
      <c r="H417" s="1" t="s">
        <v>17</v>
      </c>
      <c r="I417" s="1" t="s">
        <v>59</v>
      </c>
      <c r="J417" s="1" t="s">
        <v>1744</v>
      </c>
      <c r="K417" s="1" t="s">
        <v>20</v>
      </c>
      <c r="L417" s="1" t="s">
        <v>1744</v>
      </c>
      <c r="M417" s="1"/>
      <c r="N417" s="1">
        <v>202</v>
      </c>
      <c r="O417" s="1" t="s">
        <v>22</v>
      </c>
      <c r="P417" s="1" t="s">
        <v>5757</v>
      </c>
      <c r="Q417" s="1" t="s">
        <v>5758</v>
      </c>
      <c r="R417" s="1" t="s">
        <v>21</v>
      </c>
      <c r="S417" s="1"/>
      <c r="T417" s="1" t="s">
        <v>25</v>
      </c>
      <c r="U417">
        <v>-1</v>
      </c>
    </row>
    <row r="418" spans="1:21">
      <c r="A418" s="1" t="s">
        <v>220</v>
      </c>
      <c r="B418" s="1" t="s">
        <v>11463</v>
      </c>
      <c r="C418" s="1" t="s">
        <v>11453</v>
      </c>
      <c r="D418" s="1" t="s">
        <v>11462</v>
      </c>
      <c r="E418" s="1" t="s">
        <v>11446</v>
      </c>
      <c r="F418" s="5">
        <v>42670</v>
      </c>
      <c r="G418" s="1" t="s">
        <v>5759</v>
      </c>
      <c r="H418" s="1" t="s">
        <v>17</v>
      </c>
      <c r="I418" s="1" t="s">
        <v>59</v>
      </c>
      <c r="J418" s="1" t="s">
        <v>5760</v>
      </c>
      <c r="K418" s="1" t="s">
        <v>20</v>
      </c>
      <c r="L418" s="1" t="s">
        <v>5760</v>
      </c>
      <c r="M418" s="1"/>
      <c r="N418" s="1">
        <v>512</v>
      </c>
      <c r="O418" s="1" t="s">
        <v>22</v>
      </c>
      <c r="P418" s="1" t="s">
        <v>5761</v>
      </c>
      <c r="Q418" s="1" t="s">
        <v>5762</v>
      </c>
      <c r="R418" s="1" t="s">
        <v>21</v>
      </c>
      <c r="S418" s="1"/>
      <c r="T418" s="1" t="s">
        <v>25</v>
      </c>
      <c r="U418">
        <v>-1</v>
      </c>
    </row>
    <row r="419" spans="1:21">
      <c r="A419" s="1" t="s">
        <v>220</v>
      </c>
      <c r="B419" s="1" t="s">
        <v>11463</v>
      </c>
      <c r="C419" s="1" t="s">
        <v>11453</v>
      </c>
      <c r="D419" s="1" t="s">
        <v>11462</v>
      </c>
      <c r="E419" s="1" t="s">
        <v>11446</v>
      </c>
      <c r="F419" s="5">
        <v>42670</v>
      </c>
      <c r="G419" s="1" t="s">
        <v>5763</v>
      </c>
      <c r="H419" s="1" t="s">
        <v>17</v>
      </c>
      <c r="I419" s="1" t="s">
        <v>59</v>
      </c>
      <c r="J419" s="1" t="s">
        <v>5760</v>
      </c>
      <c r="K419" s="1" t="s">
        <v>20</v>
      </c>
      <c r="L419" s="1" t="s">
        <v>5760</v>
      </c>
      <c r="M419" s="1"/>
      <c r="N419" s="1">
        <v>512</v>
      </c>
      <c r="O419" s="1" t="s">
        <v>22</v>
      </c>
      <c r="P419" s="1" t="s">
        <v>5764</v>
      </c>
      <c r="Q419" s="1" t="s">
        <v>5765</v>
      </c>
      <c r="R419" s="1" t="s">
        <v>21</v>
      </c>
      <c r="S419" s="1"/>
      <c r="T419" s="1" t="s">
        <v>25</v>
      </c>
      <c r="U419">
        <v>-1</v>
      </c>
    </row>
    <row r="420" spans="1:21">
      <c r="A420" s="1" t="s">
        <v>220</v>
      </c>
      <c r="B420" s="1" t="s">
        <v>11463</v>
      </c>
      <c r="C420" s="1" t="s">
        <v>11453</v>
      </c>
      <c r="D420" s="1" t="s">
        <v>11462</v>
      </c>
      <c r="E420" s="1" t="s">
        <v>11446</v>
      </c>
      <c r="F420" s="5">
        <v>42670</v>
      </c>
      <c r="G420" s="1" t="s">
        <v>5766</v>
      </c>
      <c r="H420" s="1" t="s">
        <v>17</v>
      </c>
      <c r="I420" s="1" t="s">
        <v>59</v>
      </c>
      <c r="J420" s="1" t="s">
        <v>5760</v>
      </c>
      <c r="K420" s="1" t="s">
        <v>20</v>
      </c>
      <c r="L420" s="1" t="s">
        <v>5760</v>
      </c>
      <c r="M420" s="1"/>
      <c r="N420" s="1">
        <v>512</v>
      </c>
      <c r="O420" s="1" t="s">
        <v>22</v>
      </c>
      <c r="P420" s="1" t="s">
        <v>5767</v>
      </c>
      <c r="Q420" s="1" t="s">
        <v>5767</v>
      </c>
      <c r="R420" s="1" t="s">
        <v>21</v>
      </c>
      <c r="S420" s="1"/>
      <c r="T420" s="1" t="s">
        <v>25</v>
      </c>
      <c r="U420">
        <v>-1</v>
      </c>
    </row>
    <row r="421" spans="1:21">
      <c r="A421" s="1" t="s">
        <v>220</v>
      </c>
      <c r="B421" s="1" t="s">
        <v>11463</v>
      </c>
      <c r="C421" s="1" t="s">
        <v>11453</v>
      </c>
      <c r="D421" s="1" t="s">
        <v>11462</v>
      </c>
      <c r="E421" s="1" t="s">
        <v>11446</v>
      </c>
      <c r="F421" s="5">
        <v>42670</v>
      </c>
      <c r="G421" s="1" t="s">
        <v>5768</v>
      </c>
      <c r="H421" s="1" t="s">
        <v>17</v>
      </c>
      <c r="I421" s="1" t="s">
        <v>59</v>
      </c>
      <c r="J421" s="1" t="s">
        <v>5769</v>
      </c>
      <c r="K421" s="1" t="s">
        <v>20</v>
      </c>
      <c r="L421" s="1" t="s">
        <v>5769</v>
      </c>
      <c r="M421" s="1"/>
      <c r="N421" s="1">
        <v>469</v>
      </c>
      <c r="O421" s="1" t="s">
        <v>22</v>
      </c>
      <c r="P421" s="1" t="s">
        <v>5770</v>
      </c>
      <c r="Q421" s="1" t="s">
        <v>5771</v>
      </c>
      <c r="R421" s="1" t="s">
        <v>21</v>
      </c>
      <c r="S421" s="1"/>
      <c r="T421" s="1" t="s">
        <v>25</v>
      </c>
      <c r="U421">
        <v>-1</v>
      </c>
    </row>
    <row r="422" spans="1:21">
      <c r="A422" s="1" t="s">
        <v>220</v>
      </c>
      <c r="B422" s="1" t="s">
        <v>11463</v>
      </c>
      <c r="C422" s="1" t="s">
        <v>11453</v>
      </c>
      <c r="D422" s="1" t="s">
        <v>11462</v>
      </c>
      <c r="E422" s="1" t="s">
        <v>11446</v>
      </c>
      <c r="F422" s="5">
        <v>42670</v>
      </c>
      <c r="G422" s="1" t="s">
        <v>5772</v>
      </c>
      <c r="H422" s="1" t="s">
        <v>17</v>
      </c>
      <c r="I422" s="1" t="s">
        <v>59</v>
      </c>
      <c r="J422" s="1" t="s">
        <v>5773</v>
      </c>
      <c r="K422" s="1" t="s">
        <v>20</v>
      </c>
      <c r="L422" s="1" t="s">
        <v>5773</v>
      </c>
      <c r="M422" s="1"/>
      <c r="N422" s="1">
        <v>198</v>
      </c>
      <c r="O422" s="1" t="s">
        <v>22</v>
      </c>
      <c r="P422" s="1" t="s">
        <v>5774</v>
      </c>
      <c r="Q422" s="1" t="s">
        <v>5775</v>
      </c>
      <c r="R422" s="1" t="s">
        <v>21</v>
      </c>
      <c r="S422" s="1"/>
      <c r="T422" s="1" t="s">
        <v>25</v>
      </c>
      <c r="U422">
        <v>-1</v>
      </c>
    </row>
    <row r="423" spans="1:21">
      <c r="A423" s="1" t="s">
        <v>220</v>
      </c>
      <c r="B423" s="1" t="s">
        <v>11463</v>
      </c>
      <c r="C423" s="1" t="s">
        <v>11453</v>
      </c>
      <c r="D423" s="1" t="s">
        <v>11462</v>
      </c>
      <c r="E423" s="1" t="s">
        <v>11446</v>
      </c>
      <c r="F423" s="5">
        <v>42670</v>
      </c>
      <c r="G423" s="1" t="s">
        <v>5776</v>
      </c>
      <c r="H423" s="1" t="s">
        <v>17</v>
      </c>
      <c r="I423" s="1" t="s">
        <v>59</v>
      </c>
      <c r="J423" s="1" t="s">
        <v>5745</v>
      </c>
      <c r="K423" s="1" t="s">
        <v>20</v>
      </c>
      <c r="L423" s="1" t="s">
        <v>5745</v>
      </c>
      <c r="M423" s="1"/>
      <c r="N423" s="1">
        <v>602</v>
      </c>
      <c r="O423" s="1" t="s">
        <v>22</v>
      </c>
      <c r="P423" s="1" t="s">
        <v>5777</v>
      </c>
      <c r="Q423" s="1" t="s">
        <v>5778</v>
      </c>
      <c r="R423" s="1" t="s">
        <v>21</v>
      </c>
      <c r="S423" s="1"/>
      <c r="T423" s="1" t="s">
        <v>25</v>
      </c>
      <c r="U423">
        <v>-1</v>
      </c>
    </row>
    <row r="424" spans="1:21">
      <c r="A424" s="1" t="s">
        <v>829</v>
      </c>
      <c r="B424" s="1" t="s">
        <v>11484</v>
      </c>
      <c r="C424" s="1" t="s">
        <v>11456</v>
      </c>
      <c r="D424" s="1" t="s">
        <v>11478</v>
      </c>
      <c r="E424" s="1" t="s">
        <v>11446</v>
      </c>
      <c r="F424" s="5">
        <v>43004</v>
      </c>
      <c r="G424" s="1" t="s">
        <v>5779</v>
      </c>
      <c r="H424" s="1" t="s">
        <v>407</v>
      </c>
      <c r="I424" s="1" t="s">
        <v>59</v>
      </c>
      <c r="J424" s="1" t="s">
        <v>4165</v>
      </c>
      <c r="K424" s="1" t="s">
        <v>20</v>
      </c>
      <c r="L424" s="1" t="s">
        <v>4165</v>
      </c>
      <c r="M424" s="1"/>
      <c r="N424" s="1">
        <v>23</v>
      </c>
      <c r="O424" s="1" t="s">
        <v>22</v>
      </c>
      <c r="P424" s="1" t="s">
        <v>5780</v>
      </c>
      <c r="Q424" s="1" t="s">
        <v>5780</v>
      </c>
      <c r="R424" s="1" t="s">
        <v>21</v>
      </c>
      <c r="S424" s="1"/>
      <c r="T424" s="1" t="s">
        <v>25</v>
      </c>
      <c r="U424">
        <v>-1</v>
      </c>
    </row>
    <row r="425" spans="1:21">
      <c r="A425" s="1" t="s">
        <v>829</v>
      </c>
      <c r="B425" s="1" t="s">
        <v>11484</v>
      </c>
      <c r="C425" s="1" t="s">
        <v>11456</v>
      </c>
      <c r="D425" s="1" t="s">
        <v>11478</v>
      </c>
      <c r="E425" s="1" t="s">
        <v>11446</v>
      </c>
      <c r="F425" s="5">
        <v>43004</v>
      </c>
      <c r="G425" s="1" t="s">
        <v>5781</v>
      </c>
      <c r="H425" s="1" t="s">
        <v>36</v>
      </c>
      <c r="I425" s="1" t="s">
        <v>59</v>
      </c>
      <c r="J425" s="1" t="s">
        <v>906</v>
      </c>
      <c r="K425" s="1" t="s">
        <v>20</v>
      </c>
      <c r="L425" s="1" t="s">
        <v>906</v>
      </c>
      <c r="M425" s="1"/>
      <c r="N425" s="1">
        <v>156</v>
      </c>
      <c r="O425" s="1" t="s">
        <v>22</v>
      </c>
      <c r="P425" s="1" t="s">
        <v>5782</v>
      </c>
      <c r="Q425" s="1" t="s">
        <v>5783</v>
      </c>
      <c r="R425" s="1" t="s">
        <v>21</v>
      </c>
      <c r="S425" s="1"/>
      <c r="T425" s="1" t="s">
        <v>25</v>
      </c>
      <c r="U425">
        <v>-1</v>
      </c>
    </row>
    <row r="426" spans="1:21">
      <c r="A426" s="1" t="s">
        <v>2738</v>
      </c>
      <c r="B426" s="1" t="s">
        <v>11518</v>
      </c>
      <c r="C426" s="1" t="s">
        <v>11473</v>
      </c>
      <c r="D426" s="1" t="s">
        <v>11512</v>
      </c>
      <c r="E426" s="1" t="s">
        <v>11446</v>
      </c>
      <c r="F426" s="5">
        <v>42754</v>
      </c>
      <c r="G426" s="1" t="s">
        <v>5788</v>
      </c>
      <c r="H426" s="1" t="s">
        <v>17</v>
      </c>
      <c r="I426" s="1" t="s">
        <v>59</v>
      </c>
      <c r="J426" s="1" t="s">
        <v>4242</v>
      </c>
      <c r="K426" s="1" t="s">
        <v>20</v>
      </c>
      <c r="L426" s="1" t="s">
        <v>4242</v>
      </c>
      <c r="M426" s="1"/>
      <c r="N426" s="1">
        <v>106.68</v>
      </c>
      <c r="O426" s="1" t="s">
        <v>22</v>
      </c>
      <c r="P426" s="1" t="s">
        <v>5789</v>
      </c>
      <c r="Q426" s="1" t="s">
        <v>5790</v>
      </c>
      <c r="R426" s="1" t="s">
        <v>21</v>
      </c>
      <c r="S426" s="1"/>
      <c r="T426" s="1" t="s">
        <v>25</v>
      </c>
      <c r="U426">
        <v>-1</v>
      </c>
    </row>
    <row r="427" spans="1:21">
      <c r="A427" s="1" t="s">
        <v>340</v>
      </c>
      <c r="B427" s="1" t="s">
        <v>11467</v>
      </c>
      <c r="C427" s="1" t="s">
        <v>11456</v>
      </c>
      <c r="D427" s="1" t="s">
        <v>11457</v>
      </c>
      <c r="E427" s="1" t="s">
        <v>11446</v>
      </c>
      <c r="F427" s="5">
        <v>43132</v>
      </c>
      <c r="G427" s="1" t="s">
        <v>5791</v>
      </c>
      <c r="H427" s="1" t="s">
        <v>17</v>
      </c>
      <c r="I427" s="1" t="s">
        <v>59</v>
      </c>
      <c r="J427" s="1" t="s">
        <v>555</v>
      </c>
      <c r="K427" s="1" t="s">
        <v>20</v>
      </c>
      <c r="L427" s="1" t="s">
        <v>555</v>
      </c>
      <c r="M427" s="1"/>
      <c r="N427" s="1">
        <v>218</v>
      </c>
      <c r="O427" s="1" t="s">
        <v>22</v>
      </c>
      <c r="P427" s="1" t="s">
        <v>5792</v>
      </c>
      <c r="Q427" s="1" t="s">
        <v>5793</v>
      </c>
      <c r="R427" s="1" t="s">
        <v>21</v>
      </c>
      <c r="S427" s="1"/>
      <c r="T427" s="1" t="s">
        <v>25</v>
      </c>
      <c r="U427">
        <v>-1</v>
      </c>
    </row>
    <row r="428" spans="1:21">
      <c r="A428" s="1" t="s">
        <v>340</v>
      </c>
      <c r="B428" s="1" t="s">
        <v>11467</v>
      </c>
      <c r="C428" s="1" t="s">
        <v>11456</v>
      </c>
      <c r="D428" s="1" t="s">
        <v>11457</v>
      </c>
      <c r="E428" s="1" t="s">
        <v>11446</v>
      </c>
      <c r="F428" s="5">
        <v>43132</v>
      </c>
      <c r="G428" s="1" t="s">
        <v>5794</v>
      </c>
      <c r="H428" s="1" t="s">
        <v>17</v>
      </c>
      <c r="I428" s="1" t="s">
        <v>59</v>
      </c>
      <c r="J428" s="1" t="s">
        <v>5795</v>
      </c>
      <c r="K428" s="1" t="s">
        <v>20</v>
      </c>
      <c r="L428" s="1" t="s">
        <v>5795</v>
      </c>
      <c r="M428" s="1"/>
      <c r="N428" s="1">
        <v>39.4</v>
      </c>
      <c r="O428" s="1" t="s">
        <v>22</v>
      </c>
      <c r="P428" s="1" t="s">
        <v>5796</v>
      </c>
      <c r="Q428" s="1" t="s">
        <v>5797</v>
      </c>
      <c r="R428" s="1" t="s">
        <v>21</v>
      </c>
      <c r="S428" s="1"/>
      <c r="T428" s="1" t="s">
        <v>25</v>
      </c>
      <c r="U428">
        <v>-1</v>
      </c>
    </row>
    <row r="429" spans="1:21">
      <c r="A429" s="1" t="s">
        <v>340</v>
      </c>
      <c r="B429" s="1" t="s">
        <v>11467</v>
      </c>
      <c r="C429" s="1" t="s">
        <v>11456</v>
      </c>
      <c r="D429" s="1" t="s">
        <v>11457</v>
      </c>
      <c r="E429" s="1" t="s">
        <v>11446</v>
      </c>
      <c r="F429" s="5">
        <v>43132</v>
      </c>
      <c r="G429" s="1" t="s">
        <v>5798</v>
      </c>
      <c r="H429" s="1" t="s">
        <v>17</v>
      </c>
      <c r="I429" s="1" t="s">
        <v>59</v>
      </c>
      <c r="J429" s="1" t="s">
        <v>3052</v>
      </c>
      <c r="K429" s="1" t="s">
        <v>20</v>
      </c>
      <c r="L429" s="1" t="s">
        <v>3052</v>
      </c>
      <c r="M429" s="1"/>
      <c r="N429" s="1">
        <v>131</v>
      </c>
      <c r="O429" s="1" t="s">
        <v>22</v>
      </c>
      <c r="P429" s="1" t="s">
        <v>5799</v>
      </c>
      <c r="Q429" s="1" t="s">
        <v>5800</v>
      </c>
      <c r="R429" s="1" t="s">
        <v>21</v>
      </c>
      <c r="S429" s="1"/>
      <c r="T429" s="1" t="s">
        <v>25</v>
      </c>
      <c r="U429">
        <v>-1</v>
      </c>
    </row>
    <row r="430" spans="1:21">
      <c r="A430" s="1" t="s">
        <v>63</v>
      </c>
      <c r="B430" s="1" t="s">
        <v>11461</v>
      </c>
      <c r="C430" s="1" t="s">
        <v>11453</v>
      </c>
      <c r="D430" s="1" t="s">
        <v>11462</v>
      </c>
      <c r="E430" s="1" t="s">
        <v>11446</v>
      </c>
      <c r="F430" s="5">
        <v>43028</v>
      </c>
      <c r="G430" s="1" t="s">
        <v>5814</v>
      </c>
      <c r="H430" s="1" t="s">
        <v>17</v>
      </c>
      <c r="I430" s="1" t="s">
        <v>59</v>
      </c>
      <c r="J430" s="1" t="s">
        <v>5815</v>
      </c>
      <c r="K430" s="1" t="s">
        <v>1682</v>
      </c>
      <c r="L430" s="1" t="s">
        <v>5816</v>
      </c>
      <c r="M430" s="1"/>
      <c r="N430" s="1">
        <v>1695.2</v>
      </c>
      <c r="O430" s="1" t="s">
        <v>22</v>
      </c>
      <c r="P430" s="1" t="s">
        <v>5817</v>
      </c>
      <c r="Q430" s="1" t="s">
        <v>5818</v>
      </c>
      <c r="R430" s="1" t="s">
        <v>21</v>
      </c>
      <c r="S430" s="1"/>
      <c r="T430" s="1" t="s">
        <v>25</v>
      </c>
      <c r="U430">
        <v>-1</v>
      </c>
    </row>
    <row r="431" spans="1:21">
      <c r="A431" s="1" t="s">
        <v>1315</v>
      </c>
      <c r="B431" s="1" t="s">
        <v>11502</v>
      </c>
      <c r="C431" s="1" t="s">
        <v>11456</v>
      </c>
      <c r="D431" s="1" t="s">
        <v>11457</v>
      </c>
      <c r="E431" s="1" t="s">
        <v>11446</v>
      </c>
      <c r="F431" s="5">
        <v>42956</v>
      </c>
      <c r="G431" s="1" t="s">
        <v>5823</v>
      </c>
      <c r="H431" s="1" t="s">
        <v>36</v>
      </c>
      <c r="I431" s="1" t="s">
        <v>59</v>
      </c>
      <c r="J431" s="1" t="s">
        <v>5824</v>
      </c>
      <c r="K431" s="1" t="s">
        <v>20</v>
      </c>
      <c r="L431" s="1" t="s">
        <v>5824</v>
      </c>
      <c r="M431" s="1"/>
      <c r="N431" s="1">
        <v>1350</v>
      </c>
      <c r="O431" s="1" t="s">
        <v>22</v>
      </c>
      <c r="P431" s="1" t="s">
        <v>5825</v>
      </c>
      <c r="Q431" s="1" t="s">
        <v>5826</v>
      </c>
      <c r="R431" s="1" t="s">
        <v>21</v>
      </c>
      <c r="S431" s="1"/>
      <c r="T431" s="1" t="s">
        <v>25</v>
      </c>
      <c r="U431">
        <v>-1</v>
      </c>
    </row>
    <row r="432" spans="1:21">
      <c r="A432" s="1" t="s">
        <v>1315</v>
      </c>
      <c r="B432" s="1" t="s">
        <v>11502</v>
      </c>
      <c r="C432" s="1" t="s">
        <v>11456</v>
      </c>
      <c r="D432" s="1" t="s">
        <v>11457</v>
      </c>
      <c r="E432" s="1" t="s">
        <v>11446</v>
      </c>
      <c r="F432" s="5">
        <v>42956</v>
      </c>
      <c r="G432" s="1" t="s">
        <v>5827</v>
      </c>
      <c r="H432" s="1" t="s">
        <v>17</v>
      </c>
      <c r="I432" s="1" t="s">
        <v>59</v>
      </c>
      <c r="J432" s="1" t="s">
        <v>5828</v>
      </c>
      <c r="K432" s="1" t="s">
        <v>20</v>
      </c>
      <c r="L432" s="1" t="s">
        <v>5828</v>
      </c>
      <c r="M432" s="1"/>
      <c r="N432" s="1">
        <v>13175</v>
      </c>
      <c r="O432" s="1" t="s">
        <v>22</v>
      </c>
      <c r="P432" s="1" t="s">
        <v>5829</v>
      </c>
      <c r="Q432" s="1" t="s">
        <v>5830</v>
      </c>
      <c r="R432" s="1" t="s">
        <v>21</v>
      </c>
      <c r="S432" s="1"/>
      <c r="T432" s="1" t="s">
        <v>25</v>
      </c>
      <c r="U432">
        <v>-1</v>
      </c>
    </row>
    <row r="433" spans="1:21">
      <c r="A433" s="1" t="s">
        <v>340</v>
      </c>
      <c r="B433" s="1" t="s">
        <v>11467</v>
      </c>
      <c r="C433" s="1" t="s">
        <v>11456</v>
      </c>
      <c r="D433" s="1" t="s">
        <v>11457</v>
      </c>
      <c r="E433" s="1" t="s">
        <v>11446</v>
      </c>
      <c r="F433" s="5">
        <v>43132</v>
      </c>
      <c r="G433" s="1" t="s">
        <v>5844</v>
      </c>
      <c r="H433" s="1" t="s">
        <v>17</v>
      </c>
      <c r="I433" s="1" t="s">
        <v>59</v>
      </c>
      <c r="J433" s="1" t="s">
        <v>555</v>
      </c>
      <c r="K433" s="1" t="s">
        <v>20</v>
      </c>
      <c r="L433" s="1" t="s">
        <v>555</v>
      </c>
      <c r="M433" s="1"/>
      <c r="N433" s="1">
        <v>218</v>
      </c>
      <c r="O433" s="1" t="s">
        <v>22</v>
      </c>
      <c r="P433" s="1" t="s">
        <v>5845</v>
      </c>
      <c r="Q433" s="1" t="s">
        <v>5846</v>
      </c>
      <c r="R433" s="1" t="s">
        <v>21</v>
      </c>
      <c r="S433" s="1"/>
      <c r="T433" s="1" t="s">
        <v>25</v>
      </c>
      <c r="U433">
        <v>-1</v>
      </c>
    </row>
    <row r="434" spans="1:21">
      <c r="A434" s="1" t="s">
        <v>340</v>
      </c>
      <c r="B434" s="1" t="s">
        <v>11467</v>
      </c>
      <c r="C434" s="1" t="s">
        <v>11456</v>
      </c>
      <c r="D434" s="1" t="s">
        <v>11457</v>
      </c>
      <c r="E434" s="1" t="s">
        <v>11446</v>
      </c>
      <c r="F434" s="5">
        <v>43132</v>
      </c>
      <c r="G434" s="1" t="s">
        <v>5847</v>
      </c>
      <c r="H434" s="1" t="s">
        <v>17</v>
      </c>
      <c r="I434" s="1" t="s">
        <v>59</v>
      </c>
      <c r="J434" s="1" t="s">
        <v>3284</v>
      </c>
      <c r="K434" s="1" t="s">
        <v>20</v>
      </c>
      <c r="L434" s="1" t="s">
        <v>3284</v>
      </c>
      <c r="M434" s="1"/>
      <c r="N434" s="1">
        <v>450</v>
      </c>
      <c r="O434" s="1" t="s">
        <v>22</v>
      </c>
      <c r="P434" s="1" t="s">
        <v>5848</v>
      </c>
      <c r="Q434" s="1" t="s">
        <v>5849</v>
      </c>
      <c r="R434" s="1" t="s">
        <v>21</v>
      </c>
      <c r="S434" s="1"/>
      <c r="T434" s="1" t="s">
        <v>25</v>
      </c>
      <c r="U434">
        <v>-1</v>
      </c>
    </row>
    <row r="435" spans="1:21">
      <c r="A435" s="1" t="s">
        <v>340</v>
      </c>
      <c r="B435" s="1" t="s">
        <v>11467</v>
      </c>
      <c r="C435" s="1" t="s">
        <v>11456</v>
      </c>
      <c r="D435" s="1" t="s">
        <v>11457</v>
      </c>
      <c r="E435" s="1" t="s">
        <v>11446</v>
      </c>
      <c r="F435" s="5">
        <v>43132</v>
      </c>
      <c r="G435" s="1" t="s">
        <v>5850</v>
      </c>
      <c r="H435" s="1" t="s">
        <v>17</v>
      </c>
      <c r="I435" s="1" t="s">
        <v>59</v>
      </c>
      <c r="J435" s="1" t="s">
        <v>5851</v>
      </c>
      <c r="K435" s="1" t="s">
        <v>20</v>
      </c>
      <c r="L435" s="1" t="s">
        <v>5851</v>
      </c>
      <c r="M435" s="1"/>
      <c r="N435" s="1">
        <v>802</v>
      </c>
      <c r="O435" s="1" t="s">
        <v>22</v>
      </c>
      <c r="P435" s="1" t="s">
        <v>5852</v>
      </c>
      <c r="Q435" s="1" t="s">
        <v>5853</v>
      </c>
      <c r="R435" s="1" t="s">
        <v>21</v>
      </c>
      <c r="S435" s="1"/>
      <c r="T435" s="1" t="s">
        <v>25</v>
      </c>
      <c r="U435">
        <v>-1</v>
      </c>
    </row>
    <row r="436" spans="1:21">
      <c r="A436" s="1" t="s">
        <v>340</v>
      </c>
      <c r="B436" s="1" t="s">
        <v>11467</v>
      </c>
      <c r="C436" s="1" t="s">
        <v>11456</v>
      </c>
      <c r="D436" s="1" t="s">
        <v>11457</v>
      </c>
      <c r="E436" s="1" t="s">
        <v>11446</v>
      </c>
      <c r="F436" s="5">
        <v>43132</v>
      </c>
      <c r="G436" s="1" t="s">
        <v>5854</v>
      </c>
      <c r="H436" s="1" t="s">
        <v>17</v>
      </c>
      <c r="I436" s="1" t="s">
        <v>59</v>
      </c>
      <c r="J436" s="1" t="s">
        <v>1139</v>
      </c>
      <c r="K436" s="1" t="s">
        <v>20</v>
      </c>
      <c r="L436" s="1" t="s">
        <v>1139</v>
      </c>
      <c r="M436" s="1"/>
      <c r="N436" s="1">
        <v>553</v>
      </c>
      <c r="O436" s="1" t="s">
        <v>22</v>
      </c>
      <c r="P436" s="1" t="s">
        <v>5855</v>
      </c>
      <c r="Q436" s="1" t="s">
        <v>5856</v>
      </c>
      <c r="R436" s="1" t="s">
        <v>21</v>
      </c>
      <c r="S436" s="1"/>
      <c r="T436" s="1" t="s">
        <v>25</v>
      </c>
      <c r="U436">
        <v>-1</v>
      </c>
    </row>
    <row r="437" spans="1:21">
      <c r="A437" s="1" t="s">
        <v>340</v>
      </c>
      <c r="B437" s="1" t="s">
        <v>11467</v>
      </c>
      <c r="C437" s="1" t="s">
        <v>11456</v>
      </c>
      <c r="D437" s="1" t="s">
        <v>11457</v>
      </c>
      <c r="E437" s="1" t="s">
        <v>11446</v>
      </c>
      <c r="F437" s="5">
        <v>43132</v>
      </c>
      <c r="G437" s="1" t="s">
        <v>5857</v>
      </c>
      <c r="H437" s="1" t="s">
        <v>17</v>
      </c>
      <c r="I437" s="1" t="s">
        <v>59</v>
      </c>
      <c r="J437" s="1" t="s">
        <v>5858</v>
      </c>
      <c r="K437" s="1" t="s">
        <v>20</v>
      </c>
      <c r="L437" s="1" t="s">
        <v>5858</v>
      </c>
      <c r="M437" s="1"/>
      <c r="N437" s="1">
        <v>560</v>
      </c>
      <c r="O437" s="1" t="s">
        <v>22</v>
      </c>
      <c r="P437" s="1" t="s">
        <v>5859</v>
      </c>
      <c r="Q437" s="1" t="s">
        <v>5860</v>
      </c>
      <c r="R437" s="1" t="s">
        <v>21</v>
      </c>
      <c r="S437" s="1"/>
      <c r="T437" s="1" t="s">
        <v>25</v>
      </c>
      <c r="U437">
        <v>-1</v>
      </c>
    </row>
    <row r="438" spans="1:21">
      <c r="A438" s="1" t="s">
        <v>340</v>
      </c>
      <c r="B438" s="1" t="s">
        <v>11467</v>
      </c>
      <c r="C438" s="1" t="s">
        <v>11456</v>
      </c>
      <c r="D438" s="1" t="s">
        <v>11457</v>
      </c>
      <c r="E438" s="1" t="s">
        <v>11446</v>
      </c>
      <c r="F438" s="5">
        <v>43132</v>
      </c>
      <c r="G438" s="1" t="s">
        <v>5861</v>
      </c>
      <c r="H438" s="1" t="s">
        <v>17</v>
      </c>
      <c r="I438" s="1" t="s">
        <v>59</v>
      </c>
      <c r="J438" s="1" t="s">
        <v>3301</v>
      </c>
      <c r="K438" s="1" t="s">
        <v>20</v>
      </c>
      <c r="L438" s="1" t="s">
        <v>3301</v>
      </c>
      <c r="M438" s="1"/>
      <c r="N438" s="1">
        <v>773.4</v>
      </c>
      <c r="O438" s="1" t="s">
        <v>22</v>
      </c>
      <c r="P438" s="1" t="s">
        <v>5862</v>
      </c>
      <c r="Q438" s="1" t="s">
        <v>5863</v>
      </c>
      <c r="R438" s="1" t="s">
        <v>21</v>
      </c>
      <c r="S438" s="1"/>
      <c r="T438" s="1" t="s">
        <v>25</v>
      </c>
      <c r="U438">
        <v>-1</v>
      </c>
    </row>
    <row r="439" spans="1:21">
      <c r="A439" s="1" t="s">
        <v>2661</v>
      </c>
      <c r="B439" s="1" t="s">
        <v>11463</v>
      </c>
      <c r="C439" s="1" t="s">
        <v>11453</v>
      </c>
      <c r="D439" s="1" t="s">
        <v>11462</v>
      </c>
      <c r="E439" s="1" t="s">
        <v>11446</v>
      </c>
      <c r="F439" s="5">
        <v>42670</v>
      </c>
      <c r="G439" s="1" t="s">
        <v>5867</v>
      </c>
      <c r="H439" s="1" t="s">
        <v>17</v>
      </c>
      <c r="I439" s="1" t="s">
        <v>59</v>
      </c>
      <c r="J439" s="1" t="s">
        <v>5868</v>
      </c>
      <c r="K439" s="1" t="s">
        <v>20</v>
      </c>
      <c r="L439" s="1" t="s">
        <v>5868</v>
      </c>
      <c r="M439" s="1"/>
      <c r="N439" s="1">
        <v>351</v>
      </c>
      <c r="O439" s="1" t="s">
        <v>22</v>
      </c>
      <c r="P439" s="1" t="s">
        <v>5869</v>
      </c>
      <c r="Q439" s="1" t="s">
        <v>5870</v>
      </c>
      <c r="R439" s="1" t="s">
        <v>21</v>
      </c>
      <c r="S439" s="1"/>
      <c r="T439" s="1" t="s">
        <v>25</v>
      </c>
      <c r="U439">
        <v>-1</v>
      </c>
    </row>
    <row r="440" spans="1:21">
      <c r="A440" s="1" t="s">
        <v>524</v>
      </c>
      <c r="B440" s="1" t="s">
        <v>11477</v>
      </c>
      <c r="C440" s="1" t="s">
        <v>11456</v>
      </c>
      <c r="D440" s="1" t="s">
        <v>11478</v>
      </c>
      <c r="E440" s="1" t="s">
        <v>11446</v>
      </c>
      <c r="F440" s="5">
        <v>43018</v>
      </c>
      <c r="G440" s="1" t="s">
        <v>5871</v>
      </c>
      <c r="H440" s="1" t="s">
        <v>17</v>
      </c>
      <c r="I440" s="1" t="s">
        <v>59</v>
      </c>
      <c r="J440" s="1" t="s">
        <v>5872</v>
      </c>
      <c r="K440" s="1" t="s">
        <v>20</v>
      </c>
      <c r="L440" s="1" t="s">
        <v>5872</v>
      </c>
      <c r="M440" s="1"/>
      <c r="N440" s="1">
        <v>43.68</v>
      </c>
      <c r="O440" s="1" t="s">
        <v>22</v>
      </c>
      <c r="P440" s="1" t="s">
        <v>5873</v>
      </c>
      <c r="Q440" s="1" t="s">
        <v>5874</v>
      </c>
      <c r="R440" s="1" t="s">
        <v>21</v>
      </c>
      <c r="S440" s="1"/>
      <c r="T440" s="1" t="s">
        <v>25</v>
      </c>
      <c r="U440">
        <v>-1</v>
      </c>
    </row>
    <row r="441" spans="1:21">
      <c r="A441" s="1" t="s">
        <v>524</v>
      </c>
      <c r="B441" s="1" t="s">
        <v>11477</v>
      </c>
      <c r="C441" s="1" t="s">
        <v>11456</v>
      </c>
      <c r="D441" s="1" t="s">
        <v>11478</v>
      </c>
      <c r="E441" s="1" t="s">
        <v>11446</v>
      </c>
      <c r="F441" s="5">
        <v>43018</v>
      </c>
      <c r="G441" s="1" t="s">
        <v>5875</v>
      </c>
      <c r="H441" s="1" t="s">
        <v>17</v>
      </c>
      <c r="I441" s="1" t="s">
        <v>59</v>
      </c>
      <c r="J441" s="1" t="s">
        <v>526</v>
      </c>
      <c r="K441" s="1" t="s">
        <v>20</v>
      </c>
      <c r="L441" s="1" t="s">
        <v>526</v>
      </c>
      <c r="M441" s="1"/>
      <c r="N441" s="1">
        <v>37.24</v>
      </c>
      <c r="O441" s="1" t="s">
        <v>22</v>
      </c>
      <c r="P441" s="1" t="s">
        <v>5876</v>
      </c>
      <c r="Q441" s="1" t="s">
        <v>5877</v>
      </c>
      <c r="R441" s="1" t="s">
        <v>21</v>
      </c>
      <c r="S441" s="1"/>
      <c r="T441" s="1" t="s">
        <v>25</v>
      </c>
      <c r="U441">
        <v>-1</v>
      </c>
    </row>
    <row r="442" spans="1:21">
      <c r="A442" s="1" t="s">
        <v>524</v>
      </c>
      <c r="B442" s="1" t="s">
        <v>11477</v>
      </c>
      <c r="C442" s="1" t="s">
        <v>11456</v>
      </c>
      <c r="D442" s="1" t="s">
        <v>11478</v>
      </c>
      <c r="E442" s="1" t="s">
        <v>11446</v>
      </c>
      <c r="F442" s="5">
        <v>43018</v>
      </c>
      <c r="G442" s="1" t="s">
        <v>5878</v>
      </c>
      <c r="H442" s="1" t="s">
        <v>17</v>
      </c>
      <c r="I442" s="1" t="s">
        <v>59</v>
      </c>
      <c r="J442" s="1" t="s">
        <v>5879</v>
      </c>
      <c r="K442" s="1" t="s">
        <v>20</v>
      </c>
      <c r="L442" s="1" t="s">
        <v>5879</v>
      </c>
      <c r="M442" s="1"/>
      <c r="N442" s="1">
        <v>74.48</v>
      </c>
      <c r="O442" s="1" t="s">
        <v>22</v>
      </c>
      <c r="P442" s="1" t="s">
        <v>5880</v>
      </c>
      <c r="Q442" s="1" t="s">
        <v>5881</v>
      </c>
      <c r="R442" s="1" t="s">
        <v>21</v>
      </c>
      <c r="S442" s="1"/>
      <c r="T442" s="1" t="s">
        <v>25</v>
      </c>
      <c r="U442">
        <v>-1</v>
      </c>
    </row>
    <row r="443" spans="1:21">
      <c r="A443" s="1" t="s">
        <v>220</v>
      </c>
      <c r="B443" s="1" t="s">
        <v>11463</v>
      </c>
      <c r="C443" s="1" t="s">
        <v>11453</v>
      </c>
      <c r="D443" s="1" t="s">
        <v>11462</v>
      </c>
      <c r="E443" s="1" t="s">
        <v>11446</v>
      </c>
      <c r="F443" s="5">
        <v>42670</v>
      </c>
      <c r="G443" s="1" t="s">
        <v>5890</v>
      </c>
      <c r="H443" s="1" t="s">
        <v>17</v>
      </c>
      <c r="I443" s="1" t="s">
        <v>59</v>
      </c>
      <c r="J443" s="1" t="s">
        <v>3744</v>
      </c>
      <c r="K443" s="1" t="s">
        <v>20</v>
      </c>
      <c r="L443" s="1" t="s">
        <v>3744</v>
      </c>
      <c r="M443" s="1"/>
      <c r="N443" s="1">
        <v>323</v>
      </c>
      <c r="O443" s="1" t="s">
        <v>22</v>
      </c>
      <c r="P443" s="1" t="s">
        <v>5891</v>
      </c>
      <c r="Q443" s="1" t="s">
        <v>5892</v>
      </c>
      <c r="R443" s="1" t="s">
        <v>21</v>
      </c>
      <c r="S443" s="1"/>
      <c r="T443" s="1" t="s">
        <v>25</v>
      </c>
      <c r="U443">
        <v>-1</v>
      </c>
    </row>
    <row r="444" spans="1:21">
      <c r="A444" s="1" t="s">
        <v>220</v>
      </c>
      <c r="B444" s="1" t="s">
        <v>11463</v>
      </c>
      <c r="C444" s="1" t="s">
        <v>11453</v>
      </c>
      <c r="D444" s="1" t="s">
        <v>11462</v>
      </c>
      <c r="E444" s="1" t="s">
        <v>11446</v>
      </c>
      <c r="F444" s="5">
        <v>42670</v>
      </c>
      <c r="G444" s="1" t="s">
        <v>5893</v>
      </c>
      <c r="H444" s="1" t="s">
        <v>17</v>
      </c>
      <c r="I444" s="1" t="s">
        <v>59</v>
      </c>
      <c r="J444" s="1" t="s">
        <v>5745</v>
      </c>
      <c r="K444" s="1" t="s">
        <v>20</v>
      </c>
      <c r="L444" s="1" t="s">
        <v>5745</v>
      </c>
      <c r="M444" s="1"/>
      <c r="N444" s="1">
        <v>602</v>
      </c>
      <c r="O444" s="1" t="s">
        <v>22</v>
      </c>
      <c r="P444" s="1" t="s">
        <v>5894</v>
      </c>
      <c r="Q444" s="1" t="s">
        <v>5894</v>
      </c>
      <c r="R444" s="1" t="s">
        <v>21</v>
      </c>
      <c r="S444" s="1"/>
      <c r="T444" s="1" t="s">
        <v>25</v>
      </c>
      <c r="U444">
        <v>-1</v>
      </c>
    </row>
    <row r="445" spans="1:21">
      <c r="A445" s="1" t="s">
        <v>220</v>
      </c>
      <c r="B445" s="1" t="s">
        <v>11463</v>
      </c>
      <c r="C445" s="1" t="s">
        <v>11453</v>
      </c>
      <c r="D445" s="1" t="s">
        <v>11462</v>
      </c>
      <c r="E445" s="1" t="s">
        <v>11446</v>
      </c>
      <c r="F445" s="5">
        <v>42670</v>
      </c>
      <c r="G445" s="1" t="s">
        <v>5895</v>
      </c>
      <c r="H445" s="1" t="s">
        <v>17</v>
      </c>
      <c r="I445" s="1" t="s">
        <v>59</v>
      </c>
      <c r="J445" s="1" t="s">
        <v>5745</v>
      </c>
      <c r="K445" s="1" t="s">
        <v>20</v>
      </c>
      <c r="L445" s="1" t="s">
        <v>5745</v>
      </c>
      <c r="M445" s="1"/>
      <c r="N445" s="1">
        <v>602</v>
      </c>
      <c r="O445" s="1" t="s">
        <v>22</v>
      </c>
      <c r="P445" s="1" t="s">
        <v>5896</v>
      </c>
      <c r="Q445" s="1" t="s">
        <v>5897</v>
      </c>
      <c r="R445" s="1" t="s">
        <v>21</v>
      </c>
      <c r="S445" s="1"/>
      <c r="T445" s="1" t="s">
        <v>25</v>
      </c>
      <c r="U445">
        <v>-1</v>
      </c>
    </row>
    <row r="446" spans="1:21">
      <c r="A446" s="1" t="s">
        <v>220</v>
      </c>
      <c r="B446" s="1" t="s">
        <v>11463</v>
      </c>
      <c r="C446" s="1" t="s">
        <v>11453</v>
      </c>
      <c r="D446" s="1" t="s">
        <v>11462</v>
      </c>
      <c r="E446" s="1" t="s">
        <v>11446</v>
      </c>
      <c r="F446" s="5">
        <v>42670</v>
      </c>
      <c r="G446" s="1" t="s">
        <v>5898</v>
      </c>
      <c r="H446" s="1" t="s">
        <v>17</v>
      </c>
      <c r="I446" s="1" t="s">
        <v>59</v>
      </c>
      <c r="J446" s="1" t="s">
        <v>5745</v>
      </c>
      <c r="K446" s="1" t="s">
        <v>20</v>
      </c>
      <c r="L446" s="1" t="s">
        <v>5745</v>
      </c>
      <c r="M446" s="1"/>
      <c r="N446" s="1">
        <v>602</v>
      </c>
      <c r="O446" s="1" t="s">
        <v>22</v>
      </c>
      <c r="P446" s="1" t="s">
        <v>5899</v>
      </c>
      <c r="Q446" s="1" t="s">
        <v>5900</v>
      </c>
      <c r="R446" s="1" t="s">
        <v>21</v>
      </c>
      <c r="S446" s="1"/>
      <c r="T446" s="1" t="s">
        <v>25</v>
      </c>
      <c r="U446">
        <v>-1</v>
      </c>
    </row>
    <row r="447" spans="1:21">
      <c r="A447" s="1" t="s">
        <v>220</v>
      </c>
      <c r="B447" s="1" t="s">
        <v>11463</v>
      </c>
      <c r="C447" s="1" t="s">
        <v>11453</v>
      </c>
      <c r="D447" s="1" t="s">
        <v>11462</v>
      </c>
      <c r="E447" s="1" t="s">
        <v>11446</v>
      </c>
      <c r="F447" s="5">
        <v>42670</v>
      </c>
      <c r="G447" s="1" t="s">
        <v>5901</v>
      </c>
      <c r="H447" s="1" t="s">
        <v>17</v>
      </c>
      <c r="I447" s="1" t="s">
        <v>59</v>
      </c>
      <c r="J447" s="1" t="s">
        <v>5745</v>
      </c>
      <c r="K447" s="1" t="s">
        <v>20</v>
      </c>
      <c r="L447" s="1" t="s">
        <v>5745</v>
      </c>
      <c r="M447" s="1"/>
      <c r="N447" s="1">
        <v>602</v>
      </c>
      <c r="O447" s="1" t="s">
        <v>22</v>
      </c>
      <c r="P447" s="1" t="s">
        <v>5903</v>
      </c>
      <c r="Q447" s="1" t="s">
        <v>5904</v>
      </c>
      <c r="R447" s="1" t="s">
        <v>21</v>
      </c>
      <c r="S447" s="1"/>
      <c r="T447" s="1" t="s">
        <v>25</v>
      </c>
      <c r="U447">
        <v>-1</v>
      </c>
    </row>
    <row r="448" spans="1:21">
      <c r="A448" s="1" t="s">
        <v>220</v>
      </c>
      <c r="B448" s="1" t="s">
        <v>11463</v>
      </c>
      <c r="C448" s="1" t="s">
        <v>11453</v>
      </c>
      <c r="D448" s="1" t="s">
        <v>11462</v>
      </c>
      <c r="E448" s="1" t="s">
        <v>11446</v>
      </c>
      <c r="F448" s="5">
        <v>42670</v>
      </c>
      <c r="G448" s="1" t="s">
        <v>5905</v>
      </c>
      <c r="H448" s="1" t="s">
        <v>17</v>
      </c>
      <c r="I448" s="1" t="s">
        <v>59</v>
      </c>
      <c r="J448" s="1" t="s">
        <v>5773</v>
      </c>
      <c r="K448" s="1" t="s">
        <v>20</v>
      </c>
      <c r="L448" s="1" t="s">
        <v>5773</v>
      </c>
      <c r="M448" s="1"/>
      <c r="N448" s="1">
        <v>198</v>
      </c>
      <c r="O448" s="1" t="s">
        <v>22</v>
      </c>
      <c r="P448" s="1" t="s">
        <v>5906</v>
      </c>
      <c r="Q448" s="1" t="s">
        <v>5906</v>
      </c>
      <c r="R448" s="1" t="s">
        <v>21</v>
      </c>
      <c r="S448" s="1"/>
      <c r="T448" s="1" t="s">
        <v>25</v>
      </c>
      <c r="U448">
        <v>-1</v>
      </c>
    </row>
    <row r="449" spans="1:21">
      <c r="A449" s="1" t="s">
        <v>220</v>
      </c>
      <c r="B449" s="1" t="s">
        <v>11463</v>
      </c>
      <c r="C449" s="1" t="s">
        <v>11453</v>
      </c>
      <c r="D449" s="1" t="s">
        <v>11462</v>
      </c>
      <c r="E449" s="1" t="s">
        <v>11446</v>
      </c>
      <c r="F449" s="5">
        <v>42670</v>
      </c>
      <c r="G449" s="1" t="s">
        <v>5907</v>
      </c>
      <c r="H449" s="1" t="s">
        <v>17</v>
      </c>
      <c r="I449" s="1" t="s">
        <v>59</v>
      </c>
      <c r="J449" s="1" t="s">
        <v>5908</v>
      </c>
      <c r="K449" s="1" t="s">
        <v>20</v>
      </c>
      <c r="L449" s="1" t="s">
        <v>5908</v>
      </c>
      <c r="M449" s="1"/>
      <c r="N449" s="1">
        <v>1090</v>
      </c>
      <c r="O449" s="1" t="s">
        <v>22</v>
      </c>
      <c r="P449" s="1" t="s">
        <v>5909</v>
      </c>
      <c r="Q449" s="1" t="s">
        <v>5910</v>
      </c>
      <c r="R449" s="1" t="s">
        <v>21</v>
      </c>
      <c r="S449" s="1"/>
      <c r="T449" s="1" t="s">
        <v>25</v>
      </c>
      <c r="U449">
        <v>-1</v>
      </c>
    </row>
    <row r="450" spans="1:21">
      <c r="A450" s="1" t="s">
        <v>220</v>
      </c>
      <c r="B450" s="1" t="s">
        <v>11463</v>
      </c>
      <c r="C450" s="1" t="s">
        <v>11453</v>
      </c>
      <c r="D450" s="1" t="s">
        <v>11462</v>
      </c>
      <c r="E450" s="1" t="s">
        <v>11446</v>
      </c>
      <c r="F450" s="5">
        <v>42670</v>
      </c>
      <c r="G450" s="1" t="s">
        <v>5911</v>
      </c>
      <c r="H450" s="1" t="s">
        <v>17</v>
      </c>
      <c r="I450" s="1" t="s">
        <v>59</v>
      </c>
      <c r="J450" s="1" t="s">
        <v>5908</v>
      </c>
      <c r="K450" s="1" t="s">
        <v>20</v>
      </c>
      <c r="L450" s="1" t="s">
        <v>5908</v>
      </c>
      <c r="M450" s="1"/>
      <c r="N450" s="1">
        <v>1090</v>
      </c>
      <c r="O450" s="1" t="s">
        <v>22</v>
      </c>
      <c r="P450" s="1" t="s">
        <v>5912</v>
      </c>
      <c r="Q450" s="1" t="s">
        <v>5912</v>
      </c>
      <c r="R450" s="1" t="s">
        <v>21</v>
      </c>
      <c r="S450" s="1"/>
      <c r="T450" s="1" t="s">
        <v>25</v>
      </c>
      <c r="U450">
        <v>-1</v>
      </c>
    </row>
    <row r="451" spans="1:21">
      <c r="A451" s="1" t="s">
        <v>220</v>
      </c>
      <c r="B451" s="1" t="s">
        <v>11463</v>
      </c>
      <c r="C451" s="1" t="s">
        <v>11453</v>
      </c>
      <c r="D451" s="1" t="s">
        <v>11462</v>
      </c>
      <c r="E451" s="1" t="s">
        <v>11446</v>
      </c>
      <c r="F451" s="5">
        <v>42670</v>
      </c>
      <c r="G451" s="1" t="s">
        <v>5913</v>
      </c>
      <c r="H451" s="1" t="s">
        <v>17</v>
      </c>
      <c r="I451" s="1" t="s">
        <v>59</v>
      </c>
      <c r="J451" s="1" t="s">
        <v>1744</v>
      </c>
      <c r="K451" s="1" t="s">
        <v>20</v>
      </c>
      <c r="L451" s="1" t="s">
        <v>1744</v>
      </c>
      <c r="M451" s="1"/>
      <c r="N451" s="1">
        <v>202</v>
      </c>
      <c r="O451" s="1" t="s">
        <v>22</v>
      </c>
      <c r="P451" s="1" t="s">
        <v>5914</v>
      </c>
      <c r="Q451" s="1" t="s">
        <v>5915</v>
      </c>
      <c r="R451" s="1" t="s">
        <v>21</v>
      </c>
      <c r="S451" s="1"/>
      <c r="T451" s="1" t="s">
        <v>25</v>
      </c>
      <c r="U451">
        <v>-1</v>
      </c>
    </row>
    <row r="452" spans="1:21">
      <c r="A452" s="1" t="s">
        <v>220</v>
      </c>
      <c r="B452" s="1" t="s">
        <v>11463</v>
      </c>
      <c r="C452" s="1" t="s">
        <v>11453</v>
      </c>
      <c r="D452" s="1" t="s">
        <v>11462</v>
      </c>
      <c r="E452" s="1" t="s">
        <v>11446</v>
      </c>
      <c r="F452" s="5">
        <v>42670</v>
      </c>
      <c r="G452" s="1" t="s">
        <v>5916</v>
      </c>
      <c r="H452" s="1" t="s">
        <v>17</v>
      </c>
      <c r="I452" s="1" t="s">
        <v>59</v>
      </c>
      <c r="J452" s="1" t="s">
        <v>5917</v>
      </c>
      <c r="K452" s="1" t="s">
        <v>20</v>
      </c>
      <c r="L452" s="1" t="s">
        <v>5917</v>
      </c>
      <c r="M452" s="1"/>
      <c r="N452" s="1">
        <v>494</v>
      </c>
      <c r="O452" s="1" t="s">
        <v>22</v>
      </c>
      <c r="P452" s="1" t="s">
        <v>5918</v>
      </c>
      <c r="Q452" s="1" t="s">
        <v>5918</v>
      </c>
      <c r="R452" s="1" t="s">
        <v>21</v>
      </c>
      <c r="S452" s="1"/>
      <c r="T452" s="1" t="s">
        <v>25</v>
      </c>
      <c r="U452">
        <v>-1</v>
      </c>
    </row>
    <row r="453" spans="1:21">
      <c r="A453" s="1" t="s">
        <v>220</v>
      </c>
      <c r="B453" s="1" t="s">
        <v>11463</v>
      </c>
      <c r="C453" s="1" t="s">
        <v>11453</v>
      </c>
      <c r="D453" s="1" t="s">
        <v>11462</v>
      </c>
      <c r="E453" s="1" t="s">
        <v>11446</v>
      </c>
      <c r="F453" s="5">
        <v>42670</v>
      </c>
      <c r="G453" s="1" t="s">
        <v>5919</v>
      </c>
      <c r="H453" s="1" t="s">
        <v>17</v>
      </c>
      <c r="I453" s="1" t="s">
        <v>59</v>
      </c>
      <c r="J453" s="1" t="s">
        <v>5917</v>
      </c>
      <c r="K453" s="1" t="s">
        <v>20</v>
      </c>
      <c r="L453" s="1" t="s">
        <v>5917</v>
      </c>
      <c r="M453" s="1"/>
      <c r="N453" s="1">
        <v>494</v>
      </c>
      <c r="O453" s="1" t="s">
        <v>22</v>
      </c>
      <c r="P453" s="1" t="s">
        <v>5920</v>
      </c>
      <c r="Q453" s="1" t="s">
        <v>5921</v>
      </c>
      <c r="R453" s="1" t="s">
        <v>21</v>
      </c>
      <c r="S453" s="1"/>
      <c r="T453" s="1" t="s">
        <v>25</v>
      </c>
      <c r="U453">
        <v>-1</v>
      </c>
    </row>
    <row r="454" spans="1:21">
      <c r="A454" s="1" t="s">
        <v>137</v>
      </c>
      <c r="B454" s="1" t="s">
        <v>11452</v>
      </c>
      <c r="C454" s="1" t="s">
        <v>11453</v>
      </c>
      <c r="D454" s="1" t="s">
        <v>11454</v>
      </c>
      <c r="E454" s="1" t="s">
        <v>11446</v>
      </c>
      <c r="F454" s="5">
        <v>43157.801736111098</v>
      </c>
      <c r="G454" s="1" t="s">
        <v>5928</v>
      </c>
      <c r="H454" s="1" t="s">
        <v>17</v>
      </c>
      <c r="I454" s="1" t="s">
        <v>59</v>
      </c>
      <c r="J454" s="1" t="s">
        <v>5929</v>
      </c>
      <c r="K454" s="1" t="s">
        <v>5930</v>
      </c>
      <c r="L454" s="1" t="s">
        <v>5931</v>
      </c>
      <c r="M454" s="1"/>
      <c r="N454" s="1">
        <v>1550.16</v>
      </c>
      <c r="O454" s="1" t="s">
        <v>22</v>
      </c>
      <c r="P454" s="1" t="s">
        <v>5932</v>
      </c>
      <c r="Q454" s="1" t="s">
        <v>5933</v>
      </c>
      <c r="R454" s="1" t="s">
        <v>21</v>
      </c>
      <c r="S454" s="1"/>
      <c r="T454" s="1" t="s">
        <v>25</v>
      </c>
      <c r="U454">
        <v>-1</v>
      </c>
    </row>
    <row r="455" spans="1:21">
      <c r="A455" s="1" t="s">
        <v>137</v>
      </c>
      <c r="B455" s="1" t="s">
        <v>11452</v>
      </c>
      <c r="C455" s="1" t="s">
        <v>11453</v>
      </c>
      <c r="D455" s="1" t="s">
        <v>11454</v>
      </c>
      <c r="E455" s="1" t="s">
        <v>11446</v>
      </c>
      <c r="F455" s="5">
        <v>43157.801736111098</v>
      </c>
      <c r="G455" s="1" t="s">
        <v>5934</v>
      </c>
      <c r="H455" s="1" t="s">
        <v>17</v>
      </c>
      <c r="I455" s="1" t="s">
        <v>59</v>
      </c>
      <c r="J455" s="1" t="s">
        <v>4124</v>
      </c>
      <c r="K455" s="1" t="s">
        <v>20</v>
      </c>
      <c r="L455" s="1" t="s">
        <v>4124</v>
      </c>
      <c r="M455" s="1"/>
      <c r="N455" s="1">
        <v>780</v>
      </c>
      <c r="O455" s="1" t="s">
        <v>22</v>
      </c>
      <c r="P455" s="1" t="s">
        <v>5935</v>
      </c>
      <c r="Q455" s="1" t="s">
        <v>5936</v>
      </c>
      <c r="R455" s="1" t="s">
        <v>21</v>
      </c>
      <c r="S455" s="1"/>
      <c r="T455" s="1" t="s">
        <v>25</v>
      </c>
      <c r="U455">
        <v>-1</v>
      </c>
    </row>
    <row r="456" spans="1:21">
      <c r="A456" s="1" t="s">
        <v>708</v>
      </c>
      <c r="B456" s="1" t="s">
        <v>708</v>
      </c>
      <c r="C456" s="1" t="s">
        <v>11456</v>
      </c>
      <c r="D456" s="1" t="s">
        <v>11478</v>
      </c>
      <c r="E456" s="1" t="s">
        <v>11446</v>
      </c>
      <c r="F456" s="5">
        <v>43021</v>
      </c>
      <c r="G456" s="1" t="s">
        <v>5941</v>
      </c>
      <c r="H456" s="1" t="s">
        <v>17</v>
      </c>
      <c r="I456" s="1" t="s">
        <v>59</v>
      </c>
      <c r="J456" s="1" t="s">
        <v>4778</v>
      </c>
      <c r="K456" s="1" t="s">
        <v>20</v>
      </c>
      <c r="L456" s="1" t="s">
        <v>4778</v>
      </c>
      <c r="M456" s="1"/>
      <c r="N456" s="1">
        <v>616</v>
      </c>
      <c r="O456" s="1" t="s">
        <v>22</v>
      </c>
      <c r="P456" s="1" t="s">
        <v>5942</v>
      </c>
      <c r="Q456" s="1" t="s">
        <v>5943</v>
      </c>
      <c r="R456" s="1" t="s">
        <v>21</v>
      </c>
      <c r="S456" s="1"/>
      <c r="T456" s="1" t="s">
        <v>25</v>
      </c>
      <c r="U456">
        <v>-1</v>
      </c>
    </row>
    <row r="457" spans="1:21">
      <c r="A457" s="1" t="s">
        <v>708</v>
      </c>
      <c r="B457" s="1" t="s">
        <v>708</v>
      </c>
      <c r="C457" s="1" t="s">
        <v>11456</v>
      </c>
      <c r="D457" s="1" t="s">
        <v>11478</v>
      </c>
      <c r="E457" s="1" t="s">
        <v>11446</v>
      </c>
      <c r="F457" s="5">
        <v>43021</v>
      </c>
      <c r="G457" s="1" t="s">
        <v>5966</v>
      </c>
      <c r="H457" s="1" t="s">
        <v>17</v>
      </c>
      <c r="I457" s="1" t="s">
        <v>59</v>
      </c>
      <c r="J457" s="1" t="s">
        <v>5967</v>
      </c>
      <c r="K457" s="1" t="s">
        <v>20</v>
      </c>
      <c r="L457" s="1" t="s">
        <v>5967</v>
      </c>
      <c r="M457" s="1"/>
      <c r="N457" s="1">
        <v>670</v>
      </c>
      <c r="O457" s="1" t="s">
        <v>22</v>
      </c>
      <c r="P457" s="1" t="s">
        <v>5968</v>
      </c>
      <c r="Q457" s="1" t="s">
        <v>5968</v>
      </c>
      <c r="R457" s="1" t="s">
        <v>21</v>
      </c>
      <c r="S457" s="1"/>
      <c r="T457" s="1" t="s">
        <v>25</v>
      </c>
      <c r="U457">
        <v>-1</v>
      </c>
    </row>
    <row r="458" spans="1:21">
      <c r="A458" s="1" t="s">
        <v>220</v>
      </c>
      <c r="B458" s="1" t="s">
        <v>11463</v>
      </c>
      <c r="C458" s="1" t="s">
        <v>11453</v>
      </c>
      <c r="D458" s="1" t="s">
        <v>11462</v>
      </c>
      <c r="E458" s="1" t="s">
        <v>11446</v>
      </c>
      <c r="F458" s="5">
        <v>42670</v>
      </c>
      <c r="G458" s="1" t="s">
        <v>5969</v>
      </c>
      <c r="H458" s="1" t="s">
        <v>1861</v>
      </c>
      <c r="I458" s="1" t="s">
        <v>59</v>
      </c>
      <c r="J458" s="1" t="s">
        <v>3607</v>
      </c>
      <c r="K458" s="1" t="s">
        <v>20</v>
      </c>
      <c r="L458" s="1" t="s">
        <v>3607</v>
      </c>
      <c r="M458" s="1"/>
      <c r="N458" s="1">
        <v>375</v>
      </c>
      <c r="O458" s="1" t="s">
        <v>22</v>
      </c>
      <c r="P458" s="1" t="s">
        <v>5970</v>
      </c>
      <c r="Q458" s="1" t="s">
        <v>5970</v>
      </c>
      <c r="R458" s="1" t="s">
        <v>21</v>
      </c>
      <c r="S458" s="1"/>
      <c r="T458" s="1" t="s">
        <v>25</v>
      </c>
      <c r="U458">
        <v>-1</v>
      </c>
    </row>
    <row r="459" spans="1:21">
      <c r="A459" s="1" t="s">
        <v>217</v>
      </c>
      <c r="B459" s="1" t="s">
        <v>11479</v>
      </c>
      <c r="C459" s="1" t="s">
        <v>11453</v>
      </c>
      <c r="D459" s="1" t="s">
        <v>11462</v>
      </c>
      <c r="E459" s="1" t="s">
        <v>11446</v>
      </c>
      <c r="F459" s="5">
        <v>42620</v>
      </c>
      <c r="G459" s="1" t="s">
        <v>5971</v>
      </c>
      <c r="H459" s="1" t="s">
        <v>17</v>
      </c>
      <c r="I459" s="1" t="s">
        <v>59</v>
      </c>
      <c r="J459" s="1" t="s">
        <v>1881</v>
      </c>
      <c r="K459" s="1" t="s">
        <v>20</v>
      </c>
      <c r="L459" s="1" t="s">
        <v>1881</v>
      </c>
      <c r="M459" s="1"/>
      <c r="N459" s="1">
        <v>225</v>
      </c>
      <c r="O459" s="1" t="s">
        <v>22</v>
      </c>
      <c r="P459" s="1" t="s">
        <v>5972</v>
      </c>
      <c r="Q459" s="1" t="s">
        <v>5972</v>
      </c>
      <c r="R459" s="1" t="s">
        <v>21</v>
      </c>
      <c r="S459" s="1"/>
      <c r="T459" s="1" t="s">
        <v>25</v>
      </c>
      <c r="U459">
        <v>-1</v>
      </c>
    </row>
    <row r="460" spans="1:21">
      <c r="A460" s="1" t="s">
        <v>217</v>
      </c>
      <c r="B460" s="1" t="s">
        <v>11479</v>
      </c>
      <c r="C460" s="1" t="s">
        <v>11453</v>
      </c>
      <c r="D460" s="1" t="s">
        <v>11462</v>
      </c>
      <c r="E460" s="1" t="s">
        <v>11446</v>
      </c>
      <c r="F460" s="5">
        <v>42620</v>
      </c>
      <c r="G460" s="1" t="s">
        <v>5973</v>
      </c>
      <c r="H460" s="1" t="s">
        <v>17</v>
      </c>
      <c r="I460" s="1" t="s">
        <v>59</v>
      </c>
      <c r="J460" s="1" t="s">
        <v>1139</v>
      </c>
      <c r="K460" s="1" t="s">
        <v>360</v>
      </c>
      <c r="L460" s="1" t="s">
        <v>5974</v>
      </c>
      <c r="M460" s="1"/>
      <c r="N460" s="1">
        <v>529.9</v>
      </c>
      <c r="O460" s="1" t="s">
        <v>22</v>
      </c>
      <c r="P460" s="1" t="s">
        <v>5975</v>
      </c>
      <c r="Q460" s="1" t="s">
        <v>5976</v>
      </c>
      <c r="R460" s="1" t="s">
        <v>21</v>
      </c>
      <c r="S460" s="1"/>
      <c r="T460" s="1" t="s">
        <v>25</v>
      </c>
      <c r="U460">
        <v>-1</v>
      </c>
    </row>
    <row r="461" spans="1:21">
      <c r="A461" s="1" t="s">
        <v>98</v>
      </c>
      <c r="B461" s="1" t="s">
        <v>11458</v>
      </c>
      <c r="C461" s="1" t="s">
        <v>11459</v>
      </c>
      <c r="D461" s="1" t="s">
        <v>11460</v>
      </c>
      <c r="E461" s="1" t="s">
        <v>11446</v>
      </c>
      <c r="F461" s="5">
        <v>42615</v>
      </c>
      <c r="G461" s="1" t="s">
        <v>5998</v>
      </c>
      <c r="H461" s="1" t="s">
        <v>36</v>
      </c>
      <c r="I461" s="1" t="s">
        <v>59</v>
      </c>
      <c r="J461" s="1" t="s">
        <v>348</v>
      </c>
      <c r="K461" s="1" t="s">
        <v>20</v>
      </c>
      <c r="L461" s="1" t="s">
        <v>348</v>
      </c>
      <c r="M461" s="1"/>
      <c r="N461" s="1">
        <v>540</v>
      </c>
      <c r="O461" s="1" t="s">
        <v>22</v>
      </c>
      <c r="P461" s="1" t="s">
        <v>5999</v>
      </c>
      <c r="Q461" s="1" t="s">
        <v>6000</v>
      </c>
      <c r="R461" s="1" t="s">
        <v>21</v>
      </c>
      <c r="S461" s="1"/>
      <c r="T461" s="1" t="s">
        <v>25</v>
      </c>
      <c r="U461">
        <v>-1</v>
      </c>
    </row>
    <row r="462" spans="1:21">
      <c r="A462" s="1" t="s">
        <v>869</v>
      </c>
      <c r="B462" s="1" t="s">
        <v>11489</v>
      </c>
      <c r="C462" s="1" t="s">
        <v>11453</v>
      </c>
      <c r="D462" s="1" t="s">
        <v>11454</v>
      </c>
      <c r="E462" s="1" t="s">
        <v>11446</v>
      </c>
      <c r="F462" s="5">
        <v>43115.892326388901</v>
      </c>
      <c r="G462" s="1" t="s">
        <v>6048</v>
      </c>
      <c r="H462" s="1" t="s">
        <v>17</v>
      </c>
      <c r="I462" s="1" t="s">
        <v>59</v>
      </c>
      <c r="J462" s="1" t="s">
        <v>2482</v>
      </c>
      <c r="K462" s="1" t="s">
        <v>20</v>
      </c>
      <c r="L462" s="1" t="s">
        <v>2482</v>
      </c>
      <c r="M462" s="1"/>
      <c r="N462" s="1">
        <v>100.52</v>
      </c>
      <c r="O462" s="1" t="s">
        <v>22</v>
      </c>
      <c r="P462" s="1" t="s">
        <v>6049</v>
      </c>
      <c r="Q462" s="1" t="s">
        <v>6050</v>
      </c>
      <c r="R462" s="1" t="s">
        <v>21</v>
      </c>
      <c r="S462" s="1"/>
      <c r="T462" s="1" t="s">
        <v>25</v>
      </c>
      <c r="U462">
        <v>-1</v>
      </c>
    </row>
    <row r="463" spans="1:21">
      <c r="A463" s="1" t="s">
        <v>2773</v>
      </c>
      <c r="B463" s="1" t="s">
        <v>11514</v>
      </c>
      <c r="C463" s="1" t="s">
        <v>11487</v>
      </c>
      <c r="D463" s="1" t="s">
        <v>11488</v>
      </c>
      <c r="E463" s="1" t="s">
        <v>11446</v>
      </c>
      <c r="F463" s="5">
        <v>42825</v>
      </c>
      <c r="G463" s="1" t="s">
        <v>6069</v>
      </c>
      <c r="H463" s="1" t="s">
        <v>17</v>
      </c>
      <c r="I463" s="1" t="s">
        <v>59</v>
      </c>
      <c r="J463" s="1" t="s">
        <v>6070</v>
      </c>
      <c r="K463" s="1" t="s">
        <v>20</v>
      </c>
      <c r="L463" s="1" t="s">
        <v>6070</v>
      </c>
      <c r="M463" s="1"/>
      <c r="N463" s="1">
        <v>3242</v>
      </c>
      <c r="O463" s="1" t="s">
        <v>22</v>
      </c>
      <c r="P463" s="1" t="s">
        <v>6071</v>
      </c>
      <c r="Q463" s="1" t="s">
        <v>6072</v>
      </c>
      <c r="R463" s="1" t="s">
        <v>21</v>
      </c>
      <c r="S463" s="1"/>
      <c r="T463" s="1" t="s">
        <v>25</v>
      </c>
      <c r="U463">
        <v>-1</v>
      </c>
    </row>
    <row r="464" spans="1:21">
      <c r="A464" s="1" t="s">
        <v>2773</v>
      </c>
      <c r="B464" s="1" t="s">
        <v>11514</v>
      </c>
      <c r="C464" s="1" t="s">
        <v>11487</v>
      </c>
      <c r="D464" s="1" t="s">
        <v>11488</v>
      </c>
      <c r="E464" s="1" t="s">
        <v>11446</v>
      </c>
      <c r="F464" s="5">
        <v>42825</v>
      </c>
      <c r="G464" s="1" t="s">
        <v>6073</v>
      </c>
      <c r="H464" s="1" t="s">
        <v>17</v>
      </c>
      <c r="I464" s="1" t="s">
        <v>59</v>
      </c>
      <c r="J464" s="1" t="s">
        <v>6070</v>
      </c>
      <c r="K464" s="1" t="s">
        <v>20</v>
      </c>
      <c r="L464" s="1" t="s">
        <v>6070</v>
      </c>
      <c r="M464" s="1"/>
      <c r="N464" s="1">
        <v>3242</v>
      </c>
      <c r="O464" s="1" t="s">
        <v>22</v>
      </c>
      <c r="P464" s="1" t="s">
        <v>6074</v>
      </c>
      <c r="Q464" s="1" t="s">
        <v>6075</v>
      </c>
      <c r="R464" s="1" t="s">
        <v>21</v>
      </c>
      <c r="S464" s="1"/>
      <c r="T464" s="1" t="s">
        <v>25</v>
      </c>
      <c r="U464">
        <v>-1</v>
      </c>
    </row>
    <row r="465" spans="1:21">
      <c r="A465" s="1" t="s">
        <v>2773</v>
      </c>
      <c r="B465" s="1" t="s">
        <v>11514</v>
      </c>
      <c r="C465" s="1" t="s">
        <v>11487</v>
      </c>
      <c r="D465" s="1" t="s">
        <v>11488</v>
      </c>
      <c r="E465" s="1" t="s">
        <v>11446</v>
      </c>
      <c r="F465" s="5">
        <v>42825</v>
      </c>
      <c r="G465" s="1" t="s">
        <v>6076</v>
      </c>
      <c r="H465" s="1" t="s">
        <v>17</v>
      </c>
      <c r="I465" s="1" t="s">
        <v>59</v>
      </c>
      <c r="J465" s="1" t="s">
        <v>6070</v>
      </c>
      <c r="K465" s="1" t="s">
        <v>20</v>
      </c>
      <c r="L465" s="1" t="s">
        <v>6070</v>
      </c>
      <c r="M465" s="1"/>
      <c r="N465" s="1">
        <v>3242</v>
      </c>
      <c r="O465" s="1" t="s">
        <v>22</v>
      </c>
      <c r="P465" s="1" t="s">
        <v>6077</v>
      </c>
      <c r="Q465" s="1" t="s">
        <v>6078</v>
      </c>
      <c r="R465" s="1" t="s">
        <v>21</v>
      </c>
      <c r="S465" s="1"/>
      <c r="T465" s="1" t="s">
        <v>25</v>
      </c>
      <c r="U465">
        <v>-1</v>
      </c>
    </row>
    <row r="466" spans="1:21">
      <c r="A466" s="1" t="s">
        <v>6097</v>
      </c>
      <c r="B466" s="1" t="s">
        <v>11532</v>
      </c>
      <c r="C466" s="1" t="s">
        <v>11469</v>
      </c>
      <c r="D466" s="1" t="s">
        <v>11470</v>
      </c>
      <c r="E466" s="1" t="s">
        <v>11446</v>
      </c>
      <c r="F466" s="5">
        <v>43062</v>
      </c>
      <c r="G466" s="1" t="s">
        <v>6098</v>
      </c>
      <c r="H466" s="1" t="s">
        <v>17</v>
      </c>
      <c r="I466" s="1" t="s">
        <v>59</v>
      </c>
      <c r="J466" s="1" t="s">
        <v>6099</v>
      </c>
      <c r="K466" s="1" t="s">
        <v>20</v>
      </c>
      <c r="L466" s="1" t="s">
        <v>6099</v>
      </c>
      <c r="M466" s="1"/>
      <c r="N466" s="1">
        <v>844.5</v>
      </c>
      <c r="O466" s="1" t="s">
        <v>22</v>
      </c>
      <c r="P466" s="1" t="s">
        <v>6100</v>
      </c>
      <c r="Q466" s="1" t="s">
        <v>6101</v>
      </c>
      <c r="R466" s="1" t="s">
        <v>21</v>
      </c>
      <c r="S466" s="1"/>
      <c r="T466" s="1" t="s">
        <v>25</v>
      </c>
      <c r="U466">
        <v>-1</v>
      </c>
    </row>
    <row r="467" spans="1:21">
      <c r="A467" s="1" t="s">
        <v>217</v>
      </c>
      <c r="B467" s="1" t="s">
        <v>11479</v>
      </c>
      <c r="C467" s="1" t="s">
        <v>11453</v>
      </c>
      <c r="D467" s="1" t="s">
        <v>11462</v>
      </c>
      <c r="E467" s="1" t="s">
        <v>11446</v>
      </c>
      <c r="F467" s="5">
        <v>42620</v>
      </c>
      <c r="G467" s="1" t="s">
        <v>6102</v>
      </c>
      <c r="H467" s="1" t="s">
        <v>1861</v>
      </c>
      <c r="I467" s="1" t="s">
        <v>59</v>
      </c>
      <c r="J467" s="1" t="s">
        <v>6103</v>
      </c>
      <c r="K467" s="1" t="s">
        <v>20</v>
      </c>
      <c r="L467" s="1" t="s">
        <v>6103</v>
      </c>
      <c r="M467" s="1"/>
      <c r="N467" s="1">
        <v>750</v>
      </c>
      <c r="O467" s="1" t="s">
        <v>22</v>
      </c>
      <c r="P467" s="1" t="s">
        <v>6104</v>
      </c>
      <c r="Q467" s="1" t="s">
        <v>6105</v>
      </c>
      <c r="R467" s="1" t="s">
        <v>21</v>
      </c>
      <c r="S467" s="1"/>
      <c r="T467" s="1" t="s">
        <v>25</v>
      </c>
      <c r="U467">
        <v>-1</v>
      </c>
    </row>
    <row r="468" spans="1:21">
      <c r="A468" s="1" t="s">
        <v>220</v>
      </c>
      <c r="B468" s="1" t="s">
        <v>11463</v>
      </c>
      <c r="C468" s="1" t="s">
        <v>11453</v>
      </c>
      <c r="D468" s="1" t="s">
        <v>11462</v>
      </c>
      <c r="E468" s="1" t="s">
        <v>11446</v>
      </c>
      <c r="F468" s="5">
        <v>42670</v>
      </c>
      <c r="G468" s="1" t="s">
        <v>6106</v>
      </c>
      <c r="H468" s="1" t="s">
        <v>17</v>
      </c>
      <c r="I468" s="1" t="s">
        <v>59</v>
      </c>
      <c r="J468" s="1" t="s">
        <v>6107</v>
      </c>
      <c r="K468" s="1" t="s">
        <v>20</v>
      </c>
      <c r="L468" s="1" t="s">
        <v>6107</v>
      </c>
      <c r="M468" s="1"/>
      <c r="N468" s="1">
        <v>311</v>
      </c>
      <c r="O468" s="1" t="s">
        <v>22</v>
      </c>
      <c r="P468" s="1" t="s">
        <v>6108</v>
      </c>
      <c r="Q468" s="1" t="s">
        <v>6109</v>
      </c>
      <c r="R468" s="1" t="s">
        <v>21</v>
      </c>
      <c r="S468" s="1"/>
      <c r="T468" s="1" t="s">
        <v>25</v>
      </c>
      <c r="U468">
        <v>-1</v>
      </c>
    </row>
    <row r="469" spans="1:21">
      <c r="A469" s="1" t="s">
        <v>220</v>
      </c>
      <c r="B469" s="1" t="s">
        <v>11463</v>
      </c>
      <c r="C469" s="1" t="s">
        <v>11453</v>
      </c>
      <c r="D469" s="1" t="s">
        <v>11462</v>
      </c>
      <c r="E469" s="1" t="s">
        <v>11446</v>
      </c>
      <c r="F469" s="5">
        <v>42670</v>
      </c>
      <c r="G469" s="1" t="s">
        <v>6110</v>
      </c>
      <c r="H469" s="1" t="s">
        <v>17</v>
      </c>
      <c r="I469" s="1" t="s">
        <v>59</v>
      </c>
      <c r="J469" s="1" t="s">
        <v>6111</v>
      </c>
      <c r="K469" s="1" t="s">
        <v>20</v>
      </c>
      <c r="L469" s="1" t="s">
        <v>6111</v>
      </c>
      <c r="M469" s="1"/>
      <c r="N469" s="1">
        <v>290</v>
      </c>
      <c r="O469" s="1" t="s">
        <v>22</v>
      </c>
      <c r="P469" s="1" t="s">
        <v>6112</v>
      </c>
      <c r="Q469" s="1" t="s">
        <v>6112</v>
      </c>
      <c r="R469" s="1" t="s">
        <v>21</v>
      </c>
      <c r="S469" s="1"/>
      <c r="T469" s="1" t="s">
        <v>25</v>
      </c>
      <c r="U469">
        <v>-1</v>
      </c>
    </row>
    <row r="470" spans="1:21">
      <c r="A470" s="1" t="s">
        <v>220</v>
      </c>
      <c r="B470" s="1" t="s">
        <v>11463</v>
      </c>
      <c r="C470" s="1" t="s">
        <v>11453</v>
      </c>
      <c r="D470" s="1" t="s">
        <v>11462</v>
      </c>
      <c r="E470" s="1" t="s">
        <v>11446</v>
      </c>
      <c r="F470" s="5">
        <v>42670</v>
      </c>
      <c r="G470" s="1" t="s">
        <v>6113</v>
      </c>
      <c r="H470" s="1" t="s">
        <v>17</v>
      </c>
      <c r="I470" s="1" t="s">
        <v>59</v>
      </c>
      <c r="J470" s="1" t="s">
        <v>6103</v>
      </c>
      <c r="K470" s="1" t="s">
        <v>20</v>
      </c>
      <c r="L470" s="1" t="s">
        <v>6103</v>
      </c>
      <c r="M470" s="1"/>
      <c r="N470" s="1">
        <v>750</v>
      </c>
      <c r="O470" s="1" t="s">
        <v>22</v>
      </c>
      <c r="P470" s="1" t="s">
        <v>6114</v>
      </c>
      <c r="Q470" s="1" t="s">
        <v>6115</v>
      </c>
      <c r="R470" s="1" t="s">
        <v>21</v>
      </c>
      <c r="S470" s="1"/>
      <c r="T470" s="1" t="s">
        <v>25</v>
      </c>
      <c r="U470">
        <v>-1</v>
      </c>
    </row>
    <row r="471" spans="1:21">
      <c r="A471" s="1" t="s">
        <v>220</v>
      </c>
      <c r="B471" s="1" t="s">
        <v>11463</v>
      </c>
      <c r="C471" s="1" t="s">
        <v>11453</v>
      </c>
      <c r="D471" s="1" t="s">
        <v>11462</v>
      </c>
      <c r="E471" s="1" t="s">
        <v>11446</v>
      </c>
      <c r="F471" s="5">
        <v>42670</v>
      </c>
      <c r="G471" s="1" t="s">
        <v>6116</v>
      </c>
      <c r="H471" s="1" t="s">
        <v>17</v>
      </c>
      <c r="I471" s="1" t="s">
        <v>59</v>
      </c>
      <c r="J471" s="1" t="s">
        <v>6117</v>
      </c>
      <c r="K471" s="1" t="s">
        <v>20</v>
      </c>
      <c r="L471" s="1" t="s">
        <v>6117</v>
      </c>
      <c r="M471" s="1"/>
      <c r="N471" s="1">
        <v>675</v>
      </c>
      <c r="O471" s="1" t="s">
        <v>22</v>
      </c>
      <c r="P471" s="1" t="s">
        <v>6118</v>
      </c>
      <c r="Q471" s="1" t="s">
        <v>6118</v>
      </c>
      <c r="R471" s="1" t="s">
        <v>21</v>
      </c>
      <c r="S471" s="1"/>
      <c r="T471" s="1" t="s">
        <v>25</v>
      </c>
      <c r="U471">
        <v>-1</v>
      </c>
    </row>
    <row r="472" spans="1:21">
      <c r="A472" s="1" t="s">
        <v>582</v>
      </c>
      <c r="B472" s="1" t="s">
        <v>11463</v>
      </c>
      <c r="C472" s="1" t="s">
        <v>11453</v>
      </c>
      <c r="D472" s="1" t="s">
        <v>11462</v>
      </c>
      <c r="E472" s="1" t="s">
        <v>11446</v>
      </c>
      <c r="F472" s="5">
        <v>42670</v>
      </c>
      <c r="G472" s="1" t="s">
        <v>6159</v>
      </c>
      <c r="H472" s="1" t="s">
        <v>17</v>
      </c>
      <c r="I472" s="1" t="s">
        <v>59</v>
      </c>
      <c r="J472" s="1" t="s">
        <v>2513</v>
      </c>
      <c r="K472" s="1" t="s">
        <v>20</v>
      </c>
      <c r="L472" s="1" t="s">
        <v>2513</v>
      </c>
      <c r="M472" s="1"/>
      <c r="N472" s="1">
        <v>251</v>
      </c>
      <c r="O472" s="1" t="s">
        <v>22</v>
      </c>
      <c r="P472" s="1" t="s">
        <v>6160</v>
      </c>
      <c r="Q472" s="1" t="s">
        <v>6160</v>
      </c>
      <c r="R472" s="1" t="s">
        <v>21</v>
      </c>
      <c r="S472" s="1"/>
      <c r="T472" s="1" t="s">
        <v>25</v>
      </c>
      <c r="U472">
        <v>-1</v>
      </c>
    </row>
    <row r="473" spans="1:21">
      <c r="A473" s="1" t="s">
        <v>137</v>
      </c>
      <c r="B473" s="1" t="s">
        <v>11452</v>
      </c>
      <c r="C473" s="1" t="s">
        <v>11453</v>
      </c>
      <c r="D473" s="1" t="s">
        <v>11454</v>
      </c>
      <c r="E473" s="1" t="s">
        <v>11446</v>
      </c>
      <c r="F473" s="5">
        <v>43157.801736111098</v>
      </c>
      <c r="G473" s="1" t="s">
        <v>6183</v>
      </c>
      <c r="H473" s="1" t="s">
        <v>17</v>
      </c>
      <c r="I473" s="1" t="s">
        <v>59</v>
      </c>
      <c r="J473" s="1" t="s">
        <v>4124</v>
      </c>
      <c r="K473" s="1" t="s">
        <v>20</v>
      </c>
      <c r="L473" s="1" t="s">
        <v>4124</v>
      </c>
      <c r="M473" s="1"/>
      <c r="N473" s="1">
        <v>780</v>
      </c>
      <c r="O473" s="1" t="s">
        <v>22</v>
      </c>
      <c r="P473" s="1" t="s">
        <v>6184</v>
      </c>
      <c r="Q473" s="1" t="s">
        <v>6185</v>
      </c>
      <c r="R473" s="1" t="s">
        <v>21</v>
      </c>
      <c r="S473" s="1"/>
      <c r="T473" s="1" t="s">
        <v>25</v>
      </c>
      <c r="U473">
        <v>-1</v>
      </c>
    </row>
    <row r="474" spans="1:21">
      <c r="A474" s="1" t="s">
        <v>137</v>
      </c>
      <c r="B474" s="1" t="s">
        <v>11452</v>
      </c>
      <c r="C474" s="1" t="s">
        <v>11453</v>
      </c>
      <c r="D474" s="1" t="s">
        <v>11454</v>
      </c>
      <c r="E474" s="1" t="s">
        <v>11446</v>
      </c>
      <c r="F474" s="5">
        <v>43157.801736111098</v>
      </c>
      <c r="G474" s="1" t="s">
        <v>6186</v>
      </c>
      <c r="H474" s="1" t="s">
        <v>17</v>
      </c>
      <c r="I474" s="1" t="s">
        <v>59</v>
      </c>
      <c r="J474" s="1" t="s">
        <v>4124</v>
      </c>
      <c r="K474" s="1" t="s">
        <v>20</v>
      </c>
      <c r="L474" s="1" t="s">
        <v>4124</v>
      </c>
      <c r="M474" s="1"/>
      <c r="N474" s="1">
        <v>780</v>
      </c>
      <c r="O474" s="1" t="s">
        <v>22</v>
      </c>
      <c r="P474" s="1" t="s">
        <v>6187</v>
      </c>
      <c r="Q474" s="1" t="s">
        <v>6188</v>
      </c>
      <c r="R474" s="1" t="s">
        <v>21</v>
      </c>
      <c r="S474" s="1"/>
      <c r="T474" s="1" t="s">
        <v>25</v>
      </c>
      <c r="U474">
        <v>-1</v>
      </c>
    </row>
    <row r="475" spans="1:21">
      <c r="A475" s="1" t="s">
        <v>1315</v>
      </c>
      <c r="B475" s="1" t="s">
        <v>11502</v>
      </c>
      <c r="C475" s="1" t="s">
        <v>11456</v>
      </c>
      <c r="D475" s="1" t="s">
        <v>11457</v>
      </c>
      <c r="E475" s="1" t="s">
        <v>11446</v>
      </c>
      <c r="F475" s="5">
        <v>42956</v>
      </c>
      <c r="G475" s="1" t="s">
        <v>6189</v>
      </c>
      <c r="H475" s="1" t="s">
        <v>17</v>
      </c>
      <c r="I475" s="1" t="s">
        <v>59</v>
      </c>
      <c r="J475" s="1" t="s">
        <v>6190</v>
      </c>
      <c r="K475" s="1" t="s">
        <v>20</v>
      </c>
      <c r="L475" s="1" t="s">
        <v>6190</v>
      </c>
      <c r="M475" s="1"/>
      <c r="N475" s="1">
        <v>410</v>
      </c>
      <c r="O475" s="1" t="s">
        <v>22</v>
      </c>
      <c r="P475" s="1" t="s">
        <v>6191</v>
      </c>
      <c r="Q475" s="1" t="s">
        <v>6192</v>
      </c>
      <c r="R475" s="1" t="s">
        <v>21</v>
      </c>
      <c r="S475" s="1"/>
      <c r="T475" s="1" t="s">
        <v>25</v>
      </c>
      <c r="U475">
        <v>-1</v>
      </c>
    </row>
    <row r="476" spans="1:21">
      <c r="A476" s="1" t="s">
        <v>220</v>
      </c>
      <c r="B476" s="1" t="s">
        <v>11463</v>
      </c>
      <c r="C476" s="1" t="s">
        <v>11453</v>
      </c>
      <c r="D476" s="1" t="s">
        <v>11462</v>
      </c>
      <c r="E476" s="1" t="s">
        <v>11446</v>
      </c>
      <c r="F476" s="5">
        <v>42670</v>
      </c>
      <c r="G476" s="1" t="s">
        <v>6248</v>
      </c>
      <c r="H476" s="1" t="s">
        <v>433</v>
      </c>
      <c r="I476" s="1" t="s">
        <v>59</v>
      </c>
      <c r="J476" s="1" t="s">
        <v>6249</v>
      </c>
      <c r="K476" s="1" t="s">
        <v>20</v>
      </c>
      <c r="L476" s="1" t="s">
        <v>6249</v>
      </c>
      <c r="M476" s="1"/>
      <c r="N476" s="1">
        <v>247.52</v>
      </c>
      <c r="O476" s="1" t="s">
        <v>22</v>
      </c>
      <c r="P476" s="1" t="s">
        <v>6250</v>
      </c>
      <c r="Q476" s="1" t="s">
        <v>6250</v>
      </c>
      <c r="R476" s="1" t="s">
        <v>21</v>
      </c>
      <c r="S476" s="1"/>
      <c r="T476" s="1" t="s">
        <v>25</v>
      </c>
      <c r="U476">
        <v>-1</v>
      </c>
    </row>
    <row r="477" spans="1:21">
      <c r="A477" s="1" t="s">
        <v>220</v>
      </c>
      <c r="B477" s="1" t="s">
        <v>11463</v>
      </c>
      <c r="C477" s="1" t="s">
        <v>11453</v>
      </c>
      <c r="D477" s="1" t="s">
        <v>11462</v>
      </c>
      <c r="E477" s="1" t="s">
        <v>11446</v>
      </c>
      <c r="F477" s="5">
        <v>42670</v>
      </c>
      <c r="G477" s="1" t="s">
        <v>6251</v>
      </c>
      <c r="H477" s="1" t="s">
        <v>433</v>
      </c>
      <c r="I477" s="1" t="s">
        <v>59</v>
      </c>
      <c r="J477" s="1" t="s">
        <v>6252</v>
      </c>
      <c r="K477" s="1" t="s">
        <v>20</v>
      </c>
      <c r="L477" s="1" t="s">
        <v>6252</v>
      </c>
      <c r="M477" s="1"/>
      <c r="N477" s="1">
        <v>1200.52</v>
      </c>
      <c r="O477" s="1" t="s">
        <v>22</v>
      </c>
      <c r="P477" s="1" t="s">
        <v>6253</v>
      </c>
      <c r="Q477" s="1" t="s">
        <v>6253</v>
      </c>
      <c r="R477" s="1" t="s">
        <v>21</v>
      </c>
      <c r="S477" s="1"/>
      <c r="T477" s="1" t="s">
        <v>25</v>
      </c>
      <c r="U477">
        <v>-1</v>
      </c>
    </row>
    <row r="478" spans="1:21">
      <c r="A478" s="1" t="s">
        <v>842</v>
      </c>
      <c r="B478" s="1" t="s">
        <v>11486</v>
      </c>
      <c r="C478" s="1" t="s">
        <v>11487</v>
      </c>
      <c r="D478" s="1" t="s">
        <v>11488</v>
      </c>
      <c r="E478" s="1" t="s">
        <v>11446</v>
      </c>
      <c r="F478" s="5">
        <v>42810</v>
      </c>
      <c r="G478" s="1" t="s">
        <v>6254</v>
      </c>
      <c r="H478" s="1" t="s">
        <v>17</v>
      </c>
      <c r="I478" s="1" t="s">
        <v>59</v>
      </c>
      <c r="J478" s="1" t="s">
        <v>6255</v>
      </c>
      <c r="K478" s="1" t="s">
        <v>20</v>
      </c>
      <c r="L478" s="1" t="s">
        <v>6255</v>
      </c>
      <c r="M478" s="1"/>
      <c r="N478" s="1">
        <v>1580</v>
      </c>
      <c r="O478" s="1" t="s">
        <v>22</v>
      </c>
      <c r="P478" s="1" t="s">
        <v>6256</v>
      </c>
      <c r="Q478" s="1" t="s">
        <v>6257</v>
      </c>
      <c r="R478" s="1" t="s">
        <v>21</v>
      </c>
      <c r="S478" s="1"/>
      <c r="T478" s="1" t="s">
        <v>25</v>
      </c>
      <c r="U478">
        <v>-1</v>
      </c>
    </row>
    <row r="479" spans="1:21">
      <c r="A479" s="1" t="s">
        <v>842</v>
      </c>
      <c r="B479" s="1" t="s">
        <v>11486</v>
      </c>
      <c r="C479" s="1" t="s">
        <v>11487</v>
      </c>
      <c r="D479" s="1" t="s">
        <v>11488</v>
      </c>
      <c r="E479" s="1" t="s">
        <v>11446</v>
      </c>
      <c r="F479" s="5">
        <v>42810</v>
      </c>
      <c r="G479" s="1" t="s">
        <v>6258</v>
      </c>
      <c r="H479" s="1" t="s">
        <v>17</v>
      </c>
      <c r="I479" s="1" t="s">
        <v>59</v>
      </c>
      <c r="J479" s="1" t="s">
        <v>6259</v>
      </c>
      <c r="K479" s="1" t="s">
        <v>20</v>
      </c>
      <c r="L479" s="1" t="s">
        <v>6259</v>
      </c>
      <c r="M479" s="1"/>
      <c r="N479" s="1">
        <v>1680</v>
      </c>
      <c r="O479" s="1" t="s">
        <v>22</v>
      </c>
      <c r="P479" s="1" t="s">
        <v>6260</v>
      </c>
      <c r="Q479" s="1" t="s">
        <v>6260</v>
      </c>
      <c r="R479" s="1" t="s">
        <v>21</v>
      </c>
      <c r="S479" s="1"/>
      <c r="T479" s="1" t="s">
        <v>25</v>
      </c>
      <c r="U479">
        <v>-1</v>
      </c>
    </row>
    <row r="480" spans="1:21">
      <c r="A480" s="1" t="s">
        <v>708</v>
      </c>
      <c r="B480" s="1" t="s">
        <v>708</v>
      </c>
      <c r="C480" s="1" t="s">
        <v>11456</v>
      </c>
      <c r="D480" s="1" t="s">
        <v>11478</v>
      </c>
      <c r="E480" s="1" t="s">
        <v>11446</v>
      </c>
      <c r="F480" s="5">
        <v>43021</v>
      </c>
      <c r="G480" s="1" t="s">
        <v>6270</v>
      </c>
      <c r="H480" s="1" t="s">
        <v>306</v>
      </c>
      <c r="I480" s="1" t="s">
        <v>59</v>
      </c>
      <c r="J480" s="1" t="s">
        <v>1744</v>
      </c>
      <c r="K480" s="1" t="s">
        <v>20</v>
      </c>
      <c r="L480" s="1" t="s">
        <v>1744</v>
      </c>
      <c r="M480" s="1"/>
      <c r="N480" s="1">
        <v>202</v>
      </c>
      <c r="O480" s="1" t="s">
        <v>22</v>
      </c>
      <c r="P480" s="1" t="s">
        <v>6271</v>
      </c>
      <c r="Q480" s="1" t="s">
        <v>6272</v>
      </c>
      <c r="R480" s="1" t="s">
        <v>21</v>
      </c>
      <c r="S480" s="1"/>
      <c r="T480" s="1" t="s">
        <v>25</v>
      </c>
      <c r="U480">
        <v>-1</v>
      </c>
    </row>
    <row r="481" spans="1:21">
      <c r="A481" s="1" t="s">
        <v>220</v>
      </c>
      <c r="B481" s="1" t="s">
        <v>11463</v>
      </c>
      <c r="C481" s="1" t="s">
        <v>11453</v>
      </c>
      <c r="D481" s="1" t="s">
        <v>11462</v>
      </c>
      <c r="E481" s="1" t="s">
        <v>11446</v>
      </c>
      <c r="F481" s="5">
        <v>42670</v>
      </c>
      <c r="G481" s="1" t="s">
        <v>6341</v>
      </c>
      <c r="H481" s="1" t="s">
        <v>36</v>
      </c>
      <c r="I481" s="1" t="s">
        <v>59</v>
      </c>
      <c r="J481" s="1" t="s">
        <v>6342</v>
      </c>
      <c r="K481" s="1" t="s">
        <v>20</v>
      </c>
      <c r="L481" s="1" t="s">
        <v>6342</v>
      </c>
      <c r="M481" s="1"/>
      <c r="N481" s="1">
        <v>16400</v>
      </c>
      <c r="O481" s="1" t="s">
        <v>22</v>
      </c>
      <c r="P481" s="1" t="s">
        <v>6343</v>
      </c>
      <c r="Q481" s="1" t="s">
        <v>6344</v>
      </c>
      <c r="R481" s="1" t="s">
        <v>21</v>
      </c>
      <c r="S481" s="1"/>
      <c r="T481" s="1" t="s">
        <v>25</v>
      </c>
      <c r="U481">
        <v>-1</v>
      </c>
    </row>
    <row r="482" spans="1:21">
      <c r="A482" s="1" t="s">
        <v>524</v>
      </c>
      <c r="B482" s="1" t="s">
        <v>11477</v>
      </c>
      <c r="C482" s="1" t="s">
        <v>11456</v>
      </c>
      <c r="D482" s="1" t="s">
        <v>11478</v>
      </c>
      <c r="E482" s="1" t="s">
        <v>11446</v>
      </c>
      <c r="F482" s="5">
        <v>43018</v>
      </c>
      <c r="G482" s="1" t="s">
        <v>6355</v>
      </c>
      <c r="H482" s="1" t="s">
        <v>17</v>
      </c>
      <c r="I482" s="1" t="s">
        <v>59</v>
      </c>
      <c r="J482" s="1" t="s">
        <v>526</v>
      </c>
      <c r="K482" s="1" t="s">
        <v>20</v>
      </c>
      <c r="L482" s="1" t="s">
        <v>526</v>
      </c>
      <c r="M482" s="1"/>
      <c r="N482" s="1">
        <v>37.24</v>
      </c>
      <c r="O482" s="1" t="s">
        <v>22</v>
      </c>
      <c r="P482" s="1" t="s">
        <v>6356</v>
      </c>
      <c r="Q482" s="1" t="s">
        <v>6357</v>
      </c>
      <c r="R482" s="1" t="s">
        <v>21</v>
      </c>
      <c r="S482" s="1"/>
      <c r="T482" s="1" t="s">
        <v>25</v>
      </c>
      <c r="U482">
        <v>-1</v>
      </c>
    </row>
    <row r="483" spans="1:21">
      <c r="A483" s="1" t="s">
        <v>833</v>
      </c>
      <c r="B483" s="1" t="s">
        <v>11485</v>
      </c>
      <c r="C483" s="1" t="s">
        <v>11453</v>
      </c>
      <c r="D483" s="1" t="s">
        <v>11453</v>
      </c>
      <c r="E483" s="1" t="s">
        <v>11446</v>
      </c>
      <c r="F483" s="5">
        <v>43050</v>
      </c>
      <c r="G483" s="1" t="s">
        <v>6368</v>
      </c>
      <c r="H483" s="1" t="s">
        <v>407</v>
      </c>
      <c r="I483" s="1" t="s">
        <v>59</v>
      </c>
      <c r="J483" s="1" t="s">
        <v>4818</v>
      </c>
      <c r="K483" s="1" t="s">
        <v>20</v>
      </c>
      <c r="L483" s="1" t="s">
        <v>4818</v>
      </c>
      <c r="M483" s="1"/>
      <c r="N483" s="1">
        <v>250</v>
      </c>
      <c r="O483" s="1" t="s">
        <v>22</v>
      </c>
      <c r="P483" s="1" t="s">
        <v>6369</v>
      </c>
      <c r="Q483" s="1" t="s">
        <v>6370</v>
      </c>
      <c r="R483" s="1" t="s">
        <v>21</v>
      </c>
      <c r="S483" s="1"/>
      <c r="T483" s="1" t="s">
        <v>25</v>
      </c>
      <c r="U483">
        <v>-1</v>
      </c>
    </row>
    <row r="484" spans="1:21">
      <c r="A484" s="1" t="s">
        <v>1648</v>
      </c>
      <c r="B484" s="1" t="s">
        <v>11509</v>
      </c>
      <c r="C484" s="1" t="s">
        <v>11469</v>
      </c>
      <c r="D484" s="1" t="s">
        <v>11510</v>
      </c>
      <c r="E484" s="1" t="s">
        <v>11446</v>
      </c>
      <c r="F484" s="5">
        <v>43103</v>
      </c>
      <c r="G484" s="1" t="s">
        <v>6385</v>
      </c>
      <c r="H484" s="1" t="s">
        <v>17</v>
      </c>
      <c r="I484" s="1" t="s">
        <v>59</v>
      </c>
      <c r="J484" s="1" t="s">
        <v>6386</v>
      </c>
      <c r="K484" s="1" t="s">
        <v>20</v>
      </c>
      <c r="L484" s="1" t="s">
        <v>6386</v>
      </c>
      <c r="M484" s="1">
        <v>20.88</v>
      </c>
      <c r="N484" s="1">
        <v>715.62</v>
      </c>
      <c r="O484" s="1" t="s">
        <v>22</v>
      </c>
      <c r="P484" s="1" t="s">
        <v>6387</v>
      </c>
      <c r="Q484" s="1" t="s">
        <v>6388</v>
      </c>
      <c r="R484" s="1" t="s">
        <v>21</v>
      </c>
      <c r="S484" s="1"/>
      <c r="T484" s="1" t="s">
        <v>25</v>
      </c>
      <c r="U484">
        <v>-1</v>
      </c>
    </row>
    <row r="485" spans="1:21">
      <c r="A485" s="1" t="s">
        <v>220</v>
      </c>
      <c r="B485" s="1" t="s">
        <v>11463</v>
      </c>
      <c r="C485" s="1" t="s">
        <v>11453</v>
      </c>
      <c r="D485" s="1" t="s">
        <v>11462</v>
      </c>
      <c r="E485" s="1" t="s">
        <v>11446</v>
      </c>
      <c r="F485" s="5">
        <v>42670</v>
      </c>
      <c r="G485" s="1" t="s">
        <v>6400</v>
      </c>
      <c r="H485" s="1" t="s">
        <v>17</v>
      </c>
      <c r="I485" s="1" t="s">
        <v>59</v>
      </c>
      <c r="J485" s="1" t="s">
        <v>278</v>
      </c>
      <c r="K485" s="1" t="s">
        <v>20</v>
      </c>
      <c r="L485" s="1" t="s">
        <v>278</v>
      </c>
      <c r="M485" s="1"/>
      <c r="N485" s="1">
        <v>228</v>
      </c>
      <c r="O485" s="1" t="s">
        <v>22</v>
      </c>
      <c r="P485" s="1" t="s">
        <v>6401</v>
      </c>
      <c r="Q485" s="1" t="s">
        <v>6402</v>
      </c>
      <c r="R485" s="1" t="s">
        <v>21</v>
      </c>
      <c r="S485" s="1"/>
      <c r="T485" s="1" t="s">
        <v>25</v>
      </c>
      <c r="U485">
        <v>-1</v>
      </c>
    </row>
    <row r="486" spans="1:21">
      <c r="A486" s="1" t="s">
        <v>220</v>
      </c>
      <c r="B486" s="1" t="s">
        <v>11463</v>
      </c>
      <c r="C486" s="1" t="s">
        <v>11453</v>
      </c>
      <c r="D486" s="1" t="s">
        <v>11462</v>
      </c>
      <c r="E486" s="1" t="s">
        <v>11446</v>
      </c>
      <c r="F486" s="5">
        <v>42670</v>
      </c>
      <c r="G486" s="1" t="s">
        <v>6403</v>
      </c>
      <c r="H486" s="1" t="s">
        <v>17</v>
      </c>
      <c r="I486" s="1" t="s">
        <v>59</v>
      </c>
      <c r="J486" s="1" t="s">
        <v>278</v>
      </c>
      <c r="K486" s="1" t="s">
        <v>20</v>
      </c>
      <c r="L486" s="1" t="s">
        <v>278</v>
      </c>
      <c r="M486" s="1"/>
      <c r="N486" s="1">
        <v>228</v>
      </c>
      <c r="O486" s="1" t="s">
        <v>22</v>
      </c>
      <c r="P486" s="1" t="s">
        <v>6404</v>
      </c>
      <c r="Q486" s="1" t="s">
        <v>6405</v>
      </c>
      <c r="R486" s="1" t="s">
        <v>21</v>
      </c>
      <c r="S486" s="1"/>
      <c r="T486" s="1" t="s">
        <v>25</v>
      </c>
      <c r="U486">
        <v>-1</v>
      </c>
    </row>
    <row r="487" spans="1:21">
      <c r="A487" s="1" t="s">
        <v>220</v>
      </c>
      <c r="B487" s="1" t="s">
        <v>11463</v>
      </c>
      <c r="C487" s="1" t="s">
        <v>11453</v>
      </c>
      <c r="D487" s="1" t="s">
        <v>11462</v>
      </c>
      <c r="E487" s="1" t="s">
        <v>11446</v>
      </c>
      <c r="F487" s="5">
        <v>42670</v>
      </c>
      <c r="G487" s="1" t="s">
        <v>6406</v>
      </c>
      <c r="H487" s="1" t="s">
        <v>17</v>
      </c>
      <c r="I487" s="1" t="s">
        <v>59</v>
      </c>
      <c r="J487" s="1" t="s">
        <v>1758</v>
      </c>
      <c r="K487" s="1" t="s">
        <v>20</v>
      </c>
      <c r="L487" s="1" t="s">
        <v>1758</v>
      </c>
      <c r="M487" s="1"/>
      <c r="N487" s="1">
        <v>628</v>
      </c>
      <c r="O487" s="1" t="s">
        <v>22</v>
      </c>
      <c r="P487" s="1" t="s">
        <v>6407</v>
      </c>
      <c r="Q487" s="1" t="s">
        <v>6407</v>
      </c>
      <c r="R487" s="1" t="s">
        <v>21</v>
      </c>
      <c r="S487" s="1"/>
      <c r="T487" s="1" t="s">
        <v>25</v>
      </c>
      <c r="U487">
        <v>-1</v>
      </c>
    </row>
    <row r="488" spans="1:21">
      <c r="A488" s="1" t="s">
        <v>220</v>
      </c>
      <c r="B488" s="1" t="s">
        <v>11463</v>
      </c>
      <c r="C488" s="1" t="s">
        <v>11453</v>
      </c>
      <c r="D488" s="1" t="s">
        <v>11462</v>
      </c>
      <c r="E488" s="1" t="s">
        <v>11446</v>
      </c>
      <c r="F488" s="5">
        <v>42670</v>
      </c>
      <c r="G488" s="1" t="s">
        <v>6408</v>
      </c>
      <c r="H488" s="1" t="s">
        <v>17</v>
      </c>
      <c r="I488" s="1" t="s">
        <v>59</v>
      </c>
      <c r="J488" s="1" t="s">
        <v>278</v>
      </c>
      <c r="K488" s="1" t="s">
        <v>20</v>
      </c>
      <c r="L488" s="1" t="s">
        <v>278</v>
      </c>
      <c r="M488" s="1"/>
      <c r="N488" s="1">
        <v>228</v>
      </c>
      <c r="O488" s="1" t="s">
        <v>22</v>
      </c>
      <c r="P488" s="1" t="s">
        <v>6409</v>
      </c>
      <c r="Q488" s="1" t="s">
        <v>6410</v>
      </c>
      <c r="R488" s="1" t="s">
        <v>21</v>
      </c>
      <c r="S488" s="1"/>
      <c r="T488" s="1" t="s">
        <v>25</v>
      </c>
      <c r="U488">
        <v>-1</v>
      </c>
    </row>
    <row r="489" spans="1:21">
      <c r="A489" s="1" t="s">
        <v>220</v>
      </c>
      <c r="B489" s="1" t="s">
        <v>11463</v>
      </c>
      <c r="C489" s="1" t="s">
        <v>11453</v>
      </c>
      <c r="D489" s="1" t="s">
        <v>11462</v>
      </c>
      <c r="E489" s="1" t="s">
        <v>11446</v>
      </c>
      <c r="F489" s="5">
        <v>42670</v>
      </c>
      <c r="G489" s="1" t="s">
        <v>6411</v>
      </c>
      <c r="H489" s="1" t="s">
        <v>17</v>
      </c>
      <c r="I489" s="1" t="s">
        <v>59</v>
      </c>
      <c r="J489" s="1" t="s">
        <v>278</v>
      </c>
      <c r="K489" s="1" t="s">
        <v>20</v>
      </c>
      <c r="L489" s="1" t="s">
        <v>278</v>
      </c>
      <c r="M489" s="1"/>
      <c r="N489" s="1">
        <v>228</v>
      </c>
      <c r="O489" s="1" t="s">
        <v>22</v>
      </c>
      <c r="P489" s="1" t="s">
        <v>6412</v>
      </c>
      <c r="Q489" s="1" t="s">
        <v>6413</v>
      </c>
      <c r="R489" s="1" t="s">
        <v>21</v>
      </c>
      <c r="S489" s="1"/>
      <c r="T489" s="1" t="s">
        <v>25</v>
      </c>
      <c r="U489">
        <v>-1</v>
      </c>
    </row>
    <row r="490" spans="1:21">
      <c r="A490" s="1" t="s">
        <v>220</v>
      </c>
      <c r="B490" s="1" t="s">
        <v>11463</v>
      </c>
      <c r="C490" s="1" t="s">
        <v>11453</v>
      </c>
      <c r="D490" s="1" t="s">
        <v>11462</v>
      </c>
      <c r="E490" s="1" t="s">
        <v>11446</v>
      </c>
      <c r="F490" s="5">
        <v>42670</v>
      </c>
      <c r="G490" s="1" t="s">
        <v>6414</v>
      </c>
      <c r="H490" s="1" t="s">
        <v>17</v>
      </c>
      <c r="I490" s="1" t="s">
        <v>59</v>
      </c>
      <c r="J490" s="1" t="s">
        <v>1758</v>
      </c>
      <c r="K490" s="1" t="s">
        <v>20</v>
      </c>
      <c r="L490" s="1" t="s">
        <v>1758</v>
      </c>
      <c r="M490" s="1"/>
      <c r="N490" s="1">
        <v>628</v>
      </c>
      <c r="O490" s="1" t="s">
        <v>22</v>
      </c>
      <c r="P490" s="1" t="s">
        <v>6415</v>
      </c>
      <c r="Q490" s="1" t="s">
        <v>6416</v>
      </c>
      <c r="R490" s="1" t="s">
        <v>21</v>
      </c>
      <c r="S490" s="1"/>
      <c r="T490" s="1" t="s">
        <v>25</v>
      </c>
      <c r="U490">
        <v>-1</v>
      </c>
    </row>
    <row r="491" spans="1:21">
      <c r="A491" s="1" t="s">
        <v>220</v>
      </c>
      <c r="B491" s="1" t="s">
        <v>11463</v>
      </c>
      <c r="C491" s="1" t="s">
        <v>11453</v>
      </c>
      <c r="D491" s="1" t="s">
        <v>11462</v>
      </c>
      <c r="E491" s="1" t="s">
        <v>11446</v>
      </c>
      <c r="F491" s="5">
        <v>42670</v>
      </c>
      <c r="G491" s="1" t="s">
        <v>6417</v>
      </c>
      <c r="H491" s="1" t="s">
        <v>17</v>
      </c>
      <c r="I491" s="1" t="s">
        <v>59</v>
      </c>
      <c r="J491" s="1" t="s">
        <v>278</v>
      </c>
      <c r="K491" s="1" t="s">
        <v>20</v>
      </c>
      <c r="L491" s="1" t="s">
        <v>278</v>
      </c>
      <c r="M491" s="1"/>
      <c r="N491" s="1">
        <v>228</v>
      </c>
      <c r="O491" s="1" t="s">
        <v>22</v>
      </c>
      <c r="P491" s="1" t="s">
        <v>6418</v>
      </c>
      <c r="Q491" s="1" t="s">
        <v>6418</v>
      </c>
      <c r="R491" s="1" t="s">
        <v>21</v>
      </c>
      <c r="S491" s="1"/>
      <c r="T491" s="1" t="s">
        <v>25</v>
      </c>
      <c r="U491">
        <v>-1</v>
      </c>
    </row>
    <row r="492" spans="1:21">
      <c r="A492" s="1" t="s">
        <v>220</v>
      </c>
      <c r="B492" s="1" t="s">
        <v>11463</v>
      </c>
      <c r="C492" s="1" t="s">
        <v>11453</v>
      </c>
      <c r="D492" s="1" t="s">
        <v>11462</v>
      </c>
      <c r="E492" s="1" t="s">
        <v>11446</v>
      </c>
      <c r="F492" s="5">
        <v>42670</v>
      </c>
      <c r="G492" s="1" t="s">
        <v>6419</v>
      </c>
      <c r="H492" s="1" t="s">
        <v>17</v>
      </c>
      <c r="I492" s="1" t="s">
        <v>59</v>
      </c>
      <c r="J492" s="1" t="s">
        <v>278</v>
      </c>
      <c r="K492" s="1" t="s">
        <v>20</v>
      </c>
      <c r="L492" s="1" t="s">
        <v>278</v>
      </c>
      <c r="M492" s="1"/>
      <c r="N492" s="1">
        <v>228</v>
      </c>
      <c r="O492" s="1" t="s">
        <v>22</v>
      </c>
      <c r="P492" s="1" t="s">
        <v>6420</v>
      </c>
      <c r="Q492" s="1" t="s">
        <v>6421</v>
      </c>
      <c r="R492" s="1" t="s">
        <v>21</v>
      </c>
      <c r="S492" s="1"/>
      <c r="T492" s="1" t="s">
        <v>25</v>
      </c>
      <c r="U492">
        <v>-1</v>
      </c>
    </row>
    <row r="493" spans="1:21">
      <c r="A493" s="1" t="s">
        <v>220</v>
      </c>
      <c r="B493" s="1" t="s">
        <v>11463</v>
      </c>
      <c r="C493" s="1" t="s">
        <v>11453</v>
      </c>
      <c r="D493" s="1" t="s">
        <v>11462</v>
      </c>
      <c r="E493" s="1" t="s">
        <v>11446</v>
      </c>
      <c r="F493" s="5">
        <v>42670</v>
      </c>
      <c r="G493" s="1" t="s">
        <v>6422</v>
      </c>
      <c r="H493" s="1" t="s">
        <v>17</v>
      </c>
      <c r="I493" s="1" t="s">
        <v>59</v>
      </c>
      <c r="J493" s="1" t="s">
        <v>278</v>
      </c>
      <c r="K493" s="1" t="s">
        <v>20</v>
      </c>
      <c r="L493" s="1" t="s">
        <v>278</v>
      </c>
      <c r="M493" s="1"/>
      <c r="N493" s="1">
        <v>228</v>
      </c>
      <c r="O493" s="1" t="s">
        <v>22</v>
      </c>
      <c r="P493" s="1" t="s">
        <v>6423</v>
      </c>
      <c r="Q493" s="1" t="s">
        <v>6423</v>
      </c>
      <c r="R493" s="1" t="s">
        <v>21</v>
      </c>
      <c r="S493" s="1"/>
      <c r="T493" s="1" t="s">
        <v>25</v>
      </c>
      <c r="U493">
        <v>-1</v>
      </c>
    </row>
    <row r="494" spans="1:21">
      <c r="A494" s="1" t="s">
        <v>220</v>
      </c>
      <c r="B494" s="1" t="s">
        <v>11463</v>
      </c>
      <c r="C494" s="1" t="s">
        <v>11453</v>
      </c>
      <c r="D494" s="1" t="s">
        <v>11462</v>
      </c>
      <c r="E494" s="1" t="s">
        <v>11446</v>
      </c>
      <c r="F494" s="5">
        <v>42670</v>
      </c>
      <c r="G494" s="1" t="s">
        <v>6424</v>
      </c>
      <c r="H494" s="1" t="s">
        <v>17</v>
      </c>
      <c r="I494" s="1" t="s">
        <v>59</v>
      </c>
      <c r="J494" s="1" t="s">
        <v>2405</v>
      </c>
      <c r="K494" s="1" t="s">
        <v>20</v>
      </c>
      <c r="L494" s="1" t="s">
        <v>2405</v>
      </c>
      <c r="M494" s="1"/>
      <c r="N494" s="1">
        <v>1282</v>
      </c>
      <c r="O494" s="1" t="s">
        <v>22</v>
      </c>
      <c r="P494" s="1" t="s">
        <v>6425</v>
      </c>
      <c r="Q494" s="1" t="s">
        <v>6426</v>
      </c>
      <c r="R494" s="1" t="s">
        <v>21</v>
      </c>
      <c r="S494" s="1"/>
      <c r="T494" s="1" t="s">
        <v>25</v>
      </c>
      <c r="U494">
        <v>-1</v>
      </c>
    </row>
    <row r="495" spans="1:21">
      <c r="A495" s="1" t="s">
        <v>220</v>
      </c>
      <c r="B495" s="1" t="s">
        <v>11463</v>
      </c>
      <c r="C495" s="1" t="s">
        <v>11453</v>
      </c>
      <c r="D495" s="1" t="s">
        <v>11462</v>
      </c>
      <c r="E495" s="1" t="s">
        <v>11446</v>
      </c>
      <c r="F495" s="5">
        <v>42670</v>
      </c>
      <c r="G495" s="1" t="s">
        <v>6427</v>
      </c>
      <c r="H495" s="1" t="s">
        <v>17</v>
      </c>
      <c r="I495" s="1" t="s">
        <v>59</v>
      </c>
      <c r="J495" s="1" t="s">
        <v>278</v>
      </c>
      <c r="K495" s="1" t="s">
        <v>20</v>
      </c>
      <c r="L495" s="1" t="s">
        <v>278</v>
      </c>
      <c r="M495" s="1"/>
      <c r="N495" s="1">
        <v>228</v>
      </c>
      <c r="O495" s="1" t="s">
        <v>22</v>
      </c>
      <c r="P495" s="1" t="s">
        <v>6428</v>
      </c>
      <c r="Q495" s="1" t="s">
        <v>6429</v>
      </c>
      <c r="R495" s="1" t="s">
        <v>21</v>
      </c>
      <c r="S495" s="1"/>
      <c r="T495" s="1" t="s">
        <v>25</v>
      </c>
      <c r="U495">
        <v>-1</v>
      </c>
    </row>
    <row r="496" spans="1:21">
      <c r="A496" s="1" t="s">
        <v>220</v>
      </c>
      <c r="B496" s="1" t="s">
        <v>11463</v>
      </c>
      <c r="C496" s="1" t="s">
        <v>11453</v>
      </c>
      <c r="D496" s="1" t="s">
        <v>11462</v>
      </c>
      <c r="E496" s="1" t="s">
        <v>11446</v>
      </c>
      <c r="F496" s="5">
        <v>42670</v>
      </c>
      <c r="G496" s="1" t="s">
        <v>6430</v>
      </c>
      <c r="H496" s="1" t="s">
        <v>17</v>
      </c>
      <c r="I496" s="1" t="s">
        <v>59</v>
      </c>
      <c r="J496" s="1" t="s">
        <v>278</v>
      </c>
      <c r="K496" s="1" t="s">
        <v>20</v>
      </c>
      <c r="L496" s="1" t="s">
        <v>278</v>
      </c>
      <c r="M496" s="1"/>
      <c r="N496" s="1">
        <v>228</v>
      </c>
      <c r="O496" s="1" t="s">
        <v>22</v>
      </c>
      <c r="P496" s="1" t="s">
        <v>6431</v>
      </c>
      <c r="Q496" s="1" t="s">
        <v>6428</v>
      </c>
      <c r="R496" s="1" t="s">
        <v>21</v>
      </c>
      <c r="S496" s="1"/>
      <c r="T496" s="1" t="s">
        <v>25</v>
      </c>
      <c r="U496">
        <v>-1</v>
      </c>
    </row>
    <row r="497" spans="1:21">
      <c r="A497" s="1" t="s">
        <v>220</v>
      </c>
      <c r="B497" s="1" t="s">
        <v>11463</v>
      </c>
      <c r="C497" s="1" t="s">
        <v>11453</v>
      </c>
      <c r="D497" s="1" t="s">
        <v>11462</v>
      </c>
      <c r="E497" s="1" t="s">
        <v>11446</v>
      </c>
      <c r="F497" s="5">
        <v>42670</v>
      </c>
      <c r="G497" s="1" t="s">
        <v>6432</v>
      </c>
      <c r="H497" s="1" t="s">
        <v>17</v>
      </c>
      <c r="I497" s="1" t="s">
        <v>59</v>
      </c>
      <c r="J497" s="1" t="s">
        <v>602</v>
      </c>
      <c r="K497" s="1" t="s">
        <v>20</v>
      </c>
      <c r="L497" s="1" t="s">
        <v>602</v>
      </c>
      <c r="M497" s="1"/>
      <c r="N497" s="1">
        <v>428</v>
      </c>
      <c r="O497" s="1" t="s">
        <v>22</v>
      </c>
      <c r="P497" s="1" t="s">
        <v>6433</v>
      </c>
      <c r="Q497" s="1" t="s">
        <v>6434</v>
      </c>
      <c r="R497" s="1" t="s">
        <v>21</v>
      </c>
      <c r="S497" s="1"/>
      <c r="T497" s="1" t="s">
        <v>25</v>
      </c>
      <c r="U497">
        <v>-1</v>
      </c>
    </row>
    <row r="498" spans="1:21">
      <c r="A498" s="1" t="s">
        <v>220</v>
      </c>
      <c r="B498" s="1" t="s">
        <v>11463</v>
      </c>
      <c r="C498" s="1" t="s">
        <v>11453</v>
      </c>
      <c r="D498" s="1" t="s">
        <v>11462</v>
      </c>
      <c r="E498" s="1" t="s">
        <v>11446</v>
      </c>
      <c r="F498" s="5">
        <v>42670</v>
      </c>
      <c r="G498" s="1" t="s">
        <v>6435</v>
      </c>
      <c r="H498" s="1" t="s">
        <v>17</v>
      </c>
      <c r="I498" s="1" t="s">
        <v>59</v>
      </c>
      <c r="J498" s="1" t="s">
        <v>278</v>
      </c>
      <c r="K498" s="1" t="s">
        <v>20</v>
      </c>
      <c r="L498" s="1" t="s">
        <v>278</v>
      </c>
      <c r="M498" s="1"/>
      <c r="N498" s="1">
        <v>228</v>
      </c>
      <c r="O498" s="1" t="s">
        <v>22</v>
      </c>
      <c r="P498" s="1" t="s">
        <v>6436</v>
      </c>
      <c r="Q498" s="1" t="s">
        <v>6433</v>
      </c>
      <c r="R498" s="1" t="s">
        <v>21</v>
      </c>
      <c r="S498" s="1"/>
      <c r="T498" s="1" t="s">
        <v>25</v>
      </c>
      <c r="U498">
        <v>-1</v>
      </c>
    </row>
    <row r="499" spans="1:21">
      <c r="A499" s="1" t="s">
        <v>220</v>
      </c>
      <c r="B499" s="1" t="s">
        <v>11463</v>
      </c>
      <c r="C499" s="1" t="s">
        <v>11453</v>
      </c>
      <c r="D499" s="1" t="s">
        <v>11462</v>
      </c>
      <c r="E499" s="1" t="s">
        <v>11446</v>
      </c>
      <c r="F499" s="5">
        <v>42670</v>
      </c>
      <c r="G499" s="1" t="s">
        <v>6437</v>
      </c>
      <c r="H499" s="1" t="s">
        <v>17</v>
      </c>
      <c r="I499" s="1" t="s">
        <v>59</v>
      </c>
      <c r="J499" s="1" t="s">
        <v>278</v>
      </c>
      <c r="K499" s="1" t="s">
        <v>20</v>
      </c>
      <c r="L499" s="1" t="s">
        <v>278</v>
      </c>
      <c r="M499" s="1"/>
      <c r="N499" s="1">
        <v>228</v>
      </c>
      <c r="O499" s="1" t="s">
        <v>22</v>
      </c>
      <c r="P499" s="1" t="s">
        <v>6438</v>
      </c>
      <c r="Q499" s="1" t="s">
        <v>6439</v>
      </c>
      <c r="R499" s="1" t="s">
        <v>21</v>
      </c>
      <c r="S499" s="1"/>
      <c r="T499" s="1" t="s">
        <v>25</v>
      </c>
      <c r="U499">
        <v>-1</v>
      </c>
    </row>
    <row r="500" spans="1:21">
      <c r="A500" s="1" t="s">
        <v>220</v>
      </c>
      <c r="B500" s="1" t="s">
        <v>11463</v>
      </c>
      <c r="C500" s="1" t="s">
        <v>11453</v>
      </c>
      <c r="D500" s="1" t="s">
        <v>11462</v>
      </c>
      <c r="E500" s="1" t="s">
        <v>11446</v>
      </c>
      <c r="F500" s="5">
        <v>42670</v>
      </c>
      <c r="G500" s="1" t="s">
        <v>6440</v>
      </c>
      <c r="H500" s="1" t="s">
        <v>17</v>
      </c>
      <c r="I500" s="1" t="s">
        <v>59</v>
      </c>
      <c r="J500" s="1" t="s">
        <v>278</v>
      </c>
      <c r="K500" s="1" t="s">
        <v>20</v>
      </c>
      <c r="L500" s="1" t="s">
        <v>278</v>
      </c>
      <c r="M500" s="1"/>
      <c r="N500" s="1">
        <v>228</v>
      </c>
      <c r="O500" s="1" t="s">
        <v>22</v>
      </c>
      <c r="P500" s="1" t="s">
        <v>6441</v>
      </c>
      <c r="Q500" s="1" t="s">
        <v>6442</v>
      </c>
      <c r="R500" s="1" t="s">
        <v>21</v>
      </c>
      <c r="S500" s="1"/>
      <c r="T500" s="1" t="s">
        <v>25</v>
      </c>
      <c r="U500">
        <v>-1</v>
      </c>
    </row>
    <row r="501" spans="1:21">
      <c r="A501" s="1" t="s">
        <v>220</v>
      </c>
      <c r="B501" s="1" t="s">
        <v>11463</v>
      </c>
      <c r="C501" s="1" t="s">
        <v>11453</v>
      </c>
      <c r="D501" s="1" t="s">
        <v>11462</v>
      </c>
      <c r="E501" s="1" t="s">
        <v>11446</v>
      </c>
      <c r="F501" s="5">
        <v>42670</v>
      </c>
      <c r="G501" s="1" t="s">
        <v>6443</v>
      </c>
      <c r="H501" s="1" t="s">
        <v>17</v>
      </c>
      <c r="I501" s="1" t="s">
        <v>59</v>
      </c>
      <c r="J501" s="1" t="s">
        <v>602</v>
      </c>
      <c r="K501" s="1" t="s">
        <v>20</v>
      </c>
      <c r="L501" s="1" t="s">
        <v>602</v>
      </c>
      <c r="M501" s="1"/>
      <c r="N501" s="1">
        <v>428</v>
      </c>
      <c r="O501" s="1" t="s">
        <v>22</v>
      </c>
      <c r="P501" s="1" t="s">
        <v>6444</v>
      </c>
      <c r="Q501" s="1" t="s">
        <v>6444</v>
      </c>
      <c r="R501" s="1" t="s">
        <v>21</v>
      </c>
      <c r="S501" s="1"/>
      <c r="T501" s="1" t="s">
        <v>25</v>
      </c>
      <c r="U501">
        <v>-1</v>
      </c>
    </row>
    <row r="502" spans="1:21">
      <c r="A502" s="1" t="s">
        <v>299</v>
      </c>
      <c r="B502" s="1" t="s">
        <v>11464</v>
      </c>
      <c r="C502" s="1" t="s">
        <v>11459</v>
      </c>
      <c r="D502" s="1" t="s">
        <v>11460</v>
      </c>
      <c r="E502" s="1" t="s">
        <v>11446</v>
      </c>
      <c r="F502" s="5">
        <v>42744</v>
      </c>
      <c r="G502" s="1" t="s">
        <v>6464</v>
      </c>
      <c r="H502" s="1" t="s">
        <v>17</v>
      </c>
      <c r="I502" s="1" t="s">
        <v>59</v>
      </c>
      <c r="J502" s="1" t="s">
        <v>598</v>
      </c>
      <c r="K502" s="1" t="s">
        <v>20</v>
      </c>
      <c r="L502" s="1" t="s">
        <v>598</v>
      </c>
      <c r="M502" s="1"/>
      <c r="N502" s="1">
        <v>296</v>
      </c>
      <c r="O502" s="1" t="s">
        <v>22</v>
      </c>
      <c r="P502" s="1" t="s">
        <v>6465</v>
      </c>
      <c r="Q502" s="1" t="s">
        <v>6465</v>
      </c>
      <c r="R502" s="1" t="s">
        <v>21</v>
      </c>
      <c r="S502" s="1"/>
      <c r="T502" s="1" t="s">
        <v>25</v>
      </c>
      <c r="U502">
        <v>-1</v>
      </c>
    </row>
    <row r="503" spans="1:21">
      <c r="A503" s="1" t="s">
        <v>717</v>
      </c>
      <c r="B503" s="1" t="s">
        <v>11483</v>
      </c>
      <c r="C503" s="1" t="s">
        <v>11473</v>
      </c>
      <c r="D503" s="1" t="s">
        <v>11474</v>
      </c>
      <c r="E503" s="1" t="s">
        <v>11446</v>
      </c>
      <c r="F503" s="5">
        <v>42809</v>
      </c>
      <c r="G503" s="1" t="s">
        <v>6476</v>
      </c>
      <c r="H503" s="1" t="s">
        <v>17</v>
      </c>
      <c r="I503" s="1" t="s">
        <v>59</v>
      </c>
      <c r="J503" s="1" t="s">
        <v>180</v>
      </c>
      <c r="K503" s="1" t="s">
        <v>20</v>
      </c>
      <c r="L503" s="1" t="s">
        <v>180</v>
      </c>
      <c r="M503" s="1"/>
      <c r="N503" s="1">
        <v>402</v>
      </c>
      <c r="O503" s="1" t="s">
        <v>22</v>
      </c>
      <c r="P503" s="1" t="s">
        <v>6477</v>
      </c>
      <c r="Q503" s="1" t="s">
        <v>6478</v>
      </c>
      <c r="R503" s="1" t="s">
        <v>21</v>
      </c>
      <c r="S503" s="1"/>
      <c r="T503" s="1" t="s">
        <v>25</v>
      </c>
      <c r="U503">
        <v>-1</v>
      </c>
    </row>
    <row r="504" spans="1:21">
      <c r="A504" s="1" t="s">
        <v>470</v>
      </c>
      <c r="B504" s="1" t="s">
        <v>11481</v>
      </c>
      <c r="C504" s="1" t="s">
        <v>11456</v>
      </c>
      <c r="D504" s="1" t="s">
        <v>11457</v>
      </c>
      <c r="E504" s="1" t="s">
        <v>11446</v>
      </c>
      <c r="F504" s="5">
        <v>42914</v>
      </c>
      <c r="G504" s="1" t="s">
        <v>6479</v>
      </c>
      <c r="H504" s="1" t="s">
        <v>17</v>
      </c>
      <c r="I504" s="1" t="s">
        <v>59</v>
      </c>
      <c r="J504" s="1" t="s">
        <v>3611</v>
      </c>
      <c r="K504" s="1" t="s">
        <v>20</v>
      </c>
      <c r="L504" s="1" t="s">
        <v>3611</v>
      </c>
      <c r="M504" s="1"/>
      <c r="N504" s="1">
        <v>527</v>
      </c>
      <c r="O504" s="1" t="s">
        <v>22</v>
      </c>
      <c r="P504" s="1" t="s">
        <v>6480</v>
      </c>
      <c r="Q504" s="1" t="s">
        <v>6481</v>
      </c>
      <c r="R504" s="1" t="s">
        <v>21</v>
      </c>
      <c r="S504" s="1"/>
      <c r="T504" s="1" t="s">
        <v>25</v>
      </c>
      <c r="U504">
        <v>-1</v>
      </c>
    </row>
    <row r="505" spans="1:21">
      <c r="A505" s="1" t="s">
        <v>708</v>
      </c>
      <c r="B505" s="1" t="s">
        <v>708</v>
      </c>
      <c r="C505" s="1" t="s">
        <v>11456</v>
      </c>
      <c r="D505" s="1" t="s">
        <v>11478</v>
      </c>
      <c r="E505" s="1" t="s">
        <v>11446</v>
      </c>
      <c r="F505" s="5">
        <v>43021</v>
      </c>
      <c r="G505" s="1" t="s">
        <v>6496</v>
      </c>
      <c r="H505" s="1" t="s">
        <v>17</v>
      </c>
      <c r="I505" s="1" t="s">
        <v>59</v>
      </c>
      <c r="J505" s="1" t="s">
        <v>6497</v>
      </c>
      <c r="K505" s="1" t="s">
        <v>20</v>
      </c>
      <c r="L505" s="1" t="s">
        <v>6497</v>
      </c>
      <c r="M505" s="1"/>
      <c r="N505" s="1">
        <v>1232</v>
      </c>
      <c r="O505" s="1" t="s">
        <v>22</v>
      </c>
      <c r="P505" s="1" t="s">
        <v>6498</v>
      </c>
      <c r="Q505" s="1" t="s">
        <v>6499</v>
      </c>
      <c r="R505" s="1" t="s">
        <v>21</v>
      </c>
      <c r="S505" s="1"/>
      <c r="T505" s="1" t="s">
        <v>25</v>
      </c>
      <c r="U505">
        <v>-1</v>
      </c>
    </row>
    <row r="506" spans="1:21">
      <c r="A506" s="1" t="s">
        <v>708</v>
      </c>
      <c r="B506" s="1" t="s">
        <v>708</v>
      </c>
      <c r="C506" s="1" t="s">
        <v>11456</v>
      </c>
      <c r="D506" s="1" t="s">
        <v>11478</v>
      </c>
      <c r="E506" s="1" t="s">
        <v>11446</v>
      </c>
      <c r="F506" s="5">
        <v>43021</v>
      </c>
      <c r="G506" s="1" t="s">
        <v>6500</v>
      </c>
      <c r="H506" s="1" t="s">
        <v>17</v>
      </c>
      <c r="I506" s="1" t="s">
        <v>59</v>
      </c>
      <c r="J506" s="1" t="s">
        <v>6497</v>
      </c>
      <c r="K506" s="1" t="s">
        <v>20</v>
      </c>
      <c r="L506" s="1" t="s">
        <v>6497</v>
      </c>
      <c r="M506" s="1"/>
      <c r="N506" s="1">
        <v>1232</v>
      </c>
      <c r="O506" s="1" t="s">
        <v>22</v>
      </c>
      <c r="P506" s="1" t="s">
        <v>6501</v>
      </c>
      <c r="Q506" s="1" t="s">
        <v>6501</v>
      </c>
      <c r="R506" s="1" t="s">
        <v>21</v>
      </c>
      <c r="S506" s="1"/>
      <c r="T506" s="1" t="s">
        <v>25</v>
      </c>
      <c r="U506">
        <v>-1</v>
      </c>
    </row>
    <row r="507" spans="1:21">
      <c r="A507" s="1" t="s">
        <v>708</v>
      </c>
      <c r="B507" s="1" t="s">
        <v>708</v>
      </c>
      <c r="C507" s="1" t="s">
        <v>11456</v>
      </c>
      <c r="D507" s="1" t="s">
        <v>11478</v>
      </c>
      <c r="E507" s="1" t="s">
        <v>11446</v>
      </c>
      <c r="F507" s="5">
        <v>43021</v>
      </c>
      <c r="G507" s="1" t="s">
        <v>6502</v>
      </c>
      <c r="H507" s="1" t="s">
        <v>17</v>
      </c>
      <c r="I507" s="1" t="s">
        <v>59</v>
      </c>
      <c r="J507" s="1" t="s">
        <v>6497</v>
      </c>
      <c r="K507" s="1" t="s">
        <v>20</v>
      </c>
      <c r="L507" s="1" t="s">
        <v>6497</v>
      </c>
      <c r="M507" s="1"/>
      <c r="N507" s="1">
        <v>1232</v>
      </c>
      <c r="O507" s="1" t="s">
        <v>22</v>
      </c>
      <c r="P507" s="1" t="s">
        <v>6503</v>
      </c>
      <c r="Q507" s="1" t="s">
        <v>6504</v>
      </c>
      <c r="R507" s="1" t="s">
        <v>21</v>
      </c>
      <c r="S507" s="1"/>
      <c r="T507" s="1" t="s">
        <v>25</v>
      </c>
      <c r="U507">
        <v>-1</v>
      </c>
    </row>
    <row r="508" spans="1:21">
      <c r="A508" s="1" t="s">
        <v>503</v>
      </c>
      <c r="B508" s="1" t="s">
        <v>11533</v>
      </c>
      <c r="C508" s="1" t="s">
        <v>11459</v>
      </c>
      <c r="D508" s="1" t="s">
        <v>11460</v>
      </c>
      <c r="E508" s="1" t="s">
        <v>11446</v>
      </c>
      <c r="F508" s="5">
        <v>42971</v>
      </c>
      <c r="G508" s="1" t="s">
        <v>6537</v>
      </c>
      <c r="H508" s="1" t="s">
        <v>17</v>
      </c>
      <c r="I508" s="1" t="s">
        <v>59</v>
      </c>
      <c r="J508" s="1" t="s">
        <v>6538</v>
      </c>
      <c r="K508" s="1" t="s">
        <v>6539</v>
      </c>
      <c r="L508" s="1" t="s">
        <v>6540</v>
      </c>
      <c r="M508" s="1"/>
      <c r="N508" s="1">
        <v>1929.6</v>
      </c>
      <c r="O508" s="1" t="s">
        <v>22</v>
      </c>
      <c r="P508" s="1" t="s">
        <v>6541</v>
      </c>
      <c r="Q508" s="1" t="s">
        <v>6542</v>
      </c>
      <c r="R508" s="1" t="s">
        <v>21</v>
      </c>
      <c r="S508" s="1"/>
      <c r="T508" s="1" t="s">
        <v>25</v>
      </c>
      <c r="U508">
        <v>-1</v>
      </c>
    </row>
    <row r="509" spans="1:21">
      <c r="A509" s="1" t="s">
        <v>582</v>
      </c>
      <c r="B509" s="1" t="s">
        <v>11463</v>
      </c>
      <c r="C509" s="1" t="s">
        <v>11453</v>
      </c>
      <c r="D509" s="1" t="s">
        <v>11462</v>
      </c>
      <c r="E509" s="1" t="s">
        <v>11446</v>
      </c>
      <c r="F509" s="5">
        <v>42670</v>
      </c>
      <c r="G509" s="1" t="s">
        <v>6545</v>
      </c>
      <c r="H509" s="1" t="s">
        <v>17</v>
      </c>
      <c r="I509" s="1" t="s">
        <v>59</v>
      </c>
      <c r="J509" s="1" t="s">
        <v>278</v>
      </c>
      <c r="K509" s="1" t="s">
        <v>20</v>
      </c>
      <c r="L509" s="1" t="s">
        <v>278</v>
      </c>
      <c r="M509" s="1"/>
      <c r="N509" s="1">
        <v>228</v>
      </c>
      <c r="O509" s="1" t="s">
        <v>22</v>
      </c>
      <c r="P509" s="1" t="s">
        <v>6546</v>
      </c>
      <c r="Q509" s="1" t="s">
        <v>6547</v>
      </c>
      <c r="R509" s="1" t="s">
        <v>21</v>
      </c>
      <c r="S509" s="1"/>
      <c r="T509" s="1" t="s">
        <v>25</v>
      </c>
      <c r="U509">
        <v>-1</v>
      </c>
    </row>
    <row r="510" spans="1:21">
      <c r="A510" s="1" t="s">
        <v>582</v>
      </c>
      <c r="B510" s="1" t="s">
        <v>11463</v>
      </c>
      <c r="C510" s="1" t="s">
        <v>11453</v>
      </c>
      <c r="D510" s="1" t="s">
        <v>11462</v>
      </c>
      <c r="E510" s="1" t="s">
        <v>11446</v>
      </c>
      <c r="F510" s="5">
        <v>42670</v>
      </c>
      <c r="G510" s="1" t="s">
        <v>6548</v>
      </c>
      <c r="H510" s="1" t="s">
        <v>17</v>
      </c>
      <c r="I510" s="1" t="s">
        <v>59</v>
      </c>
      <c r="J510" s="1" t="s">
        <v>4007</v>
      </c>
      <c r="K510" s="1" t="s">
        <v>20</v>
      </c>
      <c r="L510" s="1" t="s">
        <v>4007</v>
      </c>
      <c r="M510" s="1"/>
      <c r="N510" s="1">
        <v>327</v>
      </c>
      <c r="O510" s="1" t="s">
        <v>22</v>
      </c>
      <c r="P510" s="1" t="s">
        <v>6549</v>
      </c>
      <c r="Q510" s="1" t="s">
        <v>6546</v>
      </c>
      <c r="R510" s="1" t="s">
        <v>21</v>
      </c>
      <c r="S510" s="1"/>
      <c r="T510" s="1" t="s">
        <v>25</v>
      </c>
      <c r="U510">
        <v>-1</v>
      </c>
    </row>
    <row r="511" spans="1:21">
      <c r="A511" s="1" t="s">
        <v>582</v>
      </c>
      <c r="B511" s="1" t="s">
        <v>11463</v>
      </c>
      <c r="C511" s="1" t="s">
        <v>11453</v>
      </c>
      <c r="D511" s="1" t="s">
        <v>11462</v>
      </c>
      <c r="E511" s="1" t="s">
        <v>11446</v>
      </c>
      <c r="F511" s="5">
        <v>42670</v>
      </c>
      <c r="G511" s="1" t="s">
        <v>6550</v>
      </c>
      <c r="H511" s="1" t="s">
        <v>17</v>
      </c>
      <c r="I511" s="1" t="s">
        <v>59</v>
      </c>
      <c r="J511" s="1" t="s">
        <v>5769</v>
      </c>
      <c r="K511" s="1" t="s">
        <v>20</v>
      </c>
      <c r="L511" s="1" t="s">
        <v>5769</v>
      </c>
      <c r="M511" s="1"/>
      <c r="N511" s="1">
        <v>469</v>
      </c>
      <c r="O511" s="1" t="s">
        <v>22</v>
      </c>
      <c r="P511" s="1" t="s">
        <v>6551</v>
      </c>
      <c r="Q511" s="1" t="s">
        <v>6552</v>
      </c>
      <c r="R511" s="1" t="s">
        <v>21</v>
      </c>
      <c r="S511" s="1"/>
      <c r="T511" s="1" t="s">
        <v>25</v>
      </c>
      <c r="U511">
        <v>-1</v>
      </c>
    </row>
    <row r="512" spans="1:21">
      <c r="A512" s="1" t="s">
        <v>582</v>
      </c>
      <c r="B512" s="1" t="s">
        <v>11463</v>
      </c>
      <c r="C512" s="1" t="s">
        <v>11453</v>
      </c>
      <c r="D512" s="1" t="s">
        <v>11462</v>
      </c>
      <c r="E512" s="1" t="s">
        <v>11446</v>
      </c>
      <c r="F512" s="5">
        <v>42670</v>
      </c>
      <c r="G512" s="1" t="s">
        <v>6553</v>
      </c>
      <c r="H512" s="1" t="s">
        <v>17</v>
      </c>
      <c r="I512" s="1" t="s">
        <v>59</v>
      </c>
      <c r="J512" s="1" t="s">
        <v>5745</v>
      </c>
      <c r="K512" s="1" t="s">
        <v>20</v>
      </c>
      <c r="L512" s="1" t="s">
        <v>5745</v>
      </c>
      <c r="M512" s="1"/>
      <c r="N512" s="1">
        <v>602</v>
      </c>
      <c r="O512" s="1" t="s">
        <v>22</v>
      </c>
      <c r="P512" s="1" t="s">
        <v>6554</v>
      </c>
      <c r="Q512" s="1" t="s">
        <v>6555</v>
      </c>
      <c r="R512" s="1" t="s">
        <v>21</v>
      </c>
      <c r="S512" s="1"/>
      <c r="T512" s="1" t="s">
        <v>25</v>
      </c>
      <c r="U512">
        <v>-1</v>
      </c>
    </row>
    <row r="513" spans="1:21">
      <c r="A513" s="1" t="s">
        <v>582</v>
      </c>
      <c r="B513" s="1" t="s">
        <v>11463</v>
      </c>
      <c r="C513" s="1" t="s">
        <v>11453</v>
      </c>
      <c r="D513" s="1" t="s">
        <v>11462</v>
      </c>
      <c r="E513" s="1" t="s">
        <v>11446</v>
      </c>
      <c r="F513" s="5">
        <v>42670</v>
      </c>
      <c r="G513" s="1" t="s">
        <v>6556</v>
      </c>
      <c r="H513" s="1" t="s">
        <v>17</v>
      </c>
      <c r="I513" s="1" t="s">
        <v>59</v>
      </c>
      <c r="J513" s="1" t="s">
        <v>1744</v>
      </c>
      <c r="K513" s="1" t="s">
        <v>20</v>
      </c>
      <c r="L513" s="1" t="s">
        <v>1744</v>
      </c>
      <c r="M513" s="1"/>
      <c r="N513" s="1">
        <v>202</v>
      </c>
      <c r="O513" s="1" t="s">
        <v>22</v>
      </c>
      <c r="P513" s="1" t="s">
        <v>6557</v>
      </c>
      <c r="Q513" s="1" t="s">
        <v>6558</v>
      </c>
      <c r="R513" s="1" t="s">
        <v>21</v>
      </c>
      <c r="S513" s="1"/>
      <c r="T513" s="1" t="s">
        <v>25</v>
      </c>
      <c r="U513">
        <v>-1</v>
      </c>
    </row>
    <row r="514" spans="1:21">
      <c r="A514" s="1" t="s">
        <v>582</v>
      </c>
      <c r="B514" s="1" t="s">
        <v>11463</v>
      </c>
      <c r="C514" s="1" t="s">
        <v>11453</v>
      </c>
      <c r="D514" s="1" t="s">
        <v>11462</v>
      </c>
      <c r="E514" s="1" t="s">
        <v>11446</v>
      </c>
      <c r="F514" s="5">
        <v>42670</v>
      </c>
      <c r="G514" s="1" t="s">
        <v>6559</v>
      </c>
      <c r="H514" s="1" t="s">
        <v>17</v>
      </c>
      <c r="I514" s="1" t="s">
        <v>59</v>
      </c>
      <c r="J514" s="1" t="s">
        <v>1744</v>
      </c>
      <c r="K514" s="1" t="s">
        <v>20</v>
      </c>
      <c r="L514" s="1" t="s">
        <v>1744</v>
      </c>
      <c r="M514" s="1"/>
      <c r="N514" s="1">
        <v>202</v>
      </c>
      <c r="O514" s="1" t="s">
        <v>22</v>
      </c>
      <c r="P514" s="1" t="s">
        <v>6560</v>
      </c>
      <c r="Q514" s="1" t="s">
        <v>6557</v>
      </c>
      <c r="R514" s="1" t="s">
        <v>21</v>
      </c>
      <c r="S514" s="1"/>
      <c r="T514" s="1" t="s">
        <v>25</v>
      </c>
      <c r="U514">
        <v>-1</v>
      </c>
    </row>
    <row r="515" spans="1:21">
      <c r="A515" s="1" t="s">
        <v>582</v>
      </c>
      <c r="B515" s="1" t="s">
        <v>11463</v>
      </c>
      <c r="C515" s="1" t="s">
        <v>11453</v>
      </c>
      <c r="D515" s="1" t="s">
        <v>11462</v>
      </c>
      <c r="E515" s="1" t="s">
        <v>11446</v>
      </c>
      <c r="F515" s="5">
        <v>42670</v>
      </c>
      <c r="G515" s="1" t="s">
        <v>6561</v>
      </c>
      <c r="H515" s="1" t="s">
        <v>17</v>
      </c>
      <c r="I515" s="1" t="s">
        <v>59</v>
      </c>
      <c r="J515" s="1" t="s">
        <v>6562</v>
      </c>
      <c r="K515" s="1" t="s">
        <v>20</v>
      </c>
      <c r="L515" s="1" t="s">
        <v>6562</v>
      </c>
      <c r="M515" s="1"/>
      <c r="N515" s="1">
        <v>702</v>
      </c>
      <c r="O515" s="1" t="s">
        <v>22</v>
      </c>
      <c r="P515" s="1" t="s">
        <v>6563</v>
      </c>
      <c r="Q515" s="1" t="s">
        <v>6564</v>
      </c>
      <c r="R515" s="1" t="s">
        <v>21</v>
      </c>
      <c r="S515" s="1"/>
      <c r="T515" s="1" t="s">
        <v>25</v>
      </c>
      <c r="U515">
        <v>-1</v>
      </c>
    </row>
    <row r="516" spans="1:21">
      <c r="A516" s="1" t="s">
        <v>582</v>
      </c>
      <c r="B516" s="1" t="s">
        <v>11463</v>
      </c>
      <c r="C516" s="1" t="s">
        <v>11453</v>
      </c>
      <c r="D516" s="1" t="s">
        <v>11462</v>
      </c>
      <c r="E516" s="1" t="s">
        <v>11446</v>
      </c>
      <c r="F516" s="5">
        <v>42670</v>
      </c>
      <c r="G516" s="1" t="s">
        <v>6565</v>
      </c>
      <c r="H516" s="1" t="s">
        <v>17</v>
      </c>
      <c r="I516" s="1" t="s">
        <v>59</v>
      </c>
      <c r="J516" s="1" t="s">
        <v>4007</v>
      </c>
      <c r="K516" s="1" t="s">
        <v>20</v>
      </c>
      <c r="L516" s="1" t="s">
        <v>4007</v>
      </c>
      <c r="M516" s="1"/>
      <c r="N516" s="1">
        <v>327</v>
      </c>
      <c r="O516" s="1" t="s">
        <v>22</v>
      </c>
      <c r="P516" s="1" t="s">
        <v>6566</v>
      </c>
      <c r="Q516" s="1" t="s">
        <v>6567</v>
      </c>
      <c r="R516" s="1" t="s">
        <v>21</v>
      </c>
      <c r="S516" s="1"/>
      <c r="T516" s="1" t="s">
        <v>25</v>
      </c>
      <c r="U516">
        <v>-1</v>
      </c>
    </row>
    <row r="517" spans="1:21">
      <c r="A517" s="1" t="s">
        <v>582</v>
      </c>
      <c r="B517" s="1" t="s">
        <v>11463</v>
      </c>
      <c r="C517" s="1" t="s">
        <v>11453</v>
      </c>
      <c r="D517" s="1" t="s">
        <v>11462</v>
      </c>
      <c r="E517" s="1" t="s">
        <v>11446</v>
      </c>
      <c r="F517" s="5">
        <v>42670</v>
      </c>
      <c r="G517" s="1" t="s">
        <v>6568</v>
      </c>
      <c r="H517" s="1" t="s">
        <v>17</v>
      </c>
      <c r="I517" s="1" t="s">
        <v>59</v>
      </c>
      <c r="J517" s="1" t="s">
        <v>2437</v>
      </c>
      <c r="K517" s="1" t="s">
        <v>20</v>
      </c>
      <c r="L517" s="1" t="s">
        <v>2437</v>
      </c>
      <c r="M517" s="1"/>
      <c r="N517" s="1">
        <v>626</v>
      </c>
      <c r="O517" s="1" t="s">
        <v>22</v>
      </c>
      <c r="P517" s="1" t="s">
        <v>6569</v>
      </c>
      <c r="Q517" s="1" t="s">
        <v>6569</v>
      </c>
      <c r="R517" s="1" t="s">
        <v>21</v>
      </c>
      <c r="S517" s="1"/>
      <c r="T517" s="1" t="s">
        <v>25</v>
      </c>
      <c r="U517">
        <v>-1</v>
      </c>
    </row>
    <row r="518" spans="1:21">
      <c r="A518" s="1" t="s">
        <v>582</v>
      </c>
      <c r="B518" s="1" t="s">
        <v>11463</v>
      </c>
      <c r="C518" s="1" t="s">
        <v>11453</v>
      </c>
      <c r="D518" s="1" t="s">
        <v>11462</v>
      </c>
      <c r="E518" s="1" t="s">
        <v>11446</v>
      </c>
      <c r="F518" s="5">
        <v>42670</v>
      </c>
      <c r="G518" s="1" t="s">
        <v>6570</v>
      </c>
      <c r="H518" s="1" t="s">
        <v>17</v>
      </c>
      <c r="I518" s="1" t="s">
        <v>59</v>
      </c>
      <c r="J518" s="1" t="s">
        <v>6141</v>
      </c>
      <c r="K518" s="1" t="s">
        <v>20</v>
      </c>
      <c r="L518" s="1" t="s">
        <v>6141</v>
      </c>
      <c r="M518" s="1"/>
      <c r="N518" s="1">
        <v>811</v>
      </c>
      <c r="O518" s="1" t="s">
        <v>22</v>
      </c>
      <c r="P518" s="1" t="s">
        <v>6571</v>
      </c>
      <c r="Q518" s="1" t="s">
        <v>6572</v>
      </c>
      <c r="R518" s="1" t="s">
        <v>21</v>
      </c>
      <c r="S518" s="1"/>
      <c r="T518" s="1" t="s">
        <v>25</v>
      </c>
      <c r="U518">
        <v>-1</v>
      </c>
    </row>
    <row r="519" spans="1:21">
      <c r="A519" s="1" t="s">
        <v>582</v>
      </c>
      <c r="B519" s="1" t="s">
        <v>11463</v>
      </c>
      <c r="C519" s="1" t="s">
        <v>11453</v>
      </c>
      <c r="D519" s="1" t="s">
        <v>11462</v>
      </c>
      <c r="E519" s="1" t="s">
        <v>11446</v>
      </c>
      <c r="F519" s="5">
        <v>42670</v>
      </c>
      <c r="G519" s="1" t="s">
        <v>6573</v>
      </c>
      <c r="H519" s="1" t="s">
        <v>17</v>
      </c>
      <c r="I519" s="1" t="s">
        <v>59</v>
      </c>
      <c r="J519" s="1" t="s">
        <v>278</v>
      </c>
      <c r="K519" s="1" t="s">
        <v>20</v>
      </c>
      <c r="L519" s="1" t="s">
        <v>278</v>
      </c>
      <c r="M519" s="1"/>
      <c r="N519" s="1">
        <v>228</v>
      </c>
      <c r="O519" s="1" t="s">
        <v>22</v>
      </c>
      <c r="P519" s="1" t="s">
        <v>6574</v>
      </c>
      <c r="Q519" s="1" t="s">
        <v>6575</v>
      </c>
      <c r="R519" s="1" t="s">
        <v>21</v>
      </c>
      <c r="S519" s="1"/>
      <c r="T519" s="1" t="s">
        <v>25</v>
      </c>
      <c r="U519">
        <v>-1</v>
      </c>
    </row>
    <row r="520" spans="1:21">
      <c r="A520" s="1" t="s">
        <v>582</v>
      </c>
      <c r="B520" s="1" t="s">
        <v>11463</v>
      </c>
      <c r="C520" s="1" t="s">
        <v>11453</v>
      </c>
      <c r="D520" s="1" t="s">
        <v>11462</v>
      </c>
      <c r="E520" s="1" t="s">
        <v>11446</v>
      </c>
      <c r="F520" s="5">
        <v>42670</v>
      </c>
      <c r="G520" s="1" t="s">
        <v>6576</v>
      </c>
      <c r="H520" s="1" t="s">
        <v>17</v>
      </c>
      <c r="I520" s="1" t="s">
        <v>59</v>
      </c>
      <c r="J520" s="1" t="s">
        <v>278</v>
      </c>
      <c r="K520" s="1" t="s">
        <v>20</v>
      </c>
      <c r="L520" s="1" t="s">
        <v>278</v>
      </c>
      <c r="M520" s="1"/>
      <c r="N520" s="1">
        <v>228</v>
      </c>
      <c r="O520" s="1" t="s">
        <v>22</v>
      </c>
      <c r="P520" s="1" t="s">
        <v>6577</v>
      </c>
      <c r="Q520" s="1" t="s">
        <v>6578</v>
      </c>
      <c r="R520" s="1" t="s">
        <v>21</v>
      </c>
      <c r="S520" s="1"/>
      <c r="T520" s="1" t="s">
        <v>25</v>
      </c>
      <c r="U520">
        <v>-1</v>
      </c>
    </row>
    <row r="521" spans="1:21">
      <c r="A521" s="1" t="s">
        <v>582</v>
      </c>
      <c r="B521" s="1" t="s">
        <v>11463</v>
      </c>
      <c r="C521" s="1" t="s">
        <v>11453</v>
      </c>
      <c r="D521" s="1" t="s">
        <v>11462</v>
      </c>
      <c r="E521" s="1" t="s">
        <v>11446</v>
      </c>
      <c r="F521" s="5">
        <v>42670</v>
      </c>
      <c r="G521" s="1" t="s">
        <v>6579</v>
      </c>
      <c r="H521" s="1" t="s">
        <v>17</v>
      </c>
      <c r="I521" s="1" t="s">
        <v>59</v>
      </c>
      <c r="J521" s="1" t="s">
        <v>278</v>
      </c>
      <c r="K521" s="1" t="s">
        <v>20</v>
      </c>
      <c r="L521" s="1" t="s">
        <v>278</v>
      </c>
      <c r="M521" s="1"/>
      <c r="N521" s="1">
        <v>228</v>
      </c>
      <c r="O521" s="1" t="s">
        <v>22</v>
      </c>
      <c r="P521" s="1" t="s">
        <v>6580</v>
      </c>
      <c r="Q521" s="1" t="s">
        <v>6580</v>
      </c>
      <c r="R521" s="1" t="s">
        <v>21</v>
      </c>
      <c r="S521" s="1"/>
      <c r="T521" s="1" t="s">
        <v>25</v>
      </c>
      <c r="U521">
        <v>-1</v>
      </c>
    </row>
    <row r="522" spans="1:21">
      <c r="A522" s="1" t="s">
        <v>582</v>
      </c>
      <c r="B522" s="1" t="s">
        <v>11463</v>
      </c>
      <c r="C522" s="1" t="s">
        <v>11453</v>
      </c>
      <c r="D522" s="1" t="s">
        <v>11462</v>
      </c>
      <c r="E522" s="1" t="s">
        <v>11446</v>
      </c>
      <c r="F522" s="5">
        <v>42670</v>
      </c>
      <c r="G522" s="1" t="s">
        <v>6581</v>
      </c>
      <c r="H522" s="1" t="s">
        <v>17</v>
      </c>
      <c r="I522" s="1" t="s">
        <v>59</v>
      </c>
      <c r="J522" s="1" t="s">
        <v>278</v>
      </c>
      <c r="K522" s="1" t="s">
        <v>20</v>
      </c>
      <c r="L522" s="1" t="s">
        <v>278</v>
      </c>
      <c r="M522" s="1"/>
      <c r="N522" s="1">
        <v>228</v>
      </c>
      <c r="O522" s="1" t="s">
        <v>22</v>
      </c>
      <c r="P522" s="1" t="s">
        <v>6582</v>
      </c>
      <c r="Q522" s="1" t="s">
        <v>6583</v>
      </c>
      <c r="R522" s="1" t="s">
        <v>21</v>
      </c>
      <c r="S522" s="1"/>
      <c r="T522" s="1" t="s">
        <v>25</v>
      </c>
      <c r="U522">
        <v>-1</v>
      </c>
    </row>
    <row r="523" spans="1:21">
      <c r="A523" s="1" t="s">
        <v>582</v>
      </c>
      <c r="B523" s="1" t="s">
        <v>11463</v>
      </c>
      <c r="C523" s="1" t="s">
        <v>11453</v>
      </c>
      <c r="D523" s="1" t="s">
        <v>11462</v>
      </c>
      <c r="E523" s="1" t="s">
        <v>11446</v>
      </c>
      <c r="F523" s="5">
        <v>42670</v>
      </c>
      <c r="G523" s="1" t="s">
        <v>6584</v>
      </c>
      <c r="H523" s="1" t="s">
        <v>17</v>
      </c>
      <c r="I523" s="1" t="s">
        <v>59</v>
      </c>
      <c r="J523" s="1" t="s">
        <v>602</v>
      </c>
      <c r="K523" s="1" t="s">
        <v>20</v>
      </c>
      <c r="L523" s="1" t="s">
        <v>602</v>
      </c>
      <c r="M523" s="1"/>
      <c r="N523" s="1">
        <v>428</v>
      </c>
      <c r="O523" s="1" t="s">
        <v>22</v>
      </c>
      <c r="P523" s="1" t="s">
        <v>6585</v>
      </c>
      <c r="Q523" s="1" t="s">
        <v>6586</v>
      </c>
      <c r="R523" s="1" t="s">
        <v>21</v>
      </c>
      <c r="S523" s="1"/>
      <c r="T523" s="1" t="s">
        <v>25</v>
      </c>
      <c r="U523">
        <v>-1</v>
      </c>
    </row>
    <row r="524" spans="1:21">
      <c r="A524" s="1" t="s">
        <v>842</v>
      </c>
      <c r="B524" s="1" t="s">
        <v>11486</v>
      </c>
      <c r="C524" s="1" t="s">
        <v>11487</v>
      </c>
      <c r="D524" s="1" t="s">
        <v>11488</v>
      </c>
      <c r="E524" s="1" t="s">
        <v>11446</v>
      </c>
      <c r="F524" s="5">
        <v>42810</v>
      </c>
      <c r="G524" s="1" t="s">
        <v>6655</v>
      </c>
      <c r="H524" s="1" t="s">
        <v>17</v>
      </c>
      <c r="I524" s="1" t="s">
        <v>59</v>
      </c>
      <c r="J524" s="1" t="s">
        <v>6656</v>
      </c>
      <c r="K524" s="1" t="s">
        <v>20</v>
      </c>
      <c r="L524" s="1" t="s">
        <v>6656</v>
      </c>
      <c r="M524" s="1"/>
      <c r="N524" s="1">
        <v>221.2</v>
      </c>
      <c r="O524" s="1" t="s">
        <v>22</v>
      </c>
      <c r="P524" s="1" t="s">
        <v>6657</v>
      </c>
      <c r="Q524" s="1" t="s">
        <v>6658</v>
      </c>
      <c r="R524" s="1" t="s">
        <v>21</v>
      </c>
      <c r="S524" s="1"/>
      <c r="T524" s="1" t="s">
        <v>25</v>
      </c>
      <c r="U524">
        <v>-1</v>
      </c>
    </row>
    <row r="525" spans="1:21">
      <c r="A525" s="1" t="s">
        <v>962</v>
      </c>
      <c r="B525" s="1" t="s">
        <v>11534</v>
      </c>
      <c r="C525" s="1" t="s">
        <v>11453</v>
      </c>
      <c r="D525" s="1" t="s">
        <v>11462</v>
      </c>
      <c r="E525" s="1" t="s">
        <v>11446</v>
      </c>
      <c r="F525" s="5">
        <v>42873</v>
      </c>
      <c r="G525" s="1" t="s">
        <v>6722</v>
      </c>
      <c r="H525" s="1" t="s">
        <v>17</v>
      </c>
      <c r="I525" s="1" t="s">
        <v>59</v>
      </c>
      <c r="J525" s="1" t="s">
        <v>6723</v>
      </c>
      <c r="K525" s="1" t="s">
        <v>20</v>
      </c>
      <c r="L525" s="1" t="s">
        <v>6723</v>
      </c>
      <c r="M525" s="1"/>
      <c r="N525" s="1">
        <v>1904</v>
      </c>
      <c r="O525" s="1" t="s">
        <v>22</v>
      </c>
      <c r="P525" s="1" t="s">
        <v>6724</v>
      </c>
      <c r="Q525" s="1" t="s">
        <v>6725</v>
      </c>
      <c r="R525" s="1" t="s">
        <v>21</v>
      </c>
      <c r="S525" s="1"/>
      <c r="T525" s="1" t="s">
        <v>25</v>
      </c>
      <c r="U525">
        <v>-1</v>
      </c>
    </row>
    <row r="526" spans="1:21">
      <c r="A526" s="1" t="s">
        <v>582</v>
      </c>
      <c r="B526" s="1" t="s">
        <v>11463</v>
      </c>
      <c r="C526" s="1" t="s">
        <v>11453</v>
      </c>
      <c r="D526" s="1" t="s">
        <v>11462</v>
      </c>
      <c r="E526" s="1" t="s">
        <v>11446</v>
      </c>
      <c r="F526" s="5">
        <v>42670</v>
      </c>
      <c r="G526" s="1" t="s">
        <v>6747</v>
      </c>
      <c r="H526" s="1" t="s">
        <v>17</v>
      </c>
      <c r="I526" s="1" t="s">
        <v>59</v>
      </c>
      <c r="J526" s="1" t="s">
        <v>1744</v>
      </c>
      <c r="K526" s="1" t="s">
        <v>20</v>
      </c>
      <c r="L526" s="1" t="s">
        <v>1744</v>
      </c>
      <c r="M526" s="1"/>
      <c r="N526" s="1">
        <v>202</v>
      </c>
      <c r="O526" s="1" t="s">
        <v>22</v>
      </c>
      <c r="P526" s="1" t="s">
        <v>6748</v>
      </c>
      <c r="Q526" s="1" t="s">
        <v>6749</v>
      </c>
      <c r="R526" s="1" t="s">
        <v>21</v>
      </c>
      <c r="S526" s="1"/>
      <c r="T526" s="1" t="s">
        <v>25</v>
      </c>
      <c r="U526">
        <v>-1</v>
      </c>
    </row>
    <row r="527" spans="1:21">
      <c r="A527" s="1" t="s">
        <v>582</v>
      </c>
      <c r="B527" s="1" t="s">
        <v>11463</v>
      </c>
      <c r="C527" s="1" t="s">
        <v>11453</v>
      </c>
      <c r="D527" s="1" t="s">
        <v>11462</v>
      </c>
      <c r="E527" s="1" t="s">
        <v>11446</v>
      </c>
      <c r="F527" s="5">
        <v>42670</v>
      </c>
      <c r="G527" s="1" t="s">
        <v>6750</v>
      </c>
      <c r="H527" s="1" t="s">
        <v>17</v>
      </c>
      <c r="I527" s="1" t="s">
        <v>59</v>
      </c>
      <c r="J527" s="1" t="s">
        <v>2437</v>
      </c>
      <c r="K527" s="1" t="s">
        <v>20</v>
      </c>
      <c r="L527" s="1" t="s">
        <v>2437</v>
      </c>
      <c r="M527" s="1"/>
      <c r="N527" s="1">
        <v>626</v>
      </c>
      <c r="O527" s="1" t="s">
        <v>22</v>
      </c>
      <c r="P527" s="1" t="s">
        <v>6751</v>
      </c>
      <c r="Q527" s="1" t="s">
        <v>6751</v>
      </c>
      <c r="R527" s="1" t="s">
        <v>21</v>
      </c>
      <c r="S527" s="1"/>
      <c r="T527" s="1" t="s">
        <v>25</v>
      </c>
      <c r="U527">
        <v>-1</v>
      </c>
    </row>
    <row r="528" spans="1:21">
      <c r="A528" s="1" t="s">
        <v>220</v>
      </c>
      <c r="B528" s="1" t="s">
        <v>11463</v>
      </c>
      <c r="C528" s="1" t="s">
        <v>11453</v>
      </c>
      <c r="D528" s="1" t="s">
        <v>11462</v>
      </c>
      <c r="E528" s="1" t="s">
        <v>11446</v>
      </c>
      <c r="F528" s="5">
        <v>42670</v>
      </c>
      <c r="G528" s="1" t="s">
        <v>6752</v>
      </c>
      <c r="H528" s="1" t="s">
        <v>17</v>
      </c>
      <c r="I528" s="1" t="s">
        <v>59</v>
      </c>
      <c r="J528" s="1" t="s">
        <v>3065</v>
      </c>
      <c r="K528" s="1" t="s">
        <v>20</v>
      </c>
      <c r="L528" s="1" t="s">
        <v>3065</v>
      </c>
      <c r="M528" s="1"/>
      <c r="N528" s="1">
        <v>707</v>
      </c>
      <c r="O528" s="1" t="s">
        <v>22</v>
      </c>
      <c r="P528" s="1" t="s">
        <v>6753</v>
      </c>
      <c r="Q528" s="1" t="s">
        <v>6754</v>
      </c>
      <c r="R528" s="1" t="s">
        <v>21</v>
      </c>
      <c r="S528" s="1"/>
      <c r="T528" s="1" t="s">
        <v>25</v>
      </c>
      <c r="U528">
        <v>-1</v>
      </c>
    </row>
    <row r="529" spans="1:21">
      <c r="A529" s="1" t="s">
        <v>220</v>
      </c>
      <c r="B529" s="1" t="s">
        <v>11463</v>
      </c>
      <c r="C529" s="1" t="s">
        <v>11453</v>
      </c>
      <c r="D529" s="1" t="s">
        <v>11462</v>
      </c>
      <c r="E529" s="1" t="s">
        <v>11446</v>
      </c>
      <c r="F529" s="5">
        <v>42670</v>
      </c>
      <c r="G529" s="1" t="s">
        <v>6755</v>
      </c>
      <c r="H529" s="1" t="s">
        <v>17</v>
      </c>
      <c r="I529" s="1" t="s">
        <v>59</v>
      </c>
      <c r="J529" s="1" t="s">
        <v>2402</v>
      </c>
      <c r="K529" s="1" t="s">
        <v>20</v>
      </c>
      <c r="L529" s="1" t="s">
        <v>2402</v>
      </c>
      <c r="M529" s="1"/>
      <c r="N529" s="1">
        <v>1086</v>
      </c>
      <c r="O529" s="1" t="s">
        <v>22</v>
      </c>
      <c r="P529" s="1" t="s">
        <v>6756</v>
      </c>
      <c r="Q529" s="1" t="s">
        <v>6757</v>
      </c>
      <c r="R529" s="1" t="s">
        <v>21</v>
      </c>
      <c r="S529" s="1"/>
      <c r="T529" s="1" t="s">
        <v>25</v>
      </c>
      <c r="U529">
        <v>-1</v>
      </c>
    </row>
    <row r="530" spans="1:21">
      <c r="A530" s="1" t="s">
        <v>220</v>
      </c>
      <c r="B530" s="1" t="s">
        <v>11463</v>
      </c>
      <c r="C530" s="1" t="s">
        <v>11453</v>
      </c>
      <c r="D530" s="1" t="s">
        <v>11462</v>
      </c>
      <c r="E530" s="1" t="s">
        <v>11446</v>
      </c>
      <c r="F530" s="5">
        <v>42670</v>
      </c>
      <c r="G530" s="1" t="s">
        <v>6758</v>
      </c>
      <c r="H530" s="1" t="s">
        <v>17</v>
      </c>
      <c r="I530" s="1" t="s">
        <v>59</v>
      </c>
      <c r="J530" s="1" t="s">
        <v>6759</v>
      </c>
      <c r="K530" s="1" t="s">
        <v>20</v>
      </c>
      <c r="L530" s="1" t="s">
        <v>6759</v>
      </c>
      <c r="M530" s="1"/>
      <c r="N530" s="1">
        <v>2270.6</v>
      </c>
      <c r="O530" s="1" t="s">
        <v>22</v>
      </c>
      <c r="P530" s="1" t="s">
        <v>6760</v>
      </c>
      <c r="Q530" s="1" t="s">
        <v>6761</v>
      </c>
      <c r="R530" s="1" t="s">
        <v>21</v>
      </c>
      <c r="S530" s="1"/>
      <c r="T530" s="1" t="s">
        <v>25</v>
      </c>
      <c r="U530">
        <v>-1</v>
      </c>
    </row>
    <row r="531" spans="1:21">
      <c r="A531" s="1" t="s">
        <v>2633</v>
      </c>
      <c r="B531" s="1" t="s">
        <v>11513</v>
      </c>
      <c r="C531" s="1" t="s">
        <v>11453</v>
      </c>
      <c r="D531" s="1" t="s">
        <v>11453</v>
      </c>
      <c r="E531" s="1" t="s">
        <v>11446</v>
      </c>
      <c r="F531" s="5">
        <v>43094</v>
      </c>
      <c r="G531" s="1" t="s">
        <v>6773</v>
      </c>
      <c r="H531" s="1" t="s">
        <v>17</v>
      </c>
      <c r="I531" s="1" t="s">
        <v>59</v>
      </c>
      <c r="J531" s="1" t="s">
        <v>6774</v>
      </c>
      <c r="K531" s="1" t="s">
        <v>1618</v>
      </c>
      <c r="L531" s="1" t="s">
        <v>6775</v>
      </c>
      <c r="M531" s="1"/>
      <c r="N531" s="1">
        <v>1875.6</v>
      </c>
      <c r="O531" s="1" t="s">
        <v>22</v>
      </c>
      <c r="P531" s="1" t="s">
        <v>6776</v>
      </c>
      <c r="Q531" s="1" t="s">
        <v>6777</v>
      </c>
      <c r="R531" s="1" t="s">
        <v>21</v>
      </c>
      <c r="S531" s="1"/>
      <c r="T531" s="1" t="s">
        <v>25</v>
      </c>
      <c r="U531">
        <v>-1</v>
      </c>
    </row>
    <row r="532" spans="1:21">
      <c r="A532" s="1" t="s">
        <v>2633</v>
      </c>
      <c r="B532" s="1" t="s">
        <v>11513</v>
      </c>
      <c r="C532" s="1" t="s">
        <v>11453</v>
      </c>
      <c r="D532" s="1" t="s">
        <v>11453</v>
      </c>
      <c r="E532" s="1" t="s">
        <v>11446</v>
      </c>
      <c r="F532" s="5">
        <v>43094</v>
      </c>
      <c r="G532" s="1" t="s">
        <v>6781</v>
      </c>
      <c r="H532" s="1" t="s">
        <v>1861</v>
      </c>
      <c r="I532" s="1" t="s">
        <v>59</v>
      </c>
      <c r="J532" s="1" t="s">
        <v>3607</v>
      </c>
      <c r="K532" s="1" t="s">
        <v>20</v>
      </c>
      <c r="L532" s="1" t="s">
        <v>3607</v>
      </c>
      <c r="M532" s="1"/>
      <c r="N532" s="1">
        <v>375</v>
      </c>
      <c r="O532" s="1" t="s">
        <v>22</v>
      </c>
      <c r="P532" s="1" t="s">
        <v>6782</v>
      </c>
      <c r="Q532" s="1" t="s">
        <v>6783</v>
      </c>
      <c r="R532" s="1" t="s">
        <v>21</v>
      </c>
      <c r="S532" s="1"/>
      <c r="T532" s="1" t="s">
        <v>25</v>
      </c>
      <c r="U532">
        <v>-1</v>
      </c>
    </row>
    <row r="533" spans="1:21">
      <c r="A533" s="1" t="s">
        <v>636</v>
      </c>
      <c r="B533" s="1" t="s">
        <v>11521</v>
      </c>
      <c r="C533" s="1" t="s">
        <v>11459</v>
      </c>
      <c r="D533" s="1" t="s">
        <v>11460</v>
      </c>
      <c r="E533" s="1" t="s">
        <v>11446</v>
      </c>
      <c r="F533" s="5">
        <v>43078</v>
      </c>
      <c r="G533" s="1" t="s">
        <v>6820</v>
      </c>
      <c r="H533" s="1" t="s">
        <v>17</v>
      </c>
      <c r="I533" s="1" t="s">
        <v>59</v>
      </c>
      <c r="J533" s="1" t="s">
        <v>6821</v>
      </c>
      <c r="K533" s="1" t="s">
        <v>20</v>
      </c>
      <c r="L533" s="1" t="s">
        <v>6821</v>
      </c>
      <c r="M533" s="1"/>
      <c r="N533" s="1">
        <v>2538</v>
      </c>
      <c r="O533" s="1" t="s">
        <v>22</v>
      </c>
      <c r="P533" s="1" t="s">
        <v>6822</v>
      </c>
      <c r="Q533" s="1" t="s">
        <v>6823</v>
      </c>
      <c r="R533" s="1" t="s">
        <v>21</v>
      </c>
      <c r="S533" s="1"/>
      <c r="T533" s="1" t="s">
        <v>25</v>
      </c>
      <c r="U533">
        <v>-1</v>
      </c>
    </row>
    <row r="534" spans="1:21">
      <c r="A534" s="1" t="s">
        <v>63</v>
      </c>
      <c r="B534" s="1" t="s">
        <v>11461</v>
      </c>
      <c r="C534" s="1" t="s">
        <v>11453</v>
      </c>
      <c r="D534" s="1" t="s">
        <v>11462</v>
      </c>
      <c r="E534" s="1" t="s">
        <v>11446</v>
      </c>
      <c r="F534" s="5">
        <v>43028</v>
      </c>
      <c r="G534" s="1" t="s">
        <v>6824</v>
      </c>
      <c r="H534" s="1" t="s">
        <v>17</v>
      </c>
      <c r="I534" s="1" t="s">
        <v>59</v>
      </c>
      <c r="J534" s="1" t="s">
        <v>714</v>
      </c>
      <c r="K534" s="1" t="s">
        <v>20</v>
      </c>
      <c r="L534" s="1" t="s">
        <v>714</v>
      </c>
      <c r="M534" s="1"/>
      <c r="N534" s="1">
        <v>82</v>
      </c>
      <c r="O534" s="1" t="s">
        <v>22</v>
      </c>
      <c r="P534" s="1" t="s">
        <v>6825</v>
      </c>
      <c r="Q534" s="1" t="s">
        <v>6826</v>
      </c>
      <c r="R534" s="1" t="s">
        <v>21</v>
      </c>
      <c r="S534" s="1"/>
      <c r="T534" s="1" t="s">
        <v>25</v>
      </c>
      <c r="U534">
        <v>-1</v>
      </c>
    </row>
    <row r="535" spans="1:21">
      <c r="A535" s="1" t="s">
        <v>636</v>
      </c>
      <c r="B535" s="1" t="s">
        <v>11521</v>
      </c>
      <c r="C535" s="1" t="s">
        <v>11459</v>
      </c>
      <c r="D535" s="1" t="s">
        <v>11460</v>
      </c>
      <c r="E535" s="1" t="s">
        <v>11446</v>
      </c>
      <c r="F535" s="5">
        <v>43078</v>
      </c>
      <c r="G535" s="1" t="s">
        <v>6830</v>
      </c>
      <c r="H535" s="1" t="s">
        <v>17</v>
      </c>
      <c r="I535" s="1" t="s">
        <v>59</v>
      </c>
      <c r="J535" s="1" t="s">
        <v>6831</v>
      </c>
      <c r="K535" s="1" t="s">
        <v>980</v>
      </c>
      <c r="L535" s="1" t="s">
        <v>6832</v>
      </c>
      <c r="M535" s="1"/>
      <c r="N535" s="1">
        <v>2002.8</v>
      </c>
      <c r="O535" s="1" t="s">
        <v>22</v>
      </c>
      <c r="P535" s="1" t="s">
        <v>6833</v>
      </c>
      <c r="Q535" s="1" t="s">
        <v>6834</v>
      </c>
      <c r="R535" s="1" t="s">
        <v>21</v>
      </c>
      <c r="S535" s="1"/>
      <c r="T535" s="1" t="s">
        <v>25</v>
      </c>
      <c r="U535">
        <v>-1</v>
      </c>
    </row>
    <row r="536" spans="1:21">
      <c r="A536" s="1" t="s">
        <v>636</v>
      </c>
      <c r="B536" s="1" t="s">
        <v>11521</v>
      </c>
      <c r="C536" s="1" t="s">
        <v>11459</v>
      </c>
      <c r="D536" s="1" t="s">
        <v>11460</v>
      </c>
      <c r="E536" s="1" t="s">
        <v>11446</v>
      </c>
      <c r="F536" s="5">
        <v>43078</v>
      </c>
      <c r="G536" s="1" t="s">
        <v>6838</v>
      </c>
      <c r="H536" s="1" t="s">
        <v>17</v>
      </c>
      <c r="I536" s="1" t="s">
        <v>59</v>
      </c>
      <c r="J536" s="1" t="s">
        <v>6821</v>
      </c>
      <c r="K536" s="1" t="s">
        <v>20</v>
      </c>
      <c r="L536" s="1" t="s">
        <v>6821</v>
      </c>
      <c r="M536" s="1"/>
      <c r="N536" s="1">
        <v>2538</v>
      </c>
      <c r="O536" s="1" t="s">
        <v>22</v>
      </c>
      <c r="P536" s="1" t="s">
        <v>6839</v>
      </c>
      <c r="Q536" s="1" t="s">
        <v>6840</v>
      </c>
      <c r="R536" s="1" t="s">
        <v>21</v>
      </c>
      <c r="S536" s="1"/>
      <c r="T536" s="1" t="s">
        <v>25</v>
      </c>
      <c r="U536">
        <v>-1</v>
      </c>
    </row>
    <row r="537" spans="1:21">
      <c r="A537" s="1" t="s">
        <v>470</v>
      </c>
      <c r="B537" s="1" t="s">
        <v>11481</v>
      </c>
      <c r="C537" s="1" t="s">
        <v>11456</v>
      </c>
      <c r="D537" s="1" t="s">
        <v>11457</v>
      </c>
      <c r="E537" s="1" t="s">
        <v>11446</v>
      </c>
      <c r="F537" s="5">
        <v>42914</v>
      </c>
      <c r="G537" s="1" t="s">
        <v>6841</v>
      </c>
      <c r="H537" s="1" t="s">
        <v>17</v>
      </c>
      <c r="I537" s="1" t="s">
        <v>59</v>
      </c>
      <c r="J537" s="1" t="s">
        <v>3213</v>
      </c>
      <c r="K537" s="1" t="s">
        <v>20</v>
      </c>
      <c r="L537" s="1" t="s">
        <v>3213</v>
      </c>
      <c r="M537" s="1"/>
      <c r="N537" s="1">
        <v>308</v>
      </c>
      <c r="O537" s="1" t="s">
        <v>22</v>
      </c>
      <c r="P537" s="1" t="s">
        <v>6842</v>
      </c>
      <c r="Q537" s="1" t="s">
        <v>6843</v>
      </c>
      <c r="R537" s="1" t="s">
        <v>21</v>
      </c>
      <c r="S537" s="1"/>
      <c r="T537" s="1" t="s">
        <v>25</v>
      </c>
      <c r="U537">
        <v>-1</v>
      </c>
    </row>
    <row r="538" spans="1:21">
      <c r="A538" s="1" t="s">
        <v>4861</v>
      </c>
      <c r="B538" s="1" t="s">
        <v>11528</v>
      </c>
      <c r="C538" s="1" t="s">
        <v>11453</v>
      </c>
      <c r="D538" s="1" t="s">
        <v>11454</v>
      </c>
      <c r="E538" s="1" t="s">
        <v>11446</v>
      </c>
      <c r="F538" s="5">
        <v>43095</v>
      </c>
      <c r="G538" s="1" t="s">
        <v>6847</v>
      </c>
      <c r="H538" s="1" t="s">
        <v>17</v>
      </c>
      <c r="I538" s="1" t="s">
        <v>59</v>
      </c>
      <c r="J538" s="1" t="s">
        <v>2602</v>
      </c>
      <c r="K538" s="1" t="s">
        <v>84</v>
      </c>
      <c r="L538" s="1" t="s">
        <v>6848</v>
      </c>
      <c r="M538" s="1"/>
      <c r="N538" s="1">
        <v>561</v>
      </c>
      <c r="O538" s="1" t="s">
        <v>22</v>
      </c>
      <c r="P538" s="1" t="s">
        <v>6849</v>
      </c>
      <c r="Q538" s="1" t="s">
        <v>6850</v>
      </c>
      <c r="R538" s="1" t="s">
        <v>21</v>
      </c>
      <c r="S538" s="1"/>
      <c r="T538" s="1" t="s">
        <v>25</v>
      </c>
      <c r="U538">
        <v>-1</v>
      </c>
    </row>
    <row r="539" spans="1:21">
      <c r="A539" s="1" t="s">
        <v>220</v>
      </c>
      <c r="B539" s="1" t="s">
        <v>11463</v>
      </c>
      <c r="C539" s="1" t="s">
        <v>11453</v>
      </c>
      <c r="D539" s="1" t="s">
        <v>11462</v>
      </c>
      <c r="E539" s="1" t="s">
        <v>11446</v>
      </c>
      <c r="F539" s="5">
        <v>42670</v>
      </c>
      <c r="G539" s="1" t="s">
        <v>6875</v>
      </c>
      <c r="H539" s="1" t="s">
        <v>36</v>
      </c>
      <c r="I539" s="1" t="s">
        <v>59</v>
      </c>
      <c r="J539" s="1" t="s">
        <v>6876</v>
      </c>
      <c r="K539" s="1" t="s">
        <v>20</v>
      </c>
      <c r="L539" s="1" t="s">
        <v>6876</v>
      </c>
      <c r="M539" s="1"/>
      <c r="N539" s="1">
        <v>8320</v>
      </c>
      <c r="O539" s="1" t="s">
        <v>22</v>
      </c>
      <c r="P539" s="1" t="s">
        <v>6877</v>
      </c>
      <c r="Q539" s="1" t="s">
        <v>6878</v>
      </c>
      <c r="R539" s="1" t="s">
        <v>21</v>
      </c>
      <c r="S539" s="1"/>
      <c r="T539" s="1" t="s">
        <v>25</v>
      </c>
      <c r="U539">
        <v>-1</v>
      </c>
    </row>
    <row r="540" spans="1:21">
      <c r="A540" s="1" t="s">
        <v>636</v>
      </c>
      <c r="B540" s="1" t="s">
        <v>11521</v>
      </c>
      <c r="C540" s="1" t="s">
        <v>11459</v>
      </c>
      <c r="D540" s="1" t="s">
        <v>11460</v>
      </c>
      <c r="E540" s="1" t="s">
        <v>11446</v>
      </c>
      <c r="F540" s="5">
        <v>43078</v>
      </c>
      <c r="G540" s="1" t="s">
        <v>6904</v>
      </c>
      <c r="H540" s="1" t="s">
        <v>17</v>
      </c>
      <c r="I540" s="1" t="s">
        <v>59</v>
      </c>
      <c r="J540" s="1" t="s">
        <v>6905</v>
      </c>
      <c r="K540" s="1" t="s">
        <v>20</v>
      </c>
      <c r="L540" s="1" t="s">
        <v>6905</v>
      </c>
      <c r="M540" s="1"/>
      <c r="N540" s="1">
        <v>2154</v>
      </c>
      <c r="O540" s="1" t="s">
        <v>22</v>
      </c>
      <c r="P540" s="1" t="s">
        <v>6906</v>
      </c>
      <c r="Q540" s="1" t="s">
        <v>6907</v>
      </c>
      <c r="R540" s="1" t="s">
        <v>21</v>
      </c>
      <c r="S540" s="1"/>
      <c r="T540" s="1" t="s">
        <v>25</v>
      </c>
      <c r="U540">
        <v>-1</v>
      </c>
    </row>
    <row r="541" spans="1:21">
      <c r="A541" s="1" t="s">
        <v>636</v>
      </c>
      <c r="B541" s="1" t="s">
        <v>11521</v>
      </c>
      <c r="C541" s="1" t="s">
        <v>11459</v>
      </c>
      <c r="D541" s="1" t="s">
        <v>11460</v>
      </c>
      <c r="E541" s="1" t="s">
        <v>11446</v>
      </c>
      <c r="F541" s="5">
        <v>43078</v>
      </c>
      <c r="G541" s="1" t="s">
        <v>6908</v>
      </c>
      <c r="H541" s="1" t="s">
        <v>17</v>
      </c>
      <c r="I541" s="1" t="s">
        <v>59</v>
      </c>
      <c r="J541" s="1" t="s">
        <v>6905</v>
      </c>
      <c r="K541" s="1" t="s">
        <v>20</v>
      </c>
      <c r="L541" s="1" t="s">
        <v>6905</v>
      </c>
      <c r="M541" s="1"/>
      <c r="N541" s="1">
        <v>2154</v>
      </c>
      <c r="O541" s="1" t="s">
        <v>22</v>
      </c>
      <c r="P541" s="1" t="s">
        <v>6909</v>
      </c>
      <c r="Q541" s="1" t="s">
        <v>6910</v>
      </c>
      <c r="R541" s="1" t="s">
        <v>21</v>
      </c>
      <c r="S541" s="1"/>
      <c r="T541" s="1" t="s">
        <v>25</v>
      </c>
      <c r="U541">
        <v>-1</v>
      </c>
    </row>
    <row r="542" spans="1:21">
      <c r="A542" s="1" t="s">
        <v>833</v>
      </c>
      <c r="B542" s="1" t="s">
        <v>11485</v>
      </c>
      <c r="C542" s="1" t="s">
        <v>11453</v>
      </c>
      <c r="D542" s="1" t="s">
        <v>11453</v>
      </c>
      <c r="E542" s="1" t="s">
        <v>11446</v>
      </c>
      <c r="F542" s="5">
        <v>43050</v>
      </c>
      <c r="G542" s="1" t="s">
        <v>6923</v>
      </c>
      <c r="H542" s="1" t="s">
        <v>17</v>
      </c>
      <c r="I542" s="1" t="s">
        <v>59</v>
      </c>
      <c r="J542" s="1" t="s">
        <v>2440</v>
      </c>
      <c r="K542" s="1" t="s">
        <v>360</v>
      </c>
      <c r="L542" s="1" t="s">
        <v>2441</v>
      </c>
      <c r="M542" s="1"/>
      <c r="N542" s="1">
        <v>403.7</v>
      </c>
      <c r="O542" s="1" t="s">
        <v>22</v>
      </c>
      <c r="P542" s="1" t="s">
        <v>6924</v>
      </c>
      <c r="Q542" s="1" t="s">
        <v>6925</v>
      </c>
      <c r="R542" s="1" t="s">
        <v>21</v>
      </c>
      <c r="S542" s="1"/>
      <c r="T542" s="1" t="s">
        <v>25</v>
      </c>
      <c r="U542">
        <v>-1</v>
      </c>
    </row>
    <row r="543" spans="1:21">
      <c r="A543" s="1" t="s">
        <v>220</v>
      </c>
      <c r="B543" s="1" t="s">
        <v>11463</v>
      </c>
      <c r="C543" s="1" t="s">
        <v>11453</v>
      </c>
      <c r="D543" s="1" t="s">
        <v>11462</v>
      </c>
      <c r="E543" s="1" t="s">
        <v>11446</v>
      </c>
      <c r="F543" s="5">
        <v>42670</v>
      </c>
      <c r="G543" s="1" t="s">
        <v>6960</v>
      </c>
      <c r="H543" s="1" t="s">
        <v>306</v>
      </c>
      <c r="I543" s="1" t="s">
        <v>59</v>
      </c>
      <c r="J543" s="1" t="s">
        <v>2834</v>
      </c>
      <c r="K543" s="1" t="s">
        <v>20</v>
      </c>
      <c r="L543" s="1" t="s">
        <v>2834</v>
      </c>
      <c r="M543" s="1"/>
      <c r="N543" s="1">
        <v>1500</v>
      </c>
      <c r="O543" s="1" t="s">
        <v>22</v>
      </c>
      <c r="P543" s="1" t="s">
        <v>6961</v>
      </c>
      <c r="Q543" s="1" t="s">
        <v>6962</v>
      </c>
      <c r="R543" s="1" t="s">
        <v>21</v>
      </c>
      <c r="S543" s="1"/>
      <c r="T543" s="1" t="s">
        <v>25</v>
      </c>
      <c r="U543">
        <v>-1</v>
      </c>
    </row>
    <row r="544" spans="1:21">
      <c r="A544" s="1" t="s">
        <v>829</v>
      </c>
      <c r="B544" s="1" t="s">
        <v>11484</v>
      </c>
      <c r="C544" s="1" t="s">
        <v>11456</v>
      </c>
      <c r="D544" s="1" t="s">
        <v>11478</v>
      </c>
      <c r="E544" s="1" t="s">
        <v>11446</v>
      </c>
      <c r="F544" s="5">
        <v>43004</v>
      </c>
      <c r="G544" s="1" t="s">
        <v>6963</v>
      </c>
      <c r="H544" s="1" t="s">
        <v>306</v>
      </c>
      <c r="I544" s="1" t="s">
        <v>59</v>
      </c>
      <c r="J544" s="1" t="s">
        <v>831</v>
      </c>
      <c r="K544" s="1" t="s">
        <v>20</v>
      </c>
      <c r="L544" s="1" t="s">
        <v>831</v>
      </c>
      <c r="M544" s="1"/>
      <c r="N544" s="1">
        <v>100</v>
      </c>
      <c r="O544" s="1" t="s">
        <v>22</v>
      </c>
      <c r="P544" s="1" t="s">
        <v>6964</v>
      </c>
      <c r="Q544" s="1" t="s">
        <v>6965</v>
      </c>
      <c r="R544" s="1" t="s">
        <v>21</v>
      </c>
      <c r="S544" s="1"/>
      <c r="T544" s="1" t="s">
        <v>25</v>
      </c>
      <c r="U544">
        <v>-1</v>
      </c>
    </row>
    <row r="545" spans="1:21">
      <c r="A545" s="1" t="s">
        <v>829</v>
      </c>
      <c r="B545" s="1" t="s">
        <v>11484</v>
      </c>
      <c r="C545" s="1" t="s">
        <v>11456</v>
      </c>
      <c r="D545" s="1" t="s">
        <v>11478</v>
      </c>
      <c r="E545" s="1" t="s">
        <v>11446</v>
      </c>
      <c r="F545" s="5">
        <v>43004</v>
      </c>
      <c r="G545" s="1" t="s">
        <v>6966</v>
      </c>
      <c r="H545" s="1" t="s">
        <v>36</v>
      </c>
      <c r="I545" s="1" t="s">
        <v>59</v>
      </c>
      <c r="J545" s="1" t="s">
        <v>6967</v>
      </c>
      <c r="K545" s="1" t="s">
        <v>20</v>
      </c>
      <c r="L545" s="1" t="s">
        <v>6967</v>
      </c>
      <c r="M545" s="1"/>
      <c r="N545" s="1">
        <v>78</v>
      </c>
      <c r="O545" s="1" t="s">
        <v>22</v>
      </c>
      <c r="P545" s="1" t="s">
        <v>6968</v>
      </c>
      <c r="Q545" s="1" t="s">
        <v>6968</v>
      </c>
      <c r="R545" s="1" t="s">
        <v>21</v>
      </c>
      <c r="S545" s="1"/>
      <c r="T545" s="1" t="s">
        <v>25</v>
      </c>
      <c r="U545">
        <v>-1</v>
      </c>
    </row>
    <row r="546" spans="1:21">
      <c r="A546" s="1" t="s">
        <v>26</v>
      </c>
      <c r="B546" s="1" t="s">
        <v>11496</v>
      </c>
      <c r="C546" s="1" t="s">
        <v>11459</v>
      </c>
      <c r="D546" s="1" t="s">
        <v>11460</v>
      </c>
      <c r="E546" s="1" t="s">
        <v>11446</v>
      </c>
      <c r="F546" s="5">
        <v>42909</v>
      </c>
      <c r="G546" s="1" t="s">
        <v>7070</v>
      </c>
      <c r="H546" s="1" t="s">
        <v>17</v>
      </c>
      <c r="I546" s="1" t="s">
        <v>59</v>
      </c>
      <c r="J546" s="1" t="s">
        <v>7071</v>
      </c>
      <c r="K546" s="1" t="s">
        <v>20</v>
      </c>
      <c r="L546" s="1" t="s">
        <v>7071</v>
      </c>
      <c r="M546" s="1">
        <v>57</v>
      </c>
      <c r="N546" s="1">
        <v>0</v>
      </c>
      <c r="O546" s="1" t="s">
        <v>22</v>
      </c>
      <c r="P546" s="1" t="s">
        <v>7072</v>
      </c>
      <c r="Q546" s="1" t="s">
        <v>7073</v>
      </c>
      <c r="R546" s="1" t="s">
        <v>21</v>
      </c>
      <c r="S546" s="1"/>
      <c r="T546" s="1" t="s">
        <v>25</v>
      </c>
      <c r="U546">
        <v>-1</v>
      </c>
    </row>
    <row r="547" spans="1:21">
      <c r="A547" s="1" t="s">
        <v>172</v>
      </c>
      <c r="B547" s="1" t="s">
        <v>11455</v>
      </c>
      <c r="C547" s="1" t="s">
        <v>11456</v>
      </c>
      <c r="D547" s="1" t="s">
        <v>11457</v>
      </c>
      <c r="E547" s="1" t="s">
        <v>11446</v>
      </c>
      <c r="F547" s="5">
        <v>43167.927858796298</v>
      </c>
      <c r="G547" s="1" t="s">
        <v>7074</v>
      </c>
      <c r="H547" s="1" t="s">
        <v>36</v>
      </c>
      <c r="I547" s="1" t="s">
        <v>59</v>
      </c>
      <c r="J547" s="1" t="s">
        <v>7075</v>
      </c>
      <c r="K547" s="1" t="s">
        <v>20</v>
      </c>
      <c r="L547" s="1" t="s">
        <v>7075</v>
      </c>
      <c r="M547" s="1"/>
      <c r="N547" s="1">
        <v>640</v>
      </c>
      <c r="O547" s="1" t="s">
        <v>22</v>
      </c>
      <c r="P547" s="1" t="s">
        <v>7076</v>
      </c>
      <c r="Q547" s="1" t="s">
        <v>7077</v>
      </c>
      <c r="R547" s="1" t="s">
        <v>21</v>
      </c>
      <c r="S547" s="1"/>
      <c r="T547" s="1" t="s">
        <v>25</v>
      </c>
      <c r="U547">
        <v>-1</v>
      </c>
    </row>
    <row r="548" spans="1:21">
      <c r="A548" s="1" t="s">
        <v>172</v>
      </c>
      <c r="B548" s="1" t="s">
        <v>11455</v>
      </c>
      <c r="C548" s="1" t="s">
        <v>11456</v>
      </c>
      <c r="D548" s="1" t="s">
        <v>11457</v>
      </c>
      <c r="E548" s="1" t="s">
        <v>11446</v>
      </c>
      <c r="F548" s="5">
        <v>43167.927858796298</v>
      </c>
      <c r="G548" s="1" t="s">
        <v>7078</v>
      </c>
      <c r="H548" s="1" t="s">
        <v>17</v>
      </c>
      <c r="I548" s="1" t="s">
        <v>59</v>
      </c>
      <c r="J548" s="1" t="s">
        <v>1157</v>
      </c>
      <c r="K548" s="1" t="s">
        <v>20</v>
      </c>
      <c r="L548" s="1" t="s">
        <v>1157</v>
      </c>
      <c r="M548" s="1"/>
      <c r="N548" s="1">
        <v>234</v>
      </c>
      <c r="O548" s="1" t="s">
        <v>22</v>
      </c>
      <c r="P548" s="1" t="s">
        <v>7079</v>
      </c>
      <c r="Q548" s="1" t="s">
        <v>7080</v>
      </c>
      <c r="R548" s="1" t="s">
        <v>21</v>
      </c>
      <c r="S548" s="1"/>
      <c r="T548" s="1" t="s">
        <v>25</v>
      </c>
      <c r="U548">
        <v>-1</v>
      </c>
    </row>
    <row r="549" spans="1:21">
      <c r="A549" s="1" t="s">
        <v>172</v>
      </c>
      <c r="B549" s="1" t="s">
        <v>11455</v>
      </c>
      <c r="C549" s="1" t="s">
        <v>11456</v>
      </c>
      <c r="D549" s="1" t="s">
        <v>11457</v>
      </c>
      <c r="E549" s="1" t="s">
        <v>11446</v>
      </c>
      <c r="F549" s="5">
        <v>43167.927858796298</v>
      </c>
      <c r="G549" s="1" t="s">
        <v>7081</v>
      </c>
      <c r="H549" s="1" t="s">
        <v>17</v>
      </c>
      <c r="I549" s="1" t="s">
        <v>59</v>
      </c>
      <c r="J549" s="1" t="s">
        <v>1166</v>
      </c>
      <c r="K549" s="1" t="s">
        <v>371</v>
      </c>
      <c r="L549" s="1" t="s">
        <v>1167</v>
      </c>
      <c r="M549" s="1"/>
      <c r="N549" s="1">
        <v>922.4</v>
      </c>
      <c r="O549" s="1" t="s">
        <v>22</v>
      </c>
      <c r="P549" s="1" t="s">
        <v>7082</v>
      </c>
      <c r="Q549" s="1" t="s">
        <v>7083</v>
      </c>
      <c r="R549" s="1" t="s">
        <v>21</v>
      </c>
      <c r="S549" s="1"/>
      <c r="T549" s="1" t="s">
        <v>25</v>
      </c>
      <c r="U549">
        <v>-1</v>
      </c>
    </row>
    <row r="550" spans="1:21">
      <c r="A550" s="1" t="s">
        <v>1315</v>
      </c>
      <c r="B550" s="1" t="s">
        <v>11502</v>
      </c>
      <c r="C550" s="1" t="s">
        <v>11456</v>
      </c>
      <c r="D550" s="1" t="s">
        <v>11457</v>
      </c>
      <c r="E550" s="1" t="s">
        <v>11446</v>
      </c>
      <c r="F550" s="5">
        <v>42956</v>
      </c>
      <c r="G550" s="1" t="s">
        <v>7092</v>
      </c>
      <c r="H550" s="1" t="s">
        <v>306</v>
      </c>
      <c r="I550" s="1" t="s">
        <v>59</v>
      </c>
      <c r="J550" s="1" t="s">
        <v>831</v>
      </c>
      <c r="K550" s="1" t="s">
        <v>20</v>
      </c>
      <c r="L550" s="1" t="s">
        <v>831</v>
      </c>
      <c r="M550" s="1"/>
      <c r="N550" s="1">
        <v>100</v>
      </c>
      <c r="O550" s="1" t="s">
        <v>22</v>
      </c>
      <c r="P550" s="1" t="s">
        <v>7093</v>
      </c>
      <c r="Q550" s="1" t="s">
        <v>7094</v>
      </c>
      <c r="R550" s="1" t="s">
        <v>21</v>
      </c>
      <c r="S550" s="1"/>
      <c r="T550" s="1" t="s">
        <v>25</v>
      </c>
      <c r="U550">
        <v>-1</v>
      </c>
    </row>
    <row r="551" spans="1:21">
      <c r="A551" s="1" t="s">
        <v>1315</v>
      </c>
      <c r="B551" s="1" t="s">
        <v>11502</v>
      </c>
      <c r="C551" s="1" t="s">
        <v>11456</v>
      </c>
      <c r="D551" s="1" t="s">
        <v>11457</v>
      </c>
      <c r="E551" s="1" t="s">
        <v>11446</v>
      </c>
      <c r="F551" s="5">
        <v>42956</v>
      </c>
      <c r="G551" s="1" t="s">
        <v>7095</v>
      </c>
      <c r="H551" s="1" t="s">
        <v>306</v>
      </c>
      <c r="I551" s="1" t="s">
        <v>59</v>
      </c>
      <c r="J551" s="1" t="s">
        <v>7096</v>
      </c>
      <c r="K551" s="1" t="s">
        <v>20</v>
      </c>
      <c r="L551" s="1" t="s">
        <v>7096</v>
      </c>
      <c r="M551" s="1"/>
      <c r="N551" s="1">
        <v>25</v>
      </c>
      <c r="O551" s="1" t="s">
        <v>22</v>
      </c>
      <c r="P551" s="1" t="s">
        <v>7097</v>
      </c>
      <c r="Q551" s="1" t="s">
        <v>7098</v>
      </c>
      <c r="R551" s="1" t="s">
        <v>21</v>
      </c>
      <c r="S551" s="1"/>
      <c r="T551" s="1" t="s">
        <v>25</v>
      </c>
      <c r="U551">
        <v>-1</v>
      </c>
    </row>
    <row r="552" spans="1:21">
      <c r="A552" s="1" t="s">
        <v>1315</v>
      </c>
      <c r="B552" s="1" t="s">
        <v>11502</v>
      </c>
      <c r="C552" s="1" t="s">
        <v>11456</v>
      </c>
      <c r="D552" s="1" t="s">
        <v>11457</v>
      </c>
      <c r="E552" s="1" t="s">
        <v>11446</v>
      </c>
      <c r="F552" s="5">
        <v>42956</v>
      </c>
      <c r="G552" s="1" t="s">
        <v>7099</v>
      </c>
      <c r="H552" s="1" t="s">
        <v>306</v>
      </c>
      <c r="I552" s="1" t="s">
        <v>59</v>
      </c>
      <c r="J552" s="1" t="s">
        <v>3617</v>
      </c>
      <c r="K552" s="1" t="s">
        <v>20</v>
      </c>
      <c r="L552" s="1" t="s">
        <v>3617</v>
      </c>
      <c r="M552" s="1"/>
      <c r="N552" s="1">
        <v>53</v>
      </c>
      <c r="O552" s="1" t="s">
        <v>22</v>
      </c>
      <c r="P552" s="1" t="s">
        <v>7100</v>
      </c>
      <c r="Q552" s="1" t="s">
        <v>7101</v>
      </c>
      <c r="R552" s="1" t="s">
        <v>21</v>
      </c>
      <c r="S552" s="1"/>
      <c r="T552" s="1" t="s">
        <v>25</v>
      </c>
      <c r="U552">
        <v>-1</v>
      </c>
    </row>
    <row r="553" spans="1:21">
      <c r="A553" s="1" t="s">
        <v>340</v>
      </c>
      <c r="B553" s="1" t="s">
        <v>11467</v>
      </c>
      <c r="C553" s="1" t="s">
        <v>11456</v>
      </c>
      <c r="D553" s="1" t="s">
        <v>11457</v>
      </c>
      <c r="E553" s="1" t="s">
        <v>11446</v>
      </c>
      <c r="F553" s="5">
        <v>43132</v>
      </c>
      <c r="G553" s="1" t="s">
        <v>7105</v>
      </c>
      <c r="H553" s="1" t="s">
        <v>17</v>
      </c>
      <c r="I553" s="1" t="s">
        <v>59</v>
      </c>
      <c r="J553" s="1" t="s">
        <v>7106</v>
      </c>
      <c r="K553" s="1" t="s">
        <v>20</v>
      </c>
      <c r="L553" s="1" t="s">
        <v>7106</v>
      </c>
      <c r="M553" s="1"/>
      <c r="N553" s="1">
        <v>2141.5300000000002</v>
      </c>
      <c r="O553" s="1" t="s">
        <v>22</v>
      </c>
      <c r="P553" s="1" t="s">
        <v>7107</v>
      </c>
      <c r="Q553" s="1" t="s">
        <v>7108</v>
      </c>
      <c r="R553" s="1" t="s">
        <v>21</v>
      </c>
      <c r="S553" s="1"/>
      <c r="T553" s="1" t="s">
        <v>25</v>
      </c>
      <c r="U553">
        <v>-1</v>
      </c>
    </row>
    <row r="554" spans="1:21">
      <c r="A554" s="1" t="s">
        <v>220</v>
      </c>
      <c r="B554" s="1" t="s">
        <v>11463</v>
      </c>
      <c r="C554" s="1" t="s">
        <v>11453</v>
      </c>
      <c r="D554" s="1" t="s">
        <v>11462</v>
      </c>
      <c r="E554" s="1" t="s">
        <v>11446</v>
      </c>
      <c r="F554" s="5">
        <v>42670</v>
      </c>
      <c r="G554" s="1" t="s">
        <v>7133</v>
      </c>
      <c r="H554" s="1" t="s">
        <v>17</v>
      </c>
      <c r="I554" s="1" t="s">
        <v>59</v>
      </c>
      <c r="J554" s="1" t="s">
        <v>7134</v>
      </c>
      <c r="K554" s="1" t="s">
        <v>20</v>
      </c>
      <c r="L554" s="1" t="s">
        <v>7134</v>
      </c>
      <c r="M554" s="1"/>
      <c r="N554" s="1">
        <v>929</v>
      </c>
      <c r="O554" s="1" t="s">
        <v>22</v>
      </c>
      <c r="P554" s="1" t="s">
        <v>7135</v>
      </c>
      <c r="Q554" s="1" t="s">
        <v>7135</v>
      </c>
      <c r="R554" s="1" t="s">
        <v>21</v>
      </c>
      <c r="S554" s="1"/>
      <c r="T554" s="1" t="s">
        <v>25</v>
      </c>
      <c r="U554">
        <v>-1</v>
      </c>
    </row>
    <row r="555" spans="1:21">
      <c r="A555" s="1" t="s">
        <v>582</v>
      </c>
      <c r="B555" s="1" t="s">
        <v>11463</v>
      </c>
      <c r="C555" s="1" t="s">
        <v>11453</v>
      </c>
      <c r="D555" s="1" t="s">
        <v>11462</v>
      </c>
      <c r="E555" s="1" t="s">
        <v>11446</v>
      </c>
      <c r="F555" s="5">
        <v>42670</v>
      </c>
      <c r="G555" s="1" t="s">
        <v>7136</v>
      </c>
      <c r="H555" s="1" t="s">
        <v>17</v>
      </c>
      <c r="I555" s="1" t="s">
        <v>59</v>
      </c>
      <c r="J555" s="1" t="s">
        <v>1744</v>
      </c>
      <c r="K555" s="1" t="s">
        <v>20</v>
      </c>
      <c r="L555" s="1" t="s">
        <v>1744</v>
      </c>
      <c r="M555" s="1"/>
      <c r="N555" s="1">
        <v>202</v>
      </c>
      <c r="O555" s="1" t="s">
        <v>22</v>
      </c>
      <c r="P555" s="1" t="s">
        <v>7137</v>
      </c>
      <c r="Q555" s="1" t="s">
        <v>7138</v>
      </c>
      <c r="R555" s="1" t="s">
        <v>21</v>
      </c>
      <c r="S555" s="1"/>
      <c r="T555" s="1" t="s">
        <v>25</v>
      </c>
      <c r="U555">
        <v>-1</v>
      </c>
    </row>
    <row r="556" spans="1:21">
      <c r="A556" s="1" t="s">
        <v>582</v>
      </c>
      <c r="B556" s="1" t="s">
        <v>11463</v>
      </c>
      <c r="C556" s="1" t="s">
        <v>11453</v>
      </c>
      <c r="D556" s="1" t="s">
        <v>11462</v>
      </c>
      <c r="E556" s="1" t="s">
        <v>11446</v>
      </c>
      <c r="F556" s="5">
        <v>42670</v>
      </c>
      <c r="G556" s="1" t="s">
        <v>7139</v>
      </c>
      <c r="H556" s="1" t="s">
        <v>17</v>
      </c>
      <c r="I556" s="1" t="s">
        <v>59</v>
      </c>
      <c r="J556" s="1" t="s">
        <v>278</v>
      </c>
      <c r="K556" s="1" t="s">
        <v>20</v>
      </c>
      <c r="L556" s="1" t="s">
        <v>278</v>
      </c>
      <c r="M556" s="1"/>
      <c r="N556" s="1">
        <v>228</v>
      </c>
      <c r="O556" s="1" t="s">
        <v>22</v>
      </c>
      <c r="P556" s="1" t="s">
        <v>7140</v>
      </c>
      <c r="Q556" s="1" t="s">
        <v>7141</v>
      </c>
      <c r="R556" s="1" t="s">
        <v>21</v>
      </c>
      <c r="S556" s="1"/>
      <c r="T556" s="1" t="s">
        <v>25</v>
      </c>
      <c r="U556">
        <v>-1</v>
      </c>
    </row>
    <row r="557" spans="1:21">
      <c r="A557" s="1" t="s">
        <v>582</v>
      </c>
      <c r="B557" s="1" t="s">
        <v>11463</v>
      </c>
      <c r="C557" s="1" t="s">
        <v>11453</v>
      </c>
      <c r="D557" s="1" t="s">
        <v>11462</v>
      </c>
      <c r="E557" s="1" t="s">
        <v>11446</v>
      </c>
      <c r="F557" s="5">
        <v>42670</v>
      </c>
      <c r="G557" s="1" t="s">
        <v>7142</v>
      </c>
      <c r="H557" s="1" t="s">
        <v>17</v>
      </c>
      <c r="I557" s="1" t="s">
        <v>59</v>
      </c>
      <c r="J557" s="1" t="s">
        <v>6562</v>
      </c>
      <c r="K557" s="1" t="s">
        <v>20</v>
      </c>
      <c r="L557" s="1" t="s">
        <v>6562</v>
      </c>
      <c r="M557" s="1"/>
      <c r="N557" s="1">
        <v>702</v>
      </c>
      <c r="O557" s="1" t="s">
        <v>22</v>
      </c>
      <c r="P557" s="1" t="s">
        <v>7143</v>
      </c>
      <c r="Q557" s="1" t="s">
        <v>7143</v>
      </c>
      <c r="R557" s="1" t="s">
        <v>21</v>
      </c>
      <c r="S557" s="1"/>
      <c r="T557" s="1" t="s">
        <v>25</v>
      </c>
      <c r="U557">
        <v>-1</v>
      </c>
    </row>
    <row r="558" spans="1:21">
      <c r="A558" s="1" t="s">
        <v>582</v>
      </c>
      <c r="B558" s="1" t="s">
        <v>11463</v>
      </c>
      <c r="C558" s="1" t="s">
        <v>11453</v>
      </c>
      <c r="D558" s="1" t="s">
        <v>11462</v>
      </c>
      <c r="E558" s="1" t="s">
        <v>11446</v>
      </c>
      <c r="F558" s="5">
        <v>42670</v>
      </c>
      <c r="G558" s="1" t="s">
        <v>7144</v>
      </c>
      <c r="H558" s="1" t="s">
        <v>17</v>
      </c>
      <c r="I558" s="1" t="s">
        <v>59</v>
      </c>
      <c r="J558" s="1" t="s">
        <v>5745</v>
      </c>
      <c r="K558" s="1" t="s">
        <v>20</v>
      </c>
      <c r="L558" s="1" t="s">
        <v>5745</v>
      </c>
      <c r="M558" s="1"/>
      <c r="N558" s="1">
        <v>602</v>
      </c>
      <c r="O558" s="1" t="s">
        <v>22</v>
      </c>
      <c r="P558" s="1" t="s">
        <v>7145</v>
      </c>
      <c r="Q558" s="1" t="s">
        <v>7146</v>
      </c>
      <c r="R558" s="1" t="s">
        <v>21</v>
      </c>
      <c r="S558" s="1"/>
      <c r="T558" s="1" t="s">
        <v>25</v>
      </c>
      <c r="U558">
        <v>-1</v>
      </c>
    </row>
    <row r="559" spans="1:21">
      <c r="A559" s="1" t="s">
        <v>582</v>
      </c>
      <c r="B559" s="1" t="s">
        <v>11463</v>
      </c>
      <c r="C559" s="1" t="s">
        <v>11453</v>
      </c>
      <c r="D559" s="1" t="s">
        <v>11462</v>
      </c>
      <c r="E559" s="1" t="s">
        <v>11446</v>
      </c>
      <c r="F559" s="5">
        <v>42670</v>
      </c>
      <c r="G559" s="1" t="s">
        <v>7147</v>
      </c>
      <c r="H559" s="1" t="s">
        <v>17</v>
      </c>
      <c r="I559" s="1" t="s">
        <v>59</v>
      </c>
      <c r="J559" s="1" t="s">
        <v>1744</v>
      </c>
      <c r="K559" s="1" t="s">
        <v>20</v>
      </c>
      <c r="L559" s="1" t="s">
        <v>1744</v>
      </c>
      <c r="M559" s="1"/>
      <c r="N559" s="1">
        <v>202</v>
      </c>
      <c r="O559" s="1" t="s">
        <v>22</v>
      </c>
      <c r="P559" s="1" t="s">
        <v>7148</v>
      </c>
      <c r="Q559" s="1" t="s">
        <v>7148</v>
      </c>
      <c r="R559" s="1" t="s">
        <v>21</v>
      </c>
      <c r="S559" s="1"/>
      <c r="T559" s="1" t="s">
        <v>25</v>
      </c>
      <c r="U559">
        <v>-1</v>
      </c>
    </row>
    <row r="560" spans="1:21">
      <c r="A560" s="1" t="s">
        <v>582</v>
      </c>
      <c r="B560" s="1" t="s">
        <v>11463</v>
      </c>
      <c r="C560" s="1" t="s">
        <v>11453</v>
      </c>
      <c r="D560" s="1" t="s">
        <v>11462</v>
      </c>
      <c r="E560" s="1" t="s">
        <v>11446</v>
      </c>
      <c r="F560" s="5">
        <v>42670</v>
      </c>
      <c r="G560" s="1" t="s">
        <v>7149</v>
      </c>
      <c r="H560" s="1" t="s">
        <v>17</v>
      </c>
      <c r="I560" s="1" t="s">
        <v>59</v>
      </c>
      <c r="J560" s="1" t="s">
        <v>3228</v>
      </c>
      <c r="K560" s="1" t="s">
        <v>20</v>
      </c>
      <c r="L560" s="1" t="s">
        <v>3228</v>
      </c>
      <c r="M560" s="1"/>
      <c r="N560" s="1">
        <v>448</v>
      </c>
      <c r="O560" s="1" t="s">
        <v>22</v>
      </c>
      <c r="P560" s="1" t="s">
        <v>7150</v>
      </c>
      <c r="Q560" s="1" t="s">
        <v>7151</v>
      </c>
      <c r="R560" s="1" t="s">
        <v>21</v>
      </c>
      <c r="S560" s="1"/>
      <c r="T560" s="1" t="s">
        <v>25</v>
      </c>
      <c r="U560">
        <v>-1</v>
      </c>
    </row>
    <row r="561" spans="1:21">
      <c r="A561" s="1" t="s">
        <v>582</v>
      </c>
      <c r="B561" s="1" t="s">
        <v>11463</v>
      </c>
      <c r="C561" s="1" t="s">
        <v>11453</v>
      </c>
      <c r="D561" s="1" t="s">
        <v>11462</v>
      </c>
      <c r="E561" s="1" t="s">
        <v>11446</v>
      </c>
      <c r="F561" s="5">
        <v>42670</v>
      </c>
      <c r="G561" s="1" t="s">
        <v>7152</v>
      </c>
      <c r="H561" s="1" t="s">
        <v>17</v>
      </c>
      <c r="I561" s="1" t="s">
        <v>59</v>
      </c>
      <c r="J561" s="1" t="s">
        <v>3228</v>
      </c>
      <c r="K561" s="1" t="s">
        <v>20</v>
      </c>
      <c r="L561" s="1" t="s">
        <v>3228</v>
      </c>
      <c r="M561" s="1"/>
      <c r="N561" s="1">
        <v>448</v>
      </c>
      <c r="O561" s="1" t="s">
        <v>22</v>
      </c>
      <c r="P561" s="1" t="s">
        <v>7153</v>
      </c>
      <c r="Q561" s="1" t="s">
        <v>7154</v>
      </c>
      <c r="R561" s="1" t="s">
        <v>21</v>
      </c>
      <c r="S561" s="1"/>
      <c r="T561" s="1" t="s">
        <v>25</v>
      </c>
      <c r="U561">
        <v>-1</v>
      </c>
    </row>
    <row r="562" spans="1:21">
      <c r="A562" s="1" t="s">
        <v>582</v>
      </c>
      <c r="B562" s="1" t="s">
        <v>11463</v>
      </c>
      <c r="C562" s="1" t="s">
        <v>11453</v>
      </c>
      <c r="D562" s="1" t="s">
        <v>11462</v>
      </c>
      <c r="E562" s="1" t="s">
        <v>11446</v>
      </c>
      <c r="F562" s="5">
        <v>42670</v>
      </c>
      <c r="G562" s="1" t="s">
        <v>7155</v>
      </c>
      <c r="H562" s="1" t="s">
        <v>17</v>
      </c>
      <c r="I562" s="1" t="s">
        <v>59</v>
      </c>
      <c r="J562" s="1" t="s">
        <v>278</v>
      </c>
      <c r="K562" s="1" t="s">
        <v>20</v>
      </c>
      <c r="L562" s="1" t="s">
        <v>278</v>
      </c>
      <c r="M562" s="1"/>
      <c r="N562" s="1">
        <v>228</v>
      </c>
      <c r="O562" s="1" t="s">
        <v>22</v>
      </c>
      <c r="P562" s="1" t="s">
        <v>7156</v>
      </c>
      <c r="Q562" s="1" t="s">
        <v>7156</v>
      </c>
      <c r="R562" s="1" t="s">
        <v>21</v>
      </c>
      <c r="S562" s="1"/>
      <c r="T562" s="1" t="s">
        <v>25</v>
      </c>
      <c r="U562">
        <v>-1</v>
      </c>
    </row>
    <row r="563" spans="1:21">
      <c r="A563" s="1" t="s">
        <v>470</v>
      </c>
      <c r="B563" s="1" t="s">
        <v>11481</v>
      </c>
      <c r="C563" s="1" t="s">
        <v>11456</v>
      </c>
      <c r="D563" s="1" t="s">
        <v>11457</v>
      </c>
      <c r="E563" s="1" t="s">
        <v>11446</v>
      </c>
      <c r="F563" s="5">
        <v>42914</v>
      </c>
      <c r="G563" s="1" t="s">
        <v>7198</v>
      </c>
      <c r="H563" s="1" t="s">
        <v>17</v>
      </c>
      <c r="I563" s="1" t="s">
        <v>59</v>
      </c>
      <c r="J563" s="1" t="s">
        <v>7199</v>
      </c>
      <c r="K563" s="1" t="s">
        <v>20</v>
      </c>
      <c r="L563" s="1" t="s">
        <v>7199</v>
      </c>
      <c r="M563" s="1"/>
      <c r="N563" s="1">
        <v>787</v>
      </c>
      <c r="O563" s="1" t="s">
        <v>22</v>
      </c>
      <c r="P563" s="1" t="s">
        <v>7200</v>
      </c>
      <c r="Q563" s="1" t="s">
        <v>7201</v>
      </c>
      <c r="R563" s="1" t="s">
        <v>21</v>
      </c>
      <c r="S563" s="1"/>
      <c r="T563" s="1" t="s">
        <v>25</v>
      </c>
      <c r="U563">
        <v>-1</v>
      </c>
    </row>
    <row r="564" spans="1:21">
      <c r="A564" s="1" t="s">
        <v>1001</v>
      </c>
      <c r="B564" s="1" t="s">
        <v>11527</v>
      </c>
      <c r="C564" s="1" t="s">
        <v>11453</v>
      </c>
      <c r="D564" s="1" t="s">
        <v>11453</v>
      </c>
      <c r="E564" s="1" t="s">
        <v>11446</v>
      </c>
      <c r="F564" s="5">
        <v>42810</v>
      </c>
      <c r="G564" s="1" t="s">
        <v>7204</v>
      </c>
      <c r="H564" s="1" t="s">
        <v>89</v>
      </c>
      <c r="I564" s="1" t="s">
        <v>59</v>
      </c>
      <c r="J564" s="1" t="s">
        <v>7205</v>
      </c>
      <c r="K564" s="1" t="s">
        <v>20</v>
      </c>
      <c r="L564" s="1" t="s">
        <v>7205</v>
      </c>
      <c r="M564" s="1"/>
      <c r="N564" s="1">
        <v>663</v>
      </c>
      <c r="O564" s="1" t="s">
        <v>22</v>
      </c>
      <c r="P564" s="1" t="s">
        <v>7206</v>
      </c>
      <c r="Q564" s="1" t="s">
        <v>7207</v>
      </c>
      <c r="R564" s="1" t="s">
        <v>21</v>
      </c>
      <c r="S564" s="1"/>
      <c r="T564" s="1" t="s">
        <v>25</v>
      </c>
      <c r="U564">
        <v>-1</v>
      </c>
    </row>
    <row r="565" spans="1:21">
      <c r="A565" s="1" t="s">
        <v>1001</v>
      </c>
      <c r="B565" s="1" t="s">
        <v>11527</v>
      </c>
      <c r="C565" s="1" t="s">
        <v>11453</v>
      </c>
      <c r="D565" s="1" t="s">
        <v>11453</v>
      </c>
      <c r="E565" s="1" t="s">
        <v>11446</v>
      </c>
      <c r="F565" s="5">
        <v>42810</v>
      </c>
      <c r="G565" s="1" t="s">
        <v>7220</v>
      </c>
      <c r="H565" s="1" t="s">
        <v>89</v>
      </c>
      <c r="I565" s="1" t="s">
        <v>59</v>
      </c>
      <c r="J565" s="1" t="s">
        <v>7221</v>
      </c>
      <c r="K565" s="1" t="s">
        <v>20</v>
      </c>
      <c r="L565" s="1" t="s">
        <v>7221</v>
      </c>
      <c r="M565" s="1"/>
      <c r="N565" s="1">
        <v>741</v>
      </c>
      <c r="O565" s="1" t="s">
        <v>22</v>
      </c>
      <c r="P565" s="1" t="s">
        <v>7222</v>
      </c>
      <c r="Q565" s="1" t="s">
        <v>7223</v>
      </c>
      <c r="R565" s="1" t="s">
        <v>21</v>
      </c>
      <c r="S565" s="1"/>
      <c r="T565" s="1" t="s">
        <v>25</v>
      </c>
      <c r="U565">
        <v>-1</v>
      </c>
    </row>
    <row r="566" spans="1:21">
      <c r="A566" s="1" t="s">
        <v>483</v>
      </c>
      <c r="B566" s="1" t="s">
        <v>11475</v>
      </c>
      <c r="C566" s="1" t="s">
        <v>11453</v>
      </c>
      <c r="D566" s="1" t="s">
        <v>11462</v>
      </c>
      <c r="E566" s="1" t="s">
        <v>11446</v>
      </c>
      <c r="F566" s="5">
        <v>42709</v>
      </c>
      <c r="G566" s="1" t="s">
        <v>7230</v>
      </c>
      <c r="H566" s="1" t="s">
        <v>36</v>
      </c>
      <c r="I566" s="1" t="s">
        <v>59</v>
      </c>
      <c r="J566" s="1" t="s">
        <v>7231</v>
      </c>
      <c r="K566" s="1" t="s">
        <v>20</v>
      </c>
      <c r="L566" s="1" t="s">
        <v>7231</v>
      </c>
      <c r="M566" s="1"/>
      <c r="N566" s="1">
        <v>4080</v>
      </c>
      <c r="O566" s="1" t="s">
        <v>22</v>
      </c>
      <c r="P566" s="1" t="s">
        <v>7232</v>
      </c>
      <c r="Q566" s="1" t="s">
        <v>7233</v>
      </c>
      <c r="R566" s="1" t="s">
        <v>21</v>
      </c>
      <c r="S566" s="1"/>
      <c r="T566" s="1" t="s">
        <v>25</v>
      </c>
      <c r="U566">
        <v>-1</v>
      </c>
    </row>
    <row r="567" spans="1:21">
      <c r="A567" s="1" t="s">
        <v>6079</v>
      </c>
      <c r="B567" s="1" t="s">
        <v>11535</v>
      </c>
      <c r="C567" s="1" t="s">
        <v>11473</v>
      </c>
      <c r="D567" s="1" t="s">
        <v>11474</v>
      </c>
      <c r="E567" s="1" t="s">
        <v>11446</v>
      </c>
      <c r="F567" s="5">
        <v>43103</v>
      </c>
      <c r="G567" s="1" t="s">
        <v>7293</v>
      </c>
      <c r="H567" s="1" t="s">
        <v>250</v>
      </c>
      <c r="I567" s="1" t="s">
        <v>59</v>
      </c>
      <c r="J567" s="1" t="s">
        <v>29</v>
      </c>
      <c r="K567" s="1" t="s">
        <v>20</v>
      </c>
      <c r="L567" s="1" t="s">
        <v>29</v>
      </c>
      <c r="M567" s="1"/>
      <c r="N567" s="1">
        <v>0</v>
      </c>
      <c r="O567" s="1" t="s">
        <v>22</v>
      </c>
      <c r="P567" s="1" t="s">
        <v>7294</v>
      </c>
      <c r="Q567" s="1" t="s">
        <v>7295</v>
      </c>
      <c r="R567" s="1" t="s">
        <v>21</v>
      </c>
      <c r="S567" s="1"/>
      <c r="T567" s="1" t="s">
        <v>25</v>
      </c>
      <c r="U567">
        <v>-1</v>
      </c>
    </row>
    <row r="568" spans="1:21">
      <c r="A568" s="1" t="s">
        <v>582</v>
      </c>
      <c r="B568" s="1" t="s">
        <v>11463</v>
      </c>
      <c r="C568" s="1" t="s">
        <v>11453</v>
      </c>
      <c r="D568" s="1" t="s">
        <v>11462</v>
      </c>
      <c r="E568" s="1" t="s">
        <v>11446</v>
      </c>
      <c r="F568" s="5">
        <v>42670</v>
      </c>
      <c r="G568" s="1" t="s">
        <v>7296</v>
      </c>
      <c r="H568" s="1" t="s">
        <v>36</v>
      </c>
      <c r="I568" s="1" t="s">
        <v>59</v>
      </c>
      <c r="J568" s="1" t="s">
        <v>7297</v>
      </c>
      <c r="K568" s="1" t="s">
        <v>20</v>
      </c>
      <c r="L568" s="1" t="s">
        <v>7297</v>
      </c>
      <c r="M568" s="1"/>
      <c r="N568" s="1">
        <v>1242</v>
      </c>
      <c r="O568" s="1" t="s">
        <v>22</v>
      </c>
      <c r="P568" s="1" t="s">
        <v>7298</v>
      </c>
      <c r="Q568" s="1" t="s">
        <v>7299</v>
      </c>
      <c r="R568" s="1" t="s">
        <v>21</v>
      </c>
      <c r="S568" s="1"/>
      <c r="T568" s="1" t="s">
        <v>25</v>
      </c>
      <c r="U568">
        <v>-1</v>
      </c>
    </row>
    <row r="569" spans="1:21">
      <c r="A569" s="1" t="s">
        <v>869</v>
      </c>
      <c r="B569" s="1" t="s">
        <v>11489</v>
      </c>
      <c r="C569" s="1" t="s">
        <v>11453</v>
      </c>
      <c r="D569" s="1" t="s">
        <v>11454</v>
      </c>
      <c r="E569" s="1" t="s">
        <v>11446</v>
      </c>
      <c r="F569" s="5">
        <v>43115.892326388901</v>
      </c>
      <c r="G569" s="1" t="s">
        <v>7314</v>
      </c>
      <c r="H569" s="1" t="s">
        <v>17</v>
      </c>
      <c r="I569" s="1" t="s">
        <v>59</v>
      </c>
      <c r="J569" s="1" t="s">
        <v>4872</v>
      </c>
      <c r="K569" s="1" t="s">
        <v>20</v>
      </c>
      <c r="L569" s="1" t="s">
        <v>4872</v>
      </c>
      <c r="M569" s="1"/>
      <c r="N569" s="1">
        <v>96.32</v>
      </c>
      <c r="O569" s="1" t="s">
        <v>22</v>
      </c>
      <c r="P569" s="1" t="s">
        <v>7315</v>
      </c>
      <c r="Q569" s="1" t="s">
        <v>7316</v>
      </c>
      <c r="R569" s="1" t="s">
        <v>21</v>
      </c>
      <c r="S569" s="1"/>
      <c r="T569" s="1" t="s">
        <v>25</v>
      </c>
      <c r="U569">
        <v>-1</v>
      </c>
    </row>
    <row r="570" spans="1:21">
      <c r="A570" s="1" t="s">
        <v>529</v>
      </c>
      <c r="B570" s="1" t="s">
        <v>11524</v>
      </c>
      <c r="C570" s="1" t="s">
        <v>11453</v>
      </c>
      <c r="D570" s="1" t="s">
        <v>11466</v>
      </c>
      <c r="E570" s="1" t="s">
        <v>11446</v>
      </c>
      <c r="F570" s="5">
        <v>42991</v>
      </c>
      <c r="G570" s="1" t="s">
        <v>7341</v>
      </c>
      <c r="H570" s="1" t="s">
        <v>17</v>
      </c>
      <c r="I570" s="1" t="s">
        <v>59</v>
      </c>
      <c r="J570" s="1" t="s">
        <v>4136</v>
      </c>
      <c r="K570" s="1" t="s">
        <v>20</v>
      </c>
      <c r="L570" s="1" t="s">
        <v>4136</v>
      </c>
      <c r="M570" s="1"/>
      <c r="N570" s="1">
        <v>1365.98</v>
      </c>
      <c r="O570" s="1" t="s">
        <v>22</v>
      </c>
      <c r="P570" s="1" t="s">
        <v>7342</v>
      </c>
      <c r="Q570" s="1" t="s">
        <v>7343</v>
      </c>
      <c r="R570" s="1" t="s">
        <v>21</v>
      </c>
      <c r="S570" s="1"/>
      <c r="T570" s="1" t="s">
        <v>25</v>
      </c>
      <c r="U570">
        <v>-1</v>
      </c>
    </row>
    <row r="571" spans="1:21">
      <c r="A571" s="1" t="s">
        <v>2326</v>
      </c>
      <c r="B571" s="1" t="s">
        <v>11519</v>
      </c>
      <c r="C571" s="1" t="s">
        <v>11487</v>
      </c>
      <c r="D571" s="1" t="s">
        <v>11488</v>
      </c>
      <c r="E571" s="1" t="s">
        <v>11446</v>
      </c>
      <c r="F571" s="5">
        <v>42810</v>
      </c>
      <c r="G571" s="1" t="s">
        <v>7344</v>
      </c>
      <c r="H571" s="1" t="s">
        <v>17</v>
      </c>
      <c r="I571" s="1" t="s">
        <v>44</v>
      </c>
      <c r="J571" s="1" t="s">
        <v>29</v>
      </c>
      <c r="K571" s="1" t="s">
        <v>20</v>
      </c>
      <c r="L571" s="1" t="s">
        <v>29</v>
      </c>
      <c r="M571" s="1"/>
      <c r="N571" s="1">
        <v>0</v>
      </c>
      <c r="O571" s="1" t="s">
        <v>22</v>
      </c>
      <c r="P571" s="1" t="s">
        <v>7345</v>
      </c>
      <c r="Q571" s="1" t="s">
        <v>7345</v>
      </c>
      <c r="R571" s="1" t="s">
        <v>21</v>
      </c>
      <c r="S571" s="1"/>
      <c r="T571" s="1" t="s">
        <v>25</v>
      </c>
      <c r="U571">
        <v>-1</v>
      </c>
    </row>
    <row r="572" spans="1:21">
      <c r="A572" s="1" t="s">
        <v>137</v>
      </c>
      <c r="B572" s="1" t="s">
        <v>11452</v>
      </c>
      <c r="C572" s="1" t="s">
        <v>11453</v>
      </c>
      <c r="D572" s="1" t="s">
        <v>11454</v>
      </c>
      <c r="E572" s="1" t="s">
        <v>11446</v>
      </c>
      <c r="F572" s="5">
        <v>43157.801736111098</v>
      </c>
      <c r="G572" s="1" t="s">
        <v>7379</v>
      </c>
      <c r="H572" s="1" t="s">
        <v>17</v>
      </c>
      <c r="I572" s="1" t="s">
        <v>59</v>
      </c>
      <c r="J572" s="1" t="s">
        <v>4124</v>
      </c>
      <c r="K572" s="1" t="s">
        <v>20</v>
      </c>
      <c r="L572" s="1" t="s">
        <v>4124</v>
      </c>
      <c r="M572" s="1"/>
      <c r="N572" s="1">
        <v>780</v>
      </c>
      <c r="O572" s="1" t="s">
        <v>22</v>
      </c>
      <c r="P572" s="1" t="s">
        <v>7380</v>
      </c>
      <c r="Q572" s="1" t="s">
        <v>7381</v>
      </c>
      <c r="R572" s="1" t="s">
        <v>21</v>
      </c>
      <c r="S572" s="1"/>
      <c r="T572" s="1" t="s">
        <v>25</v>
      </c>
      <c r="U572">
        <v>-1</v>
      </c>
    </row>
    <row r="573" spans="1:21">
      <c r="A573" s="1" t="s">
        <v>137</v>
      </c>
      <c r="B573" s="1" t="s">
        <v>11452</v>
      </c>
      <c r="C573" s="1" t="s">
        <v>11453</v>
      </c>
      <c r="D573" s="1" t="s">
        <v>11454</v>
      </c>
      <c r="E573" s="1" t="s">
        <v>11446</v>
      </c>
      <c r="F573" s="5">
        <v>43157.801736111098</v>
      </c>
      <c r="G573" s="1" t="s">
        <v>7382</v>
      </c>
      <c r="H573" s="1" t="s">
        <v>17</v>
      </c>
      <c r="I573" s="1" t="s">
        <v>59</v>
      </c>
      <c r="J573" s="1" t="s">
        <v>4124</v>
      </c>
      <c r="K573" s="1" t="s">
        <v>20</v>
      </c>
      <c r="L573" s="1" t="s">
        <v>4124</v>
      </c>
      <c r="M573" s="1"/>
      <c r="N573" s="1">
        <v>780</v>
      </c>
      <c r="O573" s="1" t="s">
        <v>22</v>
      </c>
      <c r="P573" s="1" t="s">
        <v>7383</v>
      </c>
      <c r="Q573" s="1" t="s">
        <v>7384</v>
      </c>
      <c r="R573" s="1" t="s">
        <v>21</v>
      </c>
      <c r="S573" s="1"/>
      <c r="T573" s="1" t="s">
        <v>25</v>
      </c>
      <c r="U573">
        <v>-1</v>
      </c>
    </row>
    <row r="574" spans="1:21">
      <c r="A574" s="1" t="s">
        <v>483</v>
      </c>
      <c r="B574" s="1" t="s">
        <v>11475</v>
      </c>
      <c r="C574" s="1" t="s">
        <v>11453</v>
      </c>
      <c r="D574" s="1" t="s">
        <v>11462</v>
      </c>
      <c r="E574" s="1" t="s">
        <v>11446</v>
      </c>
      <c r="F574" s="5">
        <v>42709</v>
      </c>
      <c r="G574" s="1" t="s">
        <v>7453</v>
      </c>
      <c r="H574" s="1" t="s">
        <v>17</v>
      </c>
      <c r="I574" s="1" t="s">
        <v>59</v>
      </c>
      <c r="J574" s="1" t="s">
        <v>489</v>
      </c>
      <c r="K574" s="1" t="s">
        <v>20</v>
      </c>
      <c r="L574" s="1" t="s">
        <v>489</v>
      </c>
      <c r="M574" s="1"/>
      <c r="N574" s="1">
        <v>965</v>
      </c>
      <c r="O574" s="1" t="s">
        <v>22</v>
      </c>
      <c r="P574" s="1" t="s">
        <v>7454</v>
      </c>
      <c r="Q574" s="1" t="s">
        <v>7455</v>
      </c>
      <c r="R574" s="1" t="s">
        <v>21</v>
      </c>
      <c r="S574" s="1"/>
      <c r="T574" s="1" t="s">
        <v>25</v>
      </c>
      <c r="U574">
        <v>-1</v>
      </c>
    </row>
    <row r="575" spans="1:21">
      <c r="A575" s="1" t="s">
        <v>483</v>
      </c>
      <c r="B575" s="1" t="s">
        <v>11475</v>
      </c>
      <c r="C575" s="1" t="s">
        <v>11453</v>
      </c>
      <c r="D575" s="1" t="s">
        <v>11462</v>
      </c>
      <c r="E575" s="1" t="s">
        <v>11446</v>
      </c>
      <c r="F575" s="5">
        <v>42709</v>
      </c>
      <c r="G575" s="1" t="s">
        <v>7461</v>
      </c>
      <c r="H575" s="1" t="s">
        <v>17</v>
      </c>
      <c r="I575" s="1" t="s">
        <v>59</v>
      </c>
      <c r="J575" s="1" t="s">
        <v>6141</v>
      </c>
      <c r="K575" s="1" t="s">
        <v>20</v>
      </c>
      <c r="L575" s="1" t="s">
        <v>6141</v>
      </c>
      <c r="M575" s="1"/>
      <c r="N575" s="1">
        <v>811</v>
      </c>
      <c r="O575" s="1" t="s">
        <v>22</v>
      </c>
      <c r="P575" s="1" t="s">
        <v>7462</v>
      </c>
      <c r="Q575" s="1" t="s">
        <v>7463</v>
      </c>
      <c r="R575" s="1" t="s">
        <v>21</v>
      </c>
      <c r="S575" s="1"/>
      <c r="T575" s="1" t="s">
        <v>25</v>
      </c>
      <c r="U575">
        <v>-1</v>
      </c>
    </row>
    <row r="576" spans="1:21">
      <c r="A576" s="1" t="s">
        <v>483</v>
      </c>
      <c r="B576" s="1" t="s">
        <v>11475</v>
      </c>
      <c r="C576" s="1" t="s">
        <v>11453</v>
      </c>
      <c r="D576" s="1" t="s">
        <v>11462</v>
      </c>
      <c r="E576" s="1" t="s">
        <v>11446</v>
      </c>
      <c r="F576" s="5">
        <v>42709</v>
      </c>
      <c r="G576" s="1" t="s">
        <v>7464</v>
      </c>
      <c r="H576" s="1" t="s">
        <v>17</v>
      </c>
      <c r="I576" s="1" t="s">
        <v>59</v>
      </c>
      <c r="J576" s="1" t="s">
        <v>495</v>
      </c>
      <c r="K576" s="1" t="s">
        <v>20</v>
      </c>
      <c r="L576" s="1" t="s">
        <v>495</v>
      </c>
      <c r="M576" s="1"/>
      <c r="N576" s="1">
        <v>390</v>
      </c>
      <c r="O576" s="1" t="s">
        <v>22</v>
      </c>
      <c r="P576" s="1" t="s">
        <v>7465</v>
      </c>
      <c r="Q576" s="1" t="s">
        <v>7466</v>
      </c>
      <c r="R576" s="1" t="s">
        <v>21</v>
      </c>
      <c r="S576" s="1"/>
      <c r="T576" s="1" t="s">
        <v>25</v>
      </c>
      <c r="U576">
        <v>-1</v>
      </c>
    </row>
    <row r="577" spans="1:21">
      <c r="A577" s="1" t="s">
        <v>148</v>
      </c>
      <c r="B577" s="1" t="s">
        <v>11536</v>
      </c>
      <c r="C577" s="1" t="s">
        <v>11456</v>
      </c>
      <c r="D577" s="1" t="s">
        <v>11457</v>
      </c>
      <c r="E577" s="1" t="s">
        <v>11446</v>
      </c>
      <c r="F577" s="5">
        <v>43155.427905092598</v>
      </c>
      <c r="G577" s="1" t="s">
        <v>7472</v>
      </c>
      <c r="H577" s="1" t="s">
        <v>17</v>
      </c>
      <c r="I577" s="1" t="s">
        <v>59</v>
      </c>
      <c r="J577" s="1" t="s">
        <v>7473</v>
      </c>
      <c r="K577" s="1" t="s">
        <v>84</v>
      </c>
      <c r="L577" s="1" t="s">
        <v>7474</v>
      </c>
      <c r="M577" s="1"/>
      <c r="N577" s="1">
        <v>20724.36</v>
      </c>
      <c r="O577" s="1" t="s">
        <v>22</v>
      </c>
      <c r="P577" s="1" t="s">
        <v>7475</v>
      </c>
      <c r="Q577" s="1" t="s">
        <v>7476</v>
      </c>
      <c r="R577" s="1" t="s">
        <v>21</v>
      </c>
      <c r="S577" s="1"/>
      <c r="T577" s="1" t="s">
        <v>25</v>
      </c>
      <c r="U577">
        <v>-1</v>
      </c>
    </row>
    <row r="578" spans="1:21">
      <c r="A578" s="1" t="s">
        <v>98</v>
      </c>
      <c r="B578" s="1" t="s">
        <v>11458</v>
      </c>
      <c r="C578" s="1" t="s">
        <v>11459</v>
      </c>
      <c r="D578" s="1" t="s">
        <v>11460</v>
      </c>
      <c r="E578" s="1" t="s">
        <v>11446</v>
      </c>
      <c r="F578" s="5">
        <v>42615</v>
      </c>
      <c r="G578" s="1" t="s">
        <v>7484</v>
      </c>
      <c r="H578" s="1" t="s">
        <v>36</v>
      </c>
      <c r="I578" s="1" t="s">
        <v>59</v>
      </c>
      <c r="J578" s="1" t="s">
        <v>7485</v>
      </c>
      <c r="K578" s="1" t="s">
        <v>84</v>
      </c>
      <c r="L578" s="1" t="s">
        <v>7486</v>
      </c>
      <c r="M578" s="1"/>
      <c r="N578" s="1">
        <v>3060</v>
      </c>
      <c r="O578" s="1" t="s">
        <v>22</v>
      </c>
      <c r="P578" s="1" t="s">
        <v>7487</v>
      </c>
      <c r="Q578" s="1" t="s">
        <v>7488</v>
      </c>
      <c r="R578" s="1" t="s">
        <v>21</v>
      </c>
      <c r="S578" s="1"/>
      <c r="T578" s="1" t="s">
        <v>25</v>
      </c>
      <c r="U578">
        <v>-1</v>
      </c>
    </row>
    <row r="579" spans="1:21">
      <c r="A579" s="1" t="s">
        <v>299</v>
      </c>
      <c r="B579" s="1" t="s">
        <v>11464</v>
      </c>
      <c r="C579" s="1" t="s">
        <v>11459</v>
      </c>
      <c r="D579" s="1" t="s">
        <v>11460</v>
      </c>
      <c r="E579" s="1" t="s">
        <v>11446</v>
      </c>
      <c r="F579" s="5">
        <v>42744</v>
      </c>
      <c r="G579" s="1" t="s">
        <v>7505</v>
      </c>
      <c r="H579" s="1" t="s">
        <v>17</v>
      </c>
      <c r="I579" s="1" t="s">
        <v>59</v>
      </c>
      <c r="J579" s="1" t="s">
        <v>598</v>
      </c>
      <c r="K579" s="1" t="s">
        <v>20</v>
      </c>
      <c r="L579" s="1" t="s">
        <v>598</v>
      </c>
      <c r="M579" s="1"/>
      <c r="N579" s="1">
        <v>296</v>
      </c>
      <c r="O579" s="1" t="s">
        <v>22</v>
      </c>
      <c r="P579" s="1" t="s">
        <v>7506</v>
      </c>
      <c r="Q579" s="1" t="s">
        <v>7507</v>
      </c>
      <c r="R579" s="1" t="s">
        <v>21</v>
      </c>
      <c r="S579" s="1"/>
      <c r="T579" s="1" t="s">
        <v>25</v>
      </c>
      <c r="U579">
        <v>-1</v>
      </c>
    </row>
    <row r="580" spans="1:21">
      <c r="A580" s="1" t="s">
        <v>1220</v>
      </c>
      <c r="B580" s="1" t="s">
        <v>11537</v>
      </c>
      <c r="C580" s="1" t="s">
        <v>11453</v>
      </c>
      <c r="D580" s="1" t="s">
        <v>11466</v>
      </c>
      <c r="E580" s="1" t="s">
        <v>11446</v>
      </c>
      <c r="F580" s="5">
        <v>43132.933981481503</v>
      </c>
      <c r="G580" s="1" t="s">
        <v>7521</v>
      </c>
      <c r="H580" s="1" t="s">
        <v>17</v>
      </c>
      <c r="I580" s="1" t="s">
        <v>44</v>
      </c>
      <c r="J580" s="1" t="s">
        <v>29</v>
      </c>
      <c r="K580" s="1" t="s">
        <v>20</v>
      </c>
      <c r="L580" s="1" t="s">
        <v>29</v>
      </c>
      <c r="M580" s="1"/>
      <c r="N580" s="1">
        <v>0</v>
      </c>
      <c r="O580" s="1" t="s">
        <v>22</v>
      </c>
      <c r="P580" s="1" t="s">
        <v>7522</v>
      </c>
      <c r="Q580" s="1" t="s">
        <v>7522</v>
      </c>
      <c r="R580" s="1" t="s">
        <v>21</v>
      </c>
      <c r="S580" s="1"/>
      <c r="T580" s="1" t="s">
        <v>25</v>
      </c>
      <c r="U580">
        <v>-1</v>
      </c>
    </row>
    <row r="581" spans="1:21">
      <c r="A581" s="1" t="s">
        <v>2213</v>
      </c>
      <c r="B581" s="1" t="s">
        <v>11507</v>
      </c>
      <c r="C581" s="1" t="s">
        <v>11456</v>
      </c>
      <c r="D581" s="1" t="s">
        <v>11478</v>
      </c>
      <c r="E581" s="1" t="s">
        <v>11446</v>
      </c>
      <c r="F581" s="5">
        <v>42746</v>
      </c>
      <c r="G581" s="1" t="s">
        <v>7526</v>
      </c>
      <c r="H581" s="1" t="s">
        <v>17</v>
      </c>
      <c r="I581" s="1" t="s">
        <v>59</v>
      </c>
      <c r="J581" s="1" t="s">
        <v>7527</v>
      </c>
      <c r="K581" s="1" t="s">
        <v>20</v>
      </c>
      <c r="L581" s="1" t="s">
        <v>7527</v>
      </c>
      <c r="M581" s="1"/>
      <c r="N581" s="1">
        <v>2304</v>
      </c>
      <c r="O581" s="1" t="s">
        <v>22</v>
      </c>
      <c r="P581" s="1" t="s">
        <v>7528</v>
      </c>
      <c r="Q581" s="1" t="s">
        <v>7529</v>
      </c>
      <c r="R581" s="1" t="s">
        <v>21</v>
      </c>
      <c r="S581" s="1"/>
      <c r="T581" s="1" t="s">
        <v>25</v>
      </c>
      <c r="U581">
        <v>-1</v>
      </c>
    </row>
    <row r="582" spans="1:21">
      <c r="A582" s="1" t="s">
        <v>2213</v>
      </c>
      <c r="B582" s="1" t="s">
        <v>11507</v>
      </c>
      <c r="C582" s="1" t="s">
        <v>11456</v>
      </c>
      <c r="D582" s="1" t="s">
        <v>11478</v>
      </c>
      <c r="E582" s="1" t="s">
        <v>11446</v>
      </c>
      <c r="F582" s="5">
        <v>42746</v>
      </c>
      <c r="G582" s="1" t="s">
        <v>7530</v>
      </c>
      <c r="H582" s="1" t="s">
        <v>17</v>
      </c>
      <c r="I582" s="1" t="s">
        <v>59</v>
      </c>
      <c r="J582" s="1" t="s">
        <v>7531</v>
      </c>
      <c r="K582" s="1" t="s">
        <v>349</v>
      </c>
      <c r="L582" s="1" t="s">
        <v>7532</v>
      </c>
      <c r="M582" s="1"/>
      <c r="N582" s="1">
        <v>1839.12</v>
      </c>
      <c r="O582" s="1" t="s">
        <v>22</v>
      </c>
      <c r="P582" s="1" t="s">
        <v>7533</v>
      </c>
      <c r="Q582" s="1" t="s">
        <v>7534</v>
      </c>
      <c r="R582" s="1" t="s">
        <v>21</v>
      </c>
      <c r="S582" s="1"/>
      <c r="T582" s="1" t="s">
        <v>25</v>
      </c>
      <c r="U582">
        <v>-1</v>
      </c>
    </row>
    <row r="583" spans="1:21">
      <c r="A583" s="1" t="s">
        <v>2213</v>
      </c>
      <c r="B583" s="1" t="s">
        <v>11507</v>
      </c>
      <c r="C583" s="1" t="s">
        <v>11456</v>
      </c>
      <c r="D583" s="1" t="s">
        <v>11478</v>
      </c>
      <c r="E583" s="1" t="s">
        <v>11446</v>
      </c>
      <c r="F583" s="5">
        <v>42746</v>
      </c>
      <c r="G583" s="1" t="s">
        <v>7535</v>
      </c>
      <c r="H583" s="1" t="s">
        <v>17</v>
      </c>
      <c r="I583" s="1" t="s">
        <v>59</v>
      </c>
      <c r="J583" s="1" t="s">
        <v>7531</v>
      </c>
      <c r="K583" s="1" t="s">
        <v>349</v>
      </c>
      <c r="L583" s="1" t="s">
        <v>7532</v>
      </c>
      <c r="M583" s="1"/>
      <c r="N583" s="1">
        <v>1839.12</v>
      </c>
      <c r="O583" s="1" t="s">
        <v>22</v>
      </c>
      <c r="P583" s="1" t="s">
        <v>7536</v>
      </c>
      <c r="Q583" s="1" t="s">
        <v>7537</v>
      </c>
      <c r="R583" s="1" t="s">
        <v>21</v>
      </c>
      <c r="S583" s="1"/>
      <c r="T583" s="1" t="s">
        <v>25</v>
      </c>
      <c r="U583">
        <v>-1</v>
      </c>
    </row>
    <row r="584" spans="1:21">
      <c r="A584" s="1" t="s">
        <v>842</v>
      </c>
      <c r="B584" s="1" t="s">
        <v>11486</v>
      </c>
      <c r="C584" s="1" t="s">
        <v>11487</v>
      </c>
      <c r="D584" s="1" t="s">
        <v>11488</v>
      </c>
      <c r="E584" s="1" t="s">
        <v>11446</v>
      </c>
      <c r="F584" s="5">
        <v>42810</v>
      </c>
      <c r="G584" s="1" t="s">
        <v>7538</v>
      </c>
      <c r="H584" s="1" t="s">
        <v>17</v>
      </c>
      <c r="I584" s="1" t="s">
        <v>59</v>
      </c>
      <c r="J584" s="1" t="s">
        <v>7539</v>
      </c>
      <c r="K584" s="1" t="s">
        <v>20</v>
      </c>
      <c r="L584" s="1" t="s">
        <v>7539</v>
      </c>
      <c r="M584" s="1"/>
      <c r="N584" s="1">
        <v>235.2</v>
      </c>
      <c r="O584" s="1" t="s">
        <v>22</v>
      </c>
      <c r="P584" s="1" t="s">
        <v>7540</v>
      </c>
      <c r="Q584" s="1" t="s">
        <v>7541</v>
      </c>
      <c r="R584" s="1" t="s">
        <v>21</v>
      </c>
      <c r="S584" s="1"/>
      <c r="T584" s="1" t="s">
        <v>25</v>
      </c>
      <c r="U584">
        <v>-1</v>
      </c>
    </row>
    <row r="585" spans="1:21">
      <c r="A585" s="1" t="s">
        <v>7546</v>
      </c>
      <c r="B585" s="1" t="s">
        <v>11538</v>
      </c>
      <c r="C585" s="1" t="s">
        <v>11459</v>
      </c>
      <c r="D585" s="1" t="s">
        <v>11460</v>
      </c>
      <c r="E585" s="1" t="s">
        <v>11446</v>
      </c>
      <c r="F585" s="5">
        <v>42711</v>
      </c>
      <c r="G585" s="1" t="s">
        <v>7547</v>
      </c>
      <c r="H585" s="1" t="s">
        <v>17</v>
      </c>
      <c r="I585" s="1" t="s">
        <v>59</v>
      </c>
      <c r="J585" s="1" t="s">
        <v>7548</v>
      </c>
      <c r="K585" s="1" t="s">
        <v>84</v>
      </c>
      <c r="L585" s="1" t="s">
        <v>7549</v>
      </c>
      <c r="M585" s="1"/>
      <c r="N585" s="1">
        <v>8404.7999999999993</v>
      </c>
      <c r="O585" s="1" t="s">
        <v>22</v>
      </c>
      <c r="P585" s="1" t="s">
        <v>7550</v>
      </c>
      <c r="Q585" s="1" t="s">
        <v>7551</v>
      </c>
      <c r="R585" s="1" t="s">
        <v>21</v>
      </c>
      <c r="S585" s="1"/>
      <c r="T585" s="1" t="s">
        <v>25</v>
      </c>
      <c r="U585">
        <v>-1</v>
      </c>
    </row>
    <row r="586" spans="1:21">
      <c r="A586" s="1" t="s">
        <v>7546</v>
      </c>
      <c r="B586" s="1" t="s">
        <v>11538</v>
      </c>
      <c r="C586" s="1" t="s">
        <v>11459</v>
      </c>
      <c r="D586" s="1" t="s">
        <v>11460</v>
      </c>
      <c r="E586" s="1" t="s">
        <v>11446</v>
      </c>
      <c r="F586" s="5">
        <v>42711</v>
      </c>
      <c r="G586" s="1" t="s">
        <v>7552</v>
      </c>
      <c r="H586" s="1" t="s">
        <v>17</v>
      </c>
      <c r="I586" s="1" t="s">
        <v>59</v>
      </c>
      <c r="J586" s="1" t="s">
        <v>7553</v>
      </c>
      <c r="K586" s="1" t="s">
        <v>84</v>
      </c>
      <c r="L586" s="1" t="s">
        <v>7554</v>
      </c>
      <c r="M586" s="1"/>
      <c r="N586" s="1">
        <v>4131</v>
      </c>
      <c r="O586" s="1" t="s">
        <v>22</v>
      </c>
      <c r="P586" s="1" t="s">
        <v>7555</v>
      </c>
      <c r="Q586" s="1" t="s">
        <v>7556</v>
      </c>
      <c r="R586" s="1" t="s">
        <v>21</v>
      </c>
      <c r="S586" s="1"/>
      <c r="T586" s="1" t="s">
        <v>25</v>
      </c>
      <c r="U586">
        <v>-1</v>
      </c>
    </row>
    <row r="587" spans="1:21">
      <c r="A587" s="1" t="s">
        <v>1315</v>
      </c>
      <c r="B587" s="1" t="s">
        <v>11502</v>
      </c>
      <c r="C587" s="1" t="s">
        <v>11456</v>
      </c>
      <c r="D587" s="1" t="s">
        <v>11457</v>
      </c>
      <c r="E587" s="1" t="s">
        <v>11446</v>
      </c>
      <c r="F587" s="5">
        <v>42956</v>
      </c>
      <c r="G587" s="1" t="s">
        <v>7568</v>
      </c>
      <c r="H587" s="1" t="s">
        <v>36</v>
      </c>
      <c r="I587" s="1" t="s">
        <v>59</v>
      </c>
      <c r="J587" s="1" t="s">
        <v>1344</v>
      </c>
      <c r="K587" s="1" t="s">
        <v>20</v>
      </c>
      <c r="L587" s="1" t="s">
        <v>1344</v>
      </c>
      <c r="M587" s="1"/>
      <c r="N587" s="1">
        <v>1030</v>
      </c>
      <c r="O587" s="1" t="s">
        <v>22</v>
      </c>
      <c r="P587" s="1" t="s">
        <v>7569</v>
      </c>
      <c r="Q587" s="1" t="s">
        <v>7570</v>
      </c>
      <c r="R587" s="1" t="s">
        <v>21</v>
      </c>
      <c r="S587" s="1"/>
      <c r="T587" s="1" t="s">
        <v>25</v>
      </c>
      <c r="U587">
        <v>-1</v>
      </c>
    </row>
    <row r="588" spans="1:21">
      <c r="A588" s="1" t="s">
        <v>529</v>
      </c>
      <c r="B588" s="1" t="s">
        <v>11524</v>
      </c>
      <c r="C588" s="1" t="s">
        <v>11453</v>
      </c>
      <c r="D588" s="1" t="s">
        <v>11466</v>
      </c>
      <c r="E588" s="1" t="s">
        <v>11446</v>
      </c>
      <c r="F588" s="5">
        <v>42991</v>
      </c>
      <c r="G588" s="1" t="s">
        <v>7588</v>
      </c>
      <c r="H588" s="1" t="s">
        <v>17</v>
      </c>
      <c r="I588" s="1" t="s">
        <v>59</v>
      </c>
      <c r="J588" s="1" t="s">
        <v>3776</v>
      </c>
      <c r="K588" s="1" t="s">
        <v>20</v>
      </c>
      <c r="L588" s="1" t="s">
        <v>3776</v>
      </c>
      <c r="M588" s="1"/>
      <c r="N588" s="1">
        <v>378</v>
      </c>
      <c r="O588" s="1" t="s">
        <v>22</v>
      </c>
      <c r="P588" s="1" t="s">
        <v>7589</v>
      </c>
      <c r="Q588" s="1" t="s">
        <v>7590</v>
      </c>
      <c r="R588" s="1" t="s">
        <v>21</v>
      </c>
      <c r="S588" s="1"/>
      <c r="T588" s="1" t="s">
        <v>25</v>
      </c>
      <c r="U588">
        <v>-1</v>
      </c>
    </row>
    <row r="589" spans="1:21">
      <c r="A589" s="1" t="s">
        <v>529</v>
      </c>
      <c r="B589" s="1" t="s">
        <v>11524</v>
      </c>
      <c r="C589" s="1" t="s">
        <v>11453</v>
      </c>
      <c r="D589" s="1" t="s">
        <v>11466</v>
      </c>
      <c r="E589" s="1" t="s">
        <v>11446</v>
      </c>
      <c r="F589" s="5">
        <v>42991</v>
      </c>
      <c r="G589" s="1" t="s">
        <v>7591</v>
      </c>
      <c r="H589" s="1" t="s">
        <v>17</v>
      </c>
      <c r="I589" s="1" t="s">
        <v>59</v>
      </c>
      <c r="J589" s="1" t="s">
        <v>7592</v>
      </c>
      <c r="K589" s="1" t="s">
        <v>20</v>
      </c>
      <c r="L589" s="1" t="s">
        <v>7592</v>
      </c>
      <c r="M589" s="1"/>
      <c r="N589" s="1">
        <v>1892</v>
      </c>
      <c r="O589" s="1" t="s">
        <v>22</v>
      </c>
      <c r="P589" s="1" t="s">
        <v>7593</v>
      </c>
      <c r="Q589" s="1" t="s">
        <v>7594</v>
      </c>
      <c r="R589" s="1" t="s">
        <v>21</v>
      </c>
      <c r="S589" s="1"/>
      <c r="T589" s="1" t="s">
        <v>25</v>
      </c>
      <c r="U589">
        <v>-1</v>
      </c>
    </row>
    <row r="590" spans="1:21">
      <c r="A590" s="1" t="s">
        <v>529</v>
      </c>
      <c r="B590" s="1" t="s">
        <v>11524</v>
      </c>
      <c r="C590" s="1" t="s">
        <v>11453</v>
      </c>
      <c r="D590" s="1" t="s">
        <v>11466</v>
      </c>
      <c r="E590" s="1" t="s">
        <v>11446</v>
      </c>
      <c r="F590" s="5">
        <v>42991</v>
      </c>
      <c r="G590" s="1" t="s">
        <v>7595</v>
      </c>
      <c r="H590" s="1" t="s">
        <v>17</v>
      </c>
      <c r="I590" s="1" t="s">
        <v>59</v>
      </c>
      <c r="J590" s="1" t="s">
        <v>7596</v>
      </c>
      <c r="K590" s="1" t="s">
        <v>20</v>
      </c>
      <c r="L590" s="1" t="s">
        <v>7596</v>
      </c>
      <c r="M590" s="1"/>
      <c r="N590" s="1">
        <v>535.70000000000005</v>
      </c>
      <c r="O590" s="1" t="s">
        <v>22</v>
      </c>
      <c r="P590" s="1" t="s">
        <v>7597</v>
      </c>
      <c r="Q590" s="1" t="s">
        <v>7598</v>
      </c>
      <c r="R590" s="1" t="s">
        <v>21</v>
      </c>
      <c r="S590" s="1"/>
      <c r="T590" s="1" t="s">
        <v>25</v>
      </c>
      <c r="U590">
        <v>-1</v>
      </c>
    </row>
    <row r="591" spans="1:21">
      <c r="A591" s="1" t="s">
        <v>529</v>
      </c>
      <c r="B591" s="1" t="s">
        <v>11524</v>
      </c>
      <c r="C591" s="1" t="s">
        <v>11453</v>
      </c>
      <c r="D591" s="1" t="s">
        <v>11466</v>
      </c>
      <c r="E591" s="1" t="s">
        <v>11446</v>
      </c>
      <c r="F591" s="5">
        <v>42991</v>
      </c>
      <c r="G591" s="1" t="s">
        <v>7599</v>
      </c>
      <c r="H591" s="1" t="s">
        <v>36</v>
      </c>
      <c r="I591" s="1" t="s">
        <v>59</v>
      </c>
      <c r="J591" s="1" t="s">
        <v>7600</v>
      </c>
      <c r="K591" s="1" t="s">
        <v>20</v>
      </c>
      <c r="L591" s="1" t="s">
        <v>7600</v>
      </c>
      <c r="M591" s="1"/>
      <c r="N591" s="1">
        <v>2440</v>
      </c>
      <c r="O591" s="1" t="s">
        <v>22</v>
      </c>
      <c r="P591" s="1" t="s">
        <v>7601</v>
      </c>
      <c r="Q591" s="1" t="s">
        <v>7602</v>
      </c>
      <c r="R591" s="1" t="s">
        <v>21</v>
      </c>
      <c r="S591" s="1"/>
      <c r="T591" s="1" t="s">
        <v>25</v>
      </c>
      <c r="U591">
        <v>-1</v>
      </c>
    </row>
    <row r="592" spans="1:21">
      <c r="A592" s="1" t="s">
        <v>529</v>
      </c>
      <c r="B592" s="1" t="s">
        <v>11524</v>
      </c>
      <c r="C592" s="1" t="s">
        <v>11453</v>
      </c>
      <c r="D592" s="1" t="s">
        <v>11466</v>
      </c>
      <c r="E592" s="1" t="s">
        <v>11446</v>
      </c>
      <c r="F592" s="5">
        <v>42991</v>
      </c>
      <c r="G592" s="1" t="s">
        <v>7603</v>
      </c>
      <c r="H592" s="1" t="s">
        <v>36</v>
      </c>
      <c r="I592" s="1" t="s">
        <v>59</v>
      </c>
      <c r="J592" s="1" t="s">
        <v>7604</v>
      </c>
      <c r="K592" s="1" t="s">
        <v>20</v>
      </c>
      <c r="L592" s="1" t="s">
        <v>7604</v>
      </c>
      <c r="M592" s="1"/>
      <c r="N592" s="1">
        <v>1430</v>
      </c>
      <c r="O592" s="1" t="s">
        <v>22</v>
      </c>
      <c r="P592" s="1" t="s">
        <v>7605</v>
      </c>
      <c r="Q592" s="1" t="s">
        <v>7606</v>
      </c>
      <c r="R592" s="1" t="s">
        <v>21</v>
      </c>
      <c r="S592" s="1"/>
      <c r="T592" s="1" t="s">
        <v>25</v>
      </c>
      <c r="U592">
        <v>-1</v>
      </c>
    </row>
    <row r="593" spans="1:21">
      <c r="A593" s="1" t="s">
        <v>529</v>
      </c>
      <c r="B593" s="1" t="s">
        <v>11524</v>
      </c>
      <c r="C593" s="1" t="s">
        <v>11453</v>
      </c>
      <c r="D593" s="1" t="s">
        <v>11466</v>
      </c>
      <c r="E593" s="1" t="s">
        <v>11446</v>
      </c>
      <c r="F593" s="5">
        <v>42991</v>
      </c>
      <c r="G593" s="1" t="s">
        <v>7607</v>
      </c>
      <c r="H593" s="1" t="s">
        <v>36</v>
      </c>
      <c r="I593" s="1" t="s">
        <v>59</v>
      </c>
      <c r="J593" s="1" t="s">
        <v>7608</v>
      </c>
      <c r="K593" s="1" t="s">
        <v>20</v>
      </c>
      <c r="L593" s="1" t="s">
        <v>7608</v>
      </c>
      <c r="M593" s="1"/>
      <c r="N593" s="1">
        <v>596</v>
      </c>
      <c r="O593" s="1" t="s">
        <v>22</v>
      </c>
      <c r="P593" s="1" t="s">
        <v>7609</v>
      </c>
      <c r="Q593" s="1" t="s">
        <v>7610</v>
      </c>
      <c r="R593" s="1" t="s">
        <v>21</v>
      </c>
      <c r="S593" s="1"/>
      <c r="T593" s="1" t="s">
        <v>25</v>
      </c>
      <c r="U593">
        <v>-1</v>
      </c>
    </row>
    <row r="594" spans="1:21">
      <c r="A594" s="1" t="s">
        <v>529</v>
      </c>
      <c r="B594" s="1" t="s">
        <v>11524</v>
      </c>
      <c r="C594" s="1" t="s">
        <v>11453</v>
      </c>
      <c r="D594" s="1" t="s">
        <v>11466</v>
      </c>
      <c r="E594" s="1" t="s">
        <v>11446</v>
      </c>
      <c r="F594" s="5">
        <v>42991</v>
      </c>
      <c r="G594" s="1" t="s">
        <v>7611</v>
      </c>
      <c r="H594" s="1" t="s">
        <v>36</v>
      </c>
      <c r="I594" s="1" t="s">
        <v>59</v>
      </c>
      <c r="J594" s="1" t="s">
        <v>1193</v>
      </c>
      <c r="K594" s="1" t="s">
        <v>20</v>
      </c>
      <c r="L594" s="1" t="s">
        <v>1193</v>
      </c>
      <c r="M594" s="1"/>
      <c r="N594" s="1">
        <v>1960</v>
      </c>
      <c r="O594" s="1" t="s">
        <v>22</v>
      </c>
      <c r="P594" s="1" t="s">
        <v>7612</v>
      </c>
      <c r="Q594" s="1" t="s">
        <v>7613</v>
      </c>
      <c r="R594" s="1" t="s">
        <v>21</v>
      </c>
      <c r="S594" s="1"/>
      <c r="T594" s="1" t="s">
        <v>25</v>
      </c>
      <c r="U594">
        <v>-1</v>
      </c>
    </row>
    <row r="595" spans="1:21">
      <c r="A595" s="1" t="s">
        <v>529</v>
      </c>
      <c r="B595" s="1" t="s">
        <v>11524</v>
      </c>
      <c r="C595" s="1" t="s">
        <v>11453</v>
      </c>
      <c r="D595" s="1" t="s">
        <v>11466</v>
      </c>
      <c r="E595" s="1" t="s">
        <v>11446</v>
      </c>
      <c r="F595" s="5">
        <v>42991</v>
      </c>
      <c r="G595" s="1" t="s">
        <v>7614</v>
      </c>
      <c r="H595" s="1" t="s">
        <v>36</v>
      </c>
      <c r="I595" s="1" t="s">
        <v>59</v>
      </c>
      <c r="J595" s="1" t="s">
        <v>3213</v>
      </c>
      <c r="K595" s="1" t="s">
        <v>20</v>
      </c>
      <c r="L595" s="1" t="s">
        <v>3213</v>
      </c>
      <c r="M595" s="1"/>
      <c r="N595" s="1">
        <v>308</v>
      </c>
      <c r="O595" s="1" t="s">
        <v>22</v>
      </c>
      <c r="P595" s="1" t="s">
        <v>7615</v>
      </c>
      <c r="Q595" s="1" t="s">
        <v>7616</v>
      </c>
      <c r="R595" s="1" t="s">
        <v>21</v>
      </c>
      <c r="S595" s="1"/>
      <c r="T595" s="1" t="s">
        <v>25</v>
      </c>
      <c r="U595">
        <v>-1</v>
      </c>
    </row>
    <row r="596" spans="1:21">
      <c r="A596" s="1" t="s">
        <v>529</v>
      </c>
      <c r="B596" s="1" t="s">
        <v>11524</v>
      </c>
      <c r="C596" s="1" t="s">
        <v>11453</v>
      </c>
      <c r="D596" s="1" t="s">
        <v>11466</v>
      </c>
      <c r="E596" s="1" t="s">
        <v>11446</v>
      </c>
      <c r="F596" s="5">
        <v>42991</v>
      </c>
      <c r="G596" s="1" t="s">
        <v>7617</v>
      </c>
      <c r="H596" s="1" t="s">
        <v>36</v>
      </c>
      <c r="I596" s="1" t="s">
        <v>59</v>
      </c>
      <c r="J596" s="1" t="s">
        <v>1594</v>
      </c>
      <c r="K596" s="1" t="s">
        <v>20</v>
      </c>
      <c r="L596" s="1" t="s">
        <v>1594</v>
      </c>
      <c r="M596" s="1"/>
      <c r="N596" s="1">
        <v>580</v>
      </c>
      <c r="O596" s="1" t="s">
        <v>22</v>
      </c>
      <c r="P596" s="1" t="s">
        <v>7618</v>
      </c>
      <c r="Q596" s="1" t="s">
        <v>7619</v>
      </c>
      <c r="R596" s="1" t="s">
        <v>21</v>
      </c>
      <c r="S596" s="1"/>
      <c r="T596" s="1" t="s">
        <v>25</v>
      </c>
      <c r="U596">
        <v>-1</v>
      </c>
    </row>
    <row r="597" spans="1:21">
      <c r="A597" s="1" t="s">
        <v>529</v>
      </c>
      <c r="B597" s="1" t="s">
        <v>11524</v>
      </c>
      <c r="C597" s="1" t="s">
        <v>11453</v>
      </c>
      <c r="D597" s="1" t="s">
        <v>11466</v>
      </c>
      <c r="E597" s="1" t="s">
        <v>11446</v>
      </c>
      <c r="F597" s="5">
        <v>42991</v>
      </c>
      <c r="G597" s="1" t="s">
        <v>7620</v>
      </c>
      <c r="H597" s="1" t="s">
        <v>36</v>
      </c>
      <c r="I597" s="1" t="s">
        <v>59</v>
      </c>
      <c r="J597" s="1" t="s">
        <v>7621</v>
      </c>
      <c r="K597" s="1" t="s">
        <v>20</v>
      </c>
      <c r="L597" s="1" t="s">
        <v>7621</v>
      </c>
      <c r="M597" s="1"/>
      <c r="N597" s="1">
        <v>151</v>
      </c>
      <c r="O597" s="1" t="s">
        <v>22</v>
      </c>
      <c r="P597" s="1" t="s">
        <v>7622</v>
      </c>
      <c r="Q597" s="1" t="s">
        <v>7623</v>
      </c>
      <c r="R597" s="1" t="s">
        <v>21</v>
      </c>
      <c r="S597" s="1"/>
      <c r="T597" s="1" t="s">
        <v>25</v>
      </c>
      <c r="U597">
        <v>-1</v>
      </c>
    </row>
    <row r="598" spans="1:21">
      <c r="A598" s="1" t="s">
        <v>340</v>
      </c>
      <c r="B598" s="1" t="s">
        <v>11467</v>
      </c>
      <c r="C598" s="1" t="s">
        <v>11456</v>
      </c>
      <c r="D598" s="1" t="s">
        <v>11457</v>
      </c>
      <c r="E598" s="1" t="s">
        <v>11446</v>
      </c>
      <c r="F598" s="5">
        <v>43132</v>
      </c>
      <c r="G598" s="1" t="s">
        <v>7624</v>
      </c>
      <c r="H598" s="1" t="s">
        <v>17</v>
      </c>
      <c r="I598" s="1" t="s">
        <v>59</v>
      </c>
      <c r="J598" s="1" t="s">
        <v>6991</v>
      </c>
      <c r="K598" s="1" t="s">
        <v>20</v>
      </c>
      <c r="L598" s="1" t="s">
        <v>6991</v>
      </c>
      <c r="M598" s="1"/>
      <c r="N598" s="1">
        <v>1632</v>
      </c>
      <c r="O598" s="1" t="s">
        <v>22</v>
      </c>
      <c r="P598" s="1" t="s">
        <v>7625</v>
      </c>
      <c r="Q598" s="1" t="s">
        <v>7626</v>
      </c>
      <c r="R598" s="1" t="s">
        <v>21</v>
      </c>
      <c r="S598" s="1"/>
      <c r="T598" s="1" t="s">
        <v>25</v>
      </c>
      <c r="U598">
        <v>-1</v>
      </c>
    </row>
    <row r="599" spans="1:21">
      <c r="A599" s="1" t="s">
        <v>833</v>
      </c>
      <c r="B599" s="1" t="s">
        <v>11485</v>
      </c>
      <c r="C599" s="1" t="s">
        <v>11453</v>
      </c>
      <c r="D599" s="1" t="s">
        <v>11453</v>
      </c>
      <c r="E599" s="1" t="s">
        <v>11446</v>
      </c>
      <c r="F599" s="5">
        <v>43050</v>
      </c>
      <c r="G599" s="1" t="s">
        <v>7627</v>
      </c>
      <c r="H599" s="1" t="s">
        <v>17</v>
      </c>
      <c r="I599" s="1" t="s">
        <v>59</v>
      </c>
      <c r="J599" s="1" t="s">
        <v>7628</v>
      </c>
      <c r="K599" s="1" t="s">
        <v>20</v>
      </c>
      <c r="L599" s="1" t="s">
        <v>7628</v>
      </c>
      <c r="M599" s="1"/>
      <c r="N599" s="1">
        <v>386</v>
      </c>
      <c r="O599" s="1" t="s">
        <v>22</v>
      </c>
      <c r="P599" s="1" t="s">
        <v>7629</v>
      </c>
      <c r="Q599" s="1" t="s">
        <v>7630</v>
      </c>
      <c r="R599" s="1" t="s">
        <v>21</v>
      </c>
      <c r="S599" s="1"/>
      <c r="T599" s="1" t="s">
        <v>25</v>
      </c>
      <c r="U599">
        <v>-1</v>
      </c>
    </row>
    <row r="600" spans="1:21">
      <c r="A600" s="1" t="s">
        <v>529</v>
      </c>
      <c r="B600" s="1" t="s">
        <v>11524</v>
      </c>
      <c r="C600" s="1" t="s">
        <v>11453</v>
      </c>
      <c r="D600" s="1" t="s">
        <v>11466</v>
      </c>
      <c r="E600" s="1" t="s">
        <v>11446</v>
      </c>
      <c r="F600" s="5">
        <v>42991</v>
      </c>
      <c r="G600" s="1" t="s">
        <v>7631</v>
      </c>
      <c r="H600" s="1" t="s">
        <v>17</v>
      </c>
      <c r="I600" s="1" t="s">
        <v>59</v>
      </c>
      <c r="J600" s="1" t="s">
        <v>4742</v>
      </c>
      <c r="K600" s="1" t="s">
        <v>20</v>
      </c>
      <c r="L600" s="1" t="s">
        <v>4742</v>
      </c>
      <c r="M600" s="1"/>
      <c r="N600" s="1">
        <v>555</v>
      </c>
      <c r="O600" s="1" t="s">
        <v>22</v>
      </c>
      <c r="P600" s="1" t="s">
        <v>7632</v>
      </c>
      <c r="Q600" s="1" t="s">
        <v>7633</v>
      </c>
      <c r="R600" s="1" t="s">
        <v>21</v>
      </c>
      <c r="S600" s="1"/>
      <c r="T600" s="1" t="s">
        <v>25</v>
      </c>
      <c r="U600">
        <v>-1</v>
      </c>
    </row>
    <row r="601" spans="1:21">
      <c r="A601" s="1" t="s">
        <v>529</v>
      </c>
      <c r="B601" s="1" t="s">
        <v>11524</v>
      </c>
      <c r="C601" s="1" t="s">
        <v>11453</v>
      </c>
      <c r="D601" s="1" t="s">
        <v>11466</v>
      </c>
      <c r="E601" s="1" t="s">
        <v>11446</v>
      </c>
      <c r="F601" s="5">
        <v>42991</v>
      </c>
      <c r="G601" s="1" t="s">
        <v>7634</v>
      </c>
      <c r="H601" s="1" t="s">
        <v>17</v>
      </c>
      <c r="I601" s="1" t="s">
        <v>59</v>
      </c>
      <c r="J601" s="1" t="s">
        <v>7635</v>
      </c>
      <c r="K601" s="1" t="s">
        <v>20</v>
      </c>
      <c r="L601" s="1" t="s">
        <v>7635</v>
      </c>
      <c r="M601" s="1"/>
      <c r="N601" s="1">
        <v>3921</v>
      </c>
      <c r="O601" s="1" t="s">
        <v>22</v>
      </c>
      <c r="P601" s="1" t="s">
        <v>7636</v>
      </c>
      <c r="Q601" s="1" t="s">
        <v>7637</v>
      </c>
      <c r="R601" s="1" t="s">
        <v>21</v>
      </c>
      <c r="S601" s="1"/>
      <c r="T601" s="1" t="s">
        <v>25</v>
      </c>
      <c r="U601">
        <v>-1</v>
      </c>
    </row>
    <row r="602" spans="1:21">
      <c r="A602" s="1" t="s">
        <v>529</v>
      </c>
      <c r="B602" s="1" t="s">
        <v>11524</v>
      </c>
      <c r="C602" s="1" t="s">
        <v>11453</v>
      </c>
      <c r="D602" s="1" t="s">
        <v>11466</v>
      </c>
      <c r="E602" s="1" t="s">
        <v>11446</v>
      </c>
      <c r="F602" s="5">
        <v>42991</v>
      </c>
      <c r="G602" s="1" t="s">
        <v>7638</v>
      </c>
      <c r="H602" s="1" t="s">
        <v>17</v>
      </c>
      <c r="I602" s="1" t="s">
        <v>59</v>
      </c>
      <c r="J602" s="1" t="s">
        <v>7639</v>
      </c>
      <c r="K602" s="1" t="s">
        <v>20</v>
      </c>
      <c r="L602" s="1" t="s">
        <v>7639</v>
      </c>
      <c r="M602" s="1"/>
      <c r="N602" s="1">
        <v>887</v>
      </c>
      <c r="O602" s="1" t="s">
        <v>22</v>
      </c>
      <c r="P602" s="1" t="s">
        <v>7640</v>
      </c>
      <c r="Q602" s="1" t="s">
        <v>7641</v>
      </c>
      <c r="R602" s="1" t="s">
        <v>21</v>
      </c>
      <c r="S602" s="1"/>
      <c r="T602" s="1" t="s">
        <v>25</v>
      </c>
      <c r="U602">
        <v>-1</v>
      </c>
    </row>
    <row r="603" spans="1:21">
      <c r="A603" s="1" t="s">
        <v>529</v>
      </c>
      <c r="B603" s="1" t="s">
        <v>11524</v>
      </c>
      <c r="C603" s="1" t="s">
        <v>11453</v>
      </c>
      <c r="D603" s="1" t="s">
        <v>11466</v>
      </c>
      <c r="E603" s="1" t="s">
        <v>11446</v>
      </c>
      <c r="F603" s="5">
        <v>42991</v>
      </c>
      <c r="G603" s="1" t="s">
        <v>7642</v>
      </c>
      <c r="H603" s="1" t="s">
        <v>17</v>
      </c>
      <c r="I603" s="1" t="s">
        <v>59</v>
      </c>
      <c r="J603" s="1" t="s">
        <v>7643</v>
      </c>
      <c r="K603" s="1" t="s">
        <v>20</v>
      </c>
      <c r="L603" s="1" t="s">
        <v>7643</v>
      </c>
      <c r="M603" s="1"/>
      <c r="N603" s="1">
        <v>848</v>
      </c>
      <c r="O603" s="1" t="s">
        <v>22</v>
      </c>
      <c r="P603" s="1" t="s">
        <v>7644</v>
      </c>
      <c r="Q603" s="1" t="s">
        <v>7645</v>
      </c>
      <c r="R603" s="1" t="s">
        <v>21</v>
      </c>
      <c r="S603" s="1"/>
      <c r="T603" s="1" t="s">
        <v>25</v>
      </c>
      <c r="U603">
        <v>-1</v>
      </c>
    </row>
    <row r="604" spans="1:21">
      <c r="A604" s="1" t="s">
        <v>4861</v>
      </c>
      <c r="B604" s="1" t="s">
        <v>11528</v>
      </c>
      <c r="C604" s="1" t="s">
        <v>11453</v>
      </c>
      <c r="D604" s="1" t="s">
        <v>11454</v>
      </c>
      <c r="E604" s="1" t="s">
        <v>11446</v>
      </c>
      <c r="F604" s="5">
        <v>43095</v>
      </c>
      <c r="G604" s="1" t="s">
        <v>7698</v>
      </c>
      <c r="H604" s="1" t="s">
        <v>250</v>
      </c>
      <c r="I604" s="1" t="s">
        <v>59</v>
      </c>
      <c r="J604" s="1" t="s">
        <v>29</v>
      </c>
      <c r="K604" s="1" t="s">
        <v>20</v>
      </c>
      <c r="L604" s="1" t="s">
        <v>29</v>
      </c>
      <c r="M604" s="1"/>
      <c r="N604" s="1">
        <v>0</v>
      </c>
      <c r="O604" s="1" t="s">
        <v>22</v>
      </c>
      <c r="P604" s="1" t="s">
        <v>7699</v>
      </c>
      <c r="Q604" s="1" t="s">
        <v>7699</v>
      </c>
      <c r="R604" s="1" t="s">
        <v>21</v>
      </c>
      <c r="S604" s="1"/>
      <c r="T604" s="1" t="s">
        <v>25</v>
      </c>
      <c r="U604">
        <v>-1</v>
      </c>
    </row>
    <row r="605" spans="1:21">
      <c r="A605" s="1" t="s">
        <v>829</v>
      </c>
      <c r="B605" s="1" t="s">
        <v>11484</v>
      </c>
      <c r="C605" s="1" t="s">
        <v>11456</v>
      </c>
      <c r="D605" s="1" t="s">
        <v>11478</v>
      </c>
      <c r="E605" s="1" t="s">
        <v>11446</v>
      </c>
      <c r="F605" s="5">
        <v>43004</v>
      </c>
      <c r="G605" s="1" t="s">
        <v>7700</v>
      </c>
      <c r="H605" s="1" t="s">
        <v>306</v>
      </c>
      <c r="I605" s="1" t="s">
        <v>59</v>
      </c>
      <c r="J605" s="1" t="s">
        <v>831</v>
      </c>
      <c r="K605" s="1" t="s">
        <v>20</v>
      </c>
      <c r="L605" s="1" t="s">
        <v>831</v>
      </c>
      <c r="M605" s="1"/>
      <c r="N605" s="1">
        <v>100</v>
      </c>
      <c r="O605" s="1" t="s">
        <v>22</v>
      </c>
      <c r="P605" s="1" t="s">
        <v>7701</v>
      </c>
      <c r="Q605" s="1" t="s">
        <v>7701</v>
      </c>
      <c r="R605" s="1" t="s">
        <v>21</v>
      </c>
      <c r="S605" s="1"/>
      <c r="T605" s="1" t="s">
        <v>25</v>
      </c>
      <c r="U605">
        <v>-1</v>
      </c>
    </row>
    <row r="606" spans="1:21">
      <c r="A606" s="1" t="s">
        <v>299</v>
      </c>
      <c r="B606" s="1" t="s">
        <v>11464</v>
      </c>
      <c r="C606" s="1" t="s">
        <v>11459</v>
      </c>
      <c r="D606" s="1" t="s">
        <v>11460</v>
      </c>
      <c r="E606" s="1" t="s">
        <v>11446</v>
      </c>
      <c r="F606" s="5">
        <v>42744</v>
      </c>
      <c r="G606" s="1" t="s">
        <v>7702</v>
      </c>
      <c r="H606" s="1" t="s">
        <v>306</v>
      </c>
      <c r="I606" s="1" t="s">
        <v>59</v>
      </c>
      <c r="J606" s="1" t="s">
        <v>2430</v>
      </c>
      <c r="K606" s="1" t="s">
        <v>20</v>
      </c>
      <c r="L606" s="1" t="s">
        <v>2430</v>
      </c>
      <c r="M606" s="1"/>
      <c r="N606" s="1">
        <v>340</v>
      </c>
      <c r="O606" s="1" t="s">
        <v>22</v>
      </c>
      <c r="P606" s="1" t="s">
        <v>7703</v>
      </c>
      <c r="Q606" s="1" t="s">
        <v>7704</v>
      </c>
      <c r="R606" s="1" t="s">
        <v>21</v>
      </c>
      <c r="S606" s="1"/>
      <c r="T606" s="1" t="s">
        <v>25</v>
      </c>
      <c r="U606">
        <v>-1</v>
      </c>
    </row>
    <row r="607" spans="1:21">
      <c r="A607" s="1" t="s">
        <v>299</v>
      </c>
      <c r="B607" s="1" t="s">
        <v>11464</v>
      </c>
      <c r="C607" s="1" t="s">
        <v>11459</v>
      </c>
      <c r="D607" s="1" t="s">
        <v>11460</v>
      </c>
      <c r="E607" s="1" t="s">
        <v>11446</v>
      </c>
      <c r="F607" s="5">
        <v>42744</v>
      </c>
      <c r="G607" s="1" t="s">
        <v>7705</v>
      </c>
      <c r="H607" s="1" t="s">
        <v>306</v>
      </c>
      <c r="I607" s="1" t="s">
        <v>59</v>
      </c>
      <c r="J607" s="1" t="s">
        <v>723</v>
      </c>
      <c r="K607" s="1" t="s">
        <v>20</v>
      </c>
      <c r="L607" s="1" t="s">
        <v>723</v>
      </c>
      <c r="M607" s="1"/>
      <c r="N607" s="1">
        <v>1300</v>
      </c>
      <c r="O607" s="1" t="s">
        <v>22</v>
      </c>
      <c r="P607" s="1" t="s">
        <v>7706</v>
      </c>
      <c r="Q607" s="1" t="s">
        <v>7707</v>
      </c>
      <c r="R607" s="1" t="s">
        <v>21</v>
      </c>
      <c r="S607" s="1"/>
      <c r="T607" s="1" t="s">
        <v>25</v>
      </c>
      <c r="U607">
        <v>-1</v>
      </c>
    </row>
    <row r="608" spans="1:21">
      <c r="A608" s="1" t="s">
        <v>605</v>
      </c>
      <c r="B608" s="1" t="s">
        <v>11480</v>
      </c>
      <c r="C608" s="1" t="s">
        <v>11459</v>
      </c>
      <c r="D608" s="1" t="s">
        <v>11460</v>
      </c>
      <c r="E608" s="1" t="s">
        <v>11446</v>
      </c>
      <c r="F608" s="5">
        <v>43138.408611111103</v>
      </c>
      <c r="G608" s="1" t="s">
        <v>7713</v>
      </c>
      <c r="H608" s="1" t="s">
        <v>17</v>
      </c>
      <c r="I608" s="1" t="s">
        <v>59</v>
      </c>
      <c r="J608" s="1" t="s">
        <v>7714</v>
      </c>
      <c r="K608" s="1" t="s">
        <v>1682</v>
      </c>
      <c r="L608" s="1" t="s">
        <v>7715</v>
      </c>
      <c r="M608" s="1"/>
      <c r="N608" s="1">
        <v>66.099999999999994</v>
      </c>
      <c r="O608" s="1" t="s">
        <v>22</v>
      </c>
      <c r="P608" s="1" t="s">
        <v>7716</v>
      </c>
      <c r="Q608" s="1" t="s">
        <v>7716</v>
      </c>
      <c r="R608" s="1" t="s">
        <v>21</v>
      </c>
      <c r="S608" s="1"/>
      <c r="T608" s="1" t="s">
        <v>25</v>
      </c>
      <c r="U608">
        <v>-1</v>
      </c>
    </row>
    <row r="609" spans="1:21">
      <c r="A609" s="1" t="s">
        <v>7727</v>
      </c>
      <c r="B609" s="1" t="s">
        <v>11539</v>
      </c>
      <c r="C609" s="1" t="s">
        <v>11469</v>
      </c>
      <c r="D609" s="1" t="s">
        <v>11470</v>
      </c>
      <c r="E609" s="1" t="s">
        <v>11446</v>
      </c>
      <c r="F609" s="5">
        <v>43049</v>
      </c>
      <c r="G609" s="1" t="s">
        <v>7728</v>
      </c>
      <c r="H609" s="1" t="s">
        <v>17</v>
      </c>
      <c r="I609" s="1" t="s">
        <v>59</v>
      </c>
      <c r="J609" s="1" t="s">
        <v>5242</v>
      </c>
      <c r="K609" s="1" t="s">
        <v>20</v>
      </c>
      <c r="L609" s="1" t="s">
        <v>5242</v>
      </c>
      <c r="M609" s="1"/>
      <c r="N609" s="1">
        <v>367.5</v>
      </c>
      <c r="O609" s="1" t="s">
        <v>22</v>
      </c>
      <c r="P609" s="1" t="s">
        <v>7729</v>
      </c>
      <c r="Q609" s="1" t="s">
        <v>7730</v>
      </c>
      <c r="R609" s="1" t="s">
        <v>21</v>
      </c>
      <c r="S609" s="1"/>
      <c r="T609" s="1" t="s">
        <v>25</v>
      </c>
      <c r="U609">
        <v>-1</v>
      </c>
    </row>
    <row r="610" spans="1:21">
      <c r="A610" s="1" t="s">
        <v>829</v>
      </c>
      <c r="B610" s="1" t="s">
        <v>11484</v>
      </c>
      <c r="C610" s="1" t="s">
        <v>11456</v>
      </c>
      <c r="D610" s="1" t="s">
        <v>11478</v>
      </c>
      <c r="E610" s="1" t="s">
        <v>11446</v>
      </c>
      <c r="F610" s="5">
        <v>43004</v>
      </c>
      <c r="G610" s="1" t="s">
        <v>7748</v>
      </c>
      <c r="H610" s="1" t="s">
        <v>17</v>
      </c>
      <c r="I610" s="1" t="s">
        <v>59</v>
      </c>
      <c r="J610" s="1" t="s">
        <v>7749</v>
      </c>
      <c r="K610" s="1" t="s">
        <v>20</v>
      </c>
      <c r="L610" s="1" t="s">
        <v>7749</v>
      </c>
      <c r="M610" s="1"/>
      <c r="N610" s="1">
        <v>394</v>
      </c>
      <c r="O610" s="1" t="s">
        <v>22</v>
      </c>
      <c r="P610" s="1" t="s">
        <v>7750</v>
      </c>
      <c r="Q610" s="1" t="s">
        <v>7751</v>
      </c>
      <c r="R610" s="1" t="s">
        <v>21</v>
      </c>
      <c r="S610" s="1"/>
      <c r="T610" s="1" t="s">
        <v>25</v>
      </c>
      <c r="U610">
        <v>-1</v>
      </c>
    </row>
    <row r="611" spans="1:21">
      <c r="A611" s="1" t="s">
        <v>220</v>
      </c>
      <c r="B611" s="1" t="s">
        <v>11463</v>
      </c>
      <c r="C611" s="1" t="s">
        <v>11453</v>
      </c>
      <c r="D611" s="1" t="s">
        <v>11462</v>
      </c>
      <c r="E611" s="1" t="s">
        <v>11446</v>
      </c>
      <c r="F611" s="5">
        <v>42670</v>
      </c>
      <c r="G611" s="1" t="s">
        <v>7760</v>
      </c>
      <c r="H611" s="1" t="s">
        <v>17</v>
      </c>
      <c r="I611" s="1" t="s">
        <v>59</v>
      </c>
      <c r="J611" s="1" t="s">
        <v>5503</v>
      </c>
      <c r="K611" s="1" t="s">
        <v>20</v>
      </c>
      <c r="L611" s="1" t="s">
        <v>5503</v>
      </c>
      <c r="M611" s="1"/>
      <c r="N611" s="1">
        <v>299</v>
      </c>
      <c r="O611" s="1" t="s">
        <v>22</v>
      </c>
      <c r="P611" s="1" t="s">
        <v>7761</v>
      </c>
      <c r="Q611" s="1" t="s">
        <v>7761</v>
      </c>
      <c r="R611" s="1" t="s">
        <v>21</v>
      </c>
      <c r="S611" s="1"/>
      <c r="T611" s="1" t="s">
        <v>25</v>
      </c>
      <c r="U611">
        <v>-1</v>
      </c>
    </row>
    <row r="612" spans="1:21">
      <c r="A612" s="1" t="s">
        <v>220</v>
      </c>
      <c r="B612" s="1" t="s">
        <v>11463</v>
      </c>
      <c r="C612" s="1" t="s">
        <v>11453</v>
      </c>
      <c r="D612" s="1" t="s">
        <v>11462</v>
      </c>
      <c r="E612" s="1" t="s">
        <v>11446</v>
      </c>
      <c r="F612" s="5">
        <v>42670</v>
      </c>
      <c r="G612" s="1" t="s">
        <v>7762</v>
      </c>
      <c r="H612" s="1" t="s">
        <v>17</v>
      </c>
      <c r="I612" s="1" t="s">
        <v>59</v>
      </c>
      <c r="J612" s="1" t="s">
        <v>7763</v>
      </c>
      <c r="K612" s="1" t="s">
        <v>20</v>
      </c>
      <c r="L612" s="1" t="s">
        <v>7763</v>
      </c>
      <c r="M612" s="1"/>
      <c r="N612" s="1">
        <v>405</v>
      </c>
      <c r="O612" s="1" t="s">
        <v>22</v>
      </c>
      <c r="P612" s="1" t="s">
        <v>7764</v>
      </c>
      <c r="Q612" s="1" t="s">
        <v>7765</v>
      </c>
      <c r="R612" s="1" t="s">
        <v>21</v>
      </c>
      <c r="S612" s="1"/>
      <c r="T612" s="1" t="s">
        <v>25</v>
      </c>
      <c r="U612">
        <v>-1</v>
      </c>
    </row>
    <row r="613" spans="1:21">
      <c r="A613" s="1" t="s">
        <v>220</v>
      </c>
      <c r="B613" s="1" t="s">
        <v>11463</v>
      </c>
      <c r="C613" s="1" t="s">
        <v>11453</v>
      </c>
      <c r="D613" s="1" t="s">
        <v>11462</v>
      </c>
      <c r="E613" s="1" t="s">
        <v>11446</v>
      </c>
      <c r="F613" s="5">
        <v>42670</v>
      </c>
      <c r="G613" s="1" t="s">
        <v>7766</v>
      </c>
      <c r="H613" s="1" t="s">
        <v>17</v>
      </c>
      <c r="I613" s="1" t="s">
        <v>59</v>
      </c>
      <c r="J613" s="1" t="s">
        <v>7767</v>
      </c>
      <c r="K613" s="1" t="s">
        <v>20</v>
      </c>
      <c r="L613" s="1" t="s">
        <v>7767</v>
      </c>
      <c r="M613" s="1"/>
      <c r="N613" s="1">
        <v>1151</v>
      </c>
      <c r="O613" s="1" t="s">
        <v>22</v>
      </c>
      <c r="P613" s="1" t="s">
        <v>7768</v>
      </c>
      <c r="Q613" s="1" t="s">
        <v>7769</v>
      </c>
      <c r="R613" s="1" t="s">
        <v>21</v>
      </c>
      <c r="S613" s="1"/>
      <c r="T613" s="1" t="s">
        <v>25</v>
      </c>
      <c r="U613">
        <v>-1</v>
      </c>
    </row>
    <row r="614" spans="1:21">
      <c r="A614" s="1" t="s">
        <v>220</v>
      </c>
      <c r="B614" s="1" t="s">
        <v>11463</v>
      </c>
      <c r="C614" s="1" t="s">
        <v>11453</v>
      </c>
      <c r="D614" s="1" t="s">
        <v>11462</v>
      </c>
      <c r="E614" s="1" t="s">
        <v>11446</v>
      </c>
      <c r="F614" s="5">
        <v>42670</v>
      </c>
      <c r="G614" s="1" t="s">
        <v>7770</v>
      </c>
      <c r="H614" s="1" t="s">
        <v>17</v>
      </c>
      <c r="I614" s="1" t="s">
        <v>59</v>
      </c>
      <c r="J614" s="1" t="s">
        <v>7771</v>
      </c>
      <c r="K614" s="1" t="s">
        <v>20</v>
      </c>
      <c r="L614" s="1" t="s">
        <v>7771</v>
      </c>
      <c r="M614" s="1"/>
      <c r="N614" s="1">
        <v>348</v>
      </c>
      <c r="O614" s="1" t="s">
        <v>22</v>
      </c>
      <c r="P614" s="1" t="s">
        <v>7772</v>
      </c>
      <c r="Q614" s="1" t="s">
        <v>7772</v>
      </c>
      <c r="R614" s="1" t="s">
        <v>21</v>
      </c>
      <c r="S614" s="1"/>
      <c r="T614" s="1" t="s">
        <v>25</v>
      </c>
      <c r="U614">
        <v>-1</v>
      </c>
    </row>
    <row r="615" spans="1:21">
      <c r="A615" s="1" t="s">
        <v>717</v>
      </c>
      <c r="B615" s="1" t="s">
        <v>11483</v>
      </c>
      <c r="C615" s="1" t="s">
        <v>11473</v>
      </c>
      <c r="D615" s="1" t="s">
        <v>11474</v>
      </c>
      <c r="E615" s="1" t="s">
        <v>11446</v>
      </c>
      <c r="F615" s="5">
        <v>42809</v>
      </c>
      <c r="G615" s="1" t="s">
        <v>7775</v>
      </c>
      <c r="H615" s="1" t="s">
        <v>17</v>
      </c>
      <c r="I615" s="1" t="s">
        <v>59</v>
      </c>
      <c r="J615" s="1" t="s">
        <v>4586</v>
      </c>
      <c r="K615" s="1" t="s">
        <v>20</v>
      </c>
      <c r="L615" s="1" t="s">
        <v>4586</v>
      </c>
      <c r="M615" s="1"/>
      <c r="N615" s="1">
        <v>521.5</v>
      </c>
      <c r="O615" s="1" t="s">
        <v>22</v>
      </c>
      <c r="P615" s="1" t="s">
        <v>7776</v>
      </c>
      <c r="Q615" s="1" t="s">
        <v>7777</v>
      </c>
      <c r="R615" s="1" t="s">
        <v>21</v>
      </c>
      <c r="S615" s="1"/>
      <c r="T615" s="1" t="s">
        <v>25</v>
      </c>
      <c r="U615">
        <v>-1</v>
      </c>
    </row>
    <row r="616" spans="1:21">
      <c r="A616" s="1" t="s">
        <v>582</v>
      </c>
      <c r="B616" s="1" t="s">
        <v>11463</v>
      </c>
      <c r="C616" s="1" t="s">
        <v>11453</v>
      </c>
      <c r="D616" s="1" t="s">
        <v>11462</v>
      </c>
      <c r="E616" s="1" t="s">
        <v>11446</v>
      </c>
      <c r="F616" s="5">
        <v>42670</v>
      </c>
      <c r="G616" s="1" t="s">
        <v>7801</v>
      </c>
      <c r="H616" s="1" t="s">
        <v>17</v>
      </c>
      <c r="I616" s="1" t="s">
        <v>59</v>
      </c>
      <c r="J616" s="1" t="s">
        <v>2513</v>
      </c>
      <c r="K616" s="1" t="s">
        <v>20</v>
      </c>
      <c r="L616" s="1" t="s">
        <v>2513</v>
      </c>
      <c r="M616" s="1"/>
      <c r="N616" s="1">
        <v>251</v>
      </c>
      <c r="O616" s="1" t="s">
        <v>22</v>
      </c>
      <c r="P616" s="1" t="s">
        <v>7802</v>
      </c>
      <c r="Q616" s="1" t="s">
        <v>7802</v>
      </c>
      <c r="R616" s="1" t="s">
        <v>21</v>
      </c>
      <c r="S616" s="1"/>
      <c r="T616" s="1" t="s">
        <v>25</v>
      </c>
      <c r="U616">
        <v>-1</v>
      </c>
    </row>
    <row r="617" spans="1:21">
      <c r="A617" s="1" t="s">
        <v>346</v>
      </c>
      <c r="B617" s="1" t="s">
        <v>11468</v>
      </c>
      <c r="C617" s="1" t="s">
        <v>11469</v>
      </c>
      <c r="D617" s="1" t="s">
        <v>11470</v>
      </c>
      <c r="E617" s="1" t="s">
        <v>11446</v>
      </c>
      <c r="F617" s="5">
        <v>43034</v>
      </c>
      <c r="G617" s="1" t="s">
        <v>7806</v>
      </c>
      <c r="H617" s="1" t="s">
        <v>17</v>
      </c>
      <c r="I617" s="1" t="s">
        <v>59</v>
      </c>
      <c r="J617" s="1" t="s">
        <v>7807</v>
      </c>
      <c r="K617" s="1" t="s">
        <v>564</v>
      </c>
      <c r="L617" s="1" t="s">
        <v>7808</v>
      </c>
      <c r="M617" s="1"/>
      <c r="N617" s="1">
        <v>256.25</v>
      </c>
      <c r="O617" s="1" t="s">
        <v>22</v>
      </c>
      <c r="P617" s="1" t="s">
        <v>7809</v>
      </c>
      <c r="Q617" s="1" t="s">
        <v>7810</v>
      </c>
      <c r="R617" s="1" t="s">
        <v>21</v>
      </c>
      <c r="S617" s="1"/>
      <c r="T617" s="1" t="s">
        <v>25</v>
      </c>
      <c r="U617">
        <v>-1</v>
      </c>
    </row>
    <row r="618" spans="1:21">
      <c r="A618" s="1" t="s">
        <v>2738</v>
      </c>
      <c r="B618" s="1" t="s">
        <v>11518</v>
      </c>
      <c r="C618" s="1" t="s">
        <v>11473</v>
      </c>
      <c r="D618" s="1" t="s">
        <v>11512</v>
      </c>
      <c r="E618" s="1" t="s">
        <v>11446</v>
      </c>
      <c r="F618" s="5">
        <v>42754</v>
      </c>
      <c r="G618" s="1" t="s">
        <v>7833</v>
      </c>
      <c r="H618" s="1" t="s">
        <v>17</v>
      </c>
      <c r="I618" s="1" t="s">
        <v>59</v>
      </c>
      <c r="J618" s="1" t="s">
        <v>4242</v>
      </c>
      <c r="K618" s="1" t="s">
        <v>20</v>
      </c>
      <c r="L618" s="1" t="s">
        <v>4242</v>
      </c>
      <c r="M618" s="1"/>
      <c r="N618" s="1">
        <v>106.68</v>
      </c>
      <c r="O618" s="1" t="s">
        <v>22</v>
      </c>
      <c r="P618" s="1" t="s">
        <v>7834</v>
      </c>
      <c r="Q618" s="1" t="s">
        <v>7835</v>
      </c>
      <c r="R618" s="1" t="s">
        <v>21</v>
      </c>
      <c r="S618" s="1"/>
      <c r="T618" s="1" t="s">
        <v>25</v>
      </c>
      <c r="U618">
        <v>-1</v>
      </c>
    </row>
    <row r="619" spans="1:21">
      <c r="A619" s="2" t="s">
        <v>8553</v>
      </c>
      <c r="B619" s="1" t="s">
        <v>11540</v>
      </c>
      <c r="C619" s="1" t="s">
        <v>11487</v>
      </c>
      <c r="D619" s="1" t="s">
        <v>11488</v>
      </c>
      <c r="E619" s="1" t="s">
        <v>11446</v>
      </c>
      <c r="F619" s="5">
        <v>43140.605034722197</v>
      </c>
      <c r="G619" s="2" t="s">
        <v>8554</v>
      </c>
      <c r="H619" s="2" t="s">
        <v>17</v>
      </c>
      <c r="I619" s="2" t="s">
        <v>59</v>
      </c>
      <c r="J619" s="2" t="s">
        <v>8555</v>
      </c>
      <c r="K619" s="2" t="s">
        <v>564</v>
      </c>
      <c r="L619" s="2" t="s">
        <v>8556</v>
      </c>
      <c r="M619" s="2"/>
      <c r="N619" s="1">
        <v>709.2</v>
      </c>
      <c r="O619" s="2" t="s">
        <v>22</v>
      </c>
      <c r="P619" s="2" t="s">
        <v>8557</v>
      </c>
      <c r="Q619" s="2" t="s">
        <v>8558</v>
      </c>
      <c r="R619" s="2" t="s">
        <v>21</v>
      </c>
      <c r="S619" s="2"/>
      <c r="T619" s="2" t="s">
        <v>25</v>
      </c>
      <c r="U619">
        <v>-1</v>
      </c>
    </row>
    <row r="620" spans="1:21">
      <c r="A620" s="2" t="s">
        <v>8615</v>
      </c>
      <c r="B620" s="1" t="s">
        <v>11541</v>
      </c>
      <c r="C620" s="1" t="s">
        <v>11542</v>
      </c>
      <c r="D620" s="1" t="s">
        <v>11543</v>
      </c>
      <c r="E620" s="1" t="s">
        <v>11446</v>
      </c>
      <c r="F620" s="5">
        <v>43174.780104166668</v>
      </c>
      <c r="G620" s="2" t="s">
        <v>8616</v>
      </c>
      <c r="H620" s="2" t="s">
        <v>17</v>
      </c>
      <c r="I620" s="2" t="s">
        <v>59</v>
      </c>
      <c r="J620" s="2" t="s">
        <v>8617</v>
      </c>
      <c r="K620" s="2" t="s">
        <v>564</v>
      </c>
      <c r="L620" s="2" t="s">
        <v>8618</v>
      </c>
      <c r="M620" s="2"/>
      <c r="N620" s="1">
        <v>709.18</v>
      </c>
      <c r="O620" s="2" t="s">
        <v>22</v>
      </c>
      <c r="P620" s="2" t="s">
        <v>8619</v>
      </c>
      <c r="Q620" s="2" t="s">
        <v>8620</v>
      </c>
      <c r="R620" s="2" t="s">
        <v>21</v>
      </c>
      <c r="S620" s="2"/>
      <c r="T620" s="2" t="s">
        <v>25</v>
      </c>
      <c r="U620">
        <v>-1</v>
      </c>
    </row>
    <row r="621" spans="1:21">
      <c r="A621" s="2" t="s">
        <v>8553</v>
      </c>
      <c r="B621" s="1" t="s">
        <v>11540</v>
      </c>
      <c r="C621" s="1" t="s">
        <v>11487</v>
      </c>
      <c r="D621" s="1" t="s">
        <v>11488</v>
      </c>
      <c r="E621" s="1" t="s">
        <v>11446</v>
      </c>
      <c r="F621" s="5">
        <v>43140.605034722197</v>
      </c>
      <c r="G621" s="2" t="s">
        <v>8624</v>
      </c>
      <c r="H621" s="2" t="s">
        <v>17</v>
      </c>
      <c r="I621" s="2" t="s">
        <v>59</v>
      </c>
      <c r="J621" s="2" t="s">
        <v>350</v>
      </c>
      <c r="K621" s="2" t="s">
        <v>20</v>
      </c>
      <c r="L621" s="2" t="s">
        <v>350</v>
      </c>
      <c r="M621" s="2"/>
      <c r="N621" s="1">
        <v>468.45</v>
      </c>
      <c r="O621" s="2" t="s">
        <v>22</v>
      </c>
      <c r="P621" s="2" t="s">
        <v>8625</v>
      </c>
      <c r="Q621" s="2" t="s">
        <v>8626</v>
      </c>
      <c r="R621" s="2" t="s">
        <v>21</v>
      </c>
      <c r="S621" s="2"/>
      <c r="T621" s="2" t="s">
        <v>25</v>
      </c>
      <c r="U621">
        <v>-1</v>
      </c>
    </row>
    <row r="622" spans="1:21">
      <c r="A622" s="2" t="s">
        <v>8627</v>
      </c>
      <c r="B622" s="1" t="s">
        <v>11544</v>
      </c>
      <c r="C622" s="1" t="s">
        <v>11487</v>
      </c>
      <c r="D622" s="1" t="s">
        <v>11488</v>
      </c>
      <c r="E622" s="1" t="s">
        <v>11446</v>
      </c>
      <c r="F622" s="5">
        <v>43120</v>
      </c>
      <c r="G622" s="2" t="s">
        <v>8628</v>
      </c>
      <c r="H622" s="2" t="s">
        <v>17</v>
      </c>
      <c r="I622" s="2" t="s">
        <v>59</v>
      </c>
      <c r="J622" s="2" t="s">
        <v>8629</v>
      </c>
      <c r="K622" s="2" t="s">
        <v>20</v>
      </c>
      <c r="L622" s="2" t="s">
        <v>8629</v>
      </c>
      <c r="M622" s="2"/>
      <c r="N622" s="1">
        <v>2096.1999999999998</v>
      </c>
      <c r="O622" s="2" t="s">
        <v>22</v>
      </c>
      <c r="P622" s="2" t="s">
        <v>8630</v>
      </c>
      <c r="Q622" s="2" t="s">
        <v>8631</v>
      </c>
      <c r="R622" s="2" t="s">
        <v>21</v>
      </c>
      <c r="S622" s="2"/>
      <c r="T622" s="2" t="s">
        <v>25</v>
      </c>
      <c r="U622">
        <v>-1</v>
      </c>
    </row>
    <row r="623" spans="1:21">
      <c r="A623" s="2" t="s">
        <v>8553</v>
      </c>
      <c r="B623" s="1" t="s">
        <v>11540</v>
      </c>
      <c r="C623" s="1" t="s">
        <v>11487</v>
      </c>
      <c r="D623" s="1" t="s">
        <v>11488</v>
      </c>
      <c r="E623" s="1" t="s">
        <v>11446</v>
      </c>
      <c r="F623" s="5">
        <v>43140.605034722197</v>
      </c>
      <c r="G623" s="2" t="s">
        <v>8645</v>
      </c>
      <c r="H623" s="2" t="s">
        <v>17</v>
      </c>
      <c r="I623" s="2" t="s">
        <v>59</v>
      </c>
      <c r="J623" s="2" t="s">
        <v>8555</v>
      </c>
      <c r="K623" s="2" t="s">
        <v>564</v>
      </c>
      <c r="L623" s="2" t="s">
        <v>8556</v>
      </c>
      <c r="M623" s="2"/>
      <c r="N623" s="1">
        <v>709.2</v>
      </c>
      <c r="O623" s="2" t="s">
        <v>22</v>
      </c>
      <c r="P623" s="2" t="s">
        <v>8646</v>
      </c>
      <c r="Q623" s="2" t="s">
        <v>8647</v>
      </c>
      <c r="R623" s="2" t="s">
        <v>21</v>
      </c>
      <c r="S623" s="2"/>
      <c r="T623" s="2" t="s">
        <v>25</v>
      </c>
      <c r="U623">
        <v>-1</v>
      </c>
    </row>
    <row r="624" spans="1:21">
      <c r="A624" s="2" t="s">
        <v>8553</v>
      </c>
      <c r="B624" s="1" t="s">
        <v>11540</v>
      </c>
      <c r="C624" s="1" t="s">
        <v>11487</v>
      </c>
      <c r="D624" s="1" t="s">
        <v>11488</v>
      </c>
      <c r="E624" s="1" t="s">
        <v>11446</v>
      </c>
      <c r="F624" s="5">
        <v>43140.605034722197</v>
      </c>
      <c r="G624" s="2" t="s">
        <v>8648</v>
      </c>
      <c r="H624" s="2" t="s">
        <v>36</v>
      </c>
      <c r="I624" s="2" t="s">
        <v>59</v>
      </c>
      <c r="J624" s="2" t="s">
        <v>8649</v>
      </c>
      <c r="K624" s="2" t="s">
        <v>20</v>
      </c>
      <c r="L624" s="2" t="s">
        <v>8649</v>
      </c>
      <c r="M624" s="2"/>
      <c r="N624" s="1">
        <v>1211</v>
      </c>
      <c r="O624" s="2" t="s">
        <v>22</v>
      </c>
      <c r="P624" s="2" t="s">
        <v>8650</v>
      </c>
      <c r="Q624" s="2" t="s">
        <v>8650</v>
      </c>
      <c r="R624" s="2" t="s">
        <v>21</v>
      </c>
      <c r="S624" s="2"/>
      <c r="T624" s="2" t="s">
        <v>25</v>
      </c>
      <c r="U624">
        <v>-1</v>
      </c>
    </row>
    <row r="625" spans="1:21">
      <c r="A625" s="2" t="s">
        <v>8675</v>
      </c>
      <c r="B625" s="1" t="s">
        <v>11545</v>
      </c>
      <c r="C625" s="1" t="s">
        <v>11453</v>
      </c>
      <c r="D625" s="1" t="s">
        <v>11454</v>
      </c>
      <c r="E625" s="1" t="s">
        <v>11446</v>
      </c>
      <c r="F625" s="5">
        <v>42889</v>
      </c>
      <c r="G625" s="2" t="s">
        <v>8676</v>
      </c>
      <c r="H625" s="2" t="s">
        <v>36</v>
      </c>
      <c r="I625" s="2" t="s">
        <v>59</v>
      </c>
      <c r="J625" s="2" t="s">
        <v>4181</v>
      </c>
      <c r="K625" s="2" t="s">
        <v>84</v>
      </c>
      <c r="L625" s="2" t="s">
        <v>8677</v>
      </c>
      <c r="M625" s="2"/>
      <c r="N625" s="1">
        <v>1591.2</v>
      </c>
      <c r="O625" s="2" t="s">
        <v>22</v>
      </c>
      <c r="P625" s="2" t="s">
        <v>8678</v>
      </c>
      <c r="Q625" s="2" t="s">
        <v>8679</v>
      </c>
      <c r="R625" s="2" t="s">
        <v>21</v>
      </c>
      <c r="S625" s="2"/>
      <c r="T625" s="2" t="s">
        <v>25</v>
      </c>
      <c r="U625">
        <v>-1</v>
      </c>
    </row>
    <row r="626" spans="1:21">
      <c r="A626" s="2" t="s">
        <v>8675</v>
      </c>
      <c r="B626" s="1" t="s">
        <v>11545</v>
      </c>
      <c r="C626" s="1" t="s">
        <v>11453</v>
      </c>
      <c r="D626" s="1" t="s">
        <v>11454</v>
      </c>
      <c r="E626" s="1" t="s">
        <v>11446</v>
      </c>
      <c r="F626" s="5">
        <v>42889</v>
      </c>
      <c r="G626" s="2" t="s">
        <v>8680</v>
      </c>
      <c r="H626" s="2" t="s">
        <v>17</v>
      </c>
      <c r="I626" s="2" t="s">
        <v>59</v>
      </c>
      <c r="J626" s="2" t="s">
        <v>8681</v>
      </c>
      <c r="K626" s="2" t="s">
        <v>8682</v>
      </c>
      <c r="L626" s="2" t="s">
        <v>8683</v>
      </c>
      <c r="M626" s="2">
        <v>227</v>
      </c>
      <c r="N626" s="1">
        <v>3669.4</v>
      </c>
      <c r="O626" s="2" t="s">
        <v>22</v>
      </c>
      <c r="P626" s="2" t="s">
        <v>8684</v>
      </c>
      <c r="Q626" s="2" t="s">
        <v>8685</v>
      </c>
      <c r="R626" s="2" t="s">
        <v>21</v>
      </c>
      <c r="S626" s="2"/>
      <c r="T626" s="2" t="s">
        <v>25</v>
      </c>
      <c r="U626">
        <v>-1</v>
      </c>
    </row>
    <row r="627" spans="1:21">
      <c r="A627" s="2" t="s">
        <v>8553</v>
      </c>
      <c r="B627" s="1" t="s">
        <v>11540</v>
      </c>
      <c r="C627" s="1" t="s">
        <v>11487</v>
      </c>
      <c r="D627" s="1" t="s">
        <v>11488</v>
      </c>
      <c r="E627" s="1" t="s">
        <v>11446</v>
      </c>
      <c r="F627" s="5">
        <v>43140.605034722197</v>
      </c>
      <c r="G627" s="2" t="s">
        <v>8686</v>
      </c>
      <c r="H627" s="2" t="s">
        <v>17</v>
      </c>
      <c r="I627" s="2" t="s">
        <v>59</v>
      </c>
      <c r="J627" s="2" t="s">
        <v>8687</v>
      </c>
      <c r="K627" s="2" t="s">
        <v>20</v>
      </c>
      <c r="L627" s="2" t="s">
        <v>8687</v>
      </c>
      <c r="M627" s="2"/>
      <c r="N627" s="1">
        <v>355.45</v>
      </c>
      <c r="O627" s="2" t="s">
        <v>22</v>
      </c>
      <c r="P627" s="2" t="s">
        <v>8688</v>
      </c>
      <c r="Q627" s="2" t="s">
        <v>8689</v>
      </c>
      <c r="R627" s="2" t="s">
        <v>21</v>
      </c>
      <c r="S627" s="2"/>
      <c r="T627" s="2" t="s">
        <v>25</v>
      </c>
      <c r="U627">
        <v>-1</v>
      </c>
    </row>
    <row r="628" spans="1:21">
      <c r="A628" s="2" t="s">
        <v>8553</v>
      </c>
      <c r="B628" s="1" t="s">
        <v>11540</v>
      </c>
      <c r="C628" s="1" t="s">
        <v>11487</v>
      </c>
      <c r="D628" s="1" t="s">
        <v>11488</v>
      </c>
      <c r="E628" s="1" t="s">
        <v>11446</v>
      </c>
      <c r="F628" s="5">
        <v>43140.605034722197</v>
      </c>
      <c r="G628" s="2" t="s">
        <v>8690</v>
      </c>
      <c r="H628" s="2" t="s">
        <v>17</v>
      </c>
      <c r="I628" s="2" t="s">
        <v>59</v>
      </c>
      <c r="J628" s="2" t="s">
        <v>8691</v>
      </c>
      <c r="K628" s="2" t="s">
        <v>20</v>
      </c>
      <c r="L628" s="2" t="s">
        <v>8691</v>
      </c>
      <c r="M628" s="2"/>
      <c r="N628" s="1">
        <v>717.91</v>
      </c>
      <c r="O628" s="2" t="s">
        <v>22</v>
      </c>
      <c r="P628" s="2" t="s">
        <v>8692</v>
      </c>
      <c r="Q628" s="2" t="s">
        <v>8693</v>
      </c>
      <c r="R628" s="2" t="s">
        <v>21</v>
      </c>
      <c r="S628" s="2"/>
      <c r="T628" s="2" t="s">
        <v>25</v>
      </c>
      <c r="U628">
        <v>-1</v>
      </c>
    </row>
    <row r="629" spans="1:21">
      <c r="A629" s="2" t="s">
        <v>8437</v>
      </c>
      <c r="B629" s="1" t="s">
        <v>11546</v>
      </c>
      <c r="C629" s="1" t="s">
        <v>11487</v>
      </c>
      <c r="D629" s="1" t="s">
        <v>11488</v>
      </c>
      <c r="E629" s="1" t="s">
        <v>11446</v>
      </c>
      <c r="F629" s="5">
        <v>42935</v>
      </c>
      <c r="G629" s="2" t="s">
        <v>8712</v>
      </c>
      <c r="H629" s="2" t="s">
        <v>17</v>
      </c>
      <c r="I629" s="2" t="s">
        <v>59</v>
      </c>
      <c r="J629" s="2" t="s">
        <v>8713</v>
      </c>
      <c r="K629" s="2" t="s">
        <v>84</v>
      </c>
      <c r="L629" s="2" t="s">
        <v>8714</v>
      </c>
      <c r="M629" s="2"/>
      <c r="N629" s="1">
        <v>754.49</v>
      </c>
      <c r="O629" s="2" t="s">
        <v>22</v>
      </c>
      <c r="P629" s="2" t="s">
        <v>8715</v>
      </c>
      <c r="Q629" s="2" t="s">
        <v>8716</v>
      </c>
      <c r="R629" s="2" t="s">
        <v>21</v>
      </c>
      <c r="S629" s="2"/>
      <c r="T629" s="2" t="s">
        <v>25</v>
      </c>
      <c r="U629">
        <v>-1</v>
      </c>
    </row>
    <row r="630" spans="1:21">
      <c r="A630" s="2" t="s">
        <v>8437</v>
      </c>
      <c r="B630" s="1" t="s">
        <v>11546</v>
      </c>
      <c r="C630" s="1" t="s">
        <v>11487</v>
      </c>
      <c r="D630" s="1" t="s">
        <v>11488</v>
      </c>
      <c r="E630" s="1" t="s">
        <v>11446</v>
      </c>
      <c r="F630" s="5">
        <v>42935</v>
      </c>
      <c r="G630" s="2" t="s">
        <v>8717</v>
      </c>
      <c r="H630" s="2" t="s">
        <v>17</v>
      </c>
      <c r="I630" s="2" t="s">
        <v>59</v>
      </c>
      <c r="J630" s="2" t="s">
        <v>8718</v>
      </c>
      <c r="K630" s="2" t="s">
        <v>84</v>
      </c>
      <c r="L630" s="2" t="s">
        <v>8719</v>
      </c>
      <c r="M630" s="2"/>
      <c r="N630" s="1">
        <v>2488.8000000000002</v>
      </c>
      <c r="O630" s="2" t="s">
        <v>22</v>
      </c>
      <c r="P630" s="2" t="s">
        <v>8720</v>
      </c>
      <c r="Q630" s="2" t="s">
        <v>8721</v>
      </c>
      <c r="R630" s="2" t="s">
        <v>21</v>
      </c>
      <c r="S630" s="2"/>
      <c r="T630" s="2" t="s">
        <v>25</v>
      </c>
      <c r="U630">
        <v>-1</v>
      </c>
    </row>
    <row r="631" spans="1:21">
      <c r="A631" s="2" t="s">
        <v>8437</v>
      </c>
      <c r="B631" s="1" t="s">
        <v>11546</v>
      </c>
      <c r="C631" s="1" t="s">
        <v>11487</v>
      </c>
      <c r="D631" s="1" t="s">
        <v>11488</v>
      </c>
      <c r="E631" s="1" t="s">
        <v>11446</v>
      </c>
      <c r="F631" s="5">
        <v>42935</v>
      </c>
      <c r="G631" s="2" t="s">
        <v>8722</v>
      </c>
      <c r="H631" s="2" t="s">
        <v>17</v>
      </c>
      <c r="I631" s="2" t="s">
        <v>59</v>
      </c>
      <c r="J631" s="2" t="s">
        <v>8718</v>
      </c>
      <c r="K631" s="2" t="s">
        <v>84</v>
      </c>
      <c r="L631" s="2" t="s">
        <v>8719</v>
      </c>
      <c r="M631" s="2"/>
      <c r="N631" s="1">
        <v>2488.8000000000002</v>
      </c>
      <c r="O631" s="2" t="s">
        <v>22</v>
      </c>
      <c r="P631" s="2" t="s">
        <v>8723</v>
      </c>
      <c r="Q631" s="2" t="s">
        <v>8724</v>
      </c>
      <c r="R631" s="2" t="s">
        <v>21</v>
      </c>
      <c r="S631" s="2"/>
      <c r="T631" s="2" t="s">
        <v>25</v>
      </c>
      <c r="U631">
        <v>-1</v>
      </c>
    </row>
    <row r="632" spans="1:21">
      <c r="A632" s="2" t="s">
        <v>8553</v>
      </c>
      <c r="B632" s="1" t="s">
        <v>11540</v>
      </c>
      <c r="C632" s="1" t="s">
        <v>11487</v>
      </c>
      <c r="D632" s="1" t="s">
        <v>11488</v>
      </c>
      <c r="E632" s="1" t="s">
        <v>11446</v>
      </c>
      <c r="F632" s="5">
        <v>43140.605034722197</v>
      </c>
      <c r="G632" s="2" t="s">
        <v>8740</v>
      </c>
      <c r="H632" s="2" t="s">
        <v>17</v>
      </c>
      <c r="I632" s="2" t="s">
        <v>59</v>
      </c>
      <c r="J632" s="2" t="s">
        <v>8555</v>
      </c>
      <c r="K632" s="2" t="s">
        <v>564</v>
      </c>
      <c r="L632" s="2" t="s">
        <v>8556</v>
      </c>
      <c r="M632" s="2"/>
      <c r="N632" s="1">
        <v>709.2</v>
      </c>
      <c r="O632" s="2" t="s">
        <v>22</v>
      </c>
      <c r="P632" s="2" t="s">
        <v>8741</v>
      </c>
      <c r="Q632" s="2" t="s">
        <v>8742</v>
      </c>
      <c r="R632" s="2" t="s">
        <v>21</v>
      </c>
      <c r="S632" s="2"/>
      <c r="T632" s="2" t="s">
        <v>25</v>
      </c>
      <c r="U632">
        <v>-1</v>
      </c>
    </row>
    <row r="633" spans="1:21">
      <c r="A633" s="2" t="s">
        <v>8553</v>
      </c>
      <c r="B633" s="1" t="s">
        <v>11540</v>
      </c>
      <c r="C633" s="1" t="s">
        <v>11487</v>
      </c>
      <c r="D633" s="1" t="s">
        <v>11488</v>
      </c>
      <c r="E633" s="1" t="s">
        <v>11446</v>
      </c>
      <c r="F633" s="5">
        <v>43140.605034722197</v>
      </c>
      <c r="G633" s="2" t="s">
        <v>8743</v>
      </c>
      <c r="H633" s="2" t="s">
        <v>17</v>
      </c>
      <c r="I633" s="2" t="s">
        <v>59</v>
      </c>
      <c r="J633" s="2" t="s">
        <v>8744</v>
      </c>
      <c r="K633" s="2" t="s">
        <v>20</v>
      </c>
      <c r="L633" s="2" t="s">
        <v>8744</v>
      </c>
      <c r="M633" s="2"/>
      <c r="N633" s="1">
        <v>710.91</v>
      </c>
      <c r="O633" s="2" t="s">
        <v>22</v>
      </c>
      <c r="P633" s="2" t="s">
        <v>8745</v>
      </c>
      <c r="Q633" s="2" t="s">
        <v>8746</v>
      </c>
      <c r="R633" s="2" t="s">
        <v>21</v>
      </c>
      <c r="S633" s="2"/>
      <c r="T633" s="2" t="s">
        <v>25</v>
      </c>
      <c r="U633">
        <v>-1</v>
      </c>
    </row>
    <row r="634" spans="1:21">
      <c r="A634" s="2" t="s">
        <v>8615</v>
      </c>
      <c r="B634" s="1" t="s">
        <v>11541</v>
      </c>
      <c r="C634" s="1" t="s">
        <v>11542</v>
      </c>
      <c r="D634" s="1" t="s">
        <v>11543</v>
      </c>
      <c r="E634" s="1" t="s">
        <v>11446</v>
      </c>
      <c r="F634" s="5">
        <v>43174.780104166668</v>
      </c>
      <c r="G634" s="2" t="s">
        <v>8798</v>
      </c>
      <c r="H634" s="2" t="s">
        <v>17</v>
      </c>
      <c r="I634" s="2" t="s">
        <v>59</v>
      </c>
      <c r="J634" s="2" t="s">
        <v>8799</v>
      </c>
      <c r="K634" s="2" t="s">
        <v>20</v>
      </c>
      <c r="L634" s="2" t="s">
        <v>8799</v>
      </c>
      <c r="M634" s="2"/>
      <c r="N634" s="1">
        <v>133.49</v>
      </c>
      <c r="O634" s="2" t="s">
        <v>22</v>
      </c>
      <c r="P634" s="2" t="s">
        <v>8800</v>
      </c>
      <c r="Q634" s="2" t="s">
        <v>8801</v>
      </c>
      <c r="R634" s="2" t="s">
        <v>21</v>
      </c>
      <c r="S634" s="2"/>
      <c r="T634" s="2" t="s">
        <v>25</v>
      </c>
      <c r="U634">
        <v>-1</v>
      </c>
    </row>
    <row r="635" spans="1:21">
      <c r="A635" s="2" t="s">
        <v>8802</v>
      </c>
      <c r="B635" s="1" t="s">
        <v>11547</v>
      </c>
      <c r="C635" s="1" t="s">
        <v>11453</v>
      </c>
      <c r="D635" s="1" t="s">
        <v>11453</v>
      </c>
      <c r="E635" s="1" t="s">
        <v>11446</v>
      </c>
      <c r="F635" s="5">
        <v>42889</v>
      </c>
      <c r="G635" s="2" t="s">
        <v>8803</v>
      </c>
      <c r="H635" s="2" t="s">
        <v>36</v>
      </c>
      <c r="I635" s="2" t="s">
        <v>59</v>
      </c>
      <c r="J635" s="2" t="s">
        <v>4181</v>
      </c>
      <c r="K635" s="2" t="s">
        <v>84</v>
      </c>
      <c r="L635" s="2" t="s">
        <v>8677</v>
      </c>
      <c r="M635" s="2"/>
      <c r="N635" s="1">
        <v>1591.2</v>
      </c>
      <c r="O635" s="2" t="s">
        <v>22</v>
      </c>
      <c r="P635" s="2" t="s">
        <v>8804</v>
      </c>
      <c r="Q635" s="2" t="s">
        <v>8805</v>
      </c>
      <c r="R635" s="2" t="s">
        <v>21</v>
      </c>
      <c r="S635" s="2"/>
      <c r="T635" s="2" t="s">
        <v>25</v>
      </c>
      <c r="U635">
        <v>-1</v>
      </c>
    </row>
    <row r="636" spans="1:21">
      <c r="A636" s="2" t="s">
        <v>8675</v>
      </c>
      <c r="B636" s="1" t="s">
        <v>11545</v>
      </c>
      <c r="C636" s="1" t="s">
        <v>11453</v>
      </c>
      <c r="D636" s="1" t="s">
        <v>11454</v>
      </c>
      <c r="E636" s="1" t="s">
        <v>11446</v>
      </c>
      <c r="F636" s="5">
        <v>42889</v>
      </c>
      <c r="G636" s="2" t="s">
        <v>8930</v>
      </c>
      <c r="H636" s="2" t="s">
        <v>36</v>
      </c>
      <c r="I636" s="2" t="s">
        <v>59</v>
      </c>
      <c r="J636" s="2" t="s">
        <v>906</v>
      </c>
      <c r="K636" s="2" t="s">
        <v>20</v>
      </c>
      <c r="L636" s="2" t="s">
        <v>906</v>
      </c>
      <c r="M636" s="2"/>
      <c r="N636" s="1">
        <v>156</v>
      </c>
      <c r="O636" s="2" t="s">
        <v>22</v>
      </c>
      <c r="P636" s="2" t="s">
        <v>8931</v>
      </c>
      <c r="Q636" s="2" t="s">
        <v>8932</v>
      </c>
      <c r="R636" s="2" t="s">
        <v>21</v>
      </c>
      <c r="S636" s="2"/>
      <c r="T636" s="2" t="s">
        <v>25</v>
      </c>
      <c r="U636">
        <v>-1</v>
      </c>
    </row>
    <row r="637" spans="1:21">
      <c r="A637" s="2" t="s">
        <v>8589</v>
      </c>
      <c r="B637" s="1" t="s">
        <v>11548</v>
      </c>
      <c r="C637" s="1" t="s">
        <v>11542</v>
      </c>
      <c r="D637" s="1" t="s">
        <v>11549</v>
      </c>
      <c r="E637" s="1" t="s">
        <v>11446</v>
      </c>
      <c r="F637" s="5">
        <v>43155.4707291667</v>
      </c>
      <c r="G637" s="2" t="s">
        <v>8933</v>
      </c>
      <c r="H637" s="2" t="s">
        <v>17</v>
      </c>
      <c r="I637" s="2" t="s">
        <v>59</v>
      </c>
      <c r="J637" s="2" t="s">
        <v>8934</v>
      </c>
      <c r="K637" s="2" t="s">
        <v>20</v>
      </c>
      <c r="L637" s="2" t="s">
        <v>8934</v>
      </c>
      <c r="M637" s="2"/>
      <c r="N637" s="1">
        <v>482</v>
      </c>
      <c r="O637" s="2" t="s">
        <v>22</v>
      </c>
      <c r="P637" s="2" t="s">
        <v>8935</v>
      </c>
      <c r="Q637" s="2" t="s">
        <v>8936</v>
      </c>
      <c r="R637" s="2" t="s">
        <v>21</v>
      </c>
      <c r="S637" s="2"/>
      <c r="T637" s="2" t="s">
        <v>25</v>
      </c>
      <c r="U637">
        <v>-1</v>
      </c>
    </row>
    <row r="638" spans="1:21">
      <c r="A638" s="2" t="s">
        <v>8589</v>
      </c>
      <c r="B638" s="1" t="s">
        <v>11548</v>
      </c>
      <c r="C638" s="1" t="s">
        <v>11542</v>
      </c>
      <c r="D638" s="1" t="s">
        <v>11549</v>
      </c>
      <c r="E638" s="1" t="s">
        <v>11446</v>
      </c>
      <c r="F638" s="5">
        <v>43155.4707291667</v>
      </c>
      <c r="G638" s="2" t="s">
        <v>8937</v>
      </c>
      <c r="H638" s="2" t="s">
        <v>17</v>
      </c>
      <c r="I638" s="2" t="s">
        <v>59</v>
      </c>
      <c r="J638" s="2" t="s">
        <v>2440</v>
      </c>
      <c r="K638" s="2" t="s">
        <v>20</v>
      </c>
      <c r="L638" s="2" t="s">
        <v>2440</v>
      </c>
      <c r="M638" s="2"/>
      <c r="N638" s="1">
        <v>422</v>
      </c>
      <c r="O638" s="2" t="s">
        <v>22</v>
      </c>
      <c r="P638" s="2" t="s">
        <v>8938</v>
      </c>
      <c r="Q638" s="2" t="s">
        <v>8939</v>
      </c>
      <c r="R638" s="2" t="s">
        <v>21</v>
      </c>
      <c r="S638" s="2"/>
      <c r="T638" s="2" t="s">
        <v>25</v>
      </c>
      <c r="U638">
        <v>-1</v>
      </c>
    </row>
    <row r="639" spans="1:21">
      <c r="A639" s="2" t="s">
        <v>8589</v>
      </c>
      <c r="B639" s="1" t="s">
        <v>11548</v>
      </c>
      <c r="C639" s="1" t="s">
        <v>11542</v>
      </c>
      <c r="D639" s="1" t="s">
        <v>11549</v>
      </c>
      <c r="E639" s="1" t="s">
        <v>11446</v>
      </c>
      <c r="F639" s="5">
        <v>43155.4707291667</v>
      </c>
      <c r="G639" s="2" t="s">
        <v>8940</v>
      </c>
      <c r="H639" s="2" t="s">
        <v>17</v>
      </c>
      <c r="I639" s="2" t="s">
        <v>59</v>
      </c>
      <c r="J639" s="2" t="s">
        <v>8941</v>
      </c>
      <c r="K639" s="2" t="s">
        <v>20</v>
      </c>
      <c r="L639" s="2" t="s">
        <v>8941</v>
      </c>
      <c r="M639" s="2"/>
      <c r="N639" s="1">
        <v>796</v>
      </c>
      <c r="O639" s="2" t="s">
        <v>22</v>
      </c>
      <c r="P639" s="2" t="s">
        <v>8942</v>
      </c>
      <c r="Q639" s="2" t="s">
        <v>8943</v>
      </c>
      <c r="R639" s="2" t="s">
        <v>21</v>
      </c>
      <c r="S639" s="2"/>
      <c r="T639" s="2" t="s">
        <v>25</v>
      </c>
      <c r="U639">
        <v>-1</v>
      </c>
    </row>
    <row r="640" spans="1:21">
      <c r="A640" s="2" t="s">
        <v>8949</v>
      </c>
      <c r="B640" s="1" t="s">
        <v>11550</v>
      </c>
      <c r="C640" s="1" t="s">
        <v>11542</v>
      </c>
      <c r="D640" s="1" t="s">
        <v>11549</v>
      </c>
      <c r="E640" s="1" t="s">
        <v>11446</v>
      </c>
      <c r="F640" s="5">
        <v>43109.448287036997</v>
      </c>
      <c r="G640" s="2" t="s">
        <v>8950</v>
      </c>
      <c r="H640" s="2" t="s">
        <v>17</v>
      </c>
      <c r="I640" s="2" t="s">
        <v>59</v>
      </c>
      <c r="J640" s="2" t="s">
        <v>8951</v>
      </c>
      <c r="K640" s="2" t="s">
        <v>8952</v>
      </c>
      <c r="L640" s="2" t="s">
        <v>8953</v>
      </c>
      <c r="M640" s="2"/>
      <c r="N640" s="1">
        <v>8967.6</v>
      </c>
      <c r="O640" s="2" t="s">
        <v>22</v>
      </c>
      <c r="P640" s="2" t="s">
        <v>8954</v>
      </c>
      <c r="Q640" s="2" t="s">
        <v>8955</v>
      </c>
      <c r="R640" s="2" t="s">
        <v>21</v>
      </c>
      <c r="S640" s="2"/>
      <c r="T640" s="2" t="s">
        <v>25</v>
      </c>
      <c r="U640">
        <v>-1</v>
      </c>
    </row>
    <row r="641" spans="1:21">
      <c r="A641" s="2" t="s">
        <v>8961</v>
      </c>
      <c r="B641" s="1" t="s">
        <v>11551</v>
      </c>
      <c r="C641" s="1" t="s">
        <v>11542</v>
      </c>
      <c r="D641" s="1" t="s">
        <v>11543</v>
      </c>
      <c r="E641" s="1" t="s">
        <v>11446</v>
      </c>
      <c r="F641" s="5">
        <v>43172.850138888898</v>
      </c>
      <c r="G641" s="2" t="s">
        <v>8962</v>
      </c>
      <c r="H641" s="2" t="s">
        <v>250</v>
      </c>
      <c r="I641" s="2" t="s">
        <v>59</v>
      </c>
      <c r="J641" s="2" t="s">
        <v>29</v>
      </c>
      <c r="K641" s="2" t="s">
        <v>20</v>
      </c>
      <c r="L641" s="2" t="s">
        <v>29</v>
      </c>
      <c r="M641" s="2"/>
      <c r="N641" s="1">
        <v>0</v>
      </c>
      <c r="O641" s="2" t="s">
        <v>22</v>
      </c>
      <c r="P641" s="2" t="s">
        <v>8963</v>
      </c>
      <c r="Q641" s="2" t="s">
        <v>8963</v>
      </c>
      <c r="R641" s="2" t="s">
        <v>21</v>
      </c>
      <c r="S641" s="2"/>
      <c r="T641" s="2" t="s">
        <v>25</v>
      </c>
      <c r="U641">
        <v>-1</v>
      </c>
    </row>
    <row r="642" spans="1:21">
      <c r="A642" s="2" t="s">
        <v>8507</v>
      </c>
      <c r="B642" s="1" t="s">
        <v>11552</v>
      </c>
      <c r="C642" s="1" t="s">
        <v>11453</v>
      </c>
      <c r="D642" s="1" t="s">
        <v>11454</v>
      </c>
      <c r="E642" s="1" t="s">
        <v>11446</v>
      </c>
      <c r="F642" s="5">
        <v>42915</v>
      </c>
      <c r="G642" s="2" t="s">
        <v>9028</v>
      </c>
      <c r="H642" s="2" t="s">
        <v>17</v>
      </c>
      <c r="I642" s="2" t="s">
        <v>44</v>
      </c>
      <c r="J642" s="2" t="s">
        <v>29</v>
      </c>
      <c r="K642" s="2" t="s">
        <v>20</v>
      </c>
      <c r="L642" s="2" t="s">
        <v>29</v>
      </c>
      <c r="M642" s="2">
        <v>0</v>
      </c>
      <c r="N642" s="1">
        <v>0</v>
      </c>
      <c r="O642" s="2" t="s">
        <v>22</v>
      </c>
      <c r="P642" s="2" t="s">
        <v>9029</v>
      </c>
      <c r="Q642" s="2" t="s">
        <v>9029</v>
      </c>
      <c r="R642" s="2" t="s">
        <v>21</v>
      </c>
      <c r="S642" s="2"/>
      <c r="T642" s="2" t="s">
        <v>25</v>
      </c>
      <c r="U642">
        <v>-1</v>
      </c>
    </row>
    <row r="643" spans="1:21">
      <c r="A643" s="2" t="s">
        <v>9038</v>
      </c>
      <c r="B643" s="1" t="s">
        <v>11553</v>
      </c>
      <c r="C643" s="1" t="s">
        <v>11469</v>
      </c>
      <c r="D643" s="1" t="s">
        <v>11470</v>
      </c>
      <c r="E643" s="1" t="s">
        <v>11446</v>
      </c>
      <c r="F643" s="5">
        <v>43034</v>
      </c>
      <c r="G643" s="2" t="s">
        <v>9039</v>
      </c>
      <c r="H643" s="2" t="s">
        <v>17</v>
      </c>
      <c r="I643" s="2" t="s">
        <v>59</v>
      </c>
      <c r="J643" s="2" t="s">
        <v>9040</v>
      </c>
      <c r="K643" s="2" t="s">
        <v>20</v>
      </c>
      <c r="L643" s="2" t="s">
        <v>9040</v>
      </c>
      <c r="M643" s="2"/>
      <c r="N643" s="1">
        <v>264.39999999999998</v>
      </c>
      <c r="O643" s="2" t="s">
        <v>22</v>
      </c>
      <c r="P643" s="2" t="s">
        <v>9041</v>
      </c>
      <c r="Q643" s="2" t="s">
        <v>9042</v>
      </c>
      <c r="R643" s="2" t="s">
        <v>21</v>
      </c>
      <c r="S643" s="2"/>
      <c r="T643" s="2" t="s">
        <v>25</v>
      </c>
      <c r="U643">
        <v>-1</v>
      </c>
    </row>
    <row r="644" spans="1:21">
      <c r="A644" s="2" t="s">
        <v>9038</v>
      </c>
      <c r="B644" s="1" t="s">
        <v>11553</v>
      </c>
      <c r="C644" s="1" t="s">
        <v>11469</v>
      </c>
      <c r="D644" s="1" t="s">
        <v>11470</v>
      </c>
      <c r="E644" s="1" t="s">
        <v>11446</v>
      </c>
      <c r="F644" s="5">
        <v>43034</v>
      </c>
      <c r="G644" s="2" t="s">
        <v>9043</v>
      </c>
      <c r="H644" s="2" t="s">
        <v>17</v>
      </c>
      <c r="I644" s="2" t="s">
        <v>59</v>
      </c>
      <c r="J644" s="2" t="s">
        <v>9044</v>
      </c>
      <c r="K644" s="2" t="s">
        <v>20</v>
      </c>
      <c r="L644" s="2" t="s">
        <v>9044</v>
      </c>
      <c r="M644" s="2"/>
      <c r="N644" s="1">
        <v>488</v>
      </c>
      <c r="O644" s="2" t="s">
        <v>22</v>
      </c>
      <c r="P644" s="2" t="s">
        <v>9045</v>
      </c>
      <c r="Q644" s="2" t="s">
        <v>9046</v>
      </c>
      <c r="R644" s="2" t="s">
        <v>21</v>
      </c>
      <c r="S644" s="2"/>
      <c r="T644" s="2" t="s">
        <v>25</v>
      </c>
      <c r="U644">
        <v>-1</v>
      </c>
    </row>
    <row r="645" spans="1:21">
      <c r="A645" s="2" t="s">
        <v>9038</v>
      </c>
      <c r="B645" s="1" t="s">
        <v>11553</v>
      </c>
      <c r="C645" s="1" t="s">
        <v>11469</v>
      </c>
      <c r="D645" s="1" t="s">
        <v>11470</v>
      </c>
      <c r="E645" s="1" t="s">
        <v>11446</v>
      </c>
      <c r="F645" s="5">
        <v>43034</v>
      </c>
      <c r="G645" s="2" t="s">
        <v>9047</v>
      </c>
      <c r="H645" s="2" t="s">
        <v>17</v>
      </c>
      <c r="I645" s="2" t="s">
        <v>59</v>
      </c>
      <c r="J645" s="2" t="s">
        <v>9044</v>
      </c>
      <c r="K645" s="2" t="s">
        <v>20</v>
      </c>
      <c r="L645" s="2" t="s">
        <v>9044</v>
      </c>
      <c r="M645" s="2"/>
      <c r="N645" s="1">
        <v>488</v>
      </c>
      <c r="O645" s="2" t="s">
        <v>22</v>
      </c>
      <c r="P645" s="2" t="s">
        <v>9048</v>
      </c>
      <c r="Q645" s="2" t="s">
        <v>9049</v>
      </c>
      <c r="R645" s="2" t="s">
        <v>21</v>
      </c>
      <c r="S645" s="2"/>
      <c r="T645" s="2" t="s">
        <v>25</v>
      </c>
      <c r="U645">
        <v>-1</v>
      </c>
    </row>
    <row r="646" spans="1:21">
      <c r="A646" s="2" t="s">
        <v>9038</v>
      </c>
      <c r="B646" s="1" t="s">
        <v>11553</v>
      </c>
      <c r="C646" s="1" t="s">
        <v>11469</v>
      </c>
      <c r="D646" s="1" t="s">
        <v>11470</v>
      </c>
      <c r="E646" s="1" t="s">
        <v>11446</v>
      </c>
      <c r="F646" s="5">
        <v>43034</v>
      </c>
      <c r="G646" s="2" t="s">
        <v>9050</v>
      </c>
      <c r="H646" s="2" t="s">
        <v>17</v>
      </c>
      <c r="I646" s="2" t="s">
        <v>59</v>
      </c>
      <c r="J646" s="2" t="s">
        <v>9051</v>
      </c>
      <c r="K646" s="2" t="s">
        <v>20</v>
      </c>
      <c r="L646" s="2" t="s">
        <v>9051</v>
      </c>
      <c r="M646" s="2"/>
      <c r="N646" s="1">
        <v>538</v>
      </c>
      <c r="O646" s="2" t="s">
        <v>22</v>
      </c>
      <c r="P646" s="2" t="s">
        <v>9052</v>
      </c>
      <c r="Q646" s="2" t="s">
        <v>9053</v>
      </c>
      <c r="R646" s="2" t="s">
        <v>21</v>
      </c>
      <c r="S646" s="2"/>
      <c r="T646" s="2" t="s">
        <v>25</v>
      </c>
      <c r="U646">
        <v>-1</v>
      </c>
    </row>
    <row r="647" spans="1:21">
      <c r="A647" s="2" t="s">
        <v>9038</v>
      </c>
      <c r="B647" s="1" t="s">
        <v>11553</v>
      </c>
      <c r="C647" s="1" t="s">
        <v>11469</v>
      </c>
      <c r="D647" s="1" t="s">
        <v>11470</v>
      </c>
      <c r="E647" s="1" t="s">
        <v>11446</v>
      </c>
      <c r="F647" s="5">
        <v>43034</v>
      </c>
      <c r="G647" s="2" t="s">
        <v>9054</v>
      </c>
      <c r="H647" s="2" t="s">
        <v>17</v>
      </c>
      <c r="I647" s="2" t="s">
        <v>59</v>
      </c>
      <c r="J647" s="2" t="s">
        <v>9055</v>
      </c>
      <c r="K647" s="2" t="s">
        <v>20</v>
      </c>
      <c r="L647" s="2" t="s">
        <v>9055</v>
      </c>
      <c r="M647" s="2"/>
      <c r="N647" s="1">
        <v>471.2</v>
      </c>
      <c r="O647" s="2" t="s">
        <v>22</v>
      </c>
      <c r="P647" s="2" t="s">
        <v>9056</v>
      </c>
      <c r="Q647" s="2" t="s">
        <v>9057</v>
      </c>
      <c r="R647" s="2" t="s">
        <v>21</v>
      </c>
      <c r="S647" s="2"/>
      <c r="T647" s="2" t="s">
        <v>25</v>
      </c>
      <c r="U647">
        <v>-1</v>
      </c>
    </row>
    <row r="648" spans="1:21">
      <c r="A648" s="2" t="s">
        <v>9038</v>
      </c>
      <c r="B648" s="1" t="s">
        <v>11553</v>
      </c>
      <c r="C648" s="1" t="s">
        <v>11469</v>
      </c>
      <c r="D648" s="1" t="s">
        <v>11470</v>
      </c>
      <c r="E648" s="1" t="s">
        <v>11446</v>
      </c>
      <c r="F648" s="5">
        <v>43034</v>
      </c>
      <c r="G648" s="2" t="s">
        <v>9058</v>
      </c>
      <c r="H648" s="2" t="s">
        <v>17</v>
      </c>
      <c r="I648" s="2" t="s">
        <v>59</v>
      </c>
      <c r="J648" s="2" t="s">
        <v>9044</v>
      </c>
      <c r="K648" s="2" t="s">
        <v>20</v>
      </c>
      <c r="L648" s="2" t="s">
        <v>9044</v>
      </c>
      <c r="M648" s="2"/>
      <c r="N648" s="1">
        <v>488</v>
      </c>
      <c r="O648" s="2" t="s">
        <v>22</v>
      </c>
      <c r="P648" s="2" t="s">
        <v>9059</v>
      </c>
      <c r="Q648" s="2" t="s">
        <v>9060</v>
      </c>
      <c r="R648" s="2" t="s">
        <v>21</v>
      </c>
      <c r="S648" s="2"/>
      <c r="T648" s="2" t="s">
        <v>25</v>
      </c>
      <c r="U648">
        <v>-1</v>
      </c>
    </row>
    <row r="649" spans="1:21">
      <c r="A649" s="2" t="s">
        <v>9090</v>
      </c>
      <c r="B649" s="1" t="s">
        <v>11554</v>
      </c>
      <c r="C649" s="1" t="s">
        <v>11487</v>
      </c>
      <c r="D649" s="1" t="s">
        <v>11488</v>
      </c>
      <c r="E649" s="1" t="s">
        <v>11446</v>
      </c>
      <c r="F649" s="5">
        <v>42956</v>
      </c>
      <c r="G649" s="2" t="s">
        <v>9091</v>
      </c>
      <c r="H649" s="2" t="s">
        <v>250</v>
      </c>
      <c r="I649" s="2" t="s">
        <v>59</v>
      </c>
      <c r="J649" s="2" t="s">
        <v>29</v>
      </c>
      <c r="K649" s="2" t="s">
        <v>20</v>
      </c>
      <c r="L649" s="2" t="s">
        <v>29</v>
      </c>
      <c r="M649" s="2"/>
      <c r="N649" s="1">
        <v>0</v>
      </c>
      <c r="O649" s="2" t="s">
        <v>22</v>
      </c>
      <c r="P649" s="2" t="s">
        <v>9092</v>
      </c>
      <c r="Q649" s="2" t="s">
        <v>9092</v>
      </c>
      <c r="R649" s="2" t="s">
        <v>21</v>
      </c>
      <c r="S649" s="2"/>
      <c r="T649" s="2" t="s">
        <v>25</v>
      </c>
      <c r="U649">
        <v>-1</v>
      </c>
    </row>
    <row r="650" spans="1:21">
      <c r="A650" s="2" t="s">
        <v>8615</v>
      </c>
      <c r="B650" s="1" t="s">
        <v>11541</v>
      </c>
      <c r="C650" s="1" t="s">
        <v>11542</v>
      </c>
      <c r="D650" s="1" t="s">
        <v>11543</v>
      </c>
      <c r="E650" s="1" t="s">
        <v>11446</v>
      </c>
      <c r="F650" s="5">
        <v>43174.780104166668</v>
      </c>
      <c r="G650" s="2" t="s">
        <v>9151</v>
      </c>
      <c r="H650" s="2" t="s">
        <v>17</v>
      </c>
      <c r="I650" s="2" t="s">
        <v>59</v>
      </c>
      <c r="J650" s="2" t="s">
        <v>9152</v>
      </c>
      <c r="K650" s="2" t="s">
        <v>360</v>
      </c>
      <c r="L650" s="2" t="s">
        <v>9153</v>
      </c>
      <c r="M650" s="2">
        <v>620.64</v>
      </c>
      <c r="N650" s="1">
        <v>2155.98</v>
      </c>
      <c r="O650" s="2" t="s">
        <v>22</v>
      </c>
      <c r="P650" s="2" t="s">
        <v>9154</v>
      </c>
      <c r="Q650" s="2" t="s">
        <v>9155</v>
      </c>
      <c r="R650" s="2" t="s">
        <v>21</v>
      </c>
      <c r="S650" s="2"/>
      <c r="T650" s="2" t="s">
        <v>25</v>
      </c>
      <c r="U650">
        <v>-1</v>
      </c>
    </row>
    <row r="651" spans="1:21">
      <c r="A651" s="2" t="s">
        <v>8553</v>
      </c>
      <c r="B651" s="1" t="s">
        <v>11540</v>
      </c>
      <c r="C651" s="1" t="s">
        <v>11487</v>
      </c>
      <c r="D651" s="1" t="s">
        <v>11488</v>
      </c>
      <c r="E651" s="1" t="s">
        <v>11446</v>
      </c>
      <c r="F651" s="5">
        <v>43140.605034722197</v>
      </c>
      <c r="G651" s="2" t="s">
        <v>9175</v>
      </c>
      <c r="H651" s="2" t="s">
        <v>17</v>
      </c>
      <c r="I651" s="2" t="s">
        <v>59</v>
      </c>
      <c r="J651" s="2" t="s">
        <v>8744</v>
      </c>
      <c r="K651" s="2" t="s">
        <v>20</v>
      </c>
      <c r="L651" s="2" t="s">
        <v>8744</v>
      </c>
      <c r="M651" s="2"/>
      <c r="N651" s="1">
        <v>710.91</v>
      </c>
      <c r="O651" s="2" t="s">
        <v>22</v>
      </c>
      <c r="P651" s="2" t="s">
        <v>9176</v>
      </c>
      <c r="Q651" s="2" t="s">
        <v>9177</v>
      </c>
      <c r="R651" s="2" t="s">
        <v>21</v>
      </c>
      <c r="S651" s="2"/>
      <c r="T651" s="2" t="s">
        <v>25</v>
      </c>
      <c r="U651">
        <v>-1</v>
      </c>
    </row>
    <row r="652" spans="1:21">
      <c r="A652" s="2" t="s">
        <v>8553</v>
      </c>
      <c r="B652" s="1" t="s">
        <v>11540</v>
      </c>
      <c r="C652" s="1" t="s">
        <v>11487</v>
      </c>
      <c r="D652" s="1" t="s">
        <v>11488</v>
      </c>
      <c r="E652" s="1" t="s">
        <v>11446</v>
      </c>
      <c r="F652" s="5">
        <v>43140.605034722197</v>
      </c>
      <c r="G652" s="2" t="s">
        <v>9224</v>
      </c>
      <c r="H652" s="2" t="s">
        <v>17</v>
      </c>
      <c r="I652" s="2" t="s">
        <v>59</v>
      </c>
      <c r="J652" s="2" t="s">
        <v>8555</v>
      </c>
      <c r="K652" s="2" t="s">
        <v>564</v>
      </c>
      <c r="L652" s="2" t="s">
        <v>8556</v>
      </c>
      <c r="M652" s="2"/>
      <c r="N652" s="1">
        <v>709.2</v>
      </c>
      <c r="O652" s="2" t="s">
        <v>22</v>
      </c>
      <c r="P652" s="2" t="s">
        <v>9225</v>
      </c>
      <c r="Q652" s="2" t="s">
        <v>9226</v>
      </c>
      <c r="R652" s="2" t="s">
        <v>21</v>
      </c>
      <c r="S652" s="2"/>
      <c r="T652" s="2" t="s">
        <v>25</v>
      </c>
      <c r="U652">
        <v>-1</v>
      </c>
    </row>
    <row r="653" spans="1:21">
      <c r="A653" s="2" t="s">
        <v>8553</v>
      </c>
      <c r="B653" s="1" t="s">
        <v>11540</v>
      </c>
      <c r="C653" s="1" t="s">
        <v>11487</v>
      </c>
      <c r="D653" s="1" t="s">
        <v>11488</v>
      </c>
      <c r="E653" s="1" t="s">
        <v>11446</v>
      </c>
      <c r="F653" s="5">
        <v>43140.605034722197</v>
      </c>
      <c r="G653" s="2" t="s">
        <v>9227</v>
      </c>
      <c r="H653" s="2" t="s">
        <v>17</v>
      </c>
      <c r="I653" s="2" t="s">
        <v>59</v>
      </c>
      <c r="J653" s="2" t="s">
        <v>8555</v>
      </c>
      <c r="K653" s="2" t="s">
        <v>564</v>
      </c>
      <c r="L653" s="2" t="s">
        <v>8556</v>
      </c>
      <c r="M653" s="2"/>
      <c r="N653" s="1">
        <v>709.2</v>
      </c>
      <c r="O653" s="2" t="s">
        <v>22</v>
      </c>
      <c r="P653" s="2" t="s">
        <v>9228</v>
      </c>
      <c r="Q653" s="2" t="s">
        <v>9229</v>
      </c>
      <c r="R653" s="2" t="s">
        <v>21</v>
      </c>
      <c r="S653" s="2"/>
      <c r="T653" s="2" t="s">
        <v>25</v>
      </c>
      <c r="U653">
        <v>-1</v>
      </c>
    </row>
    <row r="654" spans="1:21">
      <c r="A654" s="2" t="s">
        <v>8553</v>
      </c>
      <c r="B654" s="1" t="s">
        <v>11540</v>
      </c>
      <c r="C654" s="1" t="s">
        <v>11487</v>
      </c>
      <c r="D654" s="1" t="s">
        <v>11488</v>
      </c>
      <c r="E654" s="1" t="s">
        <v>11446</v>
      </c>
      <c r="F654" s="5">
        <v>43140.605034722197</v>
      </c>
      <c r="G654" s="2" t="s">
        <v>9230</v>
      </c>
      <c r="H654" s="2" t="s">
        <v>17</v>
      </c>
      <c r="I654" s="2" t="s">
        <v>59</v>
      </c>
      <c r="J654" s="2" t="s">
        <v>8555</v>
      </c>
      <c r="K654" s="2" t="s">
        <v>564</v>
      </c>
      <c r="L654" s="2" t="s">
        <v>8556</v>
      </c>
      <c r="M654" s="2"/>
      <c r="N654" s="1">
        <v>709.2</v>
      </c>
      <c r="O654" s="2" t="s">
        <v>22</v>
      </c>
      <c r="P654" s="2" t="s">
        <v>9231</v>
      </c>
      <c r="Q654" s="2" t="s">
        <v>9232</v>
      </c>
      <c r="R654" s="2" t="s">
        <v>21</v>
      </c>
      <c r="S654" s="2"/>
      <c r="T654" s="2" t="s">
        <v>25</v>
      </c>
      <c r="U654">
        <v>-1</v>
      </c>
    </row>
    <row r="655" spans="1:21">
      <c r="A655" s="2" t="s">
        <v>8553</v>
      </c>
      <c r="B655" s="1" t="s">
        <v>11540</v>
      </c>
      <c r="C655" s="1" t="s">
        <v>11487</v>
      </c>
      <c r="D655" s="1" t="s">
        <v>11488</v>
      </c>
      <c r="E655" s="1" t="s">
        <v>11446</v>
      </c>
      <c r="F655" s="5">
        <v>43140.605034722197</v>
      </c>
      <c r="G655" s="2" t="s">
        <v>9233</v>
      </c>
      <c r="H655" s="2" t="s">
        <v>17</v>
      </c>
      <c r="I655" s="2" t="s">
        <v>59</v>
      </c>
      <c r="J655" s="2" t="s">
        <v>8555</v>
      </c>
      <c r="K655" s="2" t="s">
        <v>564</v>
      </c>
      <c r="L655" s="2" t="s">
        <v>8556</v>
      </c>
      <c r="M655" s="2"/>
      <c r="N655" s="1">
        <v>709.2</v>
      </c>
      <c r="O655" s="2" t="s">
        <v>22</v>
      </c>
      <c r="P655" s="2" t="s">
        <v>9234</v>
      </c>
      <c r="Q655" s="2" t="s">
        <v>9235</v>
      </c>
      <c r="R655" s="2" t="s">
        <v>21</v>
      </c>
      <c r="S655" s="2"/>
      <c r="T655" s="2" t="s">
        <v>25</v>
      </c>
      <c r="U655">
        <v>-1</v>
      </c>
    </row>
    <row r="656" spans="1:21">
      <c r="A656" s="2" t="s">
        <v>8553</v>
      </c>
      <c r="B656" s="1" t="s">
        <v>11540</v>
      </c>
      <c r="C656" s="1" t="s">
        <v>11487</v>
      </c>
      <c r="D656" s="1" t="s">
        <v>11488</v>
      </c>
      <c r="E656" s="1" t="s">
        <v>11446</v>
      </c>
      <c r="F656" s="5">
        <v>43140.605034722197</v>
      </c>
      <c r="G656" s="2" t="s">
        <v>9236</v>
      </c>
      <c r="H656" s="2" t="s">
        <v>17</v>
      </c>
      <c r="I656" s="2" t="s">
        <v>59</v>
      </c>
      <c r="J656" s="2" t="s">
        <v>8555</v>
      </c>
      <c r="K656" s="2" t="s">
        <v>564</v>
      </c>
      <c r="L656" s="2" t="s">
        <v>8556</v>
      </c>
      <c r="M656" s="2"/>
      <c r="N656" s="1">
        <v>709.2</v>
      </c>
      <c r="O656" s="2" t="s">
        <v>22</v>
      </c>
      <c r="P656" s="2" t="s">
        <v>9237</v>
      </c>
      <c r="Q656" s="2" t="s">
        <v>9238</v>
      </c>
      <c r="R656" s="2" t="s">
        <v>21</v>
      </c>
      <c r="S656" s="2"/>
      <c r="T656" s="2" t="s">
        <v>25</v>
      </c>
      <c r="U656">
        <v>-1</v>
      </c>
    </row>
    <row r="657" spans="1:21">
      <c r="A657" s="2" t="s">
        <v>8920</v>
      </c>
      <c r="B657" s="1" t="s">
        <v>11555</v>
      </c>
      <c r="C657" s="1" t="s">
        <v>11487</v>
      </c>
      <c r="D657" s="1" t="s">
        <v>11488</v>
      </c>
      <c r="E657" s="1" t="s">
        <v>11446</v>
      </c>
      <c r="F657" s="5">
        <v>43042</v>
      </c>
      <c r="G657" s="2" t="s">
        <v>9263</v>
      </c>
      <c r="H657" s="2" t="s">
        <v>1257</v>
      </c>
      <c r="I657" s="2" t="s">
        <v>59</v>
      </c>
      <c r="J657" s="2" t="s">
        <v>9264</v>
      </c>
      <c r="K657" s="2" t="s">
        <v>20</v>
      </c>
      <c r="L657" s="2" t="s">
        <v>9264</v>
      </c>
      <c r="M657" s="2"/>
      <c r="N657" s="1">
        <v>3880</v>
      </c>
      <c r="O657" s="2" t="s">
        <v>22</v>
      </c>
      <c r="P657" s="2" t="s">
        <v>9265</v>
      </c>
      <c r="Q657" s="2" t="s">
        <v>9266</v>
      </c>
      <c r="R657" s="2" t="s">
        <v>21</v>
      </c>
      <c r="S657" s="2"/>
      <c r="T657" s="2" t="s">
        <v>25</v>
      </c>
      <c r="U657">
        <v>-1</v>
      </c>
    </row>
    <row r="658" spans="1:21">
      <c r="A658" s="2" t="s">
        <v>8553</v>
      </c>
      <c r="B658" s="1" t="s">
        <v>11540</v>
      </c>
      <c r="C658" s="1" t="s">
        <v>11487</v>
      </c>
      <c r="D658" s="1" t="s">
        <v>11488</v>
      </c>
      <c r="E658" s="1" t="s">
        <v>11446</v>
      </c>
      <c r="F658" s="5">
        <v>43140.605034722197</v>
      </c>
      <c r="G658" s="2" t="s">
        <v>9289</v>
      </c>
      <c r="H658" s="2" t="s">
        <v>17</v>
      </c>
      <c r="I658" s="2" t="s">
        <v>59</v>
      </c>
      <c r="J658" s="2" t="s">
        <v>9290</v>
      </c>
      <c r="K658" s="2" t="s">
        <v>564</v>
      </c>
      <c r="L658" s="2" t="s">
        <v>9291</v>
      </c>
      <c r="M658" s="2"/>
      <c r="N658" s="1">
        <v>716.2</v>
      </c>
      <c r="O658" s="2" t="s">
        <v>22</v>
      </c>
      <c r="P658" s="2" t="s">
        <v>9292</v>
      </c>
      <c r="Q658" s="2" t="s">
        <v>9292</v>
      </c>
      <c r="R658" s="2" t="s">
        <v>21</v>
      </c>
      <c r="S658" s="2"/>
      <c r="T658" s="2" t="s">
        <v>25</v>
      </c>
      <c r="U658">
        <v>-1</v>
      </c>
    </row>
    <row r="659" spans="1:21">
      <c r="A659" s="2" t="s">
        <v>8553</v>
      </c>
      <c r="B659" s="1" t="s">
        <v>11540</v>
      </c>
      <c r="C659" s="1" t="s">
        <v>11487</v>
      </c>
      <c r="D659" s="1" t="s">
        <v>11488</v>
      </c>
      <c r="E659" s="1" t="s">
        <v>11446</v>
      </c>
      <c r="F659" s="5">
        <v>43140.605034722197</v>
      </c>
      <c r="G659" s="2" t="s">
        <v>9293</v>
      </c>
      <c r="H659" s="2" t="s">
        <v>17</v>
      </c>
      <c r="I659" s="2" t="s">
        <v>59</v>
      </c>
      <c r="J659" s="2" t="s">
        <v>8744</v>
      </c>
      <c r="K659" s="2" t="s">
        <v>20</v>
      </c>
      <c r="L659" s="2" t="s">
        <v>8744</v>
      </c>
      <c r="M659" s="2"/>
      <c r="N659" s="1">
        <v>710.91</v>
      </c>
      <c r="O659" s="2" t="s">
        <v>22</v>
      </c>
      <c r="P659" s="2" t="s">
        <v>9294</v>
      </c>
      <c r="Q659" s="2" t="s">
        <v>9295</v>
      </c>
      <c r="R659" s="2" t="s">
        <v>21</v>
      </c>
      <c r="S659" s="2"/>
      <c r="T659" s="2" t="s">
        <v>25</v>
      </c>
      <c r="U659">
        <v>-1</v>
      </c>
    </row>
    <row r="660" spans="1:21">
      <c r="A660" s="2" t="s">
        <v>8553</v>
      </c>
      <c r="B660" s="1" t="s">
        <v>11540</v>
      </c>
      <c r="C660" s="1" t="s">
        <v>11487</v>
      </c>
      <c r="D660" s="1" t="s">
        <v>11488</v>
      </c>
      <c r="E660" s="1" t="s">
        <v>11446</v>
      </c>
      <c r="F660" s="5">
        <v>43140.605034722197</v>
      </c>
      <c r="G660" s="2" t="s">
        <v>9296</v>
      </c>
      <c r="H660" s="2" t="s">
        <v>17</v>
      </c>
      <c r="I660" s="2" t="s">
        <v>59</v>
      </c>
      <c r="J660" s="2" t="s">
        <v>8744</v>
      </c>
      <c r="K660" s="2" t="s">
        <v>20</v>
      </c>
      <c r="L660" s="2" t="s">
        <v>8744</v>
      </c>
      <c r="M660" s="2"/>
      <c r="N660" s="1">
        <v>710.91</v>
      </c>
      <c r="O660" s="2" t="s">
        <v>22</v>
      </c>
      <c r="P660" s="2" t="s">
        <v>9297</v>
      </c>
      <c r="Q660" s="2" t="s">
        <v>9298</v>
      </c>
      <c r="R660" s="2" t="s">
        <v>21</v>
      </c>
      <c r="S660" s="2"/>
      <c r="T660" s="2" t="s">
        <v>25</v>
      </c>
      <c r="U660">
        <v>-1</v>
      </c>
    </row>
    <row r="661" spans="1:21">
      <c r="A661" s="2" t="s">
        <v>8553</v>
      </c>
      <c r="B661" s="1" t="s">
        <v>11540</v>
      </c>
      <c r="C661" s="1" t="s">
        <v>11487</v>
      </c>
      <c r="D661" s="1" t="s">
        <v>11488</v>
      </c>
      <c r="E661" s="1" t="s">
        <v>11446</v>
      </c>
      <c r="F661" s="5">
        <v>43140.605034722197</v>
      </c>
      <c r="G661" s="2" t="s">
        <v>9299</v>
      </c>
      <c r="H661" s="2" t="s">
        <v>17</v>
      </c>
      <c r="I661" s="2" t="s">
        <v>59</v>
      </c>
      <c r="J661" s="2" t="s">
        <v>9300</v>
      </c>
      <c r="K661" s="2" t="s">
        <v>20</v>
      </c>
      <c r="L661" s="2" t="s">
        <v>9300</v>
      </c>
      <c r="M661" s="2"/>
      <c r="N661" s="1">
        <v>277</v>
      </c>
      <c r="O661" s="2" t="s">
        <v>22</v>
      </c>
      <c r="P661" s="2" t="s">
        <v>9301</v>
      </c>
      <c r="Q661" s="2" t="s">
        <v>9302</v>
      </c>
      <c r="R661" s="2" t="s">
        <v>21</v>
      </c>
      <c r="S661" s="2"/>
      <c r="T661" s="2" t="s">
        <v>25</v>
      </c>
      <c r="U661">
        <v>-1</v>
      </c>
    </row>
    <row r="662" spans="1:21">
      <c r="A662" s="2" t="s">
        <v>8553</v>
      </c>
      <c r="B662" s="1" t="s">
        <v>11540</v>
      </c>
      <c r="C662" s="1" t="s">
        <v>11487</v>
      </c>
      <c r="D662" s="1" t="s">
        <v>11488</v>
      </c>
      <c r="E662" s="1" t="s">
        <v>11446</v>
      </c>
      <c r="F662" s="5">
        <v>43140.605034722197</v>
      </c>
      <c r="G662" s="2" t="s">
        <v>9303</v>
      </c>
      <c r="H662" s="2" t="s">
        <v>36</v>
      </c>
      <c r="I662" s="2" t="s">
        <v>59</v>
      </c>
      <c r="J662" s="2" t="s">
        <v>1594</v>
      </c>
      <c r="K662" s="2" t="s">
        <v>20</v>
      </c>
      <c r="L662" s="2" t="s">
        <v>1594</v>
      </c>
      <c r="M662" s="2"/>
      <c r="N662" s="1">
        <v>580</v>
      </c>
      <c r="O662" s="2" t="s">
        <v>22</v>
      </c>
      <c r="P662" s="2" t="s">
        <v>9304</v>
      </c>
      <c r="Q662" s="2" t="s">
        <v>9305</v>
      </c>
      <c r="R662" s="2" t="s">
        <v>21</v>
      </c>
      <c r="S662" s="2"/>
      <c r="T662" s="2" t="s">
        <v>25</v>
      </c>
      <c r="U662">
        <v>-1</v>
      </c>
    </row>
    <row r="663" spans="1:21">
      <c r="A663" s="2" t="s">
        <v>8553</v>
      </c>
      <c r="B663" s="1" t="s">
        <v>11540</v>
      </c>
      <c r="C663" s="1" t="s">
        <v>11487</v>
      </c>
      <c r="D663" s="1" t="s">
        <v>11488</v>
      </c>
      <c r="E663" s="1" t="s">
        <v>11446</v>
      </c>
      <c r="F663" s="5">
        <v>43140.605034722197</v>
      </c>
      <c r="G663" s="2" t="s">
        <v>9306</v>
      </c>
      <c r="H663" s="2" t="s">
        <v>17</v>
      </c>
      <c r="I663" s="2" t="s">
        <v>59</v>
      </c>
      <c r="J663" s="2" t="s">
        <v>3780</v>
      </c>
      <c r="K663" s="2" t="s">
        <v>20</v>
      </c>
      <c r="L663" s="2" t="s">
        <v>3780</v>
      </c>
      <c r="M663" s="2"/>
      <c r="N663" s="1">
        <v>112</v>
      </c>
      <c r="O663" s="2" t="s">
        <v>22</v>
      </c>
      <c r="P663" s="2" t="s">
        <v>9307</v>
      </c>
      <c r="Q663" s="2" t="s">
        <v>9304</v>
      </c>
      <c r="R663" s="2" t="s">
        <v>21</v>
      </c>
      <c r="S663" s="2"/>
      <c r="T663" s="2" t="s">
        <v>25</v>
      </c>
      <c r="U663">
        <v>-1</v>
      </c>
    </row>
    <row r="664" spans="1:21">
      <c r="A664" s="2" t="s">
        <v>8553</v>
      </c>
      <c r="B664" s="1" t="s">
        <v>11540</v>
      </c>
      <c r="C664" s="1" t="s">
        <v>11487</v>
      </c>
      <c r="D664" s="1" t="s">
        <v>11488</v>
      </c>
      <c r="E664" s="1" t="s">
        <v>11446</v>
      </c>
      <c r="F664" s="5">
        <v>43140.605034722197</v>
      </c>
      <c r="G664" s="2" t="s">
        <v>9308</v>
      </c>
      <c r="H664" s="2" t="s">
        <v>36</v>
      </c>
      <c r="I664" s="2" t="s">
        <v>59</v>
      </c>
      <c r="J664" s="2" t="s">
        <v>9309</v>
      </c>
      <c r="K664" s="2" t="s">
        <v>20</v>
      </c>
      <c r="L664" s="2" t="s">
        <v>9309</v>
      </c>
      <c r="M664" s="2"/>
      <c r="N664" s="1">
        <v>4483</v>
      </c>
      <c r="O664" s="2" t="s">
        <v>22</v>
      </c>
      <c r="P664" s="2" t="s">
        <v>9310</v>
      </c>
      <c r="Q664" s="2" t="s">
        <v>9311</v>
      </c>
      <c r="R664" s="2" t="s">
        <v>21</v>
      </c>
      <c r="S664" s="2"/>
      <c r="T664" s="2" t="s">
        <v>25</v>
      </c>
      <c r="U664">
        <v>-1</v>
      </c>
    </row>
    <row r="665" spans="1:21">
      <c r="A665" s="2" t="s">
        <v>8553</v>
      </c>
      <c r="B665" s="1" t="s">
        <v>11540</v>
      </c>
      <c r="C665" s="1" t="s">
        <v>11487</v>
      </c>
      <c r="D665" s="1" t="s">
        <v>11488</v>
      </c>
      <c r="E665" s="1" t="s">
        <v>11446</v>
      </c>
      <c r="F665" s="5">
        <v>43140.605034722197</v>
      </c>
      <c r="G665" s="2" t="s">
        <v>9312</v>
      </c>
      <c r="H665" s="2" t="s">
        <v>17</v>
      </c>
      <c r="I665" s="2" t="s">
        <v>59</v>
      </c>
      <c r="J665" s="2" t="s">
        <v>8744</v>
      </c>
      <c r="K665" s="2" t="s">
        <v>20</v>
      </c>
      <c r="L665" s="2" t="s">
        <v>8744</v>
      </c>
      <c r="M665" s="2"/>
      <c r="N665" s="1">
        <v>710.91</v>
      </c>
      <c r="O665" s="2" t="s">
        <v>22</v>
      </c>
      <c r="P665" s="2" t="s">
        <v>9313</v>
      </c>
      <c r="Q665" s="2" t="s">
        <v>9313</v>
      </c>
      <c r="R665" s="2" t="s">
        <v>21</v>
      </c>
      <c r="S665" s="2"/>
      <c r="T665" s="2" t="s">
        <v>25</v>
      </c>
      <c r="U665">
        <v>-1</v>
      </c>
    </row>
    <row r="666" spans="1:21">
      <c r="A666" s="2" t="s">
        <v>8949</v>
      </c>
      <c r="B666" s="1" t="s">
        <v>11550</v>
      </c>
      <c r="C666" s="1" t="s">
        <v>11542</v>
      </c>
      <c r="D666" s="1" t="s">
        <v>11549</v>
      </c>
      <c r="E666" s="1" t="s">
        <v>11446</v>
      </c>
      <c r="F666" s="5">
        <v>43109.448287036997</v>
      </c>
      <c r="G666" s="2" t="s">
        <v>9314</v>
      </c>
      <c r="H666" s="2" t="s">
        <v>250</v>
      </c>
      <c r="I666" s="2" t="s">
        <v>59</v>
      </c>
      <c r="J666" s="2" t="s">
        <v>29</v>
      </c>
      <c r="K666" s="2" t="s">
        <v>20</v>
      </c>
      <c r="L666" s="2" t="s">
        <v>29</v>
      </c>
      <c r="M666" s="2"/>
      <c r="N666" s="1">
        <v>0</v>
      </c>
      <c r="O666" s="2" t="s">
        <v>22</v>
      </c>
      <c r="P666" s="2" t="s">
        <v>9315</v>
      </c>
      <c r="Q666" s="2" t="s">
        <v>9316</v>
      </c>
      <c r="R666" s="2" t="s">
        <v>21</v>
      </c>
      <c r="S666" s="2"/>
      <c r="T666" s="2" t="s">
        <v>25</v>
      </c>
      <c r="U666">
        <v>-1</v>
      </c>
    </row>
    <row r="667" spans="1:21">
      <c r="A667" s="2" t="s">
        <v>9038</v>
      </c>
      <c r="B667" s="1" t="s">
        <v>11553</v>
      </c>
      <c r="C667" s="1" t="s">
        <v>11469</v>
      </c>
      <c r="D667" s="1" t="s">
        <v>11470</v>
      </c>
      <c r="E667" s="1" t="s">
        <v>11446</v>
      </c>
      <c r="F667" s="5">
        <v>43034</v>
      </c>
      <c r="G667" s="2" t="s">
        <v>9317</v>
      </c>
      <c r="H667" s="2" t="s">
        <v>36</v>
      </c>
      <c r="I667" s="2" t="s">
        <v>59</v>
      </c>
      <c r="J667" s="2" t="s">
        <v>9318</v>
      </c>
      <c r="K667" s="2" t="s">
        <v>20</v>
      </c>
      <c r="L667" s="2" t="s">
        <v>9318</v>
      </c>
      <c r="M667" s="2"/>
      <c r="N667" s="1">
        <v>532</v>
      </c>
      <c r="O667" s="2" t="s">
        <v>22</v>
      </c>
      <c r="P667" s="2" t="s">
        <v>9319</v>
      </c>
      <c r="Q667" s="2" t="s">
        <v>9320</v>
      </c>
      <c r="R667" s="2" t="s">
        <v>21</v>
      </c>
      <c r="S667" s="2"/>
      <c r="T667" s="2" t="s">
        <v>25</v>
      </c>
      <c r="U667">
        <v>-1</v>
      </c>
    </row>
    <row r="668" spans="1:21">
      <c r="A668" s="2" t="s">
        <v>9321</v>
      </c>
      <c r="B668" s="1" t="s">
        <v>11556</v>
      </c>
      <c r="C668" s="1" t="s">
        <v>11557</v>
      </c>
      <c r="D668" s="1" t="s">
        <v>11497</v>
      </c>
      <c r="E668" s="1" t="s">
        <v>11446</v>
      </c>
      <c r="F668" s="5">
        <v>42961</v>
      </c>
      <c r="G668" s="2" t="s">
        <v>9322</v>
      </c>
      <c r="H668" s="2" t="s">
        <v>17</v>
      </c>
      <c r="I668" s="2" t="s">
        <v>59</v>
      </c>
      <c r="J668" s="2" t="s">
        <v>9323</v>
      </c>
      <c r="K668" s="2" t="s">
        <v>20</v>
      </c>
      <c r="L668" s="2" t="s">
        <v>9323</v>
      </c>
      <c r="M668" s="2"/>
      <c r="N668" s="1">
        <v>49</v>
      </c>
      <c r="O668" s="2" t="s">
        <v>22</v>
      </c>
      <c r="P668" s="2" t="s">
        <v>9324</v>
      </c>
      <c r="Q668" s="2" t="s">
        <v>9325</v>
      </c>
      <c r="R668" s="2" t="s">
        <v>21</v>
      </c>
      <c r="S668" s="2"/>
      <c r="T668" s="2" t="s">
        <v>25</v>
      </c>
      <c r="U668">
        <v>-1</v>
      </c>
    </row>
    <row r="669" spans="1:21">
      <c r="A669" s="2" t="s">
        <v>9321</v>
      </c>
      <c r="B669" s="1" t="s">
        <v>11556</v>
      </c>
      <c r="C669" s="1" t="s">
        <v>11557</v>
      </c>
      <c r="D669" s="1" t="s">
        <v>11497</v>
      </c>
      <c r="E669" s="1" t="s">
        <v>11446</v>
      </c>
      <c r="F669" s="5">
        <v>42961</v>
      </c>
      <c r="G669" s="2" t="s">
        <v>9334</v>
      </c>
      <c r="H669" s="2" t="s">
        <v>17</v>
      </c>
      <c r="I669" s="2" t="s">
        <v>59</v>
      </c>
      <c r="J669" s="2" t="s">
        <v>1996</v>
      </c>
      <c r="K669" s="2" t="s">
        <v>20</v>
      </c>
      <c r="L669" s="2" t="s">
        <v>1996</v>
      </c>
      <c r="M669" s="2"/>
      <c r="N669" s="1">
        <v>190</v>
      </c>
      <c r="O669" s="2" t="s">
        <v>22</v>
      </c>
      <c r="P669" s="2" t="s">
        <v>9335</v>
      </c>
      <c r="Q669" s="2" t="s">
        <v>9336</v>
      </c>
      <c r="R669" s="2" t="s">
        <v>21</v>
      </c>
      <c r="S669" s="2"/>
      <c r="T669" s="2" t="s">
        <v>25</v>
      </c>
      <c r="U669">
        <v>-1</v>
      </c>
    </row>
    <row r="670" spans="1:21">
      <c r="A670" s="2" t="s">
        <v>9321</v>
      </c>
      <c r="B670" s="1" t="s">
        <v>11556</v>
      </c>
      <c r="C670" s="1" t="s">
        <v>11557</v>
      </c>
      <c r="D670" s="1" t="s">
        <v>11497</v>
      </c>
      <c r="E670" s="1" t="s">
        <v>11446</v>
      </c>
      <c r="F670" s="5">
        <v>42961</v>
      </c>
      <c r="G670" s="2" t="s">
        <v>9337</v>
      </c>
      <c r="H670" s="2" t="s">
        <v>17</v>
      </c>
      <c r="I670" s="2" t="s">
        <v>59</v>
      </c>
      <c r="J670" s="2" t="s">
        <v>9338</v>
      </c>
      <c r="K670" s="2" t="s">
        <v>20</v>
      </c>
      <c r="L670" s="2" t="s">
        <v>9338</v>
      </c>
      <c r="M670" s="2"/>
      <c r="N670" s="1">
        <v>193.97</v>
      </c>
      <c r="O670" s="2" t="s">
        <v>22</v>
      </c>
      <c r="P670" s="2" t="s">
        <v>9339</v>
      </c>
      <c r="Q670" s="2" t="s">
        <v>9340</v>
      </c>
      <c r="R670" s="2" t="s">
        <v>21</v>
      </c>
      <c r="S670" s="2"/>
      <c r="T670" s="2" t="s">
        <v>25</v>
      </c>
      <c r="U670">
        <v>-1</v>
      </c>
    </row>
    <row r="671" spans="1:21">
      <c r="A671" s="2" t="s">
        <v>8802</v>
      </c>
      <c r="B671" s="1" t="s">
        <v>11547</v>
      </c>
      <c r="C671" s="1" t="s">
        <v>11453</v>
      </c>
      <c r="D671" s="1" t="s">
        <v>11453</v>
      </c>
      <c r="E671" s="1" t="s">
        <v>11446</v>
      </c>
      <c r="F671" s="5">
        <v>42889</v>
      </c>
      <c r="G671" s="2" t="s">
        <v>9519</v>
      </c>
      <c r="H671" s="2" t="s">
        <v>36</v>
      </c>
      <c r="I671" s="2" t="s">
        <v>59</v>
      </c>
      <c r="J671" s="2" t="s">
        <v>6967</v>
      </c>
      <c r="K671" s="2" t="s">
        <v>20</v>
      </c>
      <c r="L671" s="2" t="s">
        <v>6967</v>
      </c>
      <c r="M671" s="2"/>
      <c r="N671" s="1">
        <v>78</v>
      </c>
      <c r="O671" s="2" t="s">
        <v>22</v>
      </c>
      <c r="P671" s="2" t="s">
        <v>9520</v>
      </c>
      <c r="Q671" s="2" t="s">
        <v>9520</v>
      </c>
      <c r="R671" s="2" t="s">
        <v>21</v>
      </c>
      <c r="S671" s="2"/>
      <c r="T671" s="2" t="s">
        <v>25</v>
      </c>
      <c r="U671">
        <v>-1</v>
      </c>
    </row>
    <row r="672" spans="1:21">
      <c r="A672" s="2" t="s">
        <v>8651</v>
      </c>
      <c r="B672" s="1" t="s">
        <v>11558</v>
      </c>
      <c r="C672" s="1" t="s">
        <v>11542</v>
      </c>
      <c r="D672" s="1" t="s">
        <v>11543</v>
      </c>
      <c r="E672" s="1" t="s">
        <v>11446</v>
      </c>
      <c r="F672" s="5">
        <v>43132.0387962963</v>
      </c>
      <c r="G672" s="2" t="s">
        <v>9835</v>
      </c>
      <c r="H672" s="2" t="s">
        <v>17</v>
      </c>
      <c r="I672" s="2" t="s">
        <v>59</v>
      </c>
      <c r="J672" s="2" t="s">
        <v>9836</v>
      </c>
      <c r="K672" s="2" t="s">
        <v>20</v>
      </c>
      <c r="L672" s="2" t="s">
        <v>9836</v>
      </c>
      <c r="M672" s="2"/>
      <c r="N672" s="1">
        <v>1464</v>
      </c>
      <c r="O672" s="2" t="s">
        <v>22</v>
      </c>
      <c r="P672" s="2" t="s">
        <v>9837</v>
      </c>
      <c r="Q672" s="2" t="s">
        <v>9838</v>
      </c>
      <c r="R672" s="2" t="s">
        <v>21</v>
      </c>
      <c r="S672" s="2"/>
      <c r="T672" s="2" t="s">
        <v>25</v>
      </c>
      <c r="U672">
        <v>-1</v>
      </c>
    </row>
    <row r="673" spans="1:21">
      <c r="A673" s="2" t="s">
        <v>8651</v>
      </c>
      <c r="B673" s="1" t="s">
        <v>11558</v>
      </c>
      <c r="C673" s="1" t="s">
        <v>11542</v>
      </c>
      <c r="D673" s="1" t="s">
        <v>11543</v>
      </c>
      <c r="E673" s="1" t="s">
        <v>11446</v>
      </c>
      <c r="F673" s="5">
        <v>43132.0387962963</v>
      </c>
      <c r="G673" s="2" t="s">
        <v>9839</v>
      </c>
      <c r="H673" s="2" t="s">
        <v>17</v>
      </c>
      <c r="I673" s="2" t="s">
        <v>59</v>
      </c>
      <c r="J673" s="2" t="s">
        <v>9840</v>
      </c>
      <c r="K673" s="2" t="s">
        <v>20</v>
      </c>
      <c r="L673" s="2" t="s">
        <v>9840</v>
      </c>
      <c r="M673" s="2"/>
      <c r="N673" s="1">
        <v>3704</v>
      </c>
      <c r="O673" s="2" t="s">
        <v>22</v>
      </c>
      <c r="P673" s="2" t="s">
        <v>9841</v>
      </c>
      <c r="Q673" s="2" t="s">
        <v>9842</v>
      </c>
      <c r="R673" s="2" t="s">
        <v>21</v>
      </c>
      <c r="S673" s="2"/>
      <c r="T673" s="2" t="s">
        <v>25</v>
      </c>
      <c r="U673">
        <v>-1</v>
      </c>
    </row>
    <row r="674" spans="1:21">
      <c r="A674" s="2" t="s">
        <v>8553</v>
      </c>
      <c r="B674" s="1" t="s">
        <v>11540</v>
      </c>
      <c r="C674" s="1" t="s">
        <v>11487</v>
      </c>
      <c r="D674" s="1" t="s">
        <v>11488</v>
      </c>
      <c r="E674" s="1" t="s">
        <v>11446</v>
      </c>
      <c r="F674" s="5">
        <v>43140.605034722197</v>
      </c>
      <c r="G674" s="2" t="s">
        <v>9884</v>
      </c>
      <c r="H674" s="2" t="s">
        <v>17</v>
      </c>
      <c r="I674" s="2" t="s">
        <v>59</v>
      </c>
      <c r="J674" s="2" t="s">
        <v>9885</v>
      </c>
      <c r="K674" s="2" t="s">
        <v>564</v>
      </c>
      <c r="L674" s="2" t="s">
        <v>9886</v>
      </c>
      <c r="M674" s="2"/>
      <c r="N674" s="1">
        <v>1485.09</v>
      </c>
      <c r="O674" s="2" t="s">
        <v>22</v>
      </c>
      <c r="P674" s="2" t="s">
        <v>9887</v>
      </c>
      <c r="Q674" s="2" t="s">
        <v>9888</v>
      </c>
      <c r="R674" s="2" t="s">
        <v>21</v>
      </c>
      <c r="S674" s="2"/>
      <c r="T674" s="2" t="s">
        <v>25</v>
      </c>
      <c r="U674">
        <v>-1</v>
      </c>
    </row>
    <row r="675" spans="1:21">
      <c r="A675" s="2" t="s">
        <v>9321</v>
      </c>
      <c r="B675" s="1" t="s">
        <v>11556</v>
      </c>
      <c r="C675" s="1" t="s">
        <v>11557</v>
      </c>
      <c r="D675" s="1" t="s">
        <v>11497</v>
      </c>
      <c r="E675" s="1" t="s">
        <v>11446</v>
      </c>
      <c r="F675" s="5">
        <v>42961</v>
      </c>
      <c r="G675" s="2" t="s">
        <v>9913</v>
      </c>
      <c r="H675" s="2" t="s">
        <v>17</v>
      </c>
      <c r="I675" s="2" t="s">
        <v>59</v>
      </c>
      <c r="J675" s="2" t="s">
        <v>9914</v>
      </c>
      <c r="K675" s="2" t="s">
        <v>20</v>
      </c>
      <c r="L675" s="2" t="s">
        <v>9914</v>
      </c>
      <c r="M675" s="2"/>
      <c r="N675" s="1">
        <v>162.19999999999999</v>
      </c>
      <c r="O675" s="2" t="s">
        <v>22</v>
      </c>
      <c r="P675" s="2" t="s">
        <v>9915</v>
      </c>
      <c r="Q675" s="2" t="s">
        <v>9916</v>
      </c>
      <c r="R675" s="2" t="s">
        <v>21</v>
      </c>
      <c r="S675" s="2"/>
      <c r="T675" s="2" t="s">
        <v>25</v>
      </c>
      <c r="U675">
        <v>-1</v>
      </c>
    </row>
    <row r="676" spans="1:21">
      <c r="A676" s="2" t="s">
        <v>9256</v>
      </c>
      <c r="B676" s="1" t="s">
        <v>11559</v>
      </c>
      <c r="C676" s="1" t="s">
        <v>11542</v>
      </c>
      <c r="D676" s="1" t="s">
        <v>11543</v>
      </c>
      <c r="E676" s="1" t="s">
        <v>11446</v>
      </c>
      <c r="F676" s="5">
        <v>43176.737326388902</v>
      </c>
      <c r="G676" s="2" t="s">
        <v>9923</v>
      </c>
      <c r="H676" s="2" t="s">
        <v>17</v>
      </c>
      <c r="I676" s="2" t="s">
        <v>59</v>
      </c>
      <c r="J676" s="2" t="s">
        <v>9924</v>
      </c>
      <c r="K676" s="2" t="s">
        <v>20</v>
      </c>
      <c r="L676" s="2" t="s">
        <v>9924</v>
      </c>
      <c r="M676" s="2"/>
      <c r="N676" s="1">
        <v>1053</v>
      </c>
      <c r="O676" s="2" t="s">
        <v>22</v>
      </c>
      <c r="P676" s="2" t="s">
        <v>9925</v>
      </c>
      <c r="Q676" s="2" t="s">
        <v>9926</v>
      </c>
      <c r="R676" s="2" t="s">
        <v>21</v>
      </c>
      <c r="S676" s="2"/>
      <c r="T676" s="2" t="s">
        <v>25</v>
      </c>
      <c r="U676">
        <v>-1</v>
      </c>
    </row>
    <row r="677" spans="1:21">
      <c r="A677" s="2" t="s">
        <v>9256</v>
      </c>
      <c r="B677" s="1" t="s">
        <v>11559</v>
      </c>
      <c r="C677" s="1" t="s">
        <v>11542</v>
      </c>
      <c r="D677" s="1" t="s">
        <v>11543</v>
      </c>
      <c r="E677" s="1" t="s">
        <v>11446</v>
      </c>
      <c r="F677" s="5">
        <v>43176.737326388902</v>
      </c>
      <c r="G677" s="2" t="s">
        <v>9930</v>
      </c>
      <c r="H677" s="2" t="s">
        <v>17</v>
      </c>
      <c r="I677" s="2" t="s">
        <v>59</v>
      </c>
      <c r="J677" s="2" t="s">
        <v>9931</v>
      </c>
      <c r="K677" s="2" t="s">
        <v>20</v>
      </c>
      <c r="L677" s="2" t="s">
        <v>9931</v>
      </c>
      <c r="M677" s="2"/>
      <c r="N677" s="1">
        <v>515</v>
      </c>
      <c r="O677" s="2" t="s">
        <v>22</v>
      </c>
      <c r="P677" s="2" t="s">
        <v>9932</v>
      </c>
      <c r="Q677" s="2" t="s">
        <v>9933</v>
      </c>
      <c r="R677" s="2" t="s">
        <v>21</v>
      </c>
      <c r="S677" s="2"/>
      <c r="T677" s="2" t="s">
        <v>25</v>
      </c>
      <c r="U677">
        <v>-1</v>
      </c>
    </row>
    <row r="678" spans="1:21">
      <c r="A678" s="2" t="s">
        <v>8553</v>
      </c>
      <c r="B678" s="1" t="s">
        <v>11540</v>
      </c>
      <c r="C678" s="1" t="s">
        <v>11487</v>
      </c>
      <c r="D678" s="1" t="s">
        <v>11488</v>
      </c>
      <c r="E678" s="1" t="s">
        <v>11446</v>
      </c>
      <c r="F678" s="5">
        <v>43140.605034722197</v>
      </c>
      <c r="G678" s="2" t="s">
        <v>9934</v>
      </c>
      <c r="H678" s="2" t="s">
        <v>17</v>
      </c>
      <c r="I678" s="2" t="s">
        <v>59</v>
      </c>
      <c r="J678" s="2" t="s">
        <v>9885</v>
      </c>
      <c r="K678" s="2" t="s">
        <v>564</v>
      </c>
      <c r="L678" s="2" t="s">
        <v>9886</v>
      </c>
      <c r="M678" s="2"/>
      <c r="N678" s="1">
        <v>1485.09</v>
      </c>
      <c r="O678" s="2" t="s">
        <v>22</v>
      </c>
      <c r="P678" s="2" t="s">
        <v>9935</v>
      </c>
      <c r="Q678" s="2" t="s">
        <v>9936</v>
      </c>
      <c r="R678" s="2" t="s">
        <v>21</v>
      </c>
      <c r="S678" s="2"/>
      <c r="T678" s="2" t="s">
        <v>25</v>
      </c>
      <c r="U678">
        <v>-1</v>
      </c>
    </row>
    <row r="679" spans="1:21">
      <c r="A679" s="2" t="s">
        <v>8553</v>
      </c>
      <c r="B679" s="1" t="s">
        <v>11540</v>
      </c>
      <c r="C679" s="1" t="s">
        <v>11487</v>
      </c>
      <c r="D679" s="1" t="s">
        <v>11488</v>
      </c>
      <c r="E679" s="1" t="s">
        <v>11446</v>
      </c>
      <c r="F679" s="5">
        <v>43140.605034722197</v>
      </c>
      <c r="G679" s="2" t="s">
        <v>9937</v>
      </c>
      <c r="H679" s="2" t="s">
        <v>17</v>
      </c>
      <c r="I679" s="2" t="s">
        <v>59</v>
      </c>
      <c r="J679" s="2" t="s">
        <v>8691</v>
      </c>
      <c r="K679" s="2" t="s">
        <v>20</v>
      </c>
      <c r="L679" s="2" t="s">
        <v>8691</v>
      </c>
      <c r="M679" s="2"/>
      <c r="N679" s="1">
        <v>717.91</v>
      </c>
      <c r="O679" s="2" t="s">
        <v>22</v>
      </c>
      <c r="P679" s="2" t="s">
        <v>9938</v>
      </c>
      <c r="Q679" s="2" t="s">
        <v>9938</v>
      </c>
      <c r="R679" s="2" t="s">
        <v>21</v>
      </c>
      <c r="S679" s="2"/>
      <c r="T679" s="2" t="s">
        <v>25</v>
      </c>
      <c r="U679">
        <v>-1</v>
      </c>
    </row>
    <row r="680" spans="1:21">
      <c r="A680" s="2" t="s">
        <v>8553</v>
      </c>
      <c r="B680" s="1" t="s">
        <v>11540</v>
      </c>
      <c r="C680" s="1" t="s">
        <v>11487</v>
      </c>
      <c r="D680" s="1" t="s">
        <v>11488</v>
      </c>
      <c r="E680" s="1" t="s">
        <v>11446</v>
      </c>
      <c r="F680" s="5">
        <v>43140.605034722197</v>
      </c>
      <c r="G680" s="2" t="s">
        <v>9958</v>
      </c>
      <c r="H680" s="2" t="s">
        <v>17</v>
      </c>
      <c r="I680" s="2" t="s">
        <v>59</v>
      </c>
      <c r="J680" s="2" t="s">
        <v>9959</v>
      </c>
      <c r="K680" s="2" t="s">
        <v>20</v>
      </c>
      <c r="L680" s="2" t="s">
        <v>9959</v>
      </c>
      <c r="M680" s="2"/>
      <c r="N680" s="1">
        <v>362.45</v>
      </c>
      <c r="O680" s="2" t="s">
        <v>22</v>
      </c>
      <c r="P680" s="2" t="s">
        <v>9960</v>
      </c>
      <c r="Q680" s="2" t="s">
        <v>9961</v>
      </c>
      <c r="R680" s="2" t="s">
        <v>21</v>
      </c>
      <c r="S680" s="2"/>
      <c r="T680" s="2" t="s">
        <v>25</v>
      </c>
      <c r="U680">
        <v>-1</v>
      </c>
    </row>
    <row r="681" spans="1:21">
      <c r="A681" s="2" t="s">
        <v>8949</v>
      </c>
      <c r="B681" s="1" t="s">
        <v>11550</v>
      </c>
      <c r="C681" s="1" t="s">
        <v>11542</v>
      </c>
      <c r="D681" s="1" t="s">
        <v>11549</v>
      </c>
      <c r="E681" s="1" t="s">
        <v>11446</v>
      </c>
      <c r="F681" s="5">
        <v>43109.448287036997</v>
      </c>
      <c r="G681" s="2" t="s">
        <v>9977</v>
      </c>
      <c r="H681" s="2" t="s">
        <v>17</v>
      </c>
      <c r="I681" s="2" t="s">
        <v>59</v>
      </c>
      <c r="J681" s="2" t="s">
        <v>9978</v>
      </c>
      <c r="K681" s="2" t="s">
        <v>8600</v>
      </c>
      <c r="L681" s="2" t="s">
        <v>9979</v>
      </c>
      <c r="M681" s="2"/>
      <c r="N681" s="1">
        <v>7722</v>
      </c>
      <c r="O681" s="2" t="s">
        <v>22</v>
      </c>
      <c r="P681" s="2" t="s">
        <v>9980</v>
      </c>
      <c r="Q681" s="2" t="s">
        <v>9981</v>
      </c>
      <c r="R681" s="2" t="s">
        <v>21</v>
      </c>
      <c r="S681" s="2"/>
      <c r="T681" s="2" t="s">
        <v>25</v>
      </c>
      <c r="U681">
        <v>-1</v>
      </c>
    </row>
    <row r="682" spans="1:21">
      <c r="A682" s="2" t="s">
        <v>8949</v>
      </c>
      <c r="B682" s="1" t="s">
        <v>11550</v>
      </c>
      <c r="C682" s="1" t="s">
        <v>11542</v>
      </c>
      <c r="D682" s="1" t="s">
        <v>11549</v>
      </c>
      <c r="E682" s="1" t="s">
        <v>11446</v>
      </c>
      <c r="F682" s="5">
        <v>43109.448287036997</v>
      </c>
      <c r="G682" s="2" t="s">
        <v>9982</v>
      </c>
      <c r="H682" s="2" t="s">
        <v>17</v>
      </c>
      <c r="I682" s="2" t="s">
        <v>59</v>
      </c>
      <c r="J682" s="2" t="s">
        <v>9978</v>
      </c>
      <c r="K682" s="2" t="s">
        <v>8600</v>
      </c>
      <c r="L682" s="2" t="s">
        <v>9979</v>
      </c>
      <c r="M682" s="2"/>
      <c r="N682" s="1">
        <v>7722</v>
      </c>
      <c r="O682" s="2" t="s">
        <v>22</v>
      </c>
      <c r="P682" s="2" t="s">
        <v>9983</v>
      </c>
      <c r="Q682" s="2" t="s">
        <v>9984</v>
      </c>
      <c r="R682" s="2" t="s">
        <v>21</v>
      </c>
      <c r="S682" s="2"/>
      <c r="T682" s="2" t="s">
        <v>25</v>
      </c>
      <c r="U682">
        <v>-1</v>
      </c>
    </row>
    <row r="683" spans="1:21">
      <c r="A683" s="2" t="s">
        <v>8589</v>
      </c>
      <c r="B683" s="1" t="s">
        <v>11548</v>
      </c>
      <c r="C683" s="1" t="s">
        <v>11542</v>
      </c>
      <c r="D683" s="1" t="s">
        <v>11549</v>
      </c>
      <c r="E683" s="1" t="s">
        <v>11446</v>
      </c>
      <c r="F683" s="5">
        <v>43155.4707291667</v>
      </c>
      <c r="G683" s="2" t="s">
        <v>10001</v>
      </c>
      <c r="H683" s="2" t="s">
        <v>17</v>
      </c>
      <c r="I683" s="2" t="s">
        <v>59</v>
      </c>
      <c r="J683" s="2" t="s">
        <v>348</v>
      </c>
      <c r="K683" s="2" t="s">
        <v>20</v>
      </c>
      <c r="L683" s="2" t="s">
        <v>348</v>
      </c>
      <c r="M683" s="2"/>
      <c r="N683" s="1">
        <v>540</v>
      </c>
      <c r="O683" s="2" t="s">
        <v>22</v>
      </c>
      <c r="P683" s="2" t="s">
        <v>10002</v>
      </c>
      <c r="Q683" s="2" t="s">
        <v>10003</v>
      </c>
      <c r="R683" s="2" t="s">
        <v>21</v>
      </c>
      <c r="S683" s="2"/>
      <c r="T683" s="2" t="s">
        <v>25</v>
      </c>
      <c r="U683">
        <v>-1</v>
      </c>
    </row>
    <row r="684" spans="1:21">
      <c r="A684" s="2" t="s">
        <v>8553</v>
      </c>
      <c r="B684" s="1" t="s">
        <v>11540</v>
      </c>
      <c r="C684" s="1" t="s">
        <v>11487</v>
      </c>
      <c r="D684" s="1" t="s">
        <v>11488</v>
      </c>
      <c r="E684" s="1" t="s">
        <v>11446</v>
      </c>
      <c r="F684" s="5">
        <v>43140.605034722197</v>
      </c>
      <c r="G684" s="2" t="s">
        <v>10022</v>
      </c>
      <c r="H684" s="2" t="s">
        <v>17</v>
      </c>
      <c r="I684" s="2" t="s">
        <v>59</v>
      </c>
      <c r="J684" s="2" t="s">
        <v>8744</v>
      </c>
      <c r="K684" s="2" t="s">
        <v>20</v>
      </c>
      <c r="L684" s="2" t="s">
        <v>8744</v>
      </c>
      <c r="M684" s="2"/>
      <c r="N684" s="1">
        <v>710.91</v>
      </c>
      <c r="O684" s="2" t="s">
        <v>22</v>
      </c>
      <c r="P684" s="2" t="s">
        <v>10023</v>
      </c>
      <c r="Q684" s="2" t="s">
        <v>10023</v>
      </c>
      <c r="R684" s="2" t="s">
        <v>21</v>
      </c>
      <c r="S684" s="2"/>
      <c r="T684" s="2" t="s">
        <v>25</v>
      </c>
      <c r="U684">
        <v>-1</v>
      </c>
    </row>
    <row r="685" spans="1:21">
      <c r="A685" s="2" t="s">
        <v>8553</v>
      </c>
      <c r="B685" s="1" t="s">
        <v>11540</v>
      </c>
      <c r="C685" s="1" t="s">
        <v>11487</v>
      </c>
      <c r="D685" s="1" t="s">
        <v>11488</v>
      </c>
      <c r="E685" s="1" t="s">
        <v>11446</v>
      </c>
      <c r="F685" s="5">
        <v>43140.605034722197</v>
      </c>
      <c r="G685" s="2" t="s">
        <v>10024</v>
      </c>
      <c r="H685" s="2" t="s">
        <v>36</v>
      </c>
      <c r="I685" s="2" t="s">
        <v>59</v>
      </c>
      <c r="J685" s="2" t="s">
        <v>2861</v>
      </c>
      <c r="K685" s="2" t="s">
        <v>20</v>
      </c>
      <c r="L685" s="2" t="s">
        <v>2861</v>
      </c>
      <c r="M685" s="2"/>
      <c r="N685" s="1">
        <v>548</v>
      </c>
      <c r="O685" s="2" t="s">
        <v>22</v>
      </c>
      <c r="P685" s="2" t="s">
        <v>10025</v>
      </c>
      <c r="Q685" s="2" t="s">
        <v>10025</v>
      </c>
      <c r="R685" s="2" t="s">
        <v>21</v>
      </c>
      <c r="S685" s="2"/>
      <c r="T685" s="2" t="s">
        <v>25</v>
      </c>
      <c r="U685">
        <v>-1</v>
      </c>
    </row>
    <row r="686" spans="1:21">
      <c r="A686" s="2" t="s">
        <v>8526</v>
      </c>
      <c r="B686" s="1" t="s">
        <v>11560</v>
      </c>
      <c r="C686" s="1" t="s">
        <v>11487</v>
      </c>
      <c r="D686" s="1" t="s">
        <v>11488</v>
      </c>
      <c r="E686" s="1" t="s">
        <v>11446</v>
      </c>
      <c r="F686" s="5">
        <v>43040</v>
      </c>
      <c r="G686" s="2" t="s">
        <v>10052</v>
      </c>
      <c r="H686" s="2" t="s">
        <v>17</v>
      </c>
      <c r="I686" s="2" t="s">
        <v>59</v>
      </c>
      <c r="J686" s="2" t="s">
        <v>4007</v>
      </c>
      <c r="K686" s="2" t="s">
        <v>20</v>
      </c>
      <c r="L686" s="2" t="s">
        <v>4007</v>
      </c>
      <c r="M686" s="2"/>
      <c r="N686" s="1">
        <v>327</v>
      </c>
      <c r="O686" s="2" t="s">
        <v>22</v>
      </c>
      <c r="P686" s="2" t="s">
        <v>10053</v>
      </c>
      <c r="Q686" s="2" t="s">
        <v>10054</v>
      </c>
      <c r="R686" s="2" t="s">
        <v>21</v>
      </c>
      <c r="S686" s="2"/>
      <c r="T686" s="2" t="s">
        <v>25</v>
      </c>
      <c r="U686">
        <v>-1</v>
      </c>
    </row>
    <row r="687" spans="1:21">
      <c r="A687" s="2" t="s">
        <v>9321</v>
      </c>
      <c r="B687" s="1" t="s">
        <v>11556</v>
      </c>
      <c r="C687" s="1" t="s">
        <v>11557</v>
      </c>
      <c r="D687" s="1" t="s">
        <v>11497</v>
      </c>
      <c r="E687" s="1" t="s">
        <v>11446</v>
      </c>
      <c r="F687" s="5">
        <v>42961</v>
      </c>
      <c r="G687" s="2" t="s">
        <v>10077</v>
      </c>
      <c r="H687" s="2" t="s">
        <v>17</v>
      </c>
      <c r="I687" s="2" t="s">
        <v>59</v>
      </c>
      <c r="J687" s="2" t="s">
        <v>4296</v>
      </c>
      <c r="K687" s="2" t="s">
        <v>20</v>
      </c>
      <c r="L687" s="2" t="s">
        <v>4296</v>
      </c>
      <c r="M687" s="2"/>
      <c r="N687" s="1">
        <v>219</v>
      </c>
      <c r="O687" s="2" t="s">
        <v>22</v>
      </c>
      <c r="P687" s="2" t="s">
        <v>10078</v>
      </c>
      <c r="Q687" s="2" t="s">
        <v>10079</v>
      </c>
      <c r="R687" s="2" t="s">
        <v>21</v>
      </c>
      <c r="S687" s="2"/>
      <c r="T687" s="2" t="s">
        <v>25</v>
      </c>
      <c r="U687">
        <v>-1</v>
      </c>
    </row>
    <row r="688" spans="1:21">
      <c r="A688" s="2" t="s">
        <v>10088</v>
      </c>
      <c r="B688" s="1" t="s">
        <v>11561</v>
      </c>
      <c r="C688" s="1" t="s">
        <v>11557</v>
      </c>
      <c r="D688" s="1" t="s">
        <v>11474</v>
      </c>
      <c r="E688" s="1" t="s">
        <v>11446</v>
      </c>
      <c r="F688" s="5">
        <v>43073</v>
      </c>
      <c r="G688" s="2" t="s">
        <v>10089</v>
      </c>
      <c r="H688" s="2" t="s">
        <v>250</v>
      </c>
      <c r="I688" s="2" t="s">
        <v>59</v>
      </c>
      <c r="J688" s="2" t="s">
        <v>29</v>
      </c>
      <c r="K688" s="2" t="s">
        <v>20</v>
      </c>
      <c r="L688" s="2" t="s">
        <v>29</v>
      </c>
      <c r="M688" s="2"/>
      <c r="N688" s="1">
        <v>0</v>
      </c>
      <c r="O688" s="2" t="s">
        <v>22</v>
      </c>
      <c r="P688" s="2" t="s">
        <v>10090</v>
      </c>
      <c r="Q688" s="2" t="s">
        <v>10090</v>
      </c>
      <c r="R688" s="2" t="s">
        <v>21</v>
      </c>
      <c r="S688" s="2"/>
      <c r="T688" s="2" t="s">
        <v>25</v>
      </c>
      <c r="U688">
        <v>-1</v>
      </c>
    </row>
    <row r="689" spans="1:21">
      <c r="A689" s="2" t="s">
        <v>10091</v>
      </c>
      <c r="B689" s="1" t="s">
        <v>11562</v>
      </c>
      <c r="C689" s="1" t="s">
        <v>11542</v>
      </c>
      <c r="D689" s="1" t="s">
        <v>11542</v>
      </c>
      <c r="E689" s="1" t="s">
        <v>11446</v>
      </c>
      <c r="F689" s="5">
        <v>43112.788530092599</v>
      </c>
      <c r="G689" s="2" t="s">
        <v>10092</v>
      </c>
      <c r="H689" s="2" t="s">
        <v>17</v>
      </c>
      <c r="I689" s="2" t="s">
        <v>59</v>
      </c>
      <c r="J689" s="2" t="s">
        <v>10093</v>
      </c>
      <c r="K689" s="2" t="s">
        <v>20</v>
      </c>
      <c r="L689" s="2" t="s">
        <v>10093</v>
      </c>
      <c r="M689" s="2"/>
      <c r="N689" s="1">
        <v>795</v>
      </c>
      <c r="O689" s="2" t="s">
        <v>22</v>
      </c>
      <c r="P689" s="2" t="s">
        <v>10094</v>
      </c>
      <c r="Q689" s="2" t="s">
        <v>10095</v>
      </c>
      <c r="R689" s="2" t="s">
        <v>21</v>
      </c>
      <c r="S689" s="2"/>
      <c r="T689" s="2" t="s">
        <v>25</v>
      </c>
      <c r="U689">
        <v>-1</v>
      </c>
    </row>
    <row r="690" spans="1:21">
      <c r="A690" s="2" t="s">
        <v>10121</v>
      </c>
      <c r="B690" s="1" t="s">
        <v>11563</v>
      </c>
      <c r="C690" s="1" t="s">
        <v>11487</v>
      </c>
      <c r="D690" s="1" t="s">
        <v>11488</v>
      </c>
      <c r="E690" s="1" t="s">
        <v>11446</v>
      </c>
      <c r="F690" s="5">
        <v>43132.025173611102</v>
      </c>
      <c r="G690" s="2" t="s">
        <v>10122</v>
      </c>
      <c r="H690" s="2" t="s">
        <v>17</v>
      </c>
      <c r="I690" s="2" t="s">
        <v>59</v>
      </c>
      <c r="J690" s="2" t="s">
        <v>10123</v>
      </c>
      <c r="K690" s="2" t="s">
        <v>2001</v>
      </c>
      <c r="L690" s="2" t="s">
        <v>10124</v>
      </c>
      <c r="M690" s="2"/>
      <c r="N690" s="1">
        <v>3348.6</v>
      </c>
      <c r="O690" s="2" t="s">
        <v>22</v>
      </c>
      <c r="P690" s="2" t="s">
        <v>10125</v>
      </c>
      <c r="Q690" s="2" t="s">
        <v>10126</v>
      </c>
      <c r="R690" s="2" t="s">
        <v>21</v>
      </c>
      <c r="S690" s="2"/>
      <c r="T690" s="2" t="s">
        <v>25</v>
      </c>
      <c r="U690">
        <v>-1</v>
      </c>
    </row>
    <row r="691" spans="1:21">
      <c r="A691" s="2" t="s">
        <v>8553</v>
      </c>
      <c r="B691" s="1" t="s">
        <v>11540</v>
      </c>
      <c r="C691" s="1" t="s">
        <v>11487</v>
      </c>
      <c r="D691" s="1" t="s">
        <v>11488</v>
      </c>
      <c r="E691" s="1" t="s">
        <v>11446</v>
      </c>
      <c r="F691" s="5">
        <v>43140.605034722197</v>
      </c>
      <c r="G691" s="2" t="s">
        <v>10146</v>
      </c>
      <c r="H691" s="2" t="s">
        <v>17</v>
      </c>
      <c r="I691" s="2" t="s">
        <v>59</v>
      </c>
      <c r="J691" s="2" t="s">
        <v>10147</v>
      </c>
      <c r="K691" s="2" t="s">
        <v>20</v>
      </c>
      <c r="L691" s="2" t="s">
        <v>10147</v>
      </c>
      <c r="M691" s="2"/>
      <c r="N691" s="1">
        <v>809.91</v>
      </c>
      <c r="O691" s="2" t="s">
        <v>22</v>
      </c>
      <c r="P691" s="2" t="s">
        <v>10148</v>
      </c>
      <c r="Q691" s="2" t="s">
        <v>10148</v>
      </c>
      <c r="R691" s="2" t="s">
        <v>21</v>
      </c>
      <c r="S691" s="2"/>
      <c r="T691" s="2" t="s">
        <v>25</v>
      </c>
      <c r="U691">
        <v>-1</v>
      </c>
    </row>
    <row r="692" spans="1:21">
      <c r="A692" s="2" t="s">
        <v>8553</v>
      </c>
      <c r="B692" s="1" t="s">
        <v>11540</v>
      </c>
      <c r="C692" s="1" t="s">
        <v>11487</v>
      </c>
      <c r="D692" s="1" t="s">
        <v>11488</v>
      </c>
      <c r="E692" s="1" t="s">
        <v>11446</v>
      </c>
      <c r="F692" s="5">
        <v>43140.605034722197</v>
      </c>
      <c r="G692" s="2" t="s">
        <v>10149</v>
      </c>
      <c r="H692" s="2" t="s">
        <v>17</v>
      </c>
      <c r="I692" s="2" t="s">
        <v>59</v>
      </c>
      <c r="J692" s="2" t="s">
        <v>10150</v>
      </c>
      <c r="K692" s="2" t="s">
        <v>20</v>
      </c>
      <c r="L692" s="2" t="s">
        <v>10150</v>
      </c>
      <c r="M692" s="2"/>
      <c r="N692" s="1">
        <v>376.45</v>
      </c>
      <c r="O692" s="2" t="s">
        <v>22</v>
      </c>
      <c r="P692" s="2" t="s">
        <v>10151</v>
      </c>
      <c r="Q692" s="2" t="s">
        <v>10152</v>
      </c>
      <c r="R692" s="2" t="s">
        <v>21</v>
      </c>
      <c r="S692" s="2"/>
      <c r="T692" s="2" t="s">
        <v>25</v>
      </c>
      <c r="U692">
        <v>-1</v>
      </c>
    </row>
    <row r="693" spans="1:21">
      <c r="A693" s="2" t="s">
        <v>8615</v>
      </c>
      <c r="B693" s="1" t="s">
        <v>11541</v>
      </c>
      <c r="C693" s="1" t="s">
        <v>11542</v>
      </c>
      <c r="D693" s="1" t="s">
        <v>11543</v>
      </c>
      <c r="E693" s="1" t="s">
        <v>11446</v>
      </c>
      <c r="F693" s="5">
        <v>43174.780104166668</v>
      </c>
      <c r="G693" s="2" t="s">
        <v>10189</v>
      </c>
      <c r="H693" s="2" t="s">
        <v>17</v>
      </c>
      <c r="I693" s="2" t="s">
        <v>59</v>
      </c>
      <c r="J693" s="2" t="s">
        <v>10190</v>
      </c>
      <c r="K693" s="2" t="s">
        <v>360</v>
      </c>
      <c r="L693" s="2" t="s">
        <v>10191</v>
      </c>
      <c r="M693" s="2"/>
      <c r="N693" s="1">
        <v>4223.47</v>
      </c>
      <c r="O693" s="2" t="s">
        <v>22</v>
      </c>
      <c r="P693" s="2" t="s">
        <v>10192</v>
      </c>
      <c r="Q693" s="2" t="s">
        <v>10193</v>
      </c>
      <c r="R693" s="2" t="s">
        <v>21</v>
      </c>
      <c r="S693" s="2"/>
      <c r="T693" s="2" t="s">
        <v>25</v>
      </c>
      <c r="U693">
        <v>-1</v>
      </c>
    </row>
    <row r="694" spans="1:21">
      <c r="A694" s="2" t="s">
        <v>8615</v>
      </c>
      <c r="B694" s="1" t="s">
        <v>11541</v>
      </c>
      <c r="C694" s="1" t="s">
        <v>11542</v>
      </c>
      <c r="D694" s="1" t="s">
        <v>11543</v>
      </c>
      <c r="E694" s="1" t="s">
        <v>11446</v>
      </c>
      <c r="F694" s="5">
        <v>43174.780104166668</v>
      </c>
      <c r="G694" s="2" t="s">
        <v>10194</v>
      </c>
      <c r="H694" s="2" t="s">
        <v>17</v>
      </c>
      <c r="I694" s="2" t="s">
        <v>59</v>
      </c>
      <c r="J694" s="2" t="s">
        <v>730</v>
      </c>
      <c r="K694" s="2" t="s">
        <v>20</v>
      </c>
      <c r="L694" s="2" t="s">
        <v>730</v>
      </c>
      <c r="M694" s="2">
        <v>148</v>
      </c>
      <c r="N694" s="1">
        <v>0</v>
      </c>
      <c r="O694" s="2" t="s">
        <v>22</v>
      </c>
      <c r="P694" s="2" t="s">
        <v>10195</v>
      </c>
      <c r="Q694" s="2" t="s">
        <v>10196</v>
      </c>
      <c r="R694" s="2" t="s">
        <v>21</v>
      </c>
      <c r="S694" s="2"/>
      <c r="T694" s="2" t="s">
        <v>25</v>
      </c>
      <c r="U694">
        <v>-1</v>
      </c>
    </row>
    <row r="695" spans="1:21">
      <c r="A695" s="2" t="s">
        <v>8519</v>
      </c>
      <c r="B695" s="1" t="s">
        <v>11564</v>
      </c>
      <c r="C695" s="1" t="s">
        <v>11487</v>
      </c>
      <c r="D695" s="1" t="s">
        <v>11488</v>
      </c>
      <c r="E695" s="1" t="s">
        <v>11446</v>
      </c>
      <c r="F695" s="5">
        <v>43090</v>
      </c>
      <c r="G695" s="2" t="s">
        <v>10213</v>
      </c>
      <c r="H695" s="2" t="s">
        <v>17</v>
      </c>
      <c r="I695" s="2" t="s">
        <v>59</v>
      </c>
      <c r="J695" s="2" t="s">
        <v>1117</v>
      </c>
      <c r="K695" s="2" t="s">
        <v>20</v>
      </c>
      <c r="L695" s="2" t="s">
        <v>1117</v>
      </c>
      <c r="M695" s="2"/>
      <c r="N695" s="1">
        <v>262</v>
      </c>
      <c r="O695" s="2" t="s">
        <v>22</v>
      </c>
      <c r="P695" s="2" t="s">
        <v>10214</v>
      </c>
      <c r="Q695" s="2" t="s">
        <v>10215</v>
      </c>
      <c r="R695" s="2" t="s">
        <v>21</v>
      </c>
      <c r="S695" s="2"/>
      <c r="T695" s="2" t="s">
        <v>25</v>
      </c>
      <c r="U695">
        <v>-1</v>
      </c>
    </row>
    <row r="696" spans="1:21">
      <c r="A696" s="2" t="s">
        <v>8519</v>
      </c>
      <c r="B696" s="1" t="s">
        <v>11564</v>
      </c>
      <c r="C696" s="1" t="s">
        <v>11487</v>
      </c>
      <c r="D696" s="1" t="s">
        <v>11488</v>
      </c>
      <c r="E696" s="1" t="s">
        <v>11446</v>
      </c>
      <c r="F696" s="5">
        <v>43090</v>
      </c>
      <c r="G696" s="2" t="s">
        <v>10216</v>
      </c>
      <c r="H696" s="2" t="s">
        <v>17</v>
      </c>
      <c r="I696" s="2" t="s">
        <v>59</v>
      </c>
      <c r="J696" s="2" t="s">
        <v>10217</v>
      </c>
      <c r="K696" s="2" t="s">
        <v>20</v>
      </c>
      <c r="L696" s="2" t="s">
        <v>10217</v>
      </c>
      <c r="M696" s="2"/>
      <c r="N696" s="1">
        <v>1879</v>
      </c>
      <c r="O696" s="2" t="s">
        <v>22</v>
      </c>
      <c r="P696" s="2" t="s">
        <v>10218</v>
      </c>
      <c r="Q696" s="2" t="s">
        <v>10219</v>
      </c>
      <c r="R696" s="2" t="s">
        <v>21</v>
      </c>
      <c r="S696" s="2"/>
      <c r="T696" s="2" t="s">
        <v>25</v>
      </c>
      <c r="U696">
        <v>-1</v>
      </c>
    </row>
    <row r="697" spans="1:21">
      <c r="A697" s="2" t="s">
        <v>8519</v>
      </c>
      <c r="B697" s="1" t="s">
        <v>11564</v>
      </c>
      <c r="C697" s="1" t="s">
        <v>11487</v>
      </c>
      <c r="D697" s="1" t="s">
        <v>11488</v>
      </c>
      <c r="E697" s="1" t="s">
        <v>11446</v>
      </c>
      <c r="F697" s="5">
        <v>43090</v>
      </c>
      <c r="G697" s="2" t="s">
        <v>10220</v>
      </c>
      <c r="H697" s="2" t="s">
        <v>17</v>
      </c>
      <c r="I697" s="2" t="s">
        <v>59</v>
      </c>
      <c r="J697" s="2" t="s">
        <v>10221</v>
      </c>
      <c r="K697" s="2" t="s">
        <v>20</v>
      </c>
      <c r="L697" s="2" t="s">
        <v>10221</v>
      </c>
      <c r="M697" s="2"/>
      <c r="N697" s="1">
        <v>1453</v>
      </c>
      <c r="O697" s="2" t="s">
        <v>22</v>
      </c>
      <c r="P697" s="2" t="s">
        <v>10222</v>
      </c>
      <c r="Q697" s="2" t="s">
        <v>10223</v>
      </c>
      <c r="R697" s="2" t="s">
        <v>21</v>
      </c>
      <c r="S697" s="2"/>
      <c r="T697" s="2" t="s">
        <v>25</v>
      </c>
      <c r="U697">
        <v>-1</v>
      </c>
    </row>
    <row r="698" spans="1:21">
      <c r="A698" s="2" t="s">
        <v>8920</v>
      </c>
      <c r="B698" s="1" t="s">
        <v>11555</v>
      </c>
      <c r="C698" s="1" t="s">
        <v>11487</v>
      </c>
      <c r="D698" s="1" t="s">
        <v>11488</v>
      </c>
      <c r="E698" s="1" t="s">
        <v>11446</v>
      </c>
      <c r="F698" s="5">
        <v>43042</v>
      </c>
      <c r="G698" s="2" t="s">
        <v>10224</v>
      </c>
      <c r="H698" s="2" t="s">
        <v>17</v>
      </c>
      <c r="I698" s="2" t="s">
        <v>59</v>
      </c>
      <c r="J698" s="2" t="s">
        <v>10225</v>
      </c>
      <c r="K698" s="2" t="s">
        <v>84</v>
      </c>
      <c r="L698" s="2" t="s">
        <v>10226</v>
      </c>
      <c r="M698" s="2">
        <v>1383</v>
      </c>
      <c r="N698" s="1">
        <v>2574.6</v>
      </c>
      <c r="O698" s="2" t="s">
        <v>22</v>
      </c>
      <c r="P698" s="2" t="s">
        <v>10227</v>
      </c>
      <c r="Q698" s="2" t="s">
        <v>10228</v>
      </c>
      <c r="R698" s="2" t="s">
        <v>21</v>
      </c>
      <c r="S698" s="2"/>
      <c r="T698" s="2" t="s">
        <v>25</v>
      </c>
      <c r="U698">
        <v>-1</v>
      </c>
    </row>
    <row r="699" spans="1:21">
      <c r="A699" s="2" t="s">
        <v>8920</v>
      </c>
      <c r="B699" s="1" t="s">
        <v>11555</v>
      </c>
      <c r="C699" s="1" t="s">
        <v>11487</v>
      </c>
      <c r="D699" s="1" t="s">
        <v>11488</v>
      </c>
      <c r="E699" s="1" t="s">
        <v>11446</v>
      </c>
      <c r="F699" s="5">
        <v>43042</v>
      </c>
      <c r="G699" s="2" t="s">
        <v>10229</v>
      </c>
      <c r="H699" s="2" t="s">
        <v>17</v>
      </c>
      <c r="I699" s="2" t="s">
        <v>59</v>
      </c>
      <c r="J699" s="2" t="s">
        <v>10230</v>
      </c>
      <c r="K699" s="2" t="s">
        <v>84</v>
      </c>
      <c r="L699" s="2" t="s">
        <v>10231</v>
      </c>
      <c r="M699" s="2">
        <v>3830.1</v>
      </c>
      <c r="N699" s="1">
        <v>0</v>
      </c>
      <c r="O699" s="2" t="s">
        <v>22</v>
      </c>
      <c r="P699" s="2" t="s">
        <v>10232</v>
      </c>
      <c r="Q699" s="2" t="s">
        <v>10233</v>
      </c>
      <c r="R699" s="2" t="s">
        <v>21</v>
      </c>
      <c r="S699" s="2"/>
      <c r="T699" s="2" t="s">
        <v>25</v>
      </c>
      <c r="U699">
        <v>-1</v>
      </c>
    </row>
    <row r="700" spans="1:21">
      <c r="A700" s="2" t="s">
        <v>8519</v>
      </c>
      <c r="B700" s="1" t="s">
        <v>11564</v>
      </c>
      <c r="C700" s="1" t="s">
        <v>11487</v>
      </c>
      <c r="D700" s="1" t="s">
        <v>11488</v>
      </c>
      <c r="E700" s="1" t="s">
        <v>11446</v>
      </c>
      <c r="F700" s="5">
        <v>43090</v>
      </c>
      <c r="G700" s="2" t="s">
        <v>10234</v>
      </c>
      <c r="H700" s="2" t="s">
        <v>17</v>
      </c>
      <c r="I700" s="2" t="s">
        <v>59</v>
      </c>
      <c r="J700" s="2" t="s">
        <v>10235</v>
      </c>
      <c r="K700" s="2" t="s">
        <v>20</v>
      </c>
      <c r="L700" s="2" t="s">
        <v>10235</v>
      </c>
      <c r="M700" s="2"/>
      <c r="N700" s="1">
        <v>702.05</v>
      </c>
      <c r="O700" s="2" t="s">
        <v>22</v>
      </c>
      <c r="P700" s="2" t="s">
        <v>10236</v>
      </c>
      <c r="Q700" s="2" t="s">
        <v>10237</v>
      </c>
      <c r="R700" s="2" t="s">
        <v>21</v>
      </c>
      <c r="S700" s="2"/>
      <c r="T700" s="2" t="s">
        <v>25</v>
      </c>
      <c r="U700">
        <v>-1</v>
      </c>
    </row>
    <row r="701" spans="1:21">
      <c r="A701" s="2" t="s">
        <v>8519</v>
      </c>
      <c r="B701" s="1" t="s">
        <v>11564</v>
      </c>
      <c r="C701" s="1" t="s">
        <v>11487</v>
      </c>
      <c r="D701" s="1" t="s">
        <v>11488</v>
      </c>
      <c r="E701" s="1" t="s">
        <v>11446</v>
      </c>
      <c r="F701" s="5">
        <v>43090</v>
      </c>
      <c r="G701" s="2" t="s">
        <v>10238</v>
      </c>
      <c r="H701" s="2" t="s">
        <v>36</v>
      </c>
      <c r="I701" s="2" t="s">
        <v>59</v>
      </c>
      <c r="J701" s="2" t="s">
        <v>10239</v>
      </c>
      <c r="K701" s="2" t="s">
        <v>20</v>
      </c>
      <c r="L701" s="2" t="s">
        <v>10239</v>
      </c>
      <c r="M701" s="2"/>
      <c r="N701" s="1">
        <v>884.8</v>
      </c>
      <c r="O701" s="2" t="s">
        <v>22</v>
      </c>
      <c r="P701" s="2" t="s">
        <v>10240</v>
      </c>
      <c r="Q701" s="2" t="s">
        <v>10241</v>
      </c>
      <c r="R701" s="2" t="s">
        <v>21</v>
      </c>
      <c r="S701" s="2"/>
      <c r="T701" s="2" t="s">
        <v>25</v>
      </c>
      <c r="U701">
        <v>-1</v>
      </c>
    </row>
    <row r="702" spans="1:21">
      <c r="A702" s="2" t="s">
        <v>8519</v>
      </c>
      <c r="B702" s="1" t="s">
        <v>11564</v>
      </c>
      <c r="C702" s="1" t="s">
        <v>11487</v>
      </c>
      <c r="D702" s="1" t="s">
        <v>11488</v>
      </c>
      <c r="E702" s="1" t="s">
        <v>11446</v>
      </c>
      <c r="F702" s="5">
        <v>43090</v>
      </c>
      <c r="G702" s="2" t="s">
        <v>10242</v>
      </c>
      <c r="H702" s="2" t="s">
        <v>36</v>
      </c>
      <c r="I702" s="2" t="s">
        <v>59</v>
      </c>
      <c r="J702" s="2" t="s">
        <v>10243</v>
      </c>
      <c r="K702" s="2" t="s">
        <v>20</v>
      </c>
      <c r="L702" s="2" t="s">
        <v>10243</v>
      </c>
      <c r="M702" s="2"/>
      <c r="N702" s="1">
        <v>896</v>
      </c>
      <c r="O702" s="2" t="s">
        <v>22</v>
      </c>
      <c r="P702" s="2" t="s">
        <v>10244</v>
      </c>
      <c r="Q702" s="2" t="s">
        <v>10245</v>
      </c>
      <c r="R702" s="2" t="s">
        <v>21</v>
      </c>
      <c r="S702" s="2"/>
      <c r="T702" s="2" t="s">
        <v>25</v>
      </c>
      <c r="U702">
        <v>-1</v>
      </c>
    </row>
    <row r="703" spans="1:21">
      <c r="A703" s="2" t="s">
        <v>8519</v>
      </c>
      <c r="B703" s="1" t="s">
        <v>11564</v>
      </c>
      <c r="C703" s="1" t="s">
        <v>11487</v>
      </c>
      <c r="D703" s="1" t="s">
        <v>11488</v>
      </c>
      <c r="E703" s="1" t="s">
        <v>11446</v>
      </c>
      <c r="F703" s="5">
        <v>43090</v>
      </c>
      <c r="G703" s="2" t="s">
        <v>10246</v>
      </c>
      <c r="H703" s="2" t="s">
        <v>17</v>
      </c>
      <c r="I703" s="2" t="s">
        <v>59</v>
      </c>
      <c r="J703" s="2" t="s">
        <v>10247</v>
      </c>
      <c r="K703" s="2" t="s">
        <v>20</v>
      </c>
      <c r="L703" s="2" t="s">
        <v>10247</v>
      </c>
      <c r="M703" s="2"/>
      <c r="N703" s="1">
        <v>763.91</v>
      </c>
      <c r="O703" s="2" t="s">
        <v>22</v>
      </c>
      <c r="P703" s="2" t="s">
        <v>10248</v>
      </c>
      <c r="Q703" s="2" t="s">
        <v>10249</v>
      </c>
      <c r="R703" s="2" t="s">
        <v>21</v>
      </c>
      <c r="S703" s="2"/>
      <c r="T703" s="2" t="s">
        <v>25</v>
      </c>
      <c r="U703">
        <v>-1</v>
      </c>
    </row>
    <row r="704" spans="1:21">
      <c r="A704" s="2" t="s">
        <v>8553</v>
      </c>
      <c r="B704" s="1" t="s">
        <v>11540</v>
      </c>
      <c r="C704" s="1" t="s">
        <v>11487</v>
      </c>
      <c r="D704" s="1" t="s">
        <v>11488</v>
      </c>
      <c r="E704" s="1" t="s">
        <v>11446</v>
      </c>
      <c r="F704" s="5">
        <v>43140.605034722197</v>
      </c>
      <c r="G704" s="2" t="s">
        <v>10250</v>
      </c>
      <c r="H704" s="2" t="s">
        <v>17</v>
      </c>
      <c r="I704" s="2" t="s">
        <v>59</v>
      </c>
      <c r="J704" s="2" t="s">
        <v>10251</v>
      </c>
      <c r="K704" s="2" t="s">
        <v>20</v>
      </c>
      <c r="L704" s="2" t="s">
        <v>10251</v>
      </c>
      <c r="M704" s="2"/>
      <c r="N704" s="1">
        <v>703.91</v>
      </c>
      <c r="O704" s="2" t="s">
        <v>22</v>
      </c>
      <c r="P704" s="2" t="s">
        <v>10252</v>
      </c>
      <c r="Q704" s="2" t="s">
        <v>10253</v>
      </c>
      <c r="R704" s="2" t="s">
        <v>21</v>
      </c>
      <c r="S704" s="2"/>
      <c r="T704" s="2" t="s">
        <v>25</v>
      </c>
      <c r="U704">
        <v>-1</v>
      </c>
    </row>
    <row r="705" spans="1:21">
      <c r="A705" s="2" t="s">
        <v>8519</v>
      </c>
      <c r="B705" s="1" t="s">
        <v>11564</v>
      </c>
      <c r="C705" s="1" t="s">
        <v>11487</v>
      </c>
      <c r="D705" s="1" t="s">
        <v>11488</v>
      </c>
      <c r="E705" s="1" t="s">
        <v>11446</v>
      </c>
      <c r="F705" s="5">
        <v>43090</v>
      </c>
      <c r="G705" s="2" t="s">
        <v>10254</v>
      </c>
      <c r="H705" s="2" t="s">
        <v>36</v>
      </c>
      <c r="I705" s="2" t="s">
        <v>59</v>
      </c>
      <c r="J705" s="2" t="s">
        <v>3997</v>
      </c>
      <c r="K705" s="2" t="s">
        <v>20</v>
      </c>
      <c r="L705" s="2" t="s">
        <v>3997</v>
      </c>
      <c r="M705" s="2"/>
      <c r="N705" s="1">
        <v>516</v>
      </c>
      <c r="O705" s="2" t="s">
        <v>22</v>
      </c>
      <c r="P705" s="2" t="s">
        <v>10255</v>
      </c>
      <c r="Q705" s="2" t="s">
        <v>10256</v>
      </c>
      <c r="R705" s="2" t="s">
        <v>21</v>
      </c>
      <c r="S705" s="2"/>
      <c r="T705" s="2" t="s">
        <v>25</v>
      </c>
      <c r="U705">
        <v>-1</v>
      </c>
    </row>
    <row r="706" spans="1:21">
      <c r="A706" s="2" t="s">
        <v>8519</v>
      </c>
      <c r="B706" s="1" t="s">
        <v>11564</v>
      </c>
      <c r="C706" s="1" t="s">
        <v>11487</v>
      </c>
      <c r="D706" s="1" t="s">
        <v>11488</v>
      </c>
      <c r="E706" s="1" t="s">
        <v>11446</v>
      </c>
      <c r="F706" s="5">
        <v>43090</v>
      </c>
      <c r="G706" s="2" t="s">
        <v>10257</v>
      </c>
      <c r="H706" s="2" t="s">
        <v>17</v>
      </c>
      <c r="I706" s="2" t="s">
        <v>59</v>
      </c>
      <c r="J706" s="2" t="s">
        <v>10258</v>
      </c>
      <c r="K706" s="2" t="s">
        <v>20</v>
      </c>
      <c r="L706" s="2" t="s">
        <v>10258</v>
      </c>
      <c r="M706" s="2"/>
      <c r="N706" s="1">
        <v>264</v>
      </c>
      <c r="O706" s="2" t="s">
        <v>22</v>
      </c>
      <c r="P706" s="2" t="s">
        <v>10259</v>
      </c>
      <c r="Q706" s="2" t="s">
        <v>10260</v>
      </c>
      <c r="R706" s="2" t="s">
        <v>21</v>
      </c>
      <c r="S706" s="2"/>
      <c r="T706" s="2" t="s">
        <v>25</v>
      </c>
      <c r="U706">
        <v>-1</v>
      </c>
    </row>
    <row r="707" spans="1:21">
      <c r="A707" s="2" t="s">
        <v>8553</v>
      </c>
      <c r="B707" s="1" t="s">
        <v>11540</v>
      </c>
      <c r="C707" s="1" t="s">
        <v>11487</v>
      </c>
      <c r="D707" s="1" t="s">
        <v>11488</v>
      </c>
      <c r="E707" s="1" t="s">
        <v>11446</v>
      </c>
      <c r="F707" s="5">
        <v>43140.605034722197</v>
      </c>
      <c r="G707" s="2" t="s">
        <v>10264</v>
      </c>
      <c r="H707" s="2" t="s">
        <v>269</v>
      </c>
      <c r="I707" s="2" t="s">
        <v>59</v>
      </c>
      <c r="J707" s="2" t="s">
        <v>10265</v>
      </c>
      <c r="K707" s="2" t="s">
        <v>20</v>
      </c>
      <c r="L707" s="2" t="s">
        <v>10265</v>
      </c>
      <c r="M707" s="2"/>
      <c r="N707" s="1">
        <v>3156</v>
      </c>
      <c r="O707" s="2" t="s">
        <v>22</v>
      </c>
      <c r="P707" s="2" t="s">
        <v>10266</v>
      </c>
      <c r="Q707" s="2" t="s">
        <v>10267</v>
      </c>
      <c r="R707" s="2" t="s">
        <v>21</v>
      </c>
      <c r="S707" s="2"/>
      <c r="T707" s="2" t="s">
        <v>25</v>
      </c>
      <c r="U707">
        <v>-1</v>
      </c>
    </row>
    <row r="708" spans="1:21">
      <c r="A708" s="2" t="s">
        <v>8553</v>
      </c>
      <c r="B708" s="1" t="s">
        <v>11540</v>
      </c>
      <c r="C708" s="1" t="s">
        <v>11487</v>
      </c>
      <c r="D708" s="1" t="s">
        <v>11488</v>
      </c>
      <c r="E708" s="1" t="s">
        <v>11446</v>
      </c>
      <c r="F708" s="5">
        <v>43140.605034722197</v>
      </c>
      <c r="G708" s="2" t="s">
        <v>10268</v>
      </c>
      <c r="H708" s="2" t="s">
        <v>306</v>
      </c>
      <c r="I708" s="2" t="s">
        <v>59</v>
      </c>
      <c r="J708" s="2" t="s">
        <v>4168</v>
      </c>
      <c r="K708" s="2" t="s">
        <v>20</v>
      </c>
      <c r="L708" s="2" t="s">
        <v>4168</v>
      </c>
      <c r="M708" s="2"/>
      <c r="N708" s="1">
        <v>500</v>
      </c>
      <c r="O708" s="2" t="s">
        <v>22</v>
      </c>
      <c r="P708" s="2" t="s">
        <v>10269</v>
      </c>
      <c r="Q708" s="2" t="s">
        <v>10270</v>
      </c>
      <c r="R708" s="2" t="s">
        <v>21</v>
      </c>
      <c r="S708" s="2"/>
      <c r="T708" s="2" t="s">
        <v>25</v>
      </c>
      <c r="U708">
        <v>-1</v>
      </c>
    </row>
    <row r="709" spans="1:21">
      <c r="A709" s="2" t="s">
        <v>8553</v>
      </c>
      <c r="B709" s="1" t="s">
        <v>11540</v>
      </c>
      <c r="C709" s="1" t="s">
        <v>11487</v>
      </c>
      <c r="D709" s="1" t="s">
        <v>11488</v>
      </c>
      <c r="E709" s="1" t="s">
        <v>11446</v>
      </c>
      <c r="F709" s="5">
        <v>43140.605034722197</v>
      </c>
      <c r="G709" s="2" t="s">
        <v>10286</v>
      </c>
      <c r="H709" s="2" t="s">
        <v>17</v>
      </c>
      <c r="I709" s="2" t="s">
        <v>59</v>
      </c>
      <c r="J709" s="2" t="s">
        <v>9290</v>
      </c>
      <c r="K709" s="2" t="s">
        <v>564</v>
      </c>
      <c r="L709" s="2" t="s">
        <v>9291</v>
      </c>
      <c r="M709" s="2"/>
      <c r="N709" s="1">
        <v>716.2</v>
      </c>
      <c r="O709" s="2" t="s">
        <v>22</v>
      </c>
      <c r="P709" s="2" t="s">
        <v>10287</v>
      </c>
      <c r="Q709" s="2" t="s">
        <v>10288</v>
      </c>
      <c r="R709" s="2" t="s">
        <v>21</v>
      </c>
      <c r="S709" s="2"/>
      <c r="T709" s="2" t="s">
        <v>25</v>
      </c>
      <c r="U709">
        <v>-1</v>
      </c>
    </row>
    <row r="710" spans="1:21">
      <c r="A710" s="2" t="s">
        <v>8553</v>
      </c>
      <c r="B710" s="1" t="s">
        <v>11540</v>
      </c>
      <c r="C710" s="1" t="s">
        <v>11487</v>
      </c>
      <c r="D710" s="1" t="s">
        <v>11488</v>
      </c>
      <c r="E710" s="1" t="s">
        <v>11446</v>
      </c>
      <c r="F710" s="5">
        <v>43140.605034722197</v>
      </c>
      <c r="G710" s="2" t="s">
        <v>10289</v>
      </c>
      <c r="H710" s="2" t="s">
        <v>17</v>
      </c>
      <c r="I710" s="2" t="s">
        <v>59</v>
      </c>
      <c r="J710" s="2" t="s">
        <v>9290</v>
      </c>
      <c r="K710" s="2" t="s">
        <v>564</v>
      </c>
      <c r="L710" s="2" t="s">
        <v>9291</v>
      </c>
      <c r="M710" s="2"/>
      <c r="N710" s="1">
        <v>716.2</v>
      </c>
      <c r="O710" s="2" t="s">
        <v>22</v>
      </c>
      <c r="P710" s="2" t="s">
        <v>10290</v>
      </c>
      <c r="Q710" s="2" t="s">
        <v>10290</v>
      </c>
      <c r="R710" s="2" t="s">
        <v>21</v>
      </c>
      <c r="S710" s="2"/>
      <c r="T710" s="2" t="s">
        <v>25</v>
      </c>
      <c r="U710">
        <v>-1</v>
      </c>
    </row>
    <row r="711" spans="1:21">
      <c r="A711" s="2" t="s">
        <v>8553</v>
      </c>
      <c r="B711" s="1" t="s">
        <v>11540</v>
      </c>
      <c r="C711" s="1" t="s">
        <v>11487</v>
      </c>
      <c r="D711" s="1" t="s">
        <v>11488</v>
      </c>
      <c r="E711" s="1" t="s">
        <v>11446</v>
      </c>
      <c r="F711" s="5">
        <v>43140.605034722197</v>
      </c>
      <c r="G711" s="2" t="s">
        <v>10291</v>
      </c>
      <c r="H711" s="2" t="s">
        <v>17</v>
      </c>
      <c r="I711" s="2" t="s">
        <v>59</v>
      </c>
      <c r="J711" s="2" t="s">
        <v>9290</v>
      </c>
      <c r="K711" s="2" t="s">
        <v>564</v>
      </c>
      <c r="L711" s="2" t="s">
        <v>9291</v>
      </c>
      <c r="M711" s="2"/>
      <c r="N711" s="1">
        <v>716.2</v>
      </c>
      <c r="O711" s="2" t="s">
        <v>22</v>
      </c>
      <c r="P711" s="2" t="s">
        <v>10292</v>
      </c>
      <c r="Q711" s="2" t="s">
        <v>10293</v>
      </c>
      <c r="R711" s="2" t="s">
        <v>21</v>
      </c>
      <c r="S711" s="2"/>
      <c r="T711" s="2" t="s">
        <v>25</v>
      </c>
      <c r="U711">
        <v>-1</v>
      </c>
    </row>
    <row r="712" spans="1:21">
      <c r="A712" s="2" t="s">
        <v>10294</v>
      </c>
      <c r="B712" s="1" t="s">
        <v>11565</v>
      </c>
      <c r="C712" s="1" t="s">
        <v>11453</v>
      </c>
      <c r="D712" s="1" t="s">
        <v>11453</v>
      </c>
      <c r="E712" s="1" t="s">
        <v>11446</v>
      </c>
      <c r="F712" s="5">
        <v>43025</v>
      </c>
      <c r="G712" s="2" t="s">
        <v>10295</v>
      </c>
      <c r="H712" s="2" t="s">
        <v>250</v>
      </c>
      <c r="I712" s="2" t="s">
        <v>59</v>
      </c>
      <c r="J712" s="2" t="s">
        <v>29</v>
      </c>
      <c r="K712" s="2" t="s">
        <v>20</v>
      </c>
      <c r="L712" s="2" t="s">
        <v>29</v>
      </c>
      <c r="M712" s="2"/>
      <c r="N712" s="1">
        <v>0</v>
      </c>
      <c r="O712" s="2" t="s">
        <v>22</v>
      </c>
      <c r="P712" s="2" t="s">
        <v>10296</v>
      </c>
      <c r="Q712" s="2" t="s">
        <v>10297</v>
      </c>
      <c r="R712" s="2" t="s">
        <v>21</v>
      </c>
      <c r="S712" s="2"/>
      <c r="T712" s="2" t="s">
        <v>25</v>
      </c>
      <c r="U712">
        <v>-1</v>
      </c>
    </row>
    <row r="713" spans="1:21">
      <c r="A713" s="2" t="s">
        <v>8553</v>
      </c>
      <c r="B713" s="1" t="s">
        <v>11540</v>
      </c>
      <c r="C713" s="1" t="s">
        <v>11487</v>
      </c>
      <c r="D713" s="1" t="s">
        <v>11488</v>
      </c>
      <c r="E713" s="1" t="s">
        <v>11446</v>
      </c>
      <c r="F713" s="5">
        <v>43140.605034722197</v>
      </c>
      <c r="G713" s="2" t="s">
        <v>10312</v>
      </c>
      <c r="H713" s="2" t="s">
        <v>17</v>
      </c>
      <c r="I713" s="2" t="s">
        <v>59</v>
      </c>
      <c r="J713" s="2" t="s">
        <v>8744</v>
      </c>
      <c r="K713" s="2" t="s">
        <v>20</v>
      </c>
      <c r="L713" s="2" t="s">
        <v>8744</v>
      </c>
      <c r="M713" s="2"/>
      <c r="N713" s="1">
        <v>710.91</v>
      </c>
      <c r="O713" s="2" t="s">
        <v>22</v>
      </c>
      <c r="P713" s="2" t="s">
        <v>10313</v>
      </c>
      <c r="Q713" s="2" t="s">
        <v>10313</v>
      </c>
      <c r="R713" s="2" t="s">
        <v>21</v>
      </c>
      <c r="S713" s="2"/>
      <c r="T713" s="2" t="s">
        <v>25</v>
      </c>
      <c r="U713">
        <v>-1</v>
      </c>
    </row>
    <row r="714" spans="1:21">
      <c r="A714" s="2" t="s">
        <v>8553</v>
      </c>
      <c r="B714" s="1" t="s">
        <v>11540</v>
      </c>
      <c r="C714" s="1" t="s">
        <v>11487</v>
      </c>
      <c r="D714" s="1" t="s">
        <v>11488</v>
      </c>
      <c r="E714" s="1" t="s">
        <v>11446</v>
      </c>
      <c r="F714" s="5">
        <v>43140.605034722197</v>
      </c>
      <c r="G714" s="2" t="s">
        <v>10314</v>
      </c>
      <c r="H714" s="2" t="s">
        <v>17</v>
      </c>
      <c r="I714" s="2" t="s">
        <v>59</v>
      </c>
      <c r="J714" s="2" t="s">
        <v>10315</v>
      </c>
      <c r="K714" s="2" t="s">
        <v>20</v>
      </c>
      <c r="L714" s="2" t="s">
        <v>10315</v>
      </c>
      <c r="M714" s="2"/>
      <c r="N714" s="1">
        <v>216</v>
      </c>
      <c r="O714" s="2" t="s">
        <v>22</v>
      </c>
      <c r="P714" s="2" t="s">
        <v>10316</v>
      </c>
      <c r="Q714" s="2" t="s">
        <v>10316</v>
      </c>
      <c r="R714" s="2" t="s">
        <v>21</v>
      </c>
      <c r="S714" s="2"/>
      <c r="T714" s="2" t="s">
        <v>25</v>
      </c>
      <c r="U714">
        <v>-1</v>
      </c>
    </row>
    <row r="715" spans="1:21">
      <c r="A715" s="2" t="s">
        <v>8553</v>
      </c>
      <c r="B715" s="1" t="s">
        <v>11540</v>
      </c>
      <c r="C715" s="1" t="s">
        <v>11487</v>
      </c>
      <c r="D715" s="1" t="s">
        <v>11488</v>
      </c>
      <c r="E715" s="1" t="s">
        <v>11446</v>
      </c>
      <c r="F715" s="5">
        <v>43140.605034722197</v>
      </c>
      <c r="G715" s="2" t="s">
        <v>10319</v>
      </c>
      <c r="H715" s="2" t="s">
        <v>36</v>
      </c>
      <c r="I715" s="2" t="s">
        <v>59</v>
      </c>
      <c r="J715" s="2" t="s">
        <v>4590</v>
      </c>
      <c r="K715" s="2" t="s">
        <v>20</v>
      </c>
      <c r="L715" s="2" t="s">
        <v>4590</v>
      </c>
      <c r="M715" s="2"/>
      <c r="N715" s="1">
        <v>1332</v>
      </c>
      <c r="O715" s="2" t="s">
        <v>22</v>
      </c>
      <c r="P715" s="2" t="s">
        <v>10320</v>
      </c>
      <c r="Q715" s="2" t="s">
        <v>10321</v>
      </c>
      <c r="R715" s="2" t="s">
        <v>21</v>
      </c>
      <c r="S715" s="2"/>
      <c r="T715" s="2" t="s">
        <v>25</v>
      </c>
      <c r="U715">
        <v>-1</v>
      </c>
    </row>
    <row r="716" spans="1:21">
      <c r="A716" s="2" t="s">
        <v>8553</v>
      </c>
      <c r="B716" s="1" t="s">
        <v>11540</v>
      </c>
      <c r="C716" s="1" t="s">
        <v>11487</v>
      </c>
      <c r="D716" s="1" t="s">
        <v>11488</v>
      </c>
      <c r="E716" s="1" t="s">
        <v>11446</v>
      </c>
      <c r="F716" s="5">
        <v>43140.605034722197</v>
      </c>
      <c r="G716" s="2" t="s">
        <v>10322</v>
      </c>
      <c r="H716" s="2" t="s">
        <v>306</v>
      </c>
      <c r="I716" s="2" t="s">
        <v>59</v>
      </c>
      <c r="J716" s="2" t="s">
        <v>10323</v>
      </c>
      <c r="K716" s="2" t="s">
        <v>20</v>
      </c>
      <c r="L716" s="2" t="s">
        <v>10323</v>
      </c>
      <c r="M716" s="2"/>
      <c r="N716" s="1">
        <v>133</v>
      </c>
      <c r="O716" s="2" t="s">
        <v>22</v>
      </c>
      <c r="P716" s="2" t="s">
        <v>10324</v>
      </c>
      <c r="Q716" s="2" t="s">
        <v>10324</v>
      </c>
      <c r="R716" s="2" t="s">
        <v>21</v>
      </c>
      <c r="S716" s="2"/>
      <c r="T716" s="2" t="s">
        <v>25</v>
      </c>
      <c r="U716">
        <v>-1</v>
      </c>
    </row>
    <row r="717" spans="1:21">
      <c r="A717" s="2" t="s">
        <v>8553</v>
      </c>
      <c r="B717" s="1" t="s">
        <v>11540</v>
      </c>
      <c r="C717" s="1" t="s">
        <v>11487</v>
      </c>
      <c r="D717" s="1" t="s">
        <v>11488</v>
      </c>
      <c r="E717" s="1" t="s">
        <v>11446</v>
      </c>
      <c r="F717" s="5">
        <v>43140.605034722197</v>
      </c>
      <c r="G717" s="2" t="s">
        <v>10325</v>
      </c>
      <c r="H717" s="2" t="s">
        <v>269</v>
      </c>
      <c r="I717" s="2" t="s">
        <v>59</v>
      </c>
      <c r="J717" s="2" t="s">
        <v>10326</v>
      </c>
      <c r="K717" s="2" t="s">
        <v>20</v>
      </c>
      <c r="L717" s="2" t="s">
        <v>10326</v>
      </c>
      <c r="M717" s="2"/>
      <c r="N717" s="1">
        <v>363</v>
      </c>
      <c r="O717" s="2" t="s">
        <v>22</v>
      </c>
      <c r="P717" s="2" t="s">
        <v>10327</v>
      </c>
      <c r="Q717" s="2" t="s">
        <v>10328</v>
      </c>
      <c r="R717" s="2" t="s">
        <v>21</v>
      </c>
      <c r="S717" s="2"/>
      <c r="T717" s="2" t="s">
        <v>25</v>
      </c>
      <c r="U717">
        <v>-1</v>
      </c>
    </row>
    <row r="718" spans="1:21">
      <c r="A718" s="2" t="s">
        <v>9256</v>
      </c>
      <c r="B718" s="1" t="s">
        <v>11559</v>
      </c>
      <c r="C718" s="1" t="s">
        <v>11542</v>
      </c>
      <c r="D718" s="1" t="s">
        <v>11543</v>
      </c>
      <c r="E718" s="1" t="s">
        <v>11446</v>
      </c>
      <c r="F718" s="5">
        <v>43176.737326388902</v>
      </c>
      <c r="G718" s="2" t="s">
        <v>10348</v>
      </c>
      <c r="H718" s="2" t="s">
        <v>17</v>
      </c>
      <c r="I718" s="2" t="s">
        <v>59</v>
      </c>
      <c r="J718" s="2" t="s">
        <v>10349</v>
      </c>
      <c r="K718" s="2" t="s">
        <v>371</v>
      </c>
      <c r="L718" s="2" t="s">
        <v>10350</v>
      </c>
      <c r="M718" s="2"/>
      <c r="N718" s="1">
        <v>968.4</v>
      </c>
      <c r="O718" s="2" t="s">
        <v>22</v>
      </c>
      <c r="P718" s="2" t="s">
        <v>10351</v>
      </c>
      <c r="Q718" s="2" t="s">
        <v>10352</v>
      </c>
      <c r="R718" s="2" t="s">
        <v>21</v>
      </c>
      <c r="S718" s="2"/>
      <c r="T718" s="2" t="s">
        <v>25</v>
      </c>
      <c r="U718">
        <v>-1</v>
      </c>
    </row>
    <row r="719" spans="1:21">
      <c r="A719" s="2" t="s">
        <v>8734</v>
      </c>
      <c r="B719" s="1" t="s">
        <v>11566</v>
      </c>
      <c r="C719" s="1" t="s">
        <v>11487</v>
      </c>
      <c r="D719" s="1" t="s">
        <v>11488</v>
      </c>
      <c r="E719" s="1" t="s">
        <v>11446</v>
      </c>
      <c r="F719" s="5">
        <v>42948</v>
      </c>
      <c r="G719" s="2" t="s">
        <v>10358</v>
      </c>
      <c r="H719" s="2" t="s">
        <v>17</v>
      </c>
      <c r="I719" s="2" t="s">
        <v>59</v>
      </c>
      <c r="J719" s="2" t="s">
        <v>10359</v>
      </c>
      <c r="K719" s="2" t="s">
        <v>84</v>
      </c>
      <c r="L719" s="2" t="s">
        <v>10360</v>
      </c>
      <c r="M719" s="2"/>
      <c r="N719" s="1">
        <v>3427.2</v>
      </c>
      <c r="O719" s="2" t="s">
        <v>22</v>
      </c>
      <c r="P719" s="2" t="s">
        <v>10361</v>
      </c>
      <c r="Q719" s="2" t="s">
        <v>10362</v>
      </c>
      <c r="R719" s="2" t="s">
        <v>21</v>
      </c>
      <c r="S719" s="2"/>
      <c r="T719" s="2" t="s">
        <v>25</v>
      </c>
      <c r="U719">
        <v>-1</v>
      </c>
    </row>
    <row r="720" spans="1:21">
      <c r="A720" s="2" t="s">
        <v>8651</v>
      </c>
      <c r="B720" s="1" t="s">
        <v>11558</v>
      </c>
      <c r="C720" s="1" t="s">
        <v>11542</v>
      </c>
      <c r="D720" s="1" t="s">
        <v>11543</v>
      </c>
      <c r="E720" s="1" t="s">
        <v>11446</v>
      </c>
      <c r="F720" s="5">
        <v>43132.0387962963</v>
      </c>
      <c r="G720" s="2" t="s">
        <v>10867</v>
      </c>
      <c r="H720" s="2" t="s">
        <v>17</v>
      </c>
      <c r="I720" s="2" t="s">
        <v>59</v>
      </c>
      <c r="J720" s="2" t="s">
        <v>10868</v>
      </c>
      <c r="K720" s="2" t="s">
        <v>84</v>
      </c>
      <c r="L720" s="2" t="s">
        <v>10869</v>
      </c>
      <c r="M720" s="2"/>
      <c r="N720" s="1">
        <v>14535</v>
      </c>
      <c r="O720" s="2" t="s">
        <v>22</v>
      </c>
      <c r="P720" s="2" t="s">
        <v>10870</v>
      </c>
      <c r="Q720" s="2" t="s">
        <v>10871</v>
      </c>
      <c r="R720" s="2" t="s">
        <v>21</v>
      </c>
      <c r="S720" s="2"/>
      <c r="T720" s="2" t="s">
        <v>25</v>
      </c>
      <c r="U720">
        <v>-1</v>
      </c>
    </row>
    <row r="721" spans="1:21">
      <c r="A721" s="2" t="s">
        <v>8651</v>
      </c>
      <c r="B721" s="1" t="s">
        <v>11558</v>
      </c>
      <c r="C721" s="1" t="s">
        <v>11542</v>
      </c>
      <c r="D721" s="1" t="s">
        <v>11543</v>
      </c>
      <c r="E721" s="1" t="s">
        <v>11446</v>
      </c>
      <c r="F721" s="5">
        <v>43132.0387962963</v>
      </c>
      <c r="G721" s="2" t="s">
        <v>10872</v>
      </c>
      <c r="H721" s="2" t="s">
        <v>17</v>
      </c>
      <c r="I721" s="2" t="s">
        <v>59</v>
      </c>
      <c r="J721" s="2" t="s">
        <v>10873</v>
      </c>
      <c r="K721" s="2" t="s">
        <v>84</v>
      </c>
      <c r="L721" s="2" t="s">
        <v>10874</v>
      </c>
      <c r="M721" s="2"/>
      <c r="N721" s="1">
        <v>5375.4</v>
      </c>
      <c r="O721" s="2" t="s">
        <v>22</v>
      </c>
      <c r="P721" s="2" t="s">
        <v>10875</v>
      </c>
      <c r="Q721" s="2" t="s">
        <v>10876</v>
      </c>
      <c r="R721" s="2" t="s">
        <v>21</v>
      </c>
      <c r="S721" s="2"/>
      <c r="T721" s="2" t="s">
        <v>25</v>
      </c>
      <c r="U721">
        <v>-1</v>
      </c>
    </row>
    <row r="722" spans="1:21">
      <c r="A722" s="2" t="s">
        <v>8651</v>
      </c>
      <c r="B722" s="1" t="s">
        <v>11558</v>
      </c>
      <c r="C722" s="1" t="s">
        <v>11542</v>
      </c>
      <c r="D722" s="1" t="s">
        <v>11543</v>
      </c>
      <c r="E722" s="1" t="s">
        <v>11446</v>
      </c>
      <c r="F722" s="5">
        <v>43132.0387962963</v>
      </c>
      <c r="G722" s="2" t="s">
        <v>10877</v>
      </c>
      <c r="H722" s="2" t="s">
        <v>17</v>
      </c>
      <c r="I722" s="2" t="s">
        <v>59</v>
      </c>
      <c r="J722" s="2" t="s">
        <v>10878</v>
      </c>
      <c r="K722" s="2" t="s">
        <v>84</v>
      </c>
      <c r="L722" s="2" t="s">
        <v>10879</v>
      </c>
      <c r="M722" s="2"/>
      <c r="N722" s="1">
        <v>7415.4</v>
      </c>
      <c r="O722" s="2" t="s">
        <v>22</v>
      </c>
      <c r="P722" s="2" t="s">
        <v>10880</v>
      </c>
      <c r="Q722" s="2" t="s">
        <v>10881</v>
      </c>
      <c r="R722" s="2" t="s">
        <v>21</v>
      </c>
      <c r="S722" s="2"/>
      <c r="T722" s="2" t="s">
        <v>25</v>
      </c>
      <c r="U722">
        <v>-1</v>
      </c>
    </row>
    <row r="723" spans="1:21">
      <c r="A723" s="2" t="s">
        <v>8651</v>
      </c>
      <c r="B723" s="1" t="s">
        <v>11558</v>
      </c>
      <c r="C723" s="1" t="s">
        <v>11542</v>
      </c>
      <c r="D723" s="1" t="s">
        <v>11543</v>
      </c>
      <c r="E723" s="1" t="s">
        <v>11446</v>
      </c>
      <c r="F723" s="5">
        <v>43132.0387962963</v>
      </c>
      <c r="G723" s="2" t="s">
        <v>10882</v>
      </c>
      <c r="H723" s="2" t="s">
        <v>17</v>
      </c>
      <c r="I723" s="2" t="s">
        <v>59</v>
      </c>
      <c r="J723" s="2" t="s">
        <v>10883</v>
      </c>
      <c r="K723" s="2" t="s">
        <v>84</v>
      </c>
      <c r="L723" s="2" t="s">
        <v>10884</v>
      </c>
      <c r="M723" s="2"/>
      <c r="N723" s="1">
        <v>11495.4</v>
      </c>
      <c r="O723" s="2" t="s">
        <v>22</v>
      </c>
      <c r="P723" s="2" t="s">
        <v>10885</v>
      </c>
      <c r="Q723" s="2" t="s">
        <v>10886</v>
      </c>
      <c r="R723" s="2" t="s">
        <v>21</v>
      </c>
      <c r="S723" s="2"/>
      <c r="T723" s="2" t="s">
        <v>25</v>
      </c>
      <c r="U723">
        <v>-1</v>
      </c>
    </row>
    <row r="724" spans="1:21">
      <c r="A724" s="2" t="s">
        <v>8651</v>
      </c>
      <c r="B724" s="1" t="s">
        <v>11558</v>
      </c>
      <c r="C724" s="1" t="s">
        <v>11542</v>
      </c>
      <c r="D724" s="1" t="s">
        <v>11543</v>
      </c>
      <c r="E724" s="1" t="s">
        <v>11446</v>
      </c>
      <c r="F724" s="5">
        <v>43132.0387962963</v>
      </c>
      <c r="G724" s="2" t="s">
        <v>10887</v>
      </c>
      <c r="H724" s="2" t="s">
        <v>36</v>
      </c>
      <c r="I724" s="2" t="s">
        <v>59</v>
      </c>
      <c r="J724" s="2" t="s">
        <v>10888</v>
      </c>
      <c r="K724" s="2" t="s">
        <v>84</v>
      </c>
      <c r="L724" s="2" t="s">
        <v>10889</v>
      </c>
      <c r="M724" s="2"/>
      <c r="N724" s="1">
        <v>10506</v>
      </c>
      <c r="O724" s="2" t="s">
        <v>22</v>
      </c>
      <c r="P724" s="2" t="s">
        <v>10890</v>
      </c>
      <c r="Q724" s="2" t="s">
        <v>10891</v>
      </c>
      <c r="R724" s="2" t="s">
        <v>21</v>
      </c>
      <c r="S724" s="2"/>
      <c r="T724" s="2" t="s">
        <v>25</v>
      </c>
      <c r="U724">
        <v>-1</v>
      </c>
    </row>
    <row r="725" spans="1:21">
      <c r="A725" s="2" t="s">
        <v>8802</v>
      </c>
      <c r="B725" s="1" t="s">
        <v>11547</v>
      </c>
      <c r="C725" s="1" t="s">
        <v>11453</v>
      </c>
      <c r="D725" s="1" t="s">
        <v>11453</v>
      </c>
      <c r="E725" s="1" t="s">
        <v>11446</v>
      </c>
      <c r="F725" s="5">
        <v>42889</v>
      </c>
      <c r="G725" s="2" t="s">
        <v>10894</v>
      </c>
      <c r="H725" s="2" t="s">
        <v>17</v>
      </c>
      <c r="I725" s="2" t="s">
        <v>59</v>
      </c>
      <c r="J725" s="2" t="s">
        <v>10895</v>
      </c>
      <c r="K725" s="2" t="s">
        <v>20</v>
      </c>
      <c r="L725" s="2" t="s">
        <v>10895</v>
      </c>
      <c r="M725" s="2"/>
      <c r="N725" s="1">
        <v>85</v>
      </c>
      <c r="O725" s="2" t="s">
        <v>22</v>
      </c>
      <c r="P725" s="2" t="s">
        <v>10896</v>
      </c>
      <c r="Q725" s="2" t="s">
        <v>10897</v>
      </c>
      <c r="R725" s="2" t="s">
        <v>21</v>
      </c>
      <c r="S725" s="2"/>
      <c r="T725" s="2" t="s">
        <v>25</v>
      </c>
      <c r="U725">
        <v>-1</v>
      </c>
    </row>
    <row r="726" spans="1:21">
      <c r="A726" s="2" t="s">
        <v>10904</v>
      </c>
      <c r="B726" s="1" t="s">
        <v>11567</v>
      </c>
      <c r="C726" s="1" t="s">
        <v>11459</v>
      </c>
      <c r="D726" s="1" t="s">
        <v>11460</v>
      </c>
      <c r="E726" s="1" t="s">
        <v>11446</v>
      </c>
      <c r="F726" s="5">
        <v>42930</v>
      </c>
      <c r="G726" s="2" t="s">
        <v>10905</v>
      </c>
      <c r="H726" s="2" t="s">
        <v>89</v>
      </c>
      <c r="I726" s="2" t="s">
        <v>59</v>
      </c>
      <c r="J726" s="2" t="s">
        <v>5820</v>
      </c>
      <c r="K726" s="2" t="s">
        <v>20</v>
      </c>
      <c r="L726" s="2" t="s">
        <v>5820</v>
      </c>
      <c r="M726" s="2"/>
      <c r="N726" s="1">
        <v>111</v>
      </c>
      <c r="O726" s="2" t="s">
        <v>22</v>
      </c>
      <c r="P726" s="2" t="s">
        <v>10906</v>
      </c>
      <c r="Q726" s="2" t="s">
        <v>10907</v>
      </c>
      <c r="R726" s="2" t="s">
        <v>21</v>
      </c>
      <c r="S726" s="2"/>
      <c r="T726" s="2" t="s">
        <v>25</v>
      </c>
      <c r="U726">
        <v>-1</v>
      </c>
    </row>
    <row r="727" spans="1:21">
      <c r="A727" s="2" t="s">
        <v>8949</v>
      </c>
      <c r="B727" s="1" t="s">
        <v>11550</v>
      </c>
      <c r="C727" s="1" t="s">
        <v>11542</v>
      </c>
      <c r="D727" s="1" t="s">
        <v>11549</v>
      </c>
      <c r="E727" s="1" t="s">
        <v>11446</v>
      </c>
      <c r="F727" s="5">
        <v>43109.448287036997</v>
      </c>
      <c r="G727" s="2" t="s">
        <v>10978</v>
      </c>
      <c r="H727" s="2" t="s">
        <v>17</v>
      </c>
      <c r="I727" s="2" t="s">
        <v>59</v>
      </c>
      <c r="J727" s="2" t="s">
        <v>10969</v>
      </c>
      <c r="K727" s="2" t="s">
        <v>8600</v>
      </c>
      <c r="L727" s="2" t="s">
        <v>10970</v>
      </c>
      <c r="M727" s="2"/>
      <c r="N727" s="1">
        <v>15876</v>
      </c>
      <c r="O727" s="2" t="s">
        <v>22</v>
      </c>
      <c r="P727" s="2" t="s">
        <v>10979</v>
      </c>
      <c r="Q727" s="2" t="s">
        <v>10980</v>
      </c>
      <c r="R727" s="2" t="s">
        <v>21</v>
      </c>
      <c r="S727" s="2"/>
      <c r="T727" s="2" t="s">
        <v>25</v>
      </c>
      <c r="U727">
        <v>-1</v>
      </c>
    </row>
    <row r="728" spans="1:21">
      <c r="A728" s="2" t="s">
        <v>8612</v>
      </c>
      <c r="B728" s="1" t="s">
        <v>11568</v>
      </c>
      <c r="C728" s="1" t="s">
        <v>11487</v>
      </c>
      <c r="D728" s="1" t="s">
        <v>11488</v>
      </c>
      <c r="E728" s="1" t="s">
        <v>11446</v>
      </c>
      <c r="F728" s="5">
        <v>43039</v>
      </c>
      <c r="G728" s="2" t="s">
        <v>10991</v>
      </c>
      <c r="H728" s="2" t="s">
        <v>17</v>
      </c>
      <c r="I728" s="2" t="s">
        <v>59</v>
      </c>
      <c r="J728" s="2" t="s">
        <v>10992</v>
      </c>
      <c r="K728" s="2" t="s">
        <v>20</v>
      </c>
      <c r="L728" s="2" t="s">
        <v>10992</v>
      </c>
      <c r="M728" s="2"/>
      <c r="N728" s="1">
        <v>3550</v>
      </c>
      <c r="O728" s="2" t="s">
        <v>22</v>
      </c>
      <c r="P728" s="2" t="s">
        <v>7233</v>
      </c>
      <c r="Q728" s="2" t="s">
        <v>10993</v>
      </c>
      <c r="R728" s="2" t="s">
        <v>21</v>
      </c>
      <c r="S728" s="2"/>
      <c r="T728" s="2" t="s">
        <v>25</v>
      </c>
      <c r="U728">
        <v>-1</v>
      </c>
    </row>
    <row r="729" spans="1:21">
      <c r="A729" s="2" t="s">
        <v>8949</v>
      </c>
      <c r="B729" s="1" t="s">
        <v>11550</v>
      </c>
      <c r="C729" s="1" t="s">
        <v>11542</v>
      </c>
      <c r="D729" s="1" t="s">
        <v>11549</v>
      </c>
      <c r="E729" s="1" t="s">
        <v>11446</v>
      </c>
      <c r="F729" s="5">
        <v>43109.448287036997</v>
      </c>
      <c r="G729" s="2" t="s">
        <v>10994</v>
      </c>
      <c r="H729" s="2" t="s">
        <v>36</v>
      </c>
      <c r="I729" s="2" t="s">
        <v>59</v>
      </c>
      <c r="J729" s="2" t="s">
        <v>10995</v>
      </c>
      <c r="K729" s="2" t="s">
        <v>8600</v>
      </c>
      <c r="L729" s="2" t="s">
        <v>10996</v>
      </c>
      <c r="M729" s="2"/>
      <c r="N729" s="1">
        <v>22860</v>
      </c>
      <c r="O729" s="2" t="s">
        <v>22</v>
      </c>
      <c r="P729" s="2" t="s">
        <v>10997</v>
      </c>
      <c r="Q729" s="2" t="s">
        <v>10998</v>
      </c>
      <c r="R729" s="2" t="s">
        <v>21</v>
      </c>
      <c r="S729" s="2"/>
      <c r="T729" s="2" t="s">
        <v>25</v>
      </c>
      <c r="U729">
        <v>-1</v>
      </c>
    </row>
    <row r="730" spans="1:21">
      <c r="A730" s="2" t="s">
        <v>9321</v>
      </c>
      <c r="B730" s="1" t="s">
        <v>11556</v>
      </c>
      <c r="C730" s="1" t="s">
        <v>11557</v>
      </c>
      <c r="D730" s="1" t="s">
        <v>11497</v>
      </c>
      <c r="E730" s="1" t="s">
        <v>11446</v>
      </c>
      <c r="F730" s="5">
        <v>42961</v>
      </c>
      <c r="G730" s="2" t="s">
        <v>11002</v>
      </c>
      <c r="H730" s="2" t="s">
        <v>250</v>
      </c>
      <c r="I730" s="2" t="s">
        <v>59</v>
      </c>
      <c r="J730" s="2" t="s">
        <v>29</v>
      </c>
      <c r="K730" s="2" t="s">
        <v>20</v>
      </c>
      <c r="L730" s="2" t="s">
        <v>29</v>
      </c>
      <c r="M730" s="2"/>
      <c r="N730" s="1">
        <v>0</v>
      </c>
      <c r="O730" s="2" t="s">
        <v>22</v>
      </c>
      <c r="P730" s="2" t="s">
        <v>11003</v>
      </c>
      <c r="Q730" s="2" t="s">
        <v>11003</v>
      </c>
      <c r="R730" s="2" t="s">
        <v>21</v>
      </c>
      <c r="S730" s="2"/>
      <c r="T730" s="2" t="s">
        <v>25</v>
      </c>
      <c r="U730">
        <v>-1</v>
      </c>
    </row>
    <row r="731" spans="1:21">
      <c r="A731" s="2" t="s">
        <v>8553</v>
      </c>
      <c r="B731" s="1" t="s">
        <v>11540</v>
      </c>
      <c r="C731" s="1" t="s">
        <v>11487</v>
      </c>
      <c r="D731" s="1" t="s">
        <v>11488</v>
      </c>
      <c r="E731" s="1" t="s">
        <v>11446</v>
      </c>
      <c r="F731" s="5">
        <v>43140.605034722197</v>
      </c>
      <c r="G731" s="2" t="s">
        <v>11014</v>
      </c>
      <c r="H731" s="2" t="s">
        <v>17</v>
      </c>
      <c r="I731" s="2" t="s">
        <v>59</v>
      </c>
      <c r="J731" s="2" t="s">
        <v>11015</v>
      </c>
      <c r="K731" s="2" t="s">
        <v>20</v>
      </c>
      <c r="L731" s="2" t="s">
        <v>11015</v>
      </c>
      <c r="M731" s="2"/>
      <c r="N731" s="1">
        <v>252.99</v>
      </c>
      <c r="O731" s="2" t="s">
        <v>22</v>
      </c>
      <c r="P731" s="2" t="s">
        <v>11016</v>
      </c>
      <c r="Q731" s="2" t="s">
        <v>11017</v>
      </c>
      <c r="R731" s="2" t="s">
        <v>21</v>
      </c>
      <c r="S731" s="2"/>
      <c r="T731" s="2" t="s">
        <v>25</v>
      </c>
      <c r="U731">
        <v>-1</v>
      </c>
    </row>
    <row r="732" spans="1:21">
      <c r="A732" s="2" t="s">
        <v>8553</v>
      </c>
      <c r="B732" s="1" t="s">
        <v>11540</v>
      </c>
      <c r="C732" s="1" t="s">
        <v>11487</v>
      </c>
      <c r="D732" s="1" t="s">
        <v>11488</v>
      </c>
      <c r="E732" s="1" t="s">
        <v>11446</v>
      </c>
      <c r="F732" s="5">
        <v>43140.605034722197</v>
      </c>
      <c r="G732" s="2" t="s">
        <v>11018</v>
      </c>
      <c r="H732" s="2" t="s">
        <v>306</v>
      </c>
      <c r="I732" s="2" t="s">
        <v>59</v>
      </c>
      <c r="J732" s="2" t="s">
        <v>4818</v>
      </c>
      <c r="K732" s="2" t="s">
        <v>20</v>
      </c>
      <c r="L732" s="2" t="s">
        <v>4818</v>
      </c>
      <c r="M732" s="2"/>
      <c r="N732" s="1">
        <v>250</v>
      </c>
      <c r="O732" s="2" t="s">
        <v>22</v>
      </c>
      <c r="P732" s="2" t="s">
        <v>11019</v>
      </c>
      <c r="Q732" s="2" t="s">
        <v>11019</v>
      </c>
      <c r="R732" s="2" t="s">
        <v>21</v>
      </c>
      <c r="S732" s="2"/>
      <c r="T732" s="2" t="s">
        <v>25</v>
      </c>
      <c r="U732">
        <v>-1</v>
      </c>
    </row>
  </sheetData>
  <phoneticPr fontId="2" type="noConversion"/>
  <hyperlinks>
    <hyperlink ref="A388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3" workbookViewId="0">
      <selection activeCell="F23" sqref="F23"/>
    </sheetView>
  </sheetViews>
  <sheetFormatPr defaultColWidth="8.88671875" defaultRowHeight="13.8"/>
  <cols>
    <col min="1" max="1" width="7.21875" style="8" customWidth="1"/>
    <col min="2" max="2" width="8.88671875" style="8"/>
    <col min="3" max="3" width="11.109375" style="8" bestFit="1" customWidth="1"/>
    <col min="4" max="5" width="11.109375" style="8" customWidth="1"/>
    <col min="6" max="6" width="15.21875" style="8" bestFit="1" customWidth="1"/>
    <col min="7" max="7" width="8.88671875" style="8"/>
    <col min="8" max="8" width="15.44140625" style="8" bestFit="1" customWidth="1"/>
    <col min="9" max="9" width="13.109375" style="8" bestFit="1" customWidth="1"/>
    <col min="10" max="10" width="7.6640625" style="8" bestFit="1" customWidth="1"/>
    <col min="11" max="11" width="5.33203125" style="8" bestFit="1" customWidth="1"/>
    <col min="12" max="12" width="9.109375" style="8" bestFit="1" customWidth="1"/>
    <col min="13" max="14" width="11.109375" style="8" bestFit="1" customWidth="1"/>
    <col min="15" max="16384" width="8.88671875" style="8"/>
  </cols>
  <sheetData>
    <row r="1" spans="1:10" ht="19.95" customHeight="1">
      <c r="A1" s="85" t="s">
        <v>11569</v>
      </c>
      <c r="B1" s="85"/>
      <c r="C1" s="85"/>
      <c r="D1" s="85"/>
      <c r="E1" s="85"/>
      <c r="F1" s="85"/>
      <c r="G1" s="7"/>
    </row>
    <row r="2" spans="1:10" ht="19.95" customHeight="1" thickBot="1">
      <c r="A2" s="85"/>
      <c r="B2" s="85"/>
      <c r="C2" s="85"/>
      <c r="D2" s="85"/>
      <c r="E2" s="85"/>
      <c r="F2" s="85"/>
      <c r="G2" s="7"/>
    </row>
    <row r="3" spans="1:10" ht="15.6" customHeight="1">
      <c r="A3" s="9" t="s">
        <v>11570</v>
      </c>
      <c r="B3" s="10" t="s">
        <v>11444</v>
      </c>
      <c r="C3" s="10" t="s">
        <v>11571</v>
      </c>
      <c r="D3" s="10" t="s">
        <v>11572</v>
      </c>
      <c r="E3" s="10" t="s">
        <v>11573</v>
      </c>
      <c r="F3" s="11" t="s">
        <v>11574</v>
      </c>
      <c r="G3" s="7"/>
      <c r="H3" s="12"/>
      <c r="I3" s="12"/>
      <c r="J3" s="12"/>
    </row>
    <row r="4" spans="1:10" ht="19.95" hidden="1" customHeight="1">
      <c r="A4" s="13">
        <v>1</v>
      </c>
      <c r="B4" s="14" t="s">
        <v>11575</v>
      </c>
      <c r="C4" s="14" t="s">
        <v>11576</v>
      </c>
      <c r="D4" s="14" t="s">
        <v>11577</v>
      </c>
      <c r="E4" s="14" t="s">
        <v>11578</v>
      </c>
      <c r="F4" s="15" t="e">
        <f t="shared" ref="F4:F22" si="0">VLOOKUP(B4,$H$4:$I$19,2,)</f>
        <v>#N/A</v>
      </c>
      <c r="G4" s="7"/>
      <c r="H4" s="12" t="s">
        <v>11510</v>
      </c>
      <c r="I4" s="12">
        <v>2301.12</v>
      </c>
      <c r="J4" s="12"/>
    </row>
    <row r="5" spans="1:10" ht="19.95" hidden="1" customHeight="1">
      <c r="A5" s="13">
        <v>4</v>
      </c>
      <c r="B5" s="14" t="s">
        <v>11579</v>
      </c>
      <c r="C5" s="14" t="s">
        <v>11510</v>
      </c>
      <c r="D5" s="14" t="s">
        <v>11577</v>
      </c>
      <c r="E5" s="14" t="s">
        <v>11578</v>
      </c>
      <c r="F5" s="15" t="e">
        <f t="shared" si="0"/>
        <v>#N/A</v>
      </c>
      <c r="G5" s="7"/>
      <c r="H5" s="12" t="s">
        <v>11681</v>
      </c>
      <c r="I5" s="12">
        <v>5447.3</v>
      </c>
      <c r="J5" s="12"/>
    </row>
    <row r="6" spans="1:10" ht="19.95" hidden="1" customHeight="1">
      <c r="A6" s="13">
        <v>10</v>
      </c>
      <c r="B6" s="14" t="s">
        <v>11582</v>
      </c>
      <c r="C6" s="14" t="s">
        <v>11583</v>
      </c>
      <c r="D6" s="14" t="s">
        <v>11577</v>
      </c>
      <c r="E6" s="14" t="s">
        <v>11578</v>
      </c>
      <c r="F6" s="15" t="e">
        <f t="shared" si="0"/>
        <v>#N/A</v>
      </c>
      <c r="G6" s="7"/>
      <c r="H6" s="12" t="s">
        <v>11453</v>
      </c>
      <c r="I6" s="12">
        <v>46657.679999999986</v>
      </c>
      <c r="J6" s="12"/>
    </row>
    <row r="7" spans="1:10" ht="19.95" customHeight="1">
      <c r="A7" s="13">
        <v>1</v>
      </c>
      <c r="B7" s="14" t="s">
        <v>11462</v>
      </c>
      <c r="C7" s="14" t="s">
        <v>11584</v>
      </c>
      <c r="D7" s="14" t="s">
        <v>11577</v>
      </c>
      <c r="E7" s="14" t="s">
        <v>11578</v>
      </c>
      <c r="F7" s="15">
        <f t="shared" si="0"/>
        <v>235912.04999999993</v>
      </c>
      <c r="G7" s="7"/>
      <c r="H7" s="12" t="s">
        <v>11457</v>
      </c>
      <c r="I7" s="12">
        <v>120127.63999999998</v>
      </c>
      <c r="J7" s="12"/>
    </row>
    <row r="8" spans="1:10" ht="19.95" customHeight="1">
      <c r="A8" s="13">
        <v>2</v>
      </c>
      <c r="B8" s="14" t="s">
        <v>11460</v>
      </c>
      <c r="C8" s="14" t="s">
        <v>11584</v>
      </c>
      <c r="D8" s="14" t="s">
        <v>11577</v>
      </c>
      <c r="E8" s="14" t="s">
        <v>11578</v>
      </c>
      <c r="F8" s="15">
        <f t="shared" si="0"/>
        <v>143049.62999999998</v>
      </c>
      <c r="G8" s="7"/>
      <c r="H8" s="12" t="s">
        <v>11543</v>
      </c>
      <c r="I8" s="12">
        <v>64253.72</v>
      </c>
      <c r="J8" s="12"/>
    </row>
    <row r="9" spans="1:10" ht="19.95" customHeight="1">
      <c r="A9" s="13">
        <v>3</v>
      </c>
      <c r="B9" s="14" t="s">
        <v>11454</v>
      </c>
      <c r="C9" s="14" t="s">
        <v>11581</v>
      </c>
      <c r="D9" s="14" t="s">
        <v>11577</v>
      </c>
      <c r="E9" s="14" t="s">
        <v>11578</v>
      </c>
      <c r="F9" s="15">
        <f t="shared" si="0"/>
        <v>124228.15000000002</v>
      </c>
      <c r="G9" s="7"/>
      <c r="H9" s="12" t="s">
        <v>11512</v>
      </c>
      <c r="I9" s="12">
        <v>1557.0400000000002</v>
      </c>
      <c r="J9" s="12"/>
    </row>
    <row r="10" spans="1:10" ht="19.95" customHeight="1">
      <c r="A10" s="13">
        <v>4</v>
      </c>
      <c r="B10" s="14" t="s">
        <v>11457</v>
      </c>
      <c r="C10" s="14" t="s">
        <v>11586</v>
      </c>
      <c r="D10" s="14" t="s">
        <v>11577</v>
      </c>
      <c r="E10" s="14" t="s">
        <v>11578</v>
      </c>
      <c r="F10" s="15">
        <f t="shared" si="0"/>
        <v>120127.63999999998</v>
      </c>
      <c r="G10" s="7"/>
      <c r="H10" s="12" t="s">
        <v>11488</v>
      </c>
      <c r="I10" s="12">
        <v>112627.05</v>
      </c>
      <c r="J10" s="12"/>
    </row>
    <row r="11" spans="1:10" ht="19.95" customHeight="1">
      <c r="A11" s="13">
        <v>5</v>
      </c>
      <c r="B11" s="14" t="s">
        <v>11488</v>
      </c>
      <c r="C11" s="14" t="s">
        <v>11585</v>
      </c>
      <c r="D11" s="14" t="s">
        <v>11577</v>
      </c>
      <c r="E11" s="14" t="s">
        <v>11578</v>
      </c>
      <c r="F11" s="15">
        <f t="shared" si="0"/>
        <v>112627.05</v>
      </c>
      <c r="G11" s="7"/>
      <c r="H11" s="12" t="s">
        <v>11497</v>
      </c>
      <c r="I11" s="12">
        <v>3903.7699999999995</v>
      </c>
      <c r="J11" s="12"/>
    </row>
    <row r="12" spans="1:10" ht="19.95" customHeight="1">
      <c r="A12" s="13">
        <v>6</v>
      </c>
      <c r="B12" s="14" t="s">
        <v>11591</v>
      </c>
      <c r="C12" s="14" t="s">
        <v>11592</v>
      </c>
      <c r="D12" s="14" t="s">
        <v>11577</v>
      </c>
      <c r="E12" s="14" t="s">
        <v>11578</v>
      </c>
      <c r="F12" s="15">
        <f t="shared" si="0"/>
        <v>65387.6</v>
      </c>
      <c r="G12" s="7"/>
      <c r="H12" s="12" t="s">
        <v>11462</v>
      </c>
      <c r="I12" s="12">
        <v>235912.04999999993</v>
      </c>
      <c r="J12" s="12"/>
    </row>
    <row r="13" spans="1:10" ht="19.95" customHeight="1">
      <c r="A13" s="13">
        <v>7</v>
      </c>
      <c r="B13" s="14" t="s">
        <v>11543</v>
      </c>
      <c r="C13" s="14" t="s">
        <v>11583</v>
      </c>
      <c r="D13" s="14" t="s">
        <v>11577</v>
      </c>
      <c r="E13" s="14" t="s">
        <v>11578</v>
      </c>
      <c r="F13" s="15">
        <f t="shared" si="0"/>
        <v>64253.72</v>
      </c>
      <c r="G13" s="7"/>
      <c r="H13" s="12" t="s">
        <v>11549</v>
      </c>
      <c r="I13" s="12">
        <v>65387.6</v>
      </c>
      <c r="J13" s="12"/>
    </row>
    <row r="14" spans="1:10" ht="19.95" customHeight="1">
      <c r="A14" s="13">
        <v>8</v>
      </c>
      <c r="B14" s="14" t="s">
        <v>11466</v>
      </c>
      <c r="C14" s="14" t="s">
        <v>11581</v>
      </c>
      <c r="D14" s="14" t="s">
        <v>11577</v>
      </c>
      <c r="E14" s="14" t="s">
        <v>11578</v>
      </c>
      <c r="F14" s="15">
        <f t="shared" si="0"/>
        <v>56140.160000000011</v>
      </c>
      <c r="G14" s="7"/>
      <c r="H14" s="12" t="s">
        <v>11466</v>
      </c>
      <c r="I14" s="12">
        <v>56140.160000000011</v>
      </c>
      <c r="J14" s="12"/>
    </row>
    <row r="15" spans="1:10" ht="19.95" customHeight="1">
      <c r="A15" s="13">
        <v>9</v>
      </c>
      <c r="B15" s="14" t="s">
        <v>11453</v>
      </c>
      <c r="C15" s="14" t="s">
        <v>11587</v>
      </c>
      <c r="D15" s="14" t="s">
        <v>11577</v>
      </c>
      <c r="E15" s="14" t="s">
        <v>11578</v>
      </c>
      <c r="F15" s="15">
        <f t="shared" si="0"/>
        <v>46657.679999999986</v>
      </c>
      <c r="G15" s="7"/>
      <c r="H15" s="12" t="s">
        <v>11474</v>
      </c>
      <c r="I15" s="12">
        <v>9867.5</v>
      </c>
      <c r="J15" s="12"/>
    </row>
    <row r="16" spans="1:10" ht="19.95" customHeight="1">
      <c r="A16" s="13">
        <v>10</v>
      </c>
      <c r="B16" s="14" t="s">
        <v>11478</v>
      </c>
      <c r="C16" s="14" t="s">
        <v>11589</v>
      </c>
      <c r="D16" s="14" t="s">
        <v>11577</v>
      </c>
      <c r="E16" s="14" t="s">
        <v>11578</v>
      </c>
      <c r="F16" s="15">
        <f t="shared" si="0"/>
        <v>41062.800000000003</v>
      </c>
      <c r="G16" s="7"/>
      <c r="H16" s="12" t="s">
        <v>11542</v>
      </c>
      <c r="I16" s="12">
        <v>795</v>
      </c>
      <c r="J16" s="12"/>
    </row>
    <row r="17" spans="1:10" ht="19.95" customHeight="1">
      <c r="A17" s="13">
        <v>11</v>
      </c>
      <c r="B17" s="14" t="s">
        <v>11474</v>
      </c>
      <c r="C17" s="14" t="s">
        <v>11588</v>
      </c>
      <c r="D17" s="14" t="s">
        <v>11577</v>
      </c>
      <c r="E17" s="14" t="s">
        <v>11578</v>
      </c>
      <c r="F17" s="15">
        <f t="shared" si="0"/>
        <v>9867.5</v>
      </c>
      <c r="G17" s="7"/>
      <c r="H17" s="12" t="s">
        <v>11478</v>
      </c>
      <c r="I17" s="12">
        <v>41062.800000000003</v>
      </c>
      <c r="J17" s="12"/>
    </row>
    <row r="18" spans="1:10" ht="19.95" customHeight="1">
      <c r="A18" s="13">
        <v>12</v>
      </c>
      <c r="B18" s="14" t="s">
        <v>11593</v>
      </c>
      <c r="C18" s="14" t="s">
        <v>11594</v>
      </c>
      <c r="D18" s="14" t="s">
        <v>11577</v>
      </c>
      <c r="E18" s="14" t="s">
        <v>11578</v>
      </c>
      <c r="F18" s="15">
        <f t="shared" si="0"/>
        <v>5447.3</v>
      </c>
      <c r="G18" s="7"/>
      <c r="H18" s="12" t="s">
        <v>11454</v>
      </c>
      <c r="I18" s="12">
        <v>124228.15000000002</v>
      </c>
      <c r="J18" s="12"/>
    </row>
    <row r="19" spans="1:10" ht="19.95" customHeight="1">
      <c r="A19" s="13">
        <v>13</v>
      </c>
      <c r="B19" s="14" t="s">
        <v>11497</v>
      </c>
      <c r="C19" s="14" t="s">
        <v>11588</v>
      </c>
      <c r="D19" s="14" t="s">
        <v>11577</v>
      </c>
      <c r="E19" s="14" t="s">
        <v>11578</v>
      </c>
      <c r="F19" s="15">
        <f t="shared" si="0"/>
        <v>3903.7699999999995</v>
      </c>
      <c r="G19" s="7"/>
      <c r="H19" s="12" t="s">
        <v>11460</v>
      </c>
      <c r="I19" s="12">
        <v>143049.62999999998</v>
      </c>
      <c r="J19" s="12"/>
    </row>
    <row r="20" spans="1:10" ht="19.95" customHeight="1">
      <c r="A20" s="13">
        <v>14</v>
      </c>
      <c r="B20" s="14" t="s">
        <v>11590</v>
      </c>
      <c r="C20" s="14" t="s">
        <v>11590</v>
      </c>
      <c r="D20" s="14" t="s">
        <v>11577</v>
      </c>
      <c r="E20" s="14" t="s">
        <v>11578</v>
      </c>
      <c r="F20" s="15">
        <f t="shared" si="0"/>
        <v>2301.12</v>
      </c>
      <c r="G20" s="7"/>
      <c r="H20" s="12"/>
      <c r="I20" s="12"/>
      <c r="J20" s="12"/>
    </row>
    <row r="21" spans="1:10" ht="19.95" customHeight="1">
      <c r="A21" s="13">
        <v>15</v>
      </c>
      <c r="B21" s="14" t="s">
        <v>11512</v>
      </c>
      <c r="C21" s="14" t="s">
        <v>11588</v>
      </c>
      <c r="D21" s="14" t="s">
        <v>11577</v>
      </c>
      <c r="E21" s="14" t="s">
        <v>11578</v>
      </c>
      <c r="F21" s="15">
        <f t="shared" si="0"/>
        <v>1557.0400000000002</v>
      </c>
      <c r="G21" s="7"/>
      <c r="H21" s="12"/>
      <c r="I21" s="12"/>
      <c r="J21" s="12"/>
    </row>
    <row r="22" spans="1:10" ht="19.95" customHeight="1">
      <c r="A22" s="13">
        <v>16</v>
      </c>
      <c r="B22" s="14" t="s">
        <v>11595</v>
      </c>
      <c r="C22" s="14" t="s">
        <v>11595</v>
      </c>
      <c r="D22" s="14" t="s">
        <v>11577</v>
      </c>
      <c r="E22" s="14" t="s">
        <v>11578</v>
      </c>
      <c r="F22" s="15">
        <f t="shared" si="0"/>
        <v>795</v>
      </c>
      <c r="G22" s="7"/>
      <c r="H22" s="12"/>
      <c r="I22" s="12"/>
      <c r="J22" s="12"/>
    </row>
    <row r="23" spans="1:10" ht="25.2" customHeight="1" thickBot="1">
      <c r="A23" s="86" t="s">
        <v>11596</v>
      </c>
      <c r="B23" s="87"/>
      <c r="C23" s="87"/>
      <c r="D23" s="87"/>
      <c r="E23" s="87"/>
      <c r="F23" s="16">
        <f>SUM(F7:F22)</f>
        <v>1033318.2100000001</v>
      </c>
      <c r="G23" s="7"/>
    </row>
    <row r="24" spans="1:10" ht="25.2" customHeight="1">
      <c r="A24" s="88" t="s">
        <v>11676</v>
      </c>
      <c r="B24" s="88"/>
      <c r="C24" s="88"/>
      <c r="D24" s="88"/>
      <c r="E24" s="88"/>
      <c r="F24" s="88"/>
      <c r="G24" s="7"/>
    </row>
    <row r="25" spans="1:10" ht="15" customHeight="1">
      <c r="A25" s="88"/>
      <c r="B25" s="88"/>
      <c r="C25" s="88"/>
      <c r="D25" s="88"/>
      <c r="E25" s="88"/>
      <c r="F25" s="88"/>
      <c r="G25" s="7"/>
    </row>
    <row r="26" spans="1:10" ht="15" customHeight="1">
      <c r="A26" s="17"/>
      <c r="B26" s="17"/>
      <c r="C26" s="17"/>
      <c r="D26" s="17"/>
      <c r="E26" s="17"/>
      <c r="F26" s="17"/>
      <c r="G26" s="7"/>
    </row>
    <row r="27" spans="1:10">
      <c r="A27" s="17"/>
      <c r="B27" s="17"/>
      <c r="C27" s="17"/>
      <c r="D27" s="17"/>
      <c r="E27" s="17"/>
      <c r="F27" s="17"/>
      <c r="G27" s="7"/>
    </row>
    <row r="28" spans="1:10">
      <c r="G28" s="7"/>
    </row>
    <row r="29" spans="1:10">
      <c r="G29" s="7"/>
    </row>
    <row r="30" spans="1:10">
      <c r="G30" s="7"/>
    </row>
    <row r="31" spans="1:10">
      <c r="G31" s="7"/>
    </row>
    <row r="32" spans="1:10">
      <c r="G32" s="7"/>
    </row>
    <row r="33" spans="7:7">
      <c r="G33" s="17"/>
    </row>
  </sheetData>
  <sortState ref="A4:F22">
    <sortCondition descending="1" ref="F4:F22"/>
  </sortState>
  <mergeCells count="3">
    <mergeCell ref="A1:F2"/>
    <mergeCell ref="A23:E23"/>
    <mergeCell ref="A24:F25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FECB-00BB-42D4-BF41-0B33AAA42DBD}">
  <dimension ref="A1:D13"/>
  <sheetViews>
    <sheetView workbookViewId="0">
      <selection activeCell="C4" sqref="C4:D9"/>
    </sheetView>
  </sheetViews>
  <sheetFormatPr defaultColWidth="9" defaultRowHeight="13.8"/>
  <cols>
    <col min="1" max="1" width="7" style="55" customWidth="1"/>
    <col min="2" max="3" width="8.88671875" style="55" customWidth="1"/>
    <col min="4" max="8" width="16.21875" style="55" customWidth="1"/>
    <col min="9" max="16384" width="9" style="55"/>
  </cols>
  <sheetData>
    <row r="1" spans="1:4" ht="15.6">
      <c r="A1" s="95" t="s">
        <v>11701</v>
      </c>
      <c r="B1" s="96" t="s">
        <v>11442</v>
      </c>
      <c r="C1" s="95" t="s">
        <v>11444</v>
      </c>
      <c r="D1" s="54" t="s">
        <v>11702</v>
      </c>
    </row>
    <row r="2" spans="1:4" ht="15.6">
      <c r="A2" s="95"/>
      <c r="B2" s="97"/>
      <c r="C2" s="95"/>
      <c r="D2" s="54" t="s">
        <v>11703</v>
      </c>
    </row>
    <row r="3" spans="1:4" ht="15.6">
      <c r="A3" s="96" t="s">
        <v>11659</v>
      </c>
      <c r="B3" s="95" t="s">
        <v>11459</v>
      </c>
      <c r="C3" s="54" t="s">
        <v>11460</v>
      </c>
      <c r="D3" s="56">
        <v>0</v>
      </c>
    </row>
    <row r="4" spans="1:4" ht="15.6">
      <c r="A4" s="98"/>
      <c r="B4" s="95"/>
      <c r="C4" s="54" t="s">
        <v>11462</v>
      </c>
      <c r="D4" s="56">
        <v>451944.88</v>
      </c>
    </row>
    <row r="5" spans="1:4" ht="15.6">
      <c r="A5" s="98"/>
      <c r="B5" s="95" t="s">
        <v>11651</v>
      </c>
      <c r="C5" s="54" t="s">
        <v>11652</v>
      </c>
      <c r="D5" s="56">
        <v>5050</v>
      </c>
    </row>
    <row r="6" spans="1:4" ht="15.6">
      <c r="A6" s="98"/>
      <c r="B6" s="95"/>
      <c r="C6" s="54" t="s">
        <v>11704</v>
      </c>
      <c r="D6" s="57">
        <v>31935</v>
      </c>
    </row>
    <row r="7" spans="1:4" ht="15.6">
      <c r="A7" s="98"/>
      <c r="B7" s="95"/>
      <c r="C7" s="54" t="s">
        <v>11580</v>
      </c>
      <c r="D7" s="57">
        <v>74155.7</v>
      </c>
    </row>
    <row r="8" spans="1:4" ht="15.6">
      <c r="A8" s="89" t="s">
        <v>11705</v>
      </c>
      <c r="B8" s="90"/>
      <c r="C8" s="54" t="s">
        <v>11460</v>
      </c>
      <c r="D8" s="57">
        <v>60000</v>
      </c>
    </row>
    <row r="9" spans="1:4" ht="15.6">
      <c r="A9" s="91"/>
      <c r="B9" s="92"/>
      <c r="C9" s="54" t="s">
        <v>11466</v>
      </c>
      <c r="D9" s="57">
        <v>10000</v>
      </c>
    </row>
    <row r="10" spans="1:4" ht="15.6">
      <c r="A10" s="91"/>
      <c r="B10" s="92"/>
      <c r="C10" s="54" t="s">
        <v>11454</v>
      </c>
      <c r="D10" s="56">
        <v>0</v>
      </c>
    </row>
    <row r="11" spans="1:4" ht="15.6">
      <c r="A11" s="91"/>
      <c r="B11" s="92"/>
      <c r="C11" s="54" t="s">
        <v>11706</v>
      </c>
      <c r="D11" s="56">
        <v>0</v>
      </c>
    </row>
    <row r="12" spans="1:4" ht="15.6">
      <c r="A12" s="91"/>
      <c r="B12" s="92"/>
      <c r="C12" s="54" t="s">
        <v>11707</v>
      </c>
      <c r="D12" s="56">
        <v>0</v>
      </c>
    </row>
    <row r="13" spans="1:4" ht="15.6">
      <c r="A13" s="93"/>
      <c r="B13" s="94"/>
      <c r="C13" s="54" t="s">
        <v>11488</v>
      </c>
      <c r="D13" s="56">
        <v>0</v>
      </c>
    </row>
  </sheetData>
  <mergeCells count="7">
    <mergeCell ref="A8:B13"/>
    <mergeCell ref="A1:A2"/>
    <mergeCell ref="B1:B2"/>
    <mergeCell ref="C1:C2"/>
    <mergeCell ref="A3:A7"/>
    <mergeCell ref="B3:B4"/>
    <mergeCell ref="B5:B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汇总排名表 (去争议)</vt:lpstr>
      <vt:lpstr>透视</vt:lpstr>
      <vt:lpstr>all0701-0731</vt:lpstr>
      <vt:lpstr>退款订单明细</vt:lpstr>
      <vt:lpstr>争议透视</vt:lpstr>
      <vt:lpstr>争议数据订单</vt:lpstr>
      <vt:lpstr>争议数据报表</vt:lpstr>
      <vt:lpstr>合同业绩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2018-08-02T06:50:04Z</dcterms:modified>
</cp:coreProperties>
</file>